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https://thecicerogroup-my.sharepoint.com/personal/ajorgensen_cicerogroup_com/Documents/Desktop/"/>
    </mc:Choice>
  </mc:AlternateContent>
  <xr:revisionPtr revIDLastSave="17" documentId="8_{096FEEC3-486C-400F-BBC9-F6503C911234}" xr6:coauthVersionLast="47" xr6:coauthVersionMax="47" xr10:uidLastSave="{79C138B7-D647-4813-969E-8D293E9FBF0E}"/>
  <bookViews>
    <workbookView xWindow="-28920" yWindow="-120" windowWidth="29040" windowHeight="15840" tabRatio="921" xr2:uid="{00000000-000D-0000-FFFF-FFFF00000000}"/>
  </bookViews>
  <sheets>
    <sheet name="Landing Page" sheetId="15" r:id="rId1"/>
    <sheet name="Student Information" sheetId="16" r:id="rId2"/>
    <sheet name="Assessment Data" sheetId="38" r:id="rId3"/>
    <sheet name="Students Needing Tutoring List" sheetId="44" r:id="rId4"/>
    <sheet name="Students In Tutoring Data" sheetId="43" state="hidden" r:id="rId5"/>
    <sheet name="Tutoring Tests Data" sheetId="42" r:id="rId6"/>
    <sheet name="Exit Ticket Data" sheetId="17" r:id="rId7"/>
    <sheet name="Overall Dashboard" sheetId="37" r:id="rId8"/>
    <sheet name="Improvement Dashboard" sheetId="45" r:id="rId9"/>
    <sheet name="Settings" sheetId="20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" i="37" l="1"/>
  <c r="B4" i="44" l="1" a="1"/>
  <c r="B4" i="44" s="1"/>
  <c r="BZ1499" i="17" l="1"/>
  <c r="BZ1498" i="17"/>
  <c r="BZ1497" i="17"/>
  <c r="BZ1496" i="17"/>
  <c r="BZ1495" i="17"/>
  <c r="BZ1494" i="17"/>
  <c r="BZ1493" i="17"/>
  <c r="BZ1492" i="17"/>
  <c r="BZ1491" i="17"/>
  <c r="BZ1490" i="17"/>
  <c r="BZ1489" i="17"/>
  <c r="BZ1488" i="17"/>
  <c r="BZ1487" i="17"/>
  <c r="BZ1486" i="17"/>
  <c r="BZ1485" i="17"/>
  <c r="BZ1484" i="17"/>
  <c r="BZ1483" i="17"/>
  <c r="BZ1482" i="17"/>
  <c r="BZ1481" i="17"/>
  <c r="BZ1480" i="17"/>
  <c r="BZ1479" i="17"/>
  <c r="BZ1478" i="17"/>
  <c r="BZ1477" i="17"/>
  <c r="BZ1476" i="17"/>
  <c r="BZ1475" i="17"/>
  <c r="BZ1474" i="17"/>
  <c r="BZ1473" i="17"/>
  <c r="BZ1472" i="17"/>
  <c r="BZ1471" i="17"/>
  <c r="BZ1470" i="17"/>
  <c r="BZ1469" i="17"/>
  <c r="BZ1468" i="17"/>
  <c r="BZ1467" i="17"/>
  <c r="BZ1466" i="17"/>
  <c r="BZ1465" i="17"/>
  <c r="BZ1464" i="17"/>
  <c r="BZ1463" i="17"/>
  <c r="BZ1462" i="17"/>
  <c r="BZ1461" i="17"/>
  <c r="BZ1460" i="17"/>
  <c r="BZ1459" i="17"/>
  <c r="BZ1458" i="17"/>
  <c r="BZ1457" i="17"/>
  <c r="BZ1456" i="17"/>
  <c r="BZ1455" i="17"/>
  <c r="BZ1454" i="17"/>
  <c r="BZ1453" i="17"/>
  <c r="BZ1452" i="17"/>
  <c r="BZ1451" i="17"/>
  <c r="BZ1450" i="17"/>
  <c r="BZ1449" i="17"/>
  <c r="BZ1448" i="17"/>
  <c r="BZ1447" i="17"/>
  <c r="BZ1446" i="17"/>
  <c r="BZ1445" i="17"/>
  <c r="BZ1444" i="17"/>
  <c r="BZ1443" i="17"/>
  <c r="BZ1442" i="17"/>
  <c r="BZ1441" i="17"/>
  <c r="BZ1440" i="17"/>
  <c r="BZ1439" i="17"/>
  <c r="BZ1438" i="17"/>
  <c r="BZ1437" i="17"/>
  <c r="BZ1436" i="17"/>
  <c r="BZ1435" i="17"/>
  <c r="BZ1434" i="17"/>
  <c r="BZ1433" i="17"/>
  <c r="BZ1432" i="17"/>
  <c r="BZ1431" i="17"/>
  <c r="BZ1430" i="17"/>
  <c r="BZ1429" i="17"/>
  <c r="BZ1428" i="17"/>
  <c r="BZ1427" i="17"/>
  <c r="BZ1426" i="17"/>
  <c r="BZ1425" i="17"/>
  <c r="BZ1424" i="17"/>
  <c r="BZ1423" i="17"/>
  <c r="BZ1422" i="17"/>
  <c r="BZ1421" i="17"/>
  <c r="BZ1420" i="17"/>
  <c r="BZ1419" i="17"/>
  <c r="BZ1418" i="17"/>
  <c r="BZ1417" i="17"/>
  <c r="BZ1416" i="17"/>
  <c r="BZ1415" i="17"/>
  <c r="BZ1414" i="17"/>
  <c r="BZ1413" i="17"/>
  <c r="BZ1412" i="17"/>
  <c r="BZ1411" i="17"/>
  <c r="BZ1410" i="17"/>
  <c r="BZ1409" i="17"/>
  <c r="BZ1408" i="17"/>
  <c r="BZ1407" i="17"/>
  <c r="BZ1406" i="17"/>
  <c r="BZ1405" i="17"/>
  <c r="BZ1404" i="17"/>
  <c r="BZ1403" i="17"/>
  <c r="BZ1402" i="17"/>
  <c r="BZ1401" i="17"/>
  <c r="BZ1400" i="17"/>
  <c r="BZ1399" i="17"/>
  <c r="BZ1398" i="17"/>
  <c r="BZ1397" i="17"/>
  <c r="BZ1396" i="17"/>
  <c r="BZ1395" i="17"/>
  <c r="BZ1394" i="17"/>
  <c r="BZ1393" i="17"/>
  <c r="BZ1392" i="17"/>
  <c r="BZ1391" i="17"/>
  <c r="BZ1390" i="17"/>
  <c r="BZ1389" i="17"/>
  <c r="BZ1388" i="17"/>
  <c r="BZ1387" i="17"/>
  <c r="BZ1386" i="17"/>
  <c r="BZ1385" i="17"/>
  <c r="BZ1384" i="17"/>
  <c r="BZ1383" i="17"/>
  <c r="BZ1382" i="17"/>
  <c r="BZ1381" i="17"/>
  <c r="BZ1380" i="17"/>
  <c r="BZ1379" i="17"/>
  <c r="BZ1378" i="17"/>
  <c r="BZ1377" i="17"/>
  <c r="BZ1376" i="17"/>
  <c r="BZ1375" i="17"/>
  <c r="BZ1374" i="17"/>
  <c r="BZ1373" i="17"/>
  <c r="BZ1372" i="17"/>
  <c r="BZ1371" i="17"/>
  <c r="BZ1370" i="17"/>
  <c r="BZ1369" i="17"/>
  <c r="BZ1368" i="17"/>
  <c r="BZ1367" i="17"/>
  <c r="BZ1366" i="17"/>
  <c r="BZ1365" i="17"/>
  <c r="BZ1364" i="17"/>
  <c r="BZ1363" i="17"/>
  <c r="BZ1362" i="17"/>
  <c r="BZ1361" i="17"/>
  <c r="BZ1360" i="17"/>
  <c r="BZ1359" i="17"/>
  <c r="BZ1358" i="17"/>
  <c r="BZ1357" i="17"/>
  <c r="BZ1356" i="17"/>
  <c r="BZ1355" i="17"/>
  <c r="BZ1354" i="17"/>
  <c r="BZ1353" i="17"/>
  <c r="BZ1352" i="17"/>
  <c r="BZ1351" i="17"/>
  <c r="BZ1350" i="17"/>
  <c r="BZ1349" i="17"/>
  <c r="BZ1348" i="17"/>
  <c r="BZ1347" i="17"/>
  <c r="BZ1346" i="17"/>
  <c r="BZ1345" i="17"/>
  <c r="BZ1344" i="17"/>
  <c r="BZ1343" i="17"/>
  <c r="BZ1342" i="17"/>
  <c r="BZ1341" i="17"/>
  <c r="BZ1340" i="17"/>
  <c r="BZ1339" i="17"/>
  <c r="BZ1338" i="17"/>
  <c r="BZ1337" i="17"/>
  <c r="BZ1336" i="17"/>
  <c r="BZ1335" i="17"/>
  <c r="BZ1334" i="17"/>
  <c r="BZ1333" i="17"/>
  <c r="BZ1332" i="17"/>
  <c r="BZ1331" i="17"/>
  <c r="BZ1330" i="17"/>
  <c r="BZ1329" i="17"/>
  <c r="BZ1328" i="17"/>
  <c r="BZ1327" i="17"/>
  <c r="BZ1326" i="17"/>
  <c r="BZ1325" i="17"/>
  <c r="BZ1324" i="17"/>
  <c r="BZ1323" i="17"/>
  <c r="BZ1322" i="17"/>
  <c r="BZ1321" i="17"/>
  <c r="BZ1320" i="17"/>
  <c r="BZ1319" i="17"/>
  <c r="BZ1318" i="17"/>
  <c r="BZ1317" i="17"/>
  <c r="BZ1316" i="17"/>
  <c r="BZ1315" i="17"/>
  <c r="BZ1314" i="17"/>
  <c r="BZ1313" i="17"/>
  <c r="BZ1312" i="17"/>
  <c r="BZ1311" i="17"/>
  <c r="BZ1310" i="17"/>
  <c r="BZ1309" i="17"/>
  <c r="BZ1308" i="17"/>
  <c r="BZ1307" i="17"/>
  <c r="BZ1306" i="17"/>
  <c r="BZ1305" i="17"/>
  <c r="BZ1304" i="17"/>
  <c r="BZ1303" i="17"/>
  <c r="BZ1302" i="17"/>
  <c r="BZ1301" i="17"/>
  <c r="BZ1300" i="17"/>
  <c r="BZ1299" i="17"/>
  <c r="BZ1298" i="17"/>
  <c r="BZ1297" i="17"/>
  <c r="BZ1296" i="17"/>
  <c r="BZ1295" i="17"/>
  <c r="BZ1294" i="17"/>
  <c r="BZ1293" i="17"/>
  <c r="BZ1292" i="17"/>
  <c r="BZ1291" i="17"/>
  <c r="BZ1290" i="17"/>
  <c r="BZ1289" i="17"/>
  <c r="BZ1288" i="17"/>
  <c r="BZ1287" i="17"/>
  <c r="BZ1286" i="17"/>
  <c r="BZ1285" i="17"/>
  <c r="BZ1284" i="17"/>
  <c r="BZ1283" i="17"/>
  <c r="BZ1282" i="17"/>
  <c r="BZ1281" i="17"/>
  <c r="BZ1280" i="17"/>
  <c r="BZ1279" i="17"/>
  <c r="BZ1278" i="17"/>
  <c r="BZ1277" i="17"/>
  <c r="BZ1276" i="17"/>
  <c r="BZ1275" i="17"/>
  <c r="BZ1274" i="17"/>
  <c r="BZ1273" i="17"/>
  <c r="BZ1272" i="17"/>
  <c r="BZ1271" i="17"/>
  <c r="BZ1270" i="17"/>
  <c r="BZ1269" i="17"/>
  <c r="BZ1268" i="17"/>
  <c r="BZ1267" i="17"/>
  <c r="BZ1266" i="17"/>
  <c r="BZ1265" i="17"/>
  <c r="BZ1264" i="17"/>
  <c r="BZ1263" i="17"/>
  <c r="BZ1262" i="17"/>
  <c r="BZ1261" i="17"/>
  <c r="BZ1260" i="17"/>
  <c r="BZ1259" i="17"/>
  <c r="BZ1258" i="17"/>
  <c r="BZ1257" i="17"/>
  <c r="BZ1256" i="17"/>
  <c r="BZ1255" i="17"/>
  <c r="BZ1254" i="17"/>
  <c r="BZ1253" i="17"/>
  <c r="BZ1252" i="17"/>
  <c r="BZ1251" i="17"/>
  <c r="BZ1250" i="17"/>
  <c r="BZ1249" i="17"/>
  <c r="BZ1248" i="17"/>
  <c r="BZ1247" i="17"/>
  <c r="BZ1246" i="17"/>
  <c r="BZ1245" i="17"/>
  <c r="BZ1244" i="17"/>
  <c r="BZ1243" i="17"/>
  <c r="BZ1242" i="17"/>
  <c r="BZ1241" i="17"/>
  <c r="BZ1240" i="17"/>
  <c r="BZ1239" i="17"/>
  <c r="BZ1238" i="17"/>
  <c r="BZ1237" i="17"/>
  <c r="BZ1236" i="17"/>
  <c r="BZ1235" i="17"/>
  <c r="BZ1234" i="17"/>
  <c r="BZ1233" i="17"/>
  <c r="BZ1232" i="17"/>
  <c r="BZ1231" i="17"/>
  <c r="BZ1230" i="17"/>
  <c r="BZ1229" i="17"/>
  <c r="BZ1228" i="17"/>
  <c r="BZ1227" i="17"/>
  <c r="BZ1226" i="17"/>
  <c r="BZ1225" i="17"/>
  <c r="BZ1224" i="17"/>
  <c r="BZ1223" i="17"/>
  <c r="BZ1222" i="17"/>
  <c r="BZ1221" i="17"/>
  <c r="BZ1220" i="17"/>
  <c r="BZ1219" i="17"/>
  <c r="BZ1218" i="17"/>
  <c r="BZ1217" i="17"/>
  <c r="BZ1216" i="17"/>
  <c r="BZ1215" i="17"/>
  <c r="BZ1214" i="17"/>
  <c r="BZ1213" i="17"/>
  <c r="BZ1212" i="17"/>
  <c r="BZ1211" i="17"/>
  <c r="BZ1210" i="17"/>
  <c r="BZ1209" i="17"/>
  <c r="BZ1208" i="17"/>
  <c r="BZ1207" i="17"/>
  <c r="BZ1206" i="17"/>
  <c r="BZ1205" i="17"/>
  <c r="BZ1204" i="17"/>
  <c r="BZ1203" i="17"/>
  <c r="BZ1202" i="17"/>
  <c r="BZ1201" i="17"/>
  <c r="BZ1200" i="17"/>
  <c r="BZ1199" i="17"/>
  <c r="BZ1198" i="17"/>
  <c r="BZ1197" i="17"/>
  <c r="BZ1196" i="17"/>
  <c r="BZ1195" i="17"/>
  <c r="BZ1194" i="17"/>
  <c r="BZ1193" i="17"/>
  <c r="BZ1192" i="17"/>
  <c r="BZ1191" i="17"/>
  <c r="BZ1190" i="17"/>
  <c r="BZ1189" i="17"/>
  <c r="BZ1188" i="17"/>
  <c r="BZ1187" i="17"/>
  <c r="BZ1186" i="17"/>
  <c r="BZ1185" i="17"/>
  <c r="BZ1184" i="17"/>
  <c r="BZ1183" i="17"/>
  <c r="BZ1182" i="17"/>
  <c r="BZ1181" i="17"/>
  <c r="BZ1180" i="17"/>
  <c r="BZ1179" i="17"/>
  <c r="BZ1178" i="17"/>
  <c r="BZ1177" i="17"/>
  <c r="BZ1176" i="17"/>
  <c r="BZ1175" i="17"/>
  <c r="BZ1174" i="17"/>
  <c r="BZ1173" i="17"/>
  <c r="BZ1172" i="17"/>
  <c r="BZ1171" i="17"/>
  <c r="BZ1170" i="17"/>
  <c r="BZ1169" i="17"/>
  <c r="BZ1168" i="17"/>
  <c r="BZ1167" i="17"/>
  <c r="BZ1166" i="17"/>
  <c r="BZ1165" i="17"/>
  <c r="BZ1164" i="17"/>
  <c r="BZ1163" i="17"/>
  <c r="BZ1162" i="17"/>
  <c r="BZ1161" i="17"/>
  <c r="BZ1160" i="17"/>
  <c r="BZ1159" i="17"/>
  <c r="BZ1158" i="17"/>
  <c r="BZ1157" i="17"/>
  <c r="BZ1156" i="17"/>
  <c r="BZ1155" i="17"/>
  <c r="BZ1154" i="17"/>
  <c r="BZ1153" i="17"/>
  <c r="BZ1152" i="17"/>
  <c r="BZ1151" i="17"/>
  <c r="BZ1150" i="17"/>
  <c r="BZ1149" i="17"/>
  <c r="BZ1148" i="17"/>
  <c r="BZ1147" i="17"/>
  <c r="BZ1146" i="17"/>
  <c r="BZ1145" i="17"/>
  <c r="BZ1144" i="17"/>
  <c r="BZ1143" i="17"/>
  <c r="BZ1142" i="17"/>
  <c r="BZ1141" i="17"/>
  <c r="BZ1140" i="17"/>
  <c r="BZ1139" i="17"/>
  <c r="BZ1138" i="17"/>
  <c r="BZ1137" i="17"/>
  <c r="BZ1136" i="17"/>
  <c r="BZ1135" i="17"/>
  <c r="BZ1134" i="17"/>
  <c r="BZ1133" i="17"/>
  <c r="BZ1132" i="17"/>
  <c r="BZ1131" i="17"/>
  <c r="BZ1130" i="17"/>
  <c r="BZ1129" i="17"/>
  <c r="BZ1128" i="17"/>
  <c r="BZ1127" i="17"/>
  <c r="BZ1126" i="17"/>
  <c r="BZ1125" i="17"/>
  <c r="BZ1124" i="17"/>
  <c r="BZ1123" i="17"/>
  <c r="BZ1122" i="17"/>
  <c r="BZ1121" i="17"/>
  <c r="BZ1120" i="17"/>
  <c r="BZ1119" i="17"/>
  <c r="BZ1118" i="17"/>
  <c r="BZ1117" i="17"/>
  <c r="BZ1116" i="17"/>
  <c r="BZ1115" i="17"/>
  <c r="BZ1114" i="17"/>
  <c r="BZ1113" i="17"/>
  <c r="BZ1112" i="17"/>
  <c r="BZ1111" i="17"/>
  <c r="BZ1110" i="17"/>
  <c r="BZ1109" i="17"/>
  <c r="BZ1108" i="17"/>
  <c r="BZ1107" i="17"/>
  <c r="BZ1106" i="17"/>
  <c r="BZ1105" i="17"/>
  <c r="BZ1104" i="17"/>
  <c r="BZ1103" i="17"/>
  <c r="BZ1102" i="17"/>
  <c r="BZ1101" i="17"/>
  <c r="BZ1100" i="17"/>
  <c r="BZ1099" i="17"/>
  <c r="BZ1098" i="17"/>
  <c r="BZ1097" i="17"/>
  <c r="BZ1096" i="17"/>
  <c r="BZ1095" i="17"/>
  <c r="BZ1094" i="17"/>
  <c r="BZ1093" i="17"/>
  <c r="BZ1092" i="17"/>
  <c r="BZ1091" i="17"/>
  <c r="BZ1090" i="17"/>
  <c r="BZ1089" i="17"/>
  <c r="BZ1088" i="17"/>
  <c r="BZ1087" i="17"/>
  <c r="BZ1086" i="17"/>
  <c r="BZ1085" i="17"/>
  <c r="BZ1084" i="17"/>
  <c r="BZ1083" i="17"/>
  <c r="BZ1082" i="17"/>
  <c r="BZ1081" i="17"/>
  <c r="BZ1080" i="17"/>
  <c r="BZ1079" i="17"/>
  <c r="BZ1078" i="17"/>
  <c r="BZ1077" i="17"/>
  <c r="BZ1076" i="17"/>
  <c r="BZ1075" i="17"/>
  <c r="BZ1074" i="17"/>
  <c r="BZ1073" i="17"/>
  <c r="BZ1072" i="17"/>
  <c r="BZ1071" i="17"/>
  <c r="BZ1070" i="17"/>
  <c r="BZ1069" i="17"/>
  <c r="BZ1068" i="17"/>
  <c r="BZ1067" i="17"/>
  <c r="BZ1066" i="17"/>
  <c r="BZ1065" i="17"/>
  <c r="BZ1064" i="17"/>
  <c r="BZ1063" i="17"/>
  <c r="BZ1062" i="17"/>
  <c r="BZ1061" i="17"/>
  <c r="BZ1060" i="17"/>
  <c r="BZ1059" i="17"/>
  <c r="BZ1058" i="17"/>
  <c r="BZ1057" i="17"/>
  <c r="BZ1056" i="17"/>
  <c r="BZ1055" i="17"/>
  <c r="BZ1054" i="17"/>
  <c r="BZ1053" i="17"/>
  <c r="BZ1052" i="17"/>
  <c r="BZ1051" i="17"/>
  <c r="BZ1050" i="17"/>
  <c r="BZ1049" i="17"/>
  <c r="BZ1048" i="17"/>
  <c r="BZ1047" i="17"/>
  <c r="BZ1046" i="17"/>
  <c r="BZ1045" i="17"/>
  <c r="BZ1044" i="17"/>
  <c r="BZ1043" i="17"/>
  <c r="BZ1042" i="17"/>
  <c r="BZ1041" i="17"/>
  <c r="BZ1040" i="17"/>
  <c r="BZ1039" i="17"/>
  <c r="BZ1038" i="17"/>
  <c r="BZ1037" i="17"/>
  <c r="BZ1036" i="17"/>
  <c r="BZ1035" i="17"/>
  <c r="BZ1034" i="17"/>
  <c r="BZ1033" i="17"/>
  <c r="BZ1032" i="17"/>
  <c r="BZ1031" i="17"/>
  <c r="BZ1030" i="17"/>
  <c r="BZ1029" i="17"/>
  <c r="BZ1028" i="17"/>
  <c r="BZ1027" i="17"/>
  <c r="BZ1026" i="17"/>
  <c r="BZ1025" i="17"/>
  <c r="BZ1024" i="17"/>
  <c r="BZ1023" i="17"/>
  <c r="BZ1022" i="17"/>
  <c r="BZ1021" i="17"/>
  <c r="BZ1020" i="17"/>
  <c r="BZ1019" i="17"/>
  <c r="BZ1018" i="17"/>
  <c r="BZ1017" i="17"/>
  <c r="BZ1016" i="17"/>
  <c r="BZ1015" i="17"/>
  <c r="BZ1014" i="17"/>
  <c r="BZ1013" i="17"/>
  <c r="BZ1012" i="17"/>
  <c r="BZ1011" i="17"/>
  <c r="BZ1010" i="17"/>
  <c r="BZ1009" i="17"/>
  <c r="BZ1008" i="17"/>
  <c r="BZ1007" i="17"/>
  <c r="BZ1006" i="17"/>
  <c r="BZ1005" i="17"/>
  <c r="BZ1004" i="17"/>
  <c r="BZ1003" i="17"/>
  <c r="BZ1002" i="17"/>
  <c r="BZ1001" i="17"/>
  <c r="BZ1000" i="17"/>
  <c r="BX1499" i="17"/>
  <c r="BX1498" i="17"/>
  <c r="BX1497" i="17"/>
  <c r="BX1496" i="17"/>
  <c r="BX1495" i="17"/>
  <c r="BX1494" i="17"/>
  <c r="BX1493" i="17"/>
  <c r="BX1492" i="17"/>
  <c r="BX1491" i="17"/>
  <c r="BX1490" i="17"/>
  <c r="BX1489" i="17"/>
  <c r="BX1488" i="17"/>
  <c r="BX1487" i="17"/>
  <c r="BX1486" i="17"/>
  <c r="BX1485" i="17"/>
  <c r="BX1484" i="17"/>
  <c r="BX1483" i="17"/>
  <c r="BX1482" i="17"/>
  <c r="BX1481" i="17"/>
  <c r="BX1480" i="17"/>
  <c r="BX1479" i="17"/>
  <c r="BX1478" i="17"/>
  <c r="BX1477" i="17"/>
  <c r="BX1476" i="17"/>
  <c r="BX1475" i="17"/>
  <c r="BX1474" i="17"/>
  <c r="BX1473" i="17"/>
  <c r="BX1472" i="17"/>
  <c r="BX1471" i="17"/>
  <c r="BX1470" i="17"/>
  <c r="BX1469" i="17"/>
  <c r="BX1468" i="17"/>
  <c r="BX1467" i="17"/>
  <c r="BX1466" i="17"/>
  <c r="BX1465" i="17"/>
  <c r="BX1464" i="17"/>
  <c r="BX1463" i="17"/>
  <c r="BX1462" i="17"/>
  <c r="BX1461" i="17"/>
  <c r="BX1460" i="17"/>
  <c r="BX1459" i="17"/>
  <c r="BX1458" i="17"/>
  <c r="BX1457" i="17"/>
  <c r="BX1456" i="17"/>
  <c r="BX1455" i="17"/>
  <c r="BX1454" i="17"/>
  <c r="BX1453" i="17"/>
  <c r="BX1452" i="17"/>
  <c r="BX1451" i="17"/>
  <c r="BX1450" i="17"/>
  <c r="BX1449" i="17"/>
  <c r="BX1448" i="17"/>
  <c r="BX1447" i="17"/>
  <c r="BX1446" i="17"/>
  <c r="BX1445" i="17"/>
  <c r="BX1444" i="17"/>
  <c r="BX1443" i="17"/>
  <c r="BX1442" i="17"/>
  <c r="BX1441" i="17"/>
  <c r="BX1440" i="17"/>
  <c r="BX1439" i="17"/>
  <c r="BX1438" i="17"/>
  <c r="BX1437" i="17"/>
  <c r="BX1436" i="17"/>
  <c r="BX1435" i="17"/>
  <c r="BX1434" i="17"/>
  <c r="BX1433" i="17"/>
  <c r="BX1432" i="17"/>
  <c r="BX1431" i="17"/>
  <c r="BX1430" i="17"/>
  <c r="BX1429" i="17"/>
  <c r="BX1428" i="17"/>
  <c r="BX1427" i="17"/>
  <c r="BX1426" i="17"/>
  <c r="BX1425" i="17"/>
  <c r="BX1424" i="17"/>
  <c r="BX1423" i="17"/>
  <c r="BX1422" i="17"/>
  <c r="BX1421" i="17"/>
  <c r="BX1420" i="17"/>
  <c r="BX1419" i="17"/>
  <c r="BX1418" i="17"/>
  <c r="BX1417" i="17"/>
  <c r="BX1416" i="17"/>
  <c r="BX1415" i="17"/>
  <c r="BX1414" i="17"/>
  <c r="BX1413" i="17"/>
  <c r="BX1412" i="17"/>
  <c r="BX1411" i="17"/>
  <c r="BX1410" i="17"/>
  <c r="BX1409" i="17"/>
  <c r="BX1408" i="17"/>
  <c r="BX1407" i="17"/>
  <c r="BX1406" i="17"/>
  <c r="BX1405" i="17"/>
  <c r="BX1404" i="17"/>
  <c r="BX1403" i="17"/>
  <c r="BX1402" i="17"/>
  <c r="BX1401" i="17"/>
  <c r="BX1400" i="17"/>
  <c r="BX1399" i="17"/>
  <c r="BX1398" i="17"/>
  <c r="BX1397" i="17"/>
  <c r="BX1396" i="17"/>
  <c r="BX1395" i="17"/>
  <c r="BX1394" i="17"/>
  <c r="BX1393" i="17"/>
  <c r="BX1392" i="17"/>
  <c r="BX1391" i="17"/>
  <c r="BX1390" i="17"/>
  <c r="BX1389" i="17"/>
  <c r="BX1388" i="17"/>
  <c r="BX1387" i="17"/>
  <c r="BX1386" i="17"/>
  <c r="BX1385" i="17"/>
  <c r="BX1384" i="17"/>
  <c r="BX1383" i="17"/>
  <c r="BX1382" i="17"/>
  <c r="BX1381" i="17"/>
  <c r="BX1380" i="17"/>
  <c r="BX1379" i="17"/>
  <c r="BX1378" i="17"/>
  <c r="BX1377" i="17"/>
  <c r="BX1376" i="17"/>
  <c r="BX1375" i="17"/>
  <c r="BX1374" i="17"/>
  <c r="BX1373" i="17"/>
  <c r="BX1372" i="17"/>
  <c r="BX1371" i="17"/>
  <c r="BX1370" i="17"/>
  <c r="BX1369" i="17"/>
  <c r="BX1368" i="17"/>
  <c r="BX1367" i="17"/>
  <c r="BX1366" i="17"/>
  <c r="BX1365" i="17"/>
  <c r="BX1364" i="17"/>
  <c r="BX1363" i="17"/>
  <c r="BX1362" i="17"/>
  <c r="BX1361" i="17"/>
  <c r="BX1360" i="17"/>
  <c r="BX1359" i="17"/>
  <c r="BX1358" i="17"/>
  <c r="BX1357" i="17"/>
  <c r="BX1356" i="17"/>
  <c r="BX1355" i="17"/>
  <c r="BX1354" i="17"/>
  <c r="BX1353" i="17"/>
  <c r="BX1352" i="17"/>
  <c r="BX1351" i="17"/>
  <c r="BX1350" i="17"/>
  <c r="BX1349" i="17"/>
  <c r="BX1348" i="17"/>
  <c r="BX1347" i="17"/>
  <c r="BX1346" i="17"/>
  <c r="BX1345" i="17"/>
  <c r="BX1344" i="17"/>
  <c r="BX1343" i="17"/>
  <c r="BX1342" i="17"/>
  <c r="BX1341" i="17"/>
  <c r="BX1340" i="17"/>
  <c r="BX1339" i="17"/>
  <c r="BX1338" i="17"/>
  <c r="BX1337" i="17"/>
  <c r="BX1336" i="17"/>
  <c r="BX1335" i="17"/>
  <c r="BX1334" i="17"/>
  <c r="BX1333" i="17"/>
  <c r="BX1332" i="17"/>
  <c r="BX1331" i="17"/>
  <c r="BX1330" i="17"/>
  <c r="BX1329" i="17"/>
  <c r="BX1328" i="17"/>
  <c r="BX1327" i="17"/>
  <c r="BX1326" i="17"/>
  <c r="BX1325" i="17"/>
  <c r="BX1324" i="17"/>
  <c r="BX1323" i="17"/>
  <c r="BX1322" i="17"/>
  <c r="BX1321" i="17"/>
  <c r="BX1320" i="17"/>
  <c r="BX1319" i="17"/>
  <c r="BX1318" i="17"/>
  <c r="BX1317" i="17"/>
  <c r="BX1316" i="17"/>
  <c r="BX1315" i="17"/>
  <c r="BX1314" i="17"/>
  <c r="BX1313" i="17"/>
  <c r="BX1312" i="17"/>
  <c r="BX1311" i="17"/>
  <c r="BX1310" i="17"/>
  <c r="BX1309" i="17"/>
  <c r="BX1308" i="17"/>
  <c r="BX1307" i="17"/>
  <c r="BX1306" i="17"/>
  <c r="BX1305" i="17"/>
  <c r="BX1304" i="17"/>
  <c r="BX1303" i="17"/>
  <c r="BX1302" i="17"/>
  <c r="BX1301" i="17"/>
  <c r="BX1300" i="17"/>
  <c r="BX1299" i="17"/>
  <c r="BX1298" i="17"/>
  <c r="BX1297" i="17"/>
  <c r="BX1296" i="17"/>
  <c r="BX1295" i="17"/>
  <c r="BX1294" i="17"/>
  <c r="BX1293" i="17"/>
  <c r="BX1292" i="17"/>
  <c r="BX1291" i="17"/>
  <c r="BX1290" i="17"/>
  <c r="BX1289" i="17"/>
  <c r="BX1288" i="17"/>
  <c r="BX1287" i="17"/>
  <c r="BX1286" i="17"/>
  <c r="BX1285" i="17"/>
  <c r="BX1284" i="17"/>
  <c r="BX1283" i="17"/>
  <c r="BX1282" i="17"/>
  <c r="BX1281" i="17"/>
  <c r="BX1280" i="17"/>
  <c r="BX1279" i="17"/>
  <c r="BX1278" i="17"/>
  <c r="BX1277" i="17"/>
  <c r="BX1276" i="17"/>
  <c r="BX1275" i="17"/>
  <c r="BX1274" i="17"/>
  <c r="BX1273" i="17"/>
  <c r="BX1272" i="17"/>
  <c r="BX1271" i="17"/>
  <c r="BX1270" i="17"/>
  <c r="BX1269" i="17"/>
  <c r="BX1268" i="17"/>
  <c r="BX1267" i="17"/>
  <c r="BX1266" i="17"/>
  <c r="BX1265" i="17"/>
  <c r="BX1264" i="17"/>
  <c r="BX1263" i="17"/>
  <c r="BX1262" i="17"/>
  <c r="BX1261" i="17"/>
  <c r="BX1260" i="17"/>
  <c r="BX1259" i="17"/>
  <c r="BX1258" i="17"/>
  <c r="BX1257" i="17"/>
  <c r="BX1256" i="17"/>
  <c r="BX1255" i="17"/>
  <c r="BX1254" i="17"/>
  <c r="BX1253" i="17"/>
  <c r="BX1252" i="17"/>
  <c r="BX1251" i="17"/>
  <c r="BX1250" i="17"/>
  <c r="BX1249" i="17"/>
  <c r="BX1248" i="17"/>
  <c r="BX1247" i="17"/>
  <c r="BX1246" i="17"/>
  <c r="BX1245" i="17"/>
  <c r="BX1244" i="17"/>
  <c r="BX1243" i="17"/>
  <c r="BX1242" i="17"/>
  <c r="BX1241" i="17"/>
  <c r="BX1240" i="17"/>
  <c r="BX1239" i="17"/>
  <c r="BX1238" i="17"/>
  <c r="BX1237" i="17"/>
  <c r="BX1236" i="17"/>
  <c r="BX1235" i="17"/>
  <c r="BX1234" i="17"/>
  <c r="BX1233" i="17"/>
  <c r="BX1232" i="17"/>
  <c r="BX1231" i="17"/>
  <c r="BX1230" i="17"/>
  <c r="BX1229" i="17"/>
  <c r="BX1228" i="17"/>
  <c r="BX1227" i="17"/>
  <c r="BX1226" i="17"/>
  <c r="BX1225" i="17"/>
  <c r="BX1224" i="17"/>
  <c r="BX1223" i="17"/>
  <c r="BX1222" i="17"/>
  <c r="BX1221" i="17"/>
  <c r="BX1220" i="17"/>
  <c r="BX1219" i="17"/>
  <c r="BX1218" i="17"/>
  <c r="BX1217" i="17"/>
  <c r="BX1216" i="17"/>
  <c r="BX1215" i="17"/>
  <c r="BX1214" i="17"/>
  <c r="BX1213" i="17"/>
  <c r="BX1212" i="17"/>
  <c r="BX1211" i="17"/>
  <c r="BX1210" i="17"/>
  <c r="BX1209" i="17"/>
  <c r="BX1208" i="17"/>
  <c r="BX1207" i="17"/>
  <c r="BX1206" i="17"/>
  <c r="BX1205" i="17"/>
  <c r="BX1204" i="17"/>
  <c r="BX1203" i="17"/>
  <c r="BX1202" i="17"/>
  <c r="BX1201" i="17"/>
  <c r="BX1200" i="17"/>
  <c r="BX1199" i="17"/>
  <c r="BX1198" i="17"/>
  <c r="BX1197" i="17"/>
  <c r="BX1196" i="17"/>
  <c r="BX1195" i="17"/>
  <c r="BX1194" i="17"/>
  <c r="BX1193" i="17"/>
  <c r="BX1192" i="17"/>
  <c r="BX1191" i="17"/>
  <c r="BX1190" i="17"/>
  <c r="BX1189" i="17"/>
  <c r="BX1188" i="17"/>
  <c r="BX1187" i="17"/>
  <c r="BX1186" i="17"/>
  <c r="BX1185" i="17"/>
  <c r="BX1184" i="17"/>
  <c r="BX1183" i="17"/>
  <c r="BX1182" i="17"/>
  <c r="BX1181" i="17"/>
  <c r="BX1180" i="17"/>
  <c r="BX1179" i="17"/>
  <c r="BX1178" i="17"/>
  <c r="BX1177" i="17"/>
  <c r="BX1176" i="17"/>
  <c r="BX1175" i="17"/>
  <c r="BX1174" i="17"/>
  <c r="BX1173" i="17"/>
  <c r="BX1172" i="17"/>
  <c r="BX1171" i="17"/>
  <c r="BX1170" i="17"/>
  <c r="BX1169" i="17"/>
  <c r="BX1168" i="17"/>
  <c r="BX1167" i="17"/>
  <c r="BX1166" i="17"/>
  <c r="BX1165" i="17"/>
  <c r="BX1164" i="17"/>
  <c r="BX1163" i="17"/>
  <c r="BX1162" i="17"/>
  <c r="BX1161" i="17"/>
  <c r="BX1160" i="17"/>
  <c r="BX1159" i="17"/>
  <c r="BX1158" i="17"/>
  <c r="BX1157" i="17"/>
  <c r="BX1156" i="17"/>
  <c r="BX1155" i="17"/>
  <c r="BX1154" i="17"/>
  <c r="BX1153" i="17"/>
  <c r="BX1152" i="17"/>
  <c r="BX1151" i="17"/>
  <c r="BX1150" i="17"/>
  <c r="BX1149" i="17"/>
  <c r="BX1148" i="17"/>
  <c r="BX1147" i="17"/>
  <c r="BX1146" i="17"/>
  <c r="BX1145" i="17"/>
  <c r="BX1144" i="17"/>
  <c r="BX1143" i="17"/>
  <c r="BX1142" i="17"/>
  <c r="BX1141" i="17"/>
  <c r="BX1140" i="17"/>
  <c r="BX1139" i="17"/>
  <c r="BX1138" i="17"/>
  <c r="BX1137" i="17"/>
  <c r="BX1136" i="17"/>
  <c r="BX1135" i="17"/>
  <c r="BX1134" i="17"/>
  <c r="BX1133" i="17"/>
  <c r="BX1132" i="17"/>
  <c r="BX1131" i="17"/>
  <c r="BX1130" i="17"/>
  <c r="BX1129" i="17"/>
  <c r="BX1128" i="17"/>
  <c r="BX1127" i="17"/>
  <c r="BX1126" i="17"/>
  <c r="BX1125" i="17"/>
  <c r="BX1124" i="17"/>
  <c r="BX1123" i="17"/>
  <c r="BX1122" i="17"/>
  <c r="BX1121" i="17"/>
  <c r="BX1120" i="17"/>
  <c r="BX1119" i="17"/>
  <c r="BX1118" i="17"/>
  <c r="BX1117" i="17"/>
  <c r="BX1116" i="17"/>
  <c r="BX1115" i="17"/>
  <c r="BX1114" i="17"/>
  <c r="BX1113" i="17"/>
  <c r="BX1112" i="17"/>
  <c r="BX1111" i="17"/>
  <c r="BX1110" i="17"/>
  <c r="BX1109" i="17"/>
  <c r="BX1108" i="17"/>
  <c r="BX1107" i="17"/>
  <c r="BX1106" i="17"/>
  <c r="BX1105" i="17"/>
  <c r="BX1104" i="17"/>
  <c r="BX1103" i="17"/>
  <c r="BX1102" i="17"/>
  <c r="BX1101" i="17"/>
  <c r="BX1100" i="17"/>
  <c r="BX1099" i="17"/>
  <c r="BX1098" i="17"/>
  <c r="BX1097" i="17"/>
  <c r="BX1096" i="17"/>
  <c r="BX1095" i="17"/>
  <c r="BX1094" i="17"/>
  <c r="BX1093" i="17"/>
  <c r="BX1092" i="17"/>
  <c r="BX1091" i="17"/>
  <c r="BX1090" i="17"/>
  <c r="BX1089" i="17"/>
  <c r="BX1088" i="17"/>
  <c r="BX1087" i="17"/>
  <c r="BX1086" i="17"/>
  <c r="BX1085" i="17"/>
  <c r="BX1084" i="17"/>
  <c r="BX1083" i="17"/>
  <c r="BX1082" i="17"/>
  <c r="BX1081" i="17"/>
  <c r="BX1080" i="17"/>
  <c r="BX1079" i="17"/>
  <c r="BX1078" i="17"/>
  <c r="BX1077" i="17"/>
  <c r="BX1076" i="17"/>
  <c r="BX1075" i="17"/>
  <c r="BX1074" i="17"/>
  <c r="BX1073" i="17"/>
  <c r="BX1072" i="17"/>
  <c r="BX1071" i="17"/>
  <c r="BX1070" i="17"/>
  <c r="BX1069" i="17"/>
  <c r="BX1068" i="17"/>
  <c r="BX1067" i="17"/>
  <c r="BX1066" i="17"/>
  <c r="BX1065" i="17"/>
  <c r="BX1064" i="17"/>
  <c r="BX1063" i="17"/>
  <c r="BX1062" i="17"/>
  <c r="BX1061" i="17"/>
  <c r="BX1060" i="17"/>
  <c r="BX1059" i="17"/>
  <c r="BX1058" i="17"/>
  <c r="BX1057" i="17"/>
  <c r="BX1056" i="17"/>
  <c r="BX1055" i="17"/>
  <c r="BX1054" i="17"/>
  <c r="BX1053" i="17"/>
  <c r="BX1052" i="17"/>
  <c r="BX1051" i="17"/>
  <c r="BX1050" i="17"/>
  <c r="BX1049" i="17"/>
  <c r="BX1048" i="17"/>
  <c r="BX1047" i="17"/>
  <c r="BX1046" i="17"/>
  <c r="BX1045" i="17"/>
  <c r="BX1044" i="17"/>
  <c r="BX1043" i="17"/>
  <c r="BX1042" i="17"/>
  <c r="BX1041" i="17"/>
  <c r="BX1040" i="17"/>
  <c r="BX1039" i="17"/>
  <c r="BX1038" i="17"/>
  <c r="BX1037" i="17"/>
  <c r="BX1036" i="17"/>
  <c r="BX1035" i="17"/>
  <c r="BX1034" i="17"/>
  <c r="BX1033" i="17"/>
  <c r="BX1032" i="17"/>
  <c r="BX1031" i="17"/>
  <c r="BX1030" i="17"/>
  <c r="BX1029" i="17"/>
  <c r="BX1028" i="17"/>
  <c r="BX1027" i="17"/>
  <c r="BX1026" i="17"/>
  <c r="BX1025" i="17"/>
  <c r="BX1024" i="17"/>
  <c r="BX1023" i="17"/>
  <c r="BX1022" i="17"/>
  <c r="BX1021" i="17"/>
  <c r="BX1020" i="17"/>
  <c r="BX1019" i="17"/>
  <c r="BX1018" i="17"/>
  <c r="BX1017" i="17"/>
  <c r="BX1016" i="17"/>
  <c r="BX1015" i="17"/>
  <c r="BX1014" i="17"/>
  <c r="BX1013" i="17"/>
  <c r="BX1012" i="17"/>
  <c r="BX1011" i="17"/>
  <c r="BX1010" i="17"/>
  <c r="BX1009" i="17"/>
  <c r="BX1008" i="17"/>
  <c r="BX1007" i="17"/>
  <c r="BX1006" i="17"/>
  <c r="BX1005" i="17"/>
  <c r="BX1004" i="17"/>
  <c r="BX1003" i="17"/>
  <c r="BX1002" i="17"/>
  <c r="BX1001" i="17"/>
  <c r="BX1000" i="17"/>
  <c r="BV1499" i="17"/>
  <c r="BV1498" i="17"/>
  <c r="BV1497" i="17"/>
  <c r="BV1496" i="17"/>
  <c r="BV1495" i="17"/>
  <c r="BV1494" i="17"/>
  <c r="BV1493" i="17"/>
  <c r="BV1492" i="17"/>
  <c r="BV1491" i="17"/>
  <c r="BV1490" i="17"/>
  <c r="BV1489" i="17"/>
  <c r="BV1488" i="17"/>
  <c r="BV1487" i="17"/>
  <c r="BV1486" i="17"/>
  <c r="BV1485" i="17"/>
  <c r="BV1484" i="17"/>
  <c r="BV1483" i="17"/>
  <c r="BV1482" i="17"/>
  <c r="BV1481" i="17"/>
  <c r="BV1480" i="17"/>
  <c r="BV1479" i="17"/>
  <c r="BV1478" i="17"/>
  <c r="BV1477" i="17"/>
  <c r="BV1476" i="17"/>
  <c r="BV1475" i="17"/>
  <c r="BV1474" i="17"/>
  <c r="BV1473" i="17"/>
  <c r="BV1472" i="17"/>
  <c r="BV1471" i="17"/>
  <c r="BV1470" i="17"/>
  <c r="BV1469" i="17"/>
  <c r="BV1468" i="17"/>
  <c r="BV1467" i="17"/>
  <c r="BV1466" i="17"/>
  <c r="BV1465" i="17"/>
  <c r="BV1464" i="17"/>
  <c r="BV1463" i="17"/>
  <c r="BV1462" i="17"/>
  <c r="BV1461" i="17"/>
  <c r="BV1460" i="17"/>
  <c r="BV1459" i="17"/>
  <c r="BV1458" i="17"/>
  <c r="BV1457" i="17"/>
  <c r="BV1456" i="17"/>
  <c r="BV1455" i="17"/>
  <c r="BV1454" i="17"/>
  <c r="BV1453" i="17"/>
  <c r="BV1452" i="17"/>
  <c r="BV1451" i="17"/>
  <c r="BV1450" i="17"/>
  <c r="BV1449" i="17"/>
  <c r="BV1448" i="17"/>
  <c r="BV1447" i="17"/>
  <c r="BV1446" i="17"/>
  <c r="BV1445" i="17"/>
  <c r="BV1444" i="17"/>
  <c r="BV1443" i="17"/>
  <c r="BV1442" i="17"/>
  <c r="BV1441" i="17"/>
  <c r="BV1440" i="17"/>
  <c r="BV1439" i="17"/>
  <c r="BV1438" i="17"/>
  <c r="BV1437" i="17"/>
  <c r="BV1436" i="17"/>
  <c r="BV1435" i="17"/>
  <c r="BV1434" i="17"/>
  <c r="BV1433" i="17"/>
  <c r="BV1432" i="17"/>
  <c r="BV1431" i="17"/>
  <c r="BV1430" i="17"/>
  <c r="BV1429" i="17"/>
  <c r="BV1428" i="17"/>
  <c r="BV1427" i="17"/>
  <c r="BV1426" i="17"/>
  <c r="BV1425" i="17"/>
  <c r="BV1424" i="17"/>
  <c r="BV1423" i="17"/>
  <c r="BV1422" i="17"/>
  <c r="BV1421" i="17"/>
  <c r="BV1420" i="17"/>
  <c r="BV1419" i="17"/>
  <c r="BV1418" i="17"/>
  <c r="BV1417" i="17"/>
  <c r="BV1416" i="17"/>
  <c r="BV1415" i="17"/>
  <c r="BV1414" i="17"/>
  <c r="BV1413" i="17"/>
  <c r="BV1412" i="17"/>
  <c r="BV1411" i="17"/>
  <c r="BV1410" i="17"/>
  <c r="BV1409" i="17"/>
  <c r="BV1408" i="17"/>
  <c r="BV1407" i="17"/>
  <c r="BV1406" i="17"/>
  <c r="BV1405" i="17"/>
  <c r="BV1404" i="17"/>
  <c r="BV1403" i="17"/>
  <c r="BV1402" i="17"/>
  <c r="BV1401" i="17"/>
  <c r="BV1400" i="17"/>
  <c r="BV1399" i="17"/>
  <c r="BV1398" i="17"/>
  <c r="BV1397" i="17"/>
  <c r="BV1396" i="17"/>
  <c r="BV1395" i="17"/>
  <c r="BV1394" i="17"/>
  <c r="BV1393" i="17"/>
  <c r="BV1392" i="17"/>
  <c r="BV1391" i="17"/>
  <c r="BV1390" i="17"/>
  <c r="BV1389" i="17"/>
  <c r="BV1388" i="17"/>
  <c r="BV1387" i="17"/>
  <c r="BV1386" i="17"/>
  <c r="BV1385" i="17"/>
  <c r="BV1384" i="17"/>
  <c r="BV1383" i="17"/>
  <c r="BV1382" i="17"/>
  <c r="BV1381" i="17"/>
  <c r="BV1380" i="17"/>
  <c r="BV1379" i="17"/>
  <c r="BV1378" i="17"/>
  <c r="BV1377" i="17"/>
  <c r="BV1376" i="17"/>
  <c r="BV1375" i="17"/>
  <c r="BV1374" i="17"/>
  <c r="BV1373" i="17"/>
  <c r="BV1372" i="17"/>
  <c r="BV1371" i="17"/>
  <c r="BV1370" i="17"/>
  <c r="BV1369" i="17"/>
  <c r="BV1368" i="17"/>
  <c r="BV1367" i="17"/>
  <c r="BV1366" i="17"/>
  <c r="BV1365" i="17"/>
  <c r="BV1364" i="17"/>
  <c r="BV1363" i="17"/>
  <c r="BV1362" i="17"/>
  <c r="BV1361" i="17"/>
  <c r="BV1360" i="17"/>
  <c r="BV1359" i="17"/>
  <c r="BV1358" i="17"/>
  <c r="BV1357" i="17"/>
  <c r="BV1356" i="17"/>
  <c r="BV1355" i="17"/>
  <c r="BV1354" i="17"/>
  <c r="BV1353" i="17"/>
  <c r="BV1352" i="17"/>
  <c r="BV1351" i="17"/>
  <c r="BV1350" i="17"/>
  <c r="BV1349" i="17"/>
  <c r="BV1348" i="17"/>
  <c r="BV1347" i="17"/>
  <c r="BV1346" i="17"/>
  <c r="BV1345" i="17"/>
  <c r="BV1344" i="17"/>
  <c r="BV1343" i="17"/>
  <c r="BV1342" i="17"/>
  <c r="BV1341" i="17"/>
  <c r="BV1340" i="17"/>
  <c r="BV1339" i="17"/>
  <c r="BV1338" i="17"/>
  <c r="BV1337" i="17"/>
  <c r="BV1336" i="17"/>
  <c r="BV1335" i="17"/>
  <c r="BV1334" i="17"/>
  <c r="BV1333" i="17"/>
  <c r="BV1332" i="17"/>
  <c r="BV1331" i="17"/>
  <c r="BV1330" i="17"/>
  <c r="BV1329" i="17"/>
  <c r="BV1328" i="17"/>
  <c r="BV1327" i="17"/>
  <c r="BV1326" i="17"/>
  <c r="BV1325" i="17"/>
  <c r="BV1324" i="17"/>
  <c r="BV1323" i="17"/>
  <c r="BV1322" i="17"/>
  <c r="BV1321" i="17"/>
  <c r="BV1320" i="17"/>
  <c r="BV1319" i="17"/>
  <c r="BV1318" i="17"/>
  <c r="BV1317" i="17"/>
  <c r="BV1316" i="17"/>
  <c r="BV1315" i="17"/>
  <c r="BV1314" i="17"/>
  <c r="BV1313" i="17"/>
  <c r="BV1312" i="17"/>
  <c r="BV1311" i="17"/>
  <c r="BV1310" i="17"/>
  <c r="BV1309" i="17"/>
  <c r="BV1308" i="17"/>
  <c r="BV1307" i="17"/>
  <c r="BV1306" i="17"/>
  <c r="BV1305" i="17"/>
  <c r="BV1304" i="17"/>
  <c r="BV1303" i="17"/>
  <c r="BV1302" i="17"/>
  <c r="BV1301" i="17"/>
  <c r="BV1300" i="17"/>
  <c r="BV1299" i="17"/>
  <c r="BV1298" i="17"/>
  <c r="BV1297" i="17"/>
  <c r="BV1296" i="17"/>
  <c r="BV1295" i="17"/>
  <c r="BV1294" i="17"/>
  <c r="BV1293" i="17"/>
  <c r="BV1292" i="17"/>
  <c r="BV1291" i="17"/>
  <c r="BV1290" i="17"/>
  <c r="BV1289" i="17"/>
  <c r="BV1288" i="17"/>
  <c r="BV1287" i="17"/>
  <c r="BV1286" i="17"/>
  <c r="BV1285" i="17"/>
  <c r="BV1284" i="17"/>
  <c r="BV1283" i="17"/>
  <c r="BV1282" i="17"/>
  <c r="BV1281" i="17"/>
  <c r="BV1280" i="17"/>
  <c r="BV1279" i="17"/>
  <c r="BV1278" i="17"/>
  <c r="BV1277" i="17"/>
  <c r="BV1276" i="17"/>
  <c r="BV1275" i="17"/>
  <c r="BV1274" i="17"/>
  <c r="BV1273" i="17"/>
  <c r="BV1272" i="17"/>
  <c r="BV1271" i="17"/>
  <c r="BV1270" i="17"/>
  <c r="BV1269" i="17"/>
  <c r="BV1268" i="17"/>
  <c r="BV1267" i="17"/>
  <c r="BV1266" i="17"/>
  <c r="BV1265" i="17"/>
  <c r="BV1264" i="17"/>
  <c r="BV1263" i="17"/>
  <c r="BV1262" i="17"/>
  <c r="BV1261" i="17"/>
  <c r="BV1260" i="17"/>
  <c r="BV1259" i="17"/>
  <c r="BV1258" i="17"/>
  <c r="BV1257" i="17"/>
  <c r="BV1256" i="17"/>
  <c r="BV1255" i="17"/>
  <c r="BV1254" i="17"/>
  <c r="BV1253" i="17"/>
  <c r="BV1252" i="17"/>
  <c r="BV1251" i="17"/>
  <c r="BV1250" i="17"/>
  <c r="BV1249" i="17"/>
  <c r="BV1248" i="17"/>
  <c r="BV1247" i="17"/>
  <c r="BV1246" i="17"/>
  <c r="BV1245" i="17"/>
  <c r="BV1244" i="17"/>
  <c r="BV1243" i="17"/>
  <c r="BV1242" i="17"/>
  <c r="BV1241" i="17"/>
  <c r="BV1240" i="17"/>
  <c r="BV1239" i="17"/>
  <c r="BV1238" i="17"/>
  <c r="BV1237" i="17"/>
  <c r="BV1236" i="17"/>
  <c r="BV1235" i="17"/>
  <c r="BV1234" i="17"/>
  <c r="BV1233" i="17"/>
  <c r="BV1232" i="17"/>
  <c r="BV1231" i="17"/>
  <c r="BV1230" i="17"/>
  <c r="BV1229" i="17"/>
  <c r="BV1228" i="17"/>
  <c r="BV1227" i="17"/>
  <c r="BV1226" i="17"/>
  <c r="BV1225" i="17"/>
  <c r="BV1224" i="17"/>
  <c r="BV1223" i="17"/>
  <c r="BV1222" i="17"/>
  <c r="BV1221" i="17"/>
  <c r="BV1220" i="17"/>
  <c r="BV1219" i="17"/>
  <c r="BV1218" i="17"/>
  <c r="BV1217" i="17"/>
  <c r="BV1216" i="17"/>
  <c r="BV1215" i="17"/>
  <c r="BV1214" i="17"/>
  <c r="BV1213" i="17"/>
  <c r="BV1212" i="17"/>
  <c r="BV1211" i="17"/>
  <c r="BV1210" i="17"/>
  <c r="BV1209" i="17"/>
  <c r="BV1208" i="17"/>
  <c r="BV1207" i="17"/>
  <c r="BV1206" i="17"/>
  <c r="BV1205" i="17"/>
  <c r="BV1204" i="17"/>
  <c r="BV1203" i="17"/>
  <c r="BV1202" i="17"/>
  <c r="BV1201" i="17"/>
  <c r="BV1200" i="17"/>
  <c r="BV1199" i="17"/>
  <c r="BV1198" i="17"/>
  <c r="BV1197" i="17"/>
  <c r="BV1196" i="17"/>
  <c r="BV1195" i="17"/>
  <c r="BV1194" i="17"/>
  <c r="BV1193" i="17"/>
  <c r="BV1192" i="17"/>
  <c r="BV1191" i="17"/>
  <c r="BV1190" i="17"/>
  <c r="BV1189" i="17"/>
  <c r="BV1188" i="17"/>
  <c r="BV1187" i="17"/>
  <c r="BV1186" i="17"/>
  <c r="BV1185" i="17"/>
  <c r="BV1184" i="17"/>
  <c r="BV1183" i="17"/>
  <c r="BV1182" i="17"/>
  <c r="BV1181" i="17"/>
  <c r="BV1180" i="17"/>
  <c r="BV1179" i="17"/>
  <c r="BV1178" i="17"/>
  <c r="BV1177" i="17"/>
  <c r="BV1176" i="17"/>
  <c r="BV1175" i="17"/>
  <c r="BV1174" i="17"/>
  <c r="BV1173" i="17"/>
  <c r="BV1172" i="17"/>
  <c r="BV1171" i="17"/>
  <c r="BV1170" i="17"/>
  <c r="BV1169" i="17"/>
  <c r="BV1168" i="17"/>
  <c r="BV1167" i="17"/>
  <c r="BV1166" i="17"/>
  <c r="BV1165" i="17"/>
  <c r="BV1164" i="17"/>
  <c r="BV1163" i="17"/>
  <c r="BV1162" i="17"/>
  <c r="BV1161" i="17"/>
  <c r="BV1160" i="17"/>
  <c r="BV1159" i="17"/>
  <c r="BV1158" i="17"/>
  <c r="BV1157" i="17"/>
  <c r="BV1156" i="17"/>
  <c r="BV1155" i="17"/>
  <c r="BV1154" i="17"/>
  <c r="BV1153" i="17"/>
  <c r="BV1152" i="17"/>
  <c r="BV1151" i="17"/>
  <c r="BV1150" i="17"/>
  <c r="BV1149" i="17"/>
  <c r="BV1148" i="17"/>
  <c r="BV1147" i="17"/>
  <c r="BV1146" i="17"/>
  <c r="BV1145" i="17"/>
  <c r="BV1144" i="17"/>
  <c r="BV1143" i="17"/>
  <c r="BV1142" i="17"/>
  <c r="BV1141" i="17"/>
  <c r="BV1140" i="17"/>
  <c r="BV1139" i="17"/>
  <c r="BV1138" i="17"/>
  <c r="BV1137" i="17"/>
  <c r="BV1136" i="17"/>
  <c r="BV1135" i="17"/>
  <c r="BV1134" i="17"/>
  <c r="BV1133" i="17"/>
  <c r="BV1132" i="17"/>
  <c r="BV1131" i="17"/>
  <c r="BV1130" i="17"/>
  <c r="BV1129" i="17"/>
  <c r="BV1128" i="17"/>
  <c r="BV1127" i="17"/>
  <c r="BV1126" i="17"/>
  <c r="BV1125" i="17"/>
  <c r="BV1124" i="17"/>
  <c r="BV1123" i="17"/>
  <c r="BV1122" i="17"/>
  <c r="BV1121" i="17"/>
  <c r="BV1120" i="17"/>
  <c r="BV1119" i="17"/>
  <c r="BV1118" i="17"/>
  <c r="BV1117" i="17"/>
  <c r="BV1116" i="17"/>
  <c r="BV1115" i="17"/>
  <c r="BV1114" i="17"/>
  <c r="BV1113" i="17"/>
  <c r="BV1112" i="17"/>
  <c r="BV1111" i="17"/>
  <c r="BV1110" i="17"/>
  <c r="BV1109" i="17"/>
  <c r="BV1108" i="17"/>
  <c r="BV1107" i="17"/>
  <c r="BV1106" i="17"/>
  <c r="BV1105" i="17"/>
  <c r="BV1104" i="17"/>
  <c r="BV1103" i="17"/>
  <c r="BV1102" i="17"/>
  <c r="BV1101" i="17"/>
  <c r="BV1100" i="17"/>
  <c r="BV1099" i="17"/>
  <c r="BV1098" i="17"/>
  <c r="BV1097" i="17"/>
  <c r="BV1096" i="17"/>
  <c r="BV1095" i="17"/>
  <c r="BV1094" i="17"/>
  <c r="BV1093" i="17"/>
  <c r="BV1092" i="17"/>
  <c r="BV1091" i="17"/>
  <c r="BV1090" i="17"/>
  <c r="BV1089" i="17"/>
  <c r="BV1088" i="17"/>
  <c r="BV1087" i="17"/>
  <c r="BV1086" i="17"/>
  <c r="BV1085" i="17"/>
  <c r="BV1084" i="17"/>
  <c r="BV1083" i="17"/>
  <c r="BV1082" i="17"/>
  <c r="BV1081" i="17"/>
  <c r="BV1080" i="17"/>
  <c r="BV1079" i="17"/>
  <c r="BV1078" i="17"/>
  <c r="BV1077" i="17"/>
  <c r="BV1076" i="17"/>
  <c r="BV1075" i="17"/>
  <c r="BV1074" i="17"/>
  <c r="BV1073" i="17"/>
  <c r="BV1072" i="17"/>
  <c r="BV1071" i="17"/>
  <c r="BV1070" i="17"/>
  <c r="BV1069" i="17"/>
  <c r="BV1068" i="17"/>
  <c r="BV1067" i="17"/>
  <c r="BV1066" i="17"/>
  <c r="BV1065" i="17"/>
  <c r="BV1064" i="17"/>
  <c r="BV1063" i="17"/>
  <c r="BV1062" i="17"/>
  <c r="BV1061" i="17"/>
  <c r="BV1060" i="17"/>
  <c r="BV1059" i="17"/>
  <c r="BV1058" i="17"/>
  <c r="BV1057" i="17"/>
  <c r="BV1056" i="17"/>
  <c r="BV1055" i="17"/>
  <c r="BV1054" i="17"/>
  <c r="BV1053" i="17"/>
  <c r="BV1052" i="17"/>
  <c r="BV1051" i="17"/>
  <c r="BV1050" i="17"/>
  <c r="BV1049" i="17"/>
  <c r="BV1048" i="17"/>
  <c r="BV1047" i="17"/>
  <c r="BV1046" i="17"/>
  <c r="BV1045" i="17"/>
  <c r="BV1044" i="17"/>
  <c r="BV1043" i="17"/>
  <c r="BV1042" i="17"/>
  <c r="BV1041" i="17"/>
  <c r="BV1040" i="17"/>
  <c r="BV1039" i="17"/>
  <c r="BV1038" i="17"/>
  <c r="BV1037" i="17"/>
  <c r="BV1036" i="17"/>
  <c r="BV1035" i="17"/>
  <c r="BV1034" i="17"/>
  <c r="BV1033" i="17"/>
  <c r="BV1032" i="17"/>
  <c r="BV1031" i="17"/>
  <c r="BV1030" i="17"/>
  <c r="BV1029" i="17"/>
  <c r="BV1028" i="17"/>
  <c r="BV1027" i="17"/>
  <c r="BV1026" i="17"/>
  <c r="BV1025" i="17"/>
  <c r="BV1024" i="17"/>
  <c r="BV1023" i="17"/>
  <c r="BV1022" i="17"/>
  <c r="BV1021" i="17"/>
  <c r="BV1020" i="17"/>
  <c r="BV1019" i="17"/>
  <c r="BV1018" i="17"/>
  <c r="BV1017" i="17"/>
  <c r="BV1016" i="17"/>
  <c r="BV1015" i="17"/>
  <c r="BV1014" i="17"/>
  <c r="BV1013" i="17"/>
  <c r="BV1012" i="17"/>
  <c r="BV1011" i="17"/>
  <c r="BV1010" i="17"/>
  <c r="BV1009" i="17"/>
  <c r="BV1008" i="17"/>
  <c r="BV1007" i="17"/>
  <c r="BV1006" i="17"/>
  <c r="BV1005" i="17"/>
  <c r="BV1004" i="17"/>
  <c r="BV1003" i="17"/>
  <c r="BV1002" i="17"/>
  <c r="BV1001" i="17"/>
  <c r="BV1000" i="17"/>
  <c r="BT1499" i="17"/>
  <c r="BT1498" i="17"/>
  <c r="BT1497" i="17"/>
  <c r="BT1496" i="17"/>
  <c r="BT1495" i="17"/>
  <c r="BT1494" i="17"/>
  <c r="BT1493" i="17"/>
  <c r="BT1492" i="17"/>
  <c r="BT1491" i="17"/>
  <c r="BT1490" i="17"/>
  <c r="BT1489" i="17"/>
  <c r="BT1488" i="17"/>
  <c r="BT1487" i="17"/>
  <c r="BT1486" i="17"/>
  <c r="BT1485" i="17"/>
  <c r="BT1484" i="17"/>
  <c r="BT1483" i="17"/>
  <c r="BT1482" i="17"/>
  <c r="BT1481" i="17"/>
  <c r="BT1480" i="17"/>
  <c r="BT1479" i="17"/>
  <c r="BT1478" i="17"/>
  <c r="BT1477" i="17"/>
  <c r="BT1476" i="17"/>
  <c r="BT1475" i="17"/>
  <c r="BT1474" i="17"/>
  <c r="BT1473" i="17"/>
  <c r="BT1472" i="17"/>
  <c r="BT1471" i="17"/>
  <c r="BT1470" i="17"/>
  <c r="BT1469" i="17"/>
  <c r="BT1468" i="17"/>
  <c r="BT1467" i="17"/>
  <c r="BT1466" i="17"/>
  <c r="BT1465" i="17"/>
  <c r="BT1464" i="17"/>
  <c r="BT1463" i="17"/>
  <c r="BT1462" i="17"/>
  <c r="BT1461" i="17"/>
  <c r="BT1460" i="17"/>
  <c r="BT1459" i="17"/>
  <c r="BT1458" i="17"/>
  <c r="BT1457" i="17"/>
  <c r="BT1456" i="17"/>
  <c r="BT1455" i="17"/>
  <c r="BT1454" i="17"/>
  <c r="BT1453" i="17"/>
  <c r="BT1452" i="17"/>
  <c r="BT1451" i="17"/>
  <c r="BT1450" i="17"/>
  <c r="BT1449" i="17"/>
  <c r="BT1448" i="17"/>
  <c r="BT1447" i="17"/>
  <c r="BT1446" i="17"/>
  <c r="BT1445" i="17"/>
  <c r="BT1444" i="17"/>
  <c r="BT1443" i="17"/>
  <c r="BT1442" i="17"/>
  <c r="BT1441" i="17"/>
  <c r="BT1440" i="17"/>
  <c r="BT1439" i="17"/>
  <c r="BT1438" i="17"/>
  <c r="BT1437" i="17"/>
  <c r="BT1436" i="17"/>
  <c r="BT1435" i="17"/>
  <c r="BT1434" i="17"/>
  <c r="BT1433" i="17"/>
  <c r="BT1432" i="17"/>
  <c r="BT1431" i="17"/>
  <c r="BT1430" i="17"/>
  <c r="BT1429" i="17"/>
  <c r="BT1428" i="17"/>
  <c r="BT1427" i="17"/>
  <c r="BT1426" i="17"/>
  <c r="BT1425" i="17"/>
  <c r="BT1424" i="17"/>
  <c r="BT1423" i="17"/>
  <c r="BT1422" i="17"/>
  <c r="BT1421" i="17"/>
  <c r="BT1420" i="17"/>
  <c r="BT1419" i="17"/>
  <c r="BT1418" i="17"/>
  <c r="BT1417" i="17"/>
  <c r="BT1416" i="17"/>
  <c r="BT1415" i="17"/>
  <c r="BT1414" i="17"/>
  <c r="BT1413" i="17"/>
  <c r="BT1412" i="17"/>
  <c r="BT1411" i="17"/>
  <c r="BT1410" i="17"/>
  <c r="BT1409" i="17"/>
  <c r="BT1408" i="17"/>
  <c r="BT1407" i="17"/>
  <c r="BT1406" i="17"/>
  <c r="BT1405" i="17"/>
  <c r="BT1404" i="17"/>
  <c r="BT1403" i="17"/>
  <c r="BT1402" i="17"/>
  <c r="BT1401" i="17"/>
  <c r="BT1400" i="17"/>
  <c r="BT1399" i="17"/>
  <c r="BT1398" i="17"/>
  <c r="BT1397" i="17"/>
  <c r="BT1396" i="17"/>
  <c r="BT1395" i="17"/>
  <c r="BT1394" i="17"/>
  <c r="BT1393" i="17"/>
  <c r="BT1392" i="17"/>
  <c r="BT1391" i="17"/>
  <c r="BT1390" i="17"/>
  <c r="BT1389" i="17"/>
  <c r="BT1388" i="17"/>
  <c r="BT1387" i="17"/>
  <c r="BT1386" i="17"/>
  <c r="BT1385" i="17"/>
  <c r="BT1384" i="17"/>
  <c r="BT1383" i="17"/>
  <c r="BT1382" i="17"/>
  <c r="BT1381" i="17"/>
  <c r="BT1380" i="17"/>
  <c r="BT1379" i="17"/>
  <c r="BT1378" i="17"/>
  <c r="BT1377" i="17"/>
  <c r="BT1376" i="17"/>
  <c r="BT1375" i="17"/>
  <c r="BT1374" i="17"/>
  <c r="BT1373" i="17"/>
  <c r="BT1372" i="17"/>
  <c r="BT1371" i="17"/>
  <c r="BT1370" i="17"/>
  <c r="BT1369" i="17"/>
  <c r="BT1368" i="17"/>
  <c r="BT1367" i="17"/>
  <c r="BT1366" i="17"/>
  <c r="BT1365" i="17"/>
  <c r="BT1364" i="17"/>
  <c r="BT1363" i="17"/>
  <c r="BT1362" i="17"/>
  <c r="BT1361" i="17"/>
  <c r="BT1360" i="17"/>
  <c r="BT1359" i="17"/>
  <c r="BT1358" i="17"/>
  <c r="BT1357" i="17"/>
  <c r="BT1356" i="17"/>
  <c r="BT1355" i="17"/>
  <c r="BT1354" i="17"/>
  <c r="BT1353" i="17"/>
  <c r="BT1352" i="17"/>
  <c r="BT1351" i="17"/>
  <c r="BT1350" i="17"/>
  <c r="BT1349" i="17"/>
  <c r="BT1348" i="17"/>
  <c r="BT1347" i="17"/>
  <c r="BT1346" i="17"/>
  <c r="BT1345" i="17"/>
  <c r="BT1344" i="17"/>
  <c r="BT1343" i="17"/>
  <c r="BT1342" i="17"/>
  <c r="BT1341" i="17"/>
  <c r="BT1340" i="17"/>
  <c r="BT1339" i="17"/>
  <c r="BT1338" i="17"/>
  <c r="BT1337" i="17"/>
  <c r="BT1336" i="17"/>
  <c r="BT1335" i="17"/>
  <c r="BT1334" i="17"/>
  <c r="BT1333" i="17"/>
  <c r="BT1332" i="17"/>
  <c r="BT1331" i="17"/>
  <c r="BT1330" i="17"/>
  <c r="BT1329" i="17"/>
  <c r="BT1328" i="17"/>
  <c r="BT1327" i="17"/>
  <c r="BT1326" i="17"/>
  <c r="BT1325" i="17"/>
  <c r="BT1324" i="17"/>
  <c r="BT1323" i="17"/>
  <c r="BT1322" i="17"/>
  <c r="BT1321" i="17"/>
  <c r="BT1320" i="17"/>
  <c r="BT1319" i="17"/>
  <c r="BT1318" i="17"/>
  <c r="BT1317" i="17"/>
  <c r="BT1316" i="17"/>
  <c r="BT1315" i="17"/>
  <c r="BT1314" i="17"/>
  <c r="BT1313" i="17"/>
  <c r="BT1312" i="17"/>
  <c r="BT1311" i="17"/>
  <c r="BT1310" i="17"/>
  <c r="BT1309" i="17"/>
  <c r="BT1308" i="17"/>
  <c r="BT1307" i="17"/>
  <c r="BT1306" i="17"/>
  <c r="BT1305" i="17"/>
  <c r="BT1304" i="17"/>
  <c r="BT1303" i="17"/>
  <c r="BT1302" i="17"/>
  <c r="BT1301" i="17"/>
  <c r="BT1300" i="17"/>
  <c r="BT1299" i="17"/>
  <c r="BT1298" i="17"/>
  <c r="BT1297" i="17"/>
  <c r="BT1296" i="17"/>
  <c r="BT1295" i="17"/>
  <c r="BT1294" i="17"/>
  <c r="BT1293" i="17"/>
  <c r="BT1292" i="17"/>
  <c r="BT1291" i="17"/>
  <c r="BT1290" i="17"/>
  <c r="BT1289" i="17"/>
  <c r="BT1288" i="17"/>
  <c r="BT1287" i="17"/>
  <c r="BT1286" i="17"/>
  <c r="BT1285" i="17"/>
  <c r="BT1284" i="17"/>
  <c r="BT1283" i="17"/>
  <c r="BT1282" i="17"/>
  <c r="BT1281" i="17"/>
  <c r="BT1280" i="17"/>
  <c r="BT1279" i="17"/>
  <c r="BT1278" i="17"/>
  <c r="BT1277" i="17"/>
  <c r="BT1276" i="17"/>
  <c r="BT1275" i="17"/>
  <c r="BT1274" i="17"/>
  <c r="BT1273" i="17"/>
  <c r="BT1272" i="17"/>
  <c r="BT1271" i="17"/>
  <c r="BT1270" i="17"/>
  <c r="BT1269" i="17"/>
  <c r="BT1268" i="17"/>
  <c r="BT1267" i="17"/>
  <c r="BT1266" i="17"/>
  <c r="BT1265" i="17"/>
  <c r="BT1264" i="17"/>
  <c r="BT1263" i="17"/>
  <c r="BT1262" i="17"/>
  <c r="BT1261" i="17"/>
  <c r="BT1260" i="17"/>
  <c r="BT1259" i="17"/>
  <c r="BT1258" i="17"/>
  <c r="BT1257" i="17"/>
  <c r="BT1256" i="17"/>
  <c r="BT1255" i="17"/>
  <c r="BT1254" i="17"/>
  <c r="BT1253" i="17"/>
  <c r="BT1252" i="17"/>
  <c r="BT1251" i="17"/>
  <c r="BT1250" i="17"/>
  <c r="BT1249" i="17"/>
  <c r="BT1248" i="17"/>
  <c r="BT1247" i="17"/>
  <c r="BT1246" i="17"/>
  <c r="BT1245" i="17"/>
  <c r="BT1244" i="17"/>
  <c r="BT1243" i="17"/>
  <c r="BT1242" i="17"/>
  <c r="BT1241" i="17"/>
  <c r="BT1240" i="17"/>
  <c r="BT1239" i="17"/>
  <c r="BT1238" i="17"/>
  <c r="BT1237" i="17"/>
  <c r="BT1236" i="17"/>
  <c r="BT1235" i="17"/>
  <c r="BT1234" i="17"/>
  <c r="BT1233" i="17"/>
  <c r="BT1232" i="17"/>
  <c r="BT1231" i="17"/>
  <c r="BT1230" i="17"/>
  <c r="BT1229" i="17"/>
  <c r="BT1228" i="17"/>
  <c r="BT1227" i="17"/>
  <c r="BT1226" i="17"/>
  <c r="BT1225" i="17"/>
  <c r="BT1224" i="17"/>
  <c r="BT1223" i="17"/>
  <c r="BT1222" i="17"/>
  <c r="BT1221" i="17"/>
  <c r="BT1220" i="17"/>
  <c r="BT1219" i="17"/>
  <c r="BT1218" i="17"/>
  <c r="BT1217" i="17"/>
  <c r="BT1216" i="17"/>
  <c r="BT1215" i="17"/>
  <c r="BT1214" i="17"/>
  <c r="BT1213" i="17"/>
  <c r="BT1212" i="17"/>
  <c r="BT1211" i="17"/>
  <c r="BT1210" i="17"/>
  <c r="BT1209" i="17"/>
  <c r="BT1208" i="17"/>
  <c r="BT1207" i="17"/>
  <c r="BT1206" i="17"/>
  <c r="BT1205" i="17"/>
  <c r="BT1204" i="17"/>
  <c r="BT1203" i="17"/>
  <c r="BT1202" i="17"/>
  <c r="BT1201" i="17"/>
  <c r="BT1200" i="17"/>
  <c r="BT1199" i="17"/>
  <c r="BT1198" i="17"/>
  <c r="BT1197" i="17"/>
  <c r="BT1196" i="17"/>
  <c r="BT1195" i="17"/>
  <c r="BT1194" i="17"/>
  <c r="BT1193" i="17"/>
  <c r="BT1192" i="17"/>
  <c r="BT1191" i="17"/>
  <c r="BT1190" i="17"/>
  <c r="BT1189" i="17"/>
  <c r="BT1188" i="17"/>
  <c r="BT1187" i="17"/>
  <c r="BT1186" i="17"/>
  <c r="BT1185" i="17"/>
  <c r="BT1184" i="17"/>
  <c r="BT1183" i="17"/>
  <c r="BT1182" i="17"/>
  <c r="BT1181" i="17"/>
  <c r="BT1180" i="17"/>
  <c r="BT1179" i="17"/>
  <c r="BT1178" i="17"/>
  <c r="BT1177" i="17"/>
  <c r="BT1176" i="17"/>
  <c r="BT1175" i="17"/>
  <c r="BT1174" i="17"/>
  <c r="BT1173" i="17"/>
  <c r="BT1172" i="17"/>
  <c r="BT1171" i="17"/>
  <c r="BT1170" i="17"/>
  <c r="BT1169" i="17"/>
  <c r="BT1168" i="17"/>
  <c r="BT1167" i="17"/>
  <c r="BT1166" i="17"/>
  <c r="BT1165" i="17"/>
  <c r="BT1164" i="17"/>
  <c r="BT1163" i="17"/>
  <c r="BT1162" i="17"/>
  <c r="BT1161" i="17"/>
  <c r="BT1160" i="17"/>
  <c r="BT1159" i="17"/>
  <c r="BT1158" i="17"/>
  <c r="BT1157" i="17"/>
  <c r="BT1156" i="17"/>
  <c r="BT1155" i="17"/>
  <c r="BT1154" i="17"/>
  <c r="BT1153" i="17"/>
  <c r="BT1152" i="17"/>
  <c r="BT1151" i="17"/>
  <c r="BT1150" i="17"/>
  <c r="BT1149" i="17"/>
  <c r="BT1148" i="17"/>
  <c r="BT1147" i="17"/>
  <c r="BT1146" i="17"/>
  <c r="BT1145" i="17"/>
  <c r="BT1144" i="17"/>
  <c r="BT1143" i="17"/>
  <c r="BT1142" i="17"/>
  <c r="BT1141" i="17"/>
  <c r="BT1140" i="17"/>
  <c r="BT1139" i="17"/>
  <c r="BT1138" i="17"/>
  <c r="BT1137" i="17"/>
  <c r="BT1136" i="17"/>
  <c r="BT1135" i="17"/>
  <c r="BT1134" i="17"/>
  <c r="BT1133" i="17"/>
  <c r="BT1132" i="17"/>
  <c r="BT1131" i="17"/>
  <c r="BT1130" i="17"/>
  <c r="BT1129" i="17"/>
  <c r="BT1128" i="17"/>
  <c r="BT1127" i="17"/>
  <c r="BT1126" i="17"/>
  <c r="BT1125" i="17"/>
  <c r="BT1124" i="17"/>
  <c r="BT1123" i="17"/>
  <c r="BT1122" i="17"/>
  <c r="BT1121" i="17"/>
  <c r="BT1120" i="17"/>
  <c r="BT1119" i="17"/>
  <c r="BT1118" i="17"/>
  <c r="BT1117" i="17"/>
  <c r="BT1116" i="17"/>
  <c r="BT1115" i="17"/>
  <c r="BT1114" i="17"/>
  <c r="BT1113" i="17"/>
  <c r="BT1112" i="17"/>
  <c r="BT1111" i="17"/>
  <c r="BT1110" i="17"/>
  <c r="BT1109" i="17"/>
  <c r="BT1108" i="17"/>
  <c r="BT1107" i="17"/>
  <c r="BT1106" i="17"/>
  <c r="BT1105" i="17"/>
  <c r="BT1104" i="17"/>
  <c r="BT1103" i="17"/>
  <c r="BT1102" i="17"/>
  <c r="BT1101" i="17"/>
  <c r="BT1100" i="17"/>
  <c r="BT1099" i="17"/>
  <c r="BT1098" i="17"/>
  <c r="BT1097" i="17"/>
  <c r="BT1096" i="17"/>
  <c r="BT1095" i="17"/>
  <c r="BT1094" i="17"/>
  <c r="BT1093" i="17"/>
  <c r="BT1092" i="17"/>
  <c r="BT1091" i="17"/>
  <c r="BT1090" i="17"/>
  <c r="BT1089" i="17"/>
  <c r="BT1088" i="17"/>
  <c r="BT1087" i="17"/>
  <c r="BT1086" i="17"/>
  <c r="BT1085" i="17"/>
  <c r="BT1084" i="17"/>
  <c r="BT1083" i="17"/>
  <c r="BT1082" i="17"/>
  <c r="BT1081" i="17"/>
  <c r="BT1080" i="17"/>
  <c r="BT1079" i="17"/>
  <c r="BT1078" i="17"/>
  <c r="BT1077" i="17"/>
  <c r="BT1076" i="17"/>
  <c r="BT1075" i="17"/>
  <c r="BT1074" i="17"/>
  <c r="BT1073" i="17"/>
  <c r="BT1072" i="17"/>
  <c r="BT1071" i="17"/>
  <c r="BT1070" i="17"/>
  <c r="BT1069" i="17"/>
  <c r="BT1068" i="17"/>
  <c r="BT1067" i="17"/>
  <c r="BT1066" i="17"/>
  <c r="BT1065" i="17"/>
  <c r="BT1064" i="17"/>
  <c r="BT1063" i="17"/>
  <c r="BT1062" i="17"/>
  <c r="BT1061" i="17"/>
  <c r="BT1060" i="17"/>
  <c r="BT1059" i="17"/>
  <c r="BT1058" i="17"/>
  <c r="BT1057" i="17"/>
  <c r="BT1056" i="17"/>
  <c r="BT1055" i="17"/>
  <c r="BT1054" i="17"/>
  <c r="BT1053" i="17"/>
  <c r="BT1052" i="17"/>
  <c r="BT1051" i="17"/>
  <c r="BT1050" i="17"/>
  <c r="BT1049" i="17"/>
  <c r="BT1048" i="17"/>
  <c r="BT1047" i="17"/>
  <c r="BT1046" i="17"/>
  <c r="BT1045" i="17"/>
  <c r="BT1044" i="17"/>
  <c r="BT1043" i="17"/>
  <c r="BT1042" i="17"/>
  <c r="BT1041" i="17"/>
  <c r="BT1040" i="17"/>
  <c r="BT1039" i="17"/>
  <c r="BT1038" i="17"/>
  <c r="BT1037" i="17"/>
  <c r="BT1036" i="17"/>
  <c r="BT1035" i="17"/>
  <c r="BT1034" i="17"/>
  <c r="BT1033" i="17"/>
  <c r="BT1032" i="17"/>
  <c r="BT1031" i="17"/>
  <c r="BT1030" i="17"/>
  <c r="BT1029" i="17"/>
  <c r="BT1028" i="17"/>
  <c r="BT1027" i="17"/>
  <c r="BT1026" i="17"/>
  <c r="BT1025" i="17"/>
  <c r="BT1024" i="17"/>
  <c r="BT1023" i="17"/>
  <c r="BT1022" i="17"/>
  <c r="BT1021" i="17"/>
  <c r="BT1020" i="17"/>
  <c r="BT1019" i="17"/>
  <c r="BT1018" i="17"/>
  <c r="BT1017" i="17"/>
  <c r="BT1016" i="17"/>
  <c r="BT1015" i="17"/>
  <c r="BT1014" i="17"/>
  <c r="BT1013" i="17"/>
  <c r="BT1012" i="17"/>
  <c r="BT1011" i="17"/>
  <c r="BT1010" i="17"/>
  <c r="BT1009" i="17"/>
  <c r="BT1008" i="17"/>
  <c r="BT1007" i="17"/>
  <c r="BT1006" i="17"/>
  <c r="BT1005" i="17"/>
  <c r="BT1004" i="17"/>
  <c r="BT1003" i="17"/>
  <c r="BT1002" i="17"/>
  <c r="BT1001" i="17"/>
  <c r="BT1000" i="17"/>
  <c r="BR1499" i="17"/>
  <c r="BR1498" i="17"/>
  <c r="BR1497" i="17"/>
  <c r="BR1496" i="17"/>
  <c r="BR1495" i="17"/>
  <c r="BR1494" i="17"/>
  <c r="BR1493" i="17"/>
  <c r="BR1492" i="17"/>
  <c r="BR1491" i="17"/>
  <c r="BR1490" i="17"/>
  <c r="BR1489" i="17"/>
  <c r="BR1488" i="17"/>
  <c r="BR1487" i="17"/>
  <c r="BR1486" i="17"/>
  <c r="BR1485" i="17"/>
  <c r="BR1484" i="17"/>
  <c r="BR1483" i="17"/>
  <c r="BR1482" i="17"/>
  <c r="BR1481" i="17"/>
  <c r="BR1480" i="17"/>
  <c r="BR1479" i="17"/>
  <c r="BR1478" i="17"/>
  <c r="BR1477" i="17"/>
  <c r="BR1476" i="17"/>
  <c r="BR1475" i="17"/>
  <c r="BR1474" i="17"/>
  <c r="BR1473" i="17"/>
  <c r="BR1472" i="17"/>
  <c r="BR1471" i="17"/>
  <c r="BR1470" i="17"/>
  <c r="BR1469" i="17"/>
  <c r="BR1468" i="17"/>
  <c r="BR1467" i="17"/>
  <c r="BR1466" i="17"/>
  <c r="BR1465" i="17"/>
  <c r="BR1464" i="17"/>
  <c r="BR1463" i="17"/>
  <c r="BR1462" i="17"/>
  <c r="BR1461" i="17"/>
  <c r="BR1460" i="17"/>
  <c r="BR1459" i="17"/>
  <c r="BR1458" i="17"/>
  <c r="BR1457" i="17"/>
  <c r="BR1456" i="17"/>
  <c r="BR1455" i="17"/>
  <c r="BR1454" i="17"/>
  <c r="BR1453" i="17"/>
  <c r="BR1452" i="17"/>
  <c r="BR1451" i="17"/>
  <c r="BR1450" i="17"/>
  <c r="BR1449" i="17"/>
  <c r="BR1448" i="17"/>
  <c r="BR1447" i="17"/>
  <c r="BR1446" i="17"/>
  <c r="BR1445" i="17"/>
  <c r="BR1444" i="17"/>
  <c r="BR1443" i="17"/>
  <c r="BR1442" i="17"/>
  <c r="BR1441" i="17"/>
  <c r="BR1440" i="17"/>
  <c r="BR1439" i="17"/>
  <c r="BR1438" i="17"/>
  <c r="BR1437" i="17"/>
  <c r="BR1436" i="17"/>
  <c r="BR1435" i="17"/>
  <c r="BR1434" i="17"/>
  <c r="BR1433" i="17"/>
  <c r="BR1432" i="17"/>
  <c r="BR1431" i="17"/>
  <c r="BR1430" i="17"/>
  <c r="BR1429" i="17"/>
  <c r="BR1428" i="17"/>
  <c r="BR1427" i="17"/>
  <c r="BR1426" i="17"/>
  <c r="BR1425" i="17"/>
  <c r="BR1424" i="17"/>
  <c r="BR1423" i="17"/>
  <c r="BR1422" i="17"/>
  <c r="BR1421" i="17"/>
  <c r="BR1420" i="17"/>
  <c r="BR1419" i="17"/>
  <c r="BR1418" i="17"/>
  <c r="BR1417" i="17"/>
  <c r="BR1416" i="17"/>
  <c r="BR1415" i="17"/>
  <c r="BR1414" i="17"/>
  <c r="BR1413" i="17"/>
  <c r="BR1412" i="17"/>
  <c r="BR1411" i="17"/>
  <c r="BR1410" i="17"/>
  <c r="BR1409" i="17"/>
  <c r="BR1408" i="17"/>
  <c r="BR1407" i="17"/>
  <c r="BR1406" i="17"/>
  <c r="BR1405" i="17"/>
  <c r="BR1404" i="17"/>
  <c r="BR1403" i="17"/>
  <c r="BR1402" i="17"/>
  <c r="BR1401" i="17"/>
  <c r="BR1400" i="17"/>
  <c r="BR1399" i="17"/>
  <c r="BR1398" i="17"/>
  <c r="BR1397" i="17"/>
  <c r="BR1396" i="17"/>
  <c r="BR1395" i="17"/>
  <c r="BR1394" i="17"/>
  <c r="BR1393" i="17"/>
  <c r="BR1392" i="17"/>
  <c r="BR1391" i="17"/>
  <c r="BR1390" i="17"/>
  <c r="BR1389" i="17"/>
  <c r="BR1388" i="17"/>
  <c r="BR1387" i="17"/>
  <c r="BR1386" i="17"/>
  <c r="BR1385" i="17"/>
  <c r="BR1384" i="17"/>
  <c r="BR1383" i="17"/>
  <c r="BR1382" i="17"/>
  <c r="BR1381" i="17"/>
  <c r="BR1380" i="17"/>
  <c r="BR1379" i="17"/>
  <c r="BR1378" i="17"/>
  <c r="BR1377" i="17"/>
  <c r="BR1376" i="17"/>
  <c r="BR1375" i="17"/>
  <c r="BR1374" i="17"/>
  <c r="BR1373" i="17"/>
  <c r="BR1372" i="17"/>
  <c r="BR1371" i="17"/>
  <c r="BR1370" i="17"/>
  <c r="BR1369" i="17"/>
  <c r="BR1368" i="17"/>
  <c r="BR1367" i="17"/>
  <c r="BR1366" i="17"/>
  <c r="BR1365" i="17"/>
  <c r="BR1364" i="17"/>
  <c r="BR1363" i="17"/>
  <c r="BR1362" i="17"/>
  <c r="BR1361" i="17"/>
  <c r="BR1360" i="17"/>
  <c r="BR1359" i="17"/>
  <c r="BR1358" i="17"/>
  <c r="BR1357" i="17"/>
  <c r="BR1356" i="17"/>
  <c r="BR1355" i="17"/>
  <c r="BR1354" i="17"/>
  <c r="BR1353" i="17"/>
  <c r="BR1352" i="17"/>
  <c r="BR1351" i="17"/>
  <c r="BR1350" i="17"/>
  <c r="BR1349" i="17"/>
  <c r="BR1348" i="17"/>
  <c r="BR1347" i="17"/>
  <c r="BR1346" i="17"/>
  <c r="BR1345" i="17"/>
  <c r="BR1344" i="17"/>
  <c r="BR1343" i="17"/>
  <c r="BR1342" i="17"/>
  <c r="BR1341" i="17"/>
  <c r="BR1340" i="17"/>
  <c r="BR1339" i="17"/>
  <c r="BR1338" i="17"/>
  <c r="BR1337" i="17"/>
  <c r="BR1336" i="17"/>
  <c r="BR1335" i="17"/>
  <c r="BR1334" i="17"/>
  <c r="BR1333" i="17"/>
  <c r="BR1332" i="17"/>
  <c r="BR1331" i="17"/>
  <c r="BR1330" i="17"/>
  <c r="BR1329" i="17"/>
  <c r="BR1328" i="17"/>
  <c r="BR1327" i="17"/>
  <c r="BR1326" i="17"/>
  <c r="BR1325" i="17"/>
  <c r="BR1324" i="17"/>
  <c r="BR1323" i="17"/>
  <c r="BR1322" i="17"/>
  <c r="BR1321" i="17"/>
  <c r="BR1320" i="17"/>
  <c r="BR1319" i="17"/>
  <c r="BR1318" i="17"/>
  <c r="BR1317" i="17"/>
  <c r="BR1316" i="17"/>
  <c r="BR1315" i="17"/>
  <c r="BR1314" i="17"/>
  <c r="BR1313" i="17"/>
  <c r="BR1312" i="17"/>
  <c r="BR1311" i="17"/>
  <c r="BR1310" i="17"/>
  <c r="BR1309" i="17"/>
  <c r="BR1308" i="17"/>
  <c r="BR1307" i="17"/>
  <c r="BR1306" i="17"/>
  <c r="BR1305" i="17"/>
  <c r="BR1304" i="17"/>
  <c r="BR1303" i="17"/>
  <c r="BR1302" i="17"/>
  <c r="BR1301" i="17"/>
  <c r="BR1300" i="17"/>
  <c r="BR1299" i="17"/>
  <c r="BR1298" i="17"/>
  <c r="BR1297" i="17"/>
  <c r="BR1296" i="17"/>
  <c r="BR1295" i="17"/>
  <c r="BR1294" i="17"/>
  <c r="BR1293" i="17"/>
  <c r="BR1292" i="17"/>
  <c r="BR1291" i="17"/>
  <c r="BR1290" i="17"/>
  <c r="BR1289" i="17"/>
  <c r="BR1288" i="17"/>
  <c r="BR1287" i="17"/>
  <c r="BR1286" i="17"/>
  <c r="BR1285" i="17"/>
  <c r="BR1284" i="17"/>
  <c r="BR1283" i="17"/>
  <c r="BR1282" i="17"/>
  <c r="BR1281" i="17"/>
  <c r="BR1280" i="17"/>
  <c r="BR1279" i="17"/>
  <c r="BR1278" i="17"/>
  <c r="BR1277" i="17"/>
  <c r="BR1276" i="17"/>
  <c r="BR1275" i="17"/>
  <c r="BR1274" i="17"/>
  <c r="BR1273" i="17"/>
  <c r="BR1272" i="17"/>
  <c r="BR1271" i="17"/>
  <c r="BR1270" i="17"/>
  <c r="BR1269" i="17"/>
  <c r="BR1268" i="17"/>
  <c r="BR1267" i="17"/>
  <c r="BR1266" i="17"/>
  <c r="BR1265" i="17"/>
  <c r="BR1264" i="17"/>
  <c r="BR1263" i="17"/>
  <c r="BR1262" i="17"/>
  <c r="BR1261" i="17"/>
  <c r="BR1260" i="17"/>
  <c r="BR1259" i="17"/>
  <c r="BR1258" i="17"/>
  <c r="BR1257" i="17"/>
  <c r="BR1256" i="17"/>
  <c r="BR1255" i="17"/>
  <c r="BR1254" i="17"/>
  <c r="BR1253" i="17"/>
  <c r="BR1252" i="17"/>
  <c r="BR1251" i="17"/>
  <c r="BR1250" i="17"/>
  <c r="BR1249" i="17"/>
  <c r="BR1248" i="17"/>
  <c r="BR1247" i="17"/>
  <c r="BR1246" i="17"/>
  <c r="BR1245" i="17"/>
  <c r="BR1244" i="17"/>
  <c r="BR1243" i="17"/>
  <c r="BR1242" i="17"/>
  <c r="BR1241" i="17"/>
  <c r="BR1240" i="17"/>
  <c r="BR1239" i="17"/>
  <c r="BR1238" i="17"/>
  <c r="BR1237" i="17"/>
  <c r="BR1236" i="17"/>
  <c r="BR1235" i="17"/>
  <c r="BR1234" i="17"/>
  <c r="BR1233" i="17"/>
  <c r="BR1232" i="17"/>
  <c r="BR1231" i="17"/>
  <c r="BR1230" i="17"/>
  <c r="BR1229" i="17"/>
  <c r="BR1228" i="17"/>
  <c r="BR1227" i="17"/>
  <c r="BR1226" i="17"/>
  <c r="BR1225" i="17"/>
  <c r="BR1224" i="17"/>
  <c r="BR1223" i="17"/>
  <c r="BR1222" i="17"/>
  <c r="BR1221" i="17"/>
  <c r="BR1220" i="17"/>
  <c r="BR1219" i="17"/>
  <c r="BR1218" i="17"/>
  <c r="BR1217" i="17"/>
  <c r="BR1216" i="17"/>
  <c r="BR1215" i="17"/>
  <c r="BR1214" i="17"/>
  <c r="BR1213" i="17"/>
  <c r="BR1212" i="17"/>
  <c r="BR1211" i="17"/>
  <c r="BR1210" i="17"/>
  <c r="BR1209" i="17"/>
  <c r="BR1208" i="17"/>
  <c r="BR1207" i="17"/>
  <c r="BR1206" i="17"/>
  <c r="BR1205" i="17"/>
  <c r="BR1204" i="17"/>
  <c r="BR1203" i="17"/>
  <c r="BR1202" i="17"/>
  <c r="BR1201" i="17"/>
  <c r="BR1200" i="17"/>
  <c r="BR1199" i="17"/>
  <c r="BR1198" i="17"/>
  <c r="BR1197" i="17"/>
  <c r="BR1196" i="17"/>
  <c r="BR1195" i="17"/>
  <c r="BR1194" i="17"/>
  <c r="BR1193" i="17"/>
  <c r="BR1192" i="17"/>
  <c r="BR1191" i="17"/>
  <c r="BR1190" i="17"/>
  <c r="BR1189" i="17"/>
  <c r="BR1188" i="17"/>
  <c r="BR1187" i="17"/>
  <c r="BR1186" i="17"/>
  <c r="BR1185" i="17"/>
  <c r="BR1184" i="17"/>
  <c r="BR1183" i="17"/>
  <c r="BR1182" i="17"/>
  <c r="BR1181" i="17"/>
  <c r="BR1180" i="17"/>
  <c r="BR1179" i="17"/>
  <c r="BR1178" i="17"/>
  <c r="BR1177" i="17"/>
  <c r="BR1176" i="17"/>
  <c r="BR1175" i="17"/>
  <c r="BR1174" i="17"/>
  <c r="BR1173" i="17"/>
  <c r="BR1172" i="17"/>
  <c r="BR1171" i="17"/>
  <c r="BR1170" i="17"/>
  <c r="BR1169" i="17"/>
  <c r="BR1168" i="17"/>
  <c r="BR1167" i="17"/>
  <c r="BR1166" i="17"/>
  <c r="BR1165" i="17"/>
  <c r="BR1164" i="17"/>
  <c r="BR1163" i="17"/>
  <c r="BR1162" i="17"/>
  <c r="BR1161" i="17"/>
  <c r="BR1160" i="17"/>
  <c r="BR1159" i="17"/>
  <c r="BR1158" i="17"/>
  <c r="BR1157" i="17"/>
  <c r="BR1156" i="17"/>
  <c r="BR1155" i="17"/>
  <c r="BR1154" i="17"/>
  <c r="BR1153" i="17"/>
  <c r="BR1152" i="17"/>
  <c r="BR1151" i="17"/>
  <c r="BR1150" i="17"/>
  <c r="BR1149" i="17"/>
  <c r="BR1148" i="17"/>
  <c r="BR1147" i="17"/>
  <c r="BR1146" i="17"/>
  <c r="BR1145" i="17"/>
  <c r="BR1144" i="17"/>
  <c r="BR1143" i="17"/>
  <c r="BR1142" i="17"/>
  <c r="BR1141" i="17"/>
  <c r="BR1140" i="17"/>
  <c r="BR1139" i="17"/>
  <c r="BR1138" i="17"/>
  <c r="BR1137" i="17"/>
  <c r="BR1136" i="17"/>
  <c r="BR1135" i="17"/>
  <c r="BR1134" i="17"/>
  <c r="BR1133" i="17"/>
  <c r="BR1132" i="17"/>
  <c r="BR1131" i="17"/>
  <c r="BR1130" i="17"/>
  <c r="BR1129" i="17"/>
  <c r="BR1128" i="17"/>
  <c r="BR1127" i="17"/>
  <c r="BR1126" i="17"/>
  <c r="BR1125" i="17"/>
  <c r="BR1124" i="17"/>
  <c r="BR1123" i="17"/>
  <c r="BR1122" i="17"/>
  <c r="BR1121" i="17"/>
  <c r="BR1120" i="17"/>
  <c r="BR1119" i="17"/>
  <c r="BR1118" i="17"/>
  <c r="BR1117" i="17"/>
  <c r="BR1116" i="17"/>
  <c r="BR1115" i="17"/>
  <c r="BR1114" i="17"/>
  <c r="BR1113" i="17"/>
  <c r="BR1112" i="17"/>
  <c r="BR1111" i="17"/>
  <c r="BR1110" i="17"/>
  <c r="BR1109" i="17"/>
  <c r="BR1108" i="17"/>
  <c r="BR1107" i="17"/>
  <c r="BR1106" i="17"/>
  <c r="BR1105" i="17"/>
  <c r="BR1104" i="17"/>
  <c r="BR1103" i="17"/>
  <c r="BR1102" i="17"/>
  <c r="BR1101" i="17"/>
  <c r="BR1100" i="17"/>
  <c r="BR1099" i="17"/>
  <c r="BR1098" i="17"/>
  <c r="BR1097" i="17"/>
  <c r="BR1096" i="17"/>
  <c r="BR1095" i="17"/>
  <c r="BR1094" i="17"/>
  <c r="BR1093" i="17"/>
  <c r="BR1092" i="17"/>
  <c r="BR1091" i="17"/>
  <c r="BR1090" i="17"/>
  <c r="BR1089" i="17"/>
  <c r="BR1088" i="17"/>
  <c r="BR1087" i="17"/>
  <c r="BR1086" i="17"/>
  <c r="BR1085" i="17"/>
  <c r="BR1084" i="17"/>
  <c r="BR1083" i="17"/>
  <c r="BR1082" i="17"/>
  <c r="BR1081" i="17"/>
  <c r="BR1080" i="17"/>
  <c r="BR1079" i="17"/>
  <c r="BR1078" i="17"/>
  <c r="BR1077" i="17"/>
  <c r="BR1076" i="17"/>
  <c r="BR1075" i="17"/>
  <c r="BR1074" i="17"/>
  <c r="BR1073" i="17"/>
  <c r="BR1072" i="17"/>
  <c r="BR1071" i="17"/>
  <c r="BR1070" i="17"/>
  <c r="BR1069" i="17"/>
  <c r="BR1068" i="17"/>
  <c r="BR1067" i="17"/>
  <c r="BR1066" i="17"/>
  <c r="BR1065" i="17"/>
  <c r="BR1064" i="17"/>
  <c r="BR1063" i="17"/>
  <c r="BR1062" i="17"/>
  <c r="BR1061" i="17"/>
  <c r="BR1060" i="17"/>
  <c r="BR1059" i="17"/>
  <c r="BR1058" i="17"/>
  <c r="BR1057" i="17"/>
  <c r="BR1056" i="17"/>
  <c r="BR1055" i="17"/>
  <c r="BR1054" i="17"/>
  <c r="BR1053" i="17"/>
  <c r="BR1052" i="17"/>
  <c r="BR1051" i="17"/>
  <c r="BR1050" i="17"/>
  <c r="BR1049" i="17"/>
  <c r="BR1048" i="17"/>
  <c r="BR1047" i="17"/>
  <c r="BR1046" i="17"/>
  <c r="BR1045" i="17"/>
  <c r="BR1044" i="17"/>
  <c r="BR1043" i="17"/>
  <c r="BR1042" i="17"/>
  <c r="BR1041" i="17"/>
  <c r="BR1040" i="17"/>
  <c r="BR1039" i="17"/>
  <c r="BR1038" i="17"/>
  <c r="BR1037" i="17"/>
  <c r="BR1036" i="17"/>
  <c r="BR1035" i="17"/>
  <c r="BR1034" i="17"/>
  <c r="BR1033" i="17"/>
  <c r="BR1032" i="17"/>
  <c r="BR1031" i="17"/>
  <c r="BR1030" i="17"/>
  <c r="BR1029" i="17"/>
  <c r="BR1028" i="17"/>
  <c r="BR1027" i="17"/>
  <c r="BR1026" i="17"/>
  <c r="BR1025" i="17"/>
  <c r="BR1024" i="17"/>
  <c r="BR1023" i="17"/>
  <c r="BR1022" i="17"/>
  <c r="BR1021" i="17"/>
  <c r="BR1020" i="17"/>
  <c r="BR1019" i="17"/>
  <c r="BR1018" i="17"/>
  <c r="BR1017" i="17"/>
  <c r="BR1016" i="17"/>
  <c r="BR1015" i="17"/>
  <c r="BR1014" i="17"/>
  <c r="BR1013" i="17"/>
  <c r="BR1012" i="17"/>
  <c r="BR1011" i="17"/>
  <c r="BR1010" i="17"/>
  <c r="BR1009" i="17"/>
  <c r="BR1008" i="17"/>
  <c r="BR1007" i="17"/>
  <c r="BR1006" i="17"/>
  <c r="BR1005" i="17"/>
  <c r="BR1004" i="17"/>
  <c r="BR1003" i="17"/>
  <c r="BR1002" i="17"/>
  <c r="BR1001" i="17"/>
  <c r="BR1000" i="17"/>
  <c r="BP1499" i="17"/>
  <c r="BP1498" i="17"/>
  <c r="BP1497" i="17"/>
  <c r="BP1496" i="17"/>
  <c r="BP1495" i="17"/>
  <c r="BP1494" i="17"/>
  <c r="BP1493" i="17"/>
  <c r="BP1492" i="17"/>
  <c r="BP1491" i="17"/>
  <c r="BP1490" i="17"/>
  <c r="BP1489" i="17"/>
  <c r="BP1488" i="17"/>
  <c r="BP1487" i="17"/>
  <c r="BP1486" i="17"/>
  <c r="BP1485" i="17"/>
  <c r="BP1484" i="17"/>
  <c r="BP1483" i="17"/>
  <c r="BP1482" i="17"/>
  <c r="BP1481" i="17"/>
  <c r="BP1480" i="17"/>
  <c r="BP1479" i="17"/>
  <c r="BP1478" i="17"/>
  <c r="BP1477" i="17"/>
  <c r="BP1476" i="17"/>
  <c r="BP1475" i="17"/>
  <c r="BP1474" i="17"/>
  <c r="BP1473" i="17"/>
  <c r="BP1472" i="17"/>
  <c r="BP1471" i="17"/>
  <c r="BP1470" i="17"/>
  <c r="BP1469" i="17"/>
  <c r="BP1468" i="17"/>
  <c r="BP1467" i="17"/>
  <c r="BP1466" i="17"/>
  <c r="BP1465" i="17"/>
  <c r="BP1464" i="17"/>
  <c r="BP1463" i="17"/>
  <c r="BP1462" i="17"/>
  <c r="BP1461" i="17"/>
  <c r="BP1460" i="17"/>
  <c r="BP1459" i="17"/>
  <c r="BP1458" i="17"/>
  <c r="BP1457" i="17"/>
  <c r="BP1456" i="17"/>
  <c r="BP1455" i="17"/>
  <c r="BP1454" i="17"/>
  <c r="BP1453" i="17"/>
  <c r="BP1452" i="17"/>
  <c r="BP1451" i="17"/>
  <c r="BP1450" i="17"/>
  <c r="BP1449" i="17"/>
  <c r="BP1448" i="17"/>
  <c r="BP1447" i="17"/>
  <c r="BP1446" i="17"/>
  <c r="BP1445" i="17"/>
  <c r="BP1444" i="17"/>
  <c r="BP1443" i="17"/>
  <c r="BP1442" i="17"/>
  <c r="BP1441" i="17"/>
  <c r="BP1440" i="17"/>
  <c r="BP1439" i="17"/>
  <c r="BP1438" i="17"/>
  <c r="BP1437" i="17"/>
  <c r="BP1436" i="17"/>
  <c r="BP1435" i="17"/>
  <c r="BP1434" i="17"/>
  <c r="BP1433" i="17"/>
  <c r="BP1432" i="17"/>
  <c r="BP1431" i="17"/>
  <c r="BP1430" i="17"/>
  <c r="BP1429" i="17"/>
  <c r="BP1428" i="17"/>
  <c r="BP1427" i="17"/>
  <c r="BP1426" i="17"/>
  <c r="BP1425" i="17"/>
  <c r="BP1424" i="17"/>
  <c r="BP1423" i="17"/>
  <c r="BP1422" i="17"/>
  <c r="BP1421" i="17"/>
  <c r="BP1420" i="17"/>
  <c r="BP1419" i="17"/>
  <c r="BP1418" i="17"/>
  <c r="BP1417" i="17"/>
  <c r="BP1416" i="17"/>
  <c r="BP1415" i="17"/>
  <c r="BP1414" i="17"/>
  <c r="BP1413" i="17"/>
  <c r="BP1412" i="17"/>
  <c r="BP1411" i="17"/>
  <c r="BP1410" i="17"/>
  <c r="BP1409" i="17"/>
  <c r="BP1408" i="17"/>
  <c r="BP1407" i="17"/>
  <c r="BP1406" i="17"/>
  <c r="BP1405" i="17"/>
  <c r="BP1404" i="17"/>
  <c r="BP1403" i="17"/>
  <c r="BP1402" i="17"/>
  <c r="BP1401" i="17"/>
  <c r="BP1400" i="17"/>
  <c r="BP1399" i="17"/>
  <c r="BP1398" i="17"/>
  <c r="BP1397" i="17"/>
  <c r="BP1396" i="17"/>
  <c r="BP1395" i="17"/>
  <c r="BP1394" i="17"/>
  <c r="BP1393" i="17"/>
  <c r="BP1392" i="17"/>
  <c r="BP1391" i="17"/>
  <c r="BP1390" i="17"/>
  <c r="BP1389" i="17"/>
  <c r="BP1388" i="17"/>
  <c r="BP1387" i="17"/>
  <c r="BP1386" i="17"/>
  <c r="BP1385" i="17"/>
  <c r="BP1384" i="17"/>
  <c r="BP1383" i="17"/>
  <c r="BP1382" i="17"/>
  <c r="BP1381" i="17"/>
  <c r="BP1380" i="17"/>
  <c r="BP1379" i="17"/>
  <c r="BP1378" i="17"/>
  <c r="BP1377" i="17"/>
  <c r="BP1376" i="17"/>
  <c r="BP1375" i="17"/>
  <c r="BP1374" i="17"/>
  <c r="BP1373" i="17"/>
  <c r="BP1372" i="17"/>
  <c r="BP1371" i="17"/>
  <c r="BP1370" i="17"/>
  <c r="BP1369" i="17"/>
  <c r="BP1368" i="17"/>
  <c r="BP1367" i="17"/>
  <c r="BP1366" i="17"/>
  <c r="BP1365" i="17"/>
  <c r="BP1364" i="17"/>
  <c r="BP1363" i="17"/>
  <c r="BP1362" i="17"/>
  <c r="BP1361" i="17"/>
  <c r="BP1360" i="17"/>
  <c r="BP1359" i="17"/>
  <c r="BP1358" i="17"/>
  <c r="BP1357" i="17"/>
  <c r="BP1356" i="17"/>
  <c r="BP1355" i="17"/>
  <c r="BP1354" i="17"/>
  <c r="BP1353" i="17"/>
  <c r="BP1352" i="17"/>
  <c r="BP1351" i="17"/>
  <c r="BP1350" i="17"/>
  <c r="BP1349" i="17"/>
  <c r="BP1348" i="17"/>
  <c r="BP1347" i="17"/>
  <c r="BP1346" i="17"/>
  <c r="BP1345" i="17"/>
  <c r="BP1344" i="17"/>
  <c r="BP1343" i="17"/>
  <c r="BP1342" i="17"/>
  <c r="BP1341" i="17"/>
  <c r="BP1340" i="17"/>
  <c r="BP1339" i="17"/>
  <c r="BP1338" i="17"/>
  <c r="BP1337" i="17"/>
  <c r="BP1336" i="17"/>
  <c r="BP1335" i="17"/>
  <c r="BP1334" i="17"/>
  <c r="BP1333" i="17"/>
  <c r="BP1332" i="17"/>
  <c r="BP1331" i="17"/>
  <c r="BP1330" i="17"/>
  <c r="BP1329" i="17"/>
  <c r="BP1328" i="17"/>
  <c r="BP1327" i="17"/>
  <c r="BP1326" i="17"/>
  <c r="BP1325" i="17"/>
  <c r="BP1324" i="17"/>
  <c r="BP1323" i="17"/>
  <c r="BP1322" i="17"/>
  <c r="BP1321" i="17"/>
  <c r="BP1320" i="17"/>
  <c r="BP1319" i="17"/>
  <c r="BP1318" i="17"/>
  <c r="BP1317" i="17"/>
  <c r="BP1316" i="17"/>
  <c r="BP1315" i="17"/>
  <c r="BP1314" i="17"/>
  <c r="BP1313" i="17"/>
  <c r="BP1312" i="17"/>
  <c r="BP1311" i="17"/>
  <c r="BP1310" i="17"/>
  <c r="BP1309" i="17"/>
  <c r="BP1308" i="17"/>
  <c r="BP1307" i="17"/>
  <c r="BP1306" i="17"/>
  <c r="BP1305" i="17"/>
  <c r="BP1304" i="17"/>
  <c r="BP1303" i="17"/>
  <c r="BP1302" i="17"/>
  <c r="BP1301" i="17"/>
  <c r="BP1300" i="17"/>
  <c r="BP1299" i="17"/>
  <c r="BP1298" i="17"/>
  <c r="BP1297" i="17"/>
  <c r="BP1296" i="17"/>
  <c r="BP1295" i="17"/>
  <c r="BP1294" i="17"/>
  <c r="BP1293" i="17"/>
  <c r="BP1292" i="17"/>
  <c r="BP1291" i="17"/>
  <c r="BP1290" i="17"/>
  <c r="BP1289" i="17"/>
  <c r="BP1288" i="17"/>
  <c r="BP1287" i="17"/>
  <c r="BP1286" i="17"/>
  <c r="BP1285" i="17"/>
  <c r="BP1284" i="17"/>
  <c r="BP1283" i="17"/>
  <c r="BP1282" i="17"/>
  <c r="BP1281" i="17"/>
  <c r="BP1280" i="17"/>
  <c r="BP1279" i="17"/>
  <c r="BP1278" i="17"/>
  <c r="BP1277" i="17"/>
  <c r="BP1276" i="17"/>
  <c r="BP1275" i="17"/>
  <c r="BP1274" i="17"/>
  <c r="BP1273" i="17"/>
  <c r="BP1272" i="17"/>
  <c r="BP1271" i="17"/>
  <c r="BP1270" i="17"/>
  <c r="BP1269" i="17"/>
  <c r="BP1268" i="17"/>
  <c r="BP1267" i="17"/>
  <c r="BP1266" i="17"/>
  <c r="BP1265" i="17"/>
  <c r="BP1264" i="17"/>
  <c r="BP1263" i="17"/>
  <c r="BP1262" i="17"/>
  <c r="BP1261" i="17"/>
  <c r="BP1260" i="17"/>
  <c r="BP1259" i="17"/>
  <c r="BP1258" i="17"/>
  <c r="BP1257" i="17"/>
  <c r="BP1256" i="17"/>
  <c r="BP1255" i="17"/>
  <c r="BP1254" i="17"/>
  <c r="BP1253" i="17"/>
  <c r="BP1252" i="17"/>
  <c r="BP1251" i="17"/>
  <c r="BP1250" i="17"/>
  <c r="BP1249" i="17"/>
  <c r="BP1248" i="17"/>
  <c r="BP1247" i="17"/>
  <c r="BP1246" i="17"/>
  <c r="BP1245" i="17"/>
  <c r="BP1244" i="17"/>
  <c r="BP1243" i="17"/>
  <c r="BP1242" i="17"/>
  <c r="BP1241" i="17"/>
  <c r="BP1240" i="17"/>
  <c r="BP1239" i="17"/>
  <c r="BP1238" i="17"/>
  <c r="BP1237" i="17"/>
  <c r="BP1236" i="17"/>
  <c r="BP1235" i="17"/>
  <c r="BP1234" i="17"/>
  <c r="BP1233" i="17"/>
  <c r="BP1232" i="17"/>
  <c r="BP1231" i="17"/>
  <c r="BP1230" i="17"/>
  <c r="BP1229" i="17"/>
  <c r="BP1228" i="17"/>
  <c r="BP1227" i="17"/>
  <c r="BP1226" i="17"/>
  <c r="BP1225" i="17"/>
  <c r="BP1224" i="17"/>
  <c r="BP1223" i="17"/>
  <c r="BP1222" i="17"/>
  <c r="BP1221" i="17"/>
  <c r="BP1220" i="17"/>
  <c r="BP1219" i="17"/>
  <c r="BP1218" i="17"/>
  <c r="BP1217" i="17"/>
  <c r="BP1216" i="17"/>
  <c r="BP1215" i="17"/>
  <c r="BP1214" i="17"/>
  <c r="BP1213" i="17"/>
  <c r="BP1212" i="17"/>
  <c r="BP1211" i="17"/>
  <c r="BP1210" i="17"/>
  <c r="BP1209" i="17"/>
  <c r="BP1208" i="17"/>
  <c r="BP1207" i="17"/>
  <c r="BP1206" i="17"/>
  <c r="BP1205" i="17"/>
  <c r="BP1204" i="17"/>
  <c r="BP1203" i="17"/>
  <c r="BP1202" i="17"/>
  <c r="BP1201" i="17"/>
  <c r="BP1200" i="17"/>
  <c r="BP1199" i="17"/>
  <c r="BP1198" i="17"/>
  <c r="BP1197" i="17"/>
  <c r="BP1196" i="17"/>
  <c r="BP1195" i="17"/>
  <c r="BP1194" i="17"/>
  <c r="BP1193" i="17"/>
  <c r="BP1192" i="17"/>
  <c r="BP1191" i="17"/>
  <c r="BP1190" i="17"/>
  <c r="BP1189" i="17"/>
  <c r="BP1188" i="17"/>
  <c r="BP1187" i="17"/>
  <c r="BP1186" i="17"/>
  <c r="BP1185" i="17"/>
  <c r="BP1184" i="17"/>
  <c r="BP1183" i="17"/>
  <c r="BP1182" i="17"/>
  <c r="BP1181" i="17"/>
  <c r="BP1180" i="17"/>
  <c r="BP1179" i="17"/>
  <c r="BP1178" i="17"/>
  <c r="BP1177" i="17"/>
  <c r="BP1176" i="17"/>
  <c r="BP1175" i="17"/>
  <c r="BP1174" i="17"/>
  <c r="BP1173" i="17"/>
  <c r="BP1172" i="17"/>
  <c r="BP1171" i="17"/>
  <c r="BP1170" i="17"/>
  <c r="BP1169" i="17"/>
  <c r="BP1168" i="17"/>
  <c r="BP1167" i="17"/>
  <c r="BP1166" i="17"/>
  <c r="BP1165" i="17"/>
  <c r="BP1164" i="17"/>
  <c r="BP1163" i="17"/>
  <c r="BP1162" i="17"/>
  <c r="BP1161" i="17"/>
  <c r="BP1160" i="17"/>
  <c r="BP1159" i="17"/>
  <c r="BP1158" i="17"/>
  <c r="BP1157" i="17"/>
  <c r="BP1156" i="17"/>
  <c r="BP1155" i="17"/>
  <c r="BP1154" i="17"/>
  <c r="BP1153" i="17"/>
  <c r="BP1152" i="17"/>
  <c r="BP1151" i="17"/>
  <c r="BP1150" i="17"/>
  <c r="BP1149" i="17"/>
  <c r="BP1148" i="17"/>
  <c r="BP1147" i="17"/>
  <c r="BP1146" i="17"/>
  <c r="BP1145" i="17"/>
  <c r="BP1144" i="17"/>
  <c r="BP1143" i="17"/>
  <c r="BP1142" i="17"/>
  <c r="BP1141" i="17"/>
  <c r="BP1140" i="17"/>
  <c r="BP1139" i="17"/>
  <c r="BP1138" i="17"/>
  <c r="BP1137" i="17"/>
  <c r="BP1136" i="17"/>
  <c r="BP1135" i="17"/>
  <c r="BP1134" i="17"/>
  <c r="BP1133" i="17"/>
  <c r="BP1132" i="17"/>
  <c r="BP1131" i="17"/>
  <c r="BP1130" i="17"/>
  <c r="BP1129" i="17"/>
  <c r="BP1128" i="17"/>
  <c r="BP1127" i="17"/>
  <c r="BP1126" i="17"/>
  <c r="BP1125" i="17"/>
  <c r="BP1124" i="17"/>
  <c r="BP1123" i="17"/>
  <c r="BP1122" i="17"/>
  <c r="BP1121" i="17"/>
  <c r="BP1120" i="17"/>
  <c r="BP1119" i="17"/>
  <c r="BP1118" i="17"/>
  <c r="BP1117" i="17"/>
  <c r="BP1116" i="17"/>
  <c r="BP1115" i="17"/>
  <c r="BP1114" i="17"/>
  <c r="BP1113" i="17"/>
  <c r="BP1112" i="17"/>
  <c r="BP1111" i="17"/>
  <c r="BP1110" i="17"/>
  <c r="BP1109" i="17"/>
  <c r="BP1108" i="17"/>
  <c r="BP1107" i="17"/>
  <c r="BP1106" i="17"/>
  <c r="BP1105" i="17"/>
  <c r="BP1104" i="17"/>
  <c r="BP1103" i="17"/>
  <c r="BP1102" i="17"/>
  <c r="BP1101" i="17"/>
  <c r="BP1100" i="17"/>
  <c r="BP1099" i="17"/>
  <c r="BP1098" i="17"/>
  <c r="BP1097" i="17"/>
  <c r="BP1096" i="17"/>
  <c r="BP1095" i="17"/>
  <c r="BP1094" i="17"/>
  <c r="BP1093" i="17"/>
  <c r="BP1092" i="17"/>
  <c r="BP1091" i="17"/>
  <c r="BP1090" i="17"/>
  <c r="BP1089" i="17"/>
  <c r="BP1088" i="17"/>
  <c r="BP1087" i="17"/>
  <c r="BP1086" i="17"/>
  <c r="BP1085" i="17"/>
  <c r="BP1084" i="17"/>
  <c r="BP1083" i="17"/>
  <c r="BP1082" i="17"/>
  <c r="BP1081" i="17"/>
  <c r="BP1080" i="17"/>
  <c r="BP1079" i="17"/>
  <c r="BP1078" i="17"/>
  <c r="BP1077" i="17"/>
  <c r="BP1076" i="17"/>
  <c r="BP1075" i="17"/>
  <c r="BP1074" i="17"/>
  <c r="BP1073" i="17"/>
  <c r="BP1072" i="17"/>
  <c r="BP1071" i="17"/>
  <c r="BP1070" i="17"/>
  <c r="BP1069" i="17"/>
  <c r="BP1068" i="17"/>
  <c r="BP1067" i="17"/>
  <c r="BP1066" i="17"/>
  <c r="BP1065" i="17"/>
  <c r="BP1064" i="17"/>
  <c r="BP1063" i="17"/>
  <c r="BP1062" i="17"/>
  <c r="BP1061" i="17"/>
  <c r="BP1060" i="17"/>
  <c r="BP1059" i="17"/>
  <c r="BP1058" i="17"/>
  <c r="BP1057" i="17"/>
  <c r="BP1056" i="17"/>
  <c r="BP1055" i="17"/>
  <c r="BP1054" i="17"/>
  <c r="BP1053" i="17"/>
  <c r="BP1052" i="17"/>
  <c r="BP1051" i="17"/>
  <c r="BP1050" i="17"/>
  <c r="BP1049" i="17"/>
  <c r="BP1048" i="17"/>
  <c r="BP1047" i="17"/>
  <c r="BP1046" i="17"/>
  <c r="BP1045" i="17"/>
  <c r="BP1044" i="17"/>
  <c r="BP1043" i="17"/>
  <c r="BP1042" i="17"/>
  <c r="BP1041" i="17"/>
  <c r="BP1040" i="17"/>
  <c r="BP1039" i="17"/>
  <c r="BP1038" i="17"/>
  <c r="BP1037" i="17"/>
  <c r="BP1036" i="17"/>
  <c r="BP1035" i="17"/>
  <c r="BP1034" i="17"/>
  <c r="BP1033" i="17"/>
  <c r="BP1032" i="17"/>
  <c r="BP1031" i="17"/>
  <c r="BP1030" i="17"/>
  <c r="BP1029" i="17"/>
  <c r="BP1028" i="17"/>
  <c r="BP1027" i="17"/>
  <c r="BP1026" i="17"/>
  <c r="BP1025" i="17"/>
  <c r="BP1024" i="17"/>
  <c r="BP1023" i="17"/>
  <c r="BP1022" i="17"/>
  <c r="BP1021" i="17"/>
  <c r="BP1020" i="17"/>
  <c r="BP1019" i="17"/>
  <c r="BP1018" i="17"/>
  <c r="BP1017" i="17"/>
  <c r="BP1016" i="17"/>
  <c r="BP1015" i="17"/>
  <c r="BP1014" i="17"/>
  <c r="BP1013" i="17"/>
  <c r="BP1012" i="17"/>
  <c r="BP1011" i="17"/>
  <c r="BP1010" i="17"/>
  <c r="BP1009" i="17"/>
  <c r="BP1008" i="17"/>
  <c r="BP1007" i="17"/>
  <c r="BP1006" i="17"/>
  <c r="BP1005" i="17"/>
  <c r="BP1004" i="17"/>
  <c r="BP1003" i="17"/>
  <c r="BP1002" i="17"/>
  <c r="BP1001" i="17"/>
  <c r="BP1000" i="17"/>
  <c r="BM1499" i="17"/>
  <c r="BM1498" i="17"/>
  <c r="BM1497" i="17"/>
  <c r="BM1496" i="17"/>
  <c r="BM1495" i="17"/>
  <c r="BM1494" i="17"/>
  <c r="BM1493" i="17"/>
  <c r="BM1492" i="17"/>
  <c r="BM1491" i="17"/>
  <c r="BM1490" i="17"/>
  <c r="BM1489" i="17"/>
  <c r="BM1488" i="17"/>
  <c r="BM1487" i="17"/>
  <c r="BM1486" i="17"/>
  <c r="BM1485" i="17"/>
  <c r="BM1484" i="17"/>
  <c r="BM1483" i="17"/>
  <c r="BM1482" i="17"/>
  <c r="BM1481" i="17"/>
  <c r="BM1480" i="17"/>
  <c r="BM1479" i="17"/>
  <c r="BM1478" i="17"/>
  <c r="BM1477" i="17"/>
  <c r="BM1476" i="17"/>
  <c r="BM1475" i="17"/>
  <c r="BM1474" i="17"/>
  <c r="BM1473" i="17"/>
  <c r="BM1472" i="17"/>
  <c r="BM1471" i="17"/>
  <c r="BM1470" i="17"/>
  <c r="BM1469" i="17"/>
  <c r="BM1468" i="17"/>
  <c r="BM1467" i="17"/>
  <c r="BM1466" i="17"/>
  <c r="BM1465" i="17"/>
  <c r="BM1464" i="17"/>
  <c r="BM1463" i="17"/>
  <c r="BM1462" i="17"/>
  <c r="BM1461" i="17"/>
  <c r="BM1460" i="17"/>
  <c r="BM1459" i="17"/>
  <c r="BM1458" i="17"/>
  <c r="BM1457" i="17"/>
  <c r="BM1456" i="17"/>
  <c r="BM1455" i="17"/>
  <c r="BM1454" i="17"/>
  <c r="BM1453" i="17"/>
  <c r="BM1452" i="17"/>
  <c r="BM1451" i="17"/>
  <c r="BM1450" i="17"/>
  <c r="BM1449" i="17"/>
  <c r="BM1448" i="17"/>
  <c r="BM1447" i="17"/>
  <c r="BM1446" i="17"/>
  <c r="BM1445" i="17"/>
  <c r="BM1444" i="17"/>
  <c r="BM1443" i="17"/>
  <c r="BM1442" i="17"/>
  <c r="BM1441" i="17"/>
  <c r="BM1440" i="17"/>
  <c r="BM1439" i="17"/>
  <c r="BM1438" i="17"/>
  <c r="BM1437" i="17"/>
  <c r="BM1436" i="17"/>
  <c r="BM1435" i="17"/>
  <c r="BM1434" i="17"/>
  <c r="BM1433" i="17"/>
  <c r="BM1432" i="17"/>
  <c r="BM1431" i="17"/>
  <c r="BM1430" i="17"/>
  <c r="BM1429" i="17"/>
  <c r="BM1428" i="17"/>
  <c r="BM1427" i="17"/>
  <c r="BM1426" i="17"/>
  <c r="BM1425" i="17"/>
  <c r="BM1424" i="17"/>
  <c r="BM1423" i="17"/>
  <c r="BM1422" i="17"/>
  <c r="BM1421" i="17"/>
  <c r="BM1420" i="17"/>
  <c r="BM1419" i="17"/>
  <c r="BM1418" i="17"/>
  <c r="BM1417" i="17"/>
  <c r="BM1416" i="17"/>
  <c r="BM1415" i="17"/>
  <c r="BM1414" i="17"/>
  <c r="BM1413" i="17"/>
  <c r="BM1412" i="17"/>
  <c r="BM1411" i="17"/>
  <c r="BM1410" i="17"/>
  <c r="BM1409" i="17"/>
  <c r="BM1408" i="17"/>
  <c r="BM1407" i="17"/>
  <c r="BM1406" i="17"/>
  <c r="BM1405" i="17"/>
  <c r="BM1404" i="17"/>
  <c r="BM1403" i="17"/>
  <c r="BM1402" i="17"/>
  <c r="BM1401" i="17"/>
  <c r="BM1400" i="17"/>
  <c r="BM1399" i="17"/>
  <c r="BM1398" i="17"/>
  <c r="BM1397" i="17"/>
  <c r="BM1396" i="17"/>
  <c r="BM1395" i="17"/>
  <c r="BM1394" i="17"/>
  <c r="BM1393" i="17"/>
  <c r="BM1392" i="17"/>
  <c r="BM1391" i="17"/>
  <c r="BM1390" i="17"/>
  <c r="BM1389" i="17"/>
  <c r="BM1388" i="17"/>
  <c r="BM1387" i="17"/>
  <c r="BM1386" i="17"/>
  <c r="BM1385" i="17"/>
  <c r="BM1384" i="17"/>
  <c r="BM1383" i="17"/>
  <c r="BM1382" i="17"/>
  <c r="BM1381" i="17"/>
  <c r="BM1380" i="17"/>
  <c r="BM1379" i="17"/>
  <c r="BM1378" i="17"/>
  <c r="BM1377" i="17"/>
  <c r="BM1376" i="17"/>
  <c r="BM1375" i="17"/>
  <c r="BM1374" i="17"/>
  <c r="BM1373" i="17"/>
  <c r="BM1372" i="17"/>
  <c r="BM1371" i="17"/>
  <c r="BM1370" i="17"/>
  <c r="BM1369" i="17"/>
  <c r="BM1368" i="17"/>
  <c r="BM1367" i="17"/>
  <c r="BM1366" i="17"/>
  <c r="BM1365" i="17"/>
  <c r="BM1364" i="17"/>
  <c r="BM1363" i="17"/>
  <c r="BM1362" i="17"/>
  <c r="BM1361" i="17"/>
  <c r="BM1360" i="17"/>
  <c r="BM1359" i="17"/>
  <c r="BM1358" i="17"/>
  <c r="BM1357" i="17"/>
  <c r="BM1356" i="17"/>
  <c r="BM1355" i="17"/>
  <c r="BM1354" i="17"/>
  <c r="BM1353" i="17"/>
  <c r="BM1352" i="17"/>
  <c r="BM1351" i="17"/>
  <c r="BM1350" i="17"/>
  <c r="BM1349" i="17"/>
  <c r="BM1348" i="17"/>
  <c r="BM1347" i="17"/>
  <c r="BM1346" i="17"/>
  <c r="BM1345" i="17"/>
  <c r="BM1344" i="17"/>
  <c r="BM1343" i="17"/>
  <c r="BM1342" i="17"/>
  <c r="BM1341" i="17"/>
  <c r="BM1340" i="17"/>
  <c r="BM1339" i="17"/>
  <c r="BM1338" i="17"/>
  <c r="BM1337" i="17"/>
  <c r="BM1336" i="17"/>
  <c r="BM1335" i="17"/>
  <c r="BM1334" i="17"/>
  <c r="BM1333" i="17"/>
  <c r="BM1332" i="17"/>
  <c r="BM1331" i="17"/>
  <c r="BM1330" i="17"/>
  <c r="BM1329" i="17"/>
  <c r="BM1328" i="17"/>
  <c r="BM1327" i="17"/>
  <c r="BM1326" i="17"/>
  <c r="BM1325" i="17"/>
  <c r="BM1324" i="17"/>
  <c r="BM1323" i="17"/>
  <c r="BM1322" i="17"/>
  <c r="BM1321" i="17"/>
  <c r="BM1320" i="17"/>
  <c r="BM1319" i="17"/>
  <c r="BM1318" i="17"/>
  <c r="BM1317" i="17"/>
  <c r="BM1316" i="17"/>
  <c r="BM1315" i="17"/>
  <c r="BM1314" i="17"/>
  <c r="BM1313" i="17"/>
  <c r="BM1312" i="17"/>
  <c r="BM1311" i="17"/>
  <c r="BM1310" i="17"/>
  <c r="BM1309" i="17"/>
  <c r="BM1308" i="17"/>
  <c r="BM1307" i="17"/>
  <c r="BM1306" i="17"/>
  <c r="BM1305" i="17"/>
  <c r="BM1304" i="17"/>
  <c r="BM1303" i="17"/>
  <c r="BM1302" i="17"/>
  <c r="BM1301" i="17"/>
  <c r="BM1300" i="17"/>
  <c r="BM1299" i="17"/>
  <c r="BM1298" i="17"/>
  <c r="BM1297" i="17"/>
  <c r="BM1296" i="17"/>
  <c r="BM1295" i="17"/>
  <c r="BM1294" i="17"/>
  <c r="BM1293" i="17"/>
  <c r="BM1292" i="17"/>
  <c r="BM1291" i="17"/>
  <c r="BM1290" i="17"/>
  <c r="BM1289" i="17"/>
  <c r="BM1288" i="17"/>
  <c r="BM1287" i="17"/>
  <c r="BM1286" i="17"/>
  <c r="BM1285" i="17"/>
  <c r="BM1284" i="17"/>
  <c r="BM1283" i="17"/>
  <c r="BM1282" i="17"/>
  <c r="BM1281" i="17"/>
  <c r="BM1280" i="17"/>
  <c r="BM1279" i="17"/>
  <c r="BM1278" i="17"/>
  <c r="BM1277" i="17"/>
  <c r="BM1276" i="17"/>
  <c r="BM1275" i="17"/>
  <c r="BM1274" i="17"/>
  <c r="BM1273" i="17"/>
  <c r="BM1272" i="17"/>
  <c r="BM1271" i="17"/>
  <c r="BM1270" i="17"/>
  <c r="BM1269" i="17"/>
  <c r="BM1268" i="17"/>
  <c r="BM1267" i="17"/>
  <c r="BM1266" i="17"/>
  <c r="BM1265" i="17"/>
  <c r="BM1264" i="17"/>
  <c r="BM1263" i="17"/>
  <c r="BM1262" i="17"/>
  <c r="BM1261" i="17"/>
  <c r="BM1260" i="17"/>
  <c r="BM1259" i="17"/>
  <c r="BM1258" i="17"/>
  <c r="BM1257" i="17"/>
  <c r="BM1256" i="17"/>
  <c r="BM1255" i="17"/>
  <c r="BM1254" i="17"/>
  <c r="BM1253" i="17"/>
  <c r="BM1252" i="17"/>
  <c r="BM1251" i="17"/>
  <c r="BM1250" i="17"/>
  <c r="BM1249" i="17"/>
  <c r="BM1248" i="17"/>
  <c r="BM1247" i="17"/>
  <c r="BM1246" i="17"/>
  <c r="BM1245" i="17"/>
  <c r="BM1244" i="17"/>
  <c r="BM1243" i="17"/>
  <c r="BM1242" i="17"/>
  <c r="BM1241" i="17"/>
  <c r="BM1240" i="17"/>
  <c r="BM1239" i="17"/>
  <c r="BM1238" i="17"/>
  <c r="BM1237" i="17"/>
  <c r="BM1236" i="17"/>
  <c r="BM1235" i="17"/>
  <c r="BM1234" i="17"/>
  <c r="BM1233" i="17"/>
  <c r="BM1232" i="17"/>
  <c r="BM1231" i="17"/>
  <c r="BM1230" i="17"/>
  <c r="BM1229" i="17"/>
  <c r="BM1228" i="17"/>
  <c r="BM1227" i="17"/>
  <c r="BM1226" i="17"/>
  <c r="BM1225" i="17"/>
  <c r="BM1224" i="17"/>
  <c r="BM1223" i="17"/>
  <c r="BM1222" i="17"/>
  <c r="BM1221" i="17"/>
  <c r="BM1220" i="17"/>
  <c r="BM1219" i="17"/>
  <c r="BM1218" i="17"/>
  <c r="BM1217" i="17"/>
  <c r="BM1216" i="17"/>
  <c r="BM1215" i="17"/>
  <c r="BM1214" i="17"/>
  <c r="BM1213" i="17"/>
  <c r="BM1212" i="17"/>
  <c r="BM1211" i="17"/>
  <c r="BM1210" i="17"/>
  <c r="BM1209" i="17"/>
  <c r="BM1208" i="17"/>
  <c r="BM1207" i="17"/>
  <c r="BM1206" i="17"/>
  <c r="BM1205" i="17"/>
  <c r="BM1204" i="17"/>
  <c r="BM1203" i="17"/>
  <c r="BM1202" i="17"/>
  <c r="BM1201" i="17"/>
  <c r="BM1200" i="17"/>
  <c r="BM1199" i="17"/>
  <c r="BM1198" i="17"/>
  <c r="BM1197" i="17"/>
  <c r="BM1196" i="17"/>
  <c r="BM1195" i="17"/>
  <c r="BM1194" i="17"/>
  <c r="BM1193" i="17"/>
  <c r="BM1192" i="17"/>
  <c r="BM1191" i="17"/>
  <c r="BM1190" i="17"/>
  <c r="BM1189" i="17"/>
  <c r="BM1188" i="17"/>
  <c r="BM1187" i="17"/>
  <c r="BM1186" i="17"/>
  <c r="BM1185" i="17"/>
  <c r="BM1184" i="17"/>
  <c r="BM1183" i="17"/>
  <c r="BM1182" i="17"/>
  <c r="BM1181" i="17"/>
  <c r="BM1180" i="17"/>
  <c r="BM1179" i="17"/>
  <c r="BM1178" i="17"/>
  <c r="BM1177" i="17"/>
  <c r="BM1176" i="17"/>
  <c r="BM1175" i="17"/>
  <c r="BM1174" i="17"/>
  <c r="BM1173" i="17"/>
  <c r="BM1172" i="17"/>
  <c r="BM1171" i="17"/>
  <c r="BM1170" i="17"/>
  <c r="BM1169" i="17"/>
  <c r="BM1168" i="17"/>
  <c r="BM1167" i="17"/>
  <c r="BM1166" i="17"/>
  <c r="BM1165" i="17"/>
  <c r="BM1164" i="17"/>
  <c r="BM1163" i="17"/>
  <c r="BM1162" i="17"/>
  <c r="BM1161" i="17"/>
  <c r="BM1160" i="17"/>
  <c r="BM1159" i="17"/>
  <c r="BM1158" i="17"/>
  <c r="BM1157" i="17"/>
  <c r="BM1156" i="17"/>
  <c r="BM1155" i="17"/>
  <c r="BM1154" i="17"/>
  <c r="BM1153" i="17"/>
  <c r="BM1152" i="17"/>
  <c r="BM1151" i="17"/>
  <c r="BM1150" i="17"/>
  <c r="BM1149" i="17"/>
  <c r="BM1148" i="17"/>
  <c r="BM1147" i="17"/>
  <c r="BM1146" i="17"/>
  <c r="BM1145" i="17"/>
  <c r="BM1144" i="17"/>
  <c r="BM1143" i="17"/>
  <c r="BM1142" i="17"/>
  <c r="BM1141" i="17"/>
  <c r="BM1140" i="17"/>
  <c r="BM1139" i="17"/>
  <c r="BM1138" i="17"/>
  <c r="BM1137" i="17"/>
  <c r="BM1136" i="17"/>
  <c r="BM1135" i="17"/>
  <c r="BM1134" i="17"/>
  <c r="BM1133" i="17"/>
  <c r="BM1132" i="17"/>
  <c r="BM1131" i="17"/>
  <c r="BM1130" i="17"/>
  <c r="BM1129" i="17"/>
  <c r="BM1128" i="17"/>
  <c r="BM1127" i="17"/>
  <c r="BM1126" i="17"/>
  <c r="BM1125" i="17"/>
  <c r="BM1124" i="17"/>
  <c r="BM1123" i="17"/>
  <c r="BM1122" i="17"/>
  <c r="BM1121" i="17"/>
  <c r="BM1120" i="17"/>
  <c r="BM1119" i="17"/>
  <c r="BM1118" i="17"/>
  <c r="BM1117" i="17"/>
  <c r="BM1116" i="17"/>
  <c r="BM1115" i="17"/>
  <c r="BM1114" i="17"/>
  <c r="BM1113" i="17"/>
  <c r="BM1112" i="17"/>
  <c r="BM1111" i="17"/>
  <c r="BM1110" i="17"/>
  <c r="BM1109" i="17"/>
  <c r="BM1108" i="17"/>
  <c r="BM1107" i="17"/>
  <c r="BM1106" i="17"/>
  <c r="BM1105" i="17"/>
  <c r="BM1104" i="17"/>
  <c r="BM1103" i="17"/>
  <c r="BM1102" i="17"/>
  <c r="BM1101" i="17"/>
  <c r="BM1100" i="17"/>
  <c r="BM1099" i="17"/>
  <c r="BM1098" i="17"/>
  <c r="BM1097" i="17"/>
  <c r="BM1096" i="17"/>
  <c r="BM1095" i="17"/>
  <c r="BM1094" i="17"/>
  <c r="BM1093" i="17"/>
  <c r="BM1092" i="17"/>
  <c r="BM1091" i="17"/>
  <c r="BM1090" i="17"/>
  <c r="BM1089" i="17"/>
  <c r="BM1088" i="17"/>
  <c r="BM1087" i="17"/>
  <c r="BM1086" i="17"/>
  <c r="BM1085" i="17"/>
  <c r="BM1084" i="17"/>
  <c r="BM1083" i="17"/>
  <c r="BM1082" i="17"/>
  <c r="BM1081" i="17"/>
  <c r="BM1080" i="17"/>
  <c r="BM1079" i="17"/>
  <c r="BM1078" i="17"/>
  <c r="BM1077" i="17"/>
  <c r="BM1076" i="17"/>
  <c r="BM1075" i="17"/>
  <c r="BM1074" i="17"/>
  <c r="BM1073" i="17"/>
  <c r="BM1072" i="17"/>
  <c r="BM1071" i="17"/>
  <c r="BM1070" i="17"/>
  <c r="BM1069" i="17"/>
  <c r="BM1068" i="17"/>
  <c r="BM1067" i="17"/>
  <c r="BM1066" i="17"/>
  <c r="BM1065" i="17"/>
  <c r="BM1064" i="17"/>
  <c r="BM1063" i="17"/>
  <c r="BM1062" i="17"/>
  <c r="BM1061" i="17"/>
  <c r="BM1060" i="17"/>
  <c r="BM1059" i="17"/>
  <c r="BM1058" i="17"/>
  <c r="BM1057" i="17"/>
  <c r="BM1056" i="17"/>
  <c r="BM1055" i="17"/>
  <c r="BM1054" i="17"/>
  <c r="BM1053" i="17"/>
  <c r="BM1052" i="17"/>
  <c r="BM1051" i="17"/>
  <c r="BM1050" i="17"/>
  <c r="BM1049" i="17"/>
  <c r="BM1048" i="17"/>
  <c r="BM1047" i="17"/>
  <c r="BM1046" i="17"/>
  <c r="BM1045" i="17"/>
  <c r="BM1044" i="17"/>
  <c r="BM1043" i="17"/>
  <c r="BM1042" i="17"/>
  <c r="BM1041" i="17"/>
  <c r="BM1040" i="17"/>
  <c r="BM1039" i="17"/>
  <c r="BM1038" i="17"/>
  <c r="BM1037" i="17"/>
  <c r="BM1036" i="17"/>
  <c r="BM1035" i="17"/>
  <c r="BM1034" i="17"/>
  <c r="BM1033" i="17"/>
  <c r="BM1032" i="17"/>
  <c r="BM1031" i="17"/>
  <c r="BM1030" i="17"/>
  <c r="BM1029" i="17"/>
  <c r="BM1028" i="17"/>
  <c r="BM1027" i="17"/>
  <c r="BM1026" i="17"/>
  <c r="BM1025" i="17"/>
  <c r="BM1024" i="17"/>
  <c r="BM1023" i="17"/>
  <c r="BM1022" i="17"/>
  <c r="BM1021" i="17"/>
  <c r="BM1020" i="17"/>
  <c r="BM1019" i="17"/>
  <c r="BM1018" i="17"/>
  <c r="BM1017" i="17"/>
  <c r="BM1016" i="17"/>
  <c r="BM1015" i="17"/>
  <c r="BM1014" i="17"/>
  <c r="BM1013" i="17"/>
  <c r="BM1012" i="17"/>
  <c r="BM1011" i="17"/>
  <c r="BM1010" i="17"/>
  <c r="BM1009" i="17"/>
  <c r="BM1008" i="17"/>
  <c r="BM1007" i="17"/>
  <c r="BM1006" i="17"/>
  <c r="BM1005" i="17"/>
  <c r="BM1004" i="17"/>
  <c r="BM1003" i="17"/>
  <c r="BM1002" i="17"/>
  <c r="BM1001" i="17"/>
  <c r="BM1000" i="17"/>
  <c r="BK1499" i="17"/>
  <c r="BK1498" i="17"/>
  <c r="BK1497" i="17"/>
  <c r="BK1496" i="17"/>
  <c r="BK1495" i="17"/>
  <c r="BK1494" i="17"/>
  <c r="BK1493" i="17"/>
  <c r="BK1492" i="17"/>
  <c r="BK1491" i="17"/>
  <c r="BK1490" i="17"/>
  <c r="BK1489" i="17"/>
  <c r="BK1488" i="17"/>
  <c r="BK1487" i="17"/>
  <c r="BK1486" i="17"/>
  <c r="BK1485" i="17"/>
  <c r="BK1484" i="17"/>
  <c r="BK1483" i="17"/>
  <c r="BK1482" i="17"/>
  <c r="BK1481" i="17"/>
  <c r="BK1480" i="17"/>
  <c r="BK1479" i="17"/>
  <c r="BK1478" i="17"/>
  <c r="BK1477" i="17"/>
  <c r="BK1476" i="17"/>
  <c r="BK1475" i="17"/>
  <c r="BK1474" i="17"/>
  <c r="BK1473" i="17"/>
  <c r="BK1472" i="17"/>
  <c r="BK1471" i="17"/>
  <c r="BK1470" i="17"/>
  <c r="BK1469" i="17"/>
  <c r="BK1468" i="17"/>
  <c r="BK1467" i="17"/>
  <c r="BK1466" i="17"/>
  <c r="BK1465" i="17"/>
  <c r="BK1464" i="17"/>
  <c r="BK1463" i="17"/>
  <c r="BK1462" i="17"/>
  <c r="BK1461" i="17"/>
  <c r="BK1460" i="17"/>
  <c r="BK1459" i="17"/>
  <c r="BK1458" i="17"/>
  <c r="BK1457" i="17"/>
  <c r="BK1456" i="17"/>
  <c r="BK1455" i="17"/>
  <c r="BK1454" i="17"/>
  <c r="BK1453" i="17"/>
  <c r="BK1452" i="17"/>
  <c r="BK1451" i="17"/>
  <c r="BK1450" i="17"/>
  <c r="BK1449" i="17"/>
  <c r="BK1448" i="17"/>
  <c r="BK1447" i="17"/>
  <c r="BK1446" i="17"/>
  <c r="BK1445" i="17"/>
  <c r="BK1444" i="17"/>
  <c r="BK1443" i="17"/>
  <c r="BK1442" i="17"/>
  <c r="BK1441" i="17"/>
  <c r="BK1440" i="17"/>
  <c r="BK1439" i="17"/>
  <c r="BK1438" i="17"/>
  <c r="BK1437" i="17"/>
  <c r="BK1436" i="17"/>
  <c r="BK1435" i="17"/>
  <c r="BK1434" i="17"/>
  <c r="BK1433" i="17"/>
  <c r="BK1432" i="17"/>
  <c r="BK1431" i="17"/>
  <c r="BK1430" i="17"/>
  <c r="BK1429" i="17"/>
  <c r="BK1428" i="17"/>
  <c r="BK1427" i="17"/>
  <c r="BK1426" i="17"/>
  <c r="BK1425" i="17"/>
  <c r="BK1424" i="17"/>
  <c r="BK1423" i="17"/>
  <c r="BK1422" i="17"/>
  <c r="BK1421" i="17"/>
  <c r="BK1420" i="17"/>
  <c r="BK1419" i="17"/>
  <c r="BK1418" i="17"/>
  <c r="BK1417" i="17"/>
  <c r="BK1416" i="17"/>
  <c r="BK1415" i="17"/>
  <c r="BK1414" i="17"/>
  <c r="BK1413" i="17"/>
  <c r="BK1412" i="17"/>
  <c r="BK1411" i="17"/>
  <c r="BK1410" i="17"/>
  <c r="BK1409" i="17"/>
  <c r="BK1408" i="17"/>
  <c r="BK1407" i="17"/>
  <c r="BK1406" i="17"/>
  <c r="BK1405" i="17"/>
  <c r="BK1404" i="17"/>
  <c r="BK1403" i="17"/>
  <c r="BK1402" i="17"/>
  <c r="BK1401" i="17"/>
  <c r="BK1400" i="17"/>
  <c r="BK1399" i="17"/>
  <c r="BK1398" i="17"/>
  <c r="BK1397" i="17"/>
  <c r="BK1396" i="17"/>
  <c r="BK1395" i="17"/>
  <c r="BK1394" i="17"/>
  <c r="BK1393" i="17"/>
  <c r="BK1392" i="17"/>
  <c r="BK1391" i="17"/>
  <c r="BK1390" i="17"/>
  <c r="BK1389" i="17"/>
  <c r="BK1388" i="17"/>
  <c r="BK1387" i="17"/>
  <c r="BK1386" i="17"/>
  <c r="BK1385" i="17"/>
  <c r="BK1384" i="17"/>
  <c r="BK1383" i="17"/>
  <c r="BK1382" i="17"/>
  <c r="BK1381" i="17"/>
  <c r="BK1380" i="17"/>
  <c r="BK1379" i="17"/>
  <c r="BK1378" i="17"/>
  <c r="BK1377" i="17"/>
  <c r="BK1376" i="17"/>
  <c r="BK1375" i="17"/>
  <c r="BK1374" i="17"/>
  <c r="BK1373" i="17"/>
  <c r="BK1372" i="17"/>
  <c r="BK1371" i="17"/>
  <c r="BK1370" i="17"/>
  <c r="BK1369" i="17"/>
  <c r="BK1368" i="17"/>
  <c r="BK1367" i="17"/>
  <c r="BK1366" i="17"/>
  <c r="BK1365" i="17"/>
  <c r="BK1364" i="17"/>
  <c r="BK1363" i="17"/>
  <c r="BK1362" i="17"/>
  <c r="BK1361" i="17"/>
  <c r="BK1360" i="17"/>
  <c r="BK1359" i="17"/>
  <c r="BK1358" i="17"/>
  <c r="BK1357" i="17"/>
  <c r="BK1356" i="17"/>
  <c r="BK1355" i="17"/>
  <c r="BK1354" i="17"/>
  <c r="BK1353" i="17"/>
  <c r="BK1352" i="17"/>
  <c r="BK1351" i="17"/>
  <c r="BK1350" i="17"/>
  <c r="BK1349" i="17"/>
  <c r="BK1348" i="17"/>
  <c r="BK1347" i="17"/>
  <c r="BK1346" i="17"/>
  <c r="BK1345" i="17"/>
  <c r="BK1344" i="17"/>
  <c r="BK1343" i="17"/>
  <c r="BK1342" i="17"/>
  <c r="BK1341" i="17"/>
  <c r="BK1340" i="17"/>
  <c r="BK1339" i="17"/>
  <c r="BK1338" i="17"/>
  <c r="BK1337" i="17"/>
  <c r="BK1336" i="17"/>
  <c r="BK1335" i="17"/>
  <c r="BK1334" i="17"/>
  <c r="BK1333" i="17"/>
  <c r="BK1332" i="17"/>
  <c r="BK1331" i="17"/>
  <c r="BK1330" i="17"/>
  <c r="BK1329" i="17"/>
  <c r="BK1328" i="17"/>
  <c r="BK1327" i="17"/>
  <c r="BK1326" i="17"/>
  <c r="BK1325" i="17"/>
  <c r="BK1324" i="17"/>
  <c r="BK1323" i="17"/>
  <c r="BK1322" i="17"/>
  <c r="BK1321" i="17"/>
  <c r="BK1320" i="17"/>
  <c r="BK1319" i="17"/>
  <c r="BK1318" i="17"/>
  <c r="BK1317" i="17"/>
  <c r="BK1316" i="17"/>
  <c r="BK1315" i="17"/>
  <c r="BK1314" i="17"/>
  <c r="BK1313" i="17"/>
  <c r="BK1312" i="17"/>
  <c r="BK1311" i="17"/>
  <c r="BK1310" i="17"/>
  <c r="BK1309" i="17"/>
  <c r="BK1308" i="17"/>
  <c r="BK1307" i="17"/>
  <c r="BK1306" i="17"/>
  <c r="BK1305" i="17"/>
  <c r="BK1304" i="17"/>
  <c r="BK1303" i="17"/>
  <c r="BK1302" i="17"/>
  <c r="BK1301" i="17"/>
  <c r="BK1300" i="17"/>
  <c r="BK1299" i="17"/>
  <c r="BK1298" i="17"/>
  <c r="BK1297" i="17"/>
  <c r="BK1296" i="17"/>
  <c r="BK1295" i="17"/>
  <c r="BK1294" i="17"/>
  <c r="BK1293" i="17"/>
  <c r="BK1292" i="17"/>
  <c r="BK1291" i="17"/>
  <c r="BK1290" i="17"/>
  <c r="BK1289" i="17"/>
  <c r="BK1288" i="17"/>
  <c r="BK1287" i="17"/>
  <c r="BK1286" i="17"/>
  <c r="BK1285" i="17"/>
  <c r="BK1284" i="17"/>
  <c r="BK1283" i="17"/>
  <c r="BK1282" i="17"/>
  <c r="BK1281" i="17"/>
  <c r="BK1280" i="17"/>
  <c r="BK1279" i="17"/>
  <c r="BK1278" i="17"/>
  <c r="BK1277" i="17"/>
  <c r="BK1276" i="17"/>
  <c r="BK1275" i="17"/>
  <c r="BK1274" i="17"/>
  <c r="BK1273" i="17"/>
  <c r="BK1272" i="17"/>
  <c r="BK1271" i="17"/>
  <c r="BK1270" i="17"/>
  <c r="BK1269" i="17"/>
  <c r="BK1268" i="17"/>
  <c r="BK1267" i="17"/>
  <c r="BK1266" i="17"/>
  <c r="BK1265" i="17"/>
  <c r="BK1264" i="17"/>
  <c r="BK1263" i="17"/>
  <c r="BK1262" i="17"/>
  <c r="BK1261" i="17"/>
  <c r="BK1260" i="17"/>
  <c r="BK1259" i="17"/>
  <c r="BK1258" i="17"/>
  <c r="BK1257" i="17"/>
  <c r="BK1256" i="17"/>
  <c r="BK1255" i="17"/>
  <c r="BK1254" i="17"/>
  <c r="BK1253" i="17"/>
  <c r="BK1252" i="17"/>
  <c r="BK1251" i="17"/>
  <c r="BK1250" i="17"/>
  <c r="BK1249" i="17"/>
  <c r="BK1248" i="17"/>
  <c r="BK1247" i="17"/>
  <c r="BK1246" i="17"/>
  <c r="BK1245" i="17"/>
  <c r="BK1244" i="17"/>
  <c r="BK1243" i="17"/>
  <c r="BK1242" i="17"/>
  <c r="BK1241" i="17"/>
  <c r="BK1240" i="17"/>
  <c r="BK1239" i="17"/>
  <c r="BK1238" i="17"/>
  <c r="BK1237" i="17"/>
  <c r="BK1236" i="17"/>
  <c r="BK1235" i="17"/>
  <c r="BK1234" i="17"/>
  <c r="BK1233" i="17"/>
  <c r="BK1232" i="17"/>
  <c r="BK1231" i="17"/>
  <c r="BK1230" i="17"/>
  <c r="BK1229" i="17"/>
  <c r="BK1228" i="17"/>
  <c r="BK1227" i="17"/>
  <c r="BK1226" i="17"/>
  <c r="BK1225" i="17"/>
  <c r="BK1224" i="17"/>
  <c r="BK1223" i="17"/>
  <c r="BK1222" i="17"/>
  <c r="BK1221" i="17"/>
  <c r="BK1220" i="17"/>
  <c r="BK1219" i="17"/>
  <c r="BK1218" i="17"/>
  <c r="BK1217" i="17"/>
  <c r="BK1216" i="17"/>
  <c r="BK1215" i="17"/>
  <c r="BK1214" i="17"/>
  <c r="BK1213" i="17"/>
  <c r="BK1212" i="17"/>
  <c r="BK1211" i="17"/>
  <c r="BK1210" i="17"/>
  <c r="BK1209" i="17"/>
  <c r="BK1208" i="17"/>
  <c r="BK1207" i="17"/>
  <c r="BK1206" i="17"/>
  <c r="BK1205" i="17"/>
  <c r="BK1204" i="17"/>
  <c r="BK1203" i="17"/>
  <c r="BK1202" i="17"/>
  <c r="BK1201" i="17"/>
  <c r="BK1200" i="17"/>
  <c r="BK1199" i="17"/>
  <c r="BK1198" i="17"/>
  <c r="BK1197" i="17"/>
  <c r="BK1196" i="17"/>
  <c r="BK1195" i="17"/>
  <c r="BK1194" i="17"/>
  <c r="BK1193" i="17"/>
  <c r="BK1192" i="17"/>
  <c r="BK1191" i="17"/>
  <c r="BK1190" i="17"/>
  <c r="BK1189" i="17"/>
  <c r="BK1188" i="17"/>
  <c r="BK1187" i="17"/>
  <c r="BK1186" i="17"/>
  <c r="BK1185" i="17"/>
  <c r="BK1184" i="17"/>
  <c r="BK1183" i="17"/>
  <c r="BK1182" i="17"/>
  <c r="BK1181" i="17"/>
  <c r="BK1180" i="17"/>
  <c r="BK1179" i="17"/>
  <c r="BK1178" i="17"/>
  <c r="BK1177" i="17"/>
  <c r="BK1176" i="17"/>
  <c r="BK1175" i="17"/>
  <c r="BK1174" i="17"/>
  <c r="BK1173" i="17"/>
  <c r="BK1172" i="17"/>
  <c r="BK1171" i="17"/>
  <c r="BK1170" i="17"/>
  <c r="BK1169" i="17"/>
  <c r="BK1168" i="17"/>
  <c r="BK1167" i="17"/>
  <c r="BK1166" i="17"/>
  <c r="BK1165" i="17"/>
  <c r="BK1164" i="17"/>
  <c r="BK1163" i="17"/>
  <c r="BK1162" i="17"/>
  <c r="BK1161" i="17"/>
  <c r="BK1160" i="17"/>
  <c r="BK1159" i="17"/>
  <c r="BK1158" i="17"/>
  <c r="BK1157" i="17"/>
  <c r="BK1156" i="17"/>
  <c r="BK1155" i="17"/>
  <c r="BK1154" i="17"/>
  <c r="BK1153" i="17"/>
  <c r="BK1152" i="17"/>
  <c r="BK1151" i="17"/>
  <c r="BK1150" i="17"/>
  <c r="BK1149" i="17"/>
  <c r="BK1148" i="17"/>
  <c r="BK1147" i="17"/>
  <c r="BK1146" i="17"/>
  <c r="BK1145" i="17"/>
  <c r="BK1144" i="17"/>
  <c r="BK1143" i="17"/>
  <c r="BK1142" i="17"/>
  <c r="BK1141" i="17"/>
  <c r="BK1140" i="17"/>
  <c r="BK1139" i="17"/>
  <c r="BK1138" i="17"/>
  <c r="BK1137" i="17"/>
  <c r="BK1136" i="17"/>
  <c r="BK1135" i="17"/>
  <c r="BK1134" i="17"/>
  <c r="BK1133" i="17"/>
  <c r="BK1132" i="17"/>
  <c r="BK1131" i="17"/>
  <c r="BK1130" i="17"/>
  <c r="BK1129" i="17"/>
  <c r="BK1128" i="17"/>
  <c r="BK1127" i="17"/>
  <c r="BK1126" i="17"/>
  <c r="BK1125" i="17"/>
  <c r="BK1124" i="17"/>
  <c r="BK1123" i="17"/>
  <c r="BK1122" i="17"/>
  <c r="BK1121" i="17"/>
  <c r="BK1120" i="17"/>
  <c r="BK1119" i="17"/>
  <c r="BK1118" i="17"/>
  <c r="BK1117" i="17"/>
  <c r="BK1116" i="17"/>
  <c r="BK1115" i="17"/>
  <c r="BK1114" i="17"/>
  <c r="BK1113" i="17"/>
  <c r="BK1112" i="17"/>
  <c r="BK1111" i="17"/>
  <c r="BK1110" i="17"/>
  <c r="BK1109" i="17"/>
  <c r="BK1108" i="17"/>
  <c r="BK1107" i="17"/>
  <c r="BK1106" i="17"/>
  <c r="BK1105" i="17"/>
  <c r="BK1104" i="17"/>
  <c r="BK1103" i="17"/>
  <c r="BK1102" i="17"/>
  <c r="BK1101" i="17"/>
  <c r="BK1100" i="17"/>
  <c r="BK1099" i="17"/>
  <c r="BK1098" i="17"/>
  <c r="BK1097" i="17"/>
  <c r="BK1096" i="17"/>
  <c r="BK1095" i="17"/>
  <c r="BK1094" i="17"/>
  <c r="BK1093" i="17"/>
  <c r="BK1092" i="17"/>
  <c r="BK1091" i="17"/>
  <c r="BK1090" i="17"/>
  <c r="BK1089" i="17"/>
  <c r="BK1088" i="17"/>
  <c r="BK1087" i="17"/>
  <c r="BK1086" i="17"/>
  <c r="BK1085" i="17"/>
  <c r="BK1084" i="17"/>
  <c r="BK1083" i="17"/>
  <c r="BK1082" i="17"/>
  <c r="BK1081" i="17"/>
  <c r="BK1080" i="17"/>
  <c r="BK1079" i="17"/>
  <c r="BK1078" i="17"/>
  <c r="BK1077" i="17"/>
  <c r="BK1076" i="17"/>
  <c r="BK1075" i="17"/>
  <c r="BK1074" i="17"/>
  <c r="BK1073" i="17"/>
  <c r="BK1072" i="17"/>
  <c r="BK1071" i="17"/>
  <c r="BK1070" i="17"/>
  <c r="BK1069" i="17"/>
  <c r="BK1068" i="17"/>
  <c r="BK1067" i="17"/>
  <c r="BK1066" i="17"/>
  <c r="BK1065" i="17"/>
  <c r="BK1064" i="17"/>
  <c r="BK1063" i="17"/>
  <c r="BK1062" i="17"/>
  <c r="BK1061" i="17"/>
  <c r="BK1060" i="17"/>
  <c r="BK1059" i="17"/>
  <c r="BK1058" i="17"/>
  <c r="BK1057" i="17"/>
  <c r="BK1056" i="17"/>
  <c r="BK1055" i="17"/>
  <c r="BK1054" i="17"/>
  <c r="BK1053" i="17"/>
  <c r="BK1052" i="17"/>
  <c r="BK1051" i="17"/>
  <c r="BK1050" i="17"/>
  <c r="BK1049" i="17"/>
  <c r="BK1048" i="17"/>
  <c r="BK1047" i="17"/>
  <c r="BK1046" i="17"/>
  <c r="BK1045" i="17"/>
  <c r="BK1044" i="17"/>
  <c r="BK1043" i="17"/>
  <c r="BK1042" i="17"/>
  <c r="BK1041" i="17"/>
  <c r="BK1040" i="17"/>
  <c r="BK1039" i="17"/>
  <c r="BK1038" i="17"/>
  <c r="BK1037" i="17"/>
  <c r="BK1036" i="17"/>
  <c r="BK1035" i="17"/>
  <c r="BK1034" i="17"/>
  <c r="BK1033" i="17"/>
  <c r="BK1032" i="17"/>
  <c r="BK1031" i="17"/>
  <c r="BK1030" i="17"/>
  <c r="BK1029" i="17"/>
  <c r="BK1028" i="17"/>
  <c r="BK1027" i="17"/>
  <c r="BK1026" i="17"/>
  <c r="BK1025" i="17"/>
  <c r="BK1024" i="17"/>
  <c r="BK1023" i="17"/>
  <c r="BK1022" i="17"/>
  <c r="BK1021" i="17"/>
  <c r="BK1020" i="17"/>
  <c r="BK1019" i="17"/>
  <c r="BK1018" i="17"/>
  <c r="BK1017" i="17"/>
  <c r="BK1016" i="17"/>
  <c r="BK1015" i="17"/>
  <c r="BK1014" i="17"/>
  <c r="BK1013" i="17"/>
  <c r="BK1012" i="17"/>
  <c r="BK1011" i="17"/>
  <c r="BK1010" i="17"/>
  <c r="BK1009" i="17"/>
  <c r="BK1008" i="17"/>
  <c r="BK1007" i="17"/>
  <c r="BK1006" i="17"/>
  <c r="BK1005" i="17"/>
  <c r="BK1004" i="17"/>
  <c r="BK1003" i="17"/>
  <c r="BK1002" i="17"/>
  <c r="BK1001" i="17"/>
  <c r="BK1000" i="17"/>
  <c r="BI1499" i="17"/>
  <c r="BI1498" i="17"/>
  <c r="BI1497" i="17"/>
  <c r="BI1496" i="17"/>
  <c r="BI1495" i="17"/>
  <c r="BI1494" i="17"/>
  <c r="BI1493" i="17"/>
  <c r="BI1492" i="17"/>
  <c r="BI1491" i="17"/>
  <c r="BI1490" i="17"/>
  <c r="BI1489" i="17"/>
  <c r="BI1488" i="17"/>
  <c r="BI1487" i="17"/>
  <c r="BI1486" i="17"/>
  <c r="BI1485" i="17"/>
  <c r="BI1484" i="17"/>
  <c r="BI1483" i="17"/>
  <c r="BI1482" i="17"/>
  <c r="BI1481" i="17"/>
  <c r="BI1480" i="17"/>
  <c r="BI1479" i="17"/>
  <c r="BI1478" i="17"/>
  <c r="BI1477" i="17"/>
  <c r="BI1476" i="17"/>
  <c r="BI1475" i="17"/>
  <c r="BI1474" i="17"/>
  <c r="BI1473" i="17"/>
  <c r="BI1472" i="17"/>
  <c r="BI1471" i="17"/>
  <c r="BI1470" i="17"/>
  <c r="BI1469" i="17"/>
  <c r="BI1468" i="17"/>
  <c r="BI1467" i="17"/>
  <c r="BI1466" i="17"/>
  <c r="BI1465" i="17"/>
  <c r="BI1464" i="17"/>
  <c r="BI1463" i="17"/>
  <c r="BI1462" i="17"/>
  <c r="BI1461" i="17"/>
  <c r="BI1460" i="17"/>
  <c r="BI1459" i="17"/>
  <c r="BI1458" i="17"/>
  <c r="BI1457" i="17"/>
  <c r="BI1456" i="17"/>
  <c r="BI1455" i="17"/>
  <c r="BI1454" i="17"/>
  <c r="BI1453" i="17"/>
  <c r="BI1452" i="17"/>
  <c r="BI1451" i="17"/>
  <c r="BI1450" i="17"/>
  <c r="BI1449" i="17"/>
  <c r="BI1448" i="17"/>
  <c r="BI1447" i="17"/>
  <c r="BI1446" i="17"/>
  <c r="BI1445" i="17"/>
  <c r="BI1444" i="17"/>
  <c r="BI1443" i="17"/>
  <c r="BI1442" i="17"/>
  <c r="BI1441" i="17"/>
  <c r="BI1440" i="17"/>
  <c r="BI1439" i="17"/>
  <c r="BI1438" i="17"/>
  <c r="BI1437" i="17"/>
  <c r="BI1436" i="17"/>
  <c r="BI1435" i="17"/>
  <c r="BI1434" i="17"/>
  <c r="BI1433" i="17"/>
  <c r="BI1432" i="17"/>
  <c r="BI1431" i="17"/>
  <c r="BI1430" i="17"/>
  <c r="BI1429" i="17"/>
  <c r="BI1428" i="17"/>
  <c r="BI1427" i="17"/>
  <c r="BI1426" i="17"/>
  <c r="BI1425" i="17"/>
  <c r="BI1424" i="17"/>
  <c r="BI1423" i="17"/>
  <c r="BI1422" i="17"/>
  <c r="BI1421" i="17"/>
  <c r="BI1420" i="17"/>
  <c r="BI1419" i="17"/>
  <c r="BI1418" i="17"/>
  <c r="BI1417" i="17"/>
  <c r="BI1416" i="17"/>
  <c r="BI1415" i="17"/>
  <c r="BI1414" i="17"/>
  <c r="BI1413" i="17"/>
  <c r="BI1412" i="17"/>
  <c r="BI1411" i="17"/>
  <c r="BI1410" i="17"/>
  <c r="BI1409" i="17"/>
  <c r="BI1408" i="17"/>
  <c r="BI1407" i="17"/>
  <c r="BI1406" i="17"/>
  <c r="BI1405" i="17"/>
  <c r="BI1404" i="17"/>
  <c r="BI1403" i="17"/>
  <c r="BI1402" i="17"/>
  <c r="BI1401" i="17"/>
  <c r="BI1400" i="17"/>
  <c r="BI1399" i="17"/>
  <c r="BI1398" i="17"/>
  <c r="BI1397" i="17"/>
  <c r="BI1396" i="17"/>
  <c r="BI1395" i="17"/>
  <c r="BI1394" i="17"/>
  <c r="BI1393" i="17"/>
  <c r="BI1392" i="17"/>
  <c r="BI1391" i="17"/>
  <c r="BI1390" i="17"/>
  <c r="BI1389" i="17"/>
  <c r="BI1388" i="17"/>
  <c r="BI1387" i="17"/>
  <c r="BI1386" i="17"/>
  <c r="BI1385" i="17"/>
  <c r="BI1384" i="17"/>
  <c r="BI1383" i="17"/>
  <c r="BI1382" i="17"/>
  <c r="BI1381" i="17"/>
  <c r="BI1380" i="17"/>
  <c r="BI1379" i="17"/>
  <c r="BI1378" i="17"/>
  <c r="BI1377" i="17"/>
  <c r="BI1376" i="17"/>
  <c r="BI1375" i="17"/>
  <c r="BI1374" i="17"/>
  <c r="BI1373" i="17"/>
  <c r="BI1372" i="17"/>
  <c r="BI1371" i="17"/>
  <c r="BI1370" i="17"/>
  <c r="BI1369" i="17"/>
  <c r="BI1368" i="17"/>
  <c r="BI1367" i="17"/>
  <c r="BI1366" i="17"/>
  <c r="BI1365" i="17"/>
  <c r="BI1364" i="17"/>
  <c r="BI1363" i="17"/>
  <c r="BI1362" i="17"/>
  <c r="BI1361" i="17"/>
  <c r="BI1360" i="17"/>
  <c r="BI1359" i="17"/>
  <c r="BI1358" i="17"/>
  <c r="BI1357" i="17"/>
  <c r="BI1356" i="17"/>
  <c r="BI1355" i="17"/>
  <c r="BI1354" i="17"/>
  <c r="BI1353" i="17"/>
  <c r="BI1352" i="17"/>
  <c r="BI1351" i="17"/>
  <c r="BI1350" i="17"/>
  <c r="BI1349" i="17"/>
  <c r="BI1348" i="17"/>
  <c r="BI1347" i="17"/>
  <c r="BI1346" i="17"/>
  <c r="BI1345" i="17"/>
  <c r="BI1344" i="17"/>
  <c r="BI1343" i="17"/>
  <c r="BI1342" i="17"/>
  <c r="BI1341" i="17"/>
  <c r="BI1340" i="17"/>
  <c r="BI1339" i="17"/>
  <c r="BI1338" i="17"/>
  <c r="BI1337" i="17"/>
  <c r="BI1336" i="17"/>
  <c r="BI1335" i="17"/>
  <c r="BI1334" i="17"/>
  <c r="BI1333" i="17"/>
  <c r="BI1332" i="17"/>
  <c r="BI1331" i="17"/>
  <c r="BI1330" i="17"/>
  <c r="BI1329" i="17"/>
  <c r="BI1328" i="17"/>
  <c r="BI1327" i="17"/>
  <c r="BI1326" i="17"/>
  <c r="BI1325" i="17"/>
  <c r="BI1324" i="17"/>
  <c r="BI1323" i="17"/>
  <c r="BI1322" i="17"/>
  <c r="BI1321" i="17"/>
  <c r="BI1320" i="17"/>
  <c r="BI1319" i="17"/>
  <c r="BI1318" i="17"/>
  <c r="BI1317" i="17"/>
  <c r="BI1316" i="17"/>
  <c r="BI1315" i="17"/>
  <c r="BI1314" i="17"/>
  <c r="BI1313" i="17"/>
  <c r="BI1312" i="17"/>
  <c r="BI1311" i="17"/>
  <c r="BI1310" i="17"/>
  <c r="BI1309" i="17"/>
  <c r="BI1308" i="17"/>
  <c r="BI1307" i="17"/>
  <c r="BI1306" i="17"/>
  <c r="BI1305" i="17"/>
  <c r="BI1304" i="17"/>
  <c r="BI1303" i="17"/>
  <c r="BI1302" i="17"/>
  <c r="BI1301" i="17"/>
  <c r="BI1300" i="17"/>
  <c r="BI1299" i="17"/>
  <c r="BI1298" i="17"/>
  <c r="BI1297" i="17"/>
  <c r="BI1296" i="17"/>
  <c r="BI1295" i="17"/>
  <c r="BI1294" i="17"/>
  <c r="BI1293" i="17"/>
  <c r="BI1292" i="17"/>
  <c r="BI1291" i="17"/>
  <c r="BI1290" i="17"/>
  <c r="BI1289" i="17"/>
  <c r="BI1288" i="17"/>
  <c r="BI1287" i="17"/>
  <c r="BI1286" i="17"/>
  <c r="BI1285" i="17"/>
  <c r="BI1284" i="17"/>
  <c r="BI1283" i="17"/>
  <c r="BI1282" i="17"/>
  <c r="BI1281" i="17"/>
  <c r="BI1280" i="17"/>
  <c r="BI1279" i="17"/>
  <c r="BI1278" i="17"/>
  <c r="BI1277" i="17"/>
  <c r="BI1276" i="17"/>
  <c r="BI1275" i="17"/>
  <c r="BI1274" i="17"/>
  <c r="BI1273" i="17"/>
  <c r="BI1272" i="17"/>
  <c r="BI1271" i="17"/>
  <c r="BI1270" i="17"/>
  <c r="BI1269" i="17"/>
  <c r="BI1268" i="17"/>
  <c r="BI1267" i="17"/>
  <c r="BI1266" i="17"/>
  <c r="BI1265" i="17"/>
  <c r="BI1264" i="17"/>
  <c r="BI1263" i="17"/>
  <c r="BI1262" i="17"/>
  <c r="BI1261" i="17"/>
  <c r="BI1260" i="17"/>
  <c r="BI1259" i="17"/>
  <c r="BI1258" i="17"/>
  <c r="BI1257" i="17"/>
  <c r="BI1256" i="17"/>
  <c r="BI1255" i="17"/>
  <c r="BI1254" i="17"/>
  <c r="BI1253" i="17"/>
  <c r="BI1252" i="17"/>
  <c r="BI1251" i="17"/>
  <c r="BI1250" i="17"/>
  <c r="BI1249" i="17"/>
  <c r="BI1248" i="17"/>
  <c r="BI1247" i="17"/>
  <c r="BI1246" i="17"/>
  <c r="BI1245" i="17"/>
  <c r="BI1244" i="17"/>
  <c r="BI1243" i="17"/>
  <c r="BI1242" i="17"/>
  <c r="BI1241" i="17"/>
  <c r="BI1240" i="17"/>
  <c r="BI1239" i="17"/>
  <c r="BI1238" i="17"/>
  <c r="BI1237" i="17"/>
  <c r="BI1236" i="17"/>
  <c r="BI1235" i="17"/>
  <c r="BI1234" i="17"/>
  <c r="BI1233" i="17"/>
  <c r="BI1232" i="17"/>
  <c r="BI1231" i="17"/>
  <c r="BI1230" i="17"/>
  <c r="BI1229" i="17"/>
  <c r="BI1228" i="17"/>
  <c r="BI1227" i="17"/>
  <c r="BI1226" i="17"/>
  <c r="BI1225" i="17"/>
  <c r="BI1224" i="17"/>
  <c r="BI1223" i="17"/>
  <c r="BI1222" i="17"/>
  <c r="BI1221" i="17"/>
  <c r="BI1220" i="17"/>
  <c r="BI1219" i="17"/>
  <c r="BI1218" i="17"/>
  <c r="BI1217" i="17"/>
  <c r="BI1216" i="17"/>
  <c r="BI1215" i="17"/>
  <c r="BI1214" i="17"/>
  <c r="BI1213" i="17"/>
  <c r="BI1212" i="17"/>
  <c r="BI1211" i="17"/>
  <c r="BI1210" i="17"/>
  <c r="BI1209" i="17"/>
  <c r="BI1208" i="17"/>
  <c r="BI1207" i="17"/>
  <c r="BI1206" i="17"/>
  <c r="BI1205" i="17"/>
  <c r="BI1204" i="17"/>
  <c r="BI1203" i="17"/>
  <c r="BI1202" i="17"/>
  <c r="BI1201" i="17"/>
  <c r="BI1200" i="17"/>
  <c r="BI1199" i="17"/>
  <c r="BI1198" i="17"/>
  <c r="BI1197" i="17"/>
  <c r="BI1196" i="17"/>
  <c r="BI1195" i="17"/>
  <c r="BI1194" i="17"/>
  <c r="BI1193" i="17"/>
  <c r="BI1192" i="17"/>
  <c r="BI1191" i="17"/>
  <c r="BI1190" i="17"/>
  <c r="BI1189" i="17"/>
  <c r="BI1188" i="17"/>
  <c r="BI1187" i="17"/>
  <c r="BI1186" i="17"/>
  <c r="BI1185" i="17"/>
  <c r="BI1184" i="17"/>
  <c r="BI1183" i="17"/>
  <c r="BI1182" i="17"/>
  <c r="BI1181" i="17"/>
  <c r="BI1180" i="17"/>
  <c r="BI1179" i="17"/>
  <c r="BI1178" i="17"/>
  <c r="BI1177" i="17"/>
  <c r="BI1176" i="17"/>
  <c r="BI1175" i="17"/>
  <c r="BI1174" i="17"/>
  <c r="BI1173" i="17"/>
  <c r="BI1172" i="17"/>
  <c r="BI1171" i="17"/>
  <c r="BI1170" i="17"/>
  <c r="BI1169" i="17"/>
  <c r="BI1168" i="17"/>
  <c r="BI1167" i="17"/>
  <c r="BI1166" i="17"/>
  <c r="BI1165" i="17"/>
  <c r="BI1164" i="17"/>
  <c r="BI1163" i="17"/>
  <c r="BI1162" i="17"/>
  <c r="BI1161" i="17"/>
  <c r="BI1160" i="17"/>
  <c r="BI1159" i="17"/>
  <c r="BI1158" i="17"/>
  <c r="BI1157" i="17"/>
  <c r="BI1156" i="17"/>
  <c r="BI1155" i="17"/>
  <c r="BI1154" i="17"/>
  <c r="BI1153" i="17"/>
  <c r="BI1152" i="17"/>
  <c r="BI1151" i="17"/>
  <c r="BI1150" i="17"/>
  <c r="BI1149" i="17"/>
  <c r="BI1148" i="17"/>
  <c r="BI1147" i="17"/>
  <c r="BI1146" i="17"/>
  <c r="BI1145" i="17"/>
  <c r="BI1144" i="17"/>
  <c r="BI1143" i="17"/>
  <c r="BI1142" i="17"/>
  <c r="BI1141" i="17"/>
  <c r="BI1140" i="17"/>
  <c r="BI1139" i="17"/>
  <c r="BI1138" i="17"/>
  <c r="BI1137" i="17"/>
  <c r="BI1136" i="17"/>
  <c r="BI1135" i="17"/>
  <c r="BI1134" i="17"/>
  <c r="BI1133" i="17"/>
  <c r="BI1132" i="17"/>
  <c r="BI1131" i="17"/>
  <c r="BI1130" i="17"/>
  <c r="BI1129" i="17"/>
  <c r="BI1128" i="17"/>
  <c r="BI1127" i="17"/>
  <c r="BI1126" i="17"/>
  <c r="BI1125" i="17"/>
  <c r="BI1124" i="17"/>
  <c r="BI1123" i="17"/>
  <c r="BI1122" i="17"/>
  <c r="BI1121" i="17"/>
  <c r="BI1120" i="17"/>
  <c r="BI1119" i="17"/>
  <c r="BI1118" i="17"/>
  <c r="BI1117" i="17"/>
  <c r="BI1116" i="17"/>
  <c r="BI1115" i="17"/>
  <c r="BI1114" i="17"/>
  <c r="BI1113" i="17"/>
  <c r="BI1112" i="17"/>
  <c r="BI1111" i="17"/>
  <c r="BI1110" i="17"/>
  <c r="BI1109" i="17"/>
  <c r="BI1108" i="17"/>
  <c r="BI1107" i="17"/>
  <c r="BI1106" i="17"/>
  <c r="BI1105" i="17"/>
  <c r="BI1104" i="17"/>
  <c r="BI1103" i="17"/>
  <c r="BI1102" i="17"/>
  <c r="BI1101" i="17"/>
  <c r="BI1100" i="17"/>
  <c r="BI1099" i="17"/>
  <c r="BI1098" i="17"/>
  <c r="BI1097" i="17"/>
  <c r="BI1096" i="17"/>
  <c r="BI1095" i="17"/>
  <c r="BI1094" i="17"/>
  <c r="BI1093" i="17"/>
  <c r="BI1092" i="17"/>
  <c r="BI1091" i="17"/>
  <c r="BI1090" i="17"/>
  <c r="BI1089" i="17"/>
  <c r="BI1088" i="17"/>
  <c r="BI1087" i="17"/>
  <c r="BI1086" i="17"/>
  <c r="BI1085" i="17"/>
  <c r="BI1084" i="17"/>
  <c r="BI1083" i="17"/>
  <c r="BI1082" i="17"/>
  <c r="BI1081" i="17"/>
  <c r="BI1080" i="17"/>
  <c r="BI1079" i="17"/>
  <c r="BI1078" i="17"/>
  <c r="BI1077" i="17"/>
  <c r="BI1076" i="17"/>
  <c r="BI1075" i="17"/>
  <c r="BI1074" i="17"/>
  <c r="BI1073" i="17"/>
  <c r="BI1072" i="17"/>
  <c r="BI1071" i="17"/>
  <c r="BI1070" i="17"/>
  <c r="BI1069" i="17"/>
  <c r="BI1068" i="17"/>
  <c r="BI1067" i="17"/>
  <c r="BI1066" i="17"/>
  <c r="BI1065" i="17"/>
  <c r="BI1064" i="17"/>
  <c r="BI1063" i="17"/>
  <c r="BI1062" i="17"/>
  <c r="BI1061" i="17"/>
  <c r="BI1060" i="17"/>
  <c r="BI1059" i="17"/>
  <c r="BI1058" i="17"/>
  <c r="BI1057" i="17"/>
  <c r="BI1056" i="17"/>
  <c r="BI1055" i="17"/>
  <c r="BI1054" i="17"/>
  <c r="BI1053" i="17"/>
  <c r="BI1052" i="17"/>
  <c r="BI1051" i="17"/>
  <c r="BI1050" i="17"/>
  <c r="BI1049" i="17"/>
  <c r="BI1048" i="17"/>
  <c r="BI1047" i="17"/>
  <c r="BI1046" i="17"/>
  <c r="BI1045" i="17"/>
  <c r="BI1044" i="17"/>
  <c r="BI1043" i="17"/>
  <c r="BI1042" i="17"/>
  <c r="BI1041" i="17"/>
  <c r="BI1040" i="17"/>
  <c r="BI1039" i="17"/>
  <c r="BI1038" i="17"/>
  <c r="BI1037" i="17"/>
  <c r="BI1036" i="17"/>
  <c r="BI1035" i="17"/>
  <c r="BI1034" i="17"/>
  <c r="BI1033" i="17"/>
  <c r="BI1032" i="17"/>
  <c r="BI1031" i="17"/>
  <c r="BI1030" i="17"/>
  <c r="BI1029" i="17"/>
  <c r="BI1028" i="17"/>
  <c r="BI1027" i="17"/>
  <c r="BI1026" i="17"/>
  <c r="BI1025" i="17"/>
  <c r="BI1024" i="17"/>
  <c r="BI1023" i="17"/>
  <c r="BI1022" i="17"/>
  <c r="BI1021" i="17"/>
  <c r="BI1020" i="17"/>
  <c r="BI1019" i="17"/>
  <c r="BI1018" i="17"/>
  <c r="BI1017" i="17"/>
  <c r="BI1016" i="17"/>
  <c r="BI1015" i="17"/>
  <c r="BI1014" i="17"/>
  <c r="BI1013" i="17"/>
  <c r="BI1012" i="17"/>
  <c r="BI1011" i="17"/>
  <c r="BI1010" i="17"/>
  <c r="BI1009" i="17"/>
  <c r="BI1008" i="17"/>
  <c r="BI1007" i="17"/>
  <c r="BI1006" i="17"/>
  <c r="BI1005" i="17"/>
  <c r="BI1004" i="17"/>
  <c r="BI1003" i="17"/>
  <c r="BI1002" i="17"/>
  <c r="BI1001" i="17"/>
  <c r="BI1000" i="17"/>
  <c r="BG1499" i="17"/>
  <c r="BG1498" i="17"/>
  <c r="BG1497" i="17"/>
  <c r="BG1496" i="17"/>
  <c r="BG1495" i="17"/>
  <c r="BG1494" i="17"/>
  <c r="BG1493" i="17"/>
  <c r="BG1492" i="17"/>
  <c r="BG1491" i="17"/>
  <c r="BG1490" i="17"/>
  <c r="BG1489" i="17"/>
  <c r="BG1488" i="17"/>
  <c r="BG1487" i="17"/>
  <c r="BG1486" i="17"/>
  <c r="BG1485" i="17"/>
  <c r="BG1484" i="17"/>
  <c r="BG1483" i="17"/>
  <c r="BG1482" i="17"/>
  <c r="BG1481" i="17"/>
  <c r="BG1480" i="17"/>
  <c r="BG1479" i="17"/>
  <c r="BG1478" i="17"/>
  <c r="BG1477" i="17"/>
  <c r="BG1476" i="17"/>
  <c r="BG1475" i="17"/>
  <c r="BG1474" i="17"/>
  <c r="BG1473" i="17"/>
  <c r="BG1472" i="17"/>
  <c r="BG1471" i="17"/>
  <c r="BG1470" i="17"/>
  <c r="BG1469" i="17"/>
  <c r="BG1468" i="17"/>
  <c r="BG1467" i="17"/>
  <c r="BG1466" i="17"/>
  <c r="BG1465" i="17"/>
  <c r="BG1464" i="17"/>
  <c r="BG1463" i="17"/>
  <c r="BG1462" i="17"/>
  <c r="BG1461" i="17"/>
  <c r="BG1460" i="17"/>
  <c r="BG1459" i="17"/>
  <c r="BG1458" i="17"/>
  <c r="BG1457" i="17"/>
  <c r="BG1456" i="17"/>
  <c r="BG1455" i="17"/>
  <c r="BG1454" i="17"/>
  <c r="BG1453" i="17"/>
  <c r="BG1452" i="17"/>
  <c r="BG1451" i="17"/>
  <c r="BG1450" i="17"/>
  <c r="BG1449" i="17"/>
  <c r="BG1448" i="17"/>
  <c r="BG1447" i="17"/>
  <c r="BG1446" i="17"/>
  <c r="BG1445" i="17"/>
  <c r="BG1444" i="17"/>
  <c r="BG1443" i="17"/>
  <c r="BG1442" i="17"/>
  <c r="BG1441" i="17"/>
  <c r="BG1440" i="17"/>
  <c r="BG1439" i="17"/>
  <c r="BG1438" i="17"/>
  <c r="BG1437" i="17"/>
  <c r="BG1436" i="17"/>
  <c r="BG1435" i="17"/>
  <c r="BG1434" i="17"/>
  <c r="BG1433" i="17"/>
  <c r="BG1432" i="17"/>
  <c r="BG1431" i="17"/>
  <c r="BG1430" i="17"/>
  <c r="BG1429" i="17"/>
  <c r="BG1428" i="17"/>
  <c r="BG1427" i="17"/>
  <c r="BG1426" i="17"/>
  <c r="BG1425" i="17"/>
  <c r="BG1424" i="17"/>
  <c r="BG1423" i="17"/>
  <c r="BG1422" i="17"/>
  <c r="BG1421" i="17"/>
  <c r="BG1420" i="17"/>
  <c r="BG1419" i="17"/>
  <c r="BG1418" i="17"/>
  <c r="BG1417" i="17"/>
  <c r="BG1416" i="17"/>
  <c r="BG1415" i="17"/>
  <c r="BG1414" i="17"/>
  <c r="BG1413" i="17"/>
  <c r="BG1412" i="17"/>
  <c r="BG1411" i="17"/>
  <c r="BG1410" i="17"/>
  <c r="BG1409" i="17"/>
  <c r="BG1408" i="17"/>
  <c r="BG1407" i="17"/>
  <c r="BG1406" i="17"/>
  <c r="BG1405" i="17"/>
  <c r="BG1404" i="17"/>
  <c r="BG1403" i="17"/>
  <c r="BG1402" i="17"/>
  <c r="BG1401" i="17"/>
  <c r="BG1400" i="17"/>
  <c r="BG1399" i="17"/>
  <c r="BG1398" i="17"/>
  <c r="BG1397" i="17"/>
  <c r="BG1396" i="17"/>
  <c r="BG1395" i="17"/>
  <c r="BG1394" i="17"/>
  <c r="BG1393" i="17"/>
  <c r="BG1392" i="17"/>
  <c r="BG1391" i="17"/>
  <c r="BG1390" i="17"/>
  <c r="BG1389" i="17"/>
  <c r="BG1388" i="17"/>
  <c r="BG1387" i="17"/>
  <c r="BG1386" i="17"/>
  <c r="BG1385" i="17"/>
  <c r="BG1384" i="17"/>
  <c r="BG1383" i="17"/>
  <c r="BG1382" i="17"/>
  <c r="BG1381" i="17"/>
  <c r="BG1380" i="17"/>
  <c r="BG1379" i="17"/>
  <c r="BG1378" i="17"/>
  <c r="BG1377" i="17"/>
  <c r="BG1376" i="17"/>
  <c r="BG1375" i="17"/>
  <c r="BG1374" i="17"/>
  <c r="BG1373" i="17"/>
  <c r="BG1372" i="17"/>
  <c r="BG1371" i="17"/>
  <c r="BG1370" i="17"/>
  <c r="BG1369" i="17"/>
  <c r="BG1368" i="17"/>
  <c r="BG1367" i="17"/>
  <c r="BG1366" i="17"/>
  <c r="BG1365" i="17"/>
  <c r="BG1364" i="17"/>
  <c r="BG1363" i="17"/>
  <c r="BG1362" i="17"/>
  <c r="BG1361" i="17"/>
  <c r="BG1360" i="17"/>
  <c r="BG1359" i="17"/>
  <c r="BG1358" i="17"/>
  <c r="BG1357" i="17"/>
  <c r="BG1356" i="17"/>
  <c r="BG1355" i="17"/>
  <c r="BG1354" i="17"/>
  <c r="BG1353" i="17"/>
  <c r="BG1352" i="17"/>
  <c r="BG1351" i="17"/>
  <c r="BG1350" i="17"/>
  <c r="BG1349" i="17"/>
  <c r="BG1348" i="17"/>
  <c r="BG1347" i="17"/>
  <c r="BG1346" i="17"/>
  <c r="BG1345" i="17"/>
  <c r="BG1344" i="17"/>
  <c r="BG1343" i="17"/>
  <c r="BG1342" i="17"/>
  <c r="BG1341" i="17"/>
  <c r="BG1340" i="17"/>
  <c r="BG1339" i="17"/>
  <c r="BG1338" i="17"/>
  <c r="BG1337" i="17"/>
  <c r="BG1336" i="17"/>
  <c r="BG1335" i="17"/>
  <c r="BG1334" i="17"/>
  <c r="BG1333" i="17"/>
  <c r="BG1332" i="17"/>
  <c r="BG1331" i="17"/>
  <c r="BG1330" i="17"/>
  <c r="BG1329" i="17"/>
  <c r="BG1328" i="17"/>
  <c r="BG1327" i="17"/>
  <c r="BG1326" i="17"/>
  <c r="BG1325" i="17"/>
  <c r="BG1324" i="17"/>
  <c r="BG1323" i="17"/>
  <c r="BG1322" i="17"/>
  <c r="BG1321" i="17"/>
  <c r="BG1320" i="17"/>
  <c r="BG1319" i="17"/>
  <c r="BG1318" i="17"/>
  <c r="BG1317" i="17"/>
  <c r="BG1316" i="17"/>
  <c r="BG1315" i="17"/>
  <c r="BG1314" i="17"/>
  <c r="BG1313" i="17"/>
  <c r="BG1312" i="17"/>
  <c r="BG1311" i="17"/>
  <c r="BG1310" i="17"/>
  <c r="BG1309" i="17"/>
  <c r="BG1308" i="17"/>
  <c r="BG1307" i="17"/>
  <c r="BG1306" i="17"/>
  <c r="BG1305" i="17"/>
  <c r="BG1304" i="17"/>
  <c r="BG1303" i="17"/>
  <c r="BG1302" i="17"/>
  <c r="BG1301" i="17"/>
  <c r="BG1300" i="17"/>
  <c r="BG1299" i="17"/>
  <c r="BG1298" i="17"/>
  <c r="BG1297" i="17"/>
  <c r="BG1296" i="17"/>
  <c r="BG1295" i="17"/>
  <c r="BG1294" i="17"/>
  <c r="BG1293" i="17"/>
  <c r="BG1292" i="17"/>
  <c r="BG1291" i="17"/>
  <c r="BG1290" i="17"/>
  <c r="BG1289" i="17"/>
  <c r="BG1288" i="17"/>
  <c r="BG1287" i="17"/>
  <c r="BG1286" i="17"/>
  <c r="BG1285" i="17"/>
  <c r="BG1284" i="17"/>
  <c r="BG1283" i="17"/>
  <c r="BG1282" i="17"/>
  <c r="BG1281" i="17"/>
  <c r="BG1280" i="17"/>
  <c r="BG1279" i="17"/>
  <c r="BG1278" i="17"/>
  <c r="BG1277" i="17"/>
  <c r="BG1276" i="17"/>
  <c r="BG1275" i="17"/>
  <c r="BG1274" i="17"/>
  <c r="BG1273" i="17"/>
  <c r="BG1272" i="17"/>
  <c r="BG1271" i="17"/>
  <c r="BG1270" i="17"/>
  <c r="BG1269" i="17"/>
  <c r="BG1268" i="17"/>
  <c r="BG1267" i="17"/>
  <c r="BG1266" i="17"/>
  <c r="BG1265" i="17"/>
  <c r="BG1264" i="17"/>
  <c r="BG1263" i="17"/>
  <c r="BG1262" i="17"/>
  <c r="BG1261" i="17"/>
  <c r="BG1260" i="17"/>
  <c r="BG1259" i="17"/>
  <c r="BG1258" i="17"/>
  <c r="BG1257" i="17"/>
  <c r="BG1256" i="17"/>
  <c r="BG1255" i="17"/>
  <c r="BG1254" i="17"/>
  <c r="BG1253" i="17"/>
  <c r="BG1252" i="17"/>
  <c r="BG1251" i="17"/>
  <c r="BG1250" i="17"/>
  <c r="BG1249" i="17"/>
  <c r="BG1248" i="17"/>
  <c r="BG1247" i="17"/>
  <c r="BG1246" i="17"/>
  <c r="BG1245" i="17"/>
  <c r="BG1244" i="17"/>
  <c r="BG1243" i="17"/>
  <c r="BG1242" i="17"/>
  <c r="BG1241" i="17"/>
  <c r="BG1240" i="17"/>
  <c r="BG1239" i="17"/>
  <c r="BG1238" i="17"/>
  <c r="BG1237" i="17"/>
  <c r="BG1236" i="17"/>
  <c r="BG1235" i="17"/>
  <c r="BG1234" i="17"/>
  <c r="BG1233" i="17"/>
  <c r="BG1232" i="17"/>
  <c r="BG1231" i="17"/>
  <c r="BG1230" i="17"/>
  <c r="BG1229" i="17"/>
  <c r="BG1228" i="17"/>
  <c r="BG1227" i="17"/>
  <c r="BG1226" i="17"/>
  <c r="BG1225" i="17"/>
  <c r="BG1224" i="17"/>
  <c r="BG1223" i="17"/>
  <c r="BG1222" i="17"/>
  <c r="BG1221" i="17"/>
  <c r="BG1220" i="17"/>
  <c r="BG1219" i="17"/>
  <c r="BG1218" i="17"/>
  <c r="BG1217" i="17"/>
  <c r="BG1216" i="17"/>
  <c r="BG1215" i="17"/>
  <c r="BG1214" i="17"/>
  <c r="BG1213" i="17"/>
  <c r="BG1212" i="17"/>
  <c r="BG1211" i="17"/>
  <c r="BG1210" i="17"/>
  <c r="BG1209" i="17"/>
  <c r="BG1208" i="17"/>
  <c r="BG1207" i="17"/>
  <c r="BG1206" i="17"/>
  <c r="BG1205" i="17"/>
  <c r="BG1204" i="17"/>
  <c r="BG1203" i="17"/>
  <c r="BG1202" i="17"/>
  <c r="BG1201" i="17"/>
  <c r="BG1200" i="17"/>
  <c r="BG1199" i="17"/>
  <c r="BG1198" i="17"/>
  <c r="BG1197" i="17"/>
  <c r="BG1196" i="17"/>
  <c r="BG1195" i="17"/>
  <c r="BG1194" i="17"/>
  <c r="BG1193" i="17"/>
  <c r="BG1192" i="17"/>
  <c r="BG1191" i="17"/>
  <c r="BG1190" i="17"/>
  <c r="BG1189" i="17"/>
  <c r="BG1188" i="17"/>
  <c r="BG1187" i="17"/>
  <c r="BG1186" i="17"/>
  <c r="BG1185" i="17"/>
  <c r="BG1184" i="17"/>
  <c r="BG1183" i="17"/>
  <c r="BG1182" i="17"/>
  <c r="BG1181" i="17"/>
  <c r="BG1180" i="17"/>
  <c r="BG1179" i="17"/>
  <c r="BG1178" i="17"/>
  <c r="BG1177" i="17"/>
  <c r="BG1176" i="17"/>
  <c r="BG1175" i="17"/>
  <c r="BG1174" i="17"/>
  <c r="BG1173" i="17"/>
  <c r="BG1172" i="17"/>
  <c r="BG1171" i="17"/>
  <c r="BG1170" i="17"/>
  <c r="BG1169" i="17"/>
  <c r="BG1168" i="17"/>
  <c r="BG1167" i="17"/>
  <c r="BG1166" i="17"/>
  <c r="BG1165" i="17"/>
  <c r="BG1164" i="17"/>
  <c r="BG1163" i="17"/>
  <c r="BG1162" i="17"/>
  <c r="BG1161" i="17"/>
  <c r="BG1160" i="17"/>
  <c r="BG1159" i="17"/>
  <c r="BG1158" i="17"/>
  <c r="BG1157" i="17"/>
  <c r="BG1156" i="17"/>
  <c r="BG1155" i="17"/>
  <c r="BG1154" i="17"/>
  <c r="BG1153" i="17"/>
  <c r="BG1152" i="17"/>
  <c r="BG1151" i="17"/>
  <c r="BG1150" i="17"/>
  <c r="BG1149" i="17"/>
  <c r="BG1148" i="17"/>
  <c r="BG1147" i="17"/>
  <c r="BG1146" i="17"/>
  <c r="BG1145" i="17"/>
  <c r="BG1144" i="17"/>
  <c r="BG1143" i="17"/>
  <c r="BG1142" i="17"/>
  <c r="BG1141" i="17"/>
  <c r="BG1140" i="17"/>
  <c r="BG1139" i="17"/>
  <c r="BG1138" i="17"/>
  <c r="BG1137" i="17"/>
  <c r="BG1136" i="17"/>
  <c r="BG1135" i="17"/>
  <c r="BG1134" i="17"/>
  <c r="BG1133" i="17"/>
  <c r="BG1132" i="17"/>
  <c r="BG1131" i="17"/>
  <c r="BG1130" i="17"/>
  <c r="BG1129" i="17"/>
  <c r="BG1128" i="17"/>
  <c r="BG1127" i="17"/>
  <c r="BG1126" i="17"/>
  <c r="BG1125" i="17"/>
  <c r="BG1124" i="17"/>
  <c r="BG1123" i="17"/>
  <c r="BG1122" i="17"/>
  <c r="BG1121" i="17"/>
  <c r="BG1120" i="17"/>
  <c r="BG1119" i="17"/>
  <c r="BG1118" i="17"/>
  <c r="BG1117" i="17"/>
  <c r="BG1116" i="17"/>
  <c r="BG1115" i="17"/>
  <c r="BG1114" i="17"/>
  <c r="BG1113" i="17"/>
  <c r="BG1112" i="17"/>
  <c r="BG1111" i="17"/>
  <c r="BG1110" i="17"/>
  <c r="BG1109" i="17"/>
  <c r="BG1108" i="17"/>
  <c r="BG1107" i="17"/>
  <c r="BG1106" i="17"/>
  <c r="BG1105" i="17"/>
  <c r="BG1104" i="17"/>
  <c r="BG1103" i="17"/>
  <c r="BG1102" i="17"/>
  <c r="BG1101" i="17"/>
  <c r="BG1100" i="17"/>
  <c r="BG1099" i="17"/>
  <c r="BG1098" i="17"/>
  <c r="BG1097" i="17"/>
  <c r="BG1096" i="17"/>
  <c r="BG1095" i="17"/>
  <c r="BG1094" i="17"/>
  <c r="BG1093" i="17"/>
  <c r="BG1092" i="17"/>
  <c r="BG1091" i="17"/>
  <c r="BG1090" i="17"/>
  <c r="BG1089" i="17"/>
  <c r="BG1088" i="17"/>
  <c r="BG1087" i="17"/>
  <c r="BG1086" i="17"/>
  <c r="BG1085" i="17"/>
  <c r="BG1084" i="17"/>
  <c r="BG1083" i="17"/>
  <c r="BG1082" i="17"/>
  <c r="BG1081" i="17"/>
  <c r="BG1080" i="17"/>
  <c r="BG1079" i="17"/>
  <c r="BG1078" i="17"/>
  <c r="BG1077" i="17"/>
  <c r="BG1076" i="17"/>
  <c r="BG1075" i="17"/>
  <c r="BG1074" i="17"/>
  <c r="BG1073" i="17"/>
  <c r="BG1072" i="17"/>
  <c r="BG1071" i="17"/>
  <c r="BG1070" i="17"/>
  <c r="BG1069" i="17"/>
  <c r="BG1068" i="17"/>
  <c r="BG1067" i="17"/>
  <c r="BG1066" i="17"/>
  <c r="BG1065" i="17"/>
  <c r="BG1064" i="17"/>
  <c r="BG1063" i="17"/>
  <c r="BG1062" i="17"/>
  <c r="BG1061" i="17"/>
  <c r="BG1060" i="17"/>
  <c r="BG1059" i="17"/>
  <c r="BG1058" i="17"/>
  <c r="BG1057" i="17"/>
  <c r="BG1056" i="17"/>
  <c r="BG1055" i="17"/>
  <c r="BG1054" i="17"/>
  <c r="BG1053" i="17"/>
  <c r="BG1052" i="17"/>
  <c r="BG1051" i="17"/>
  <c r="BG1050" i="17"/>
  <c r="BG1049" i="17"/>
  <c r="BG1048" i="17"/>
  <c r="BG1047" i="17"/>
  <c r="BG1046" i="17"/>
  <c r="BG1045" i="17"/>
  <c r="BG1044" i="17"/>
  <c r="BG1043" i="17"/>
  <c r="BG1042" i="17"/>
  <c r="BG1041" i="17"/>
  <c r="BG1040" i="17"/>
  <c r="BG1039" i="17"/>
  <c r="BG1038" i="17"/>
  <c r="BG1037" i="17"/>
  <c r="BG1036" i="17"/>
  <c r="BG1035" i="17"/>
  <c r="BG1034" i="17"/>
  <c r="BG1033" i="17"/>
  <c r="BG1032" i="17"/>
  <c r="BG1031" i="17"/>
  <c r="BG1030" i="17"/>
  <c r="BG1029" i="17"/>
  <c r="BG1028" i="17"/>
  <c r="BG1027" i="17"/>
  <c r="BG1026" i="17"/>
  <c r="BG1025" i="17"/>
  <c r="BG1024" i="17"/>
  <c r="BG1023" i="17"/>
  <c r="BG1022" i="17"/>
  <c r="BG1021" i="17"/>
  <c r="BG1020" i="17"/>
  <c r="BG1019" i="17"/>
  <c r="BG1018" i="17"/>
  <c r="BG1017" i="17"/>
  <c r="BG1016" i="17"/>
  <c r="BG1015" i="17"/>
  <c r="BG1014" i="17"/>
  <c r="BG1013" i="17"/>
  <c r="BG1012" i="17"/>
  <c r="BG1011" i="17"/>
  <c r="BG1010" i="17"/>
  <c r="BG1009" i="17"/>
  <c r="BG1008" i="17"/>
  <c r="BG1007" i="17"/>
  <c r="BG1006" i="17"/>
  <c r="BG1005" i="17"/>
  <c r="BG1004" i="17"/>
  <c r="BG1003" i="17"/>
  <c r="BG1002" i="17"/>
  <c r="BG1001" i="17"/>
  <c r="BG1000" i="17"/>
  <c r="BE1499" i="17"/>
  <c r="BE1498" i="17"/>
  <c r="BE1497" i="17"/>
  <c r="BE1496" i="17"/>
  <c r="BE1495" i="17"/>
  <c r="BE1494" i="17"/>
  <c r="BE1493" i="17"/>
  <c r="BE1492" i="17"/>
  <c r="BE1491" i="17"/>
  <c r="BE1490" i="17"/>
  <c r="BE1489" i="17"/>
  <c r="BE1488" i="17"/>
  <c r="BE1487" i="17"/>
  <c r="BE1486" i="17"/>
  <c r="BE1485" i="17"/>
  <c r="BE1484" i="17"/>
  <c r="BE1483" i="17"/>
  <c r="BE1482" i="17"/>
  <c r="BE1481" i="17"/>
  <c r="BE1480" i="17"/>
  <c r="BE1479" i="17"/>
  <c r="BE1478" i="17"/>
  <c r="BE1477" i="17"/>
  <c r="BE1476" i="17"/>
  <c r="BE1475" i="17"/>
  <c r="BE1474" i="17"/>
  <c r="BE1473" i="17"/>
  <c r="BE1472" i="17"/>
  <c r="BE1471" i="17"/>
  <c r="BE1470" i="17"/>
  <c r="BE1469" i="17"/>
  <c r="BE1468" i="17"/>
  <c r="BE1467" i="17"/>
  <c r="BE1466" i="17"/>
  <c r="BE1465" i="17"/>
  <c r="BE1464" i="17"/>
  <c r="BE1463" i="17"/>
  <c r="BE1462" i="17"/>
  <c r="BE1461" i="17"/>
  <c r="BE1460" i="17"/>
  <c r="BE1459" i="17"/>
  <c r="BE1458" i="17"/>
  <c r="BE1457" i="17"/>
  <c r="BE1456" i="17"/>
  <c r="BE1455" i="17"/>
  <c r="BE1454" i="17"/>
  <c r="BE1453" i="17"/>
  <c r="BE1452" i="17"/>
  <c r="BE1451" i="17"/>
  <c r="BE1450" i="17"/>
  <c r="BE1449" i="17"/>
  <c r="BE1448" i="17"/>
  <c r="BE1447" i="17"/>
  <c r="BE1446" i="17"/>
  <c r="BE1445" i="17"/>
  <c r="BE1444" i="17"/>
  <c r="BE1443" i="17"/>
  <c r="BE1442" i="17"/>
  <c r="BE1441" i="17"/>
  <c r="BE1440" i="17"/>
  <c r="BE1439" i="17"/>
  <c r="BE1438" i="17"/>
  <c r="BE1437" i="17"/>
  <c r="BE1436" i="17"/>
  <c r="BE1435" i="17"/>
  <c r="BE1434" i="17"/>
  <c r="BE1433" i="17"/>
  <c r="BE1432" i="17"/>
  <c r="BE1431" i="17"/>
  <c r="BE1430" i="17"/>
  <c r="BE1429" i="17"/>
  <c r="BE1428" i="17"/>
  <c r="BE1427" i="17"/>
  <c r="BE1426" i="17"/>
  <c r="BE1425" i="17"/>
  <c r="BE1424" i="17"/>
  <c r="BE1423" i="17"/>
  <c r="BE1422" i="17"/>
  <c r="BE1421" i="17"/>
  <c r="BE1420" i="17"/>
  <c r="BE1419" i="17"/>
  <c r="BE1418" i="17"/>
  <c r="BE1417" i="17"/>
  <c r="BE1416" i="17"/>
  <c r="BE1415" i="17"/>
  <c r="BE1414" i="17"/>
  <c r="BE1413" i="17"/>
  <c r="BE1412" i="17"/>
  <c r="BE1411" i="17"/>
  <c r="BE1410" i="17"/>
  <c r="BE1409" i="17"/>
  <c r="BE1408" i="17"/>
  <c r="BE1407" i="17"/>
  <c r="BE1406" i="17"/>
  <c r="BE1405" i="17"/>
  <c r="BE1404" i="17"/>
  <c r="BE1403" i="17"/>
  <c r="BE1402" i="17"/>
  <c r="BE1401" i="17"/>
  <c r="BE1400" i="17"/>
  <c r="BE1399" i="17"/>
  <c r="BE1398" i="17"/>
  <c r="BE1397" i="17"/>
  <c r="BE1396" i="17"/>
  <c r="BE1395" i="17"/>
  <c r="BE1394" i="17"/>
  <c r="BE1393" i="17"/>
  <c r="BE1392" i="17"/>
  <c r="BE1391" i="17"/>
  <c r="BE1390" i="17"/>
  <c r="BE1389" i="17"/>
  <c r="BE1388" i="17"/>
  <c r="BE1387" i="17"/>
  <c r="BE1386" i="17"/>
  <c r="BE1385" i="17"/>
  <c r="BE1384" i="17"/>
  <c r="BE1383" i="17"/>
  <c r="BE1382" i="17"/>
  <c r="BE1381" i="17"/>
  <c r="BE1380" i="17"/>
  <c r="BE1379" i="17"/>
  <c r="BE1378" i="17"/>
  <c r="BE1377" i="17"/>
  <c r="BE1376" i="17"/>
  <c r="BE1375" i="17"/>
  <c r="BE1374" i="17"/>
  <c r="BE1373" i="17"/>
  <c r="BE1372" i="17"/>
  <c r="BE1371" i="17"/>
  <c r="BE1370" i="17"/>
  <c r="BE1369" i="17"/>
  <c r="BE1368" i="17"/>
  <c r="BE1367" i="17"/>
  <c r="BE1366" i="17"/>
  <c r="BE1365" i="17"/>
  <c r="BE1364" i="17"/>
  <c r="BE1363" i="17"/>
  <c r="BE1362" i="17"/>
  <c r="BE1361" i="17"/>
  <c r="BE1360" i="17"/>
  <c r="BE1359" i="17"/>
  <c r="BE1358" i="17"/>
  <c r="BE1357" i="17"/>
  <c r="BE1356" i="17"/>
  <c r="BE1355" i="17"/>
  <c r="BE1354" i="17"/>
  <c r="BE1353" i="17"/>
  <c r="BE1352" i="17"/>
  <c r="BE1351" i="17"/>
  <c r="BE1350" i="17"/>
  <c r="BE1349" i="17"/>
  <c r="BE1348" i="17"/>
  <c r="BE1347" i="17"/>
  <c r="BE1346" i="17"/>
  <c r="BE1345" i="17"/>
  <c r="BE1344" i="17"/>
  <c r="BE1343" i="17"/>
  <c r="BE1342" i="17"/>
  <c r="BE1341" i="17"/>
  <c r="BE1340" i="17"/>
  <c r="BE1339" i="17"/>
  <c r="BE1338" i="17"/>
  <c r="BE1337" i="17"/>
  <c r="BE1336" i="17"/>
  <c r="BE1335" i="17"/>
  <c r="BE1334" i="17"/>
  <c r="BE1333" i="17"/>
  <c r="BE1332" i="17"/>
  <c r="BE1331" i="17"/>
  <c r="BE1330" i="17"/>
  <c r="BE1329" i="17"/>
  <c r="BE1328" i="17"/>
  <c r="BE1327" i="17"/>
  <c r="BE1326" i="17"/>
  <c r="BE1325" i="17"/>
  <c r="BE1324" i="17"/>
  <c r="BE1323" i="17"/>
  <c r="BE1322" i="17"/>
  <c r="BE1321" i="17"/>
  <c r="BE1320" i="17"/>
  <c r="BE1319" i="17"/>
  <c r="BE1318" i="17"/>
  <c r="BE1317" i="17"/>
  <c r="BE1316" i="17"/>
  <c r="BE1315" i="17"/>
  <c r="BE1314" i="17"/>
  <c r="BE1313" i="17"/>
  <c r="BE1312" i="17"/>
  <c r="BE1311" i="17"/>
  <c r="BE1310" i="17"/>
  <c r="BE1309" i="17"/>
  <c r="BE1308" i="17"/>
  <c r="BE1307" i="17"/>
  <c r="BE1306" i="17"/>
  <c r="BE1305" i="17"/>
  <c r="BE1304" i="17"/>
  <c r="BE1303" i="17"/>
  <c r="BE1302" i="17"/>
  <c r="BE1301" i="17"/>
  <c r="BE1300" i="17"/>
  <c r="BE1299" i="17"/>
  <c r="BE1298" i="17"/>
  <c r="BE1297" i="17"/>
  <c r="BE1296" i="17"/>
  <c r="BE1295" i="17"/>
  <c r="BE1294" i="17"/>
  <c r="BE1293" i="17"/>
  <c r="BE1292" i="17"/>
  <c r="BE1291" i="17"/>
  <c r="BE1290" i="17"/>
  <c r="BE1289" i="17"/>
  <c r="BE1288" i="17"/>
  <c r="BE1287" i="17"/>
  <c r="BE1286" i="17"/>
  <c r="BE1285" i="17"/>
  <c r="BE1284" i="17"/>
  <c r="BE1283" i="17"/>
  <c r="BE1282" i="17"/>
  <c r="BE1281" i="17"/>
  <c r="BE1280" i="17"/>
  <c r="BE1279" i="17"/>
  <c r="BE1278" i="17"/>
  <c r="BE1277" i="17"/>
  <c r="BE1276" i="17"/>
  <c r="BE1275" i="17"/>
  <c r="BE1274" i="17"/>
  <c r="BE1273" i="17"/>
  <c r="BE1272" i="17"/>
  <c r="BE1271" i="17"/>
  <c r="BE1270" i="17"/>
  <c r="BE1269" i="17"/>
  <c r="BE1268" i="17"/>
  <c r="BE1267" i="17"/>
  <c r="BE1266" i="17"/>
  <c r="BE1265" i="17"/>
  <c r="BE1264" i="17"/>
  <c r="BE1263" i="17"/>
  <c r="BE1262" i="17"/>
  <c r="BE1261" i="17"/>
  <c r="BE1260" i="17"/>
  <c r="BE1259" i="17"/>
  <c r="BE1258" i="17"/>
  <c r="BE1257" i="17"/>
  <c r="BE1256" i="17"/>
  <c r="BE1255" i="17"/>
  <c r="BE1254" i="17"/>
  <c r="BE1253" i="17"/>
  <c r="BE1252" i="17"/>
  <c r="BE1251" i="17"/>
  <c r="BE1250" i="17"/>
  <c r="BE1249" i="17"/>
  <c r="BE1248" i="17"/>
  <c r="BE1247" i="17"/>
  <c r="BE1246" i="17"/>
  <c r="BE1245" i="17"/>
  <c r="BE1244" i="17"/>
  <c r="BE1243" i="17"/>
  <c r="BE1242" i="17"/>
  <c r="BE1241" i="17"/>
  <c r="BE1240" i="17"/>
  <c r="BE1239" i="17"/>
  <c r="BE1238" i="17"/>
  <c r="BE1237" i="17"/>
  <c r="BE1236" i="17"/>
  <c r="BE1235" i="17"/>
  <c r="BE1234" i="17"/>
  <c r="BE1233" i="17"/>
  <c r="BE1232" i="17"/>
  <c r="BE1231" i="17"/>
  <c r="BE1230" i="17"/>
  <c r="BE1229" i="17"/>
  <c r="BE1228" i="17"/>
  <c r="BE1227" i="17"/>
  <c r="BE1226" i="17"/>
  <c r="BE1225" i="17"/>
  <c r="BE1224" i="17"/>
  <c r="BE1223" i="17"/>
  <c r="BE1222" i="17"/>
  <c r="BE1221" i="17"/>
  <c r="BE1220" i="17"/>
  <c r="BE1219" i="17"/>
  <c r="BE1218" i="17"/>
  <c r="BE1217" i="17"/>
  <c r="BE1216" i="17"/>
  <c r="BE1215" i="17"/>
  <c r="BE1214" i="17"/>
  <c r="BE1213" i="17"/>
  <c r="BE1212" i="17"/>
  <c r="BE1211" i="17"/>
  <c r="BE1210" i="17"/>
  <c r="BE1209" i="17"/>
  <c r="BE1208" i="17"/>
  <c r="BE1207" i="17"/>
  <c r="BE1206" i="17"/>
  <c r="BE1205" i="17"/>
  <c r="BE1204" i="17"/>
  <c r="BE1203" i="17"/>
  <c r="BE1202" i="17"/>
  <c r="BE1201" i="17"/>
  <c r="BE1200" i="17"/>
  <c r="BE1199" i="17"/>
  <c r="BE1198" i="17"/>
  <c r="BE1197" i="17"/>
  <c r="BE1196" i="17"/>
  <c r="BE1195" i="17"/>
  <c r="BE1194" i="17"/>
  <c r="BE1193" i="17"/>
  <c r="BE1192" i="17"/>
  <c r="BE1191" i="17"/>
  <c r="BE1190" i="17"/>
  <c r="BE1189" i="17"/>
  <c r="BE1188" i="17"/>
  <c r="BE1187" i="17"/>
  <c r="BE1186" i="17"/>
  <c r="BE1185" i="17"/>
  <c r="BE1184" i="17"/>
  <c r="BE1183" i="17"/>
  <c r="BE1182" i="17"/>
  <c r="BE1181" i="17"/>
  <c r="BE1180" i="17"/>
  <c r="BE1179" i="17"/>
  <c r="BE1178" i="17"/>
  <c r="BE1177" i="17"/>
  <c r="BE1176" i="17"/>
  <c r="BE1175" i="17"/>
  <c r="BE1174" i="17"/>
  <c r="BE1173" i="17"/>
  <c r="BE1172" i="17"/>
  <c r="BE1171" i="17"/>
  <c r="BE1170" i="17"/>
  <c r="BE1169" i="17"/>
  <c r="BE1168" i="17"/>
  <c r="BE1167" i="17"/>
  <c r="BE1166" i="17"/>
  <c r="BE1165" i="17"/>
  <c r="BE1164" i="17"/>
  <c r="BE1163" i="17"/>
  <c r="BE1162" i="17"/>
  <c r="BE1161" i="17"/>
  <c r="BE1160" i="17"/>
  <c r="BE1159" i="17"/>
  <c r="BE1158" i="17"/>
  <c r="BE1157" i="17"/>
  <c r="BE1156" i="17"/>
  <c r="BE1155" i="17"/>
  <c r="BE1154" i="17"/>
  <c r="BE1153" i="17"/>
  <c r="BE1152" i="17"/>
  <c r="BE1151" i="17"/>
  <c r="BE1150" i="17"/>
  <c r="BE1149" i="17"/>
  <c r="BE1148" i="17"/>
  <c r="BE1147" i="17"/>
  <c r="BE1146" i="17"/>
  <c r="BE1145" i="17"/>
  <c r="BE1144" i="17"/>
  <c r="BE1143" i="17"/>
  <c r="BE1142" i="17"/>
  <c r="BE1141" i="17"/>
  <c r="BE1140" i="17"/>
  <c r="BE1139" i="17"/>
  <c r="BE1138" i="17"/>
  <c r="BE1137" i="17"/>
  <c r="BE1136" i="17"/>
  <c r="BE1135" i="17"/>
  <c r="BE1134" i="17"/>
  <c r="BE1133" i="17"/>
  <c r="BE1132" i="17"/>
  <c r="BE1131" i="17"/>
  <c r="BE1130" i="17"/>
  <c r="BE1129" i="17"/>
  <c r="BE1128" i="17"/>
  <c r="BE1127" i="17"/>
  <c r="BE1126" i="17"/>
  <c r="BE1125" i="17"/>
  <c r="BE1124" i="17"/>
  <c r="BE1123" i="17"/>
  <c r="BE1122" i="17"/>
  <c r="BE1121" i="17"/>
  <c r="BE1120" i="17"/>
  <c r="BE1119" i="17"/>
  <c r="BE1118" i="17"/>
  <c r="BE1117" i="17"/>
  <c r="BE1116" i="17"/>
  <c r="BE1115" i="17"/>
  <c r="BE1114" i="17"/>
  <c r="BE1113" i="17"/>
  <c r="BE1112" i="17"/>
  <c r="BE1111" i="17"/>
  <c r="BE1110" i="17"/>
  <c r="BE1109" i="17"/>
  <c r="BE1108" i="17"/>
  <c r="BE1107" i="17"/>
  <c r="BE1106" i="17"/>
  <c r="BE1105" i="17"/>
  <c r="BE1104" i="17"/>
  <c r="BE1103" i="17"/>
  <c r="BE1102" i="17"/>
  <c r="BE1101" i="17"/>
  <c r="BE1100" i="17"/>
  <c r="BE1099" i="17"/>
  <c r="BE1098" i="17"/>
  <c r="BE1097" i="17"/>
  <c r="BE1096" i="17"/>
  <c r="BE1095" i="17"/>
  <c r="BE1094" i="17"/>
  <c r="BE1093" i="17"/>
  <c r="BE1092" i="17"/>
  <c r="BE1091" i="17"/>
  <c r="BE1090" i="17"/>
  <c r="BE1089" i="17"/>
  <c r="BE1088" i="17"/>
  <c r="BE1087" i="17"/>
  <c r="BE1086" i="17"/>
  <c r="BE1085" i="17"/>
  <c r="BE1084" i="17"/>
  <c r="BE1083" i="17"/>
  <c r="BE1082" i="17"/>
  <c r="BE1081" i="17"/>
  <c r="BE1080" i="17"/>
  <c r="BE1079" i="17"/>
  <c r="BE1078" i="17"/>
  <c r="BE1077" i="17"/>
  <c r="BE1076" i="17"/>
  <c r="BE1075" i="17"/>
  <c r="BE1074" i="17"/>
  <c r="BE1073" i="17"/>
  <c r="BE1072" i="17"/>
  <c r="BE1071" i="17"/>
  <c r="BE1070" i="17"/>
  <c r="BE1069" i="17"/>
  <c r="BE1068" i="17"/>
  <c r="BE1067" i="17"/>
  <c r="BE1066" i="17"/>
  <c r="BE1065" i="17"/>
  <c r="BE1064" i="17"/>
  <c r="BE1063" i="17"/>
  <c r="BE1062" i="17"/>
  <c r="BE1061" i="17"/>
  <c r="BE1060" i="17"/>
  <c r="BE1059" i="17"/>
  <c r="BE1058" i="17"/>
  <c r="BE1057" i="17"/>
  <c r="BE1056" i="17"/>
  <c r="BE1055" i="17"/>
  <c r="BE1054" i="17"/>
  <c r="BE1053" i="17"/>
  <c r="BE1052" i="17"/>
  <c r="BE1051" i="17"/>
  <c r="BE1050" i="17"/>
  <c r="BE1049" i="17"/>
  <c r="BE1048" i="17"/>
  <c r="BE1047" i="17"/>
  <c r="BE1046" i="17"/>
  <c r="BE1045" i="17"/>
  <c r="BE1044" i="17"/>
  <c r="BE1043" i="17"/>
  <c r="BE1042" i="17"/>
  <c r="BE1041" i="17"/>
  <c r="BE1040" i="17"/>
  <c r="BE1039" i="17"/>
  <c r="BE1038" i="17"/>
  <c r="BE1037" i="17"/>
  <c r="BE1036" i="17"/>
  <c r="BE1035" i="17"/>
  <c r="BE1034" i="17"/>
  <c r="BE1033" i="17"/>
  <c r="BE1032" i="17"/>
  <c r="BE1031" i="17"/>
  <c r="BE1030" i="17"/>
  <c r="BE1029" i="17"/>
  <c r="BE1028" i="17"/>
  <c r="BE1027" i="17"/>
  <c r="BE1026" i="17"/>
  <c r="BE1025" i="17"/>
  <c r="BE1024" i="17"/>
  <c r="BE1023" i="17"/>
  <c r="BE1022" i="17"/>
  <c r="BE1021" i="17"/>
  <c r="BE1020" i="17"/>
  <c r="BE1019" i="17"/>
  <c r="BE1018" i="17"/>
  <c r="BE1017" i="17"/>
  <c r="BE1016" i="17"/>
  <c r="BE1015" i="17"/>
  <c r="BE1014" i="17"/>
  <c r="BE1013" i="17"/>
  <c r="BE1012" i="17"/>
  <c r="BE1011" i="17"/>
  <c r="BE1010" i="17"/>
  <c r="BE1009" i="17"/>
  <c r="BE1008" i="17"/>
  <c r="BE1007" i="17"/>
  <c r="BE1006" i="17"/>
  <c r="BE1005" i="17"/>
  <c r="BE1004" i="17"/>
  <c r="BE1003" i="17"/>
  <c r="BE1002" i="17"/>
  <c r="BE1001" i="17"/>
  <c r="BE1000" i="17"/>
  <c r="BC1499" i="17"/>
  <c r="BC1498" i="17"/>
  <c r="BC1497" i="17"/>
  <c r="BC1496" i="17"/>
  <c r="BC1495" i="17"/>
  <c r="BC1494" i="17"/>
  <c r="BC1493" i="17"/>
  <c r="BC1492" i="17"/>
  <c r="BC1491" i="17"/>
  <c r="BC1490" i="17"/>
  <c r="BC1489" i="17"/>
  <c r="BC1488" i="17"/>
  <c r="BC1487" i="17"/>
  <c r="BC1486" i="17"/>
  <c r="BC1485" i="17"/>
  <c r="BC1484" i="17"/>
  <c r="BC1483" i="17"/>
  <c r="BC1482" i="17"/>
  <c r="BC1481" i="17"/>
  <c r="BC1480" i="17"/>
  <c r="BC1479" i="17"/>
  <c r="BC1478" i="17"/>
  <c r="BC1477" i="17"/>
  <c r="BC1476" i="17"/>
  <c r="BC1475" i="17"/>
  <c r="BC1474" i="17"/>
  <c r="BC1473" i="17"/>
  <c r="BC1472" i="17"/>
  <c r="BC1471" i="17"/>
  <c r="BC1470" i="17"/>
  <c r="BC1469" i="17"/>
  <c r="BC1468" i="17"/>
  <c r="BC1467" i="17"/>
  <c r="BC1466" i="17"/>
  <c r="BC1465" i="17"/>
  <c r="BC1464" i="17"/>
  <c r="BC1463" i="17"/>
  <c r="BC1462" i="17"/>
  <c r="BC1461" i="17"/>
  <c r="BC1460" i="17"/>
  <c r="BC1459" i="17"/>
  <c r="BC1458" i="17"/>
  <c r="BC1457" i="17"/>
  <c r="BC1456" i="17"/>
  <c r="BC1455" i="17"/>
  <c r="BC1454" i="17"/>
  <c r="BC1453" i="17"/>
  <c r="BC1452" i="17"/>
  <c r="BC1451" i="17"/>
  <c r="BC1450" i="17"/>
  <c r="BC1449" i="17"/>
  <c r="BC1448" i="17"/>
  <c r="BC1447" i="17"/>
  <c r="BC1446" i="17"/>
  <c r="BC1445" i="17"/>
  <c r="BC1444" i="17"/>
  <c r="BC1443" i="17"/>
  <c r="BC1442" i="17"/>
  <c r="BC1441" i="17"/>
  <c r="BC1440" i="17"/>
  <c r="BC1439" i="17"/>
  <c r="BC1438" i="17"/>
  <c r="BC1437" i="17"/>
  <c r="BC1436" i="17"/>
  <c r="BC1435" i="17"/>
  <c r="BC1434" i="17"/>
  <c r="BC1433" i="17"/>
  <c r="BC1432" i="17"/>
  <c r="BC1431" i="17"/>
  <c r="BC1430" i="17"/>
  <c r="BC1429" i="17"/>
  <c r="BC1428" i="17"/>
  <c r="BC1427" i="17"/>
  <c r="BC1426" i="17"/>
  <c r="BC1425" i="17"/>
  <c r="BC1424" i="17"/>
  <c r="BC1423" i="17"/>
  <c r="BC1422" i="17"/>
  <c r="BC1421" i="17"/>
  <c r="BC1420" i="17"/>
  <c r="BC1419" i="17"/>
  <c r="BC1418" i="17"/>
  <c r="BC1417" i="17"/>
  <c r="BC1416" i="17"/>
  <c r="BC1415" i="17"/>
  <c r="BC1414" i="17"/>
  <c r="BC1413" i="17"/>
  <c r="BC1412" i="17"/>
  <c r="BC1411" i="17"/>
  <c r="BC1410" i="17"/>
  <c r="BC1409" i="17"/>
  <c r="BC1408" i="17"/>
  <c r="BC1407" i="17"/>
  <c r="BC1406" i="17"/>
  <c r="BC1405" i="17"/>
  <c r="BC1404" i="17"/>
  <c r="BC1403" i="17"/>
  <c r="BC1402" i="17"/>
  <c r="BC1401" i="17"/>
  <c r="BC1400" i="17"/>
  <c r="BC1399" i="17"/>
  <c r="BC1398" i="17"/>
  <c r="BC1397" i="17"/>
  <c r="BC1396" i="17"/>
  <c r="BC1395" i="17"/>
  <c r="BC1394" i="17"/>
  <c r="BC1393" i="17"/>
  <c r="BC1392" i="17"/>
  <c r="BC1391" i="17"/>
  <c r="BC1390" i="17"/>
  <c r="BC1389" i="17"/>
  <c r="BC1388" i="17"/>
  <c r="BC1387" i="17"/>
  <c r="BC1386" i="17"/>
  <c r="BC1385" i="17"/>
  <c r="BC1384" i="17"/>
  <c r="BC1383" i="17"/>
  <c r="BC1382" i="17"/>
  <c r="BC1381" i="17"/>
  <c r="BC1380" i="17"/>
  <c r="BC1379" i="17"/>
  <c r="BC1378" i="17"/>
  <c r="BC1377" i="17"/>
  <c r="BC1376" i="17"/>
  <c r="BC1375" i="17"/>
  <c r="BC1374" i="17"/>
  <c r="BC1373" i="17"/>
  <c r="BC1372" i="17"/>
  <c r="BC1371" i="17"/>
  <c r="BC1370" i="17"/>
  <c r="BC1369" i="17"/>
  <c r="BC1368" i="17"/>
  <c r="BC1367" i="17"/>
  <c r="BC1366" i="17"/>
  <c r="BC1365" i="17"/>
  <c r="BC1364" i="17"/>
  <c r="BC1363" i="17"/>
  <c r="BC1362" i="17"/>
  <c r="BC1361" i="17"/>
  <c r="BC1360" i="17"/>
  <c r="BC1359" i="17"/>
  <c r="BC1358" i="17"/>
  <c r="BC1357" i="17"/>
  <c r="BC1356" i="17"/>
  <c r="BC1355" i="17"/>
  <c r="BC1354" i="17"/>
  <c r="BC1353" i="17"/>
  <c r="BC1352" i="17"/>
  <c r="BC1351" i="17"/>
  <c r="BC1350" i="17"/>
  <c r="BC1349" i="17"/>
  <c r="BC1348" i="17"/>
  <c r="BC1347" i="17"/>
  <c r="BC1346" i="17"/>
  <c r="BC1345" i="17"/>
  <c r="BC1344" i="17"/>
  <c r="BC1343" i="17"/>
  <c r="BC1342" i="17"/>
  <c r="BC1341" i="17"/>
  <c r="BC1340" i="17"/>
  <c r="BC1339" i="17"/>
  <c r="BC1338" i="17"/>
  <c r="BC1337" i="17"/>
  <c r="BC1336" i="17"/>
  <c r="BC1335" i="17"/>
  <c r="BC1334" i="17"/>
  <c r="BC1333" i="17"/>
  <c r="BC1332" i="17"/>
  <c r="BC1331" i="17"/>
  <c r="BC1330" i="17"/>
  <c r="BC1329" i="17"/>
  <c r="BC1328" i="17"/>
  <c r="BC1327" i="17"/>
  <c r="BC1326" i="17"/>
  <c r="BC1325" i="17"/>
  <c r="BC1324" i="17"/>
  <c r="BC1323" i="17"/>
  <c r="BC1322" i="17"/>
  <c r="BC1321" i="17"/>
  <c r="BC1320" i="17"/>
  <c r="BC1319" i="17"/>
  <c r="BC1318" i="17"/>
  <c r="BC1317" i="17"/>
  <c r="BC1316" i="17"/>
  <c r="BC1315" i="17"/>
  <c r="BC1314" i="17"/>
  <c r="BC1313" i="17"/>
  <c r="BC1312" i="17"/>
  <c r="BC1311" i="17"/>
  <c r="BC1310" i="17"/>
  <c r="BC1309" i="17"/>
  <c r="BC1308" i="17"/>
  <c r="BC1307" i="17"/>
  <c r="BC1306" i="17"/>
  <c r="BC1305" i="17"/>
  <c r="BC1304" i="17"/>
  <c r="BC1303" i="17"/>
  <c r="BC1302" i="17"/>
  <c r="BC1301" i="17"/>
  <c r="BC1300" i="17"/>
  <c r="BC1299" i="17"/>
  <c r="BC1298" i="17"/>
  <c r="BC1297" i="17"/>
  <c r="BC1296" i="17"/>
  <c r="BC1295" i="17"/>
  <c r="BC1294" i="17"/>
  <c r="BC1293" i="17"/>
  <c r="BC1292" i="17"/>
  <c r="BC1291" i="17"/>
  <c r="BC1290" i="17"/>
  <c r="BC1289" i="17"/>
  <c r="BC1288" i="17"/>
  <c r="BC1287" i="17"/>
  <c r="BC1286" i="17"/>
  <c r="BC1285" i="17"/>
  <c r="BC1284" i="17"/>
  <c r="BC1283" i="17"/>
  <c r="BC1282" i="17"/>
  <c r="BC1281" i="17"/>
  <c r="BC1280" i="17"/>
  <c r="BC1279" i="17"/>
  <c r="BC1278" i="17"/>
  <c r="BC1277" i="17"/>
  <c r="BC1276" i="17"/>
  <c r="BC1275" i="17"/>
  <c r="BC1274" i="17"/>
  <c r="BC1273" i="17"/>
  <c r="BC1272" i="17"/>
  <c r="BC1271" i="17"/>
  <c r="BC1270" i="17"/>
  <c r="BC1269" i="17"/>
  <c r="BC1268" i="17"/>
  <c r="BC1267" i="17"/>
  <c r="BC1266" i="17"/>
  <c r="BC1265" i="17"/>
  <c r="BC1264" i="17"/>
  <c r="BC1263" i="17"/>
  <c r="BC1262" i="17"/>
  <c r="BC1261" i="17"/>
  <c r="BC1260" i="17"/>
  <c r="BC1259" i="17"/>
  <c r="BC1258" i="17"/>
  <c r="BC1257" i="17"/>
  <c r="BC1256" i="17"/>
  <c r="BC1255" i="17"/>
  <c r="BC1254" i="17"/>
  <c r="BC1253" i="17"/>
  <c r="BC1252" i="17"/>
  <c r="BC1251" i="17"/>
  <c r="BC1250" i="17"/>
  <c r="BC1249" i="17"/>
  <c r="BC1248" i="17"/>
  <c r="BC1247" i="17"/>
  <c r="BC1246" i="17"/>
  <c r="BC1245" i="17"/>
  <c r="BC1244" i="17"/>
  <c r="BC1243" i="17"/>
  <c r="BC1242" i="17"/>
  <c r="BC1241" i="17"/>
  <c r="BC1240" i="17"/>
  <c r="BC1239" i="17"/>
  <c r="BC1238" i="17"/>
  <c r="BC1237" i="17"/>
  <c r="BC1236" i="17"/>
  <c r="BC1235" i="17"/>
  <c r="BC1234" i="17"/>
  <c r="BC1233" i="17"/>
  <c r="BC1232" i="17"/>
  <c r="BC1231" i="17"/>
  <c r="BC1230" i="17"/>
  <c r="BC1229" i="17"/>
  <c r="BC1228" i="17"/>
  <c r="BC1227" i="17"/>
  <c r="BC1226" i="17"/>
  <c r="BC1225" i="17"/>
  <c r="BC1224" i="17"/>
  <c r="BC1223" i="17"/>
  <c r="BC1222" i="17"/>
  <c r="BC1221" i="17"/>
  <c r="BC1220" i="17"/>
  <c r="BC1219" i="17"/>
  <c r="BC1218" i="17"/>
  <c r="BC1217" i="17"/>
  <c r="BC1216" i="17"/>
  <c r="BC1215" i="17"/>
  <c r="BC1214" i="17"/>
  <c r="BC1213" i="17"/>
  <c r="BC1212" i="17"/>
  <c r="BC1211" i="17"/>
  <c r="BC1210" i="17"/>
  <c r="BC1209" i="17"/>
  <c r="BC1208" i="17"/>
  <c r="BC1207" i="17"/>
  <c r="BC1206" i="17"/>
  <c r="BC1205" i="17"/>
  <c r="BC1204" i="17"/>
  <c r="BC1203" i="17"/>
  <c r="BC1202" i="17"/>
  <c r="BC1201" i="17"/>
  <c r="BC1200" i="17"/>
  <c r="BC1199" i="17"/>
  <c r="BC1198" i="17"/>
  <c r="BC1197" i="17"/>
  <c r="BC1196" i="17"/>
  <c r="BC1195" i="17"/>
  <c r="BC1194" i="17"/>
  <c r="BC1193" i="17"/>
  <c r="BC1192" i="17"/>
  <c r="BC1191" i="17"/>
  <c r="BC1190" i="17"/>
  <c r="BC1189" i="17"/>
  <c r="BC1188" i="17"/>
  <c r="BC1187" i="17"/>
  <c r="BC1186" i="17"/>
  <c r="BC1185" i="17"/>
  <c r="BC1184" i="17"/>
  <c r="BC1183" i="17"/>
  <c r="BC1182" i="17"/>
  <c r="BC1181" i="17"/>
  <c r="BC1180" i="17"/>
  <c r="BC1179" i="17"/>
  <c r="BC1178" i="17"/>
  <c r="BC1177" i="17"/>
  <c r="BC1176" i="17"/>
  <c r="BC1175" i="17"/>
  <c r="BC1174" i="17"/>
  <c r="BC1173" i="17"/>
  <c r="BC1172" i="17"/>
  <c r="BC1171" i="17"/>
  <c r="BC1170" i="17"/>
  <c r="BC1169" i="17"/>
  <c r="BC1168" i="17"/>
  <c r="BC1167" i="17"/>
  <c r="BC1166" i="17"/>
  <c r="BC1165" i="17"/>
  <c r="BC1164" i="17"/>
  <c r="BC1163" i="17"/>
  <c r="BC1162" i="17"/>
  <c r="BC1161" i="17"/>
  <c r="BC1160" i="17"/>
  <c r="BC1159" i="17"/>
  <c r="BC1158" i="17"/>
  <c r="BC1157" i="17"/>
  <c r="BC1156" i="17"/>
  <c r="BC1155" i="17"/>
  <c r="BC1154" i="17"/>
  <c r="BC1153" i="17"/>
  <c r="BC1152" i="17"/>
  <c r="BC1151" i="17"/>
  <c r="BC1150" i="17"/>
  <c r="BC1149" i="17"/>
  <c r="BC1148" i="17"/>
  <c r="BC1147" i="17"/>
  <c r="BC1146" i="17"/>
  <c r="BC1145" i="17"/>
  <c r="BC1144" i="17"/>
  <c r="BC1143" i="17"/>
  <c r="BC1142" i="17"/>
  <c r="BC1141" i="17"/>
  <c r="BC1140" i="17"/>
  <c r="BC1139" i="17"/>
  <c r="BC1138" i="17"/>
  <c r="BC1137" i="17"/>
  <c r="BC1136" i="17"/>
  <c r="BC1135" i="17"/>
  <c r="BC1134" i="17"/>
  <c r="BC1133" i="17"/>
  <c r="BC1132" i="17"/>
  <c r="BC1131" i="17"/>
  <c r="BC1130" i="17"/>
  <c r="BC1129" i="17"/>
  <c r="BC1128" i="17"/>
  <c r="BC1127" i="17"/>
  <c r="BC1126" i="17"/>
  <c r="BC1125" i="17"/>
  <c r="BC1124" i="17"/>
  <c r="BC1123" i="17"/>
  <c r="BC1122" i="17"/>
  <c r="BC1121" i="17"/>
  <c r="BC1120" i="17"/>
  <c r="BC1119" i="17"/>
  <c r="BC1118" i="17"/>
  <c r="BC1117" i="17"/>
  <c r="BC1116" i="17"/>
  <c r="BC1115" i="17"/>
  <c r="BC1114" i="17"/>
  <c r="BC1113" i="17"/>
  <c r="BC1112" i="17"/>
  <c r="BC1111" i="17"/>
  <c r="BC1110" i="17"/>
  <c r="BC1109" i="17"/>
  <c r="BC1108" i="17"/>
  <c r="BC1107" i="17"/>
  <c r="BC1106" i="17"/>
  <c r="BC1105" i="17"/>
  <c r="BC1104" i="17"/>
  <c r="BC1103" i="17"/>
  <c r="BC1102" i="17"/>
  <c r="BC1101" i="17"/>
  <c r="BC1100" i="17"/>
  <c r="BC1099" i="17"/>
  <c r="BC1098" i="17"/>
  <c r="BC1097" i="17"/>
  <c r="BC1096" i="17"/>
  <c r="BC1095" i="17"/>
  <c r="BC1094" i="17"/>
  <c r="BC1093" i="17"/>
  <c r="BC1092" i="17"/>
  <c r="BC1091" i="17"/>
  <c r="BC1090" i="17"/>
  <c r="BC1089" i="17"/>
  <c r="BC1088" i="17"/>
  <c r="BC1087" i="17"/>
  <c r="BC1086" i="17"/>
  <c r="BC1085" i="17"/>
  <c r="BC1084" i="17"/>
  <c r="BC1083" i="17"/>
  <c r="BC1082" i="17"/>
  <c r="BC1081" i="17"/>
  <c r="BC1080" i="17"/>
  <c r="BC1079" i="17"/>
  <c r="BC1078" i="17"/>
  <c r="BC1077" i="17"/>
  <c r="BC1076" i="17"/>
  <c r="BC1075" i="17"/>
  <c r="BC1074" i="17"/>
  <c r="BC1073" i="17"/>
  <c r="BC1072" i="17"/>
  <c r="BC1071" i="17"/>
  <c r="BC1070" i="17"/>
  <c r="BC1069" i="17"/>
  <c r="BC1068" i="17"/>
  <c r="BC1067" i="17"/>
  <c r="BC1066" i="17"/>
  <c r="BC1065" i="17"/>
  <c r="BC1064" i="17"/>
  <c r="BC1063" i="17"/>
  <c r="BC1062" i="17"/>
  <c r="BC1061" i="17"/>
  <c r="BC1060" i="17"/>
  <c r="BC1059" i="17"/>
  <c r="BC1058" i="17"/>
  <c r="BC1057" i="17"/>
  <c r="BC1056" i="17"/>
  <c r="BC1055" i="17"/>
  <c r="BC1054" i="17"/>
  <c r="BC1053" i="17"/>
  <c r="BC1052" i="17"/>
  <c r="BC1051" i="17"/>
  <c r="BC1050" i="17"/>
  <c r="BC1049" i="17"/>
  <c r="BC1048" i="17"/>
  <c r="BC1047" i="17"/>
  <c r="BC1046" i="17"/>
  <c r="BC1045" i="17"/>
  <c r="BC1044" i="17"/>
  <c r="BC1043" i="17"/>
  <c r="BC1042" i="17"/>
  <c r="BC1041" i="17"/>
  <c r="BC1040" i="17"/>
  <c r="BC1039" i="17"/>
  <c r="BC1038" i="17"/>
  <c r="BC1037" i="17"/>
  <c r="BC1036" i="17"/>
  <c r="BC1035" i="17"/>
  <c r="BC1034" i="17"/>
  <c r="BC1033" i="17"/>
  <c r="BC1032" i="17"/>
  <c r="BC1031" i="17"/>
  <c r="BC1030" i="17"/>
  <c r="BC1029" i="17"/>
  <c r="BC1028" i="17"/>
  <c r="BC1027" i="17"/>
  <c r="BC1026" i="17"/>
  <c r="BC1025" i="17"/>
  <c r="BC1024" i="17"/>
  <c r="BC1023" i="17"/>
  <c r="BC1022" i="17"/>
  <c r="BC1021" i="17"/>
  <c r="BC1020" i="17"/>
  <c r="BC1019" i="17"/>
  <c r="BC1018" i="17"/>
  <c r="BC1017" i="17"/>
  <c r="BC1016" i="17"/>
  <c r="BC1015" i="17"/>
  <c r="BC1014" i="17"/>
  <c r="BC1013" i="17"/>
  <c r="BC1012" i="17"/>
  <c r="BC1011" i="17"/>
  <c r="BC1010" i="17"/>
  <c r="BC1009" i="17"/>
  <c r="BC1008" i="17"/>
  <c r="BC1007" i="17"/>
  <c r="BC1006" i="17"/>
  <c r="BC1005" i="17"/>
  <c r="BC1004" i="17"/>
  <c r="BC1003" i="17"/>
  <c r="BC1002" i="17"/>
  <c r="BC1001" i="17"/>
  <c r="BC1000" i="17"/>
  <c r="AZ1499" i="17"/>
  <c r="AZ1498" i="17"/>
  <c r="AZ1497" i="17"/>
  <c r="AZ1496" i="17"/>
  <c r="AZ1495" i="17"/>
  <c r="AZ1494" i="17"/>
  <c r="AZ1493" i="17"/>
  <c r="AZ1492" i="17"/>
  <c r="AZ1491" i="17"/>
  <c r="AZ1490" i="17"/>
  <c r="AZ1489" i="17"/>
  <c r="AZ1488" i="17"/>
  <c r="AZ1487" i="17"/>
  <c r="AZ1486" i="17"/>
  <c r="AZ1485" i="17"/>
  <c r="AZ1484" i="17"/>
  <c r="AZ1483" i="17"/>
  <c r="AZ1482" i="17"/>
  <c r="AZ1481" i="17"/>
  <c r="AZ1480" i="17"/>
  <c r="AZ1479" i="17"/>
  <c r="AZ1478" i="17"/>
  <c r="AZ1477" i="17"/>
  <c r="AZ1476" i="17"/>
  <c r="AZ1475" i="17"/>
  <c r="AZ1474" i="17"/>
  <c r="AZ1473" i="17"/>
  <c r="AZ1472" i="17"/>
  <c r="AZ1471" i="17"/>
  <c r="AZ1470" i="17"/>
  <c r="AZ1469" i="17"/>
  <c r="AZ1468" i="17"/>
  <c r="AZ1467" i="17"/>
  <c r="AZ1466" i="17"/>
  <c r="AZ1465" i="17"/>
  <c r="AZ1464" i="17"/>
  <c r="AZ1463" i="17"/>
  <c r="AZ1462" i="17"/>
  <c r="AZ1461" i="17"/>
  <c r="AZ1460" i="17"/>
  <c r="AZ1459" i="17"/>
  <c r="AZ1458" i="17"/>
  <c r="AZ1457" i="17"/>
  <c r="AZ1456" i="17"/>
  <c r="AZ1455" i="17"/>
  <c r="AZ1454" i="17"/>
  <c r="AZ1453" i="17"/>
  <c r="AZ1452" i="17"/>
  <c r="AZ1451" i="17"/>
  <c r="AZ1450" i="17"/>
  <c r="AZ1449" i="17"/>
  <c r="AZ1448" i="17"/>
  <c r="AZ1447" i="17"/>
  <c r="AZ1446" i="17"/>
  <c r="AZ1445" i="17"/>
  <c r="AZ1444" i="17"/>
  <c r="AZ1443" i="17"/>
  <c r="AZ1442" i="17"/>
  <c r="AZ1441" i="17"/>
  <c r="AZ1440" i="17"/>
  <c r="AZ1439" i="17"/>
  <c r="AZ1438" i="17"/>
  <c r="AZ1437" i="17"/>
  <c r="AZ1436" i="17"/>
  <c r="AZ1435" i="17"/>
  <c r="AZ1434" i="17"/>
  <c r="AZ1433" i="17"/>
  <c r="AZ1432" i="17"/>
  <c r="AZ1431" i="17"/>
  <c r="AZ1430" i="17"/>
  <c r="AZ1429" i="17"/>
  <c r="AZ1428" i="17"/>
  <c r="AZ1427" i="17"/>
  <c r="AZ1426" i="17"/>
  <c r="AZ1425" i="17"/>
  <c r="AZ1424" i="17"/>
  <c r="AZ1423" i="17"/>
  <c r="AZ1422" i="17"/>
  <c r="AZ1421" i="17"/>
  <c r="AZ1420" i="17"/>
  <c r="AZ1419" i="17"/>
  <c r="AZ1418" i="17"/>
  <c r="AZ1417" i="17"/>
  <c r="AZ1416" i="17"/>
  <c r="AZ1415" i="17"/>
  <c r="AZ1414" i="17"/>
  <c r="AZ1413" i="17"/>
  <c r="AZ1412" i="17"/>
  <c r="AZ1411" i="17"/>
  <c r="AZ1410" i="17"/>
  <c r="AZ1409" i="17"/>
  <c r="AZ1408" i="17"/>
  <c r="AZ1407" i="17"/>
  <c r="AZ1406" i="17"/>
  <c r="AZ1405" i="17"/>
  <c r="AZ1404" i="17"/>
  <c r="AZ1403" i="17"/>
  <c r="AZ1402" i="17"/>
  <c r="AZ1401" i="17"/>
  <c r="AZ1400" i="17"/>
  <c r="AZ1399" i="17"/>
  <c r="AZ1398" i="17"/>
  <c r="AZ1397" i="17"/>
  <c r="AZ1396" i="17"/>
  <c r="AZ1395" i="17"/>
  <c r="AZ1394" i="17"/>
  <c r="AZ1393" i="17"/>
  <c r="AZ1392" i="17"/>
  <c r="AZ1391" i="17"/>
  <c r="AZ1390" i="17"/>
  <c r="AZ1389" i="17"/>
  <c r="AZ1388" i="17"/>
  <c r="AZ1387" i="17"/>
  <c r="AZ1386" i="17"/>
  <c r="AZ1385" i="17"/>
  <c r="AZ1384" i="17"/>
  <c r="AZ1383" i="17"/>
  <c r="AZ1382" i="17"/>
  <c r="AZ1381" i="17"/>
  <c r="AZ1380" i="17"/>
  <c r="AZ1379" i="17"/>
  <c r="AZ1378" i="17"/>
  <c r="AZ1377" i="17"/>
  <c r="AZ1376" i="17"/>
  <c r="AZ1375" i="17"/>
  <c r="AZ1374" i="17"/>
  <c r="AZ1373" i="17"/>
  <c r="AZ1372" i="17"/>
  <c r="AZ1371" i="17"/>
  <c r="AZ1370" i="17"/>
  <c r="AZ1369" i="17"/>
  <c r="AZ1368" i="17"/>
  <c r="AZ1367" i="17"/>
  <c r="AZ1366" i="17"/>
  <c r="AZ1365" i="17"/>
  <c r="AZ1364" i="17"/>
  <c r="AZ1363" i="17"/>
  <c r="AZ1362" i="17"/>
  <c r="AZ1361" i="17"/>
  <c r="AZ1360" i="17"/>
  <c r="AZ1359" i="17"/>
  <c r="AZ1358" i="17"/>
  <c r="AZ1357" i="17"/>
  <c r="AZ1356" i="17"/>
  <c r="AZ1355" i="17"/>
  <c r="AZ1354" i="17"/>
  <c r="AZ1353" i="17"/>
  <c r="AZ1352" i="17"/>
  <c r="AZ1351" i="17"/>
  <c r="AZ1350" i="17"/>
  <c r="AZ1349" i="17"/>
  <c r="AZ1348" i="17"/>
  <c r="AZ1347" i="17"/>
  <c r="AZ1346" i="17"/>
  <c r="AZ1345" i="17"/>
  <c r="AZ1344" i="17"/>
  <c r="AZ1343" i="17"/>
  <c r="AZ1342" i="17"/>
  <c r="AZ1341" i="17"/>
  <c r="AZ1340" i="17"/>
  <c r="AZ1339" i="17"/>
  <c r="AZ1338" i="17"/>
  <c r="AZ1337" i="17"/>
  <c r="AZ1336" i="17"/>
  <c r="AZ1335" i="17"/>
  <c r="AZ1334" i="17"/>
  <c r="AZ1333" i="17"/>
  <c r="AZ1332" i="17"/>
  <c r="AZ1331" i="17"/>
  <c r="AZ1330" i="17"/>
  <c r="AZ1329" i="17"/>
  <c r="AZ1328" i="17"/>
  <c r="AZ1327" i="17"/>
  <c r="AZ1326" i="17"/>
  <c r="AZ1325" i="17"/>
  <c r="AZ1324" i="17"/>
  <c r="AZ1323" i="17"/>
  <c r="AZ1322" i="17"/>
  <c r="AZ1321" i="17"/>
  <c r="AZ1320" i="17"/>
  <c r="AZ1319" i="17"/>
  <c r="AZ1318" i="17"/>
  <c r="AZ1317" i="17"/>
  <c r="AZ1316" i="17"/>
  <c r="AZ1315" i="17"/>
  <c r="AZ1314" i="17"/>
  <c r="AZ1313" i="17"/>
  <c r="AZ1312" i="17"/>
  <c r="AZ1311" i="17"/>
  <c r="AZ1310" i="17"/>
  <c r="AZ1309" i="17"/>
  <c r="AZ1308" i="17"/>
  <c r="AZ1307" i="17"/>
  <c r="AZ1306" i="17"/>
  <c r="AZ1305" i="17"/>
  <c r="AZ1304" i="17"/>
  <c r="AZ1303" i="17"/>
  <c r="AZ1302" i="17"/>
  <c r="AZ1301" i="17"/>
  <c r="AZ1300" i="17"/>
  <c r="AZ1299" i="17"/>
  <c r="AZ1298" i="17"/>
  <c r="AZ1297" i="17"/>
  <c r="AZ1296" i="17"/>
  <c r="AZ1295" i="17"/>
  <c r="AZ1294" i="17"/>
  <c r="AZ1293" i="17"/>
  <c r="AZ1292" i="17"/>
  <c r="AZ1291" i="17"/>
  <c r="AZ1290" i="17"/>
  <c r="AZ1289" i="17"/>
  <c r="AZ1288" i="17"/>
  <c r="AZ1287" i="17"/>
  <c r="AZ1286" i="17"/>
  <c r="AZ1285" i="17"/>
  <c r="AZ1284" i="17"/>
  <c r="AZ1283" i="17"/>
  <c r="AZ1282" i="17"/>
  <c r="AZ1281" i="17"/>
  <c r="AZ1280" i="17"/>
  <c r="AZ1279" i="17"/>
  <c r="AZ1278" i="17"/>
  <c r="AZ1277" i="17"/>
  <c r="AZ1276" i="17"/>
  <c r="AZ1275" i="17"/>
  <c r="AZ1274" i="17"/>
  <c r="AZ1273" i="17"/>
  <c r="AZ1272" i="17"/>
  <c r="AZ1271" i="17"/>
  <c r="AZ1270" i="17"/>
  <c r="AZ1269" i="17"/>
  <c r="AZ1268" i="17"/>
  <c r="AZ1267" i="17"/>
  <c r="AZ1266" i="17"/>
  <c r="AZ1265" i="17"/>
  <c r="AZ1264" i="17"/>
  <c r="AZ1263" i="17"/>
  <c r="AZ1262" i="17"/>
  <c r="AZ1261" i="17"/>
  <c r="AZ1260" i="17"/>
  <c r="AZ1259" i="17"/>
  <c r="AZ1258" i="17"/>
  <c r="AZ1257" i="17"/>
  <c r="AZ1256" i="17"/>
  <c r="AZ1255" i="17"/>
  <c r="AZ1254" i="17"/>
  <c r="AZ1253" i="17"/>
  <c r="AZ1252" i="17"/>
  <c r="AZ1251" i="17"/>
  <c r="AZ1250" i="17"/>
  <c r="AZ1249" i="17"/>
  <c r="AZ1248" i="17"/>
  <c r="AZ1247" i="17"/>
  <c r="AZ1246" i="17"/>
  <c r="AZ1245" i="17"/>
  <c r="AZ1244" i="17"/>
  <c r="AZ1243" i="17"/>
  <c r="AZ1242" i="17"/>
  <c r="AZ1241" i="17"/>
  <c r="AZ1240" i="17"/>
  <c r="AZ1239" i="17"/>
  <c r="AZ1238" i="17"/>
  <c r="AZ1237" i="17"/>
  <c r="AZ1236" i="17"/>
  <c r="AZ1235" i="17"/>
  <c r="AZ1234" i="17"/>
  <c r="AZ1233" i="17"/>
  <c r="AZ1232" i="17"/>
  <c r="AZ1231" i="17"/>
  <c r="AZ1230" i="17"/>
  <c r="AZ1229" i="17"/>
  <c r="AZ1228" i="17"/>
  <c r="AZ1227" i="17"/>
  <c r="AZ1226" i="17"/>
  <c r="AZ1225" i="17"/>
  <c r="AZ1224" i="17"/>
  <c r="AZ1223" i="17"/>
  <c r="AZ1222" i="17"/>
  <c r="AZ1221" i="17"/>
  <c r="AZ1220" i="17"/>
  <c r="AZ1219" i="17"/>
  <c r="AZ1218" i="17"/>
  <c r="AZ1217" i="17"/>
  <c r="AZ1216" i="17"/>
  <c r="AZ1215" i="17"/>
  <c r="AZ1214" i="17"/>
  <c r="AZ1213" i="17"/>
  <c r="AZ1212" i="17"/>
  <c r="AZ1211" i="17"/>
  <c r="AZ1210" i="17"/>
  <c r="AZ1209" i="17"/>
  <c r="AZ1208" i="17"/>
  <c r="AZ1207" i="17"/>
  <c r="AZ1206" i="17"/>
  <c r="AZ1205" i="17"/>
  <c r="AZ1204" i="17"/>
  <c r="AZ1203" i="17"/>
  <c r="AZ1202" i="17"/>
  <c r="AZ1201" i="17"/>
  <c r="AZ1200" i="17"/>
  <c r="AZ1199" i="17"/>
  <c r="AZ1198" i="17"/>
  <c r="AZ1197" i="17"/>
  <c r="AZ1196" i="17"/>
  <c r="AZ1195" i="17"/>
  <c r="AZ1194" i="17"/>
  <c r="AZ1193" i="17"/>
  <c r="AZ1192" i="17"/>
  <c r="AZ1191" i="17"/>
  <c r="AZ1190" i="17"/>
  <c r="AZ1189" i="17"/>
  <c r="AZ1188" i="17"/>
  <c r="AZ1187" i="17"/>
  <c r="AZ1186" i="17"/>
  <c r="AZ1185" i="17"/>
  <c r="AZ1184" i="17"/>
  <c r="AZ1183" i="17"/>
  <c r="AZ1182" i="17"/>
  <c r="AZ1181" i="17"/>
  <c r="AZ1180" i="17"/>
  <c r="AZ1179" i="17"/>
  <c r="AZ1178" i="17"/>
  <c r="AZ1177" i="17"/>
  <c r="AZ1176" i="17"/>
  <c r="AZ1175" i="17"/>
  <c r="AZ1174" i="17"/>
  <c r="AZ1173" i="17"/>
  <c r="AZ1172" i="17"/>
  <c r="AZ1171" i="17"/>
  <c r="AZ1170" i="17"/>
  <c r="AZ1169" i="17"/>
  <c r="AZ1168" i="17"/>
  <c r="AZ1167" i="17"/>
  <c r="AZ1166" i="17"/>
  <c r="AZ1165" i="17"/>
  <c r="AZ1164" i="17"/>
  <c r="AZ1163" i="17"/>
  <c r="AZ1162" i="17"/>
  <c r="AZ1161" i="17"/>
  <c r="AZ1160" i="17"/>
  <c r="AZ1159" i="17"/>
  <c r="AZ1158" i="17"/>
  <c r="AZ1157" i="17"/>
  <c r="AZ1156" i="17"/>
  <c r="AZ1155" i="17"/>
  <c r="AZ1154" i="17"/>
  <c r="AZ1153" i="17"/>
  <c r="AZ1152" i="17"/>
  <c r="AZ1151" i="17"/>
  <c r="AZ1150" i="17"/>
  <c r="AZ1149" i="17"/>
  <c r="AZ1148" i="17"/>
  <c r="AZ1147" i="17"/>
  <c r="AZ1146" i="17"/>
  <c r="AZ1145" i="17"/>
  <c r="AZ1144" i="17"/>
  <c r="AZ1143" i="17"/>
  <c r="AZ1142" i="17"/>
  <c r="AZ1141" i="17"/>
  <c r="AZ1140" i="17"/>
  <c r="AZ1139" i="17"/>
  <c r="AZ1138" i="17"/>
  <c r="AZ1137" i="17"/>
  <c r="AZ1136" i="17"/>
  <c r="AZ1135" i="17"/>
  <c r="AZ1134" i="17"/>
  <c r="AZ1133" i="17"/>
  <c r="AZ1132" i="17"/>
  <c r="AZ1131" i="17"/>
  <c r="AZ1130" i="17"/>
  <c r="AZ1129" i="17"/>
  <c r="AZ1128" i="17"/>
  <c r="AZ1127" i="17"/>
  <c r="AZ1126" i="17"/>
  <c r="AZ1125" i="17"/>
  <c r="AZ1124" i="17"/>
  <c r="AZ1123" i="17"/>
  <c r="AZ1122" i="17"/>
  <c r="AZ1121" i="17"/>
  <c r="AZ1120" i="17"/>
  <c r="AZ1119" i="17"/>
  <c r="AZ1118" i="17"/>
  <c r="AZ1117" i="17"/>
  <c r="AZ1116" i="17"/>
  <c r="AZ1115" i="17"/>
  <c r="AZ1114" i="17"/>
  <c r="AZ1113" i="17"/>
  <c r="AZ1112" i="17"/>
  <c r="AZ1111" i="17"/>
  <c r="AZ1110" i="17"/>
  <c r="AZ1109" i="17"/>
  <c r="AZ1108" i="17"/>
  <c r="AZ1107" i="17"/>
  <c r="AZ1106" i="17"/>
  <c r="AZ1105" i="17"/>
  <c r="AZ1104" i="17"/>
  <c r="AZ1103" i="17"/>
  <c r="AZ1102" i="17"/>
  <c r="AZ1101" i="17"/>
  <c r="AZ1100" i="17"/>
  <c r="AZ1099" i="17"/>
  <c r="AZ1098" i="17"/>
  <c r="AZ1097" i="17"/>
  <c r="AZ1096" i="17"/>
  <c r="AZ1095" i="17"/>
  <c r="AZ1094" i="17"/>
  <c r="AZ1093" i="17"/>
  <c r="AZ1092" i="17"/>
  <c r="AZ1091" i="17"/>
  <c r="AZ1090" i="17"/>
  <c r="AZ1089" i="17"/>
  <c r="AZ1088" i="17"/>
  <c r="AZ1087" i="17"/>
  <c r="AZ1086" i="17"/>
  <c r="AZ1085" i="17"/>
  <c r="AZ1084" i="17"/>
  <c r="AZ1083" i="17"/>
  <c r="AZ1082" i="17"/>
  <c r="AZ1081" i="17"/>
  <c r="AZ1080" i="17"/>
  <c r="AZ1079" i="17"/>
  <c r="AZ1078" i="17"/>
  <c r="AZ1077" i="17"/>
  <c r="AZ1076" i="17"/>
  <c r="AZ1075" i="17"/>
  <c r="AZ1074" i="17"/>
  <c r="AZ1073" i="17"/>
  <c r="AZ1072" i="17"/>
  <c r="AZ1071" i="17"/>
  <c r="AZ1070" i="17"/>
  <c r="AZ1069" i="17"/>
  <c r="AZ1068" i="17"/>
  <c r="AZ1067" i="17"/>
  <c r="AZ1066" i="17"/>
  <c r="AZ1065" i="17"/>
  <c r="AZ1064" i="17"/>
  <c r="AZ1063" i="17"/>
  <c r="AZ1062" i="17"/>
  <c r="AZ1061" i="17"/>
  <c r="AZ1060" i="17"/>
  <c r="AZ1059" i="17"/>
  <c r="AZ1058" i="17"/>
  <c r="AZ1057" i="17"/>
  <c r="AZ1056" i="17"/>
  <c r="AZ1055" i="17"/>
  <c r="AZ1054" i="17"/>
  <c r="AZ1053" i="17"/>
  <c r="AZ1052" i="17"/>
  <c r="AZ1051" i="17"/>
  <c r="AZ1050" i="17"/>
  <c r="AZ1049" i="17"/>
  <c r="AZ1048" i="17"/>
  <c r="AZ1047" i="17"/>
  <c r="AZ1046" i="17"/>
  <c r="AZ1045" i="17"/>
  <c r="AZ1044" i="17"/>
  <c r="AZ1043" i="17"/>
  <c r="AZ1042" i="17"/>
  <c r="AZ1041" i="17"/>
  <c r="AZ1040" i="17"/>
  <c r="AZ1039" i="17"/>
  <c r="AZ1038" i="17"/>
  <c r="AZ1037" i="17"/>
  <c r="AZ1036" i="17"/>
  <c r="AZ1035" i="17"/>
  <c r="AZ1034" i="17"/>
  <c r="AZ1033" i="17"/>
  <c r="AZ1032" i="17"/>
  <c r="AZ1031" i="17"/>
  <c r="AZ1030" i="17"/>
  <c r="AZ1029" i="17"/>
  <c r="AZ1028" i="17"/>
  <c r="AZ1027" i="17"/>
  <c r="AZ1026" i="17"/>
  <c r="AZ1025" i="17"/>
  <c r="AZ1024" i="17"/>
  <c r="AZ1023" i="17"/>
  <c r="AZ1022" i="17"/>
  <c r="AZ1021" i="17"/>
  <c r="AZ1020" i="17"/>
  <c r="AZ1019" i="17"/>
  <c r="AZ1018" i="17"/>
  <c r="AZ1017" i="17"/>
  <c r="AZ1016" i="17"/>
  <c r="AZ1015" i="17"/>
  <c r="AZ1014" i="17"/>
  <c r="AZ1013" i="17"/>
  <c r="AZ1012" i="17"/>
  <c r="AZ1011" i="17"/>
  <c r="AZ1010" i="17"/>
  <c r="AZ1009" i="17"/>
  <c r="AZ1008" i="17"/>
  <c r="AZ1007" i="17"/>
  <c r="AZ1006" i="17"/>
  <c r="AZ1005" i="17"/>
  <c r="AZ1004" i="17"/>
  <c r="AZ1003" i="17"/>
  <c r="AZ1002" i="17"/>
  <c r="AZ1001" i="17"/>
  <c r="AZ1000" i="17"/>
  <c r="AX1499" i="17"/>
  <c r="AX1498" i="17"/>
  <c r="AX1497" i="17"/>
  <c r="AX1496" i="17"/>
  <c r="AX1495" i="17"/>
  <c r="AX1494" i="17"/>
  <c r="AX1493" i="17"/>
  <c r="AX1492" i="17"/>
  <c r="AX1491" i="17"/>
  <c r="AX1490" i="17"/>
  <c r="AX1489" i="17"/>
  <c r="AX1488" i="17"/>
  <c r="AX1487" i="17"/>
  <c r="AX1486" i="17"/>
  <c r="AX1485" i="17"/>
  <c r="AX1484" i="17"/>
  <c r="AX1483" i="17"/>
  <c r="AX1482" i="17"/>
  <c r="AX1481" i="17"/>
  <c r="AX1480" i="17"/>
  <c r="AX1479" i="17"/>
  <c r="AX1478" i="17"/>
  <c r="AX1477" i="17"/>
  <c r="AX1476" i="17"/>
  <c r="AX1475" i="17"/>
  <c r="AX1474" i="17"/>
  <c r="AX1473" i="17"/>
  <c r="AX1472" i="17"/>
  <c r="AX1471" i="17"/>
  <c r="AX1470" i="17"/>
  <c r="AX1469" i="17"/>
  <c r="AX1468" i="17"/>
  <c r="AX1467" i="17"/>
  <c r="AX1466" i="17"/>
  <c r="AX1465" i="17"/>
  <c r="AX1464" i="17"/>
  <c r="AX1463" i="17"/>
  <c r="AX1462" i="17"/>
  <c r="AX1461" i="17"/>
  <c r="AX1460" i="17"/>
  <c r="AX1459" i="17"/>
  <c r="AX1458" i="17"/>
  <c r="AX1457" i="17"/>
  <c r="AX1456" i="17"/>
  <c r="AX1455" i="17"/>
  <c r="AX1454" i="17"/>
  <c r="AX1453" i="17"/>
  <c r="AX1452" i="17"/>
  <c r="AX1451" i="17"/>
  <c r="AX1450" i="17"/>
  <c r="AX1449" i="17"/>
  <c r="AX1448" i="17"/>
  <c r="AX1447" i="17"/>
  <c r="AX1446" i="17"/>
  <c r="AX1445" i="17"/>
  <c r="AX1444" i="17"/>
  <c r="AX1443" i="17"/>
  <c r="AX1442" i="17"/>
  <c r="AX1441" i="17"/>
  <c r="AX1440" i="17"/>
  <c r="AX1439" i="17"/>
  <c r="AX1438" i="17"/>
  <c r="AX1437" i="17"/>
  <c r="AX1436" i="17"/>
  <c r="AX1435" i="17"/>
  <c r="AX1434" i="17"/>
  <c r="AX1433" i="17"/>
  <c r="AX1432" i="17"/>
  <c r="AX1431" i="17"/>
  <c r="AX1430" i="17"/>
  <c r="AX1429" i="17"/>
  <c r="AX1428" i="17"/>
  <c r="AX1427" i="17"/>
  <c r="AX1426" i="17"/>
  <c r="AX1425" i="17"/>
  <c r="AX1424" i="17"/>
  <c r="AX1423" i="17"/>
  <c r="AX1422" i="17"/>
  <c r="AX1421" i="17"/>
  <c r="AX1420" i="17"/>
  <c r="AX1419" i="17"/>
  <c r="AX1418" i="17"/>
  <c r="AX1417" i="17"/>
  <c r="AX1416" i="17"/>
  <c r="AX1415" i="17"/>
  <c r="AX1414" i="17"/>
  <c r="AX1413" i="17"/>
  <c r="AX1412" i="17"/>
  <c r="AX1411" i="17"/>
  <c r="AX1410" i="17"/>
  <c r="AX1409" i="17"/>
  <c r="AX1408" i="17"/>
  <c r="AX1407" i="17"/>
  <c r="AX1406" i="17"/>
  <c r="AX1405" i="17"/>
  <c r="AX1404" i="17"/>
  <c r="AX1403" i="17"/>
  <c r="AX1402" i="17"/>
  <c r="AX1401" i="17"/>
  <c r="AX1400" i="17"/>
  <c r="AX1399" i="17"/>
  <c r="AX1398" i="17"/>
  <c r="AX1397" i="17"/>
  <c r="AX1396" i="17"/>
  <c r="AX1395" i="17"/>
  <c r="AX1394" i="17"/>
  <c r="AX1393" i="17"/>
  <c r="AX1392" i="17"/>
  <c r="AX1391" i="17"/>
  <c r="AX1390" i="17"/>
  <c r="AX1389" i="17"/>
  <c r="AX1388" i="17"/>
  <c r="AX1387" i="17"/>
  <c r="AX1386" i="17"/>
  <c r="AX1385" i="17"/>
  <c r="AX1384" i="17"/>
  <c r="AX1383" i="17"/>
  <c r="AX1382" i="17"/>
  <c r="AX1381" i="17"/>
  <c r="AX1380" i="17"/>
  <c r="AX1379" i="17"/>
  <c r="AX1378" i="17"/>
  <c r="AX1377" i="17"/>
  <c r="AX1376" i="17"/>
  <c r="AX1375" i="17"/>
  <c r="AX1374" i="17"/>
  <c r="AX1373" i="17"/>
  <c r="AX1372" i="17"/>
  <c r="AX1371" i="17"/>
  <c r="AX1370" i="17"/>
  <c r="AX1369" i="17"/>
  <c r="AX1368" i="17"/>
  <c r="AX1367" i="17"/>
  <c r="AX1366" i="17"/>
  <c r="AX1365" i="17"/>
  <c r="AX1364" i="17"/>
  <c r="AX1363" i="17"/>
  <c r="AX1362" i="17"/>
  <c r="AX1361" i="17"/>
  <c r="AX1360" i="17"/>
  <c r="AX1359" i="17"/>
  <c r="AX1358" i="17"/>
  <c r="AX1357" i="17"/>
  <c r="AX1356" i="17"/>
  <c r="AX1355" i="17"/>
  <c r="AX1354" i="17"/>
  <c r="AX1353" i="17"/>
  <c r="AX1352" i="17"/>
  <c r="AX1351" i="17"/>
  <c r="AX1350" i="17"/>
  <c r="AX1349" i="17"/>
  <c r="AX1348" i="17"/>
  <c r="AX1347" i="17"/>
  <c r="AX1346" i="17"/>
  <c r="AX1345" i="17"/>
  <c r="AX1344" i="17"/>
  <c r="AX1343" i="17"/>
  <c r="AX1342" i="17"/>
  <c r="AX1341" i="17"/>
  <c r="AX1340" i="17"/>
  <c r="AX1339" i="17"/>
  <c r="AX1338" i="17"/>
  <c r="AX1337" i="17"/>
  <c r="AX1336" i="17"/>
  <c r="AX1335" i="17"/>
  <c r="AX1334" i="17"/>
  <c r="AX1333" i="17"/>
  <c r="AX1332" i="17"/>
  <c r="AX1331" i="17"/>
  <c r="AX1330" i="17"/>
  <c r="AX1329" i="17"/>
  <c r="AX1328" i="17"/>
  <c r="AX1327" i="17"/>
  <c r="AX1326" i="17"/>
  <c r="AX1325" i="17"/>
  <c r="AX1324" i="17"/>
  <c r="AX1323" i="17"/>
  <c r="AX1322" i="17"/>
  <c r="AX1321" i="17"/>
  <c r="AX1320" i="17"/>
  <c r="AX1319" i="17"/>
  <c r="AX1318" i="17"/>
  <c r="AX1317" i="17"/>
  <c r="AX1316" i="17"/>
  <c r="AX1315" i="17"/>
  <c r="AX1314" i="17"/>
  <c r="AX1313" i="17"/>
  <c r="AX1312" i="17"/>
  <c r="AX1311" i="17"/>
  <c r="AX1310" i="17"/>
  <c r="AX1309" i="17"/>
  <c r="AX1308" i="17"/>
  <c r="AX1307" i="17"/>
  <c r="AX1306" i="17"/>
  <c r="AX1305" i="17"/>
  <c r="AX1304" i="17"/>
  <c r="AX1303" i="17"/>
  <c r="AX1302" i="17"/>
  <c r="AX1301" i="17"/>
  <c r="AX1300" i="17"/>
  <c r="AX1299" i="17"/>
  <c r="AX1298" i="17"/>
  <c r="AX1297" i="17"/>
  <c r="AX1296" i="17"/>
  <c r="AX1295" i="17"/>
  <c r="AX1294" i="17"/>
  <c r="AX1293" i="17"/>
  <c r="AX1292" i="17"/>
  <c r="AX1291" i="17"/>
  <c r="AX1290" i="17"/>
  <c r="AX1289" i="17"/>
  <c r="AX1288" i="17"/>
  <c r="AX1287" i="17"/>
  <c r="AX1286" i="17"/>
  <c r="AX1285" i="17"/>
  <c r="AX1284" i="17"/>
  <c r="AX1283" i="17"/>
  <c r="AX1282" i="17"/>
  <c r="AX1281" i="17"/>
  <c r="AX1280" i="17"/>
  <c r="AX1279" i="17"/>
  <c r="AX1278" i="17"/>
  <c r="AX1277" i="17"/>
  <c r="AX1276" i="17"/>
  <c r="AX1275" i="17"/>
  <c r="AX1274" i="17"/>
  <c r="AX1273" i="17"/>
  <c r="AX1272" i="17"/>
  <c r="AX1271" i="17"/>
  <c r="AX1270" i="17"/>
  <c r="AX1269" i="17"/>
  <c r="AX1268" i="17"/>
  <c r="AX1267" i="17"/>
  <c r="AX1266" i="17"/>
  <c r="AX1265" i="17"/>
  <c r="AX1264" i="17"/>
  <c r="AX1263" i="17"/>
  <c r="AX1262" i="17"/>
  <c r="AX1261" i="17"/>
  <c r="AX1260" i="17"/>
  <c r="AX1259" i="17"/>
  <c r="AX1258" i="17"/>
  <c r="AX1257" i="17"/>
  <c r="AX1256" i="17"/>
  <c r="AX1255" i="17"/>
  <c r="AX1254" i="17"/>
  <c r="AX1253" i="17"/>
  <c r="AX1252" i="17"/>
  <c r="AX1251" i="17"/>
  <c r="AX1250" i="17"/>
  <c r="AX1249" i="17"/>
  <c r="AX1248" i="17"/>
  <c r="AX1247" i="17"/>
  <c r="AX1246" i="17"/>
  <c r="AX1245" i="17"/>
  <c r="AX1244" i="17"/>
  <c r="AX1243" i="17"/>
  <c r="AX1242" i="17"/>
  <c r="AX1241" i="17"/>
  <c r="AX1240" i="17"/>
  <c r="AX1239" i="17"/>
  <c r="AX1238" i="17"/>
  <c r="AX1237" i="17"/>
  <c r="AX1236" i="17"/>
  <c r="AX1235" i="17"/>
  <c r="AX1234" i="17"/>
  <c r="AX1233" i="17"/>
  <c r="AX1232" i="17"/>
  <c r="AX1231" i="17"/>
  <c r="AX1230" i="17"/>
  <c r="AX1229" i="17"/>
  <c r="AX1228" i="17"/>
  <c r="AX1227" i="17"/>
  <c r="AX1226" i="17"/>
  <c r="AX1225" i="17"/>
  <c r="AX1224" i="17"/>
  <c r="AX1223" i="17"/>
  <c r="AX1222" i="17"/>
  <c r="AX1221" i="17"/>
  <c r="AX1220" i="17"/>
  <c r="AX1219" i="17"/>
  <c r="AX1218" i="17"/>
  <c r="AX1217" i="17"/>
  <c r="AX1216" i="17"/>
  <c r="AX1215" i="17"/>
  <c r="AX1214" i="17"/>
  <c r="AX1213" i="17"/>
  <c r="AX1212" i="17"/>
  <c r="AX1211" i="17"/>
  <c r="AX1210" i="17"/>
  <c r="AX1209" i="17"/>
  <c r="AX1208" i="17"/>
  <c r="AX1207" i="17"/>
  <c r="AX1206" i="17"/>
  <c r="AX1205" i="17"/>
  <c r="AX1204" i="17"/>
  <c r="AX1203" i="17"/>
  <c r="AX1202" i="17"/>
  <c r="AX1201" i="17"/>
  <c r="AX1200" i="17"/>
  <c r="AX1199" i="17"/>
  <c r="AX1198" i="17"/>
  <c r="AX1197" i="17"/>
  <c r="AX1196" i="17"/>
  <c r="AX1195" i="17"/>
  <c r="AX1194" i="17"/>
  <c r="AX1193" i="17"/>
  <c r="AX1192" i="17"/>
  <c r="AX1191" i="17"/>
  <c r="AX1190" i="17"/>
  <c r="AX1189" i="17"/>
  <c r="AX1188" i="17"/>
  <c r="AX1187" i="17"/>
  <c r="AX1186" i="17"/>
  <c r="AX1185" i="17"/>
  <c r="AX1184" i="17"/>
  <c r="AX1183" i="17"/>
  <c r="AX1182" i="17"/>
  <c r="AX1181" i="17"/>
  <c r="AX1180" i="17"/>
  <c r="AX1179" i="17"/>
  <c r="AX1178" i="17"/>
  <c r="AX1177" i="17"/>
  <c r="AX1176" i="17"/>
  <c r="AX1175" i="17"/>
  <c r="AX1174" i="17"/>
  <c r="AX1173" i="17"/>
  <c r="AX1172" i="17"/>
  <c r="AX1171" i="17"/>
  <c r="AX1170" i="17"/>
  <c r="AX1169" i="17"/>
  <c r="AX1168" i="17"/>
  <c r="AX1167" i="17"/>
  <c r="AX1166" i="17"/>
  <c r="AX1165" i="17"/>
  <c r="AX1164" i="17"/>
  <c r="AX1163" i="17"/>
  <c r="AX1162" i="17"/>
  <c r="AX1161" i="17"/>
  <c r="AX1160" i="17"/>
  <c r="AX1159" i="17"/>
  <c r="AX1158" i="17"/>
  <c r="AX1157" i="17"/>
  <c r="AX1156" i="17"/>
  <c r="AX1155" i="17"/>
  <c r="AX1154" i="17"/>
  <c r="AX1153" i="17"/>
  <c r="AX1152" i="17"/>
  <c r="AX1151" i="17"/>
  <c r="AX1150" i="17"/>
  <c r="AX1149" i="17"/>
  <c r="AX1148" i="17"/>
  <c r="AX1147" i="17"/>
  <c r="AX1146" i="17"/>
  <c r="AX1145" i="17"/>
  <c r="AX1144" i="17"/>
  <c r="AX1143" i="17"/>
  <c r="AX1142" i="17"/>
  <c r="AX1141" i="17"/>
  <c r="AX1140" i="17"/>
  <c r="AX1139" i="17"/>
  <c r="AX1138" i="17"/>
  <c r="AX1137" i="17"/>
  <c r="AX1136" i="17"/>
  <c r="AX1135" i="17"/>
  <c r="AX1134" i="17"/>
  <c r="AX1133" i="17"/>
  <c r="AX1132" i="17"/>
  <c r="AX1131" i="17"/>
  <c r="AX1130" i="17"/>
  <c r="AX1129" i="17"/>
  <c r="AX1128" i="17"/>
  <c r="AX1127" i="17"/>
  <c r="AX1126" i="17"/>
  <c r="AX1125" i="17"/>
  <c r="AX1124" i="17"/>
  <c r="AX1123" i="17"/>
  <c r="AX1122" i="17"/>
  <c r="AX1121" i="17"/>
  <c r="AX1120" i="17"/>
  <c r="AX1119" i="17"/>
  <c r="AX1118" i="17"/>
  <c r="AX1117" i="17"/>
  <c r="AX1116" i="17"/>
  <c r="AX1115" i="17"/>
  <c r="AX1114" i="17"/>
  <c r="AX1113" i="17"/>
  <c r="AX1112" i="17"/>
  <c r="AX1111" i="17"/>
  <c r="AX1110" i="17"/>
  <c r="AX1109" i="17"/>
  <c r="AX1108" i="17"/>
  <c r="AX1107" i="17"/>
  <c r="AX1106" i="17"/>
  <c r="AX1105" i="17"/>
  <c r="AX1104" i="17"/>
  <c r="AX1103" i="17"/>
  <c r="AX1102" i="17"/>
  <c r="AX1101" i="17"/>
  <c r="AX1100" i="17"/>
  <c r="AX1099" i="17"/>
  <c r="AX1098" i="17"/>
  <c r="AX1097" i="17"/>
  <c r="AX1096" i="17"/>
  <c r="AX1095" i="17"/>
  <c r="AX1094" i="17"/>
  <c r="AX1093" i="17"/>
  <c r="AX1092" i="17"/>
  <c r="AX1091" i="17"/>
  <c r="AX1090" i="17"/>
  <c r="AX1089" i="17"/>
  <c r="AX1088" i="17"/>
  <c r="AX1087" i="17"/>
  <c r="AX1086" i="17"/>
  <c r="AX1085" i="17"/>
  <c r="AX1084" i="17"/>
  <c r="AX1083" i="17"/>
  <c r="AX1082" i="17"/>
  <c r="AX1081" i="17"/>
  <c r="AX1080" i="17"/>
  <c r="AX1079" i="17"/>
  <c r="AX1078" i="17"/>
  <c r="AX1077" i="17"/>
  <c r="AX1076" i="17"/>
  <c r="AX1075" i="17"/>
  <c r="AX1074" i="17"/>
  <c r="AX1073" i="17"/>
  <c r="AX1072" i="17"/>
  <c r="AX1071" i="17"/>
  <c r="AX1070" i="17"/>
  <c r="AX1069" i="17"/>
  <c r="AX1068" i="17"/>
  <c r="AX1067" i="17"/>
  <c r="AX1066" i="17"/>
  <c r="AX1065" i="17"/>
  <c r="AX1064" i="17"/>
  <c r="AX1063" i="17"/>
  <c r="AX1062" i="17"/>
  <c r="AX1061" i="17"/>
  <c r="AX1060" i="17"/>
  <c r="AX1059" i="17"/>
  <c r="AX1058" i="17"/>
  <c r="AX1057" i="17"/>
  <c r="AX1056" i="17"/>
  <c r="AX1055" i="17"/>
  <c r="AX1054" i="17"/>
  <c r="AX1053" i="17"/>
  <c r="AX1052" i="17"/>
  <c r="AX1051" i="17"/>
  <c r="AX1050" i="17"/>
  <c r="AX1049" i="17"/>
  <c r="AX1048" i="17"/>
  <c r="AX1047" i="17"/>
  <c r="AX1046" i="17"/>
  <c r="AX1045" i="17"/>
  <c r="AX1044" i="17"/>
  <c r="AX1043" i="17"/>
  <c r="AX1042" i="17"/>
  <c r="AX1041" i="17"/>
  <c r="AX1040" i="17"/>
  <c r="AX1039" i="17"/>
  <c r="AX1038" i="17"/>
  <c r="AX1037" i="17"/>
  <c r="AX1036" i="17"/>
  <c r="AX1035" i="17"/>
  <c r="AX1034" i="17"/>
  <c r="AX1033" i="17"/>
  <c r="AX1032" i="17"/>
  <c r="AX1031" i="17"/>
  <c r="AX1030" i="17"/>
  <c r="AX1029" i="17"/>
  <c r="AX1028" i="17"/>
  <c r="AX1027" i="17"/>
  <c r="AX1026" i="17"/>
  <c r="AX1025" i="17"/>
  <c r="AX1024" i="17"/>
  <c r="AX1023" i="17"/>
  <c r="AX1022" i="17"/>
  <c r="AX1021" i="17"/>
  <c r="AX1020" i="17"/>
  <c r="AX1019" i="17"/>
  <c r="AX1018" i="17"/>
  <c r="AX1017" i="17"/>
  <c r="AX1016" i="17"/>
  <c r="AX1015" i="17"/>
  <c r="AX1014" i="17"/>
  <c r="AX1013" i="17"/>
  <c r="AX1012" i="17"/>
  <c r="AX1011" i="17"/>
  <c r="AX1010" i="17"/>
  <c r="AX1009" i="17"/>
  <c r="AX1008" i="17"/>
  <c r="AX1007" i="17"/>
  <c r="AX1006" i="17"/>
  <c r="AX1005" i="17"/>
  <c r="AX1004" i="17"/>
  <c r="AX1003" i="17"/>
  <c r="AX1002" i="17"/>
  <c r="AX1001" i="17"/>
  <c r="AX1000" i="17"/>
  <c r="AV1499" i="17"/>
  <c r="AV1498" i="17"/>
  <c r="AV1497" i="17"/>
  <c r="AV1496" i="17"/>
  <c r="AV1495" i="17"/>
  <c r="AV1494" i="17"/>
  <c r="AV1493" i="17"/>
  <c r="AV1492" i="17"/>
  <c r="AV1491" i="17"/>
  <c r="AV1490" i="17"/>
  <c r="AV1489" i="17"/>
  <c r="AV1488" i="17"/>
  <c r="AV1487" i="17"/>
  <c r="AV1486" i="17"/>
  <c r="AV1485" i="17"/>
  <c r="AV1484" i="17"/>
  <c r="AV1483" i="17"/>
  <c r="AV1482" i="17"/>
  <c r="AV1481" i="17"/>
  <c r="AV1480" i="17"/>
  <c r="AV1479" i="17"/>
  <c r="AV1478" i="17"/>
  <c r="AV1477" i="17"/>
  <c r="AV1476" i="17"/>
  <c r="AV1475" i="17"/>
  <c r="AV1474" i="17"/>
  <c r="AV1473" i="17"/>
  <c r="AV1472" i="17"/>
  <c r="AV1471" i="17"/>
  <c r="AV1470" i="17"/>
  <c r="AV1469" i="17"/>
  <c r="AV1468" i="17"/>
  <c r="AV1467" i="17"/>
  <c r="AV1466" i="17"/>
  <c r="AV1465" i="17"/>
  <c r="AV1464" i="17"/>
  <c r="AV1463" i="17"/>
  <c r="AV1462" i="17"/>
  <c r="AV1461" i="17"/>
  <c r="AV1460" i="17"/>
  <c r="AV1459" i="17"/>
  <c r="AV1458" i="17"/>
  <c r="AV1457" i="17"/>
  <c r="AV1456" i="17"/>
  <c r="AV1455" i="17"/>
  <c r="AV1454" i="17"/>
  <c r="AV1453" i="17"/>
  <c r="AV1452" i="17"/>
  <c r="AV1451" i="17"/>
  <c r="AV1450" i="17"/>
  <c r="AV1449" i="17"/>
  <c r="AV1448" i="17"/>
  <c r="AV1447" i="17"/>
  <c r="AV1446" i="17"/>
  <c r="AV1445" i="17"/>
  <c r="AV1444" i="17"/>
  <c r="AV1443" i="17"/>
  <c r="AV1442" i="17"/>
  <c r="AV1441" i="17"/>
  <c r="AV1440" i="17"/>
  <c r="AV1439" i="17"/>
  <c r="AV1438" i="17"/>
  <c r="AV1437" i="17"/>
  <c r="AV1436" i="17"/>
  <c r="AV1435" i="17"/>
  <c r="AV1434" i="17"/>
  <c r="AV1433" i="17"/>
  <c r="AV1432" i="17"/>
  <c r="AV1431" i="17"/>
  <c r="AV1430" i="17"/>
  <c r="AV1429" i="17"/>
  <c r="AV1428" i="17"/>
  <c r="AV1427" i="17"/>
  <c r="AV1426" i="17"/>
  <c r="AV1425" i="17"/>
  <c r="AV1424" i="17"/>
  <c r="AV1423" i="17"/>
  <c r="AV1422" i="17"/>
  <c r="AV1421" i="17"/>
  <c r="AV1420" i="17"/>
  <c r="AV1419" i="17"/>
  <c r="AV1418" i="17"/>
  <c r="AV1417" i="17"/>
  <c r="AV1416" i="17"/>
  <c r="AV1415" i="17"/>
  <c r="AV1414" i="17"/>
  <c r="AV1413" i="17"/>
  <c r="AV1412" i="17"/>
  <c r="AV1411" i="17"/>
  <c r="AV1410" i="17"/>
  <c r="AV1409" i="17"/>
  <c r="AV1408" i="17"/>
  <c r="AV1407" i="17"/>
  <c r="AV1406" i="17"/>
  <c r="AV1405" i="17"/>
  <c r="AV1404" i="17"/>
  <c r="AV1403" i="17"/>
  <c r="AV1402" i="17"/>
  <c r="AV1401" i="17"/>
  <c r="AV1400" i="17"/>
  <c r="AV1399" i="17"/>
  <c r="AV1398" i="17"/>
  <c r="AV1397" i="17"/>
  <c r="AV1396" i="17"/>
  <c r="AV1395" i="17"/>
  <c r="AV1394" i="17"/>
  <c r="AV1393" i="17"/>
  <c r="AV1392" i="17"/>
  <c r="AV1391" i="17"/>
  <c r="AV1390" i="17"/>
  <c r="AV1389" i="17"/>
  <c r="AV1388" i="17"/>
  <c r="AV1387" i="17"/>
  <c r="AV1386" i="17"/>
  <c r="AV1385" i="17"/>
  <c r="AV1384" i="17"/>
  <c r="AV1383" i="17"/>
  <c r="AV1382" i="17"/>
  <c r="AV1381" i="17"/>
  <c r="AV1380" i="17"/>
  <c r="AV1379" i="17"/>
  <c r="AV1378" i="17"/>
  <c r="AV1377" i="17"/>
  <c r="AV1376" i="17"/>
  <c r="AV1375" i="17"/>
  <c r="AV1374" i="17"/>
  <c r="AV1373" i="17"/>
  <c r="AV1372" i="17"/>
  <c r="AV1371" i="17"/>
  <c r="AV1370" i="17"/>
  <c r="AV1369" i="17"/>
  <c r="AV1368" i="17"/>
  <c r="AV1367" i="17"/>
  <c r="AV1366" i="17"/>
  <c r="AV1365" i="17"/>
  <c r="AV1364" i="17"/>
  <c r="AV1363" i="17"/>
  <c r="AV1362" i="17"/>
  <c r="AV1361" i="17"/>
  <c r="AV1360" i="17"/>
  <c r="AV1359" i="17"/>
  <c r="AV1358" i="17"/>
  <c r="AV1357" i="17"/>
  <c r="AV1356" i="17"/>
  <c r="AV1355" i="17"/>
  <c r="AV1354" i="17"/>
  <c r="AV1353" i="17"/>
  <c r="AV1352" i="17"/>
  <c r="AV1351" i="17"/>
  <c r="AV1350" i="17"/>
  <c r="AV1349" i="17"/>
  <c r="AV1348" i="17"/>
  <c r="AV1347" i="17"/>
  <c r="AV1346" i="17"/>
  <c r="AV1345" i="17"/>
  <c r="AV1344" i="17"/>
  <c r="AV1343" i="17"/>
  <c r="AV1342" i="17"/>
  <c r="AV1341" i="17"/>
  <c r="AV1340" i="17"/>
  <c r="AV1339" i="17"/>
  <c r="AV1338" i="17"/>
  <c r="AV1337" i="17"/>
  <c r="AV1336" i="17"/>
  <c r="AV1335" i="17"/>
  <c r="AV1334" i="17"/>
  <c r="AV1333" i="17"/>
  <c r="AV1332" i="17"/>
  <c r="AV1331" i="17"/>
  <c r="AV1330" i="17"/>
  <c r="AV1329" i="17"/>
  <c r="AV1328" i="17"/>
  <c r="AV1327" i="17"/>
  <c r="AV1326" i="17"/>
  <c r="AV1325" i="17"/>
  <c r="AV1324" i="17"/>
  <c r="AV1323" i="17"/>
  <c r="AV1322" i="17"/>
  <c r="AV1321" i="17"/>
  <c r="AV1320" i="17"/>
  <c r="AV1319" i="17"/>
  <c r="AV1318" i="17"/>
  <c r="AV1317" i="17"/>
  <c r="AV1316" i="17"/>
  <c r="AV1315" i="17"/>
  <c r="AV1314" i="17"/>
  <c r="AV1313" i="17"/>
  <c r="AV1312" i="17"/>
  <c r="AV1311" i="17"/>
  <c r="AV1310" i="17"/>
  <c r="AV1309" i="17"/>
  <c r="AV1308" i="17"/>
  <c r="AV1307" i="17"/>
  <c r="AV1306" i="17"/>
  <c r="AV1305" i="17"/>
  <c r="AV1304" i="17"/>
  <c r="AV1303" i="17"/>
  <c r="AV1302" i="17"/>
  <c r="AV1301" i="17"/>
  <c r="AV1300" i="17"/>
  <c r="AV1299" i="17"/>
  <c r="AV1298" i="17"/>
  <c r="AV1297" i="17"/>
  <c r="AV1296" i="17"/>
  <c r="AV1295" i="17"/>
  <c r="AV1294" i="17"/>
  <c r="AV1293" i="17"/>
  <c r="AV1292" i="17"/>
  <c r="AV1291" i="17"/>
  <c r="AV1290" i="17"/>
  <c r="AV1289" i="17"/>
  <c r="AV1288" i="17"/>
  <c r="AV1287" i="17"/>
  <c r="AV1286" i="17"/>
  <c r="AV1285" i="17"/>
  <c r="AV1284" i="17"/>
  <c r="AV1283" i="17"/>
  <c r="AV1282" i="17"/>
  <c r="AV1281" i="17"/>
  <c r="AV1280" i="17"/>
  <c r="AV1279" i="17"/>
  <c r="AV1278" i="17"/>
  <c r="AV1277" i="17"/>
  <c r="AV1276" i="17"/>
  <c r="AV1275" i="17"/>
  <c r="AV1274" i="17"/>
  <c r="AV1273" i="17"/>
  <c r="AV1272" i="17"/>
  <c r="AV1271" i="17"/>
  <c r="AV1270" i="17"/>
  <c r="AV1269" i="17"/>
  <c r="AV1268" i="17"/>
  <c r="AV1267" i="17"/>
  <c r="AV1266" i="17"/>
  <c r="AV1265" i="17"/>
  <c r="AV1264" i="17"/>
  <c r="AV1263" i="17"/>
  <c r="AV1262" i="17"/>
  <c r="AV1261" i="17"/>
  <c r="AV1260" i="17"/>
  <c r="AV1259" i="17"/>
  <c r="AV1258" i="17"/>
  <c r="AV1257" i="17"/>
  <c r="AV1256" i="17"/>
  <c r="AV1255" i="17"/>
  <c r="AV1254" i="17"/>
  <c r="AV1253" i="17"/>
  <c r="AV1252" i="17"/>
  <c r="AV1251" i="17"/>
  <c r="AV1250" i="17"/>
  <c r="AV1249" i="17"/>
  <c r="AV1248" i="17"/>
  <c r="AV1247" i="17"/>
  <c r="AV1246" i="17"/>
  <c r="AV1245" i="17"/>
  <c r="AV1244" i="17"/>
  <c r="AV1243" i="17"/>
  <c r="AV1242" i="17"/>
  <c r="AV1241" i="17"/>
  <c r="AV1240" i="17"/>
  <c r="AV1239" i="17"/>
  <c r="AV1238" i="17"/>
  <c r="AV1237" i="17"/>
  <c r="AV1236" i="17"/>
  <c r="AV1235" i="17"/>
  <c r="AV1234" i="17"/>
  <c r="AV1233" i="17"/>
  <c r="AV1232" i="17"/>
  <c r="AV1231" i="17"/>
  <c r="AV1230" i="17"/>
  <c r="AV1229" i="17"/>
  <c r="AV1228" i="17"/>
  <c r="AV1227" i="17"/>
  <c r="AV1226" i="17"/>
  <c r="AV1225" i="17"/>
  <c r="AV1224" i="17"/>
  <c r="AV1223" i="17"/>
  <c r="AV1222" i="17"/>
  <c r="AV1221" i="17"/>
  <c r="AV1220" i="17"/>
  <c r="AV1219" i="17"/>
  <c r="AV1218" i="17"/>
  <c r="AV1217" i="17"/>
  <c r="AV1216" i="17"/>
  <c r="AV1215" i="17"/>
  <c r="AV1214" i="17"/>
  <c r="AV1213" i="17"/>
  <c r="AV1212" i="17"/>
  <c r="AV1211" i="17"/>
  <c r="AV1210" i="17"/>
  <c r="AV1209" i="17"/>
  <c r="AV1208" i="17"/>
  <c r="AV1207" i="17"/>
  <c r="AV1206" i="17"/>
  <c r="AV1205" i="17"/>
  <c r="AV1204" i="17"/>
  <c r="AV1203" i="17"/>
  <c r="AV1202" i="17"/>
  <c r="AV1201" i="17"/>
  <c r="AV1200" i="17"/>
  <c r="AV1199" i="17"/>
  <c r="AV1198" i="17"/>
  <c r="AV1197" i="17"/>
  <c r="AV1196" i="17"/>
  <c r="AV1195" i="17"/>
  <c r="AV1194" i="17"/>
  <c r="AV1193" i="17"/>
  <c r="AV1192" i="17"/>
  <c r="AV1191" i="17"/>
  <c r="AV1190" i="17"/>
  <c r="AV1189" i="17"/>
  <c r="AV1188" i="17"/>
  <c r="AV1187" i="17"/>
  <c r="AV1186" i="17"/>
  <c r="AV1185" i="17"/>
  <c r="AV1184" i="17"/>
  <c r="AV1183" i="17"/>
  <c r="AV1182" i="17"/>
  <c r="AV1181" i="17"/>
  <c r="AV1180" i="17"/>
  <c r="AV1179" i="17"/>
  <c r="AV1178" i="17"/>
  <c r="AV1177" i="17"/>
  <c r="AV1176" i="17"/>
  <c r="AV1175" i="17"/>
  <c r="AV1174" i="17"/>
  <c r="AV1173" i="17"/>
  <c r="AV1172" i="17"/>
  <c r="AV1171" i="17"/>
  <c r="AV1170" i="17"/>
  <c r="AV1169" i="17"/>
  <c r="AV1168" i="17"/>
  <c r="AV1167" i="17"/>
  <c r="AV1166" i="17"/>
  <c r="AV1165" i="17"/>
  <c r="AV1164" i="17"/>
  <c r="AV1163" i="17"/>
  <c r="AV1162" i="17"/>
  <c r="AV1161" i="17"/>
  <c r="AV1160" i="17"/>
  <c r="AV1159" i="17"/>
  <c r="AV1158" i="17"/>
  <c r="AV1157" i="17"/>
  <c r="AV1156" i="17"/>
  <c r="AV1155" i="17"/>
  <c r="AV1154" i="17"/>
  <c r="AV1153" i="17"/>
  <c r="AV1152" i="17"/>
  <c r="AV1151" i="17"/>
  <c r="AV1150" i="17"/>
  <c r="AV1149" i="17"/>
  <c r="AV1148" i="17"/>
  <c r="AV1147" i="17"/>
  <c r="AV1146" i="17"/>
  <c r="AV1145" i="17"/>
  <c r="AV1144" i="17"/>
  <c r="AV1143" i="17"/>
  <c r="AV1142" i="17"/>
  <c r="AV1141" i="17"/>
  <c r="AV1140" i="17"/>
  <c r="AV1139" i="17"/>
  <c r="AV1138" i="17"/>
  <c r="AV1137" i="17"/>
  <c r="AV1136" i="17"/>
  <c r="AV1135" i="17"/>
  <c r="AV1134" i="17"/>
  <c r="AV1133" i="17"/>
  <c r="AV1132" i="17"/>
  <c r="AV1131" i="17"/>
  <c r="AV1130" i="17"/>
  <c r="AV1129" i="17"/>
  <c r="AV1128" i="17"/>
  <c r="AV1127" i="17"/>
  <c r="AV1126" i="17"/>
  <c r="AV1125" i="17"/>
  <c r="AV1124" i="17"/>
  <c r="AV1123" i="17"/>
  <c r="AV1122" i="17"/>
  <c r="AV1121" i="17"/>
  <c r="AV1120" i="17"/>
  <c r="AV1119" i="17"/>
  <c r="AV1118" i="17"/>
  <c r="AV1117" i="17"/>
  <c r="AV1116" i="17"/>
  <c r="AV1115" i="17"/>
  <c r="AV1114" i="17"/>
  <c r="AV1113" i="17"/>
  <c r="AV1112" i="17"/>
  <c r="AV1111" i="17"/>
  <c r="AV1110" i="17"/>
  <c r="AV1109" i="17"/>
  <c r="AV1108" i="17"/>
  <c r="AV1107" i="17"/>
  <c r="AV1106" i="17"/>
  <c r="AV1105" i="17"/>
  <c r="AV1104" i="17"/>
  <c r="AV1103" i="17"/>
  <c r="AV1102" i="17"/>
  <c r="AV1101" i="17"/>
  <c r="AV1100" i="17"/>
  <c r="AV1099" i="17"/>
  <c r="AV1098" i="17"/>
  <c r="AV1097" i="17"/>
  <c r="AV1096" i="17"/>
  <c r="AV1095" i="17"/>
  <c r="AV1094" i="17"/>
  <c r="AV1093" i="17"/>
  <c r="AV1092" i="17"/>
  <c r="AV1091" i="17"/>
  <c r="AV1090" i="17"/>
  <c r="AV1089" i="17"/>
  <c r="AV1088" i="17"/>
  <c r="AV1087" i="17"/>
  <c r="AV1086" i="17"/>
  <c r="AV1085" i="17"/>
  <c r="AV1084" i="17"/>
  <c r="AV1083" i="17"/>
  <c r="AV1082" i="17"/>
  <c r="AV1081" i="17"/>
  <c r="AV1080" i="17"/>
  <c r="AV1079" i="17"/>
  <c r="AV1078" i="17"/>
  <c r="AV1077" i="17"/>
  <c r="AV1076" i="17"/>
  <c r="AV1075" i="17"/>
  <c r="AV1074" i="17"/>
  <c r="AV1073" i="17"/>
  <c r="AV1072" i="17"/>
  <c r="AV1071" i="17"/>
  <c r="AV1070" i="17"/>
  <c r="AV1069" i="17"/>
  <c r="AV1068" i="17"/>
  <c r="AV1067" i="17"/>
  <c r="AV1066" i="17"/>
  <c r="AV1065" i="17"/>
  <c r="AV1064" i="17"/>
  <c r="AV1063" i="17"/>
  <c r="AV1062" i="17"/>
  <c r="AV1061" i="17"/>
  <c r="AV1060" i="17"/>
  <c r="AV1059" i="17"/>
  <c r="AV1058" i="17"/>
  <c r="AV1057" i="17"/>
  <c r="AV1056" i="17"/>
  <c r="AV1055" i="17"/>
  <c r="AV1054" i="17"/>
  <c r="AV1053" i="17"/>
  <c r="AV1052" i="17"/>
  <c r="AV1051" i="17"/>
  <c r="AV1050" i="17"/>
  <c r="AV1049" i="17"/>
  <c r="AV1048" i="17"/>
  <c r="AV1047" i="17"/>
  <c r="AV1046" i="17"/>
  <c r="AV1045" i="17"/>
  <c r="AV1044" i="17"/>
  <c r="AV1043" i="17"/>
  <c r="AV1042" i="17"/>
  <c r="AV1041" i="17"/>
  <c r="AV1040" i="17"/>
  <c r="AV1039" i="17"/>
  <c r="AV1038" i="17"/>
  <c r="AV1037" i="17"/>
  <c r="AV1036" i="17"/>
  <c r="AV1035" i="17"/>
  <c r="AV1034" i="17"/>
  <c r="AV1033" i="17"/>
  <c r="AV1032" i="17"/>
  <c r="AV1031" i="17"/>
  <c r="AV1030" i="17"/>
  <c r="AV1029" i="17"/>
  <c r="AV1028" i="17"/>
  <c r="AV1027" i="17"/>
  <c r="AV1026" i="17"/>
  <c r="AV1025" i="17"/>
  <c r="AV1024" i="17"/>
  <c r="AV1023" i="17"/>
  <c r="AV1022" i="17"/>
  <c r="AV1021" i="17"/>
  <c r="AV1020" i="17"/>
  <c r="AV1019" i="17"/>
  <c r="AV1018" i="17"/>
  <c r="AV1017" i="17"/>
  <c r="AV1016" i="17"/>
  <c r="AV1015" i="17"/>
  <c r="AV1014" i="17"/>
  <c r="AV1013" i="17"/>
  <c r="AV1012" i="17"/>
  <c r="AV1011" i="17"/>
  <c r="AV1010" i="17"/>
  <c r="AV1009" i="17"/>
  <c r="AV1008" i="17"/>
  <c r="AV1007" i="17"/>
  <c r="AV1006" i="17"/>
  <c r="AV1005" i="17"/>
  <c r="AV1004" i="17"/>
  <c r="AV1003" i="17"/>
  <c r="AV1002" i="17"/>
  <c r="AV1001" i="17"/>
  <c r="AV1000" i="17"/>
  <c r="AT1499" i="17"/>
  <c r="AT1498" i="17"/>
  <c r="AT1497" i="17"/>
  <c r="AT1496" i="17"/>
  <c r="AT1495" i="17"/>
  <c r="AT1494" i="17"/>
  <c r="AT1493" i="17"/>
  <c r="AT1492" i="17"/>
  <c r="AT1491" i="17"/>
  <c r="AT1490" i="17"/>
  <c r="AT1489" i="17"/>
  <c r="AT1488" i="17"/>
  <c r="AT1487" i="17"/>
  <c r="AT1486" i="17"/>
  <c r="AT1485" i="17"/>
  <c r="AT1484" i="17"/>
  <c r="AT1483" i="17"/>
  <c r="AT1482" i="17"/>
  <c r="AT1481" i="17"/>
  <c r="AT1480" i="17"/>
  <c r="AT1479" i="17"/>
  <c r="AT1478" i="17"/>
  <c r="AT1477" i="17"/>
  <c r="AT1476" i="17"/>
  <c r="AT1475" i="17"/>
  <c r="AT1474" i="17"/>
  <c r="AT1473" i="17"/>
  <c r="AT1472" i="17"/>
  <c r="AT1471" i="17"/>
  <c r="AT1470" i="17"/>
  <c r="AT1469" i="17"/>
  <c r="AT1468" i="17"/>
  <c r="AT1467" i="17"/>
  <c r="AT1466" i="17"/>
  <c r="AT1465" i="17"/>
  <c r="AT1464" i="17"/>
  <c r="AT1463" i="17"/>
  <c r="AT1462" i="17"/>
  <c r="AT1461" i="17"/>
  <c r="AT1460" i="17"/>
  <c r="AT1459" i="17"/>
  <c r="AT1458" i="17"/>
  <c r="AT1457" i="17"/>
  <c r="AT1456" i="17"/>
  <c r="AT1455" i="17"/>
  <c r="AT1454" i="17"/>
  <c r="AT1453" i="17"/>
  <c r="AT1452" i="17"/>
  <c r="AT1451" i="17"/>
  <c r="AT1450" i="17"/>
  <c r="AT1449" i="17"/>
  <c r="AT1448" i="17"/>
  <c r="AT1447" i="17"/>
  <c r="AT1446" i="17"/>
  <c r="AT1445" i="17"/>
  <c r="AT1444" i="17"/>
  <c r="AT1443" i="17"/>
  <c r="AT1442" i="17"/>
  <c r="AT1441" i="17"/>
  <c r="AT1440" i="17"/>
  <c r="AT1439" i="17"/>
  <c r="AT1438" i="17"/>
  <c r="AT1437" i="17"/>
  <c r="AT1436" i="17"/>
  <c r="AT1435" i="17"/>
  <c r="AT1434" i="17"/>
  <c r="AT1433" i="17"/>
  <c r="AT1432" i="17"/>
  <c r="AT1431" i="17"/>
  <c r="AT1430" i="17"/>
  <c r="AT1429" i="17"/>
  <c r="AT1428" i="17"/>
  <c r="AT1427" i="17"/>
  <c r="AT1426" i="17"/>
  <c r="AT1425" i="17"/>
  <c r="AT1424" i="17"/>
  <c r="AT1423" i="17"/>
  <c r="AT1422" i="17"/>
  <c r="AT1421" i="17"/>
  <c r="AT1420" i="17"/>
  <c r="AT1419" i="17"/>
  <c r="AT1418" i="17"/>
  <c r="AT1417" i="17"/>
  <c r="AT1416" i="17"/>
  <c r="AT1415" i="17"/>
  <c r="AT1414" i="17"/>
  <c r="AT1413" i="17"/>
  <c r="AT1412" i="17"/>
  <c r="AT1411" i="17"/>
  <c r="AT1410" i="17"/>
  <c r="AT1409" i="17"/>
  <c r="AT1408" i="17"/>
  <c r="AT1407" i="17"/>
  <c r="AT1406" i="17"/>
  <c r="AT1405" i="17"/>
  <c r="AT1404" i="17"/>
  <c r="AT1403" i="17"/>
  <c r="AT1402" i="17"/>
  <c r="AT1401" i="17"/>
  <c r="AT1400" i="17"/>
  <c r="AT1399" i="17"/>
  <c r="AT1398" i="17"/>
  <c r="AT1397" i="17"/>
  <c r="AT1396" i="17"/>
  <c r="AT1395" i="17"/>
  <c r="AT1394" i="17"/>
  <c r="AT1393" i="17"/>
  <c r="AT1392" i="17"/>
  <c r="AT1391" i="17"/>
  <c r="AT1390" i="17"/>
  <c r="AT1389" i="17"/>
  <c r="AT1388" i="17"/>
  <c r="AT1387" i="17"/>
  <c r="AT1386" i="17"/>
  <c r="AT1385" i="17"/>
  <c r="AT1384" i="17"/>
  <c r="AT1383" i="17"/>
  <c r="AT1382" i="17"/>
  <c r="AT1381" i="17"/>
  <c r="AT1380" i="17"/>
  <c r="AT1379" i="17"/>
  <c r="AT1378" i="17"/>
  <c r="AT1377" i="17"/>
  <c r="AT1376" i="17"/>
  <c r="AT1375" i="17"/>
  <c r="AT1374" i="17"/>
  <c r="AT1373" i="17"/>
  <c r="AT1372" i="17"/>
  <c r="AT1371" i="17"/>
  <c r="AT1370" i="17"/>
  <c r="AT1369" i="17"/>
  <c r="AT1368" i="17"/>
  <c r="AT1367" i="17"/>
  <c r="AT1366" i="17"/>
  <c r="AT1365" i="17"/>
  <c r="AT1364" i="17"/>
  <c r="AT1363" i="17"/>
  <c r="AT1362" i="17"/>
  <c r="AT1361" i="17"/>
  <c r="AT1360" i="17"/>
  <c r="AT1359" i="17"/>
  <c r="AT1358" i="17"/>
  <c r="AT1357" i="17"/>
  <c r="AT1356" i="17"/>
  <c r="AT1355" i="17"/>
  <c r="AT1354" i="17"/>
  <c r="AT1353" i="17"/>
  <c r="AT1352" i="17"/>
  <c r="AT1351" i="17"/>
  <c r="AT1350" i="17"/>
  <c r="AT1349" i="17"/>
  <c r="AT1348" i="17"/>
  <c r="AT1347" i="17"/>
  <c r="AT1346" i="17"/>
  <c r="AT1345" i="17"/>
  <c r="AT1344" i="17"/>
  <c r="AT1343" i="17"/>
  <c r="AT1342" i="17"/>
  <c r="AT1341" i="17"/>
  <c r="AT1340" i="17"/>
  <c r="AT1339" i="17"/>
  <c r="AT1338" i="17"/>
  <c r="AT1337" i="17"/>
  <c r="AT1336" i="17"/>
  <c r="AT1335" i="17"/>
  <c r="AT1334" i="17"/>
  <c r="AT1333" i="17"/>
  <c r="AT1332" i="17"/>
  <c r="AT1331" i="17"/>
  <c r="AT1330" i="17"/>
  <c r="AT1329" i="17"/>
  <c r="AT1328" i="17"/>
  <c r="AT1327" i="17"/>
  <c r="AT1326" i="17"/>
  <c r="AT1325" i="17"/>
  <c r="AT1324" i="17"/>
  <c r="AT1323" i="17"/>
  <c r="AT1322" i="17"/>
  <c r="AT1321" i="17"/>
  <c r="AT1320" i="17"/>
  <c r="AT1319" i="17"/>
  <c r="AT1318" i="17"/>
  <c r="AT1317" i="17"/>
  <c r="AT1316" i="17"/>
  <c r="AT1315" i="17"/>
  <c r="AT1314" i="17"/>
  <c r="AT1313" i="17"/>
  <c r="AT1312" i="17"/>
  <c r="AT1311" i="17"/>
  <c r="AT1310" i="17"/>
  <c r="AT1309" i="17"/>
  <c r="AT1308" i="17"/>
  <c r="AT1307" i="17"/>
  <c r="AT1306" i="17"/>
  <c r="AT1305" i="17"/>
  <c r="AT1304" i="17"/>
  <c r="AT1303" i="17"/>
  <c r="AT1302" i="17"/>
  <c r="AT1301" i="17"/>
  <c r="AT1300" i="17"/>
  <c r="AT1299" i="17"/>
  <c r="AT1298" i="17"/>
  <c r="AT1297" i="17"/>
  <c r="AT1296" i="17"/>
  <c r="AT1295" i="17"/>
  <c r="AT1294" i="17"/>
  <c r="AT1293" i="17"/>
  <c r="AT1292" i="17"/>
  <c r="AT1291" i="17"/>
  <c r="AT1290" i="17"/>
  <c r="AT1289" i="17"/>
  <c r="AT1288" i="17"/>
  <c r="AT1287" i="17"/>
  <c r="AT1286" i="17"/>
  <c r="AT1285" i="17"/>
  <c r="AT1284" i="17"/>
  <c r="AT1283" i="17"/>
  <c r="AT1282" i="17"/>
  <c r="AT1281" i="17"/>
  <c r="AT1280" i="17"/>
  <c r="AT1279" i="17"/>
  <c r="AT1278" i="17"/>
  <c r="AT1277" i="17"/>
  <c r="AT1276" i="17"/>
  <c r="AT1275" i="17"/>
  <c r="AT1274" i="17"/>
  <c r="AT1273" i="17"/>
  <c r="AT1272" i="17"/>
  <c r="AT1271" i="17"/>
  <c r="AT1270" i="17"/>
  <c r="AT1269" i="17"/>
  <c r="AT1268" i="17"/>
  <c r="AT1267" i="17"/>
  <c r="AT1266" i="17"/>
  <c r="AT1265" i="17"/>
  <c r="AT1264" i="17"/>
  <c r="AT1263" i="17"/>
  <c r="AT1262" i="17"/>
  <c r="AT1261" i="17"/>
  <c r="AT1260" i="17"/>
  <c r="AT1259" i="17"/>
  <c r="AT1258" i="17"/>
  <c r="AT1257" i="17"/>
  <c r="AT1256" i="17"/>
  <c r="AT1255" i="17"/>
  <c r="AT1254" i="17"/>
  <c r="AT1253" i="17"/>
  <c r="AT1252" i="17"/>
  <c r="AT1251" i="17"/>
  <c r="AT1250" i="17"/>
  <c r="AT1249" i="17"/>
  <c r="AT1248" i="17"/>
  <c r="AT1247" i="17"/>
  <c r="AT1246" i="17"/>
  <c r="AT1245" i="17"/>
  <c r="AT1244" i="17"/>
  <c r="AT1243" i="17"/>
  <c r="AT1242" i="17"/>
  <c r="AT1241" i="17"/>
  <c r="AT1240" i="17"/>
  <c r="AT1239" i="17"/>
  <c r="AT1238" i="17"/>
  <c r="AT1237" i="17"/>
  <c r="AT1236" i="17"/>
  <c r="AT1235" i="17"/>
  <c r="AT1234" i="17"/>
  <c r="AT1233" i="17"/>
  <c r="AT1232" i="17"/>
  <c r="AT1231" i="17"/>
  <c r="AT1230" i="17"/>
  <c r="AT1229" i="17"/>
  <c r="AT1228" i="17"/>
  <c r="AT1227" i="17"/>
  <c r="AT1226" i="17"/>
  <c r="AT1225" i="17"/>
  <c r="AT1224" i="17"/>
  <c r="AT1223" i="17"/>
  <c r="AT1222" i="17"/>
  <c r="AT1221" i="17"/>
  <c r="AT1220" i="17"/>
  <c r="AT1219" i="17"/>
  <c r="AT1218" i="17"/>
  <c r="AT1217" i="17"/>
  <c r="AT1216" i="17"/>
  <c r="AT1215" i="17"/>
  <c r="AT1214" i="17"/>
  <c r="AT1213" i="17"/>
  <c r="AT1212" i="17"/>
  <c r="AT1211" i="17"/>
  <c r="AT1210" i="17"/>
  <c r="AT1209" i="17"/>
  <c r="AT1208" i="17"/>
  <c r="AT1207" i="17"/>
  <c r="AT1206" i="17"/>
  <c r="AT1205" i="17"/>
  <c r="AT1204" i="17"/>
  <c r="AT1203" i="17"/>
  <c r="AT1202" i="17"/>
  <c r="AT1201" i="17"/>
  <c r="AT1200" i="17"/>
  <c r="AT1199" i="17"/>
  <c r="AT1198" i="17"/>
  <c r="AT1197" i="17"/>
  <c r="AT1196" i="17"/>
  <c r="AT1195" i="17"/>
  <c r="AT1194" i="17"/>
  <c r="AT1193" i="17"/>
  <c r="AT1192" i="17"/>
  <c r="AT1191" i="17"/>
  <c r="AT1190" i="17"/>
  <c r="AT1189" i="17"/>
  <c r="AT1188" i="17"/>
  <c r="AT1187" i="17"/>
  <c r="AT1186" i="17"/>
  <c r="AT1185" i="17"/>
  <c r="AT1184" i="17"/>
  <c r="AT1183" i="17"/>
  <c r="AT1182" i="17"/>
  <c r="AT1181" i="17"/>
  <c r="AT1180" i="17"/>
  <c r="AT1179" i="17"/>
  <c r="AT1178" i="17"/>
  <c r="AT1177" i="17"/>
  <c r="AT1176" i="17"/>
  <c r="AT1175" i="17"/>
  <c r="AT1174" i="17"/>
  <c r="AT1173" i="17"/>
  <c r="AT1172" i="17"/>
  <c r="AT1171" i="17"/>
  <c r="AT1170" i="17"/>
  <c r="AT1169" i="17"/>
  <c r="AT1168" i="17"/>
  <c r="AT1167" i="17"/>
  <c r="AT1166" i="17"/>
  <c r="AT1165" i="17"/>
  <c r="AT1164" i="17"/>
  <c r="AT1163" i="17"/>
  <c r="AT1162" i="17"/>
  <c r="AT1161" i="17"/>
  <c r="AT1160" i="17"/>
  <c r="AT1159" i="17"/>
  <c r="AT1158" i="17"/>
  <c r="AT1157" i="17"/>
  <c r="AT1156" i="17"/>
  <c r="AT1155" i="17"/>
  <c r="AT1154" i="17"/>
  <c r="AT1153" i="17"/>
  <c r="AT1152" i="17"/>
  <c r="AT1151" i="17"/>
  <c r="AT1150" i="17"/>
  <c r="AT1149" i="17"/>
  <c r="AT1148" i="17"/>
  <c r="AT1147" i="17"/>
  <c r="AT1146" i="17"/>
  <c r="AT1145" i="17"/>
  <c r="AT1144" i="17"/>
  <c r="AT1143" i="17"/>
  <c r="AT1142" i="17"/>
  <c r="AT1141" i="17"/>
  <c r="AT1140" i="17"/>
  <c r="AT1139" i="17"/>
  <c r="AT1138" i="17"/>
  <c r="AT1137" i="17"/>
  <c r="AT1136" i="17"/>
  <c r="AT1135" i="17"/>
  <c r="AT1134" i="17"/>
  <c r="AT1133" i="17"/>
  <c r="AT1132" i="17"/>
  <c r="AT1131" i="17"/>
  <c r="AT1130" i="17"/>
  <c r="AT1129" i="17"/>
  <c r="AT1128" i="17"/>
  <c r="AT1127" i="17"/>
  <c r="AT1126" i="17"/>
  <c r="AT1125" i="17"/>
  <c r="AT1124" i="17"/>
  <c r="AT1123" i="17"/>
  <c r="AT1122" i="17"/>
  <c r="AT1121" i="17"/>
  <c r="AT1120" i="17"/>
  <c r="AT1119" i="17"/>
  <c r="AT1118" i="17"/>
  <c r="AT1117" i="17"/>
  <c r="AT1116" i="17"/>
  <c r="AT1115" i="17"/>
  <c r="AT1114" i="17"/>
  <c r="AT1113" i="17"/>
  <c r="AT1112" i="17"/>
  <c r="AT1111" i="17"/>
  <c r="AT1110" i="17"/>
  <c r="AT1109" i="17"/>
  <c r="AT1108" i="17"/>
  <c r="AT1107" i="17"/>
  <c r="AT1106" i="17"/>
  <c r="AT1105" i="17"/>
  <c r="AT1104" i="17"/>
  <c r="AT1103" i="17"/>
  <c r="AT1102" i="17"/>
  <c r="AT1101" i="17"/>
  <c r="AT1100" i="17"/>
  <c r="AT1099" i="17"/>
  <c r="AT1098" i="17"/>
  <c r="AT1097" i="17"/>
  <c r="AT1096" i="17"/>
  <c r="AT1095" i="17"/>
  <c r="AT1094" i="17"/>
  <c r="AT1093" i="17"/>
  <c r="AT1092" i="17"/>
  <c r="AT1091" i="17"/>
  <c r="AT1090" i="17"/>
  <c r="AT1089" i="17"/>
  <c r="AT1088" i="17"/>
  <c r="AT1087" i="17"/>
  <c r="AT1086" i="17"/>
  <c r="AT1085" i="17"/>
  <c r="AT1084" i="17"/>
  <c r="AT1083" i="17"/>
  <c r="AT1082" i="17"/>
  <c r="AT1081" i="17"/>
  <c r="AT1080" i="17"/>
  <c r="AT1079" i="17"/>
  <c r="AT1078" i="17"/>
  <c r="AT1077" i="17"/>
  <c r="AT1076" i="17"/>
  <c r="AT1075" i="17"/>
  <c r="AT1074" i="17"/>
  <c r="AT1073" i="17"/>
  <c r="AT1072" i="17"/>
  <c r="AT1071" i="17"/>
  <c r="AT1070" i="17"/>
  <c r="AT1069" i="17"/>
  <c r="AT1068" i="17"/>
  <c r="AT1067" i="17"/>
  <c r="AT1066" i="17"/>
  <c r="AT1065" i="17"/>
  <c r="AT1064" i="17"/>
  <c r="AT1063" i="17"/>
  <c r="AT1062" i="17"/>
  <c r="AT1061" i="17"/>
  <c r="AT1060" i="17"/>
  <c r="AT1059" i="17"/>
  <c r="AT1058" i="17"/>
  <c r="AT1057" i="17"/>
  <c r="AT1056" i="17"/>
  <c r="AT1055" i="17"/>
  <c r="AT1054" i="17"/>
  <c r="AT1053" i="17"/>
  <c r="AT1052" i="17"/>
  <c r="AT1051" i="17"/>
  <c r="AT1050" i="17"/>
  <c r="AT1049" i="17"/>
  <c r="AT1048" i="17"/>
  <c r="AT1047" i="17"/>
  <c r="AT1046" i="17"/>
  <c r="AT1045" i="17"/>
  <c r="AT1044" i="17"/>
  <c r="AT1043" i="17"/>
  <c r="AT1042" i="17"/>
  <c r="AT1041" i="17"/>
  <c r="AT1040" i="17"/>
  <c r="AT1039" i="17"/>
  <c r="AT1038" i="17"/>
  <c r="AT1037" i="17"/>
  <c r="AT1036" i="17"/>
  <c r="AT1035" i="17"/>
  <c r="AT1034" i="17"/>
  <c r="AT1033" i="17"/>
  <c r="AT1032" i="17"/>
  <c r="AT1031" i="17"/>
  <c r="AT1030" i="17"/>
  <c r="AT1029" i="17"/>
  <c r="AT1028" i="17"/>
  <c r="AT1027" i="17"/>
  <c r="AT1026" i="17"/>
  <c r="AT1025" i="17"/>
  <c r="AT1024" i="17"/>
  <c r="AT1023" i="17"/>
  <c r="AT1022" i="17"/>
  <c r="AT1021" i="17"/>
  <c r="AT1020" i="17"/>
  <c r="AT1019" i="17"/>
  <c r="AT1018" i="17"/>
  <c r="AT1017" i="17"/>
  <c r="AT1016" i="17"/>
  <c r="AT1015" i="17"/>
  <c r="AT1014" i="17"/>
  <c r="AT1013" i="17"/>
  <c r="AT1012" i="17"/>
  <c r="AT1011" i="17"/>
  <c r="AT1010" i="17"/>
  <c r="AT1009" i="17"/>
  <c r="AT1008" i="17"/>
  <c r="AT1007" i="17"/>
  <c r="AT1006" i="17"/>
  <c r="AT1005" i="17"/>
  <c r="AT1004" i="17"/>
  <c r="AT1003" i="17"/>
  <c r="AT1002" i="17"/>
  <c r="AT1001" i="17"/>
  <c r="AT1000" i="17"/>
  <c r="AR1499" i="17"/>
  <c r="AR1498" i="17"/>
  <c r="AR1497" i="17"/>
  <c r="AR1496" i="17"/>
  <c r="AR1495" i="17"/>
  <c r="AR1494" i="17"/>
  <c r="AR1493" i="17"/>
  <c r="AR1492" i="17"/>
  <c r="AR1491" i="17"/>
  <c r="AR1490" i="17"/>
  <c r="AR1489" i="17"/>
  <c r="AR1488" i="17"/>
  <c r="AR1487" i="17"/>
  <c r="AR1486" i="17"/>
  <c r="AR1485" i="17"/>
  <c r="AR1484" i="17"/>
  <c r="AR1483" i="17"/>
  <c r="AR1482" i="17"/>
  <c r="AR1481" i="17"/>
  <c r="AR1480" i="17"/>
  <c r="AR1479" i="17"/>
  <c r="AR1478" i="17"/>
  <c r="AR1477" i="17"/>
  <c r="AR1476" i="17"/>
  <c r="AR1475" i="17"/>
  <c r="AR1474" i="17"/>
  <c r="AR1473" i="17"/>
  <c r="AR1472" i="17"/>
  <c r="AR1471" i="17"/>
  <c r="AR1470" i="17"/>
  <c r="AR1469" i="17"/>
  <c r="AR1468" i="17"/>
  <c r="AR1467" i="17"/>
  <c r="AR1466" i="17"/>
  <c r="AR1465" i="17"/>
  <c r="AR1464" i="17"/>
  <c r="AR1463" i="17"/>
  <c r="AR1462" i="17"/>
  <c r="AR1461" i="17"/>
  <c r="AR1460" i="17"/>
  <c r="AR1459" i="17"/>
  <c r="AR1458" i="17"/>
  <c r="AR1457" i="17"/>
  <c r="AR1456" i="17"/>
  <c r="AR1455" i="17"/>
  <c r="AR1454" i="17"/>
  <c r="AR1453" i="17"/>
  <c r="AR1452" i="17"/>
  <c r="AR1451" i="17"/>
  <c r="AR1450" i="17"/>
  <c r="AR1449" i="17"/>
  <c r="AR1448" i="17"/>
  <c r="AR1447" i="17"/>
  <c r="AR1446" i="17"/>
  <c r="AR1445" i="17"/>
  <c r="AR1444" i="17"/>
  <c r="AR1443" i="17"/>
  <c r="AR1442" i="17"/>
  <c r="AR1441" i="17"/>
  <c r="AR1440" i="17"/>
  <c r="AR1439" i="17"/>
  <c r="AR1438" i="17"/>
  <c r="AR1437" i="17"/>
  <c r="AR1436" i="17"/>
  <c r="AR1435" i="17"/>
  <c r="AR1434" i="17"/>
  <c r="AR1433" i="17"/>
  <c r="AR1432" i="17"/>
  <c r="AR1431" i="17"/>
  <c r="AR1430" i="17"/>
  <c r="AR1429" i="17"/>
  <c r="AR1428" i="17"/>
  <c r="AR1427" i="17"/>
  <c r="AR1426" i="17"/>
  <c r="AR1425" i="17"/>
  <c r="AR1424" i="17"/>
  <c r="AR1423" i="17"/>
  <c r="AR1422" i="17"/>
  <c r="AR1421" i="17"/>
  <c r="AR1420" i="17"/>
  <c r="AR1419" i="17"/>
  <c r="AR1418" i="17"/>
  <c r="AR1417" i="17"/>
  <c r="AR1416" i="17"/>
  <c r="AR1415" i="17"/>
  <c r="AR1414" i="17"/>
  <c r="AR1413" i="17"/>
  <c r="AR1412" i="17"/>
  <c r="AR1411" i="17"/>
  <c r="AR1410" i="17"/>
  <c r="AR1409" i="17"/>
  <c r="AR1408" i="17"/>
  <c r="AR1407" i="17"/>
  <c r="AR1406" i="17"/>
  <c r="AR1405" i="17"/>
  <c r="AR1404" i="17"/>
  <c r="AR1403" i="17"/>
  <c r="AR1402" i="17"/>
  <c r="AR1401" i="17"/>
  <c r="AR1400" i="17"/>
  <c r="AR1399" i="17"/>
  <c r="AR1398" i="17"/>
  <c r="AR1397" i="17"/>
  <c r="AR1396" i="17"/>
  <c r="AR1395" i="17"/>
  <c r="AR1394" i="17"/>
  <c r="AR1393" i="17"/>
  <c r="AR1392" i="17"/>
  <c r="AR1391" i="17"/>
  <c r="AR1390" i="17"/>
  <c r="AR1389" i="17"/>
  <c r="AR1388" i="17"/>
  <c r="AR1387" i="17"/>
  <c r="AR1386" i="17"/>
  <c r="AR1385" i="17"/>
  <c r="AR1384" i="17"/>
  <c r="AR1383" i="17"/>
  <c r="AR1382" i="17"/>
  <c r="AR1381" i="17"/>
  <c r="AR1380" i="17"/>
  <c r="AR1379" i="17"/>
  <c r="AR1378" i="17"/>
  <c r="AR1377" i="17"/>
  <c r="AR1376" i="17"/>
  <c r="AR1375" i="17"/>
  <c r="AR1374" i="17"/>
  <c r="AR1373" i="17"/>
  <c r="AR1372" i="17"/>
  <c r="AR1371" i="17"/>
  <c r="AR1370" i="17"/>
  <c r="AR1369" i="17"/>
  <c r="AR1368" i="17"/>
  <c r="AR1367" i="17"/>
  <c r="AR1366" i="17"/>
  <c r="AR1365" i="17"/>
  <c r="AR1364" i="17"/>
  <c r="AR1363" i="17"/>
  <c r="AR1362" i="17"/>
  <c r="AR1361" i="17"/>
  <c r="AR1360" i="17"/>
  <c r="AR1359" i="17"/>
  <c r="AR1358" i="17"/>
  <c r="AR1357" i="17"/>
  <c r="AR1356" i="17"/>
  <c r="AR1355" i="17"/>
  <c r="AR1354" i="17"/>
  <c r="AR1353" i="17"/>
  <c r="AR1352" i="17"/>
  <c r="AR1351" i="17"/>
  <c r="AR1350" i="17"/>
  <c r="AR1349" i="17"/>
  <c r="AR1348" i="17"/>
  <c r="AR1347" i="17"/>
  <c r="AR1346" i="17"/>
  <c r="AR1345" i="17"/>
  <c r="AR1344" i="17"/>
  <c r="AR1343" i="17"/>
  <c r="AR1342" i="17"/>
  <c r="AR1341" i="17"/>
  <c r="AR1340" i="17"/>
  <c r="AR1339" i="17"/>
  <c r="AR1338" i="17"/>
  <c r="AR1337" i="17"/>
  <c r="AR1336" i="17"/>
  <c r="AR1335" i="17"/>
  <c r="AR1334" i="17"/>
  <c r="AR1333" i="17"/>
  <c r="AR1332" i="17"/>
  <c r="AR1331" i="17"/>
  <c r="AR1330" i="17"/>
  <c r="AR1329" i="17"/>
  <c r="AR1328" i="17"/>
  <c r="AR1327" i="17"/>
  <c r="AR1326" i="17"/>
  <c r="AR1325" i="17"/>
  <c r="AR1324" i="17"/>
  <c r="AR1323" i="17"/>
  <c r="AR1322" i="17"/>
  <c r="AR1321" i="17"/>
  <c r="AR1320" i="17"/>
  <c r="AR1319" i="17"/>
  <c r="AR1318" i="17"/>
  <c r="AR1317" i="17"/>
  <c r="AR1316" i="17"/>
  <c r="AR1315" i="17"/>
  <c r="AR1314" i="17"/>
  <c r="AR1313" i="17"/>
  <c r="AR1312" i="17"/>
  <c r="AR1311" i="17"/>
  <c r="AR1310" i="17"/>
  <c r="AR1309" i="17"/>
  <c r="AR1308" i="17"/>
  <c r="AR1307" i="17"/>
  <c r="AR1306" i="17"/>
  <c r="AR1305" i="17"/>
  <c r="AR1304" i="17"/>
  <c r="AR1303" i="17"/>
  <c r="AR1302" i="17"/>
  <c r="AR1301" i="17"/>
  <c r="AR1300" i="17"/>
  <c r="AR1299" i="17"/>
  <c r="AR1298" i="17"/>
  <c r="AR1297" i="17"/>
  <c r="AR1296" i="17"/>
  <c r="AR1295" i="17"/>
  <c r="AR1294" i="17"/>
  <c r="AR1293" i="17"/>
  <c r="AR1292" i="17"/>
  <c r="AR1291" i="17"/>
  <c r="AR1290" i="17"/>
  <c r="AR1289" i="17"/>
  <c r="AR1288" i="17"/>
  <c r="AR1287" i="17"/>
  <c r="AR1286" i="17"/>
  <c r="AR1285" i="17"/>
  <c r="AR1284" i="17"/>
  <c r="AR1283" i="17"/>
  <c r="AR1282" i="17"/>
  <c r="AR1281" i="17"/>
  <c r="AR1280" i="17"/>
  <c r="AR1279" i="17"/>
  <c r="AR1278" i="17"/>
  <c r="AR1277" i="17"/>
  <c r="AR1276" i="17"/>
  <c r="AR1275" i="17"/>
  <c r="AR1274" i="17"/>
  <c r="AR1273" i="17"/>
  <c r="AR1272" i="17"/>
  <c r="AR1271" i="17"/>
  <c r="AR1270" i="17"/>
  <c r="AR1269" i="17"/>
  <c r="AR1268" i="17"/>
  <c r="AR1267" i="17"/>
  <c r="AR1266" i="17"/>
  <c r="AR1265" i="17"/>
  <c r="AR1264" i="17"/>
  <c r="AR1263" i="17"/>
  <c r="AR1262" i="17"/>
  <c r="AR1261" i="17"/>
  <c r="AR1260" i="17"/>
  <c r="AR1259" i="17"/>
  <c r="AR1258" i="17"/>
  <c r="AR1257" i="17"/>
  <c r="AR1256" i="17"/>
  <c r="AR1255" i="17"/>
  <c r="AR1254" i="17"/>
  <c r="AR1253" i="17"/>
  <c r="AR1252" i="17"/>
  <c r="AR1251" i="17"/>
  <c r="AR1250" i="17"/>
  <c r="AR1249" i="17"/>
  <c r="AR1248" i="17"/>
  <c r="AR1247" i="17"/>
  <c r="AR1246" i="17"/>
  <c r="AR1245" i="17"/>
  <c r="AR1244" i="17"/>
  <c r="AR1243" i="17"/>
  <c r="AR1242" i="17"/>
  <c r="AR1241" i="17"/>
  <c r="AR1240" i="17"/>
  <c r="AR1239" i="17"/>
  <c r="AR1238" i="17"/>
  <c r="AR1237" i="17"/>
  <c r="AR1236" i="17"/>
  <c r="AR1235" i="17"/>
  <c r="AR1234" i="17"/>
  <c r="AR1233" i="17"/>
  <c r="AR1232" i="17"/>
  <c r="AR1231" i="17"/>
  <c r="AR1230" i="17"/>
  <c r="AR1229" i="17"/>
  <c r="AR1228" i="17"/>
  <c r="AR1227" i="17"/>
  <c r="AR1226" i="17"/>
  <c r="AR1225" i="17"/>
  <c r="AR1224" i="17"/>
  <c r="AR1223" i="17"/>
  <c r="AR1222" i="17"/>
  <c r="AR1221" i="17"/>
  <c r="AR1220" i="17"/>
  <c r="AR1219" i="17"/>
  <c r="AR1218" i="17"/>
  <c r="AR1217" i="17"/>
  <c r="AR1216" i="17"/>
  <c r="AR1215" i="17"/>
  <c r="AR1214" i="17"/>
  <c r="AR1213" i="17"/>
  <c r="AR1212" i="17"/>
  <c r="AR1211" i="17"/>
  <c r="AR1210" i="17"/>
  <c r="AR1209" i="17"/>
  <c r="AR1208" i="17"/>
  <c r="AR1207" i="17"/>
  <c r="AR1206" i="17"/>
  <c r="AR1205" i="17"/>
  <c r="AR1204" i="17"/>
  <c r="AR1203" i="17"/>
  <c r="AR1202" i="17"/>
  <c r="AR1201" i="17"/>
  <c r="AR1200" i="17"/>
  <c r="AR1199" i="17"/>
  <c r="AR1198" i="17"/>
  <c r="AR1197" i="17"/>
  <c r="AR1196" i="17"/>
  <c r="AR1195" i="17"/>
  <c r="AR1194" i="17"/>
  <c r="AR1193" i="17"/>
  <c r="AR1192" i="17"/>
  <c r="AR1191" i="17"/>
  <c r="AR1190" i="17"/>
  <c r="AR1189" i="17"/>
  <c r="AR1188" i="17"/>
  <c r="AR1187" i="17"/>
  <c r="AR1186" i="17"/>
  <c r="AR1185" i="17"/>
  <c r="AR1184" i="17"/>
  <c r="AR1183" i="17"/>
  <c r="AR1182" i="17"/>
  <c r="AR1181" i="17"/>
  <c r="AR1180" i="17"/>
  <c r="AR1179" i="17"/>
  <c r="AR1178" i="17"/>
  <c r="AR1177" i="17"/>
  <c r="AR1176" i="17"/>
  <c r="AR1175" i="17"/>
  <c r="AR1174" i="17"/>
  <c r="AR1173" i="17"/>
  <c r="AR1172" i="17"/>
  <c r="AR1171" i="17"/>
  <c r="AR1170" i="17"/>
  <c r="AR1169" i="17"/>
  <c r="AR1168" i="17"/>
  <c r="AR1167" i="17"/>
  <c r="AR1166" i="17"/>
  <c r="AR1165" i="17"/>
  <c r="AR1164" i="17"/>
  <c r="AR1163" i="17"/>
  <c r="AR1162" i="17"/>
  <c r="AR1161" i="17"/>
  <c r="AR1160" i="17"/>
  <c r="AR1159" i="17"/>
  <c r="AR1158" i="17"/>
  <c r="AR1157" i="17"/>
  <c r="AR1156" i="17"/>
  <c r="AR1155" i="17"/>
  <c r="AR1154" i="17"/>
  <c r="AR1153" i="17"/>
  <c r="AR1152" i="17"/>
  <c r="AR1151" i="17"/>
  <c r="AR1150" i="17"/>
  <c r="AR1149" i="17"/>
  <c r="AR1148" i="17"/>
  <c r="AR1147" i="17"/>
  <c r="AR1146" i="17"/>
  <c r="AR1145" i="17"/>
  <c r="AR1144" i="17"/>
  <c r="AR1143" i="17"/>
  <c r="AR1142" i="17"/>
  <c r="AR1141" i="17"/>
  <c r="AR1140" i="17"/>
  <c r="AR1139" i="17"/>
  <c r="AR1138" i="17"/>
  <c r="AR1137" i="17"/>
  <c r="AR1136" i="17"/>
  <c r="AR1135" i="17"/>
  <c r="AR1134" i="17"/>
  <c r="AR1133" i="17"/>
  <c r="AR1132" i="17"/>
  <c r="AR1131" i="17"/>
  <c r="AR1130" i="17"/>
  <c r="AR1129" i="17"/>
  <c r="AR1128" i="17"/>
  <c r="AR1127" i="17"/>
  <c r="AR1126" i="17"/>
  <c r="AR1125" i="17"/>
  <c r="AR1124" i="17"/>
  <c r="AR1123" i="17"/>
  <c r="AR1122" i="17"/>
  <c r="AR1121" i="17"/>
  <c r="AR1120" i="17"/>
  <c r="AR1119" i="17"/>
  <c r="AR1118" i="17"/>
  <c r="AR1117" i="17"/>
  <c r="AR1116" i="17"/>
  <c r="AR1115" i="17"/>
  <c r="AR1114" i="17"/>
  <c r="AR1113" i="17"/>
  <c r="AR1112" i="17"/>
  <c r="AR1111" i="17"/>
  <c r="AR1110" i="17"/>
  <c r="AR1109" i="17"/>
  <c r="AR1108" i="17"/>
  <c r="AR1107" i="17"/>
  <c r="AR1106" i="17"/>
  <c r="AR1105" i="17"/>
  <c r="AR1104" i="17"/>
  <c r="AR1103" i="17"/>
  <c r="AR1102" i="17"/>
  <c r="AR1101" i="17"/>
  <c r="AR1100" i="17"/>
  <c r="AR1099" i="17"/>
  <c r="AR1098" i="17"/>
  <c r="AR1097" i="17"/>
  <c r="AR1096" i="17"/>
  <c r="AR1095" i="17"/>
  <c r="AR1094" i="17"/>
  <c r="AR1093" i="17"/>
  <c r="AR1092" i="17"/>
  <c r="AR1091" i="17"/>
  <c r="AR1090" i="17"/>
  <c r="AR1089" i="17"/>
  <c r="AR1088" i="17"/>
  <c r="AR1087" i="17"/>
  <c r="AR1086" i="17"/>
  <c r="AR1085" i="17"/>
  <c r="AR1084" i="17"/>
  <c r="AR1083" i="17"/>
  <c r="AR1082" i="17"/>
  <c r="AR1081" i="17"/>
  <c r="AR1080" i="17"/>
  <c r="AR1079" i="17"/>
  <c r="AR1078" i="17"/>
  <c r="AR1077" i="17"/>
  <c r="AR1076" i="17"/>
  <c r="AR1075" i="17"/>
  <c r="AR1074" i="17"/>
  <c r="AR1073" i="17"/>
  <c r="AR1072" i="17"/>
  <c r="AR1071" i="17"/>
  <c r="AR1070" i="17"/>
  <c r="AR1069" i="17"/>
  <c r="AR1068" i="17"/>
  <c r="AR1067" i="17"/>
  <c r="AR1066" i="17"/>
  <c r="AR1065" i="17"/>
  <c r="AR1064" i="17"/>
  <c r="AR1063" i="17"/>
  <c r="AR1062" i="17"/>
  <c r="AR1061" i="17"/>
  <c r="AR1060" i="17"/>
  <c r="AR1059" i="17"/>
  <c r="AR1058" i="17"/>
  <c r="AR1057" i="17"/>
  <c r="AR1056" i="17"/>
  <c r="AR1055" i="17"/>
  <c r="AR1054" i="17"/>
  <c r="AR1053" i="17"/>
  <c r="AR1052" i="17"/>
  <c r="AR1051" i="17"/>
  <c r="AR1050" i="17"/>
  <c r="AR1049" i="17"/>
  <c r="AR1048" i="17"/>
  <c r="AR1047" i="17"/>
  <c r="AR1046" i="17"/>
  <c r="AR1045" i="17"/>
  <c r="AR1044" i="17"/>
  <c r="AR1043" i="17"/>
  <c r="AR1042" i="17"/>
  <c r="AR1041" i="17"/>
  <c r="AR1040" i="17"/>
  <c r="AR1039" i="17"/>
  <c r="AR1038" i="17"/>
  <c r="AR1037" i="17"/>
  <c r="AR1036" i="17"/>
  <c r="AR1035" i="17"/>
  <c r="AR1034" i="17"/>
  <c r="AR1033" i="17"/>
  <c r="AR1032" i="17"/>
  <c r="AR1031" i="17"/>
  <c r="AR1030" i="17"/>
  <c r="AR1029" i="17"/>
  <c r="AR1028" i="17"/>
  <c r="AR1027" i="17"/>
  <c r="AR1026" i="17"/>
  <c r="AR1025" i="17"/>
  <c r="AR1024" i="17"/>
  <c r="AR1023" i="17"/>
  <c r="AR1022" i="17"/>
  <c r="AR1021" i="17"/>
  <c r="AR1020" i="17"/>
  <c r="AR1019" i="17"/>
  <c r="AR1018" i="17"/>
  <c r="AR1017" i="17"/>
  <c r="AR1016" i="17"/>
  <c r="AR1015" i="17"/>
  <c r="AR1014" i="17"/>
  <c r="AR1013" i="17"/>
  <c r="AR1012" i="17"/>
  <c r="AR1011" i="17"/>
  <c r="AR1010" i="17"/>
  <c r="AR1009" i="17"/>
  <c r="AR1008" i="17"/>
  <c r="AR1007" i="17"/>
  <c r="AR1006" i="17"/>
  <c r="AR1005" i="17"/>
  <c r="AR1004" i="17"/>
  <c r="AR1003" i="17"/>
  <c r="AR1002" i="17"/>
  <c r="AR1001" i="17"/>
  <c r="AR1000" i="17"/>
  <c r="AP1499" i="17"/>
  <c r="AP1498" i="17"/>
  <c r="AP1497" i="17"/>
  <c r="AP1496" i="17"/>
  <c r="AP1495" i="17"/>
  <c r="AP1494" i="17"/>
  <c r="AP1493" i="17"/>
  <c r="AP1492" i="17"/>
  <c r="AP1491" i="17"/>
  <c r="AP1490" i="17"/>
  <c r="AP1489" i="17"/>
  <c r="AP1488" i="17"/>
  <c r="AP1487" i="17"/>
  <c r="AP1486" i="17"/>
  <c r="AP1485" i="17"/>
  <c r="AP1484" i="17"/>
  <c r="AP1483" i="17"/>
  <c r="AP1482" i="17"/>
  <c r="AP1481" i="17"/>
  <c r="AP1480" i="17"/>
  <c r="AP1479" i="17"/>
  <c r="AP1478" i="17"/>
  <c r="AP1477" i="17"/>
  <c r="AP1476" i="17"/>
  <c r="AP1475" i="17"/>
  <c r="AP1474" i="17"/>
  <c r="AP1473" i="17"/>
  <c r="AP1472" i="17"/>
  <c r="AP1471" i="17"/>
  <c r="AP1470" i="17"/>
  <c r="AP1469" i="17"/>
  <c r="AP1468" i="17"/>
  <c r="AP1467" i="17"/>
  <c r="AP1466" i="17"/>
  <c r="AP1465" i="17"/>
  <c r="AP1464" i="17"/>
  <c r="AP1463" i="17"/>
  <c r="AP1462" i="17"/>
  <c r="AP1461" i="17"/>
  <c r="AP1460" i="17"/>
  <c r="AP1459" i="17"/>
  <c r="AP1458" i="17"/>
  <c r="AP1457" i="17"/>
  <c r="AP1456" i="17"/>
  <c r="AP1455" i="17"/>
  <c r="AP1454" i="17"/>
  <c r="AP1453" i="17"/>
  <c r="AP1452" i="17"/>
  <c r="AP1451" i="17"/>
  <c r="AP1450" i="17"/>
  <c r="AP1449" i="17"/>
  <c r="AP1448" i="17"/>
  <c r="AP1447" i="17"/>
  <c r="AP1446" i="17"/>
  <c r="AP1445" i="17"/>
  <c r="AP1444" i="17"/>
  <c r="AP1443" i="17"/>
  <c r="AP1442" i="17"/>
  <c r="AP1441" i="17"/>
  <c r="AP1440" i="17"/>
  <c r="AP1439" i="17"/>
  <c r="AP1438" i="17"/>
  <c r="AP1437" i="17"/>
  <c r="AP1436" i="17"/>
  <c r="AP1435" i="17"/>
  <c r="AP1434" i="17"/>
  <c r="AP1433" i="17"/>
  <c r="AP1432" i="17"/>
  <c r="AP1431" i="17"/>
  <c r="AP1430" i="17"/>
  <c r="AP1429" i="17"/>
  <c r="AP1428" i="17"/>
  <c r="AP1427" i="17"/>
  <c r="AP1426" i="17"/>
  <c r="AP1425" i="17"/>
  <c r="AP1424" i="17"/>
  <c r="AP1423" i="17"/>
  <c r="AP1422" i="17"/>
  <c r="AP1421" i="17"/>
  <c r="AP1420" i="17"/>
  <c r="AP1419" i="17"/>
  <c r="AP1418" i="17"/>
  <c r="AP1417" i="17"/>
  <c r="AP1416" i="17"/>
  <c r="AP1415" i="17"/>
  <c r="AP1414" i="17"/>
  <c r="AP1413" i="17"/>
  <c r="AP1412" i="17"/>
  <c r="AP1411" i="17"/>
  <c r="AP1410" i="17"/>
  <c r="AP1409" i="17"/>
  <c r="AP1408" i="17"/>
  <c r="AP1407" i="17"/>
  <c r="AP1406" i="17"/>
  <c r="AP1405" i="17"/>
  <c r="AP1404" i="17"/>
  <c r="AP1403" i="17"/>
  <c r="AP1402" i="17"/>
  <c r="AP1401" i="17"/>
  <c r="AP1400" i="17"/>
  <c r="AP1399" i="17"/>
  <c r="AP1398" i="17"/>
  <c r="AP1397" i="17"/>
  <c r="AP1396" i="17"/>
  <c r="AP1395" i="17"/>
  <c r="AP1394" i="17"/>
  <c r="AP1393" i="17"/>
  <c r="AP1392" i="17"/>
  <c r="AP1391" i="17"/>
  <c r="AP1390" i="17"/>
  <c r="AP1389" i="17"/>
  <c r="AP1388" i="17"/>
  <c r="AP1387" i="17"/>
  <c r="AP1386" i="17"/>
  <c r="AP1385" i="17"/>
  <c r="AP1384" i="17"/>
  <c r="AP1383" i="17"/>
  <c r="AP1382" i="17"/>
  <c r="AP1381" i="17"/>
  <c r="AP1380" i="17"/>
  <c r="AP1379" i="17"/>
  <c r="AP1378" i="17"/>
  <c r="AP1377" i="17"/>
  <c r="AP1376" i="17"/>
  <c r="AP1375" i="17"/>
  <c r="AP1374" i="17"/>
  <c r="AP1373" i="17"/>
  <c r="AP1372" i="17"/>
  <c r="AP1371" i="17"/>
  <c r="AP1370" i="17"/>
  <c r="AP1369" i="17"/>
  <c r="AP1368" i="17"/>
  <c r="AP1367" i="17"/>
  <c r="AP1366" i="17"/>
  <c r="AP1365" i="17"/>
  <c r="AP1364" i="17"/>
  <c r="AP1363" i="17"/>
  <c r="AP1362" i="17"/>
  <c r="AP1361" i="17"/>
  <c r="AP1360" i="17"/>
  <c r="AP1359" i="17"/>
  <c r="AP1358" i="17"/>
  <c r="AP1357" i="17"/>
  <c r="AP1356" i="17"/>
  <c r="AP1355" i="17"/>
  <c r="AP1354" i="17"/>
  <c r="AP1353" i="17"/>
  <c r="AP1352" i="17"/>
  <c r="AP1351" i="17"/>
  <c r="AP1350" i="17"/>
  <c r="AP1349" i="17"/>
  <c r="AP1348" i="17"/>
  <c r="AP1347" i="17"/>
  <c r="AP1346" i="17"/>
  <c r="AP1345" i="17"/>
  <c r="AP1344" i="17"/>
  <c r="AP1343" i="17"/>
  <c r="AP1342" i="17"/>
  <c r="AP1341" i="17"/>
  <c r="AP1340" i="17"/>
  <c r="AP1339" i="17"/>
  <c r="AP1338" i="17"/>
  <c r="AP1337" i="17"/>
  <c r="AP1336" i="17"/>
  <c r="AP1335" i="17"/>
  <c r="AP1334" i="17"/>
  <c r="AP1333" i="17"/>
  <c r="AP1332" i="17"/>
  <c r="AP1331" i="17"/>
  <c r="AP1330" i="17"/>
  <c r="AP1329" i="17"/>
  <c r="AP1328" i="17"/>
  <c r="AP1327" i="17"/>
  <c r="AP1326" i="17"/>
  <c r="AP1325" i="17"/>
  <c r="AP1324" i="17"/>
  <c r="AP1323" i="17"/>
  <c r="AP1322" i="17"/>
  <c r="AP1321" i="17"/>
  <c r="AP1320" i="17"/>
  <c r="AP1319" i="17"/>
  <c r="AP1318" i="17"/>
  <c r="AP1317" i="17"/>
  <c r="AP1316" i="17"/>
  <c r="AP1315" i="17"/>
  <c r="AP1314" i="17"/>
  <c r="AP1313" i="17"/>
  <c r="AP1312" i="17"/>
  <c r="AP1311" i="17"/>
  <c r="AP1310" i="17"/>
  <c r="AP1309" i="17"/>
  <c r="AP1308" i="17"/>
  <c r="AP1307" i="17"/>
  <c r="AP1306" i="17"/>
  <c r="AP1305" i="17"/>
  <c r="AP1304" i="17"/>
  <c r="AP1303" i="17"/>
  <c r="AP1302" i="17"/>
  <c r="AP1301" i="17"/>
  <c r="AP1300" i="17"/>
  <c r="AP1299" i="17"/>
  <c r="AP1298" i="17"/>
  <c r="AP1297" i="17"/>
  <c r="AP1296" i="17"/>
  <c r="AP1295" i="17"/>
  <c r="AP1294" i="17"/>
  <c r="AP1293" i="17"/>
  <c r="AP1292" i="17"/>
  <c r="AP1291" i="17"/>
  <c r="AP1290" i="17"/>
  <c r="AP1289" i="17"/>
  <c r="AP1288" i="17"/>
  <c r="AP1287" i="17"/>
  <c r="AP1286" i="17"/>
  <c r="AP1285" i="17"/>
  <c r="AP1284" i="17"/>
  <c r="AP1283" i="17"/>
  <c r="AP1282" i="17"/>
  <c r="AP1281" i="17"/>
  <c r="AP1280" i="17"/>
  <c r="AP1279" i="17"/>
  <c r="AP1278" i="17"/>
  <c r="AP1277" i="17"/>
  <c r="AP1276" i="17"/>
  <c r="AP1275" i="17"/>
  <c r="AP1274" i="17"/>
  <c r="AP1273" i="17"/>
  <c r="AP1272" i="17"/>
  <c r="AP1271" i="17"/>
  <c r="AP1270" i="17"/>
  <c r="AP1269" i="17"/>
  <c r="AP1268" i="17"/>
  <c r="AP1267" i="17"/>
  <c r="AP1266" i="17"/>
  <c r="AP1265" i="17"/>
  <c r="AP1264" i="17"/>
  <c r="AP1263" i="17"/>
  <c r="AP1262" i="17"/>
  <c r="AP1261" i="17"/>
  <c r="AP1260" i="17"/>
  <c r="AP1259" i="17"/>
  <c r="AP1258" i="17"/>
  <c r="AP1257" i="17"/>
  <c r="AP1256" i="17"/>
  <c r="AP1255" i="17"/>
  <c r="AP1254" i="17"/>
  <c r="AP1253" i="17"/>
  <c r="AP1252" i="17"/>
  <c r="AP1251" i="17"/>
  <c r="AP1250" i="17"/>
  <c r="AP1249" i="17"/>
  <c r="AP1248" i="17"/>
  <c r="AP1247" i="17"/>
  <c r="AP1246" i="17"/>
  <c r="AP1245" i="17"/>
  <c r="AP1244" i="17"/>
  <c r="AP1243" i="17"/>
  <c r="AP1242" i="17"/>
  <c r="AP1241" i="17"/>
  <c r="AP1240" i="17"/>
  <c r="AP1239" i="17"/>
  <c r="AP1238" i="17"/>
  <c r="AP1237" i="17"/>
  <c r="AP1236" i="17"/>
  <c r="AP1235" i="17"/>
  <c r="AP1234" i="17"/>
  <c r="AP1233" i="17"/>
  <c r="AP1232" i="17"/>
  <c r="AP1231" i="17"/>
  <c r="AP1230" i="17"/>
  <c r="AP1229" i="17"/>
  <c r="AP1228" i="17"/>
  <c r="AP1227" i="17"/>
  <c r="AP1226" i="17"/>
  <c r="AP1225" i="17"/>
  <c r="AP1224" i="17"/>
  <c r="AP1223" i="17"/>
  <c r="AP1222" i="17"/>
  <c r="AP1221" i="17"/>
  <c r="AP1220" i="17"/>
  <c r="AP1219" i="17"/>
  <c r="AP1218" i="17"/>
  <c r="AP1217" i="17"/>
  <c r="AP1216" i="17"/>
  <c r="AP1215" i="17"/>
  <c r="AP1214" i="17"/>
  <c r="AP1213" i="17"/>
  <c r="AP1212" i="17"/>
  <c r="AP1211" i="17"/>
  <c r="AP1210" i="17"/>
  <c r="AP1209" i="17"/>
  <c r="AP1208" i="17"/>
  <c r="AP1207" i="17"/>
  <c r="AP1206" i="17"/>
  <c r="AP1205" i="17"/>
  <c r="AP1204" i="17"/>
  <c r="AP1203" i="17"/>
  <c r="AP1202" i="17"/>
  <c r="AP1201" i="17"/>
  <c r="AP1200" i="17"/>
  <c r="AP1199" i="17"/>
  <c r="AP1198" i="17"/>
  <c r="AP1197" i="17"/>
  <c r="AP1196" i="17"/>
  <c r="AP1195" i="17"/>
  <c r="AP1194" i="17"/>
  <c r="AP1193" i="17"/>
  <c r="AP1192" i="17"/>
  <c r="AP1191" i="17"/>
  <c r="AP1190" i="17"/>
  <c r="AP1189" i="17"/>
  <c r="AP1188" i="17"/>
  <c r="AP1187" i="17"/>
  <c r="AP1186" i="17"/>
  <c r="AP1185" i="17"/>
  <c r="AP1184" i="17"/>
  <c r="AP1183" i="17"/>
  <c r="AP1182" i="17"/>
  <c r="AP1181" i="17"/>
  <c r="AP1180" i="17"/>
  <c r="AP1179" i="17"/>
  <c r="AP1178" i="17"/>
  <c r="AP1177" i="17"/>
  <c r="AP1176" i="17"/>
  <c r="AP1175" i="17"/>
  <c r="AP1174" i="17"/>
  <c r="AP1173" i="17"/>
  <c r="AP1172" i="17"/>
  <c r="AP1171" i="17"/>
  <c r="AP1170" i="17"/>
  <c r="AP1169" i="17"/>
  <c r="AP1168" i="17"/>
  <c r="AP1167" i="17"/>
  <c r="AP1166" i="17"/>
  <c r="AP1165" i="17"/>
  <c r="AP1164" i="17"/>
  <c r="AP1163" i="17"/>
  <c r="AP1162" i="17"/>
  <c r="AP1161" i="17"/>
  <c r="AP1160" i="17"/>
  <c r="AP1159" i="17"/>
  <c r="AP1158" i="17"/>
  <c r="AP1157" i="17"/>
  <c r="AP1156" i="17"/>
  <c r="AP1155" i="17"/>
  <c r="AP1154" i="17"/>
  <c r="AP1153" i="17"/>
  <c r="AP1152" i="17"/>
  <c r="AP1151" i="17"/>
  <c r="AP1150" i="17"/>
  <c r="AP1149" i="17"/>
  <c r="AP1148" i="17"/>
  <c r="AP1147" i="17"/>
  <c r="AP1146" i="17"/>
  <c r="AP1145" i="17"/>
  <c r="AP1144" i="17"/>
  <c r="AP1143" i="17"/>
  <c r="AP1142" i="17"/>
  <c r="AP1141" i="17"/>
  <c r="AP1140" i="17"/>
  <c r="AP1139" i="17"/>
  <c r="AP1138" i="17"/>
  <c r="AP1137" i="17"/>
  <c r="AP1136" i="17"/>
  <c r="AP1135" i="17"/>
  <c r="AP1134" i="17"/>
  <c r="AP1133" i="17"/>
  <c r="AP1132" i="17"/>
  <c r="AP1131" i="17"/>
  <c r="AP1130" i="17"/>
  <c r="AP1129" i="17"/>
  <c r="AP1128" i="17"/>
  <c r="AP1127" i="17"/>
  <c r="AP1126" i="17"/>
  <c r="AP1125" i="17"/>
  <c r="AP1124" i="17"/>
  <c r="AP1123" i="17"/>
  <c r="AP1122" i="17"/>
  <c r="AP1121" i="17"/>
  <c r="AP1120" i="17"/>
  <c r="AP1119" i="17"/>
  <c r="AP1118" i="17"/>
  <c r="AP1117" i="17"/>
  <c r="AP1116" i="17"/>
  <c r="AP1115" i="17"/>
  <c r="AP1114" i="17"/>
  <c r="AP1113" i="17"/>
  <c r="AP1112" i="17"/>
  <c r="AP1111" i="17"/>
  <c r="AP1110" i="17"/>
  <c r="AP1109" i="17"/>
  <c r="AP1108" i="17"/>
  <c r="AP1107" i="17"/>
  <c r="AP1106" i="17"/>
  <c r="AP1105" i="17"/>
  <c r="AP1104" i="17"/>
  <c r="AP1103" i="17"/>
  <c r="AP1102" i="17"/>
  <c r="AP1101" i="17"/>
  <c r="AP1100" i="17"/>
  <c r="AP1099" i="17"/>
  <c r="AP1098" i="17"/>
  <c r="AP1097" i="17"/>
  <c r="AP1096" i="17"/>
  <c r="AP1095" i="17"/>
  <c r="AP1094" i="17"/>
  <c r="AP1093" i="17"/>
  <c r="AP1092" i="17"/>
  <c r="AP1091" i="17"/>
  <c r="AP1090" i="17"/>
  <c r="AP1089" i="17"/>
  <c r="AP1088" i="17"/>
  <c r="AP1087" i="17"/>
  <c r="AP1086" i="17"/>
  <c r="AP1085" i="17"/>
  <c r="AP1084" i="17"/>
  <c r="AP1083" i="17"/>
  <c r="AP1082" i="17"/>
  <c r="AP1081" i="17"/>
  <c r="AP1080" i="17"/>
  <c r="AP1079" i="17"/>
  <c r="AP1078" i="17"/>
  <c r="AP1077" i="17"/>
  <c r="AP1076" i="17"/>
  <c r="AP1075" i="17"/>
  <c r="AP1074" i="17"/>
  <c r="AP1073" i="17"/>
  <c r="AP1072" i="17"/>
  <c r="AP1071" i="17"/>
  <c r="AP1070" i="17"/>
  <c r="AP1069" i="17"/>
  <c r="AP1068" i="17"/>
  <c r="AP1067" i="17"/>
  <c r="AP1066" i="17"/>
  <c r="AP1065" i="17"/>
  <c r="AP1064" i="17"/>
  <c r="AP1063" i="17"/>
  <c r="AP1062" i="17"/>
  <c r="AP1061" i="17"/>
  <c r="AP1060" i="17"/>
  <c r="AP1059" i="17"/>
  <c r="AP1058" i="17"/>
  <c r="AP1057" i="17"/>
  <c r="AP1056" i="17"/>
  <c r="AP1055" i="17"/>
  <c r="AP1054" i="17"/>
  <c r="AP1053" i="17"/>
  <c r="AP1052" i="17"/>
  <c r="AP1051" i="17"/>
  <c r="AP1050" i="17"/>
  <c r="AP1049" i="17"/>
  <c r="AP1048" i="17"/>
  <c r="AP1047" i="17"/>
  <c r="AP1046" i="17"/>
  <c r="AP1045" i="17"/>
  <c r="AP1044" i="17"/>
  <c r="AP1043" i="17"/>
  <c r="AP1042" i="17"/>
  <c r="AP1041" i="17"/>
  <c r="AP1040" i="17"/>
  <c r="AP1039" i="17"/>
  <c r="AP1038" i="17"/>
  <c r="AP1037" i="17"/>
  <c r="AP1036" i="17"/>
  <c r="AP1035" i="17"/>
  <c r="AP1034" i="17"/>
  <c r="AP1033" i="17"/>
  <c r="AP1032" i="17"/>
  <c r="AP1031" i="17"/>
  <c r="AP1030" i="17"/>
  <c r="AP1029" i="17"/>
  <c r="AP1028" i="17"/>
  <c r="AP1027" i="17"/>
  <c r="AP1026" i="17"/>
  <c r="AP1025" i="17"/>
  <c r="AP1024" i="17"/>
  <c r="AP1023" i="17"/>
  <c r="AP1022" i="17"/>
  <c r="AP1021" i="17"/>
  <c r="AP1020" i="17"/>
  <c r="AP1019" i="17"/>
  <c r="AP1018" i="17"/>
  <c r="AP1017" i="17"/>
  <c r="AP1016" i="17"/>
  <c r="AP1015" i="17"/>
  <c r="AP1014" i="17"/>
  <c r="AP1013" i="17"/>
  <c r="AP1012" i="17"/>
  <c r="AP1011" i="17"/>
  <c r="AP1010" i="17"/>
  <c r="AP1009" i="17"/>
  <c r="AP1008" i="17"/>
  <c r="AP1007" i="17"/>
  <c r="AP1006" i="17"/>
  <c r="AP1005" i="17"/>
  <c r="AP1004" i="17"/>
  <c r="AP1003" i="17"/>
  <c r="AP1002" i="17"/>
  <c r="AP1001" i="17"/>
  <c r="AP1000" i="17"/>
  <c r="AM1499" i="17"/>
  <c r="AM1498" i="17"/>
  <c r="AM1497" i="17"/>
  <c r="AM1496" i="17"/>
  <c r="AM1495" i="17"/>
  <c r="AM1494" i="17"/>
  <c r="AM1493" i="17"/>
  <c r="AM1492" i="17"/>
  <c r="AM1491" i="17"/>
  <c r="AM1490" i="17"/>
  <c r="AM1489" i="17"/>
  <c r="AM1488" i="17"/>
  <c r="AM1487" i="17"/>
  <c r="AM1486" i="17"/>
  <c r="AM1485" i="17"/>
  <c r="AM1484" i="17"/>
  <c r="AM1483" i="17"/>
  <c r="AM1482" i="17"/>
  <c r="AM1481" i="17"/>
  <c r="AM1480" i="17"/>
  <c r="AM1479" i="17"/>
  <c r="AM1478" i="17"/>
  <c r="AM1477" i="17"/>
  <c r="AM1476" i="17"/>
  <c r="AM1475" i="17"/>
  <c r="AM1474" i="17"/>
  <c r="AM1473" i="17"/>
  <c r="AM1472" i="17"/>
  <c r="AM1471" i="17"/>
  <c r="AM1470" i="17"/>
  <c r="AM1469" i="17"/>
  <c r="AM1468" i="17"/>
  <c r="AM1467" i="17"/>
  <c r="AM1466" i="17"/>
  <c r="AM1465" i="17"/>
  <c r="AM1464" i="17"/>
  <c r="AM1463" i="17"/>
  <c r="AM1462" i="17"/>
  <c r="AM1461" i="17"/>
  <c r="AM1460" i="17"/>
  <c r="AM1459" i="17"/>
  <c r="AM1458" i="17"/>
  <c r="AM1457" i="17"/>
  <c r="AM1456" i="17"/>
  <c r="AM1455" i="17"/>
  <c r="AM1454" i="17"/>
  <c r="AM1453" i="17"/>
  <c r="AM1452" i="17"/>
  <c r="AM1451" i="17"/>
  <c r="AM1450" i="17"/>
  <c r="AM1449" i="17"/>
  <c r="AM1448" i="17"/>
  <c r="AM1447" i="17"/>
  <c r="AM1446" i="17"/>
  <c r="AM1445" i="17"/>
  <c r="AM1444" i="17"/>
  <c r="AM1443" i="17"/>
  <c r="AM1442" i="17"/>
  <c r="AM1441" i="17"/>
  <c r="AM1440" i="17"/>
  <c r="AM1439" i="17"/>
  <c r="AM1438" i="17"/>
  <c r="AM1437" i="17"/>
  <c r="AM1436" i="17"/>
  <c r="AM1435" i="17"/>
  <c r="AM1434" i="17"/>
  <c r="AM1433" i="17"/>
  <c r="AM1432" i="17"/>
  <c r="AM1431" i="17"/>
  <c r="AM1430" i="17"/>
  <c r="AM1429" i="17"/>
  <c r="AM1428" i="17"/>
  <c r="AM1427" i="17"/>
  <c r="AM1426" i="17"/>
  <c r="AM1425" i="17"/>
  <c r="AM1424" i="17"/>
  <c r="AM1423" i="17"/>
  <c r="AM1422" i="17"/>
  <c r="AM1421" i="17"/>
  <c r="AM1420" i="17"/>
  <c r="AM1419" i="17"/>
  <c r="AM1418" i="17"/>
  <c r="AM1417" i="17"/>
  <c r="AM1416" i="17"/>
  <c r="AM1415" i="17"/>
  <c r="AM1414" i="17"/>
  <c r="AM1413" i="17"/>
  <c r="AM1412" i="17"/>
  <c r="AM1411" i="17"/>
  <c r="AM1410" i="17"/>
  <c r="AM1409" i="17"/>
  <c r="AM1408" i="17"/>
  <c r="AM1407" i="17"/>
  <c r="AM1406" i="17"/>
  <c r="AM1405" i="17"/>
  <c r="AM1404" i="17"/>
  <c r="AM1403" i="17"/>
  <c r="AM1402" i="17"/>
  <c r="AM1401" i="17"/>
  <c r="AM1400" i="17"/>
  <c r="AM1399" i="17"/>
  <c r="AM1398" i="17"/>
  <c r="AM1397" i="17"/>
  <c r="AM1396" i="17"/>
  <c r="AM1395" i="17"/>
  <c r="AM1394" i="17"/>
  <c r="AM1393" i="17"/>
  <c r="AM1392" i="17"/>
  <c r="AM1391" i="17"/>
  <c r="AM1390" i="17"/>
  <c r="AM1389" i="17"/>
  <c r="AM1388" i="17"/>
  <c r="AM1387" i="17"/>
  <c r="AM1386" i="17"/>
  <c r="AM1385" i="17"/>
  <c r="AM1384" i="17"/>
  <c r="AM1383" i="17"/>
  <c r="AM1382" i="17"/>
  <c r="AM1381" i="17"/>
  <c r="AM1380" i="17"/>
  <c r="AM1379" i="17"/>
  <c r="AM1378" i="17"/>
  <c r="AM1377" i="17"/>
  <c r="AM1376" i="17"/>
  <c r="AM1375" i="17"/>
  <c r="AM1374" i="17"/>
  <c r="AM1373" i="17"/>
  <c r="AM1372" i="17"/>
  <c r="AM1371" i="17"/>
  <c r="AM1370" i="17"/>
  <c r="AM1369" i="17"/>
  <c r="AM1368" i="17"/>
  <c r="AM1367" i="17"/>
  <c r="AM1366" i="17"/>
  <c r="AM1365" i="17"/>
  <c r="AM1364" i="17"/>
  <c r="AM1363" i="17"/>
  <c r="AM1362" i="17"/>
  <c r="AM1361" i="17"/>
  <c r="AM1360" i="17"/>
  <c r="AM1359" i="17"/>
  <c r="AM1358" i="17"/>
  <c r="AM1357" i="17"/>
  <c r="AM1356" i="17"/>
  <c r="AM1355" i="17"/>
  <c r="AM1354" i="17"/>
  <c r="AM1353" i="17"/>
  <c r="AM1352" i="17"/>
  <c r="AM1351" i="17"/>
  <c r="AM1350" i="17"/>
  <c r="AM1349" i="17"/>
  <c r="AM1348" i="17"/>
  <c r="AM1347" i="17"/>
  <c r="AM1346" i="17"/>
  <c r="AM1345" i="17"/>
  <c r="AM1344" i="17"/>
  <c r="AM1343" i="17"/>
  <c r="AM1342" i="17"/>
  <c r="AM1341" i="17"/>
  <c r="AM1340" i="17"/>
  <c r="AM1339" i="17"/>
  <c r="AM1338" i="17"/>
  <c r="AM1337" i="17"/>
  <c r="AM1336" i="17"/>
  <c r="AM1335" i="17"/>
  <c r="AM1334" i="17"/>
  <c r="AM1333" i="17"/>
  <c r="AM1332" i="17"/>
  <c r="AM1331" i="17"/>
  <c r="AM1330" i="17"/>
  <c r="AM1329" i="17"/>
  <c r="AM1328" i="17"/>
  <c r="AM1327" i="17"/>
  <c r="AM1326" i="17"/>
  <c r="AM1325" i="17"/>
  <c r="AM1324" i="17"/>
  <c r="AM1323" i="17"/>
  <c r="AM1322" i="17"/>
  <c r="AM1321" i="17"/>
  <c r="AM1320" i="17"/>
  <c r="AM1319" i="17"/>
  <c r="AM1318" i="17"/>
  <c r="AM1317" i="17"/>
  <c r="AM1316" i="17"/>
  <c r="AM1315" i="17"/>
  <c r="AM1314" i="17"/>
  <c r="AM1313" i="17"/>
  <c r="AM1312" i="17"/>
  <c r="AM1311" i="17"/>
  <c r="AM1310" i="17"/>
  <c r="AM1309" i="17"/>
  <c r="AM1308" i="17"/>
  <c r="AM1307" i="17"/>
  <c r="AM1306" i="17"/>
  <c r="AM1305" i="17"/>
  <c r="AM1304" i="17"/>
  <c r="AM1303" i="17"/>
  <c r="AM1302" i="17"/>
  <c r="AM1301" i="17"/>
  <c r="AM1300" i="17"/>
  <c r="AM1299" i="17"/>
  <c r="AM1298" i="17"/>
  <c r="AM1297" i="17"/>
  <c r="AM1296" i="17"/>
  <c r="AM1295" i="17"/>
  <c r="AM1294" i="17"/>
  <c r="AM1293" i="17"/>
  <c r="AM1292" i="17"/>
  <c r="AM1291" i="17"/>
  <c r="AM1290" i="17"/>
  <c r="AM1289" i="17"/>
  <c r="AM1288" i="17"/>
  <c r="AM1287" i="17"/>
  <c r="AM1286" i="17"/>
  <c r="AM1285" i="17"/>
  <c r="AM1284" i="17"/>
  <c r="AM1283" i="17"/>
  <c r="AM1282" i="17"/>
  <c r="AM1281" i="17"/>
  <c r="AM1280" i="17"/>
  <c r="AM1279" i="17"/>
  <c r="AM1278" i="17"/>
  <c r="AM1277" i="17"/>
  <c r="AM1276" i="17"/>
  <c r="AM1275" i="17"/>
  <c r="AM1274" i="17"/>
  <c r="AM1273" i="17"/>
  <c r="AM1272" i="17"/>
  <c r="AM1271" i="17"/>
  <c r="AM1270" i="17"/>
  <c r="AM1269" i="17"/>
  <c r="AM1268" i="17"/>
  <c r="AM1267" i="17"/>
  <c r="AM1266" i="17"/>
  <c r="AM1265" i="17"/>
  <c r="AM1264" i="17"/>
  <c r="AM1263" i="17"/>
  <c r="AM1262" i="17"/>
  <c r="AM1261" i="17"/>
  <c r="AM1260" i="17"/>
  <c r="AM1259" i="17"/>
  <c r="AM1258" i="17"/>
  <c r="AM1257" i="17"/>
  <c r="AM1256" i="17"/>
  <c r="AM1255" i="17"/>
  <c r="AM1254" i="17"/>
  <c r="AM1253" i="17"/>
  <c r="AM1252" i="17"/>
  <c r="AM1251" i="17"/>
  <c r="AM1250" i="17"/>
  <c r="AM1249" i="17"/>
  <c r="AM1248" i="17"/>
  <c r="AM1247" i="17"/>
  <c r="AM1246" i="17"/>
  <c r="AM1245" i="17"/>
  <c r="AM1244" i="17"/>
  <c r="AM1243" i="17"/>
  <c r="AM1242" i="17"/>
  <c r="AM1241" i="17"/>
  <c r="AM1240" i="17"/>
  <c r="AM1239" i="17"/>
  <c r="AM1238" i="17"/>
  <c r="AM1237" i="17"/>
  <c r="AM1236" i="17"/>
  <c r="AM1235" i="17"/>
  <c r="AM1234" i="17"/>
  <c r="AM1233" i="17"/>
  <c r="AM1232" i="17"/>
  <c r="AM1231" i="17"/>
  <c r="AM1230" i="17"/>
  <c r="AM1229" i="17"/>
  <c r="AM1228" i="17"/>
  <c r="AM1227" i="17"/>
  <c r="AM1226" i="17"/>
  <c r="AM1225" i="17"/>
  <c r="AM1224" i="17"/>
  <c r="AM1223" i="17"/>
  <c r="AM1222" i="17"/>
  <c r="AM1221" i="17"/>
  <c r="AM1220" i="17"/>
  <c r="AM1219" i="17"/>
  <c r="AM1218" i="17"/>
  <c r="AM1217" i="17"/>
  <c r="AM1216" i="17"/>
  <c r="AM1215" i="17"/>
  <c r="AM1214" i="17"/>
  <c r="AM1213" i="17"/>
  <c r="AM1212" i="17"/>
  <c r="AM1211" i="17"/>
  <c r="AM1210" i="17"/>
  <c r="AM1209" i="17"/>
  <c r="AM1208" i="17"/>
  <c r="AM1207" i="17"/>
  <c r="AM1206" i="17"/>
  <c r="AM1205" i="17"/>
  <c r="AM1204" i="17"/>
  <c r="AM1203" i="17"/>
  <c r="AM1202" i="17"/>
  <c r="AM1201" i="17"/>
  <c r="AM1200" i="17"/>
  <c r="AM1199" i="17"/>
  <c r="AM1198" i="17"/>
  <c r="AM1197" i="17"/>
  <c r="AM1196" i="17"/>
  <c r="AM1195" i="17"/>
  <c r="AM1194" i="17"/>
  <c r="AM1193" i="17"/>
  <c r="AM1192" i="17"/>
  <c r="AM1191" i="17"/>
  <c r="AM1190" i="17"/>
  <c r="AM1189" i="17"/>
  <c r="AM1188" i="17"/>
  <c r="AM1187" i="17"/>
  <c r="AM1186" i="17"/>
  <c r="AM1185" i="17"/>
  <c r="AM1184" i="17"/>
  <c r="AM1183" i="17"/>
  <c r="AM1182" i="17"/>
  <c r="AM1181" i="17"/>
  <c r="AM1180" i="17"/>
  <c r="AM1179" i="17"/>
  <c r="AM1178" i="17"/>
  <c r="AM1177" i="17"/>
  <c r="AM1176" i="17"/>
  <c r="AM1175" i="17"/>
  <c r="AM1174" i="17"/>
  <c r="AM1173" i="17"/>
  <c r="AM1172" i="17"/>
  <c r="AM1171" i="17"/>
  <c r="AM1170" i="17"/>
  <c r="AM1169" i="17"/>
  <c r="AM1168" i="17"/>
  <c r="AM1167" i="17"/>
  <c r="AM1166" i="17"/>
  <c r="AM1165" i="17"/>
  <c r="AM1164" i="17"/>
  <c r="AM1163" i="17"/>
  <c r="AM1162" i="17"/>
  <c r="AM1161" i="17"/>
  <c r="AM1160" i="17"/>
  <c r="AM1159" i="17"/>
  <c r="AM1158" i="17"/>
  <c r="AM1157" i="17"/>
  <c r="AM1156" i="17"/>
  <c r="AM1155" i="17"/>
  <c r="AM1154" i="17"/>
  <c r="AM1153" i="17"/>
  <c r="AM1152" i="17"/>
  <c r="AM1151" i="17"/>
  <c r="AM1150" i="17"/>
  <c r="AM1149" i="17"/>
  <c r="AM1148" i="17"/>
  <c r="AM1147" i="17"/>
  <c r="AM1146" i="17"/>
  <c r="AM1145" i="17"/>
  <c r="AM1144" i="17"/>
  <c r="AM1143" i="17"/>
  <c r="AM1142" i="17"/>
  <c r="AM1141" i="17"/>
  <c r="AM1140" i="17"/>
  <c r="AM1139" i="17"/>
  <c r="AM1138" i="17"/>
  <c r="AM1137" i="17"/>
  <c r="AM1136" i="17"/>
  <c r="AM1135" i="17"/>
  <c r="AM1134" i="17"/>
  <c r="AM1133" i="17"/>
  <c r="AM1132" i="17"/>
  <c r="AM1131" i="17"/>
  <c r="AM1130" i="17"/>
  <c r="AM1129" i="17"/>
  <c r="AM1128" i="17"/>
  <c r="AM1127" i="17"/>
  <c r="AM1126" i="17"/>
  <c r="AM1125" i="17"/>
  <c r="AM1124" i="17"/>
  <c r="AM1123" i="17"/>
  <c r="AM1122" i="17"/>
  <c r="AM1121" i="17"/>
  <c r="AM1120" i="17"/>
  <c r="AM1119" i="17"/>
  <c r="AM1118" i="17"/>
  <c r="AM1117" i="17"/>
  <c r="AM1116" i="17"/>
  <c r="AM1115" i="17"/>
  <c r="AM1114" i="17"/>
  <c r="AM1113" i="17"/>
  <c r="AM1112" i="17"/>
  <c r="AM1111" i="17"/>
  <c r="AM1110" i="17"/>
  <c r="AM1109" i="17"/>
  <c r="AM1108" i="17"/>
  <c r="AM1107" i="17"/>
  <c r="AM1106" i="17"/>
  <c r="AM1105" i="17"/>
  <c r="AM1104" i="17"/>
  <c r="AM1103" i="17"/>
  <c r="AM1102" i="17"/>
  <c r="AM1101" i="17"/>
  <c r="AM1100" i="17"/>
  <c r="AM1099" i="17"/>
  <c r="AM1098" i="17"/>
  <c r="AM1097" i="17"/>
  <c r="AM1096" i="17"/>
  <c r="AM1095" i="17"/>
  <c r="AM1094" i="17"/>
  <c r="AM1093" i="17"/>
  <c r="AM1092" i="17"/>
  <c r="AM1091" i="17"/>
  <c r="AM1090" i="17"/>
  <c r="AM1089" i="17"/>
  <c r="AM1088" i="17"/>
  <c r="AM1087" i="17"/>
  <c r="AM1086" i="17"/>
  <c r="AM1085" i="17"/>
  <c r="AM1084" i="17"/>
  <c r="AM1083" i="17"/>
  <c r="AM1082" i="17"/>
  <c r="AM1081" i="17"/>
  <c r="AM1080" i="17"/>
  <c r="AM1079" i="17"/>
  <c r="AM1078" i="17"/>
  <c r="AM1077" i="17"/>
  <c r="AM1076" i="17"/>
  <c r="AM1075" i="17"/>
  <c r="AM1074" i="17"/>
  <c r="AM1073" i="17"/>
  <c r="AM1072" i="17"/>
  <c r="AM1071" i="17"/>
  <c r="AM1070" i="17"/>
  <c r="AM1069" i="17"/>
  <c r="AM1068" i="17"/>
  <c r="AM1067" i="17"/>
  <c r="AM1066" i="17"/>
  <c r="AM1065" i="17"/>
  <c r="AM1064" i="17"/>
  <c r="AM1063" i="17"/>
  <c r="AM1062" i="17"/>
  <c r="AM1061" i="17"/>
  <c r="AM1060" i="17"/>
  <c r="AM1059" i="17"/>
  <c r="AM1058" i="17"/>
  <c r="AM1057" i="17"/>
  <c r="AM1056" i="17"/>
  <c r="AM1055" i="17"/>
  <c r="AM1054" i="17"/>
  <c r="AM1053" i="17"/>
  <c r="AM1052" i="17"/>
  <c r="AM1051" i="17"/>
  <c r="AM1050" i="17"/>
  <c r="AM1049" i="17"/>
  <c r="AM1048" i="17"/>
  <c r="AM1047" i="17"/>
  <c r="AM1046" i="17"/>
  <c r="AM1045" i="17"/>
  <c r="AM1044" i="17"/>
  <c r="AM1043" i="17"/>
  <c r="AM1042" i="17"/>
  <c r="AM1041" i="17"/>
  <c r="AM1040" i="17"/>
  <c r="AM1039" i="17"/>
  <c r="AM1038" i="17"/>
  <c r="AM1037" i="17"/>
  <c r="AM1036" i="17"/>
  <c r="AM1035" i="17"/>
  <c r="AM1034" i="17"/>
  <c r="AM1033" i="17"/>
  <c r="AM1032" i="17"/>
  <c r="AM1031" i="17"/>
  <c r="AM1030" i="17"/>
  <c r="AM1029" i="17"/>
  <c r="AM1028" i="17"/>
  <c r="AM1027" i="17"/>
  <c r="AM1026" i="17"/>
  <c r="AM1025" i="17"/>
  <c r="AM1024" i="17"/>
  <c r="AM1023" i="17"/>
  <c r="AM1022" i="17"/>
  <c r="AM1021" i="17"/>
  <c r="AM1020" i="17"/>
  <c r="AM1019" i="17"/>
  <c r="AM1018" i="17"/>
  <c r="AM1017" i="17"/>
  <c r="AM1016" i="17"/>
  <c r="AM1015" i="17"/>
  <c r="AM1014" i="17"/>
  <c r="AM1013" i="17"/>
  <c r="AM1012" i="17"/>
  <c r="AM1011" i="17"/>
  <c r="AM1010" i="17"/>
  <c r="AM1009" i="17"/>
  <c r="AM1008" i="17"/>
  <c r="AM1007" i="17"/>
  <c r="AM1006" i="17"/>
  <c r="AM1005" i="17"/>
  <c r="AM1004" i="17"/>
  <c r="AM1003" i="17"/>
  <c r="AM1002" i="17"/>
  <c r="AM1001" i="17"/>
  <c r="AM1000" i="17"/>
  <c r="AK1499" i="17"/>
  <c r="AK1498" i="17"/>
  <c r="AK1497" i="17"/>
  <c r="AK1496" i="17"/>
  <c r="AK1495" i="17"/>
  <c r="AK1494" i="17"/>
  <c r="AK1493" i="17"/>
  <c r="AK1492" i="17"/>
  <c r="AK1491" i="17"/>
  <c r="AK1490" i="17"/>
  <c r="AK1489" i="17"/>
  <c r="AK1488" i="17"/>
  <c r="AK1487" i="17"/>
  <c r="AK1486" i="17"/>
  <c r="AK1485" i="17"/>
  <c r="AK1484" i="17"/>
  <c r="AK1483" i="17"/>
  <c r="AK1482" i="17"/>
  <c r="AK1481" i="17"/>
  <c r="AK1480" i="17"/>
  <c r="AK1479" i="17"/>
  <c r="AK1478" i="17"/>
  <c r="AK1477" i="17"/>
  <c r="AK1476" i="17"/>
  <c r="AK1475" i="17"/>
  <c r="AK1474" i="17"/>
  <c r="AK1473" i="17"/>
  <c r="AK1472" i="17"/>
  <c r="AK1471" i="17"/>
  <c r="AK1470" i="17"/>
  <c r="AK1469" i="17"/>
  <c r="AK1468" i="17"/>
  <c r="AK1467" i="17"/>
  <c r="AK1466" i="17"/>
  <c r="AK1465" i="17"/>
  <c r="AK1464" i="17"/>
  <c r="AK1463" i="17"/>
  <c r="AK1462" i="17"/>
  <c r="AK1461" i="17"/>
  <c r="AK1460" i="17"/>
  <c r="AK1459" i="17"/>
  <c r="AK1458" i="17"/>
  <c r="AK1457" i="17"/>
  <c r="AK1456" i="17"/>
  <c r="AK1455" i="17"/>
  <c r="AK1454" i="17"/>
  <c r="AK1453" i="17"/>
  <c r="AK1452" i="17"/>
  <c r="AK1451" i="17"/>
  <c r="AK1450" i="17"/>
  <c r="AK1449" i="17"/>
  <c r="AK1448" i="17"/>
  <c r="AK1447" i="17"/>
  <c r="AK1446" i="17"/>
  <c r="AK1445" i="17"/>
  <c r="AK1444" i="17"/>
  <c r="AK1443" i="17"/>
  <c r="AK1442" i="17"/>
  <c r="AK1441" i="17"/>
  <c r="AK1440" i="17"/>
  <c r="AK1439" i="17"/>
  <c r="AK1438" i="17"/>
  <c r="AK1437" i="17"/>
  <c r="AK1436" i="17"/>
  <c r="AK1435" i="17"/>
  <c r="AK1434" i="17"/>
  <c r="AK1433" i="17"/>
  <c r="AK1432" i="17"/>
  <c r="AK1431" i="17"/>
  <c r="AK1430" i="17"/>
  <c r="AK1429" i="17"/>
  <c r="AK1428" i="17"/>
  <c r="AK1427" i="17"/>
  <c r="AK1426" i="17"/>
  <c r="AK1425" i="17"/>
  <c r="AK1424" i="17"/>
  <c r="AK1423" i="17"/>
  <c r="AK1422" i="17"/>
  <c r="AK1421" i="17"/>
  <c r="AK1420" i="17"/>
  <c r="AK1419" i="17"/>
  <c r="AK1418" i="17"/>
  <c r="AK1417" i="17"/>
  <c r="AK1416" i="17"/>
  <c r="AK1415" i="17"/>
  <c r="AK1414" i="17"/>
  <c r="AK1413" i="17"/>
  <c r="AK1412" i="17"/>
  <c r="AK1411" i="17"/>
  <c r="AK1410" i="17"/>
  <c r="AK1409" i="17"/>
  <c r="AK1408" i="17"/>
  <c r="AK1407" i="17"/>
  <c r="AK1406" i="17"/>
  <c r="AK1405" i="17"/>
  <c r="AK1404" i="17"/>
  <c r="AK1403" i="17"/>
  <c r="AK1402" i="17"/>
  <c r="AK1401" i="17"/>
  <c r="AK1400" i="17"/>
  <c r="AK1399" i="17"/>
  <c r="AK1398" i="17"/>
  <c r="AK1397" i="17"/>
  <c r="AK1396" i="17"/>
  <c r="AK1395" i="17"/>
  <c r="AK1394" i="17"/>
  <c r="AK1393" i="17"/>
  <c r="AK1392" i="17"/>
  <c r="AK1391" i="17"/>
  <c r="AK1390" i="17"/>
  <c r="AK1389" i="17"/>
  <c r="AK1388" i="17"/>
  <c r="AK1387" i="17"/>
  <c r="AK1386" i="17"/>
  <c r="AK1385" i="17"/>
  <c r="AK1384" i="17"/>
  <c r="AK1383" i="17"/>
  <c r="AK1382" i="17"/>
  <c r="AK1381" i="17"/>
  <c r="AK1380" i="17"/>
  <c r="AK1379" i="17"/>
  <c r="AK1378" i="17"/>
  <c r="AK1377" i="17"/>
  <c r="AK1376" i="17"/>
  <c r="AK1375" i="17"/>
  <c r="AK1374" i="17"/>
  <c r="AK1373" i="17"/>
  <c r="AK1372" i="17"/>
  <c r="AK1371" i="17"/>
  <c r="AK1370" i="17"/>
  <c r="AK1369" i="17"/>
  <c r="AK1368" i="17"/>
  <c r="AK1367" i="17"/>
  <c r="AK1366" i="17"/>
  <c r="AK1365" i="17"/>
  <c r="AK1364" i="17"/>
  <c r="AK1363" i="17"/>
  <c r="AK1362" i="17"/>
  <c r="AK1361" i="17"/>
  <c r="AK1360" i="17"/>
  <c r="AK1359" i="17"/>
  <c r="AK1358" i="17"/>
  <c r="AK1357" i="17"/>
  <c r="AK1356" i="17"/>
  <c r="AK1355" i="17"/>
  <c r="AK1354" i="17"/>
  <c r="AK1353" i="17"/>
  <c r="AK1352" i="17"/>
  <c r="AK1351" i="17"/>
  <c r="AK1350" i="17"/>
  <c r="AK1349" i="17"/>
  <c r="AK1348" i="17"/>
  <c r="AK1347" i="17"/>
  <c r="AK1346" i="17"/>
  <c r="AK1345" i="17"/>
  <c r="AK1344" i="17"/>
  <c r="AK1343" i="17"/>
  <c r="AK1342" i="17"/>
  <c r="AK1341" i="17"/>
  <c r="AK1340" i="17"/>
  <c r="AK1339" i="17"/>
  <c r="AK1338" i="17"/>
  <c r="AK1337" i="17"/>
  <c r="AK1336" i="17"/>
  <c r="AK1335" i="17"/>
  <c r="AK1334" i="17"/>
  <c r="AK1333" i="17"/>
  <c r="AK1332" i="17"/>
  <c r="AK1331" i="17"/>
  <c r="AK1330" i="17"/>
  <c r="AK1329" i="17"/>
  <c r="AK1328" i="17"/>
  <c r="AK1327" i="17"/>
  <c r="AK1326" i="17"/>
  <c r="AK1325" i="17"/>
  <c r="AK1324" i="17"/>
  <c r="AK1323" i="17"/>
  <c r="AK1322" i="17"/>
  <c r="AK1321" i="17"/>
  <c r="AK1320" i="17"/>
  <c r="AK1319" i="17"/>
  <c r="AK1318" i="17"/>
  <c r="AK1317" i="17"/>
  <c r="AK1316" i="17"/>
  <c r="AK1315" i="17"/>
  <c r="AK1314" i="17"/>
  <c r="AK1313" i="17"/>
  <c r="AK1312" i="17"/>
  <c r="AK1311" i="17"/>
  <c r="AK1310" i="17"/>
  <c r="AK1309" i="17"/>
  <c r="AK1308" i="17"/>
  <c r="AK1307" i="17"/>
  <c r="AK1306" i="17"/>
  <c r="AK1305" i="17"/>
  <c r="AK1304" i="17"/>
  <c r="AK1303" i="17"/>
  <c r="AK1302" i="17"/>
  <c r="AK1301" i="17"/>
  <c r="AK1300" i="17"/>
  <c r="AK1299" i="17"/>
  <c r="AK1298" i="17"/>
  <c r="AK1297" i="17"/>
  <c r="AK1296" i="17"/>
  <c r="AK1295" i="17"/>
  <c r="AK1294" i="17"/>
  <c r="AK1293" i="17"/>
  <c r="AK1292" i="17"/>
  <c r="AK1291" i="17"/>
  <c r="AK1290" i="17"/>
  <c r="AK1289" i="17"/>
  <c r="AK1288" i="17"/>
  <c r="AK1287" i="17"/>
  <c r="AK1286" i="17"/>
  <c r="AK1285" i="17"/>
  <c r="AK1284" i="17"/>
  <c r="AK1283" i="17"/>
  <c r="AK1282" i="17"/>
  <c r="AK1281" i="17"/>
  <c r="AK1280" i="17"/>
  <c r="AK1279" i="17"/>
  <c r="AK1278" i="17"/>
  <c r="AK1277" i="17"/>
  <c r="AK1276" i="17"/>
  <c r="AK1275" i="17"/>
  <c r="AK1274" i="17"/>
  <c r="AK1273" i="17"/>
  <c r="AK1272" i="17"/>
  <c r="AK1271" i="17"/>
  <c r="AK1270" i="17"/>
  <c r="AK1269" i="17"/>
  <c r="AK1268" i="17"/>
  <c r="AK1267" i="17"/>
  <c r="AK1266" i="17"/>
  <c r="AK1265" i="17"/>
  <c r="AK1264" i="17"/>
  <c r="AK1263" i="17"/>
  <c r="AK1262" i="17"/>
  <c r="AK1261" i="17"/>
  <c r="AK1260" i="17"/>
  <c r="AK1259" i="17"/>
  <c r="AK1258" i="17"/>
  <c r="AK1257" i="17"/>
  <c r="AK1256" i="17"/>
  <c r="AK1255" i="17"/>
  <c r="AK1254" i="17"/>
  <c r="AK1253" i="17"/>
  <c r="AK1252" i="17"/>
  <c r="AK1251" i="17"/>
  <c r="AK1250" i="17"/>
  <c r="AK1249" i="17"/>
  <c r="AK1248" i="17"/>
  <c r="AK1247" i="17"/>
  <c r="AK1246" i="17"/>
  <c r="AK1245" i="17"/>
  <c r="AK1244" i="17"/>
  <c r="AK1243" i="17"/>
  <c r="AK1242" i="17"/>
  <c r="AK1241" i="17"/>
  <c r="AK1240" i="17"/>
  <c r="AK1239" i="17"/>
  <c r="AK1238" i="17"/>
  <c r="AK1237" i="17"/>
  <c r="AK1236" i="17"/>
  <c r="AK1235" i="17"/>
  <c r="AK1234" i="17"/>
  <c r="AK1233" i="17"/>
  <c r="AK1232" i="17"/>
  <c r="AK1231" i="17"/>
  <c r="AK1230" i="17"/>
  <c r="AK1229" i="17"/>
  <c r="AK1228" i="17"/>
  <c r="AK1227" i="17"/>
  <c r="AK1226" i="17"/>
  <c r="AK1225" i="17"/>
  <c r="AK1224" i="17"/>
  <c r="AK1223" i="17"/>
  <c r="AK1222" i="17"/>
  <c r="AK1221" i="17"/>
  <c r="AK1220" i="17"/>
  <c r="AK1219" i="17"/>
  <c r="AK1218" i="17"/>
  <c r="AK1217" i="17"/>
  <c r="AK1216" i="17"/>
  <c r="AK1215" i="17"/>
  <c r="AK1214" i="17"/>
  <c r="AK1213" i="17"/>
  <c r="AK1212" i="17"/>
  <c r="AK1211" i="17"/>
  <c r="AK1210" i="17"/>
  <c r="AK1209" i="17"/>
  <c r="AK1208" i="17"/>
  <c r="AK1207" i="17"/>
  <c r="AK1206" i="17"/>
  <c r="AK1205" i="17"/>
  <c r="AK1204" i="17"/>
  <c r="AK1203" i="17"/>
  <c r="AK1202" i="17"/>
  <c r="AK1201" i="17"/>
  <c r="AK1200" i="17"/>
  <c r="AK1199" i="17"/>
  <c r="AK1198" i="17"/>
  <c r="AK1197" i="17"/>
  <c r="AK1196" i="17"/>
  <c r="AK1195" i="17"/>
  <c r="AK1194" i="17"/>
  <c r="AK1193" i="17"/>
  <c r="AK1192" i="17"/>
  <c r="AK1191" i="17"/>
  <c r="AK1190" i="17"/>
  <c r="AK1189" i="17"/>
  <c r="AK1188" i="17"/>
  <c r="AK1187" i="17"/>
  <c r="AK1186" i="17"/>
  <c r="AK1185" i="17"/>
  <c r="AK1184" i="17"/>
  <c r="AK1183" i="17"/>
  <c r="AK1182" i="17"/>
  <c r="AK1181" i="17"/>
  <c r="AK1180" i="17"/>
  <c r="AK1179" i="17"/>
  <c r="AK1178" i="17"/>
  <c r="AK1177" i="17"/>
  <c r="AK1176" i="17"/>
  <c r="AK1175" i="17"/>
  <c r="AK1174" i="17"/>
  <c r="AK1173" i="17"/>
  <c r="AK1172" i="17"/>
  <c r="AK1171" i="17"/>
  <c r="AK1170" i="17"/>
  <c r="AK1169" i="17"/>
  <c r="AK1168" i="17"/>
  <c r="AK1167" i="17"/>
  <c r="AK1166" i="17"/>
  <c r="AK1165" i="17"/>
  <c r="AK1164" i="17"/>
  <c r="AK1163" i="17"/>
  <c r="AK1162" i="17"/>
  <c r="AK1161" i="17"/>
  <c r="AK1160" i="17"/>
  <c r="AK1159" i="17"/>
  <c r="AK1158" i="17"/>
  <c r="AK1157" i="17"/>
  <c r="AK1156" i="17"/>
  <c r="AK1155" i="17"/>
  <c r="AK1154" i="17"/>
  <c r="AK1153" i="17"/>
  <c r="AK1152" i="17"/>
  <c r="AK1151" i="17"/>
  <c r="AK1150" i="17"/>
  <c r="AK1149" i="17"/>
  <c r="AK1148" i="17"/>
  <c r="AK1147" i="17"/>
  <c r="AK1146" i="17"/>
  <c r="AK1145" i="17"/>
  <c r="AK1144" i="17"/>
  <c r="AK1143" i="17"/>
  <c r="AK1142" i="17"/>
  <c r="AK1141" i="17"/>
  <c r="AK1140" i="17"/>
  <c r="AK1139" i="17"/>
  <c r="AK1138" i="17"/>
  <c r="AK1137" i="17"/>
  <c r="AK1136" i="17"/>
  <c r="AK1135" i="17"/>
  <c r="AK1134" i="17"/>
  <c r="AK1133" i="17"/>
  <c r="AK1132" i="17"/>
  <c r="AK1131" i="17"/>
  <c r="AK1130" i="17"/>
  <c r="AK1129" i="17"/>
  <c r="AK1128" i="17"/>
  <c r="AK1127" i="17"/>
  <c r="AK1126" i="17"/>
  <c r="AK1125" i="17"/>
  <c r="AK1124" i="17"/>
  <c r="AK1123" i="17"/>
  <c r="AK1122" i="17"/>
  <c r="AK1121" i="17"/>
  <c r="AK1120" i="17"/>
  <c r="AK1119" i="17"/>
  <c r="AK1118" i="17"/>
  <c r="AK1117" i="17"/>
  <c r="AK1116" i="17"/>
  <c r="AK1115" i="17"/>
  <c r="AK1114" i="17"/>
  <c r="AK1113" i="17"/>
  <c r="AK1112" i="17"/>
  <c r="AK1111" i="17"/>
  <c r="AK1110" i="17"/>
  <c r="AK1109" i="17"/>
  <c r="AK1108" i="17"/>
  <c r="AK1107" i="17"/>
  <c r="AK1106" i="17"/>
  <c r="AK1105" i="17"/>
  <c r="AK1104" i="17"/>
  <c r="AK1103" i="17"/>
  <c r="AK1102" i="17"/>
  <c r="AK1101" i="17"/>
  <c r="AK1100" i="17"/>
  <c r="AK1099" i="17"/>
  <c r="AK1098" i="17"/>
  <c r="AK1097" i="17"/>
  <c r="AK1096" i="17"/>
  <c r="AK1095" i="17"/>
  <c r="AK1094" i="17"/>
  <c r="AK1093" i="17"/>
  <c r="AK1092" i="17"/>
  <c r="AK1091" i="17"/>
  <c r="AK1090" i="17"/>
  <c r="AK1089" i="17"/>
  <c r="AK1088" i="17"/>
  <c r="AK1087" i="17"/>
  <c r="AK1086" i="17"/>
  <c r="AK1085" i="17"/>
  <c r="AK1084" i="17"/>
  <c r="AK1083" i="17"/>
  <c r="AK1082" i="17"/>
  <c r="AK1081" i="17"/>
  <c r="AK1080" i="17"/>
  <c r="AK1079" i="17"/>
  <c r="AK1078" i="17"/>
  <c r="AK1077" i="17"/>
  <c r="AK1076" i="17"/>
  <c r="AK1075" i="17"/>
  <c r="AK1074" i="17"/>
  <c r="AK1073" i="17"/>
  <c r="AK1072" i="17"/>
  <c r="AK1071" i="17"/>
  <c r="AK1070" i="17"/>
  <c r="AK1069" i="17"/>
  <c r="AK1068" i="17"/>
  <c r="AK1067" i="17"/>
  <c r="AK1066" i="17"/>
  <c r="AK1065" i="17"/>
  <c r="AK1064" i="17"/>
  <c r="AK1063" i="17"/>
  <c r="AK1062" i="17"/>
  <c r="AK1061" i="17"/>
  <c r="AK1060" i="17"/>
  <c r="AK1059" i="17"/>
  <c r="AK1058" i="17"/>
  <c r="AK1057" i="17"/>
  <c r="AK1056" i="17"/>
  <c r="AK1055" i="17"/>
  <c r="AK1054" i="17"/>
  <c r="AK1053" i="17"/>
  <c r="AK1052" i="17"/>
  <c r="AK1051" i="17"/>
  <c r="AK1050" i="17"/>
  <c r="AK1049" i="17"/>
  <c r="AK1048" i="17"/>
  <c r="AK1047" i="17"/>
  <c r="AK1046" i="17"/>
  <c r="AK1045" i="17"/>
  <c r="AK1044" i="17"/>
  <c r="AK1043" i="17"/>
  <c r="AK1042" i="17"/>
  <c r="AK1041" i="17"/>
  <c r="AK1040" i="17"/>
  <c r="AK1039" i="17"/>
  <c r="AK1038" i="17"/>
  <c r="AK1037" i="17"/>
  <c r="AK1036" i="17"/>
  <c r="AK1035" i="17"/>
  <c r="AK1034" i="17"/>
  <c r="AK1033" i="17"/>
  <c r="AK1032" i="17"/>
  <c r="AK1031" i="17"/>
  <c r="AK1030" i="17"/>
  <c r="AK1029" i="17"/>
  <c r="AK1028" i="17"/>
  <c r="AK1027" i="17"/>
  <c r="AK1026" i="17"/>
  <c r="AK1025" i="17"/>
  <c r="AK1024" i="17"/>
  <c r="AK1023" i="17"/>
  <c r="AK1022" i="17"/>
  <c r="AK1021" i="17"/>
  <c r="AK1020" i="17"/>
  <c r="AK1019" i="17"/>
  <c r="AK1018" i="17"/>
  <c r="AK1017" i="17"/>
  <c r="AK1016" i="17"/>
  <c r="AK1015" i="17"/>
  <c r="AK1014" i="17"/>
  <c r="AK1013" i="17"/>
  <c r="AK1012" i="17"/>
  <c r="AK1011" i="17"/>
  <c r="AK1010" i="17"/>
  <c r="AK1009" i="17"/>
  <c r="AK1008" i="17"/>
  <c r="AK1007" i="17"/>
  <c r="AK1006" i="17"/>
  <c r="AK1005" i="17"/>
  <c r="AK1004" i="17"/>
  <c r="AK1003" i="17"/>
  <c r="AK1002" i="17"/>
  <c r="AK1001" i="17"/>
  <c r="AK1000" i="17"/>
  <c r="AI1499" i="17"/>
  <c r="AI1498" i="17"/>
  <c r="AI1497" i="17"/>
  <c r="AI1496" i="17"/>
  <c r="AI1495" i="17"/>
  <c r="AI1494" i="17"/>
  <c r="AI1493" i="17"/>
  <c r="AI1492" i="17"/>
  <c r="AI1491" i="17"/>
  <c r="AI1490" i="17"/>
  <c r="AI1489" i="17"/>
  <c r="AI1488" i="17"/>
  <c r="AI1487" i="17"/>
  <c r="AI1486" i="17"/>
  <c r="AI1485" i="17"/>
  <c r="AI1484" i="17"/>
  <c r="AI1483" i="17"/>
  <c r="AI1482" i="17"/>
  <c r="AI1481" i="17"/>
  <c r="AI1480" i="17"/>
  <c r="AI1479" i="17"/>
  <c r="AI1478" i="17"/>
  <c r="AI1477" i="17"/>
  <c r="AI1476" i="17"/>
  <c r="AI1475" i="17"/>
  <c r="AI1474" i="17"/>
  <c r="AI1473" i="17"/>
  <c r="AI1472" i="17"/>
  <c r="AI1471" i="17"/>
  <c r="AI1470" i="17"/>
  <c r="AI1469" i="17"/>
  <c r="AI1468" i="17"/>
  <c r="AI1467" i="17"/>
  <c r="AI1466" i="17"/>
  <c r="AI1465" i="17"/>
  <c r="AI1464" i="17"/>
  <c r="AI1463" i="17"/>
  <c r="AI1462" i="17"/>
  <c r="AI1461" i="17"/>
  <c r="AI1460" i="17"/>
  <c r="AI1459" i="17"/>
  <c r="AI1458" i="17"/>
  <c r="AI1457" i="17"/>
  <c r="AI1456" i="17"/>
  <c r="AI1455" i="17"/>
  <c r="AI1454" i="17"/>
  <c r="AI1453" i="17"/>
  <c r="AI1452" i="17"/>
  <c r="AI1451" i="17"/>
  <c r="AI1450" i="17"/>
  <c r="AI1449" i="17"/>
  <c r="AI1448" i="17"/>
  <c r="AI1447" i="17"/>
  <c r="AI1446" i="17"/>
  <c r="AI1445" i="17"/>
  <c r="AI1444" i="17"/>
  <c r="AI1443" i="17"/>
  <c r="AI1442" i="17"/>
  <c r="AI1441" i="17"/>
  <c r="AI1440" i="17"/>
  <c r="AI1439" i="17"/>
  <c r="AI1438" i="17"/>
  <c r="AI1437" i="17"/>
  <c r="AI1436" i="17"/>
  <c r="AI1435" i="17"/>
  <c r="AI1434" i="17"/>
  <c r="AI1433" i="17"/>
  <c r="AI1432" i="17"/>
  <c r="AI1431" i="17"/>
  <c r="AI1430" i="17"/>
  <c r="AI1429" i="17"/>
  <c r="AI1428" i="17"/>
  <c r="AI1427" i="17"/>
  <c r="AI1426" i="17"/>
  <c r="AI1425" i="17"/>
  <c r="AI1424" i="17"/>
  <c r="AI1423" i="17"/>
  <c r="AI1422" i="17"/>
  <c r="AI1421" i="17"/>
  <c r="AI1420" i="17"/>
  <c r="AI1419" i="17"/>
  <c r="AI1418" i="17"/>
  <c r="AI1417" i="17"/>
  <c r="AI1416" i="17"/>
  <c r="AI1415" i="17"/>
  <c r="AI1414" i="17"/>
  <c r="AI1413" i="17"/>
  <c r="AI1412" i="17"/>
  <c r="AI1411" i="17"/>
  <c r="AI1410" i="17"/>
  <c r="AI1409" i="17"/>
  <c r="AI1408" i="17"/>
  <c r="AI1407" i="17"/>
  <c r="AI1406" i="17"/>
  <c r="AI1405" i="17"/>
  <c r="AI1404" i="17"/>
  <c r="AI1403" i="17"/>
  <c r="AI1402" i="17"/>
  <c r="AI1401" i="17"/>
  <c r="AI1400" i="17"/>
  <c r="AI1399" i="17"/>
  <c r="AI1398" i="17"/>
  <c r="AI1397" i="17"/>
  <c r="AI1396" i="17"/>
  <c r="AI1395" i="17"/>
  <c r="AI1394" i="17"/>
  <c r="AI1393" i="17"/>
  <c r="AI1392" i="17"/>
  <c r="AI1391" i="17"/>
  <c r="AI1390" i="17"/>
  <c r="AI1389" i="17"/>
  <c r="AI1388" i="17"/>
  <c r="AI1387" i="17"/>
  <c r="AI1386" i="17"/>
  <c r="AI1385" i="17"/>
  <c r="AI1384" i="17"/>
  <c r="AI1383" i="17"/>
  <c r="AI1382" i="17"/>
  <c r="AI1381" i="17"/>
  <c r="AI1380" i="17"/>
  <c r="AI1379" i="17"/>
  <c r="AI1378" i="17"/>
  <c r="AI1377" i="17"/>
  <c r="AI1376" i="17"/>
  <c r="AI1375" i="17"/>
  <c r="AI1374" i="17"/>
  <c r="AI1373" i="17"/>
  <c r="AI1372" i="17"/>
  <c r="AI1371" i="17"/>
  <c r="AI1370" i="17"/>
  <c r="AI1369" i="17"/>
  <c r="AI1368" i="17"/>
  <c r="AI1367" i="17"/>
  <c r="AI1366" i="17"/>
  <c r="AI1365" i="17"/>
  <c r="AI1364" i="17"/>
  <c r="AI1363" i="17"/>
  <c r="AI1362" i="17"/>
  <c r="AI1361" i="17"/>
  <c r="AI1360" i="17"/>
  <c r="AI1359" i="17"/>
  <c r="AI1358" i="17"/>
  <c r="AI1357" i="17"/>
  <c r="AI1356" i="17"/>
  <c r="AI1355" i="17"/>
  <c r="AI1354" i="17"/>
  <c r="AI1353" i="17"/>
  <c r="AI1352" i="17"/>
  <c r="AI1351" i="17"/>
  <c r="AI1350" i="17"/>
  <c r="AI1349" i="17"/>
  <c r="AI1348" i="17"/>
  <c r="AI1347" i="17"/>
  <c r="AI1346" i="17"/>
  <c r="AI1345" i="17"/>
  <c r="AI1344" i="17"/>
  <c r="AI1343" i="17"/>
  <c r="AI1342" i="17"/>
  <c r="AI1341" i="17"/>
  <c r="AI1340" i="17"/>
  <c r="AI1339" i="17"/>
  <c r="AI1338" i="17"/>
  <c r="AI1337" i="17"/>
  <c r="AI1336" i="17"/>
  <c r="AI1335" i="17"/>
  <c r="AI1334" i="17"/>
  <c r="AI1333" i="17"/>
  <c r="AI1332" i="17"/>
  <c r="AI1331" i="17"/>
  <c r="AI1330" i="17"/>
  <c r="AI1329" i="17"/>
  <c r="AI1328" i="17"/>
  <c r="AI1327" i="17"/>
  <c r="AI1326" i="17"/>
  <c r="AI1325" i="17"/>
  <c r="AI1324" i="17"/>
  <c r="AI1323" i="17"/>
  <c r="AI1322" i="17"/>
  <c r="AI1321" i="17"/>
  <c r="AI1320" i="17"/>
  <c r="AI1319" i="17"/>
  <c r="AI1318" i="17"/>
  <c r="AI1317" i="17"/>
  <c r="AI1316" i="17"/>
  <c r="AI1315" i="17"/>
  <c r="AI1314" i="17"/>
  <c r="AI1313" i="17"/>
  <c r="AI1312" i="17"/>
  <c r="AI1311" i="17"/>
  <c r="AI1310" i="17"/>
  <c r="AI1309" i="17"/>
  <c r="AI1308" i="17"/>
  <c r="AI1307" i="17"/>
  <c r="AI1306" i="17"/>
  <c r="AI1305" i="17"/>
  <c r="AI1304" i="17"/>
  <c r="AI1303" i="17"/>
  <c r="AI1302" i="17"/>
  <c r="AI1301" i="17"/>
  <c r="AI1300" i="17"/>
  <c r="AI1299" i="17"/>
  <c r="AI1298" i="17"/>
  <c r="AI1297" i="17"/>
  <c r="AI1296" i="17"/>
  <c r="AI1295" i="17"/>
  <c r="AI1294" i="17"/>
  <c r="AI1293" i="17"/>
  <c r="AI1292" i="17"/>
  <c r="AI1291" i="17"/>
  <c r="AI1290" i="17"/>
  <c r="AI1289" i="17"/>
  <c r="AI1288" i="17"/>
  <c r="AI1287" i="17"/>
  <c r="AI1286" i="17"/>
  <c r="AI1285" i="17"/>
  <c r="AI1284" i="17"/>
  <c r="AI1283" i="17"/>
  <c r="AI1282" i="17"/>
  <c r="AI1281" i="17"/>
  <c r="AI1280" i="17"/>
  <c r="AI1279" i="17"/>
  <c r="AI1278" i="17"/>
  <c r="AI1277" i="17"/>
  <c r="AI1276" i="17"/>
  <c r="AI1275" i="17"/>
  <c r="AI1274" i="17"/>
  <c r="AI1273" i="17"/>
  <c r="AI1272" i="17"/>
  <c r="AI1271" i="17"/>
  <c r="AI1270" i="17"/>
  <c r="AI1269" i="17"/>
  <c r="AI1268" i="17"/>
  <c r="AI1267" i="17"/>
  <c r="AI1266" i="17"/>
  <c r="AI1265" i="17"/>
  <c r="AI1264" i="17"/>
  <c r="AI1263" i="17"/>
  <c r="AI1262" i="17"/>
  <c r="AI1261" i="17"/>
  <c r="AI1260" i="17"/>
  <c r="AI1259" i="17"/>
  <c r="AI1258" i="17"/>
  <c r="AI1257" i="17"/>
  <c r="AI1256" i="17"/>
  <c r="AI1255" i="17"/>
  <c r="AI1254" i="17"/>
  <c r="AI1253" i="17"/>
  <c r="AI1252" i="17"/>
  <c r="AI1251" i="17"/>
  <c r="AI1250" i="17"/>
  <c r="AI1249" i="17"/>
  <c r="AI1248" i="17"/>
  <c r="AI1247" i="17"/>
  <c r="AI1246" i="17"/>
  <c r="AI1245" i="17"/>
  <c r="AI1244" i="17"/>
  <c r="AI1243" i="17"/>
  <c r="AI1242" i="17"/>
  <c r="AI1241" i="17"/>
  <c r="AI1240" i="17"/>
  <c r="AI1239" i="17"/>
  <c r="AI1238" i="17"/>
  <c r="AI1237" i="17"/>
  <c r="AI1236" i="17"/>
  <c r="AI1235" i="17"/>
  <c r="AI1234" i="17"/>
  <c r="AI1233" i="17"/>
  <c r="AI1232" i="17"/>
  <c r="AI1231" i="17"/>
  <c r="AI1230" i="17"/>
  <c r="AI1229" i="17"/>
  <c r="AI1228" i="17"/>
  <c r="AI1227" i="17"/>
  <c r="AI1226" i="17"/>
  <c r="AI1225" i="17"/>
  <c r="AI1224" i="17"/>
  <c r="AI1223" i="17"/>
  <c r="AI1222" i="17"/>
  <c r="AI1221" i="17"/>
  <c r="AI1220" i="17"/>
  <c r="AI1219" i="17"/>
  <c r="AI1218" i="17"/>
  <c r="AI1217" i="17"/>
  <c r="AI1216" i="17"/>
  <c r="AI1215" i="17"/>
  <c r="AI1214" i="17"/>
  <c r="AI1213" i="17"/>
  <c r="AI1212" i="17"/>
  <c r="AI1211" i="17"/>
  <c r="AI1210" i="17"/>
  <c r="AI1209" i="17"/>
  <c r="AI1208" i="17"/>
  <c r="AI1207" i="17"/>
  <c r="AI1206" i="17"/>
  <c r="AI1205" i="17"/>
  <c r="AI1204" i="17"/>
  <c r="AI1203" i="17"/>
  <c r="AI1202" i="17"/>
  <c r="AI1201" i="17"/>
  <c r="AI1200" i="17"/>
  <c r="AI1199" i="17"/>
  <c r="AI1198" i="17"/>
  <c r="AI1197" i="17"/>
  <c r="AI1196" i="17"/>
  <c r="AI1195" i="17"/>
  <c r="AI1194" i="17"/>
  <c r="AI1193" i="17"/>
  <c r="AI1192" i="17"/>
  <c r="AI1191" i="17"/>
  <c r="AI1190" i="17"/>
  <c r="AI1189" i="17"/>
  <c r="AI1188" i="17"/>
  <c r="AI1187" i="17"/>
  <c r="AI1186" i="17"/>
  <c r="AI1185" i="17"/>
  <c r="AI1184" i="17"/>
  <c r="AI1183" i="17"/>
  <c r="AI1182" i="17"/>
  <c r="AI1181" i="17"/>
  <c r="AI1180" i="17"/>
  <c r="AI1179" i="17"/>
  <c r="AI1178" i="17"/>
  <c r="AI1177" i="17"/>
  <c r="AI1176" i="17"/>
  <c r="AI1175" i="17"/>
  <c r="AI1174" i="17"/>
  <c r="AI1173" i="17"/>
  <c r="AI1172" i="17"/>
  <c r="AI1171" i="17"/>
  <c r="AI1170" i="17"/>
  <c r="AI1169" i="17"/>
  <c r="AI1168" i="17"/>
  <c r="AI1167" i="17"/>
  <c r="AI1166" i="17"/>
  <c r="AI1165" i="17"/>
  <c r="AI1164" i="17"/>
  <c r="AI1163" i="17"/>
  <c r="AI1162" i="17"/>
  <c r="AI1161" i="17"/>
  <c r="AI1160" i="17"/>
  <c r="AI1159" i="17"/>
  <c r="AI1158" i="17"/>
  <c r="AI1157" i="17"/>
  <c r="AI1156" i="17"/>
  <c r="AI1155" i="17"/>
  <c r="AI1154" i="17"/>
  <c r="AI1153" i="17"/>
  <c r="AI1152" i="17"/>
  <c r="AI1151" i="17"/>
  <c r="AI1150" i="17"/>
  <c r="AI1149" i="17"/>
  <c r="AI1148" i="17"/>
  <c r="AI1147" i="17"/>
  <c r="AI1146" i="17"/>
  <c r="AI1145" i="17"/>
  <c r="AI1144" i="17"/>
  <c r="AI1143" i="17"/>
  <c r="AI1142" i="17"/>
  <c r="AI1141" i="17"/>
  <c r="AI1140" i="17"/>
  <c r="AI1139" i="17"/>
  <c r="AI1138" i="17"/>
  <c r="AI1137" i="17"/>
  <c r="AI1136" i="17"/>
  <c r="AI1135" i="17"/>
  <c r="AI1134" i="17"/>
  <c r="AI1133" i="17"/>
  <c r="AI1132" i="17"/>
  <c r="AI1131" i="17"/>
  <c r="AI1130" i="17"/>
  <c r="AI1129" i="17"/>
  <c r="AI1128" i="17"/>
  <c r="AI1127" i="17"/>
  <c r="AI1126" i="17"/>
  <c r="AI1125" i="17"/>
  <c r="AI1124" i="17"/>
  <c r="AI1123" i="17"/>
  <c r="AI1122" i="17"/>
  <c r="AI1121" i="17"/>
  <c r="AI1120" i="17"/>
  <c r="AI1119" i="17"/>
  <c r="AI1118" i="17"/>
  <c r="AI1117" i="17"/>
  <c r="AI1116" i="17"/>
  <c r="AI1115" i="17"/>
  <c r="AI1114" i="17"/>
  <c r="AI1113" i="17"/>
  <c r="AI1112" i="17"/>
  <c r="AI1111" i="17"/>
  <c r="AI1110" i="17"/>
  <c r="AI1109" i="17"/>
  <c r="AI1108" i="17"/>
  <c r="AI1107" i="17"/>
  <c r="AI1106" i="17"/>
  <c r="AI1105" i="17"/>
  <c r="AI1104" i="17"/>
  <c r="AI1103" i="17"/>
  <c r="AI1102" i="17"/>
  <c r="AI1101" i="17"/>
  <c r="AI1100" i="17"/>
  <c r="AI1099" i="17"/>
  <c r="AI1098" i="17"/>
  <c r="AI1097" i="17"/>
  <c r="AI1096" i="17"/>
  <c r="AI1095" i="17"/>
  <c r="AI1094" i="17"/>
  <c r="AI1093" i="17"/>
  <c r="AI1092" i="17"/>
  <c r="AI1091" i="17"/>
  <c r="AI1090" i="17"/>
  <c r="AI1089" i="17"/>
  <c r="AI1088" i="17"/>
  <c r="AI1087" i="17"/>
  <c r="AI1086" i="17"/>
  <c r="AI1085" i="17"/>
  <c r="AI1084" i="17"/>
  <c r="AI1083" i="17"/>
  <c r="AI1082" i="17"/>
  <c r="AI1081" i="17"/>
  <c r="AI1080" i="17"/>
  <c r="AI1079" i="17"/>
  <c r="AI1078" i="17"/>
  <c r="AI1077" i="17"/>
  <c r="AI1076" i="17"/>
  <c r="AI1075" i="17"/>
  <c r="AI1074" i="17"/>
  <c r="AI1073" i="17"/>
  <c r="AI1072" i="17"/>
  <c r="AI1071" i="17"/>
  <c r="AI1070" i="17"/>
  <c r="AI1069" i="17"/>
  <c r="AI1068" i="17"/>
  <c r="AI1067" i="17"/>
  <c r="AI1066" i="17"/>
  <c r="AI1065" i="17"/>
  <c r="AI1064" i="17"/>
  <c r="AI1063" i="17"/>
  <c r="AI1062" i="17"/>
  <c r="AI1061" i="17"/>
  <c r="AI1060" i="17"/>
  <c r="AI1059" i="17"/>
  <c r="AI1058" i="17"/>
  <c r="AI1057" i="17"/>
  <c r="AI1056" i="17"/>
  <c r="AI1055" i="17"/>
  <c r="AI1054" i="17"/>
  <c r="AI1053" i="17"/>
  <c r="AI1052" i="17"/>
  <c r="AI1051" i="17"/>
  <c r="AI1050" i="17"/>
  <c r="AI1049" i="17"/>
  <c r="AI1048" i="17"/>
  <c r="AI1047" i="17"/>
  <c r="AI1046" i="17"/>
  <c r="AI1045" i="17"/>
  <c r="AI1044" i="17"/>
  <c r="AI1043" i="17"/>
  <c r="AI1042" i="17"/>
  <c r="AI1041" i="17"/>
  <c r="AI1040" i="17"/>
  <c r="AI1039" i="17"/>
  <c r="AI1038" i="17"/>
  <c r="AI1037" i="17"/>
  <c r="AI1036" i="17"/>
  <c r="AI1035" i="17"/>
  <c r="AI1034" i="17"/>
  <c r="AI1033" i="17"/>
  <c r="AI1032" i="17"/>
  <c r="AI1031" i="17"/>
  <c r="AI1030" i="17"/>
  <c r="AI1029" i="17"/>
  <c r="AI1028" i="17"/>
  <c r="AI1027" i="17"/>
  <c r="AI1026" i="17"/>
  <c r="AI1025" i="17"/>
  <c r="AI1024" i="17"/>
  <c r="AI1023" i="17"/>
  <c r="AI1022" i="17"/>
  <c r="AI1021" i="17"/>
  <c r="AI1020" i="17"/>
  <c r="AI1019" i="17"/>
  <c r="AI1018" i="17"/>
  <c r="AI1017" i="17"/>
  <c r="AI1016" i="17"/>
  <c r="AI1015" i="17"/>
  <c r="AI1014" i="17"/>
  <c r="AI1013" i="17"/>
  <c r="AI1012" i="17"/>
  <c r="AI1011" i="17"/>
  <c r="AI1010" i="17"/>
  <c r="AI1009" i="17"/>
  <c r="AI1008" i="17"/>
  <c r="AI1007" i="17"/>
  <c r="AI1006" i="17"/>
  <c r="AI1005" i="17"/>
  <c r="AI1004" i="17"/>
  <c r="AI1003" i="17"/>
  <c r="AI1002" i="17"/>
  <c r="AI1001" i="17"/>
  <c r="AI1000" i="17"/>
  <c r="AG1499" i="17"/>
  <c r="AG1498" i="17"/>
  <c r="AG1497" i="17"/>
  <c r="AG1496" i="17"/>
  <c r="AG1495" i="17"/>
  <c r="AG1494" i="17"/>
  <c r="AG1493" i="17"/>
  <c r="AG1492" i="17"/>
  <c r="AG1491" i="17"/>
  <c r="AG1490" i="17"/>
  <c r="AG1489" i="17"/>
  <c r="AG1488" i="17"/>
  <c r="AG1487" i="17"/>
  <c r="AG1486" i="17"/>
  <c r="AG1485" i="17"/>
  <c r="AG1484" i="17"/>
  <c r="AG1483" i="17"/>
  <c r="AG1482" i="17"/>
  <c r="AG1481" i="17"/>
  <c r="AG1480" i="17"/>
  <c r="AG1479" i="17"/>
  <c r="AG1478" i="17"/>
  <c r="AG1477" i="17"/>
  <c r="AG1476" i="17"/>
  <c r="AG1475" i="17"/>
  <c r="AG1474" i="17"/>
  <c r="AG1473" i="17"/>
  <c r="AG1472" i="17"/>
  <c r="AG1471" i="17"/>
  <c r="AG1470" i="17"/>
  <c r="AG1469" i="17"/>
  <c r="AG1468" i="17"/>
  <c r="AG1467" i="17"/>
  <c r="AG1466" i="17"/>
  <c r="AG1465" i="17"/>
  <c r="AG1464" i="17"/>
  <c r="AG1463" i="17"/>
  <c r="AG1462" i="17"/>
  <c r="AG1461" i="17"/>
  <c r="AG1460" i="17"/>
  <c r="AG1459" i="17"/>
  <c r="AG1458" i="17"/>
  <c r="AG1457" i="17"/>
  <c r="AG1456" i="17"/>
  <c r="AG1455" i="17"/>
  <c r="AG1454" i="17"/>
  <c r="AG1453" i="17"/>
  <c r="AG1452" i="17"/>
  <c r="AG1451" i="17"/>
  <c r="AG1450" i="17"/>
  <c r="AG1449" i="17"/>
  <c r="AG1448" i="17"/>
  <c r="AG1447" i="17"/>
  <c r="AG1446" i="17"/>
  <c r="AG1445" i="17"/>
  <c r="AG1444" i="17"/>
  <c r="AG1443" i="17"/>
  <c r="AG1442" i="17"/>
  <c r="AG1441" i="17"/>
  <c r="AG1440" i="17"/>
  <c r="AG1439" i="17"/>
  <c r="AG1438" i="17"/>
  <c r="AG1437" i="17"/>
  <c r="AG1436" i="17"/>
  <c r="AG1435" i="17"/>
  <c r="AG1434" i="17"/>
  <c r="AG1433" i="17"/>
  <c r="AG1432" i="17"/>
  <c r="AG1431" i="17"/>
  <c r="AG1430" i="17"/>
  <c r="AG1429" i="17"/>
  <c r="AG1428" i="17"/>
  <c r="AG1427" i="17"/>
  <c r="AG1426" i="17"/>
  <c r="AG1425" i="17"/>
  <c r="AG1424" i="17"/>
  <c r="AG1423" i="17"/>
  <c r="AG1422" i="17"/>
  <c r="AG1421" i="17"/>
  <c r="AG1420" i="17"/>
  <c r="AG1419" i="17"/>
  <c r="AG1418" i="17"/>
  <c r="AG1417" i="17"/>
  <c r="AG1416" i="17"/>
  <c r="AG1415" i="17"/>
  <c r="AG1414" i="17"/>
  <c r="AG1413" i="17"/>
  <c r="AG1412" i="17"/>
  <c r="AG1411" i="17"/>
  <c r="AG1410" i="17"/>
  <c r="AG1409" i="17"/>
  <c r="AG1408" i="17"/>
  <c r="AG1407" i="17"/>
  <c r="AG1406" i="17"/>
  <c r="AG1405" i="17"/>
  <c r="AG1404" i="17"/>
  <c r="AG1403" i="17"/>
  <c r="AG1402" i="17"/>
  <c r="AG1401" i="17"/>
  <c r="AG1400" i="17"/>
  <c r="AG1399" i="17"/>
  <c r="AG1398" i="17"/>
  <c r="AG1397" i="17"/>
  <c r="AG1396" i="17"/>
  <c r="AG1395" i="17"/>
  <c r="AG1394" i="17"/>
  <c r="AG1393" i="17"/>
  <c r="AG1392" i="17"/>
  <c r="AG1391" i="17"/>
  <c r="AG1390" i="17"/>
  <c r="AG1389" i="17"/>
  <c r="AG1388" i="17"/>
  <c r="AG1387" i="17"/>
  <c r="AG1386" i="17"/>
  <c r="AG1385" i="17"/>
  <c r="AG1384" i="17"/>
  <c r="AG1383" i="17"/>
  <c r="AG1382" i="17"/>
  <c r="AG1381" i="17"/>
  <c r="AG1380" i="17"/>
  <c r="AG1379" i="17"/>
  <c r="AG1378" i="17"/>
  <c r="AG1377" i="17"/>
  <c r="AG1376" i="17"/>
  <c r="AG1375" i="17"/>
  <c r="AG1374" i="17"/>
  <c r="AG1373" i="17"/>
  <c r="AG1372" i="17"/>
  <c r="AG1371" i="17"/>
  <c r="AG1370" i="17"/>
  <c r="AG1369" i="17"/>
  <c r="AG1368" i="17"/>
  <c r="AG1367" i="17"/>
  <c r="AG1366" i="17"/>
  <c r="AG1365" i="17"/>
  <c r="AG1364" i="17"/>
  <c r="AG1363" i="17"/>
  <c r="AG1362" i="17"/>
  <c r="AG1361" i="17"/>
  <c r="AG1360" i="17"/>
  <c r="AG1359" i="17"/>
  <c r="AG1358" i="17"/>
  <c r="AG1357" i="17"/>
  <c r="AG1356" i="17"/>
  <c r="AG1355" i="17"/>
  <c r="AG1354" i="17"/>
  <c r="AG1353" i="17"/>
  <c r="AG1352" i="17"/>
  <c r="AG1351" i="17"/>
  <c r="AG1350" i="17"/>
  <c r="AG1349" i="17"/>
  <c r="AG1348" i="17"/>
  <c r="AG1347" i="17"/>
  <c r="AG1346" i="17"/>
  <c r="AG1345" i="17"/>
  <c r="AG1344" i="17"/>
  <c r="AG1343" i="17"/>
  <c r="AG1342" i="17"/>
  <c r="AG1341" i="17"/>
  <c r="AG1340" i="17"/>
  <c r="AG1339" i="17"/>
  <c r="AG1338" i="17"/>
  <c r="AG1337" i="17"/>
  <c r="AG1336" i="17"/>
  <c r="AG1335" i="17"/>
  <c r="AG1334" i="17"/>
  <c r="AG1333" i="17"/>
  <c r="AG1332" i="17"/>
  <c r="AG1331" i="17"/>
  <c r="AG1330" i="17"/>
  <c r="AG1329" i="17"/>
  <c r="AG1328" i="17"/>
  <c r="AG1327" i="17"/>
  <c r="AG1326" i="17"/>
  <c r="AG1325" i="17"/>
  <c r="AG1324" i="17"/>
  <c r="AG1323" i="17"/>
  <c r="AG1322" i="17"/>
  <c r="AG1321" i="17"/>
  <c r="AG1320" i="17"/>
  <c r="AG1319" i="17"/>
  <c r="AG1318" i="17"/>
  <c r="AG1317" i="17"/>
  <c r="AG1316" i="17"/>
  <c r="AG1315" i="17"/>
  <c r="AG1314" i="17"/>
  <c r="AG1313" i="17"/>
  <c r="AG1312" i="17"/>
  <c r="AG1311" i="17"/>
  <c r="AG1310" i="17"/>
  <c r="AG1309" i="17"/>
  <c r="AG1308" i="17"/>
  <c r="AG1307" i="17"/>
  <c r="AG1306" i="17"/>
  <c r="AG1305" i="17"/>
  <c r="AG1304" i="17"/>
  <c r="AG1303" i="17"/>
  <c r="AG1302" i="17"/>
  <c r="AG1301" i="17"/>
  <c r="AG1300" i="17"/>
  <c r="AG1299" i="17"/>
  <c r="AG1298" i="17"/>
  <c r="AG1297" i="17"/>
  <c r="AG1296" i="17"/>
  <c r="AG1295" i="17"/>
  <c r="AG1294" i="17"/>
  <c r="AG1293" i="17"/>
  <c r="AG1292" i="17"/>
  <c r="AG1291" i="17"/>
  <c r="AG1290" i="17"/>
  <c r="AG1289" i="17"/>
  <c r="AG1288" i="17"/>
  <c r="AG1287" i="17"/>
  <c r="AG1286" i="17"/>
  <c r="AG1285" i="17"/>
  <c r="AG1284" i="17"/>
  <c r="AG1283" i="17"/>
  <c r="AG1282" i="17"/>
  <c r="AG1281" i="17"/>
  <c r="AG1280" i="17"/>
  <c r="AG1279" i="17"/>
  <c r="AG1278" i="17"/>
  <c r="AG1277" i="17"/>
  <c r="AG1276" i="17"/>
  <c r="AG1275" i="17"/>
  <c r="AG1274" i="17"/>
  <c r="AG1273" i="17"/>
  <c r="AG1272" i="17"/>
  <c r="AG1271" i="17"/>
  <c r="AG1270" i="17"/>
  <c r="AG1269" i="17"/>
  <c r="AG1268" i="17"/>
  <c r="AG1267" i="17"/>
  <c r="AG1266" i="17"/>
  <c r="AG1265" i="17"/>
  <c r="AG1264" i="17"/>
  <c r="AG1263" i="17"/>
  <c r="AG1262" i="17"/>
  <c r="AG1261" i="17"/>
  <c r="AG1260" i="17"/>
  <c r="AG1259" i="17"/>
  <c r="AG1258" i="17"/>
  <c r="AG1257" i="17"/>
  <c r="AG1256" i="17"/>
  <c r="AG1255" i="17"/>
  <c r="AG1254" i="17"/>
  <c r="AG1253" i="17"/>
  <c r="AG1252" i="17"/>
  <c r="AG1251" i="17"/>
  <c r="AG1250" i="17"/>
  <c r="AG1249" i="17"/>
  <c r="AG1248" i="17"/>
  <c r="AG1247" i="17"/>
  <c r="AG1246" i="17"/>
  <c r="AG1245" i="17"/>
  <c r="AG1244" i="17"/>
  <c r="AG1243" i="17"/>
  <c r="AG1242" i="17"/>
  <c r="AG1241" i="17"/>
  <c r="AG1240" i="17"/>
  <c r="AG1239" i="17"/>
  <c r="AG1238" i="17"/>
  <c r="AG1237" i="17"/>
  <c r="AG1236" i="17"/>
  <c r="AG1235" i="17"/>
  <c r="AG1234" i="17"/>
  <c r="AG1233" i="17"/>
  <c r="AG1232" i="17"/>
  <c r="AG1231" i="17"/>
  <c r="AG1230" i="17"/>
  <c r="AG1229" i="17"/>
  <c r="AG1228" i="17"/>
  <c r="AG1227" i="17"/>
  <c r="AG1226" i="17"/>
  <c r="AG1225" i="17"/>
  <c r="AG1224" i="17"/>
  <c r="AG1223" i="17"/>
  <c r="AG1222" i="17"/>
  <c r="AG1221" i="17"/>
  <c r="AG1220" i="17"/>
  <c r="AG1219" i="17"/>
  <c r="AG1218" i="17"/>
  <c r="AG1217" i="17"/>
  <c r="AG1216" i="17"/>
  <c r="AG1215" i="17"/>
  <c r="AG1214" i="17"/>
  <c r="AG1213" i="17"/>
  <c r="AG1212" i="17"/>
  <c r="AG1211" i="17"/>
  <c r="AG1210" i="17"/>
  <c r="AG1209" i="17"/>
  <c r="AG1208" i="17"/>
  <c r="AG1207" i="17"/>
  <c r="AG1206" i="17"/>
  <c r="AG1205" i="17"/>
  <c r="AG1204" i="17"/>
  <c r="AG1203" i="17"/>
  <c r="AG1202" i="17"/>
  <c r="AG1201" i="17"/>
  <c r="AG1200" i="17"/>
  <c r="AG1199" i="17"/>
  <c r="AG1198" i="17"/>
  <c r="AG1197" i="17"/>
  <c r="AG1196" i="17"/>
  <c r="AG1195" i="17"/>
  <c r="AG1194" i="17"/>
  <c r="AG1193" i="17"/>
  <c r="AG1192" i="17"/>
  <c r="AG1191" i="17"/>
  <c r="AG1190" i="17"/>
  <c r="AG1189" i="17"/>
  <c r="AG1188" i="17"/>
  <c r="AG1187" i="17"/>
  <c r="AG1186" i="17"/>
  <c r="AG1185" i="17"/>
  <c r="AG1184" i="17"/>
  <c r="AG1183" i="17"/>
  <c r="AG1182" i="17"/>
  <c r="AG1181" i="17"/>
  <c r="AG1180" i="17"/>
  <c r="AG1179" i="17"/>
  <c r="AG1178" i="17"/>
  <c r="AG1177" i="17"/>
  <c r="AG1176" i="17"/>
  <c r="AG1175" i="17"/>
  <c r="AG1174" i="17"/>
  <c r="AG1173" i="17"/>
  <c r="AG1172" i="17"/>
  <c r="AG1171" i="17"/>
  <c r="AG1170" i="17"/>
  <c r="AG1169" i="17"/>
  <c r="AG1168" i="17"/>
  <c r="AG1167" i="17"/>
  <c r="AG1166" i="17"/>
  <c r="AG1165" i="17"/>
  <c r="AG1164" i="17"/>
  <c r="AG1163" i="17"/>
  <c r="AG1162" i="17"/>
  <c r="AG1161" i="17"/>
  <c r="AG1160" i="17"/>
  <c r="AG1159" i="17"/>
  <c r="AG1158" i="17"/>
  <c r="AG1157" i="17"/>
  <c r="AG1156" i="17"/>
  <c r="AG1155" i="17"/>
  <c r="AG1154" i="17"/>
  <c r="AG1153" i="17"/>
  <c r="AG1152" i="17"/>
  <c r="AG1151" i="17"/>
  <c r="AG1150" i="17"/>
  <c r="AG1149" i="17"/>
  <c r="AG1148" i="17"/>
  <c r="AG1147" i="17"/>
  <c r="AG1146" i="17"/>
  <c r="AG1145" i="17"/>
  <c r="AG1144" i="17"/>
  <c r="AG1143" i="17"/>
  <c r="AG1142" i="17"/>
  <c r="AG1141" i="17"/>
  <c r="AG1140" i="17"/>
  <c r="AG1139" i="17"/>
  <c r="AG1138" i="17"/>
  <c r="AG1137" i="17"/>
  <c r="AG1136" i="17"/>
  <c r="AG1135" i="17"/>
  <c r="AG1134" i="17"/>
  <c r="AG1133" i="17"/>
  <c r="AG1132" i="17"/>
  <c r="AG1131" i="17"/>
  <c r="AG1130" i="17"/>
  <c r="AG1129" i="17"/>
  <c r="AG1128" i="17"/>
  <c r="AG1127" i="17"/>
  <c r="AG1126" i="17"/>
  <c r="AG1125" i="17"/>
  <c r="AG1124" i="17"/>
  <c r="AG1123" i="17"/>
  <c r="AG1122" i="17"/>
  <c r="AG1121" i="17"/>
  <c r="AG1120" i="17"/>
  <c r="AG1119" i="17"/>
  <c r="AG1118" i="17"/>
  <c r="AG1117" i="17"/>
  <c r="AG1116" i="17"/>
  <c r="AG1115" i="17"/>
  <c r="AG1114" i="17"/>
  <c r="AG1113" i="17"/>
  <c r="AG1112" i="17"/>
  <c r="AG1111" i="17"/>
  <c r="AG1110" i="17"/>
  <c r="AG1109" i="17"/>
  <c r="AG1108" i="17"/>
  <c r="AG1107" i="17"/>
  <c r="AG1106" i="17"/>
  <c r="AG1105" i="17"/>
  <c r="AG1104" i="17"/>
  <c r="AG1103" i="17"/>
  <c r="AG1102" i="17"/>
  <c r="AG1101" i="17"/>
  <c r="AG1100" i="17"/>
  <c r="AG1099" i="17"/>
  <c r="AG1098" i="17"/>
  <c r="AG1097" i="17"/>
  <c r="AG1096" i="17"/>
  <c r="AG1095" i="17"/>
  <c r="AG1094" i="17"/>
  <c r="AG1093" i="17"/>
  <c r="AG1092" i="17"/>
  <c r="AG1091" i="17"/>
  <c r="AG1090" i="17"/>
  <c r="AG1089" i="17"/>
  <c r="AG1088" i="17"/>
  <c r="AG1087" i="17"/>
  <c r="AG1086" i="17"/>
  <c r="AG1085" i="17"/>
  <c r="AG1084" i="17"/>
  <c r="AG1083" i="17"/>
  <c r="AG1082" i="17"/>
  <c r="AG1081" i="17"/>
  <c r="AG1080" i="17"/>
  <c r="AG1079" i="17"/>
  <c r="AG1078" i="17"/>
  <c r="AG1077" i="17"/>
  <c r="AG1076" i="17"/>
  <c r="AG1075" i="17"/>
  <c r="AG1074" i="17"/>
  <c r="AG1073" i="17"/>
  <c r="AG1072" i="17"/>
  <c r="AG1071" i="17"/>
  <c r="AG1070" i="17"/>
  <c r="AG1069" i="17"/>
  <c r="AG1068" i="17"/>
  <c r="AG1067" i="17"/>
  <c r="AG1066" i="17"/>
  <c r="AG1065" i="17"/>
  <c r="AG1064" i="17"/>
  <c r="AG1063" i="17"/>
  <c r="AG1062" i="17"/>
  <c r="AG1061" i="17"/>
  <c r="AG1060" i="17"/>
  <c r="AG1059" i="17"/>
  <c r="AG1058" i="17"/>
  <c r="AG1057" i="17"/>
  <c r="AG1056" i="17"/>
  <c r="AG1055" i="17"/>
  <c r="AG1054" i="17"/>
  <c r="AG1053" i="17"/>
  <c r="AG1052" i="17"/>
  <c r="AG1051" i="17"/>
  <c r="AG1050" i="17"/>
  <c r="AG1049" i="17"/>
  <c r="AG1048" i="17"/>
  <c r="AG1047" i="17"/>
  <c r="AG1046" i="17"/>
  <c r="AG1045" i="17"/>
  <c r="AG1044" i="17"/>
  <c r="AG1043" i="17"/>
  <c r="AG1042" i="17"/>
  <c r="AG1041" i="17"/>
  <c r="AG1040" i="17"/>
  <c r="AG1039" i="17"/>
  <c r="AG1038" i="17"/>
  <c r="AG1037" i="17"/>
  <c r="AG1036" i="17"/>
  <c r="AG1035" i="17"/>
  <c r="AG1034" i="17"/>
  <c r="AG1033" i="17"/>
  <c r="AG1032" i="17"/>
  <c r="AG1031" i="17"/>
  <c r="AG1030" i="17"/>
  <c r="AG1029" i="17"/>
  <c r="AG1028" i="17"/>
  <c r="AG1027" i="17"/>
  <c r="AG1026" i="17"/>
  <c r="AG1025" i="17"/>
  <c r="AG1024" i="17"/>
  <c r="AG1023" i="17"/>
  <c r="AG1022" i="17"/>
  <c r="AG1021" i="17"/>
  <c r="AG1020" i="17"/>
  <c r="AG1019" i="17"/>
  <c r="AG1018" i="17"/>
  <c r="AG1017" i="17"/>
  <c r="AG1016" i="17"/>
  <c r="AG1015" i="17"/>
  <c r="AG1014" i="17"/>
  <c r="AG1013" i="17"/>
  <c r="AG1012" i="17"/>
  <c r="AG1011" i="17"/>
  <c r="AG1010" i="17"/>
  <c r="AG1009" i="17"/>
  <c r="AG1008" i="17"/>
  <c r="AG1007" i="17"/>
  <c r="AG1006" i="17"/>
  <c r="AG1005" i="17"/>
  <c r="AG1004" i="17"/>
  <c r="AG1003" i="17"/>
  <c r="AG1002" i="17"/>
  <c r="AG1001" i="17"/>
  <c r="AG1000" i="17"/>
  <c r="AE1499" i="17"/>
  <c r="AE1498" i="17"/>
  <c r="AE1497" i="17"/>
  <c r="AE1496" i="17"/>
  <c r="AE1495" i="17"/>
  <c r="AE1494" i="17"/>
  <c r="AE1493" i="17"/>
  <c r="AE1492" i="17"/>
  <c r="AE1491" i="17"/>
  <c r="AE1490" i="17"/>
  <c r="AE1489" i="17"/>
  <c r="AE1488" i="17"/>
  <c r="AE1487" i="17"/>
  <c r="AE1486" i="17"/>
  <c r="AE1485" i="17"/>
  <c r="AE1484" i="17"/>
  <c r="AE1483" i="17"/>
  <c r="AE1482" i="17"/>
  <c r="AE1481" i="17"/>
  <c r="AE1480" i="17"/>
  <c r="AE1479" i="17"/>
  <c r="AE1478" i="17"/>
  <c r="AE1477" i="17"/>
  <c r="AE1476" i="17"/>
  <c r="AE1475" i="17"/>
  <c r="AE1474" i="17"/>
  <c r="AE1473" i="17"/>
  <c r="AE1472" i="17"/>
  <c r="AE1471" i="17"/>
  <c r="AE1470" i="17"/>
  <c r="AE1469" i="17"/>
  <c r="AE1468" i="17"/>
  <c r="AE1467" i="17"/>
  <c r="AE1466" i="17"/>
  <c r="AE1465" i="17"/>
  <c r="AE1464" i="17"/>
  <c r="AE1463" i="17"/>
  <c r="AE1462" i="17"/>
  <c r="AE1461" i="17"/>
  <c r="AE1460" i="17"/>
  <c r="AE1459" i="17"/>
  <c r="AE1458" i="17"/>
  <c r="AE1457" i="17"/>
  <c r="AE1456" i="17"/>
  <c r="AE1455" i="17"/>
  <c r="AE1454" i="17"/>
  <c r="AE1453" i="17"/>
  <c r="AE1452" i="17"/>
  <c r="AE1451" i="17"/>
  <c r="AE1450" i="17"/>
  <c r="AE1449" i="17"/>
  <c r="AE1448" i="17"/>
  <c r="AE1447" i="17"/>
  <c r="AE1446" i="17"/>
  <c r="AE1445" i="17"/>
  <c r="AE1444" i="17"/>
  <c r="AE1443" i="17"/>
  <c r="AE1442" i="17"/>
  <c r="AE1441" i="17"/>
  <c r="AE1440" i="17"/>
  <c r="AE1439" i="17"/>
  <c r="AE1438" i="17"/>
  <c r="AE1437" i="17"/>
  <c r="AE1436" i="17"/>
  <c r="AE1435" i="17"/>
  <c r="AE1434" i="17"/>
  <c r="AE1433" i="17"/>
  <c r="AE1432" i="17"/>
  <c r="AE1431" i="17"/>
  <c r="AE1430" i="17"/>
  <c r="AE1429" i="17"/>
  <c r="AE1428" i="17"/>
  <c r="AE1427" i="17"/>
  <c r="AE1426" i="17"/>
  <c r="AE1425" i="17"/>
  <c r="AE1424" i="17"/>
  <c r="AE1423" i="17"/>
  <c r="AE1422" i="17"/>
  <c r="AE1421" i="17"/>
  <c r="AE1420" i="17"/>
  <c r="AE1419" i="17"/>
  <c r="AE1418" i="17"/>
  <c r="AE1417" i="17"/>
  <c r="AE1416" i="17"/>
  <c r="AE1415" i="17"/>
  <c r="AE1414" i="17"/>
  <c r="AE1413" i="17"/>
  <c r="AE1412" i="17"/>
  <c r="AE1411" i="17"/>
  <c r="AE1410" i="17"/>
  <c r="AE1409" i="17"/>
  <c r="AE1408" i="17"/>
  <c r="AE1407" i="17"/>
  <c r="AE1406" i="17"/>
  <c r="AE1405" i="17"/>
  <c r="AE1404" i="17"/>
  <c r="AE1403" i="17"/>
  <c r="AE1402" i="17"/>
  <c r="AE1401" i="17"/>
  <c r="AE1400" i="17"/>
  <c r="AE1399" i="17"/>
  <c r="AE1398" i="17"/>
  <c r="AE1397" i="17"/>
  <c r="AE1396" i="17"/>
  <c r="AE1395" i="17"/>
  <c r="AE1394" i="17"/>
  <c r="AE1393" i="17"/>
  <c r="AE1392" i="17"/>
  <c r="AE1391" i="17"/>
  <c r="AE1390" i="17"/>
  <c r="AE1389" i="17"/>
  <c r="AE1388" i="17"/>
  <c r="AE1387" i="17"/>
  <c r="AE1386" i="17"/>
  <c r="AE1385" i="17"/>
  <c r="AE1384" i="17"/>
  <c r="AE1383" i="17"/>
  <c r="AE1382" i="17"/>
  <c r="AE1381" i="17"/>
  <c r="AE1380" i="17"/>
  <c r="AE1379" i="17"/>
  <c r="AE1378" i="17"/>
  <c r="AE1377" i="17"/>
  <c r="AE1376" i="17"/>
  <c r="AE1375" i="17"/>
  <c r="AE1374" i="17"/>
  <c r="AE1373" i="17"/>
  <c r="AE1372" i="17"/>
  <c r="AE1371" i="17"/>
  <c r="AE1370" i="17"/>
  <c r="AE1369" i="17"/>
  <c r="AE1368" i="17"/>
  <c r="AE1367" i="17"/>
  <c r="AE1366" i="17"/>
  <c r="AE1365" i="17"/>
  <c r="AE1364" i="17"/>
  <c r="AE1363" i="17"/>
  <c r="AE1362" i="17"/>
  <c r="AE1361" i="17"/>
  <c r="AE1360" i="17"/>
  <c r="AE1359" i="17"/>
  <c r="AE1358" i="17"/>
  <c r="AE1357" i="17"/>
  <c r="AE1356" i="17"/>
  <c r="AE1355" i="17"/>
  <c r="AE1354" i="17"/>
  <c r="AE1353" i="17"/>
  <c r="AE1352" i="17"/>
  <c r="AE1351" i="17"/>
  <c r="AE1350" i="17"/>
  <c r="AE1349" i="17"/>
  <c r="AE1348" i="17"/>
  <c r="AE1347" i="17"/>
  <c r="AE1346" i="17"/>
  <c r="AE1345" i="17"/>
  <c r="AE1344" i="17"/>
  <c r="AE1343" i="17"/>
  <c r="AE1342" i="17"/>
  <c r="AE1341" i="17"/>
  <c r="AE1340" i="17"/>
  <c r="AE1339" i="17"/>
  <c r="AE1338" i="17"/>
  <c r="AE1337" i="17"/>
  <c r="AE1336" i="17"/>
  <c r="AE1335" i="17"/>
  <c r="AE1334" i="17"/>
  <c r="AE1333" i="17"/>
  <c r="AE1332" i="17"/>
  <c r="AE1331" i="17"/>
  <c r="AE1330" i="17"/>
  <c r="AE1329" i="17"/>
  <c r="AE1328" i="17"/>
  <c r="AE1327" i="17"/>
  <c r="AE1326" i="17"/>
  <c r="AE1325" i="17"/>
  <c r="AE1324" i="17"/>
  <c r="AE1323" i="17"/>
  <c r="AE1322" i="17"/>
  <c r="AE1321" i="17"/>
  <c r="AE1320" i="17"/>
  <c r="AE1319" i="17"/>
  <c r="AE1318" i="17"/>
  <c r="AE1317" i="17"/>
  <c r="AE1316" i="17"/>
  <c r="AE1315" i="17"/>
  <c r="AE1314" i="17"/>
  <c r="AE1313" i="17"/>
  <c r="AE1312" i="17"/>
  <c r="AE1311" i="17"/>
  <c r="AE1310" i="17"/>
  <c r="AE1309" i="17"/>
  <c r="AE1308" i="17"/>
  <c r="AE1307" i="17"/>
  <c r="AE1306" i="17"/>
  <c r="AE1305" i="17"/>
  <c r="AE1304" i="17"/>
  <c r="AE1303" i="17"/>
  <c r="AE1302" i="17"/>
  <c r="AE1301" i="17"/>
  <c r="AE1300" i="17"/>
  <c r="AE1299" i="17"/>
  <c r="AE1298" i="17"/>
  <c r="AE1297" i="17"/>
  <c r="AE1296" i="17"/>
  <c r="AE1295" i="17"/>
  <c r="AE1294" i="17"/>
  <c r="AE1293" i="17"/>
  <c r="AE1292" i="17"/>
  <c r="AE1291" i="17"/>
  <c r="AE1290" i="17"/>
  <c r="AE1289" i="17"/>
  <c r="AE1288" i="17"/>
  <c r="AE1287" i="17"/>
  <c r="AE1286" i="17"/>
  <c r="AE1285" i="17"/>
  <c r="AE1284" i="17"/>
  <c r="AE1283" i="17"/>
  <c r="AE1282" i="17"/>
  <c r="AE1281" i="17"/>
  <c r="AE1280" i="17"/>
  <c r="AE1279" i="17"/>
  <c r="AE1278" i="17"/>
  <c r="AE1277" i="17"/>
  <c r="AE1276" i="17"/>
  <c r="AE1275" i="17"/>
  <c r="AE1274" i="17"/>
  <c r="AE1273" i="17"/>
  <c r="AE1272" i="17"/>
  <c r="AE1271" i="17"/>
  <c r="AE1270" i="17"/>
  <c r="AE1269" i="17"/>
  <c r="AE1268" i="17"/>
  <c r="AE1267" i="17"/>
  <c r="AE1266" i="17"/>
  <c r="AE1265" i="17"/>
  <c r="AE1264" i="17"/>
  <c r="AE1263" i="17"/>
  <c r="AE1262" i="17"/>
  <c r="AE1261" i="17"/>
  <c r="AE1260" i="17"/>
  <c r="AE1259" i="17"/>
  <c r="AE1258" i="17"/>
  <c r="AE1257" i="17"/>
  <c r="AE1256" i="17"/>
  <c r="AE1255" i="17"/>
  <c r="AE1254" i="17"/>
  <c r="AE1253" i="17"/>
  <c r="AE1252" i="17"/>
  <c r="AE1251" i="17"/>
  <c r="AE1250" i="17"/>
  <c r="AE1249" i="17"/>
  <c r="AE1248" i="17"/>
  <c r="AE1247" i="17"/>
  <c r="AE1246" i="17"/>
  <c r="AE1245" i="17"/>
  <c r="AE1244" i="17"/>
  <c r="AE1243" i="17"/>
  <c r="AE1242" i="17"/>
  <c r="AE1241" i="17"/>
  <c r="AE1240" i="17"/>
  <c r="AE1239" i="17"/>
  <c r="AE1238" i="17"/>
  <c r="AE1237" i="17"/>
  <c r="AE1236" i="17"/>
  <c r="AE1235" i="17"/>
  <c r="AE1234" i="17"/>
  <c r="AE1233" i="17"/>
  <c r="AE1232" i="17"/>
  <c r="AE1231" i="17"/>
  <c r="AE1230" i="17"/>
  <c r="AE1229" i="17"/>
  <c r="AE1228" i="17"/>
  <c r="AE1227" i="17"/>
  <c r="AE1226" i="17"/>
  <c r="AE1225" i="17"/>
  <c r="AE1224" i="17"/>
  <c r="AE1223" i="17"/>
  <c r="AE1222" i="17"/>
  <c r="AE1221" i="17"/>
  <c r="AE1220" i="17"/>
  <c r="AE1219" i="17"/>
  <c r="AE1218" i="17"/>
  <c r="AE1217" i="17"/>
  <c r="AE1216" i="17"/>
  <c r="AE1215" i="17"/>
  <c r="AE1214" i="17"/>
  <c r="AE1213" i="17"/>
  <c r="AE1212" i="17"/>
  <c r="AE1211" i="17"/>
  <c r="AE1210" i="17"/>
  <c r="AE1209" i="17"/>
  <c r="AE1208" i="17"/>
  <c r="AE1207" i="17"/>
  <c r="AE1206" i="17"/>
  <c r="AE1205" i="17"/>
  <c r="AE1204" i="17"/>
  <c r="AE1203" i="17"/>
  <c r="AE1202" i="17"/>
  <c r="AE1201" i="17"/>
  <c r="AE1200" i="17"/>
  <c r="AE1199" i="17"/>
  <c r="AE1198" i="17"/>
  <c r="AE1197" i="17"/>
  <c r="AE1196" i="17"/>
  <c r="AE1195" i="17"/>
  <c r="AE1194" i="17"/>
  <c r="AE1193" i="17"/>
  <c r="AE1192" i="17"/>
  <c r="AE1191" i="17"/>
  <c r="AE1190" i="17"/>
  <c r="AE1189" i="17"/>
  <c r="AE1188" i="17"/>
  <c r="AE1187" i="17"/>
  <c r="AE1186" i="17"/>
  <c r="AE1185" i="17"/>
  <c r="AE1184" i="17"/>
  <c r="AE1183" i="17"/>
  <c r="AE1182" i="17"/>
  <c r="AE1181" i="17"/>
  <c r="AE1180" i="17"/>
  <c r="AE1179" i="17"/>
  <c r="AE1178" i="17"/>
  <c r="AE1177" i="17"/>
  <c r="AE1176" i="17"/>
  <c r="AE1175" i="17"/>
  <c r="AE1174" i="17"/>
  <c r="AE1173" i="17"/>
  <c r="AE1172" i="17"/>
  <c r="AE1171" i="17"/>
  <c r="AE1170" i="17"/>
  <c r="AE1169" i="17"/>
  <c r="AE1168" i="17"/>
  <c r="AE1167" i="17"/>
  <c r="AE1166" i="17"/>
  <c r="AE1165" i="17"/>
  <c r="AE1164" i="17"/>
  <c r="AE1163" i="17"/>
  <c r="AE1162" i="17"/>
  <c r="AE1161" i="17"/>
  <c r="AE1160" i="17"/>
  <c r="AE1159" i="17"/>
  <c r="AE1158" i="17"/>
  <c r="AE1157" i="17"/>
  <c r="AE1156" i="17"/>
  <c r="AE1155" i="17"/>
  <c r="AE1154" i="17"/>
  <c r="AE1153" i="17"/>
  <c r="AE1152" i="17"/>
  <c r="AE1151" i="17"/>
  <c r="AE1150" i="17"/>
  <c r="AE1149" i="17"/>
  <c r="AE1148" i="17"/>
  <c r="AE1147" i="17"/>
  <c r="AE1146" i="17"/>
  <c r="AE1145" i="17"/>
  <c r="AE1144" i="17"/>
  <c r="AE1143" i="17"/>
  <c r="AE1142" i="17"/>
  <c r="AE1141" i="17"/>
  <c r="AE1140" i="17"/>
  <c r="AE1139" i="17"/>
  <c r="AE1138" i="17"/>
  <c r="AE1137" i="17"/>
  <c r="AE1136" i="17"/>
  <c r="AE1135" i="17"/>
  <c r="AE1134" i="17"/>
  <c r="AE1133" i="17"/>
  <c r="AE1132" i="17"/>
  <c r="AE1131" i="17"/>
  <c r="AE1130" i="17"/>
  <c r="AE1129" i="17"/>
  <c r="AE1128" i="17"/>
  <c r="AE1127" i="17"/>
  <c r="AE1126" i="17"/>
  <c r="AE1125" i="17"/>
  <c r="AE1124" i="17"/>
  <c r="AE1123" i="17"/>
  <c r="AE1122" i="17"/>
  <c r="AE1121" i="17"/>
  <c r="AE1120" i="17"/>
  <c r="AE1119" i="17"/>
  <c r="AE1118" i="17"/>
  <c r="AE1117" i="17"/>
  <c r="AE1116" i="17"/>
  <c r="AE1115" i="17"/>
  <c r="AE1114" i="17"/>
  <c r="AE1113" i="17"/>
  <c r="AE1112" i="17"/>
  <c r="AE1111" i="17"/>
  <c r="AE1110" i="17"/>
  <c r="AE1109" i="17"/>
  <c r="AE1108" i="17"/>
  <c r="AE1107" i="17"/>
  <c r="AE1106" i="17"/>
  <c r="AE1105" i="17"/>
  <c r="AE1104" i="17"/>
  <c r="AE1103" i="17"/>
  <c r="AE1102" i="17"/>
  <c r="AE1101" i="17"/>
  <c r="AE1100" i="17"/>
  <c r="AE1099" i="17"/>
  <c r="AE1098" i="17"/>
  <c r="AE1097" i="17"/>
  <c r="AE1096" i="17"/>
  <c r="AE1095" i="17"/>
  <c r="AE1094" i="17"/>
  <c r="AE1093" i="17"/>
  <c r="AE1092" i="17"/>
  <c r="AE1091" i="17"/>
  <c r="AE1090" i="17"/>
  <c r="AE1089" i="17"/>
  <c r="AE1088" i="17"/>
  <c r="AE1087" i="17"/>
  <c r="AE1086" i="17"/>
  <c r="AE1085" i="17"/>
  <c r="AE1084" i="17"/>
  <c r="AE1083" i="17"/>
  <c r="AE1082" i="17"/>
  <c r="AE1081" i="17"/>
  <c r="AE1080" i="17"/>
  <c r="AE1079" i="17"/>
  <c r="AE1078" i="17"/>
  <c r="AE1077" i="17"/>
  <c r="AE1076" i="17"/>
  <c r="AE1075" i="17"/>
  <c r="AE1074" i="17"/>
  <c r="AE1073" i="17"/>
  <c r="AE1072" i="17"/>
  <c r="AE1071" i="17"/>
  <c r="AE1070" i="17"/>
  <c r="AE1069" i="17"/>
  <c r="AE1068" i="17"/>
  <c r="AE1067" i="17"/>
  <c r="AE1066" i="17"/>
  <c r="AE1065" i="17"/>
  <c r="AE1064" i="17"/>
  <c r="AE1063" i="17"/>
  <c r="AE1062" i="17"/>
  <c r="AE1061" i="17"/>
  <c r="AE1060" i="17"/>
  <c r="AE1059" i="17"/>
  <c r="AE1058" i="17"/>
  <c r="AE1057" i="17"/>
  <c r="AE1056" i="17"/>
  <c r="AE1055" i="17"/>
  <c r="AE1054" i="17"/>
  <c r="AE1053" i="17"/>
  <c r="AE1052" i="17"/>
  <c r="AE1051" i="17"/>
  <c r="AE1050" i="17"/>
  <c r="AE1049" i="17"/>
  <c r="AE1048" i="17"/>
  <c r="AE1047" i="17"/>
  <c r="AE1046" i="17"/>
  <c r="AE1045" i="17"/>
  <c r="AE1044" i="17"/>
  <c r="AE1043" i="17"/>
  <c r="AE1042" i="17"/>
  <c r="AE1041" i="17"/>
  <c r="AE1040" i="17"/>
  <c r="AE1039" i="17"/>
  <c r="AE1038" i="17"/>
  <c r="AE1037" i="17"/>
  <c r="AE1036" i="17"/>
  <c r="AE1035" i="17"/>
  <c r="AE1034" i="17"/>
  <c r="AE1033" i="17"/>
  <c r="AE1032" i="17"/>
  <c r="AE1031" i="17"/>
  <c r="AE1030" i="17"/>
  <c r="AE1029" i="17"/>
  <c r="AE1028" i="17"/>
  <c r="AE1027" i="17"/>
  <c r="AE1026" i="17"/>
  <c r="AE1025" i="17"/>
  <c r="AE1024" i="17"/>
  <c r="AE1023" i="17"/>
  <c r="AE1022" i="17"/>
  <c r="AE1021" i="17"/>
  <c r="AE1020" i="17"/>
  <c r="AE1019" i="17"/>
  <c r="AE1018" i="17"/>
  <c r="AE1017" i="17"/>
  <c r="AE1016" i="17"/>
  <c r="AE1015" i="17"/>
  <c r="AE1014" i="17"/>
  <c r="AE1013" i="17"/>
  <c r="AE1012" i="17"/>
  <c r="AE1011" i="17"/>
  <c r="AE1010" i="17"/>
  <c r="AE1009" i="17"/>
  <c r="AE1008" i="17"/>
  <c r="AE1007" i="17"/>
  <c r="AE1006" i="17"/>
  <c r="AE1005" i="17"/>
  <c r="AE1004" i="17"/>
  <c r="AE1003" i="17"/>
  <c r="AE1002" i="17"/>
  <c r="AE1001" i="17"/>
  <c r="AE1000" i="17"/>
  <c r="AC1499" i="17"/>
  <c r="AC1498" i="17"/>
  <c r="AC1497" i="17"/>
  <c r="AC1496" i="17"/>
  <c r="AC1495" i="17"/>
  <c r="AC1494" i="17"/>
  <c r="AC1493" i="17"/>
  <c r="AC1492" i="17"/>
  <c r="AC1491" i="17"/>
  <c r="AC1490" i="17"/>
  <c r="AC1489" i="17"/>
  <c r="AC1488" i="17"/>
  <c r="AC1487" i="17"/>
  <c r="AC1486" i="17"/>
  <c r="AC1485" i="17"/>
  <c r="AC1484" i="17"/>
  <c r="AC1483" i="17"/>
  <c r="AC1482" i="17"/>
  <c r="AC1481" i="17"/>
  <c r="AC1480" i="17"/>
  <c r="AC1479" i="17"/>
  <c r="AC1478" i="17"/>
  <c r="AC1477" i="17"/>
  <c r="AC1476" i="17"/>
  <c r="AC1475" i="17"/>
  <c r="AC1474" i="17"/>
  <c r="AC1473" i="17"/>
  <c r="AC1472" i="17"/>
  <c r="AC1471" i="17"/>
  <c r="AC1470" i="17"/>
  <c r="AC1469" i="17"/>
  <c r="AC1468" i="17"/>
  <c r="AC1467" i="17"/>
  <c r="AC1466" i="17"/>
  <c r="AC1465" i="17"/>
  <c r="AC1464" i="17"/>
  <c r="AC1463" i="17"/>
  <c r="AC1462" i="17"/>
  <c r="AC1461" i="17"/>
  <c r="AC1460" i="17"/>
  <c r="AC1459" i="17"/>
  <c r="AC1458" i="17"/>
  <c r="AC1457" i="17"/>
  <c r="AC1456" i="17"/>
  <c r="AC1455" i="17"/>
  <c r="AC1454" i="17"/>
  <c r="AC1453" i="17"/>
  <c r="AC1452" i="17"/>
  <c r="AC1451" i="17"/>
  <c r="AC1450" i="17"/>
  <c r="AC1449" i="17"/>
  <c r="AC1448" i="17"/>
  <c r="AC1447" i="17"/>
  <c r="AC1446" i="17"/>
  <c r="AC1445" i="17"/>
  <c r="AC1444" i="17"/>
  <c r="AC1443" i="17"/>
  <c r="AC1442" i="17"/>
  <c r="AC1441" i="17"/>
  <c r="AC1440" i="17"/>
  <c r="AC1439" i="17"/>
  <c r="AC1438" i="17"/>
  <c r="AC1437" i="17"/>
  <c r="AC1436" i="17"/>
  <c r="AC1435" i="17"/>
  <c r="AC1434" i="17"/>
  <c r="AC1433" i="17"/>
  <c r="AC1432" i="17"/>
  <c r="AC1431" i="17"/>
  <c r="AC1430" i="17"/>
  <c r="AC1429" i="17"/>
  <c r="AC1428" i="17"/>
  <c r="AC1427" i="17"/>
  <c r="AC1426" i="17"/>
  <c r="AC1425" i="17"/>
  <c r="AC1424" i="17"/>
  <c r="AC1423" i="17"/>
  <c r="AC1422" i="17"/>
  <c r="AC1421" i="17"/>
  <c r="AC1420" i="17"/>
  <c r="AC1419" i="17"/>
  <c r="AC1418" i="17"/>
  <c r="AC1417" i="17"/>
  <c r="AC1416" i="17"/>
  <c r="AC1415" i="17"/>
  <c r="AC1414" i="17"/>
  <c r="AC1413" i="17"/>
  <c r="AC1412" i="17"/>
  <c r="AC1411" i="17"/>
  <c r="AC1410" i="17"/>
  <c r="AC1409" i="17"/>
  <c r="AC1408" i="17"/>
  <c r="AC1407" i="17"/>
  <c r="AC1406" i="17"/>
  <c r="AC1405" i="17"/>
  <c r="AC1404" i="17"/>
  <c r="AC1403" i="17"/>
  <c r="AC1402" i="17"/>
  <c r="AC1401" i="17"/>
  <c r="AC1400" i="17"/>
  <c r="AC1399" i="17"/>
  <c r="AC1398" i="17"/>
  <c r="AC1397" i="17"/>
  <c r="AC1396" i="17"/>
  <c r="AC1395" i="17"/>
  <c r="AC1394" i="17"/>
  <c r="AC1393" i="17"/>
  <c r="AC1392" i="17"/>
  <c r="AC1391" i="17"/>
  <c r="AC1390" i="17"/>
  <c r="AC1389" i="17"/>
  <c r="AC1388" i="17"/>
  <c r="AC1387" i="17"/>
  <c r="AC1386" i="17"/>
  <c r="AC1385" i="17"/>
  <c r="AC1384" i="17"/>
  <c r="AC1383" i="17"/>
  <c r="AC1382" i="17"/>
  <c r="AC1381" i="17"/>
  <c r="AC1380" i="17"/>
  <c r="AC1379" i="17"/>
  <c r="AC1378" i="17"/>
  <c r="AC1377" i="17"/>
  <c r="AC1376" i="17"/>
  <c r="AC1375" i="17"/>
  <c r="AC1374" i="17"/>
  <c r="AC1373" i="17"/>
  <c r="AC1372" i="17"/>
  <c r="AC1371" i="17"/>
  <c r="AC1370" i="17"/>
  <c r="AC1369" i="17"/>
  <c r="AC1368" i="17"/>
  <c r="AC1367" i="17"/>
  <c r="AC1366" i="17"/>
  <c r="AC1365" i="17"/>
  <c r="AC1364" i="17"/>
  <c r="AC1363" i="17"/>
  <c r="AC1362" i="17"/>
  <c r="AC1361" i="17"/>
  <c r="AC1360" i="17"/>
  <c r="AC1359" i="17"/>
  <c r="AC1358" i="17"/>
  <c r="AC1357" i="17"/>
  <c r="AC1356" i="17"/>
  <c r="AC1355" i="17"/>
  <c r="AC1354" i="17"/>
  <c r="AC1353" i="17"/>
  <c r="AC1352" i="17"/>
  <c r="AC1351" i="17"/>
  <c r="AC1350" i="17"/>
  <c r="AC1349" i="17"/>
  <c r="AC1348" i="17"/>
  <c r="AC1347" i="17"/>
  <c r="AC1346" i="17"/>
  <c r="AC1345" i="17"/>
  <c r="AC1344" i="17"/>
  <c r="AC1343" i="17"/>
  <c r="AC1342" i="17"/>
  <c r="AC1341" i="17"/>
  <c r="AC1340" i="17"/>
  <c r="AC1339" i="17"/>
  <c r="AC1338" i="17"/>
  <c r="AC1337" i="17"/>
  <c r="AC1336" i="17"/>
  <c r="AC1335" i="17"/>
  <c r="AC1334" i="17"/>
  <c r="AC1333" i="17"/>
  <c r="AC1332" i="17"/>
  <c r="AC1331" i="17"/>
  <c r="AC1330" i="17"/>
  <c r="AC1329" i="17"/>
  <c r="AC1328" i="17"/>
  <c r="AC1327" i="17"/>
  <c r="AC1326" i="17"/>
  <c r="AC1325" i="17"/>
  <c r="AC1324" i="17"/>
  <c r="AC1323" i="17"/>
  <c r="AC1322" i="17"/>
  <c r="AC1321" i="17"/>
  <c r="AC1320" i="17"/>
  <c r="AC1319" i="17"/>
  <c r="AC1318" i="17"/>
  <c r="AC1317" i="17"/>
  <c r="AC1316" i="17"/>
  <c r="AC1315" i="17"/>
  <c r="AC1314" i="17"/>
  <c r="AC1313" i="17"/>
  <c r="AC1312" i="17"/>
  <c r="AC1311" i="17"/>
  <c r="AC1310" i="17"/>
  <c r="AC1309" i="17"/>
  <c r="AC1308" i="17"/>
  <c r="AC1307" i="17"/>
  <c r="AC1306" i="17"/>
  <c r="AC1305" i="17"/>
  <c r="AC1304" i="17"/>
  <c r="AC1303" i="17"/>
  <c r="AC1302" i="17"/>
  <c r="AC1301" i="17"/>
  <c r="AC1300" i="17"/>
  <c r="AC1299" i="17"/>
  <c r="AC1298" i="17"/>
  <c r="AC1297" i="17"/>
  <c r="AC1296" i="17"/>
  <c r="AC1295" i="17"/>
  <c r="AC1294" i="17"/>
  <c r="AC1293" i="17"/>
  <c r="AC1292" i="17"/>
  <c r="AC1291" i="17"/>
  <c r="AC1290" i="17"/>
  <c r="AC1289" i="17"/>
  <c r="AC1288" i="17"/>
  <c r="AC1287" i="17"/>
  <c r="AC1286" i="17"/>
  <c r="AC1285" i="17"/>
  <c r="AC1284" i="17"/>
  <c r="AC1283" i="17"/>
  <c r="AC1282" i="17"/>
  <c r="AC1281" i="17"/>
  <c r="AC1280" i="17"/>
  <c r="AC1279" i="17"/>
  <c r="AC1278" i="17"/>
  <c r="AC1277" i="17"/>
  <c r="AC1276" i="17"/>
  <c r="AC1275" i="17"/>
  <c r="AC1274" i="17"/>
  <c r="AC1273" i="17"/>
  <c r="AC1272" i="17"/>
  <c r="AC1271" i="17"/>
  <c r="AC1270" i="17"/>
  <c r="AC1269" i="17"/>
  <c r="AC1268" i="17"/>
  <c r="AC1267" i="17"/>
  <c r="AC1266" i="17"/>
  <c r="AC1265" i="17"/>
  <c r="AC1264" i="17"/>
  <c r="AC1263" i="17"/>
  <c r="AC1262" i="17"/>
  <c r="AC1261" i="17"/>
  <c r="AC1260" i="17"/>
  <c r="AC1259" i="17"/>
  <c r="AC1258" i="17"/>
  <c r="AC1257" i="17"/>
  <c r="AC1256" i="17"/>
  <c r="AC1255" i="17"/>
  <c r="AC1254" i="17"/>
  <c r="AC1253" i="17"/>
  <c r="AC1252" i="17"/>
  <c r="AC1251" i="17"/>
  <c r="AC1250" i="17"/>
  <c r="AC1249" i="17"/>
  <c r="AC1248" i="17"/>
  <c r="AC1247" i="17"/>
  <c r="AC1246" i="17"/>
  <c r="AC1245" i="17"/>
  <c r="AC1244" i="17"/>
  <c r="AC1243" i="17"/>
  <c r="AC1242" i="17"/>
  <c r="AC1241" i="17"/>
  <c r="AC1240" i="17"/>
  <c r="AC1239" i="17"/>
  <c r="AC1238" i="17"/>
  <c r="AC1237" i="17"/>
  <c r="AC1236" i="17"/>
  <c r="AC1235" i="17"/>
  <c r="AC1234" i="17"/>
  <c r="AC1233" i="17"/>
  <c r="AC1232" i="17"/>
  <c r="AC1231" i="17"/>
  <c r="AC1230" i="17"/>
  <c r="AC1229" i="17"/>
  <c r="AC1228" i="17"/>
  <c r="AC1227" i="17"/>
  <c r="AC1226" i="17"/>
  <c r="AC1225" i="17"/>
  <c r="AC1224" i="17"/>
  <c r="AC1223" i="17"/>
  <c r="AC1222" i="17"/>
  <c r="AC1221" i="17"/>
  <c r="AC1220" i="17"/>
  <c r="AC1219" i="17"/>
  <c r="AC1218" i="17"/>
  <c r="AC1217" i="17"/>
  <c r="AC1216" i="17"/>
  <c r="AC1215" i="17"/>
  <c r="AC1214" i="17"/>
  <c r="AC1213" i="17"/>
  <c r="AC1212" i="17"/>
  <c r="AC1211" i="17"/>
  <c r="AC1210" i="17"/>
  <c r="AC1209" i="17"/>
  <c r="AC1208" i="17"/>
  <c r="AC1207" i="17"/>
  <c r="AC1206" i="17"/>
  <c r="AC1205" i="17"/>
  <c r="AC1204" i="17"/>
  <c r="AC1203" i="17"/>
  <c r="AC1202" i="17"/>
  <c r="AC1201" i="17"/>
  <c r="AC1200" i="17"/>
  <c r="AC1199" i="17"/>
  <c r="AC1198" i="17"/>
  <c r="AC1197" i="17"/>
  <c r="AC1196" i="17"/>
  <c r="AC1195" i="17"/>
  <c r="AC1194" i="17"/>
  <c r="AC1193" i="17"/>
  <c r="AC1192" i="17"/>
  <c r="AC1191" i="17"/>
  <c r="AC1190" i="17"/>
  <c r="AC1189" i="17"/>
  <c r="AC1188" i="17"/>
  <c r="AC1187" i="17"/>
  <c r="AC1186" i="17"/>
  <c r="AC1185" i="17"/>
  <c r="AC1184" i="17"/>
  <c r="AC1183" i="17"/>
  <c r="AC1182" i="17"/>
  <c r="AC1181" i="17"/>
  <c r="AC1180" i="17"/>
  <c r="AC1179" i="17"/>
  <c r="AC1178" i="17"/>
  <c r="AC1177" i="17"/>
  <c r="AC1176" i="17"/>
  <c r="AC1175" i="17"/>
  <c r="AC1174" i="17"/>
  <c r="AC1173" i="17"/>
  <c r="AC1172" i="17"/>
  <c r="AC1171" i="17"/>
  <c r="AC1170" i="17"/>
  <c r="AC1169" i="17"/>
  <c r="AC1168" i="17"/>
  <c r="AC1167" i="17"/>
  <c r="AC1166" i="17"/>
  <c r="AC1165" i="17"/>
  <c r="AC1164" i="17"/>
  <c r="AC1163" i="17"/>
  <c r="AC1162" i="17"/>
  <c r="AC1161" i="17"/>
  <c r="AC1160" i="17"/>
  <c r="AC1159" i="17"/>
  <c r="AC1158" i="17"/>
  <c r="AC1157" i="17"/>
  <c r="AC1156" i="17"/>
  <c r="AC1155" i="17"/>
  <c r="AC1154" i="17"/>
  <c r="AC1153" i="17"/>
  <c r="AC1152" i="17"/>
  <c r="AC1151" i="17"/>
  <c r="AC1150" i="17"/>
  <c r="AC1149" i="17"/>
  <c r="AC1148" i="17"/>
  <c r="AC1147" i="17"/>
  <c r="AC1146" i="17"/>
  <c r="AC1145" i="17"/>
  <c r="AC1144" i="17"/>
  <c r="AC1143" i="17"/>
  <c r="AC1142" i="17"/>
  <c r="AC1141" i="17"/>
  <c r="AC1140" i="17"/>
  <c r="AC1139" i="17"/>
  <c r="AC1138" i="17"/>
  <c r="AC1137" i="17"/>
  <c r="AC1136" i="17"/>
  <c r="AC1135" i="17"/>
  <c r="AC1134" i="17"/>
  <c r="AC1133" i="17"/>
  <c r="AC1132" i="17"/>
  <c r="AC1131" i="17"/>
  <c r="AC1130" i="17"/>
  <c r="AC1129" i="17"/>
  <c r="AC1128" i="17"/>
  <c r="AC1127" i="17"/>
  <c r="AC1126" i="17"/>
  <c r="AC1125" i="17"/>
  <c r="AC1124" i="17"/>
  <c r="AC1123" i="17"/>
  <c r="AC1122" i="17"/>
  <c r="AC1121" i="17"/>
  <c r="AC1120" i="17"/>
  <c r="AC1119" i="17"/>
  <c r="AC1118" i="17"/>
  <c r="AC1117" i="17"/>
  <c r="AC1116" i="17"/>
  <c r="AC1115" i="17"/>
  <c r="AC1114" i="17"/>
  <c r="AC1113" i="17"/>
  <c r="AC1112" i="17"/>
  <c r="AC1111" i="17"/>
  <c r="AC1110" i="17"/>
  <c r="AC1109" i="17"/>
  <c r="AC1108" i="17"/>
  <c r="AC1107" i="17"/>
  <c r="AC1106" i="17"/>
  <c r="AC1105" i="17"/>
  <c r="AC1104" i="17"/>
  <c r="AC1103" i="17"/>
  <c r="AC1102" i="17"/>
  <c r="AC1101" i="17"/>
  <c r="AC1100" i="17"/>
  <c r="AC1099" i="17"/>
  <c r="AC1098" i="17"/>
  <c r="AC1097" i="17"/>
  <c r="AC1096" i="17"/>
  <c r="AC1095" i="17"/>
  <c r="AC1094" i="17"/>
  <c r="AC1093" i="17"/>
  <c r="AC1092" i="17"/>
  <c r="AC1091" i="17"/>
  <c r="AC1090" i="17"/>
  <c r="AC1089" i="17"/>
  <c r="AC1088" i="17"/>
  <c r="AC1087" i="17"/>
  <c r="AC1086" i="17"/>
  <c r="AC1085" i="17"/>
  <c r="AC1084" i="17"/>
  <c r="AC1083" i="17"/>
  <c r="AC1082" i="17"/>
  <c r="AC1081" i="17"/>
  <c r="AC1080" i="17"/>
  <c r="AC1079" i="17"/>
  <c r="AC1078" i="17"/>
  <c r="AC1077" i="17"/>
  <c r="AC1076" i="17"/>
  <c r="AC1075" i="17"/>
  <c r="AC1074" i="17"/>
  <c r="AC1073" i="17"/>
  <c r="AC1072" i="17"/>
  <c r="AC1071" i="17"/>
  <c r="AC1070" i="17"/>
  <c r="AC1069" i="17"/>
  <c r="AC1068" i="17"/>
  <c r="AC1067" i="17"/>
  <c r="AC1066" i="17"/>
  <c r="AC1065" i="17"/>
  <c r="AC1064" i="17"/>
  <c r="AC1063" i="17"/>
  <c r="AC1062" i="17"/>
  <c r="AC1061" i="17"/>
  <c r="AC1060" i="17"/>
  <c r="AC1059" i="17"/>
  <c r="AC1058" i="17"/>
  <c r="AC1057" i="17"/>
  <c r="AC1056" i="17"/>
  <c r="AC1055" i="17"/>
  <c r="AC1054" i="17"/>
  <c r="AC1053" i="17"/>
  <c r="AC1052" i="17"/>
  <c r="AC1051" i="17"/>
  <c r="AC1050" i="17"/>
  <c r="AC1049" i="17"/>
  <c r="AC1048" i="17"/>
  <c r="AC1047" i="17"/>
  <c r="AC1046" i="17"/>
  <c r="AC1045" i="17"/>
  <c r="AC1044" i="17"/>
  <c r="AC1043" i="17"/>
  <c r="AC1042" i="17"/>
  <c r="AC1041" i="17"/>
  <c r="AC1040" i="17"/>
  <c r="AC1039" i="17"/>
  <c r="AC1038" i="17"/>
  <c r="AC1037" i="17"/>
  <c r="AC1036" i="17"/>
  <c r="AC1035" i="17"/>
  <c r="AC1034" i="17"/>
  <c r="AC1033" i="17"/>
  <c r="AC1032" i="17"/>
  <c r="AC1031" i="17"/>
  <c r="AC1030" i="17"/>
  <c r="AC1029" i="17"/>
  <c r="AC1028" i="17"/>
  <c r="AC1027" i="17"/>
  <c r="AC1026" i="17"/>
  <c r="AC1025" i="17"/>
  <c r="AC1024" i="17"/>
  <c r="AC1023" i="17"/>
  <c r="AC1022" i="17"/>
  <c r="AC1021" i="17"/>
  <c r="AC1020" i="17"/>
  <c r="AC1019" i="17"/>
  <c r="AC1018" i="17"/>
  <c r="AC1017" i="17"/>
  <c r="AC1016" i="17"/>
  <c r="AC1015" i="17"/>
  <c r="AC1014" i="17"/>
  <c r="AC1013" i="17"/>
  <c r="AC1012" i="17"/>
  <c r="AC1011" i="17"/>
  <c r="AC1010" i="17"/>
  <c r="AC1009" i="17"/>
  <c r="AC1008" i="17"/>
  <c r="AC1007" i="17"/>
  <c r="AC1006" i="17"/>
  <c r="AC1005" i="17"/>
  <c r="AC1004" i="17"/>
  <c r="AC1003" i="17"/>
  <c r="AC1002" i="17"/>
  <c r="AC1001" i="17"/>
  <c r="AC1000" i="17"/>
  <c r="Z1499" i="17"/>
  <c r="Z1498" i="17"/>
  <c r="Z1497" i="17"/>
  <c r="Z1496" i="17"/>
  <c r="Z1495" i="17"/>
  <c r="Z1494" i="17"/>
  <c r="Z1493" i="17"/>
  <c r="Z1492" i="17"/>
  <c r="Z1491" i="17"/>
  <c r="Z1490" i="17"/>
  <c r="Z1489" i="17"/>
  <c r="Z1488" i="17"/>
  <c r="Z1487" i="17"/>
  <c r="Z1486" i="17"/>
  <c r="Z1485" i="17"/>
  <c r="Z1484" i="17"/>
  <c r="Z1483" i="17"/>
  <c r="Z1482" i="17"/>
  <c r="Z1481" i="17"/>
  <c r="Z1480" i="17"/>
  <c r="Z1479" i="17"/>
  <c r="Z1478" i="17"/>
  <c r="Z1477" i="17"/>
  <c r="Z1476" i="17"/>
  <c r="Z1475" i="17"/>
  <c r="Z1474" i="17"/>
  <c r="Z1473" i="17"/>
  <c r="Z1472" i="17"/>
  <c r="Z1471" i="17"/>
  <c r="Z1470" i="17"/>
  <c r="Z1469" i="17"/>
  <c r="Z1468" i="17"/>
  <c r="Z1467" i="17"/>
  <c r="Z1466" i="17"/>
  <c r="Z1465" i="17"/>
  <c r="Z1464" i="17"/>
  <c r="Z1463" i="17"/>
  <c r="Z1462" i="17"/>
  <c r="Z1461" i="17"/>
  <c r="Z1460" i="17"/>
  <c r="Z1459" i="17"/>
  <c r="Z1458" i="17"/>
  <c r="Z1457" i="17"/>
  <c r="Z1456" i="17"/>
  <c r="Z1455" i="17"/>
  <c r="Z1454" i="17"/>
  <c r="Z1453" i="17"/>
  <c r="Z1452" i="17"/>
  <c r="Z1451" i="17"/>
  <c r="Z1450" i="17"/>
  <c r="Z1449" i="17"/>
  <c r="Z1448" i="17"/>
  <c r="Z1447" i="17"/>
  <c r="Z1446" i="17"/>
  <c r="Z1445" i="17"/>
  <c r="Z1444" i="17"/>
  <c r="Z1443" i="17"/>
  <c r="Z1442" i="17"/>
  <c r="Z1441" i="17"/>
  <c r="Z1440" i="17"/>
  <c r="Z1439" i="17"/>
  <c r="Z1438" i="17"/>
  <c r="Z1437" i="17"/>
  <c r="Z1436" i="17"/>
  <c r="Z1435" i="17"/>
  <c r="Z1434" i="17"/>
  <c r="Z1433" i="17"/>
  <c r="Z1432" i="17"/>
  <c r="Z1431" i="17"/>
  <c r="Z1430" i="17"/>
  <c r="Z1429" i="17"/>
  <c r="Z1428" i="17"/>
  <c r="Z1427" i="17"/>
  <c r="Z1426" i="17"/>
  <c r="Z1425" i="17"/>
  <c r="Z1424" i="17"/>
  <c r="Z1423" i="17"/>
  <c r="Z1422" i="17"/>
  <c r="Z1421" i="17"/>
  <c r="Z1420" i="17"/>
  <c r="Z1419" i="17"/>
  <c r="Z1418" i="17"/>
  <c r="Z1417" i="17"/>
  <c r="Z1416" i="17"/>
  <c r="Z1415" i="17"/>
  <c r="Z1414" i="17"/>
  <c r="Z1413" i="17"/>
  <c r="Z1412" i="17"/>
  <c r="Z1411" i="17"/>
  <c r="Z1410" i="17"/>
  <c r="Z1409" i="17"/>
  <c r="Z1408" i="17"/>
  <c r="Z1407" i="17"/>
  <c r="Z1406" i="17"/>
  <c r="Z1405" i="17"/>
  <c r="Z1404" i="17"/>
  <c r="Z1403" i="17"/>
  <c r="Z1402" i="17"/>
  <c r="Z1401" i="17"/>
  <c r="Z1400" i="17"/>
  <c r="Z1399" i="17"/>
  <c r="Z1398" i="17"/>
  <c r="Z1397" i="17"/>
  <c r="Z1396" i="17"/>
  <c r="Z1395" i="17"/>
  <c r="Z1394" i="17"/>
  <c r="Z1393" i="17"/>
  <c r="Z1392" i="17"/>
  <c r="Z1391" i="17"/>
  <c r="Z1390" i="17"/>
  <c r="Z1389" i="17"/>
  <c r="Z1388" i="17"/>
  <c r="Z1387" i="17"/>
  <c r="Z1386" i="17"/>
  <c r="Z1385" i="17"/>
  <c r="Z1384" i="17"/>
  <c r="Z1383" i="17"/>
  <c r="Z1382" i="17"/>
  <c r="Z1381" i="17"/>
  <c r="Z1380" i="17"/>
  <c r="Z1379" i="17"/>
  <c r="Z1378" i="17"/>
  <c r="Z1377" i="17"/>
  <c r="Z1376" i="17"/>
  <c r="Z1375" i="17"/>
  <c r="Z1374" i="17"/>
  <c r="Z1373" i="17"/>
  <c r="Z1372" i="17"/>
  <c r="Z1371" i="17"/>
  <c r="Z1370" i="17"/>
  <c r="Z1369" i="17"/>
  <c r="Z1368" i="17"/>
  <c r="Z1367" i="17"/>
  <c r="Z1366" i="17"/>
  <c r="Z1365" i="17"/>
  <c r="Z1364" i="17"/>
  <c r="Z1363" i="17"/>
  <c r="Z1362" i="17"/>
  <c r="Z1361" i="17"/>
  <c r="Z1360" i="17"/>
  <c r="Z1359" i="17"/>
  <c r="Z1358" i="17"/>
  <c r="Z1357" i="17"/>
  <c r="Z1356" i="17"/>
  <c r="Z1355" i="17"/>
  <c r="Z1354" i="17"/>
  <c r="Z1353" i="17"/>
  <c r="Z1352" i="17"/>
  <c r="Z1351" i="17"/>
  <c r="Z1350" i="17"/>
  <c r="Z1349" i="17"/>
  <c r="Z1348" i="17"/>
  <c r="Z1347" i="17"/>
  <c r="Z1346" i="17"/>
  <c r="Z1345" i="17"/>
  <c r="Z1344" i="17"/>
  <c r="Z1343" i="17"/>
  <c r="Z1342" i="17"/>
  <c r="Z1341" i="17"/>
  <c r="Z1340" i="17"/>
  <c r="Z1339" i="17"/>
  <c r="Z1338" i="17"/>
  <c r="Z1337" i="17"/>
  <c r="Z1336" i="17"/>
  <c r="Z1335" i="17"/>
  <c r="Z1334" i="17"/>
  <c r="Z1333" i="17"/>
  <c r="Z1332" i="17"/>
  <c r="Z1331" i="17"/>
  <c r="Z1330" i="17"/>
  <c r="Z1329" i="17"/>
  <c r="Z1328" i="17"/>
  <c r="Z1327" i="17"/>
  <c r="Z1326" i="17"/>
  <c r="Z1325" i="17"/>
  <c r="Z1324" i="17"/>
  <c r="Z1323" i="17"/>
  <c r="Z1322" i="17"/>
  <c r="Z1321" i="17"/>
  <c r="Z1320" i="17"/>
  <c r="Z1319" i="17"/>
  <c r="Z1318" i="17"/>
  <c r="Z1317" i="17"/>
  <c r="Z1316" i="17"/>
  <c r="Z1315" i="17"/>
  <c r="Z1314" i="17"/>
  <c r="Z1313" i="17"/>
  <c r="Z1312" i="17"/>
  <c r="Z1311" i="17"/>
  <c r="Z1310" i="17"/>
  <c r="Z1309" i="17"/>
  <c r="Z1308" i="17"/>
  <c r="Z1307" i="17"/>
  <c r="Z1306" i="17"/>
  <c r="Z1305" i="17"/>
  <c r="Z1304" i="17"/>
  <c r="Z1303" i="17"/>
  <c r="Z1302" i="17"/>
  <c r="Z1301" i="17"/>
  <c r="Z1300" i="17"/>
  <c r="Z1299" i="17"/>
  <c r="Z1298" i="17"/>
  <c r="Z1297" i="17"/>
  <c r="Z1296" i="17"/>
  <c r="Z1295" i="17"/>
  <c r="Z1294" i="17"/>
  <c r="Z1293" i="17"/>
  <c r="Z1292" i="17"/>
  <c r="Z1291" i="17"/>
  <c r="Z1290" i="17"/>
  <c r="Z1289" i="17"/>
  <c r="Z1288" i="17"/>
  <c r="Z1287" i="17"/>
  <c r="Z1286" i="17"/>
  <c r="Z1285" i="17"/>
  <c r="Z1284" i="17"/>
  <c r="Z1283" i="17"/>
  <c r="Z1282" i="17"/>
  <c r="Z1281" i="17"/>
  <c r="Z1280" i="17"/>
  <c r="Z1279" i="17"/>
  <c r="Z1278" i="17"/>
  <c r="Z1277" i="17"/>
  <c r="Z1276" i="17"/>
  <c r="Z1275" i="17"/>
  <c r="Z1274" i="17"/>
  <c r="Z1273" i="17"/>
  <c r="Z1272" i="17"/>
  <c r="Z1271" i="17"/>
  <c r="Z1270" i="17"/>
  <c r="Z1269" i="17"/>
  <c r="Z1268" i="17"/>
  <c r="Z1267" i="17"/>
  <c r="Z1266" i="17"/>
  <c r="Z1265" i="17"/>
  <c r="Z1264" i="17"/>
  <c r="Z1263" i="17"/>
  <c r="Z1262" i="17"/>
  <c r="Z1261" i="17"/>
  <c r="Z1260" i="17"/>
  <c r="Z1259" i="17"/>
  <c r="Z1258" i="17"/>
  <c r="Z1257" i="17"/>
  <c r="Z1256" i="17"/>
  <c r="Z1255" i="17"/>
  <c r="Z1254" i="17"/>
  <c r="Z1253" i="17"/>
  <c r="Z1252" i="17"/>
  <c r="Z1251" i="17"/>
  <c r="Z1250" i="17"/>
  <c r="Z1249" i="17"/>
  <c r="Z1248" i="17"/>
  <c r="Z1247" i="17"/>
  <c r="Z1246" i="17"/>
  <c r="Z1245" i="17"/>
  <c r="Z1244" i="17"/>
  <c r="Z1243" i="17"/>
  <c r="Z1242" i="17"/>
  <c r="Z1241" i="17"/>
  <c r="Z1240" i="17"/>
  <c r="Z1239" i="17"/>
  <c r="Z1238" i="17"/>
  <c r="Z1237" i="17"/>
  <c r="Z1236" i="17"/>
  <c r="Z1235" i="17"/>
  <c r="Z1234" i="17"/>
  <c r="Z1233" i="17"/>
  <c r="Z1232" i="17"/>
  <c r="Z1231" i="17"/>
  <c r="Z1230" i="17"/>
  <c r="Z1229" i="17"/>
  <c r="Z1228" i="17"/>
  <c r="Z1227" i="17"/>
  <c r="Z1226" i="17"/>
  <c r="Z1225" i="17"/>
  <c r="Z1224" i="17"/>
  <c r="Z1223" i="17"/>
  <c r="Z1222" i="17"/>
  <c r="Z1221" i="17"/>
  <c r="Z1220" i="17"/>
  <c r="Z1219" i="17"/>
  <c r="Z1218" i="17"/>
  <c r="Z1217" i="17"/>
  <c r="Z1216" i="17"/>
  <c r="Z1215" i="17"/>
  <c r="Z1214" i="17"/>
  <c r="Z1213" i="17"/>
  <c r="Z1212" i="17"/>
  <c r="Z1211" i="17"/>
  <c r="Z1210" i="17"/>
  <c r="Z1209" i="17"/>
  <c r="Z1208" i="17"/>
  <c r="Z1207" i="17"/>
  <c r="Z1206" i="17"/>
  <c r="Z1205" i="17"/>
  <c r="Z1204" i="17"/>
  <c r="Z1203" i="17"/>
  <c r="Z1202" i="17"/>
  <c r="Z1201" i="17"/>
  <c r="Z1200" i="17"/>
  <c r="Z1199" i="17"/>
  <c r="Z1198" i="17"/>
  <c r="Z1197" i="17"/>
  <c r="Z1196" i="17"/>
  <c r="Z1195" i="17"/>
  <c r="Z1194" i="17"/>
  <c r="Z1193" i="17"/>
  <c r="Z1192" i="17"/>
  <c r="Z1191" i="17"/>
  <c r="Z1190" i="17"/>
  <c r="Z1189" i="17"/>
  <c r="Z1188" i="17"/>
  <c r="Z1187" i="17"/>
  <c r="Z1186" i="17"/>
  <c r="Z1185" i="17"/>
  <c r="Z1184" i="17"/>
  <c r="Z1183" i="17"/>
  <c r="Z1182" i="17"/>
  <c r="Z1181" i="17"/>
  <c r="Z1180" i="17"/>
  <c r="Z1179" i="17"/>
  <c r="Z1178" i="17"/>
  <c r="Z1177" i="17"/>
  <c r="Z1176" i="17"/>
  <c r="Z1175" i="17"/>
  <c r="Z1174" i="17"/>
  <c r="Z1173" i="17"/>
  <c r="Z1172" i="17"/>
  <c r="Z1171" i="17"/>
  <c r="Z1170" i="17"/>
  <c r="Z1169" i="17"/>
  <c r="Z1168" i="17"/>
  <c r="Z1167" i="17"/>
  <c r="Z1166" i="17"/>
  <c r="Z1165" i="17"/>
  <c r="Z1164" i="17"/>
  <c r="Z1163" i="17"/>
  <c r="Z1162" i="17"/>
  <c r="Z1161" i="17"/>
  <c r="Z1160" i="17"/>
  <c r="Z1159" i="17"/>
  <c r="Z1158" i="17"/>
  <c r="Z1157" i="17"/>
  <c r="Z1156" i="17"/>
  <c r="Z1155" i="17"/>
  <c r="Z1154" i="17"/>
  <c r="Z1153" i="17"/>
  <c r="Z1152" i="17"/>
  <c r="Z1151" i="17"/>
  <c r="Z1150" i="17"/>
  <c r="Z1149" i="17"/>
  <c r="Z1148" i="17"/>
  <c r="Z1147" i="17"/>
  <c r="Z1146" i="17"/>
  <c r="Z1145" i="17"/>
  <c r="Z1144" i="17"/>
  <c r="Z1143" i="17"/>
  <c r="Z1142" i="17"/>
  <c r="Z1141" i="17"/>
  <c r="Z1140" i="17"/>
  <c r="Z1139" i="17"/>
  <c r="Z1138" i="17"/>
  <c r="Z1137" i="17"/>
  <c r="Z1136" i="17"/>
  <c r="Z1135" i="17"/>
  <c r="Z1134" i="17"/>
  <c r="Z1133" i="17"/>
  <c r="Z1132" i="17"/>
  <c r="Z1131" i="17"/>
  <c r="Z1130" i="17"/>
  <c r="Z1129" i="17"/>
  <c r="Z1128" i="17"/>
  <c r="Z1127" i="17"/>
  <c r="Z1126" i="17"/>
  <c r="Z1125" i="17"/>
  <c r="Z1124" i="17"/>
  <c r="Z1123" i="17"/>
  <c r="Z1122" i="17"/>
  <c r="Z1121" i="17"/>
  <c r="Z1120" i="17"/>
  <c r="Z1119" i="17"/>
  <c r="Z1118" i="17"/>
  <c r="Z1117" i="17"/>
  <c r="Z1116" i="17"/>
  <c r="Z1115" i="17"/>
  <c r="Z1114" i="17"/>
  <c r="Z1113" i="17"/>
  <c r="Z1112" i="17"/>
  <c r="Z1111" i="17"/>
  <c r="Z1110" i="17"/>
  <c r="Z1109" i="17"/>
  <c r="Z1108" i="17"/>
  <c r="Z1107" i="17"/>
  <c r="Z1106" i="17"/>
  <c r="Z1105" i="17"/>
  <c r="Z1104" i="17"/>
  <c r="Z1103" i="17"/>
  <c r="Z1102" i="17"/>
  <c r="Z1101" i="17"/>
  <c r="Z1100" i="17"/>
  <c r="Z1099" i="17"/>
  <c r="Z1098" i="17"/>
  <c r="Z1097" i="17"/>
  <c r="Z1096" i="17"/>
  <c r="Z1095" i="17"/>
  <c r="Z1094" i="17"/>
  <c r="Z1093" i="17"/>
  <c r="Z1092" i="17"/>
  <c r="Z1091" i="17"/>
  <c r="Z1090" i="17"/>
  <c r="Z1089" i="17"/>
  <c r="Z1088" i="17"/>
  <c r="Z1087" i="17"/>
  <c r="Z1086" i="17"/>
  <c r="Z1085" i="17"/>
  <c r="Z1084" i="17"/>
  <c r="Z1083" i="17"/>
  <c r="Z1082" i="17"/>
  <c r="Z1081" i="17"/>
  <c r="Z1080" i="17"/>
  <c r="Z1079" i="17"/>
  <c r="Z1078" i="17"/>
  <c r="Z1077" i="17"/>
  <c r="Z1076" i="17"/>
  <c r="Z1075" i="17"/>
  <c r="Z1074" i="17"/>
  <c r="Z1073" i="17"/>
  <c r="Z1072" i="17"/>
  <c r="Z1071" i="17"/>
  <c r="Z1070" i="17"/>
  <c r="Z1069" i="17"/>
  <c r="Z1068" i="17"/>
  <c r="Z1067" i="17"/>
  <c r="Z1066" i="17"/>
  <c r="Z1065" i="17"/>
  <c r="Z1064" i="17"/>
  <c r="Z1063" i="17"/>
  <c r="Z1062" i="17"/>
  <c r="Z1061" i="17"/>
  <c r="Z1060" i="17"/>
  <c r="Z1059" i="17"/>
  <c r="Z1058" i="17"/>
  <c r="Z1057" i="17"/>
  <c r="Z1056" i="17"/>
  <c r="Z1055" i="17"/>
  <c r="Z1054" i="17"/>
  <c r="Z1053" i="17"/>
  <c r="Z1052" i="17"/>
  <c r="Z1051" i="17"/>
  <c r="Z1050" i="17"/>
  <c r="Z1049" i="17"/>
  <c r="Z1048" i="17"/>
  <c r="Z1047" i="17"/>
  <c r="Z1046" i="17"/>
  <c r="Z1045" i="17"/>
  <c r="Z1044" i="17"/>
  <c r="Z1043" i="17"/>
  <c r="Z1042" i="17"/>
  <c r="Z1041" i="17"/>
  <c r="Z1040" i="17"/>
  <c r="Z1039" i="17"/>
  <c r="Z1038" i="17"/>
  <c r="Z1037" i="17"/>
  <c r="Z1036" i="17"/>
  <c r="Z1035" i="17"/>
  <c r="Z1034" i="17"/>
  <c r="Z1033" i="17"/>
  <c r="Z1032" i="17"/>
  <c r="Z1031" i="17"/>
  <c r="Z1030" i="17"/>
  <c r="Z1029" i="17"/>
  <c r="Z1028" i="17"/>
  <c r="Z1027" i="17"/>
  <c r="Z1026" i="17"/>
  <c r="Z1025" i="17"/>
  <c r="Z1024" i="17"/>
  <c r="Z1023" i="17"/>
  <c r="Z1022" i="17"/>
  <c r="Z1021" i="17"/>
  <c r="Z1020" i="17"/>
  <c r="Z1019" i="17"/>
  <c r="Z1018" i="17"/>
  <c r="Z1017" i="17"/>
  <c r="Z1016" i="17"/>
  <c r="Z1015" i="17"/>
  <c r="Z1014" i="17"/>
  <c r="Z1013" i="17"/>
  <c r="Z1012" i="17"/>
  <c r="Z1011" i="17"/>
  <c r="Z1010" i="17"/>
  <c r="Z1009" i="17"/>
  <c r="Z1008" i="17"/>
  <c r="Z1007" i="17"/>
  <c r="Z1006" i="17"/>
  <c r="Z1005" i="17"/>
  <c r="Z1004" i="17"/>
  <c r="Z1003" i="17"/>
  <c r="Z1002" i="17"/>
  <c r="Z1001" i="17"/>
  <c r="Z1000" i="17"/>
  <c r="X1499" i="17"/>
  <c r="X1498" i="17"/>
  <c r="X1497" i="17"/>
  <c r="X1496" i="17"/>
  <c r="X1495" i="17"/>
  <c r="X1494" i="17"/>
  <c r="X1493" i="17"/>
  <c r="X1492" i="17"/>
  <c r="X1491" i="17"/>
  <c r="X1490" i="17"/>
  <c r="X1489" i="17"/>
  <c r="X1488" i="17"/>
  <c r="X1487" i="17"/>
  <c r="X1486" i="17"/>
  <c r="X1485" i="17"/>
  <c r="X1484" i="17"/>
  <c r="X1483" i="17"/>
  <c r="X1482" i="17"/>
  <c r="X1481" i="17"/>
  <c r="X1480" i="17"/>
  <c r="X1479" i="17"/>
  <c r="X1478" i="17"/>
  <c r="X1477" i="17"/>
  <c r="X1476" i="17"/>
  <c r="X1475" i="17"/>
  <c r="X1474" i="17"/>
  <c r="X1473" i="17"/>
  <c r="X1472" i="17"/>
  <c r="X1471" i="17"/>
  <c r="X1470" i="17"/>
  <c r="X1469" i="17"/>
  <c r="X1468" i="17"/>
  <c r="X1467" i="17"/>
  <c r="X1466" i="17"/>
  <c r="X1465" i="17"/>
  <c r="X1464" i="17"/>
  <c r="X1463" i="17"/>
  <c r="X1462" i="17"/>
  <c r="X1461" i="17"/>
  <c r="X1460" i="17"/>
  <c r="X1459" i="17"/>
  <c r="X1458" i="17"/>
  <c r="X1457" i="17"/>
  <c r="X1456" i="17"/>
  <c r="X1455" i="17"/>
  <c r="X1454" i="17"/>
  <c r="X1453" i="17"/>
  <c r="X1452" i="17"/>
  <c r="X1451" i="17"/>
  <c r="X1450" i="17"/>
  <c r="X1449" i="17"/>
  <c r="X1448" i="17"/>
  <c r="X1447" i="17"/>
  <c r="X1446" i="17"/>
  <c r="X1445" i="17"/>
  <c r="X1444" i="17"/>
  <c r="X1443" i="17"/>
  <c r="X1442" i="17"/>
  <c r="X1441" i="17"/>
  <c r="X1440" i="17"/>
  <c r="X1439" i="17"/>
  <c r="X1438" i="17"/>
  <c r="X1437" i="17"/>
  <c r="X1436" i="17"/>
  <c r="X1435" i="17"/>
  <c r="X1434" i="17"/>
  <c r="X1433" i="17"/>
  <c r="X1432" i="17"/>
  <c r="X1431" i="17"/>
  <c r="X1430" i="17"/>
  <c r="X1429" i="17"/>
  <c r="X1428" i="17"/>
  <c r="X1427" i="17"/>
  <c r="X1426" i="17"/>
  <c r="X1425" i="17"/>
  <c r="X1424" i="17"/>
  <c r="X1423" i="17"/>
  <c r="X1422" i="17"/>
  <c r="X1421" i="17"/>
  <c r="X1420" i="17"/>
  <c r="X1419" i="17"/>
  <c r="X1418" i="17"/>
  <c r="X1417" i="17"/>
  <c r="X1416" i="17"/>
  <c r="X1415" i="17"/>
  <c r="X1414" i="17"/>
  <c r="X1413" i="17"/>
  <c r="X1412" i="17"/>
  <c r="X1411" i="17"/>
  <c r="X1410" i="17"/>
  <c r="X1409" i="17"/>
  <c r="X1408" i="17"/>
  <c r="X1407" i="17"/>
  <c r="X1406" i="17"/>
  <c r="X1405" i="17"/>
  <c r="X1404" i="17"/>
  <c r="X1403" i="17"/>
  <c r="X1402" i="17"/>
  <c r="X1401" i="17"/>
  <c r="X1400" i="17"/>
  <c r="X1399" i="17"/>
  <c r="X1398" i="17"/>
  <c r="X1397" i="17"/>
  <c r="X1396" i="17"/>
  <c r="X1395" i="17"/>
  <c r="X1394" i="17"/>
  <c r="X1393" i="17"/>
  <c r="X1392" i="17"/>
  <c r="X1391" i="17"/>
  <c r="X1390" i="17"/>
  <c r="X1389" i="17"/>
  <c r="X1388" i="17"/>
  <c r="X1387" i="17"/>
  <c r="X1386" i="17"/>
  <c r="X1385" i="17"/>
  <c r="X1384" i="17"/>
  <c r="X1383" i="17"/>
  <c r="X1382" i="17"/>
  <c r="X1381" i="17"/>
  <c r="X1380" i="17"/>
  <c r="X1379" i="17"/>
  <c r="X1378" i="17"/>
  <c r="X1377" i="17"/>
  <c r="X1376" i="17"/>
  <c r="X1375" i="17"/>
  <c r="X1374" i="17"/>
  <c r="X1373" i="17"/>
  <c r="X1372" i="17"/>
  <c r="X1371" i="17"/>
  <c r="X1370" i="17"/>
  <c r="X1369" i="17"/>
  <c r="X1368" i="17"/>
  <c r="X1367" i="17"/>
  <c r="X1366" i="17"/>
  <c r="X1365" i="17"/>
  <c r="X1364" i="17"/>
  <c r="X1363" i="17"/>
  <c r="X1362" i="17"/>
  <c r="X1361" i="17"/>
  <c r="X1360" i="17"/>
  <c r="X1359" i="17"/>
  <c r="X1358" i="17"/>
  <c r="X1357" i="17"/>
  <c r="X1356" i="17"/>
  <c r="X1355" i="17"/>
  <c r="X1354" i="17"/>
  <c r="X1353" i="17"/>
  <c r="X1352" i="17"/>
  <c r="X1351" i="17"/>
  <c r="X1350" i="17"/>
  <c r="X1349" i="17"/>
  <c r="X1348" i="17"/>
  <c r="X1347" i="17"/>
  <c r="X1346" i="17"/>
  <c r="X1345" i="17"/>
  <c r="X1344" i="17"/>
  <c r="X1343" i="17"/>
  <c r="X1342" i="17"/>
  <c r="X1341" i="17"/>
  <c r="X1340" i="17"/>
  <c r="X1339" i="17"/>
  <c r="X1338" i="17"/>
  <c r="X1337" i="17"/>
  <c r="X1336" i="17"/>
  <c r="X1335" i="17"/>
  <c r="X1334" i="17"/>
  <c r="X1333" i="17"/>
  <c r="X1332" i="17"/>
  <c r="X1331" i="17"/>
  <c r="X1330" i="17"/>
  <c r="X1329" i="17"/>
  <c r="X1328" i="17"/>
  <c r="X1327" i="17"/>
  <c r="X1326" i="17"/>
  <c r="X1325" i="17"/>
  <c r="X1324" i="17"/>
  <c r="X1323" i="17"/>
  <c r="X1322" i="17"/>
  <c r="X1321" i="17"/>
  <c r="X1320" i="17"/>
  <c r="X1319" i="17"/>
  <c r="X1318" i="17"/>
  <c r="X1317" i="17"/>
  <c r="X1316" i="17"/>
  <c r="X1315" i="17"/>
  <c r="X1314" i="17"/>
  <c r="X1313" i="17"/>
  <c r="X1312" i="17"/>
  <c r="X1311" i="17"/>
  <c r="X1310" i="17"/>
  <c r="X1309" i="17"/>
  <c r="X1308" i="17"/>
  <c r="X1307" i="17"/>
  <c r="X1306" i="17"/>
  <c r="X1305" i="17"/>
  <c r="X1304" i="17"/>
  <c r="X1303" i="17"/>
  <c r="X1302" i="17"/>
  <c r="X1301" i="17"/>
  <c r="X1300" i="17"/>
  <c r="X1299" i="17"/>
  <c r="X1298" i="17"/>
  <c r="X1297" i="17"/>
  <c r="X1296" i="17"/>
  <c r="X1295" i="17"/>
  <c r="X1294" i="17"/>
  <c r="X1293" i="17"/>
  <c r="X1292" i="17"/>
  <c r="X1291" i="17"/>
  <c r="X1290" i="17"/>
  <c r="X1289" i="17"/>
  <c r="X1288" i="17"/>
  <c r="X1287" i="17"/>
  <c r="X1286" i="17"/>
  <c r="X1285" i="17"/>
  <c r="X1284" i="17"/>
  <c r="X1283" i="17"/>
  <c r="X1282" i="17"/>
  <c r="X1281" i="17"/>
  <c r="X1280" i="17"/>
  <c r="X1279" i="17"/>
  <c r="X1278" i="17"/>
  <c r="X1277" i="17"/>
  <c r="X1276" i="17"/>
  <c r="X1275" i="17"/>
  <c r="X1274" i="17"/>
  <c r="X1273" i="17"/>
  <c r="X1272" i="17"/>
  <c r="X1271" i="17"/>
  <c r="X1270" i="17"/>
  <c r="X1269" i="17"/>
  <c r="X1268" i="17"/>
  <c r="X1267" i="17"/>
  <c r="X1266" i="17"/>
  <c r="X1265" i="17"/>
  <c r="X1264" i="17"/>
  <c r="X1263" i="17"/>
  <c r="X1262" i="17"/>
  <c r="X1261" i="17"/>
  <c r="X1260" i="17"/>
  <c r="X1259" i="17"/>
  <c r="X1258" i="17"/>
  <c r="X1257" i="17"/>
  <c r="X1256" i="17"/>
  <c r="X1255" i="17"/>
  <c r="X1254" i="17"/>
  <c r="X1253" i="17"/>
  <c r="X1252" i="17"/>
  <c r="X1251" i="17"/>
  <c r="X1250" i="17"/>
  <c r="X1249" i="17"/>
  <c r="X1248" i="17"/>
  <c r="X1247" i="17"/>
  <c r="X1246" i="17"/>
  <c r="X1245" i="17"/>
  <c r="X1244" i="17"/>
  <c r="X1243" i="17"/>
  <c r="X1242" i="17"/>
  <c r="X1241" i="17"/>
  <c r="X1240" i="17"/>
  <c r="X1239" i="17"/>
  <c r="X1238" i="17"/>
  <c r="X1237" i="17"/>
  <c r="X1236" i="17"/>
  <c r="X1235" i="17"/>
  <c r="X1234" i="17"/>
  <c r="X1233" i="17"/>
  <c r="X1232" i="17"/>
  <c r="X1231" i="17"/>
  <c r="X1230" i="17"/>
  <c r="X1229" i="17"/>
  <c r="X1228" i="17"/>
  <c r="X1227" i="17"/>
  <c r="X1226" i="17"/>
  <c r="X1225" i="17"/>
  <c r="X1224" i="17"/>
  <c r="X1223" i="17"/>
  <c r="X1222" i="17"/>
  <c r="X1221" i="17"/>
  <c r="X1220" i="17"/>
  <c r="X1219" i="17"/>
  <c r="X1218" i="17"/>
  <c r="X1217" i="17"/>
  <c r="X1216" i="17"/>
  <c r="X1215" i="17"/>
  <c r="X1214" i="17"/>
  <c r="X1213" i="17"/>
  <c r="X1212" i="17"/>
  <c r="X1211" i="17"/>
  <c r="X1210" i="17"/>
  <c r="X1209" i="17"/>
  <c r="X1208" i="17"/>
  <c r="X1207" i="17"/>
  <c r="X1206" i="17"/>
  <c r="X1205" i="17"/>
  <c r="X1204" i="17"/>
  <c r="X1203" i="17"/>
  <c r="X1202" i="17"/>
  <c r="X1201" i="17"/>
  <c r="X1200" i="17"/>
  <c r="X1199" i="17"/>
  <c r="X1198" i="17"/>
  <c r="X1197" i="17"/>
  <c r="X1196" i="17"/>
  <c r="X1195" i="17"/>
  <c r="X1194" i="17"/>
  <c r="X1193" i="17"/>
  <c r="X1192" i="17"/>
  <c r="X1191" i="17"/>
  <c r="X1190" i="17"/>
  <c r="X1189" i="17"/>
  <c r="X1188" i="17"/>
  <c r="X1187" i="17"/>
  <c r="X1186" i="17"/>
  <c r="X1185" i="17"/>
  <c r="X1184" i="17"/>
  <c r="X1183" i="17"/>
  <c r="X1182" i="17"/>
  <c r="X1181" i="17"/>
  <c r="X1180" i="17"/>
  <c r="X1179" i="17"/>
  <c r="X1178" i="17"/>
  <c r="X1177" i="17"/>
  <c r="X1176" i="17"/>
  <c r="X1175" i="17"/>
  <c r="X1174" i="17"/>
  <c r="X1173" i="17"/>
  <c r="X1172" i="17"/>
  <c r="X1171" i="17"/>
  <c r="X1170" i="17"/>
  <c r="X1169" i="17"/>
  <c r="X1168" i="17"/>
  <c r="X1167" i="17"/>
  <c r="X1166" i="17"/>
  <c r="X1165" i="17"/>
  <c r="X1164" i="17"/>
  <c r="X1163" i="17"/>
  <c r="X1162" i="17"/>
  <c r="X1161" i="17"/>
  <c r="X1160" i="17"/>
  <c r="X1159" i="17"/>
  <c r="X1158" i="17"/>
  <c r="X1157" i="17"/>
  <c r="X1156" i="17"/>
  <c r="X1155" i="17"/>
  <c r="X1154" i="17"/>
  <c r="X1153" i="17"/>
  <c r="X1152" i="17"/>
  <c r="X1151" i="17"/>
  <c r="X1150" i="17"/>
  <c r="X1149" i="17"/>
  <c r="X1148" i="17"/>
  <c r="X1147" i="17"/>
  <c r="X1146" i="17"/>
  <c r="X1145" i="17"/>
  <c r="X1144" i="17"/>
  <c r="X1143" i="17"/>
  <c r="X1142" i="17"/>
  <c r="X1141" i="17"/>
  <c r="X1140" i="17"/>
  <c r="X1139" i="17"/>
  <c r="X1138" i="17"/>
  <c r="X1137" i="17"/>
  <c r="X1136" i="17"/>
  <c r="X1135" i="17"/>
  <c r="X1134" i="17"/>
  <c r="X1133" i="17"/>
  <c r="X1132" i="17"/>
  <c r="X1131" i="17"/>
  <c r="X1130" i="17"/>
  <c r="X1129" i="17"/>
  <c r="X1128" i="17"/>
  <c r="X1127" i="17"/>
  <c r="X1126" i="17"/>
  <c r="X1125" i="17"/>
  <c r="X1124" i="17"/>
  <c r="X1123" i="17"/>
  <c r="X1122" i="17"/>
  <c r="X1121" i="17"/>
  <c r="X1120" i="17"/>
  <c r="X1119" i="17"/>
  <c r="X1118" i="17"/>
  <c r="X1117" i="17"/>
  <c r="X1116" i="17"/>
  <c r="X1115" i="17"/>
  <c r="X1114" i="17"/>
  <c r="X1113" i="17"/>
  <c r="X1112" i="17"/>
  <c r="X1111" i="17"/>
  <c r="X1110" i="17"/>
  <c r="X1109" i="17"/>
  <c r="X1108" i="17"/>
  <c r="X1107" i="17"/>
  <c r="X1106" i="17"/>
  <c r="X1105" i="17"/>
  <c r="X1104" i="17"/>
  <c r="X1103" i="17"/>
  <c r="X1102" i="17"/>
  <c r="X1101" i="17"/>
  <c r="X1100" i="17"/>
  <c r="X1099" i="17"/>
  <c r="X1098" i="17"/>
  <c r="X1097" i="17"/>
  <c r="X1096" i="17"/>
  <c r="X1095" i="17"/>
  <c r="X1094" i="17"/>
  <c r="X1093" i="17"/>
  <c r="X1092" i="17"/>
  <c r="X1091" i="17"/>
  <c r="X1090" i="17"/>
  <c r="X1089" i="17"/>
  <c r="X1088" i="17"/>
  <c r="X1087" i="17"/>
  <c r="X1086" i="17"/>
  <c r="X1085" i="17"/>
  <c r="X1084" i="17"/>
  <c r="X1083" i="17"/>
  <c r="X1082" i="17"/>
  <c r="X1081" i="17"/>
  <c r="X1080" i="17"/>
  <c r="X1079" i="17"/>
  <c r="X1078" i="17"/>
  <c r="X1077" i="17"/>
  <c r="X1076" i="17"/>
  <c r="X1075" i="17"/>
  <c r="X1074" i="17"/>
  <c r="X1073" i="17"/>
  <c r="X1072" i="17"/>
  <c r="X1071" i="17"/>
  <c r="X1070" i="17"/>
  <c r="X1069" i="17"/>
  <c r="X1068" i="17"/>
  <c r="X1067" i="17"/>
  <c r="X1066" i="17"/>
  <c r="X1065" i="17"/>
  <c r="X1064" i="17"/>
  <c r="X1063" i="17"/>
  <c r="X1062" i="17"/>
  <c r="X1061" i="17"/>
  <c r="X1060" i="17"/>
  <c r="X1059" i="17"/>
  <c r="X1058" i="17"/>
  <c r="X1057" i="17"/>
  <c r="X1056" i="17"/>
  <c r="X1055" i="17"/>
  <c r="X1054" i="17"/>
  <c r="X1053" i="17"/>
  <c r="X1052" i="17"/>
  <c r="X1051" i="17"/>
  <c r="X1050" i="17"/>
  <c r="X1049" i="17"/>
  <c r="X1048" i="17"/>
  <c r="X1047" i="17"/>
  <c r="X1046" i="17"/>
  <c r="X1045" i="17"/>
  <c r="X1044" i="17"/>
  <c r="X1043" i="17"/>
  <c r="X1042" i="17"/>
  <c r="X1041" i="17"/>
  <c r="X1040" i="17"/>
  <c r="X1039" i="17"/>
  <c r="X1038" i="17"/>
  <c r="X1037" i="17"/>
  <c r="X1036" i="17"/>
  <c r="X1035" i="17"/>
  <c r="X1034" i="17"/>
  <c r="X1033" i="17"/>
  <c r="X1032" i="17"/>
  <c r="X1031" i="17"/>
  <c r="X1030" i="17"/>
  <c r="X1029" i="17"/>
  <c r="X1028" i="17"/>
  <c r="X1027" i="17"/>
  <c r="X1026" i="17"/>
  <c r="X1025" i="17"/>
  <c r="X1024" i="17"/>
  <c r="X1023" i="17"/>
  <c r="X1022" i="17"/>
  <c r="X1021" i="17"/>
  <c r="X1020" i="17"/>
  <c r="X1019" i="17"/>
  <c r="X1018" i="17"/>
  <c r="X1017" i="17"/>
  <c r="X1016" i="17"/>
  <c r="X1015" i="17"/>
  <c r="X1014" i="17"/>
  <c r="X1013" i="17"/>
  <c r="X1012" i="17"/>
  <c r="X1011" i="17"/>
  <c r="X1010" i="17"/>
  <c r="X1009" i="17"/>
  <c r="X1008" i="17"/>
  <c r="X1007" i="17"/>
  <c r="X1006" i="17"/>
  <c r="X1005" i="17"/>
  <c r="X1004" i="17"/>
  <c r="X1003" i="17"/>
  <c r="X1002" i="17"/>
  <c r="X1001" i="17"/>
  <c r="X1000" i="17"/>
  <c r="V1499" i="17"/>
  <c r="V1498" i="17"/>
  <c r="V1497" i="17"/>
  <c r="V1496" i="17"/>
  <c r="V1495" i="17"/>
  <c r="V1494" i="17"/>
  <c r="V1493" i="17"/>
  <c r="V1492" i="17"/>
  <c r="V1491" i="17"/>
  <c r="V1490" i="17"/>
  <c r="V1489" i="17"/>
  <c r="V1488" i="17"/>
  <c r="V1487" i="17"/>
  <c r="V1486" i="17"/>
  <c r="V1485" i="17"/>
  <c r="V1484" i="17"/>
  <c r="V1483" i="17"/>
  <c r="V1482" i="17"/>
  <c r="V1481" i="17"/>
  <c r="V1480" i="17"/>
  <c r="V1479" i="17"/>
  <c r="V1478" i="17"/>
  <c r="V1477" i="17"/>
  <c r="V1476" i="17"/>
  <c r="V1475" i="17"/>
  <c r="V1474" i="17"/>
  <c r="V1473" i="17"/>
  <c r="V1472" i="17"/>
  <c r="V1471" i="17"/>
  <c r="V1470" i="17"/>
  <c r="V1469" i="17"/>
  <c r="V1468" i="17"/>
  <c r="V1467" i="17"/>
  <c r="V1466" i="17"/>
  <c r="V1465" i="17"/>
  <c r="V1464" i="17"/>
  <c r="V1463" i="17"/>
  <c r="V1462" i="17"/>
  <c r="V1461" i="17"/>
  <c r="V1460" i="17"/>
  <c r="V1459" i="17"/>
  <c r="V1458" i="17"/>
  <c r="V1457" i="17"/>
  <c r="V1456" i="17"/>
  <c r="V1455" i="17"/>
  <c r="V1454" i="17"/>
  <c r="V1453" i="17"/>
  <c r="V1452" i="17"/>
  <c r="V1451" i="17"/>
  <c r="V1450" i="17"/>
  <c r="V1449" i="17"/>
  <c r="V1448" i="17"/>
  <c r="V1447" i="17"/>
  <c r="V1446" i="17"/>
  <c r="V1445" i="17"/>
  <c r="V1444" i="17"/>
  <c r="V1443" i="17"/>
  <c r="V1442" i="17"/>
  <c r="V1441" i="17"/>
  <c r="V1440" i="17"/>
  <c r="V1439" i="17"/>
  <c r="V1438" i="17"/>
  <c r="V1437" i="17"/>
  <c r="V1436" i="17"/>
  <c r="V1435" i="17"/>
  <c r="V1434" i="17"/>
  <c r="V1433" i="17"/>
  <c r="V1432" i="17"/>
  <c r="V1431" i="17"/>
  <c r="V1430" i="17"/>
  <c r="V1429" i="17"/>
  <c r="V1428" i="17"/>
  <c r="V1427" i="17"/>
  <c r="V1426" i="17"/>
  <c r="V1425" i="17"/>
  <c r="V1424" i="17"/>
  <c r="V1423" i="17"/>
  <c r="V1422" i="17"/>
  <c r="V1421" i="17"/>
  <c r="V1420" i="17"/>
  <c r="V1419" i="17"/>
  <c r="V1418" i="17"/>
  <c r="V1417" i="17"/>
  <c r="V1416" i="17"/>
  <c r="V1415" i="17"/>
  <c r="V1414" i="17"/>
  <c r="V1413" i="17"/>
  <c r="V1412" i="17"/>
  <c r="V1411" i="17"/>
  <c r="V1410" i="17"/>
  <c r="V1409" i="17"/>
  <c r="V1408" i="17"/>
  <c r="V1407" i="17"/>
  <c r="V1406" i="17"/>
  <c r="V1405" i="17"/>
  <c r="V1404" i="17"/>
  <c r="V1403" i="17"/>
  <c r="V1402" i="17"/>
  <c r="V1401" i="17"/>
  <c r="V1400" i="17"/>
  <c r="V1399" i="17"/>
  <c r="V1398" i="17"/>
  <c r="V1397" i="17"/>
  <c r="V1396" i="17"/>
  <c r="V1395" i="17"/>
  <c r="V1394" i="17"/>
  <c r="V1393" i="17"/>
  <c r="V1392" i="17"/>
  <c r="V1391" i="17"/>
  <c r="V1390" i="17"/>
  <c r="V1389" i="17"/>
  <c r="V1388" i="17"/>
  <c r="V1387" i="17"/>
  <c r="V1386" i="17"/>
  <c r="V1385" i="17"/>
  <c r="V1384" i="17"/>
  <c r="V1383" i="17"/>
  <c r="V1382" i="17"/>
  <c r="V1381" i="17"/>
  <c r="V1380" i="17"/>
  <c r="V1379" i="17"/>
  <c r="V1378" i="17"/>
  <c r="V1377" i="17"/>
  <c r="V1376" i="17"/>
  <c r="V1375" i="17"/>
  <c r="V1374" i="17"/>
  <c r="V1373" i="17"/>
  <c r="V1372" i="17"/>
  <c r="V1371" i="17"/>
  <c r="V1370" i="17"/>
  <c r="V1369" i="17"/>
  <c r="V1368" i="17"/>
  <c r="V1367" i="17"/>
  <c r="V1366" i="17"/>
  <c r="V1365" i="17"/>
  <c r="V1364" i="17"/>
  <c r="V1363" i="17"/>
  <c r="V1362" i="17"/>
  <c r="V1361" i="17"/>
  <c r="V1360" i="17"/>
  <c r="V1359" i="17"/>
  <c r="V1358" i="17"/>
  <c r="V1357" i="17"/>
  <c r="V1356" i="17"/>
  <c r="V1355" i="17"/>
  <c r="V1354" i="17"/>
  <c r="V1353" i="17"/>
  <c r="V1352" i="17"/>
  <c r="V1351" i="17"/>
  <c r="V1350" i="17"/>
  <c r="V1349" i="17"/>
  <c r="V1348" i="17"/>
  <c r="V1347" i="17"/>
  <c r="V1346" i="17"/>
  <c r="V1345" i="17"/>
  <c r="V1344" i="17"/>
  <c r="V1343" i="17"/>
  <c r="V1342" i="17"/>
  <c r="V1341" i="17"/>
  <c r="V1340" i="17"/>
  <c r="V1339" i="17"/>
  <c r="V1338" i="17"/>
  <c r="V1337" i="17"/>
  <c r="V1336" i="17"/>
  <c r="V1335" i="17"/>
  <c r="V1334" i="17"/>
  <c r="V1333" i="17"/>
  <c r="V1332" i="17"/>
  <c r="V1331" i="17"/>
  <c r="V1330" i="17"/>
  <c r="V1329" i="17"/>
  <c r="V1328" i="17"/>
  <c r="V1327" i="17"/>
  <c r="V1326" i="17"/>
  <c r="V1325" i="17"/>
  <c r="V1324" i="17"/>
  <c r="V1323" i="17"/>
  <c r="V1322" i="17"/>
  <c r="V1321" i="17"/>
  <c r="V1320" i="17"/>
  <c r="V1319" i="17"/>
  <c r="V1318" i="17"/>
  <c r="V1317" i="17"/>
  <c r="V1316" i="17"/>
  <c r="V1315" i="17"/>
  <c r="V1314" i="17"/>
  <c r="V1313" i="17"/>
  <c r="V1312" i="17"/>
  <c r="V1311" i="17"/>
  <c r="V1310" i="17"/>
  <c r="V1309" i="17"/>
  <c r="V1308" i="17"/>
  <c r="V1307" i="17"/>
  <c r="V1306" i="17"/>
  <c r="V1305" i="17"/>
  <c r="V1304" i="17"/>
  <c r="V1303" i="17"/>
  <c r="V1302" i="17"/>
  <c r="V1301" i="17"/>
  <c r="V1300" i="17"/>
  <c r="V1299" i="17"/>
  <c r="V1298" i="17"/>
  <c r="V1297" i="17"/>
  <c r="V1296" i="17"/>
  <c r="V1295" i="17"/>
  <c r="V1294" i="17"/>
  <c r="V1293" i="17"/>
  <c r="V1292" i="17"/>
  <c r="V1291" i="17"/>
  <c r="V1290" i="17"/>
  <c r="V1289" i="17"/>
  <c r="V1288" i="17"/>
  <c r="V1287" i="17"/>
  <c r="V1286" i="17"/>
  <c r="V1285" i="17"/>
  <c r="V1284" i="17"/>
  <c r="V1283" i="17"/>
  <c r="V1282" i="17"/>
  <c r="V1281" i="17"/>
  <c r="V1280" i="17"/>
  <c r="V1279" i="17"/>
  <c r="V1278" i="17"/>
  <c r="V1277" i="17"/>
  <c r="V1276" i="17"/>
  <c r="V1275" i="17"/>
  <c r="V1274" i="17"/>
  <c r="V1273" i="17"/>
  <c r="V1272" i="17"/>
  <c r="V1271" i="17"/>
  <c r="V1270" i="17"/>
  <c r="V1269" i="17"/>
  <c r="V1268" i="17"/>
  <c r="V1267" i="17"/>
  <c r="V1266" i="17"/>
  <c r="V1265" i="17"/>
  <c r="V1264" i="17"/>
  <c r="V1263" i="17"/>
  <c r="V1262" i="17"/>
  <c r="V1261" i="17"/>
  <c r="V1260" i="17"/>
  <c r="V1259" i="17"/>
  <c r="V1258" i="17"/>
  <c r="V1257" i="17"/>
  <c r="V1256" i="17"/>
  <c r="V1255" i="17"/>
  <c r="V1254" i="17"/>
  <c r="V1253" i="17"/>
  <c r="V1252" i="17"/>
  <c r="V1251" i="17"/>
  <c r="V1250" i="17"/>
  <c r="V1249" i="17"/>
  <c r="V1248" i="17"/>
  <c r="V1247" i="17"/>
  <c r="V1246" i="17"/>
  <c r="V1245" i="17"/>
  <c r="V1244" i="17"/>
  <c r="V1243" i="17"/>
  <c r="V1242" i="17"/>
  <c r="V1241" i="17"/>
  <c r="V1240" i="17"/>
  <c r="V1239" i="17"/>
  <c r="V1238" i="17"/>
  <c r="V1237" i="17"/>
  <c r="V1236" i="17"/>
  <c r="V1235" i="17"/>
  <c r="V1234" i="17"/>
  <c r="V1233" i="17"/>
  <c r="V1232" i="17"/>
  <c r="V1231" i="17"/>
  <c r="V1230" i="17"/>
  <c r="V1229" i="17"/>
  <c r="V1228" i="17"/>
  <c r="V1227" i="17"/>
  <c r="V1226" i="17"/>
  <c r="V1225" i="17"/>
  <c r="V1224" i="17"/>
  <c r="V1223" i="17"/>
  <c r="V1222" i="17"/>
  <c r="V1221" i="17"/>
  <c r="V1220" i="17"/>
  <c r="V1219" i="17"/>
  <c r="V1218" i="17"/>
  <c r="V1217" i="17"/>
  <c r="V1216" i="17"/>
  <c r="V1215" i="17"/>
  <c r="V1214" i="17"/>
  <c r="V1213" i="17"/>
  <c r="V1212" i="17"/>
  <c r="V1211" i="17"/>
  <c r="V1210" i="17"/>
  <c r="V1209" i="17"/>
  <c r="V1208" i="17"/>
  <c r="V1207" i="17"/>
  <c r="V1206" i="17"/>
  <c r="V1205" i="17"/>
  <c r="V1204" i="17"/>
  <c r="V1203" i="17"/>
  <c r="V1202" i="17"/>
  <c r="V1201" i="17"/>
  <c r="V1200" i="17"/>
  <c r="V1199" i="17"/>
  <c r="V1198" i="17"/>
  <c r="V1197" i="17"/>
  <c r="V1196" i="17"/>
  <c r="V1195" i="17"/>
  <c r="V1194" i="17"/>
  <c r="V1193" i="17"/>
  <c r="V1192" i="17"/>
  <c r="V1191" i="17"/>
  <c r="V1190" i="17"/>
  <c r="V1189" i="17"/>
  <c r="V1188" i="17"/>
  <c r="V1187" i="17"/>
  <c r="V1186" i="17"/>
  <c r="V1185" i="17"/>
  <c r="V1184" i="17"/>
  <c r="V1183" i="17"/>
  <c r="V1182" i="17"/>
  <c r="V1181" i="17"/>
  <c r="V1180" i="17"/>
  <c r="V1179" i="17"/>
  <c r="V1178" i="17"/>
  <c r="V1177" i="17"/>
  <c r="V1176" i="17"/>
  <c r="V1175" i="17"/>
  <c r="V1174" i="17"/>
  <c r="V1173" i="17"/>
  <c r="V1172" i="17"/>
  <c r="V1171" i="17"/>
  <c r="V1170" i="17"/>
  <c r="V1169" i="17"/>
  <c r="V1168" i="17"/>
  <c r="V1167" i="17"/>
  <c r="V1166" i="17"/>
  <c r="V1165" i="17"/>
  <c r="V1164" i="17"/>
  <c r="V1163" i="17"/>
  <c r="V1162" i="17"/>
  <c r="V1161" i="17"/>
  <c r="V1160" i="17"/>
  <c r="V1159" i="17"/>
  <c r="V1158" i="17"/>
  <c r="V1157" i="17"/>
  <c r="V1156" i="17"/>
  <c r="V1155" i="17"/>
  <c r="V1154" i="17"/>
  <c r="V1153" i="17"/>
  <c r="V1152" i="17"/>
  <c r="V1151" i="17"/>
  <c r="V1150" i="17"/>
  <c r="V1149" i="17"/>
  <c r="V1148" i="17"/>
  <c r="V1147" i="17"/>
  <c r="V1146" i="17"/>
  <c r="V1145" i="17"/>
  <c r="V1144" i="17"/>
  <c r="V1143" i="17"/>
  <c r="V1142" i="17"/>
  <c r="V1141" i="17"/>
  <c r="V1140" i="17"/>
  <c r="V1139" i="17"/>
  <c r="V1138" i="17"/>
  <c r="V1137" i="17"/>
  <c r="V1136" i="17"/>
  <c r="V1135" i="17"/>
  <c r="V1134" i="17"/>
  <c r="V1133" i="17"/>
  <c r="V1132" i="17"/>
  <c r="V1131" i="17"/>
  <c r="V1130" i="17"/>
  <c r="V1129" i="17"/>
  <c r="V1128" i="17"/>
  <c r="V1127" i="17"/>
  <c r="V1126" i="17"/>
  <c r="V1125" i="17"/>
  <c r="V1124" i="17"/>
  <c r="V1123" i="17"/>
  <c r="V1122" i="17"/>
  <c r="V1121" i="17"/>
  <c r="V1120" i="17"/>
  <c r="V1119" i="17"/>
  <c r="V1118" i="17"/>
  <c r="V1117" i="17"/>
  <c r="V1116" i="17"/>
  <c r="V1115" i="17"/>
  <c r="V1114" i="17"/>
  <c r="V1113" i="17"/>
  <c r="V1112" i="17"/>
  <c r="V1111" i="17"/>
  <c r="V1110" i="17"/>
  <c r="V1109" i="17"/>
  <c r="V1108" i="17"/>
  <c r="V1107" i="17"/>
  <c r="V1106" i="17"/>
  <c r="V1105" i="17"/>
  <c r="V1104" i="17"/>
  <c r="V1103" i="17"/>
  <c r="V1102" i="17"/>
  <c r="V1101" i="17"/>
  <c r="V1100" i="17"/>
  <c r="V1099" i="17"/>
  <c r="V1098" i="17"/>
  <c r="V1097" i="17"/>
  <c r="V1096" i="17"/>
  <c r="V1095" i="17"/>
  <c r="V1094" i="17"/>
  <c r="V1093" i="17"/>
  <c r="V1092" i="17"/>
  <c r="V1091" i="17"/>
  <c r="V1090" i="17"/>
  <c r="V1089" i="17"/>
  <c r="V1088" i="17"/>
  <c r="V1087" i="17"/>
  <c r="V1086" i="17"/>
  <c r="V1085" i="17"/>
  <c r="V1084" i="17"/>
  <c r="V1083" i="17"/>
  <c r="V1082" i="17"/>
  <c r="V1081" i="17"/>
  <c r="V1080" i="17"/>
  <c r="V1079" i="17"/>
  <c r="V1078" i="17"/>
  <c r="V1077" i="17"/>
  <c r="V1076" i="17"/>
  <c r="V1075" i="17"/>
  <c r="V1074" i="17"/>
  <c r="V1073" i="17"/>
  <c r="V1072" i="17"/>
  <c r="V1071" i="17"/>
  <c r="V1070" i="17"/>
  <c r="V1069" i="17"/>
  <c r="V1068" i="17"/>
  <c r="V1067" i="17"/>
  <c r="V1066" i="17"/>
  <c r="V1065" i="17"/>
  <c r="V1064" i="17"/>
  <c r="V1063" i="17"/>
  <c r="V1062" i="17"/>
  <c r="V1061" i="17"/>
  <c r="V1060" i="17"/>
  <c r="V1059" i="17"/>
  <c r="V1058" i="17"/>
  <c r="V1057" i="17"/>
  <c r="V1056" i="17"/>
  <c r="V1055" i="17"/>
  <c r="V1054" i="17"/>
  <c r="V1053" i="17"/>
  <c r="V1052" i="17"/>
  <c r="V1051" i="17"/>
  <c r="V1050" i="17"/>
  <c r="V1049" i="17"/>
  <c r="V1048" i="17"/>
  <c r="V1047" i="17"/>
  <c r="V1046" i="17"/>
  <c r="V1045" i="17"/>
  <c r="V1044" i="17"/>
  <c r="V1043" i="17"/>
  <c r="V1042" i="17"/>
  <c r="V1041" i="17"/>
  <c r="V1040" i="17"/>
  <c r="V1039" i="17"/>
  <c r="V1038" i="17"/>
  <c r="V1037" i="17"/>
  <c r="V1036" i="17"/>
  <c r="V1035" i="17"/>
  <c r="V1034" i="17"/>
  <c r="V1033" i="17"/>
  <c r="V1032" i="17"/>
  <c r="V1031" i="17"/>
  <c r="V1030" i="17"/>
  <c r="V1029" i="17"/>
  <c r="V1028" i="17"/>
  <c r="V1027" i="17"/>
  <c r="V1026" i="17"/>
  <c r="V1025" i="17"/>
  <c r="V1024" i="17"/>
  <c r="V1023" i="17"/>
  <c r="V1022" i="17"/>
  <c r="V1021" i="17"/>
  <c r="V1020" i="17"/>
  <c r="V1019" i="17"/>
  <c r="V1018" i="17"/>
  <c r="V1017" i="17"/>
  <c r="V1016" i="17"/>
  <c r="V1015" i="17"/>
  <c r="V1014" i="17"/>
  <c r="V1013" i="17"/>
  <c r="V1012" i="17"/>
  <c r="V1011" i="17"/>
  <c r="V1010" i="17"/>
  <c r="V1009" i="17"/>
  <c r="V1008" i="17"/>
  <c r="V1007" i="17"/>
  <c r="V1006" i="17"/>
  <c r="V1005" i="17"/>
  <c r="V1004" i="17"/>
  <c r="V1003" i="17"/>
  <c r="V1002" i="17"/>
  <c r="V1001" i="17"/>
  <c r="V1000" i="17"/>
  <c r="T1499" i="17"/>
  <c r="T1498" i="17"/>
  <c r="T1497" i="17"/>
  <c r="T1496" i="17"/>
  <c r="T1495" i="17"/>
  <c r="T1494" i="17"/>
  <c r="T1493" i="17"/>
  <c r="T1492" i="17"/>
  <c r="T1491" i="17"/>
  <c r="T1490" i="17"/>
  <c r="T1489" i="17"/>
  <c r="T1488" i="17"/>
  <c r="T1487" i="17"/>
  <c r="T1486" i="17"/>
  <c r="T1485" i="17"/>
  <c r="T1484" i="17"/>
  <c r="T1483" i="17"/>
  <c r="T1482" i="17"/>
  <c r="T1481" i="17"/>
  <c r="T1480" i="17"/>
  <c r="T1479" i="17"/>
  <c r="T1478" i="17"/>
  <c r="T1477" i="17"/>
  <c r="T1476" i="17"/>
  <c r="T1475" i="17"/>
  <c r="T1474" i="17"/>
  <c r="T1473" i="17"/>
  <c r="T1472" i="17"/>
  <c r="T1471" i="17"/>
  <c r="T1470" i="17"/>
  <c r="T1469" i="17"/>
  <c r="T1468" i="17"/>
  <c r="T1467" i="17"/>
  <c r="T1466" i="17"/>
  <c r="T1465" i="17"/>
  <c r="T1464" i="17"/>
  <c r="T1463" i="17"/>
  <c r="T1462" i="17"/>
  <c r="T1461" i="17"/>
  <c r="T1460" i="17"/>
  <c r="T1459" i="17"/>
  <c r="T1458" i="17"/>
  <c r="T1457" i="17"/>
  <c r="T1456" i="17"/>
  <c r="T1455" i="17"/>
  <c r="T1454" i="17"/>
  <c r="T1453" i="17"/>
  <c r="T1452" i="17"/>
  <c r="T1451" i="17"/>
  <c r="T1450" i="17"/>
  <c r="T1449" i="17"/>
  <c r="T1448" i="17"/>
  <c r="T1447" i="17"/>
  <c r="T1446" i="17"/>
  <c r="T1445" i="17"/>
  <c r="T1444" i="17"/>
  <c r="T1443" i="17"/>
  <c r="T1442" i="17"/>
  <c r="T1441" i="17"/>
  <c r="T1440" i="17"/>
  <c r="T1439" i="17"/>
  <c r="T1438" i="17"/>
  <c r="T1437" i="17"/>
  <c r="T1436" i="17"/>
  <c r="T1435" i="17"/>
  <c r="T1434" i="17"/>
  <c r="T1433" i="17"/>
  <c r="T1432" i="17"/>
  <c r="T1431" i="17"/>
  <c r="T1430" i="17"/>
  <c r="T1429" i="17"/>
  <c r="T1428" i="17"/>
  <c r="T1427" i="17"/>
  <c r="T1426" i="17"/>
  <c r="T1425" i="17"/>
  <c r="T1424" i="17"/>
  <c r="T1423" i="17"/>
  <c r="T1422" i="17"/>
  <c r="T1421" i="17"/>
  <c r="T1420" i="17"/>
  <c r="T1419" i="17"/>
  <c r="T1418" i="17"/>
  <c r="T1417" i="17"/>
  <c r="T1416" i="17"/>
  <c r="T1415" i="17"/>
  <c r="T1414" i="17"/>
  <c r="T1413" i="17"/>
  <c r="T1412" i="17"/>
  <c r="T1411" i="17"/>
  <c r="T1410" i="17"/>
  <c r="T1409" i="17"/>
  <c r="T1408" i="17"/>
  <c r="T1407" i="17"/>
  <c r="T1406" i="17"/>
  <c r="T1405" i="17"/>
  <c r="T1404" i="17"/>
  <c r="T1403" i="17"/>
  <c r="T1402" i="17"/>
  <c r="T1401" i="17"/>
  <c r="T1400" i="17"/>
  <c r="T1399" i="17"/>
  <c r="T1398" i="17"/>
  <c r="T1397" i="17"/>
  <c r="T1396" i="17"/>
  <c r="T1395" i="17"/>
  <c r="T1394" i="17"/>
  <c r="T1393" i="17"/>
  <c r="T1392" i="17"/>
  <c r="T1391" i="17"/>
  <c r="T1390" i="17"/>
  <c r="T1389" i="17"/>
  <c r="T1388" i="17"/>
  <c r="T1387" i="17"/>
  <c r="T1386" i="17"/>
  <c r="T1385" i="17"/>
  <c r="T1384" i="17"/>
  <c r="T1383" i="17"/>
  <c r="T1382" i="17"/>
  <c r="T1381" i="17"/>
  <c r="T1380" i="17"/>
  <c r="T1379" i="17"/>
  <c r="T1378" i="17"/>
  <c r="T1377" i="17"/>
  <c r="T1376" i="17"/>
  <c r="T1375" i="17"/>
  <c r="T1374" i="17"/>
  <c r="T1373" i="17"/>
  <c r="T1372" i="17"/>
  <c r="T1371" i="17"/>
  <c r="T1370" i="17"/>
  <c r="T1369" i="17"/>
  <c r="T1368" i="17"/>
  <c r="T1367" i="17"/>
  <c r="T1366" i="17"/>
  <c r="T1365" i="17"/>
  <c r="T1364" i="17"/>
  <c r="T1363" i="17"/>
  <c r="T1362" i="17"/>
  <c r="T1361" i="17"/>
  <c r="T1360" i="17"/>
  <c r="T1359" i="17"/>
  <c r="T1358" i="17"/>
  <c r="T1357" i="17"/>
  <c r="T1356" i="17"/>
  <c r="T1355" i="17"/>
  <c r="T1354" i="17"/>
  <c r="T1353" i="17"/>
  <c r="T1352" i="17"/>
  <c r="T1351" i="17"/>
  <c r="T1350" i="17"/>
  <c r="T1349" i="17"/>
  <c r="T1348" i="17"/>
  <c r="T1347" i="17"/>
  <c r="T1346" i="17"/>
  <c r="T1345" i="17"/>
  <c r="T1344" i="17"/>
  <c r="T1343" i="17"/>
  <c r="T1342" i="17"/>
  <c r="T1341" i="17"/>
  <c r="T1340" i="17"/>
  <c r="T1339" i="17"/>
  <c r="T1338" i="17"/>
  <c r="T1337" i="17"/>
  <c r="T1336" i="17"/>
  <c r="T1335" i="17"/>
  <c r="T1334" i="17"/>
  <c r="T1333" i="17"/>
  <c r="T1332" i="17"/>
  <c r="T1331" i="17"/>
  <c r="T1330" i="17"/>
  <c r="T1329" i="17"/>
  <c r="T1328" i="17"/>
  <c r="T1327" i="17"/>
  <c r="T1326" i="17"/>
  <c r="T1325" i="17"/>
  <c r="T1324" i="17"/>
  <c r="T1323" i="17"/>
  <c r="T1322" i="17"/>
  <c r="T1321" i="17"/>
  <c r="T1320" i="17"/>
  <c r="T1319" i="17"/>
  <c r="T1318" i="17"/>
  <c r="T1317" i="17"/>
  <c r="T1316" i="17"/>
  <c r="T1315" i="17"/>
  <c r="T1314" i="17"/>
  <c r="T1313" i="17"/>
  <c r="T1312" i="17"/>
  <c r="T1311" i="17"/>
  <c r="T1310" i="17"/>
  <c r="T1309" i="17"/>
  <c r="T1308" i="17"/>
  <c r="T1307" i="17"/>
  <c r="T1306" i="17"/>
  <c r="T1305" i="17"/>
  <c r="T1304" i="17"/>
  <c r="T1303" i="17"/>
  <c r="T1302" i="17"/>
  <c r="T1301" i="17"/>
  <c r="T1300" i="17"/>
  <c r="T1299" i="17"/>
  <c r="T1298" i="17"/>
  <c r="T1297" i="17"/>
  <c r="T1296" i="17"/>
  <c r="T1295" i="17"/>
  <c r="T1294" i="17"/>
  <c r="T1293" i="17"/>
  <c r="T1292" i="17"/>
  <c r="T1291" i="17"/>
  <c r="T1290" i="17"/>
  <c r="T1289" i="17"/>
  <c r="T1288" i="17"/>
  <c r="T1287" i="17"/>
  <c r="T1286" i="17"/>
  <c r="T1285" i="17"/>
  <c r="T1284" i="17"/>
  <c r="T1283" i="17"/>
  <c r="T1282" i="17"/>
  <c r="T1281" i="17"/>
  <c r="T1280" i="17"/>
  <c r="T1279" i="17"/>
  <c r="T1278" i="17"/>
  <c r="T1277" i="17"/>
  <c r="T1276" i="17"/>
  <c r="T1275" i="17"/>
  <c r="T1274" i="17"/>
  <c r="T1273" i="17"/>
  <c r="T1272" i="17"/>
  <c r="T1271" i="17"/>
  <c r="T1270" i="17"/>
  <c r="T1269" i="17"/>
  <c r="T1268" i="17"/>
  <c r="T1267" i="17"/>
  <c r="T1266" i="17"/>
  <c r="T1265" i="17"/>
  <c r="T1264" i="17"/>
  <c r="T1263" i="17"/>
  <c r="T1262" i="17"/>
  <c r="T1261" i="17"/>
  <c r="T1260" i="17"/>
  <c r="T1259" i="17"/>
  <c r="T1258" i="17"/>
  <c r="T1257" i="17"/>
  <c r="T1256" i="17"/>
  <c r="T1255" i="17"/>
  <c r="T1254" i="17"/>
  <c r="T1253" i="17"/>
  <c r="T1252" i="17"/>
  <c r="T1251" i="17"/>
  <c r="T1250" i="17"/>
  <c r="T1249" i="17"/>
  <c r="T1248" i="17"/>
  <c r="T1247" i="17"/>
  <c r="T1246" i="17"/>
  <c r="T1245" i="17"/>
  <c r="T1244" i="17"/>
  <c r="T1243" i="17"/>
  <c r="T1242" i="17"/>
  <c r="T1241" i="17"/>
  <c r="T1240" i="17"/>
  <c r="T1239" i="17"/>
  <c r="T1238" i="17"/>
  <c r="T1237" i="17"/>
  <c r="T1236" i="17"/>
  <c r="T1235" i="17"/>
  <c r="T1234" i="17"/>
  <c r="T1233" i="17"/>
  <c r="T1232" i="17"/>
  <c r="T1231" i="17"/>
  <c r="T1230" i="17"/>
  <c r="T1229" i="17"/>
  <c r="T1228" i="17"/>
  <c r="T1227" i="17"/>
  <c r="T1226" i="17"/>
  <c r="T1225" i="17"/>
  <c r="T1224" i="17"/>
  <c r="T1223" i="17"/>
  <c r="T1222" i="17"/>
  <c r="T1221" i="17"/>
  <c r="T1220" i="17"/>
  <c r="T1219" i="17"/>
  <c r="T1218" i="17"/>
  <c r="T1217" i="17"/>
  <c r="T1216" i="17"/>
  <c r="T1215" i="17"/>
  <c r="T1214" i="17"/>
  <c r="T1213" i="17"/>
  <c r="T1212" i="17"/>
  <c r="T1211" i="17"/>
  <c r="T1210" i="17"/>
  <c r="T1209" i="17"/>
  <c r="T1208" i="17"/>
  <c r="T1207" i="17"/>
  <c r="T1206" i="17"/>
  <c r="T1205" i="17"/>
  <c r="T1204" i="17"/>
  <c r="T1203" i="17"/>
  <c r="T1202" i="17"/>
  <c r="T1201" i="17"/>
  <c r="T1200" i="17"/>
  <c r="T1199" i="17"/>
  <c r="T1198" i="17"/>
  <c r="T1197" i="17"/>
  <c r="T1196" i="17"/>
  <c r="T1195" i="17"/>
  <c r="T1194" i="17"/>
  <c r="T1193" i="17"/>
  <c r="T1192" i="17"/>
  <c r="T1191" i="17"/>
  <c r="T1190" i="17"/>
  <c r="T1189" i="17"/>
  <c r="T1188" i="17"/>
  <c r="T1187" i="17"/>
  <c r="T1186" i="17"/>
  <c r="T1185" i="17"/>
  <c r="T1184" i="17"/>
  <c r="T1183" i="17"/>
  <c r="T1182" i="17"/>
  <c r="T1181" i="17"/>
  <c r="T1180" i="17"/>
  <c r="T1179" i="17"/>
  <c r="T1178" i="17"/>
  <c r="T1177" i="17"/>
  <c r="T1176" i="17"/>
  <c r="T1175" i="17"/>
  <c r="T1174" i="17"/>
  <c r="T1173" i="17"/>
  <c r="T1172" i="17"/>
  <c r="T1171" i="17"/>
  <c r="T1170" i="17"/>
  <c r="T1169" i="17"/>
  <c r="T1168" i="17"/>
  <c r="T1167" i="17"/>
  <c r="T1166" i="17"/>
  <c r="T1165" i="17"/>
  <c r="T1164" i="17"/>
  <c r="T1163" i="17"/>
  <c r="T1162" i="17"/>
  <c r="T1161" i="17"/>
  <c r="T1160" i="17"/>
  <c r="T1159" i="17"/>
  <c r="T1158" i="17"/>
  <c r="T1157" i="17"/>
  <c r="T1156" i="17"/>
  <c r="T1155" i="17"/>
  <c r="T1154" i="17"/>
  <c r="T1153" i="17"/>
  <c r="T1152" i="17"/>
  <c r="T1151" i="17"/>
  <c r="T1150" i="17"/>
  <c r="T1149" i="17"/>
  <c r="T1148" i="17"/>
  <c r="T1147" i="17"/>
  <c r="T1146" i="17"/>
  <c r="T1145" i="17"/>
  <c r="T1144" i="17"/>
  <c r="T1143" i="17"/>
  <c r="T1142" i="17"/>
  <c r="T1141" i="17"/>
  <c r="T1140" i="17"/>
  <c r="T1139" i="17"/>
  <c r="T1138" i="17"/>
  <c r="T1137" i="17"/>
  <c r="T1136" i="17"/>
  <c r="T1135" i="17"/>
  <c r="T1134" i="17"/>
  <c r="T1133" i="17"/>
  <c r="T1132" i="17"/>
  <c r="T1131" i="17"/>
  <c r="T1130" i="17"/>
  <c r="T1129" i="17"/>
  <c r="T1128" i="17"/>
  <c r="T1127" i="17"/>
  <c r="T1126" i="17"/>
  <c r="T1125" i="17"/>
  <c r="T1124" i="17"/>
  <c r="T1123" i="17"/>
  <c r="T1122" i="17"/>
  <c r="T1121" i="17"/>
  <c r="T1120" i="17"/>
  <c r="T1119" i="17"/>
  <c r="T1118" i="17"/>
  <c r="T1117" i="17"/>
  <c r="T1116" i="17"/>
  <c r="T1115" i="17"/>
  <c r="T1114" i="17"/>
  <c r="T1113" i="17"/>
  <c r="T1112" i="17"/>
  <c r="T1111" i="17"/>
  <c r="T1110" i="17"/>
  <c r="T1109" i="17"/>
  <c r="T1108" i="17"/>
  <c r="T1107" i="17"/>
  <c r="T1106" i="17"/>
  <c r="T1105" i="17"/>
  <c r="T1104" i="17"/>
  <c r="T1103" i="17"/>
  <c r="T1102" i="17"/>
  <c r="T1101" i="17"/>
  <c r="T1100" i="17"/>
  <c r="T1099" i="17"/>
  <c r="T1098" i="17"/>
  <c r="T1097" i="17"/>
  <c r="T1096" i="17"/>
  <c r="T1095" i="17"/>
  <c r="T1094" i="17"/>
  <c r="T1093" i="17"/>
  <c r="T1092" i="17"/>
  <c r="T1091" i="17"/>
  <c r="T1090" i="17"/>
  <c r="T1089" i="17"/>
  <c r="T1088" i="17"/>
  <c r="T1087" i="17"/>
  <c r="T1086" i="17"/>
  <c r="T1085" i="17"/>
  <c r="T1084" i="17"/>
  <c r="T1083" i="17"/>
  <c r="T1082" i="17"/>
  <c r="T1081" i="17"/>
  <c r="T1080" i="17"/>
  <c r="T1079" i="17"/>
  <c r="T1078" i="17"/>
  <c r="T1077" i="17"/>
  <c r="T1076" i="17"/>
  <c r="T1075" i="17"/>
  <c r="T1074" i="17"/>
  <c r="T1073" i="17"/>
  <c r="T1072" i="17"/>
  <c r="T1071" i="17"/>
  <c r="T1070" i="17"/>
  <c r="T1069" i="17"/>
  <c r="T1068" i="17"/>
  <c r="T1067" i="17"/>
  <c r="T1066" i="17"/>
  <c r="T1065" i="17"/>
  <c r="T1064" i="17"/>
  <c r="T1063" i="17"/>
  <c r="T1062" i="17"/>
  <c r="T1061" i="17"/>
  <c r="T1060" i="17"/>
  <c r="T1059" i="17"/>
  <c r="T1058" i="17"/>
  <c r="T1057" i="17"/>
  <c r="T1056" i="17"/>
  <c r="T1055" i="17"/>
  <c r="T1054" i="17"/>
  <c r="T1053" i="17"/>
  <c r="T1052" i="17"/>
  <c r="T1051" i="17"/>
  <c r="T1050" i="17"/>
  <c r="T1049" i="17"/>
  <c r="T1048" i="17"/>
  <c r="T1047" i="17"/>
  <c r="T1046" i="17"/>
  <c r="T1045" i="17"/>
  <c r="T1044" i="17"/>
  <c r="T1043" i="17"/>
  <c r="T1042" i="17"/>
  <c r="T1041" i="17"/>
  <c r="T1040" i="17"/>
  <c r="T1039" i="17"/>
  <c r="T1038" i="17"/>
  <c r="T1037" i="17"/>
  <c r="T1036" i="17"/>
  <c r="T1035" i="17"/>
  <c r="T1034" i="17"/>
  <c r="T1033" i="17"/>
  <c r="T1032" i="17"/>
  <c r="T1031" i="17"/>
  <c r="T1030" i="17"/>
  <c r="T1029" i="17"/>
  <c r="T1028" i="17"/>
  <c r="T1027" i="17"/>
  <c r="T1026" i="17"/>
  <c r="T1025" i="17"/>
  <c r="T1024" i="17"/>
  <c r="T1023" i="17"/>
  <c r="T1022" i="17"/>
  <c r="T1021" i="17"/>
  <c r="T1020" i="17"/>
  <c r="T1019" i="17"/>
  <c r="T1018" i="17"/>
  <c r="T1017" i="17"/>
  <c r="T1016" i="17"/>
  <c r="T1015" i="17"/>
  <c r="T1014" i="17"/>
  <c r="T1013" i="17"/>
  <c r="T1012" i="17"/>
  <c r="T1011" i="17"/>
  <c r="T1010" i="17"/>
  <c r="T1009" i="17"/>
  <c r="T1008" i="17"/>
  <c r="T1007" i="17"/>
  <c r="T1006" i="17"/>
  <c r="T1005" i="17"/>
  <c r="T1004" i="17"/>
  <c r="T1003" i="17"/>
  <c r="T1002" i="17"/>
  <c r="T1001" i="17"/>
  <c r="T1000" i="17"/>
  <c r="R1499" i="17"/>
  <c r="R1498" i="17"/>
  <c r="R1497" i="17"/>
  <c r="R1496" i="17"/>
  <c r="R1495" i="17"/>
  <c r="R1494" i="17"/>
  <c r="R1493" i="17"/>
  <c r="R1492" i="17"/>
  <c r="R1491" i="17"/>
  <c r="R1490" i="17"/>
  <c r="R1489" i="17"/>
  <c r="R1488" i="17"/>
  <c r="R1487" i="17"/>
  <c r="R1486" i="17"/>
  <c r="R1485" i="17"/>
  <c r="R1484" i="17"/>
  <c r="R1483" i="17"/>
  <c r="R1482" i="17"/>
  <c r="R1481" i="17"/>
  <c r="R1480" i="17"/>
  <c r="R1479" i="17"/>
  <c r="R1478" i="17"/>
  <c r="R1477" i="17"/>
  <c r="R1476" i="17"/>
  <c r="R1475" i="17"/>
  <c r="R1474" i="17"/>
  <c r="R1473" i="17"/>
  <c r="R1472" i="17"/>
  <c r="R1471" i="17"/>
  <c r="R1470" i="17"/>
  <c r="R1469" i="17"/>
  <c r="R1468" i="17"/>
  <c r="R1467" i="17"/>
  <c r="R1466" i="17"/>
  <c r="R1465" i="17"/>
  <c r="R1464" i="17"/>
  <c r="R1463" i="17"/>
  <c r="R1462" i="17"/>
  <c r="R1461" i="17"/>
  <c r="R1460" i="17"/>
  <c r="R1459" i="17"/>
  <c r="R1458" i="17"/>
  <c r="R1457" i="17"/>
  <c r="R1456" i="17"/>
  <c r="R1455" i="17"/>
  <c r="R1454" i="17"/>
  <c r="R1453" i="17"/>
  <c r="R1452" i="17"/>
  <c r="R1451" i="17"/>
  <c r="R1450" i="17"/>
  <c r="R1449" i="17"/>
  <c r="R1448" i="17"/>
  <c r="R1447" i="17"/>
  <c r="R1446" i="17"/>
  <c r="R1445" i="17"/>
  <c r="R1444" i="17"/>
  <c r="R1443" i="17"/>
  <c r="R1442" i="17"/>
  <c r="R1441" i="17"/>
  <c r="R1440" i="17"/>
  <c r="R1439" i="17"/>
  <c r="R1438" i="17"/>
  <c r="R1437" i="17"/>
  <c r="R1436" i="17"/>
  <c r="R1435" i="17"/>
  <c r="R1434" i="17"/>
  <c r="R1433" i="17"/>
  <c r="R1432" i="17"/>
  <c r="R1431" i="17"/>
  <c r="R1430" i="17"/>
  <c r="R1429" i="17"/>
  <c r="R1428" i="17"/>
  <c r="R1427" i="17"/>
  <c r="R1426" i="17"/>
  <c r="R1425" i="17"/>
  <c r="R1424" i="17"/>
  <c r="R1423" i="17"/>
  <c r="R1422" i="17"/>
  <c r="R1421" i="17"/>
  <c r="R1420" i="17"/>
  <c r="R1419" i="17"/>
  <c r="R1418" i="17"/>
  <c r="R1417" i="17"/>
  <c r="R1416" i="17"/>
  <c r="R1415" i="17"/>
  <c r="R1414" i="17"/>
  <c r="R1413" i="17"/>
  <c r="R1412" i="17"/>
  <c r="R1411" i="17"/>
  <c r="R1410" i="17"/>
  <c r="R1409" i="17"/>
  <c r="R1408" i="17"/>
  <c r="R1407" i="17"/>
  <c r="R1406" i="17"/>
  <c r="R1405" i="17"/>
  <c r="R1404" i="17"/>
  <c r="R1403" i="17"/>
  <c r="R1402" i="17"/>
  <c r="R1401" i="17"/>
  <c r="R1400" i="17"/>
  <c r="R1399" i="17"/>
  <c r="R1398" i="17"/>
  <c r="R1397" i="17"/>
  <c r="R1396" i="17"/>
  <c r="R1395" i="17"/>
  <c r="R1394" i="17"/>
  <c r="R1393" i="17"/>
  <c r="R1392" i="17"/>
  <c r="R1391" i="17"/>
  <c r="R1390" i="17"/>
  <c r="R1389" i="17"/>
  <c r="R1388" i="17"/>
  <c r="R1387" i="17"/>
  <c r="R1386" i="17"/>
  <c r="R1385" i="17"/>
  <c r="R1384" i="17"/>
  <c r="R1383" i="17"/>
  <c r="R1382" i="17"/>
  <c r="R1381" i="17"/>
  <c r="R1380" i="17"/>
  <c r="R1379" i="17"/>
  <c r="R1378" i="17"/>
  <c r="R1377" i="17"/>
  <c r="R1376" i="17"/>
  <c r="R1375" i="17"/>
  <c r="R1374" i="17"/>
  <c r="R1373" i="17"/>
  <c r="R1372" i="17"/>
  <c r="R1371" i="17"/>
  <c r="R1370" i="17"/>
  <c r="R1369" i="17"/>
  <c r="R1368" i="17"/>
  <c r="R1367" i="17"/>
  <c r="R1366" i="17"/>
  <c r="R1365" i="17"/>
  <c r="R1364" i="17"/>
  <c r="R1363" i="17"/>
  <c r="R1362" i="17"/>
  <c r="R1361" i="17"/>
  <c r="R1360" i="17"/>
  <c r="R1359" i="17"/>
  <c r="R1358" i="17"/>
  <c r="R1357" i="17"/>
  <c r="R1356" i="17"/>
  <c r="R1355" i="17"/>
  <c r="R1354" i="17"/>
  <c r="R1353" i="17"/>
  <c r="R1352" i="17"/>
  <c r="R1351" i="17"/>
  <c r="R1350" i="17"/>
  <c r="R1349" i="17"/>
  <c r="R1348" i="17"/>
  <c r="R1347" i="17"/>
  <c r="R1346" i="17"/>
  <c r="R1345" i="17"/>
  <c r="R1344" i="17"/>
  <c r="R1343" i="17"/>
  <c r="R1342" i="17"/>
  <c r="R1341" i="17"/>
  <c r="R1340" i="17"/>
  <c r="R1339" i="17"/>
  <c r="R1338" i="17"/>
  <c r="R1337" i="17"/>
  <c r="R1336" i="17"/>
  <c r="R1335" i="17"/>
  <c r="R1334" i="17"/>
  <c r="R1333" i="17"/>
  <c r="R1332" i="17"/>
  <c r="R1331" i="17"/>
  <c r="R1330" i="17"/>
  <c r="R1329" i="17"/>
  <c r="R1328" i="17"/>
  <c r="R1327" i="17"/>
  <c r="R1326" i="17"/>
  <c r="R1325" i="17"/>
  <c r="R1324" i="17"/>
  <c r="R1323" i="17"/>
  <c r="R1322" i="17"/>
  <c r="R1321" i="17"/>
  <c r="R1320" i="17"/>
  <c r="R1319" i="17"/>
  <c r="R1318" i="17"/>
  <c r="R1317" i="17"/>
  <c r="R1316" i="17"/>
  <c r="R1315" i="17"/>
  <c r="R1314" i="17"/>
  <c r="R1313" i="17"/>
  <c r="R1312" i="17"/>
  <c r="R1311" i="17"/>
  <c r="R1310" i="17"/>
  <c r="R1309" i="17"/>
  <c r="R1308" i="17"/>
  <c r="R1307" i="17"/>
  <c r="R1306" i="17"/>
  <c r="R1305" i="17"/>
  <c r="R1304" i="17"/>
  <c r="R1303" i="17"/>
  <c r="R1302" i="17"/>
  <c r="R1301" i="17"/>
  <c r="R1300" i="17"/>
  <c r="R1299" i="17"/>
  <c r="R1298" i="17"/>
  <c r="R1297" i="17"/>
  <c r="R1296" i="17"/>
  <c r="R1295" i="17"/>
  <c r="R1294" i="17"/>
  <c r="R1293" i="17"/>
  <c r="R1292" i="17"/>
  <c r="R1291" i="17"/>
  <c r="R1290" i="17"/>
  <c r="R1289" i="17"/>
  <c r="R1288" i="17"/>
  <c r="R1287" i="17"/>
  <c r="R1286" i="17"/>
  <c r="R1285" i="17"/>
  <c r="R1284" i="17"/>
  <c r="R1283" i="17"/>
  <c r="R1282" i="17"/>
  <c r="R1281" i="17"/>
  <c r="R1280" i="17"/>
  <c r="R1279" i="17"/>
  <c r="R1278" i="17"/>
  <c r="R1277" i="17"/>
  <c r="R1276" i="17"/>
  <c r="R1275" i="17"/>
  <c r="R1274" i="17"/>
  <c r="R1273" i="17"/>
  <c r="R1272" i="17"/>
  <c r="R1271" i="17"/>
  <c r="R1270" i="17"/>
  <c r="R1269" i="17"/>
  <c r="R1268" i="17"/>
  <c r="R1267" i="17"/>
  <c r="R1266" i="17"/>
  <c r="R1265" i="17"/>
  <c r="R1264" i="17"/>
  <c r="R1263" i="17"/>
  <c r="R1262" i="17"/>
  <c r="R1261" i="17"/>
  <c r="R1260" i="17"/>
  <c r="R1259" i="17"/>
  <c r="R1258" i="17"/>
  <c r="R1257" i="17"/>
  <c r="R1256" i="17"/>
  <c r="R1255" i="17"/>
  <c r="R1254" i="17"/>
  <c r="R1253" i="17"/>
  <c r="R1252" i="17"/>
  <c r="R1251" i="17"/>
  <c r="R1250" i="17"/>
  <c r="R1249" i="17"/>
  <c r="R1248" i="17"/>
  <c r="R1247" i="17"/>
  <c r="R1246" i="17"/>
  <c r="R1245" i="17"/>
  <c r="R1244" i="17"/>
  <c r="R1243" i="17"/>
  <c r="R1242" i="17"/>
  <c r="R1241" i="17"/>
  <c r="R1240" i="17"/>
  <c r="R1239" i="17"/>
  <c r="R1238" i="17"/>
  <c r="R1237" i="17"/>
  <c r="R1236" i="17"/>
  <c r="R1235" i="17"/>
  <c r="R1234" i="17"/>
  <c r="R1233" i="17"/>
  <c r="R1232" i="17"/>
  <c r="R1231" i="17"/>
  <c r="R1230" i="17"/>
  <c r="R1229" i="17"/>
  <c r="R1228" i="17"/>
  <c r="R1227" i="17"/>
  <c r="R1226" i="17"/>
  <c r="R1225" i="17"/>
  <c r="R1224" i="17"/>
  <c r="R1223" i="17"/>
  <c r="R1222" i="17"/>
  <c r="R1221" i="17"/>
  <c r="R1220" i="17"/>
  <c r="R1219" i="17"/>
  <c r="R1218" i="17"/>
  <c r="R1217" i="17"/>
  <c r="R1216" i="17"/>
  <c r="R1215" i="17"/>
  <c r="R1214" i="17"/>
  <c r="R1213" i="17"/>
  <c r="R1212" i="17"/>
  <c r="R1211" i="17"/>
  <c r="R1210" i="17"/>
  <c r="R1209" i="17"/>
  <c r="R1208" i="17"/>
  <c r="R1207" i="17"/>
  <c r="R1206" i="17"/>
  <c r="R1205" i="17"/>
  <c r="R1204" i="17"/>
  <c r="R1203" i="17"/>
  <c r="R1202" i="17"/>
  <c r="R1201" i="17"/>
  <c r="R1200" i="17"/>
  <c r="R1199" i="17"/>
  <c r="R1198" i="17"/>
  <c r="R1197" i="17"/>
  <c r="R1196" i="17"/>
  <c r="R1195" i="17"/>
  <c r="R1194" i="17"/>
  <c r="R1193" i="17"/>
  <c r="R1192" i="17"/>
  <c r="R1191" i="17"/>
  <c r="R1190" i="17"/>
  <c r="R1189" i="17"/>
  <c r="R1188" i="17"/>
  <c r="R1187" i="17"/>
  <c r="R1186" i="17"/>
  <c r="R1185" i="17"/>
  <c r="R1184" i="17"/>
  <c r="R1183" i="17"/>
  <c r="R1182" i="17"/>
  <c r="R1181" i="17"/>
  <c r="R1180" i="17"/>
  <c r="R1179" i="17"/>
  <c r="R1178" i="17"/>
  <c r="R1177" i="17"/>
  <c r="R1176" i="17"/>
  <c r="R1175" i="17"/>
  <c r="R1174" i="17"/>
  <c r="R1173" i="17"/>
  <c r="R1172" i="17"/>
  <c r="R1171" i="17"/>
  <c r="R1170" i="17"/>
  <c r="R1169" i="17"/>
  <c r="R1168" i="17"/>
  <c r="R1167" i="17"/>
  <c r="R1166" i="17"/>
  <c r="R1165" i="17"/>
  <c r="R1164" i="17"/>
  <c r="R1163" i="17"/>
  <c r="R1162" i="17"/>
  <c r="R1161" i="17"/>
  <c r="R1160" i="17"/>
  <c r="R1159" i="17"/>
  <c r="R1158" i="17"/>
  <c r="R1157" i="17"/>
  <c r="R1156" i="17"/>
  <c r="R1155" i="17"/>
  <c r="R1154" i="17"/>
  <c r="R1153" i="17"/>
  <c r="R1152" i="17"/>
  <c r="R1151" i="17"/>
  <c r="R1150" i="17"/>
  <c r="R1149" i="17"/>
  <c r="R1148" i="17"/>
  <c r="R1147" i="17"/>
  <c r="R1146" i="17"/>
  <c r="R1145" i="17"/>
  <c r="R1144" i="17"/>
  <c r="R1143" i="17"/>
  <c r="R1142" i="17"/>
  <c r="R1141" i="17"/>
  <c r="R1140" i="17"/>
  <c r="R1139" i="17"/>
  <c r="R1138" i="17"/>
  <c r="R1137" i="17"/>
  <c r="R1136" i="17"/>
  <c r="R1135" i="17"/>
  <c r="R1134" i="17"/>
  <c r="R1133" i="17"/>
  <c r="R1132" i="17"/>
  <c r="R1131" i="17"/>
  <c r="R1130" i="17"/>
  <c r="R1129" i="17"/>
  <c r="R1128" i="17"/>
  <c r="R1127" i="17"/>
  <c r="R1126" i="17"/>
  <c r="R1125" i="17"/>
  <c r="R1124" i="17"/>
  <c r="R1123" i="17"/>
  <c r="R1122" i="17"/>
  <c r="R1121" i="17"/>
  <c r="R1120" i="17"/>
  <c r="R1119" i="17"/>
  <c r="R1118" i="17"/>
  <c r="R1117" i="17"/>
  <c r="R1116" i="17"/>
  <c r="R1115" i="17"/>
  <c r="R1114" i="17"/>
  <c r="R1113" i="17"/>
  <c r="R1112" i="17"/>
  <c r="R1111" i="17"/>
  <c r="R1110" i="17"/>
  <c r="R1109" i="17"/>
  <c r="R1108" i="17"/>
  <c r="R1107" i="17"/>
  <c r="R1106" i="17"/>
  <c r="R1105" i="17"/>
  <c r="R1104" i="17"/>
  <c r="R1103" i="17"/>
  <c r="R1102" i="17"/>
  <c r="R1101" i="17"/>
  <c r="R1100" i="17"/>
  <c r="R1099" i="17"/>
  <c r="R1098" i="17"/>
  <c r="R1097" i="17"/>
  <c r="R1096" i="17"/>
  <c r="R1095" i="17"/>
  <c r="R1094" i="17"/>
  <c r="R1093" i="17"/>
  <c r="R1092" i="17"/>
  <c r="R1091" i="17"/>
  <c r="R1090" i="17"/>
  <c r="R1089" i="17"/>
  <c r="R1088" i="17"/>
  <c r="R1087" i="17"/>
  <c r="R1086" i="17"/>
  <c r="R1085" i="17"/>
  <c r="R1084" i="17"/>
  <c r="R1083" i="17"/>
  <c r="R1082" i="17"/>
  <c r="R1081" i="17"/>
  <c r="R1080" i="17"/>
  <c r="R1079" i="17"/>
  <c r="R1078" i="17"/>
  <c r="R1077" i="17"/>
  <c r="R1076" i="17"/>
  <c r="R1075" i="17"/>
  <c r="R1074" i="17"/>
  <c r="R1073" i="17"/>
  <c r="R1072" i="17"/>
  <c r="R1071" i="17"/>
  <c r="R1070" i="17"/>
  <c r="R1069" i="17"/>
  <c r="R1068" i="17"/>
  <c r="R1067" i="17"/>
  <c r="R1066" i="17"/>
  <c r="R1065" i="17"/>
  <c r="R1064" i="17"/>
  <c r="R1063" i="17"/>
  <c r="R1062" i="17"/>
  <c r="R1061" i="17"/>
  <c r="R1060" i="17"/>
  <c r="R1059" i="17"/>
  <c r="R1058" i="17"/>
  <c r="R1057" i="17"/>
  <c r="R1056" i="17"/>
  <c r="R1055" i="17"/>
  <c r="R1054" i="17"/>
  <c r="R1053" i="17"/>
  <c r="R1052" i="17"/>
  <c r="R1051" i="17"/>
  <c r="R1050" i="17"/>
  <c r="R1049" i="17"/>
  <c r="R1048" i="17"/>
  <c r="R1047" i="17"/>
  <c r="R1046" i="17"/>
  <c r="R1045" i="17"/>
  <c r="R1044" i="17"/>
  <c r="R1043" i="17"/>
  <c r="R1042" i="17"/>
  <c r="R1041" i="17"/>
  <c r="R1040" i="17"/>
  <c r="R1039" i="17"/>
  <c r="R1038" i="17"/>
  <c r="R1037" i="17"/>
  <c r="R1036" i="17"/>
  <c r="R1035" i="17"/>
  <c r="R1034" i="17"/>
  <c r="R1033" i="17"/>
  <c r="R1032" i="17"/>
  <c r="R1031" i="17"/>
  <c r="R1030" i="17"/>
  <c r="R1029" i="17"/>
  <c r="R1028" i="17"/>
  <c r="R1027" i="17"/>
  <c r="R1026" i="17"/>
  <c r="R1025" i="17"/>
  <c r="R1024" i="17"/>
  <c r="R1023" i="17"/>
  <c r="R1022" i="17"/>
  <c r="R1021" i="17"/>
  <c r="R1020" i="17"/>
  <c r="R1019" i="17"/>
  <c r="R1018" i="17"/>
  <c r="R1017" i="17"/>
  <c r="R1016" i="17"/>
  <c r="R1015" i="17"/>
  <c r="R1014" i="17"/>
  <c r="R1013" i="17"/>
  <c r="R1012" i="17"/>
  <c r="R1011" i="17"/>
  <c r="R1010" i="17"/>
  <c r="R1009" i="17"/>
  <c r="R1008" i="17"/>
  <c r="R1007" i="17"/>
  <c r="R1006" i="17"/>
  <c r="R1005" i="17"/>
  <c r="R1004" i="17"/>
  <c r="R1003" i="17"/>
  <c r="R1002" i="17"/>
  <c r="R1001" i="17"/>
  <c r="R1000" i="17"/>
  <c r="P1499" i="17"/>
  <c r="P1498" i="17"/>
  <c r="P1497" i="17"/>
  <c r="P1496" i="17"/>
  <c r="P1495" i="17"/>
  <c r="P1494" i="17"/>
  <c r="P1493" i="17"/>
  <c r="P1492" i="17"/>
  <c r="P1491" i="17"/>
  <c r="P1490" i="17"/>
  <c r="P1489" i="17"/>
  <c r="P1488" i="17"/>
  <c r="P1487" i="17"/>
  <c r="P1486" i="17"/>
  <c r="P1485" i="17"/>
  <c r="P1484" i="17"/>
  <c r="P1483" i="17"/>
  <c r="P1482" i="17"/>
  <c r="P1481" i="17"/>
  <c r="P1480" i="17"/>
  <c r="P1479" i="17"/>
  <c r="P1478" i="17"/>
  <c r="P1477" i="17"/>
  <c r="P1476" i="17"/>
  <c r="P1475" i="17"/>
  <c r="P1474" i="17"/>
  <c r="P1473" i="17"/>
  <c r="P1472" i="17"/>
  <c r="P1471" i="17"/>
  <c r="P1470" i="17"/>
  <c r="P1469" i="17"/>
  <c r="P1468" i="17"/>
  <c r="P1467" i="17"/>
  <c r="P1466" i="17"/>
  <c r="P1465" i="17"/>
  <c r="P1464" i="17"/>
  <c r="P1463" i="17"/>
  <c r="P1462" i="17"/>
  <c r="P1461" i="17"/>
  <c r="P1460" i="17"/>
  <c r="P1459" i="17"/>
  <c r="P1458" i="17"/>
  <c r="P1457" i="17"/>
  <c r="P1456" i="17"/>
  <c r="P1455" i="17"/>
  <c r="P1454" i="17"/>
  <c r="P1453" i="17"/>
  <c r="P1452" i="17"/>
  <c r="P1451" i="17"/>
  <c r="P1450" i="17"/>
  <c r="P1449" i="17"/>
  <c r="P1448" i="17"/>
  <c r="P1447" i="17"/>
  <c r="P1446" i="17"/>
  <c r="P1445" i="17"/>
  <c r="P1444" i="17"/>
  <c r="P1443" i="17"/>
  <c r="P1442" i="17"/>
  <c r="P1441" i="17"/>
  <c r="P1440" i="17"/>
  <c r="P1439" i="17"/>
  <c r="P1438" i="17"/>
  <c r="P1437" i="17"/>
  <c r="P1436" i="17"/>
  <c r="P1435" i="17"/>
  <c r="P1434" i="17"/>
  <c r="P1433" i="17"/>
  <c r="P1432" i="17"/>
  <c r="P1431" i="17"/>
  <c r="P1430" i="17"/>
  <c r="P1429" i="17"/>
  <c r="P1428" i="17"/>
  <c r="P1427" i="17"/>
  <c r="P1426" i="17"/>
  <c r="P1425" i="17"/>
  <c r="P1424" i="17"/>
  <c r="P1423" i="17"/>
  <c r="P1422" i="17"/>
  <c r="P1421" i="17"/>
  <c r="P1420" i="17"/>
  <c r="P1419" i="17"/>
  <c r="P1418" i="17"/>
  <c r="P1417" i="17"/>
  <c r="P1416" i="17"/>
  <c r="P1415" i="17"/>
  <c r="P1414" i="17"/>
  <c r="P1413" i="17"/>
  <c r="P1412" i="17"/>
  <c r="P1411" i="17"/>
  <c r="P1410" i="17"/>
  <c r="P1409" i="17"/>
  <c r="P1408" i="17"/>
  <c r="P1407" i="17"/>
  <c r="P1406" i="17"/>
  <c r="P1405" i="17"/>
  <c r="P1404" i="17"/>
  <c r="P1403" i="17"/>
  <c r="P1402" i="17"/>
  <c r="P1401" i="17"/>
  <c r="P1400" i="17"/>
  <c r="P1399" i="17"/>
  <c r="P1398" i="17"/>
  <c r="P1397" i="17"/>
  <c r="P1396" i="17"/>
  <c r="P1395" i="17"/>
  <c r="P1394" i="17"/>
  <c r="P1393" i="17"/>
  <c r="P1392" i="17"/>
  <c r="P1391" i="17"/>
  <c r="P1390" i="17"/>
  <c r="P1389" i="17"/>
  <c r="P1388" i="17"/>
  <c r="P1387" i="17"/>
  <c r="P1386" i="17"/>
  <c r="P1385" i="17"/>
  <c r="P1384" i="17"/>
  <c r="P1383" i="17"/>
  <c r="P1382" i="17"/>
  <c r="P1381" i="17"/>
  <c r="P1380" i="17"/>
  <c r="P1379" i="17"/>
  <c r="P1378" i="17"/>
  <c r="P1377" i="17"/>
  <c r="P1376" i="17"/>
  <c r="P1375" i="17"/>
  <c r="P1374" i="17"/>
  <c r="P1373" i="17"/>
  <c r="P1372" i="17"/>
  <c r="P1371" i="17"/>
  <c r="P1370" i="17"/>
  <c r="P1369" i="17"/>
  <c r="P1368" i="17"/>
  <c r="P1367" i="17"/>
  <c r="P1366" i="17"/>
  <c r="P1365" i="17"/>
  <c r="P1364" i="17"/>
  <c r="P1363" i="17"/>
  <c r="P1362" i="17"/>
  <c r="P1361" i="17"/>
  <c r="P1360" i="17"/>
  <c r="P1359" i="17"/>
  <c r="P1358" i="17"/>
  <c r="P1357" i="17"/>
  <c r="P1356" i="17"/>
  <c r="P1355" i="17"/>
  <c r="P1354" i="17"/>
  <c r="P1353" i="17"/>
  <c r="P1352" i="17"/>
  <c r="P1351" i="17"/>
  <c r="P1350" i="17"/>
  <c r="P1349" i="17"/>
  <c r="P1348" i="17"/>
  <c r="P1347" i="17"/>
  <c r="P1346" i="17"/>
  <c r="P1345" i="17"/>
  <c r="P1344" i="17"/>
  <c r="P1343" i="17"/>
  <c r="P1342" i="17"/>
  <c r="P1341" i="17"/>
  <c r="P1340" i="17"/>
  <c r="P1339" i="17"/>
  <c r="P1338" i="17"/>
  <c r="P1337" i="17"/>
  <c r="P1336" i="17"/>
  <c r="P1335" i="17"/>
  <c r="P1334" i="17"/>
  <c r="P1333" i="17"/>
  <c r="P1332" i="17"/>
  <c r="P1331" i="17"/>
  <c r="P1330" i="17"/>
  <c r="P1329" i="17"/>
  <c r="P1328" i="17"/>
  <c r="P1327" i="17"/>
  <c r="P1326" i="17"/>
  <c r="P1325" i="17"/>
  <c r="P1324" i="17"/>
  <c r="P1323" i="17"/>
  <c r="P1322" i="17"/>
  <c r="P1321" i="17"/>
  <c r="P1320" i="17"/>
  <c r="P1319" i="17"/>
  <c r="P1318" i="17"/>
  <c r="P1317" i="17"/>
  <c r="P1316" i="17"/>
  <c r="P1315" i="17"/>
  <c r="P1314" i="17"/>
  <c r="P1313" i="17"/>
  <c r="P1312" i="17"/>
  <c r="P1311" i="17"/>
  <c r="P1310" i="17"/>
  <c r="P1309" i="17"/>
  <c r="P1308" i="17"/>
  <c r="P1307" i="17"/>
  <c r="P1306" i="17"/>
  <c r="P1305" i="17"/>
  <c r="P1304" i="17"/>
  <c r="P1303" i="17"/>
  <c r="P1302" i="17"/>
  <c r="P1301" i="17"/>
  <c r="P1300" i="17"/>
  <c r="P1299" i="17"/>
  <c r="P1298" i="17"/>
  <c r="P1297" i="17"/>
  <c r="P1296" i="17"/>
  <c r="P1295" i="17"/>
  <c r="P1294" i="17"/>
  <c r="P1293" i="17"/>
  <c r="P1292" i="17"/>
  <c r="P1291" i="17"/>
  <c r="P1290" i="17"/>
  <c r="P1289" i="17"/>
  <c r="P1288" i="17"/>
  <c r="P1287" i="17"/>
  <c r="P1286" i="17"/>
  <c r="P1285" i="17"/>
  <c r="P1284" i="17"/>
  <c r="P1283" i="17"/>
  <c r="P1282" i="17"/>
  <c r="P1281" i="17"/>
  <c r="P1280" i="17"/>
  <c r="P1279" i="17"/>
  <c r="P1278" i="17"/>
  <c r="P1277" i="17"/>
  <c r="P1276" i="17"/>
  <c r="P1275" i="17"/>
  <c r="P1274" i="17"/>
  <c r="P1273" i="17"/>
  <c r="P1272" i="17"/>
  <c r="P1271" i="17"/>
  <c r="P1270" i="17"/>
  <c r="P1269" i="17"/>
  <c r="P1268" i="17"/>
  <c r="P1267" i="17"/>
  <c r="P1266" i="17"/>
  <c r="P1265" i="17"/>
  <c r="P1264" i="17"/>
  <c r="P1263" i="17"/>
  <c r="P1262" i="17"/>
  <c r="P1261" i="17"/>
  <c r="P1260" i="17"/>
  <c r="P1259" i="17"/>
  <c r="P1258" i="17"/>
  <c r="P1257" i="17"/>
  <c r="P1256" i="17"/>
  <c r="P1255" i="17"/>
  <c r="P1254" i="17"/>
  <c r="P1253" i="17"/>
  <c r="P1252" i="17"/>
  <c r="P1251" i="17"/>
  <c r="P1250" i="17"/>
  <c r="P1249" i="17"/>
  <c r="P1248" i="17"/>
  <c r="P1247" i="17"/>
  <c r="P1246" i="17"/>
  <c r="P1245" i="17"/>
  <c r="P1244" i="17"/>
  <c r="P1243" i="17"/>
  <c r="P1242" i="17"/>
  <c r="P1241" i="17"/>
  <c r="P1240" i="17"/>
  <c r="P1239" i="17"/>
  <c r="P1238" i="17"/>
  <c r="P1237" i="17"/>
  <c r="P1236" i="17"/>
  <c r="P1235" i="17"/>
  <c r="P1234" i="17"/>
  <c r="P1233" i="17"/>
  <c r="P1232" i="17"/>
  <c r="P1231" i="17"/>
  <c r="P1230" i="17"/>
  <c r="P1229" i="17"/>
  <c r="P1228" i="17"/>
  <c r="P1227" i="17"/>
  <c r="P1226" i="17"/>
  <c r="P1225" i="17"/>
  <c r="P1224" i="17"/>
  <c r="P1223" i="17"/>
  <c r="P1222" i="17"/>
  <c r="P1221" i="17"/>
  <c r="P1220" i="17"/>
  <c r="P1219" i="17"/>
  <c r="P1218" i="17"/>
  <c r="P1217" i="17"/>
  <c r="P1216" i="17"/>
  <c r="P1215" i="17"/>
  <c r="P1214" i="17"/>
  <c r="P1213" i="17"/>
  <c r="P1212" i="17"/>
  <c r="P1211" i="17"/>
  <c r="P1210" i="17"/>
  <c r="P1209" i="17"/>
  <c r="P1208" i="17"/>
  <c r="P1207" i="17"/>
  <c r="P1206" i="17"/>
  <c r="P1205" i="17"/>
  <c r="P1204" i="17"/>
  <c r="P1203" i="17"/>
  <c r="P1202" i="17"/>
  <c r="P1201" i="17"/>
  <c r="P1200" i="17"/>
  <c r="P1199" i="17"/>
  <c r="P1198" i="17"/>
  <c r="P1197" i="17"/>
  <c r="P1196" i="17"/>
  <c r="P1195" i="17"/>
  <c r="P1194" i="17"/>
  <c r="P1193" i="17"/>
  <c r="P1192" i="17"/>
  <c r="P1191" i="17"/>
  <c r="P1190" i="17"/>
  <c r="P1189" i="17"/>
  <c r="P1188" i="17"/>
  <c r="P1187" i="17"/>
  <c r="P1186" i="17"/>
  <c r="P1185" i="17"/>
  <c r="P1184" i="17"/>
  <c r="P1183" i="17"/>
  <c r="P1182" i="17"/>
  <c r="P1181" i="17"/>
  <c r="P1180" i="17"/>
  <c r="P1179" i="17"/>
  <c r="P1178" i="17"/>
  <c r="P1177" i="17"/>
  <c r="P1176" i="17"/>
  <c r="P1175" i="17"/>
  <c r="P1174" i="17"/>
  <c r="P1173" i="17"/>
  <c r="P1172" i="17"/>
  <c r="P1171" i="17"/>
  <c r="P1170" i="17"/>
  <c r="P1169" i="17"/>
  <c r="P1168" i="17"/>
  <c r="P1167" i="17"/>
  <c r="P1166" i="17"/>
  <c r="P1165" i="17"/>
  <c r="P1164" i="17"/>
  <c r="P1163" i="17"/>
  <c r="P1162" i="17"/>
  <c r="P1161" i="17"/>
  <c r="P1160" i="17"/>
  <c r="P1159" i="17"/>
  <c r="P1158" i="17"/>
  <c r="P1157" i="17"/>
  <c r="P1156" i="17"/>
  <c r="P1155" i="17"/>
  <c r="P1154" i="17"/>
  <c r="P1153" i="17"/>
  <c r="P1152" i="17"/>
  <c r="P1151" i="17"/>
  <c r="P1150" i="17"/>
  <c r="P1149" i="17"/>
  <c r="P1148" i="17"/>
  <c r="P1147" i="17"/>
  <c r="P1146" i="17"/>
  <c r="P1145" i="17"/>
  <c r="P1144" i="17"/>
  <c r="P1143" i="17"/>
  <c r="P1142" i="17"/>
  <c r="P1141" i="17"/>
  <c r="P1140" i="17"/>
  <c r="P1139" i="17"/>
  <c r="P1138" i="17"/>
  <c r="P1137" i="17"/>
  <c r="P1136" i="17"/>
  <c r="P1135" i="17"/>
  <c r="P1134" i="17"/>
  <c r="P1133" i="17"/>
  <c r="P1132" i="17"/>
  <c r="P1131" i="17"/>
  <c r="P1130" i="17"/>
  <c r="P1129" i="17"/>
  <c r="P1128" i="17"/>
  <c r="P1127" i="17"/>
  <c r="P1126" i="17"/>
  <c r="P1125" i="17"/>
  <c r="P1124" i="17"/>
  <c r="P1123" i="17"/>
  <c r="P1122" i="17"/>
  <c r="P1121" i="17"/>
  <c r="P1120" i="17"/>
  <c r="P1119" i="17"/>
  <c r="P1118" i="17"/>
  <c r="P1117" i="17"/>
  <c r="P1116" i="17"/>
  <c r="P1115" i="17"/>
  <c r="P1114" i="17"/>
  <c r="P1113" i="17"/>
  <c r="P1112" i="17"/>
  <c r="P1111" i="17"/>
  <c r="P1110" i="17"/>
  <c r="P1109" i="17"/>
  <c r="P1108" i="17"/>
  <c r="P1107" i="17"/>
  <c r="P1106" i="17"/>
  <c r="P1105" i="17"/>
  <c r="P1104" i="17"/>
  <c r="P1103" i="17"/>
  <c r="P1102" i="17"/>
  <c r="P1101" i="17"/>
  <c r="P1100" i="17"/>
  <c r="P1099" i="17"/>
  <c r="P1098" i="17"/>
  <c r="P1097" i="17"/>
  <c r="P1096" i="17"/>
  <c r="P1095" i="17"/>
  <c r="P1094" i="17"/>
  <c r="P1093" i="17"/>
  <c r="P1092" i="17"/>
  <c r="P1091" i="17"/>
  <c r="P1090" i="17"/>
  <c r="P1089" i="17"/>
  <c r="P1088" i="17"/>
  <c r="P1087" i="17"/>
  <c r="P1086" i="17"/>
  <c r="P1085" i="17"/>
  <c r="P1084" i="17"/>
  <c r="P1083" i="17"/>
  <c r="P1082" i="17"/>
  <c r="P1081" i="17"/>
  <c r="P1080" i="17"/>
  <c r="P1079" i="17"/>
  <c r="P1078" i="17"/>
  <c r="P1077" i="17"/>
  <c r="P1076" i="17"/>
  <c r="P1075" i="17"/>
  <c r="P1074" i="17"/>
  <c r="P1073" i="17"/>
  <c r="P1072" i="17"/>
  <c r="P1071" i="17"/>
  <c r="P1070" i="17"/>
  <c r="P1069" i="17"/>
  <c r="P1068" i="17"/>
  <c r="P1067" i="17"/>
  <c r="P1066" i="17"/>
  <c r="P1065" i="17"/>
  <c r="P1064" i="17"/>
  <c r="P1063" i="17"/>
  <c r="P1062" i="17"/>
  <c r="P1061" i="17"/>
  <c r="P1060" i="17"/>
  <c r="P1059" i="17"/>
  <c r="P1058" i="17"/>
  <c r="P1057" i="17"/>
  <c r="P1056" i="17"/>
  <c r="P1055" i="17"/>
  <c r="P1054" i="17"/>
  <c r="P1053" i="17"/>
  <c r="P1052" i="17"/>
  <c r="P1051" i="17"/>
  <c r="P1050" i="17"/>
  <c r="P1049" i="17"/>
  <c r="P1048" i="17"/>
  <c r="P1047" i="17"/>
  <c r="P1046" i="17"/>
  <c r="P1045" i="17"/>
  <c r="P1044" i="17"/>
  <c r="P1043" i="17"/>
  <c r="P1042" i="17"/>
  <c r="P1041" i="17"/>
  <c r="P1040" i="17"/>
  <c r="P1039" i="17"/>
  <c r="P1038" i="17"/>
  <c r="P1037" i="17"/>
  <c r="P1036" i="17"/>
  <c r="P1035" i="17"/>
  <c r="P1034" i="17"/>
  <c r="P1033" i="17"/>
  <c r="P1032" i="17"/>
  <c r="P1031" i="17"/>
  <c r="P1030" i="17"/>
  <c r="P1029" i="17"/>
  <c r="P1028" i="17"/>
  <c r="P1027" i="17"/>
  <c r="P1026" i="17"/>
  <c r="P1025" i="17"/>
  <c r="P1024" i="17"/>
  <c r="P1023" i="17"/>
  <c r="P1022" i="17"/>
  <c r="P1021" i="17"/>
  <c r="P1020" i="17"/>
  <c r="P1019" i="17"/>
  <c r="P1018" i="17"/>
  <c r="P1017" i="17"/>
  <c r="P1016" i="17"/>
  <c r="P1015" i="17"/>
  <c r="P1014" i="17"/>
  <c r="P1013" i="17"/>
  <c r="P1012" i="17"/>
  <c r="P1011" i="17"/>
  <c r="P1010" i="17"/>
  <c r="P1009" i="17"/>
  <c r="P1008" i="17"/>
  <c r="P1007" i="17"/>
  <c r="P1006" i="17"/>
  <c r="P1005" i="17"/>
  <c r="P1004" i="17"/>
  <c r="P1003" i="17"/>
  <c r="P1002" i="17"/>
  <c r="P1001" i="17"/>
  <c r="P1000" i="17"/>
  <c r="M1499" i="17"/>
  <c r="M1498" i="17"/>
  <c r="M1497" i="17"/>
  <c r="M1496" i="17"/>
  <c r="M1495" i="17"/>
  <c r="M1494" i="17"/>
  <c r="M1493" i="17"/>
  <c r="M1492" i="17"/>
  <c r="M1491" i="17"/>
  <c r="M1490" i="17"/>
  <c r="M1489" i="17"/>
  <c r="M1488" i="17"/>
  <c r="M1487" i="17"/>
  <c r="M1486" i="17"/>
  <c r="M1485" i="17"/>
  <c r="M1484" i="17"/>
  <c r="M1483" i="17"/>
  <c r="M1482" i="17"/>
  <c r="M1481" i="17"/>
  <c r="M1480" i="17"/>
  <c r="M1479" i="17"/>
  <c r="M1478" i="17"/>
  <c r="M1477" i="17"/>
  <c r="M1476" i="17"/>
  <c r="M1475" i="17"/>
  <c r="M1474" i="17"/>
  <c r="M1473" i="17"/>
  <c r="M1472" i="17"/>
  <c r="M1471" i="17"/>
  <c r="M1470" i="17"/>
  <c r="M1469" i="17"/>
  <c r="M1468" i="17"/>
  <c r="M1467" i="17"/>
  <c r="M1466" i="17"/>
  <c r="M1465" i="17"/>
  <c r="M1464" i="17"/>
  <c r="M1463" i="17"/>
  <c r="M1462" i="17"/>
  <c r="M1461" i="17"/>
  <c r="M1460" i="17"/>
  <c r="M1459" i="17"/>
  <c r="M1458" i="17"/>
  <c r="M1457" i="17"/>
  <c r="M1456" i="17"/>
  <c r="M1455" i="17"/>
  <c r="M1454" i="17"/>
  <c r="M1453" i="17"/>
  <c r="M1452" i="17"/>
  <c r="M1451" i="17"/>
  <c r="M1450" i="17"/>
  <c r="M1449" i="17"/>
  <c r="M1448" i="17"/>
  <c r="M1447" i="17"/>
  <c r="M1446" i="17"/>
  <c r="M1445" i="17"/>
  <c r="M1444" i="17"/>
  <c r="M1443" i="17"/>
  <c r="M1442" i="17"/>
  <c r="M1441" i="17"/>
  <c r="M1440" i="17"/>
  <c r="M1439" i="17"/>
  <c r="M1438" i="17"/>
  <c r="M1437" i="17"/>
  <c r="M1436" i="17"/>
  <c r="M1435" i="17"/>
  <c r="M1434" i="17"/>
  <c r="M1433" i="17"/>
  <c r="M1432" i="17"/>
  <c r="M1431" i="17"/>
  <c r="M1430" i="17"/>
  <c r="M1429" i="17"/>
  <c r="M1428" i="17"/>
  <c r="M1427" i="17"/>
  <c r="M1426" i="17"/>
  <c r="M1425" i="17"/>
  <c r="M1424" i="17"/>
  <c r="M1423" i="17"/>
  <c r="M1422" i="17"/>
  <c r="M1421" i="17"/>
  <c r="M1420" i="17"/>
  <c r="M1419" i="17"/>
  <c r="M1418" i="17"/>
  <c r="M1417" i="17"/>
  <c r="M1416" i="17"/>
  <c r="M1415" i="17"/>
  <c r="M1414" i="17"/>
  <c r="M1413" i="17"/>
  <c r="M1412" i="17"/>
  <c r="M1411" i="17"/>
  <c r="M1410" i="17"/>
  <c r="M1409" i="17"/>
  <c r="M1408" i="17"/>
  <c r="M1407" i="17"/>
  <c r="M1406" i="17"/>
  <c r="M1405" i="17"/>
  <c r="M1404" i="17"/>
  <c r="M1403" i="17"/>
  <c r="M1402" i="17"/>
  <c r="M1401" i="17"/>
  <c r="M1400" i="17"/>
  <c r="M1399" i="17"/>
  <c r="M1398" i="17"/>
  <c r="M1397" i="17"/>
  <c r="M1396" i="17"/>
  <c r="M1395" i="17"/>
  <c r="M1394" i="17"/>
  <c r="M1393" i="17"/>
  <c r="M1392" i="17"/>
  <c r="M1391" i="17"/>
  <c r="M1390" i="17"/>
  <c r="M1389" i="17"/>
  <c r="M1388" i="17"/>
  <c r="M1387" i="17"/>
  <c r="M1386" i="17"/>
  <c r="M1385" i="17"/>
  <c r="M1384" i="17"/>
  <c r="M1383" i="17"/>
  <c r="M1382" i="17"/>
  <c r="M1381" i="17"/>
  <c r="M1380" i="17"/>
  <c r="M1379" i="17"/>
  <c r="M1378" i="17"/>
  <c r="M1377" i="17"/>
  <c r="M1376" i="17"/>
  <c r="M1375" i="17"/>
  <c r="M1374" i="17"/>
  <c r="M1373" i="17"/>
  <c r="M1372" i="17"/>
  <c r="M1371" i="17"/>
  <c r="M1370" i="17"/>
  <c r="M1369" i="17"/>
  <c r="M1368" i="17"/>
  <c r="M1367" i="17"/>
  <c r="M1366" i="17"/>
  <c r="M1365" i="17"/>
  <c r="M1364" i="17"/>
  <c r="M1363" i="17"/>
  <c r="M1362" i="17"/>
  <c r="M1361" i="17"/>
  <c r="M1360" i="17"/>
  <c r="M1359" i="17"/>
  <c r="M1358" i="17"/>
  <c r="M1357" i="17"/>
  <c r="M1356" i="17"/>
  <c r="M1355" i="17"/>
  <c r="M1354" i="17"/>
  <c r="M1353" i="17"/>
  <c r="M1352" i="17"/>
  <c r="M1351" i="17"/>
  <c r="M1350" i="17"/>
  <c r="M1349" i="17"/>
  <c r="M1348" i="17"/>
  <c r="M1347" i="17"/>
  <c r="M1346" i="17"/>
  <c r="M1345" i="17"/>
  <c r="M1344" i="17"/>
  <c r="M1343" i="17"/>
  <c r="M1342" i="17"/>
  <c r="M1341" i="17"/>
  <c r="M1340" i="17"/>
  <c r="M1339" i="17"/>
  <c r="M1338" i="17"/>
  <c r="M1337" i="17"/>
  <c r="M1336" i="17"/>
  <c r="M1335" i="17"/>
  <c r="M1334" i="17"/>
  <c r="M1333" i="17"/>
  <c r="M1332" i="17"/>
  <c r="M1331" i="17"/>
  <c r="M1330" i="17"/>
  <c r="M1329" i="17"/>
  <c r="M1328" i="17"/>
  <c r="M1327" i="17"/>
  <c r="M1326" i="17"/>
  <c r="M1325" i="17"/>
  <c r="M1324" i="17"/>
  <c r="M1323" i="17"/>
  <c r="M1322" i="17"/>
  <c r="M1321" i="17"/>
  <c r="M1320" i="17"/>
  <c r="M1319" i="17"/>
  <c r="M1318" i="17"/>
  <c r="M1317" i="17"/>
  <c r="M1316" i="17"/>
  <c r="M1315" i="17"/>
  <c r="M1314" i="17"/>
  <c r="M1313" i="17"/>
  <c r="M1312" i="17"/>
  <c r="M1311" i="17"/>
  <c r="M1310" i="17"/>
  <c r="M1309" i="17"/>
  <c r="M1308" i="17"/>
  <c r="M1307" i="17"/>
  <c r="M1306" i="17"/>
  <c r="M1305" i="17"/>
  <c r="M1304" i="17"/>
  <c r="M1303" i="17"/>
  <c r="M1302" i="17"/>
  <c r="M1301" i="17"/>
  <c r="M1300" i="17"/>
  <c r="M1299" i="17"/>
  <c r="M1298" i="17"/>
  <c r="M1297" i="17"/>
  <c r="M1296" i="17"/>
  <c r="M1295" i="17"/>
  <c r="M1294" i="17"/>
  <c r="M1293" i="17"/>
  <c r="M1292" i="17"/>
  <c r="M1291" i="17"/>
  <c r="M1290" i="17"/>
  <c r="M1289" i="17"/>
  <c r="M1288" i="17"/>
  <c r="M1287" i="17"/>
  <c r="M1286" i="17"/>
  <c r="M1285" i="17"/>
  <c r="M1284" i="17"/>
  <c r="M1283" i="17"/>
  <c r="M1282" i="17"/>
  <c r="M1281" i="17"/>
  <c r="M1280" i="17"/>
  <c r="M1279" i="17"/>
  <c r="M1278" i="17"/>
  <c r="M1277" i="17"/>
  <c r="M1276" i="17"/>
  <c r="M1275" i="17"/>
  <c r="M1274" i="17"/>
  <c r="M1273" i="17"/>
  <c r="M1272" i="17"/>
  <c r="M1271" i="17"/>
  <c r="M1270" i="17"/>
  <c r="M1269" i="17"/>
  <c r="M1268" i="17"/>
  <c r="M1267" i="17"/>
  <c r="M1266" i="17"/>
  <c r="M1265" i="17"/>
  <c r="M1264" i="17"/>
  <c r="M1263" i="17"/>
  <c r="M1262" i="17"/>
  <c r="M1261" i="17"/>
  <c r="M1260" i="17"/>
  <c r="M1259" i="17"/>
  <c r="M1258" i="17"/>
  <c r="M1257" i="17"/>
  <c r="M1256" i="17"/>
  <c r="M1255" i="17"/>
  <c r="M1254" i="17"/>
  <c r="M1253" i="17"/>
  <c r="M1252" i="17"/>
  <c r="M1251" i="17"/>
  <c r="M1250" i="17"/>
  <c r="M1249" i="17"/>
  <c r="M1248" i="17"/>
  <c r="M1247" i="17"/>
  <c r="M1246" i="17"/>
  <c r="M1245" i="17"/>
  <c r="M1244" i="17"/>
  <c r="M1243" i="17"/>
  <c r="M1242" i="17"/>
  <c r="M1241" i="17"/>
  <c r="M1240" i="17"/>
  <c r="M1239" i="17"/>
  <c r="M1238" i="17"/>
  <c r="M1237" i="17"/>
  <c r="M1236" i="17"/>
  <c r="M1235" i="17"/>
  <c r="M1234" i="17"/>
  <c r="M1233" i="17"/>
  <c r="M1232" i="17"/>
  <c r="M1231" i="17"/>
  <c r="M1230" i="17"/>
  <c r="M1229" i="17"/>
  <c r="M1228" i="17"/>
  <c r="M1227" i="17"/>
  <c r="M1226" i="17"/>
  <c r="M1225" i="17"/>
  <c r="M1224" i="17"/>
  <c r="M1223" i="17"/>
  <c r="M1222" i="17"/>
  <c r="M1221" i="17"/>
  <c r="M1220" i="17"/>
  <c r="M1219" i="17"/>
  <c r="M1218" i="17"/>
  <c r="M1217" i="17"/>
  <c r="M1216" i="17"/>
  <c r="M1215" i="17"/>
  <c r="M1214" i="17"/>
  <c r="M1213" i="17"/>
  <c r="M1212" i="17"/>
  <c r="M1211" i="17"/>
  <c r="M1210" i="17"/>
  <c r="M1209" i="17"/>
  <c r="M1208" i="17"/>
  <c r="M1207" i="17"/>
  <c r="M1206" i="17"/>
  <c r="M1205" i="17"/>
  <c r="M1204" i="17"/>
  <c r="M1203" i="17"/>
  <c r="M1202" i="17"/>
  <c r="M1201" i="17"/>
  <c r="M1200" i="17"/>
  <c r="M1199" i="17"/>
  <c r="M1198" i="17"/>
  <c r="M1197" i="17"/>
  <c r="M1196" i="17"/>
  <c r="M1195" i="17"/>
  <c r="M1194" i="17"/>
  <c r="M1193" i="17"/>
  <c r="M1192" i="17"/>
  <c r="M1191" i="17"/>
  <c r="M1190" i="17"/>
  <c r="M1189" i="17"/>
  <c r="M1188" i="17"/>
  <c r="M1187" i="17"/>
  <c r="M1186" i="17"/>
  <c r="M1185" i="17"/>
  <c r="M1184" i="17"/>
  <c r="M1183" i="17"/>
  <c r="M1182" i="17"/>
  <c r="M1181" i="17"/>
  <c r="M1180" i="17"/>
  <c r="M1179" i="17"/>
  <c r="M1178" i="17"/>
  <c r="M1177" i="17"/>
  <c r="M1176" i="17"/>
  <c r="M1175" i="17"/>
  <c r="M1174" i="17"/>
  <c r="M1173" i="17"/>
  <c r="M1172" i="17"/>
  <c r="M1171" i="17"/>
  <c r="M1170" i="17"/>
  <c r="M1169" i="17"/>
  <c r="M1168" i="17"/>
  <c r="M1167" i="17"/>
  <c r="M1166" i="17"/>
  <c r="M1165" i="17"/>
  <c r="M1164" i="17"/>
  <c r="M1163" i="17"/>
  <c r="M1162" i="17"/>
  <c r="M1161" i="17"/>
  <c r="M1160" i="17"/>
  <c r="M1159" i="17"/>
  <c r="M1158" i="17"/>
  <c r="M1157" i="17"/>
  <c r="M1156" i="17"/>
  <c r="M1155" i="17"/>
  <c r="M1154" i="17"/>
  <c r="M1153" i="17"/>
  <c r="M1152" i="17"/>
  <c r="M1151" i="17"/>
  <c r="M1150" i="17"/>
  <c r="M1149" i="17"/>
  <c r="M1148" i="17"/>
  <c r="M1147" i="17"/>
  <c r="M1146" i="17"/>
  <c r="M1145" i="17"/>
  <c r="M1144" i="17"/>
  <c r="M1143" i="17"/>
  <c r="M1142" i="17"/>
  <c r="M1141" i="17"/>
  <c r="M1140" i="17"/>
  <c r="M1139" i="17"/>
  <c r="M1138" i="17"/>
  <c r="M1137" i="17"/>
  <c r="M1136" i="17"/>
  <c r="M1135" i="17"/>
  <c r="M1134" i="17"/>
  <c r="M1133" i="17"/>
  <c r="M1132" i="17"/>
  <c r="M1131" i="17"/>
  <c r="M1130" i="17"/>
  <c r="M1129" i="17"/>
  <c r="M1128" i="17"/>
  <c r="M1127" i="17"/>
  <c r="M1126" i="17"/>
  <c r="M1125" i="17"/>
  <c r="M1124" i="17"/>
  <c r="M1123" i="17"/>
  <c r="M1122" i="17"/>
  <c r="M1121" i="17"/>
  <c r="M1120" i="17"/>
  <c r="M1119" i="17"/>
  <c r="M1118" i="17"/>
  <c r="M1117" i="17"/>
  <c r="M1116" i="17"/>
  <c r="M1115" i="17"/>
  <c r="M1114" i="17"/>
  <c r="M1113" i="17"/>
  <c r="M1112" i="17"/>
  <c r="M1111" i="17"/>
  <c r="M1110" i="17"/>
  <c r="M1109" i="17"/>
  <c r="M1108" i="17"/>
  <c r="M1107" i="17"/>
  <c r="M1106" i="17"/>
  <c r="M1105" i="17"/>
  <c r="M1104" i="17"/>
  <c r="M1103" i="17"/>
  <c r="M1102" i="17"/>
  <c r="M1101" i="17"/>
  <c r="M1100" i="17"/>
  <c r="M1099" i="17"/>
  <c r="M1098" i="17"/>
  <c r="M1097" i="17"/>
  <c r="M1096" i="17"/>
  <c r="M1095" i="17"/>
  <c r="M1094" i="17"/>
  <c r="M1093" i="17"/>
  <c r="M1092" i="17"/>
  <c r="M1091" i="17"/>
  <c r="M1090" i="17"/>
  <c r="M1089" i="17"/>
  <c r="M1088" i="17"/>
  <c r="M1087" i="17"/>
  <c r="M1086" i="17"/>
  <c r="M1085" i="17"/>
  <c r="M1084" i="17"/>
  <c r="M1083" i="17"/>
  <c r="M1082" i="17"/>
  <c r="M1081" i="17"/>
  <c r="M1080" i="17"/>
  <c r="M1079" i="17"/>
  <c r="M1078" i="17"/>
  <c r="M1077" i="17"/>
  <c r="M1076" i="17"/>
  <c r="M1075" i="17"/>
  <c r="M1074" i="17"/>
  <c r="M1073" i="17"/>
  <c r="M1072" i="17"/>
  <c r="M1071" i="17"/>
  <c r="M1070" i="17"/>
  <c r="M1069" i="17"/>
  <c r="M1068" i="17"/>
  <c r="M1067" i="17"/>
  <c r="M1066" i="17"/>
  <c r="M1065" i="17"/>
  <c r="M1064" i="17"/>
  <c r="M1063" i="17"/>
  <c r="M1062" i="17"/>
  <c r="M1061" i="17"/>
  <c r="M1060" i="17"/>
  <c r="M1059" i="17"/>
  <c r="M1058" i="17"/>
  <c r="M1057" i="17"/>
  <c r="M1056" i="17"/>
  <c r="M1055" i="17"/>
  <c r="M1054" i="17"/>
  <c r="M1053" i="17"/>
  <c r="M1052" i="17"/>
  <c r="M1051" i="17"/>
  <c r="M1050" i="17"/>
  <c r="M1049" i="17"/>
  <c r="M1048" i="17"/>
  <c r="M1047" i="17"/>
  <c r="M1046" i="17"/>
  <c r="M1045" i="17"/>
  <c r="M1044" i="17"/>
  <c r="M1043" i="17"/>
  <c r="M1042" i="17"/>
  <c r="M1041" i="17"/>
  <c r="M1040" i="17"/>
  <c r="M1039" i="17"/>
  <c r="M1038" i="17"/>
  <c r="M1037" i="17"/>
  <c r="M1036" i="17"/>
  <c r="M1035" i="17"/>
  <c r="M1034" i="17"/>
  <c r="M1033" i="17"/>
  <c r="M1032" i="17"/>
  <c r="M1031" i="17"/>
  <c r="M1030" i="17"/>
  <c r="M1029" i="17"/>
  <c r="M1028" i="17"/>
  <c r="M1027" i="17"/>
  <c r="M1026" i="17"/>
  <c r="M1025" i="17"/>
  <c r="M1024" i="17"/>
  <c r="M1023" i="17"/>
  <c r="M1022" i="17"/>
  <c r="M1021" i="17"/>
  <c r="M1020" i="17"/>
  <c r="M1019" i="17"/>
  <c r="M1018" i="17"/>
  <c r="M1017" i="17"/>
  <c r="M1016" i="17"/>
  <c r="M1015" i="17"/>
  <c r="M1014" i="17"/>
  <c r="M1013" i="17"/>
  <c r="M1012" i="17"/>
  <c r="M1011" i="17"/>
  <c r="M1010" i="17"/>
  <c r="M1009" i="17"/>
  <c r="M1008" i="17"/>
  <c r="M1007" i="17"/>
  <c r="M1006" i="17"/>
  <c r="M1005" i="17"/>
  <c r="M1004" i="17"/>
  <c r="M1003" i="17"/>
  <c r="M1002" i="17"/>
  <c r="M1001" i="17"/>
  <c r="M1000" i="17"/>
  <c r="K1499" i="17"/>
  <c r="K1498" i="17"/>
  <c r="K1497" i="17"/>
  <c r="K1496" i="17"/>
  <c r="K1495" i="17"/>
  <c r="K1494" i="17"/>
  <c r="K1493" i="17"/>
  <c r="K1492" i="17"/>
  <c r="K1491" i="17"/>
  <c r="K1490" i="17"/>
  <c r="K1489" i="17"/>
  <c r="K1488" i="17"/>
  <c r="K1487" i="17"/>
  <c r="K1486" i="17"/>
  <c r="K1485" i="17"/>
  <c r="K1484" i="17"/>
  <c r="K1483" i="17"/>
  <c r="K1482" i="17"/>
  <c r="K1481" i="17"/>
  <c r="K1480" i="17"/>
  <c r="K1479" i="17"/>
  <c r="K1478" i="17"/>
  <c r="K1477" i="17"/>
  <c r="K1476" i="17"/>
  <c r="K1475" i="17"/>
  <c r="K1474" i="17"/>
  <c r="K1473" i="17"/>
  <c r="K1472" i="17"/>
  <c r="K1471" i="17"/>
  <c r="K1470" i="17"/>
  <c r="K1469" i="17"/>
  <c r="K1468" i="17"/>
  <c r="K1467" i="17"/>
  <c r="K1466" i="17"/>
  <c r="K1465" i="17"/>
  <c r="K1464" i="17"/>
  <c r="K1463" i="17"/>
  <c r="K1462" i="17"/>
  <c r="K1461" i="17"/>
  <c r="K1460" i="17"/>
  <c r="K1459" i="17"/>
  <c r="K1458" i="17"/>
  <c r="K1457" i="17"/>
  <c r="K1456" i="17"/>
  <c r="K1455" i="17"/>
  <c r="K1454" i="17"/>
  <c r="K1453" i="17"/>
  <c r="K1452" i="17"/>
  <c r="K1451" i="17"/>
  <c r="K1450" i="17"/>
  <c r="K1449" i="17"/>
  <c r="K1448" i="17"/>
  <c r="K1447" i="17"/>
  <c r="K1446" i="17"/>
  <c r="K1445" i="17"/>
  <c r="K1444" i="17"/>
  <c r="K1443" i="17"/>
  <c r="K1442" i="17"/>
  <c r="K1441" i="17"/>
  <c r="K1440" i="17"/>
  <c r="K1439" i="17"/>
  <c r="K1438" i="17"/>
  <c r="K1437" i="17"/>
  <c r="K1436" i="17"/>
  <c r="K1435" i="17"/>
  <c r="K1434" i="17"/>
  <c r="K1433" i="17"/>
  <c r="K1432" i="17"/>
  <c r="K1431" i="17"/>
  <c r="K1430" i="17"/>
  <c r="K1429" i="17"/>
  <c r="K1428" i="17"/>
  <c r="K1427" i="17"/>
  <c r="K1426" i="17"/>
  <c r="K1425" i="17"/>
  <c r="K1424" i="17"/>
  <c r="K1423" i="17"/>
  <c r="K1422" i="17"/>
  <c r="K1421" i="17"/>
  <c r="K1420" i="17"/>
  <c r="K1419" i="17"/>
  <c r="K1418" i="17"/>
  <c r="K1417" i="17"/>
  <c r="K1416" i="17"/>
  <c r="K1415" i="17"/>
  <c r="K1414" i="17"/>
  <c r="K1413" i="17"/>
  <c r="K1412" i="17"/>
  <c r="K1411" i="17"/>
  <c r="K1410" i="17"/>
  <c r="K1409" i="17"/>
  <c r="K1408" i="17"/>
  <c r="K1407" i="17"/>
  <c r="K1406" i="17"/>
  <c r="K1405" i="17"/>
  <c r="K1404" i="17"/>
  <c r="K1403" i="17"/>
  <c r="K1402" i="17"/>
  <c r="K1401" i="17"/>
  <c r="K1400" i="17"/>
  <c r="K1399" i="17"/>
  <c r="K1398" i="17"/>
  <c r="K1397" i="17"/>
  <c r="K1396" i="17"/>
  <c r="K1395" i="17"/>
  <c r="K1394" i="17"/>
  <c r="K1393" i="17"/>
  <c r="K1392" i="17"/>
  <c r="K1391" i="17"/>
  <c r="K1390" i="17"/>
  <c r="K1389" i="17"/>
  <c r="K1388" i="17"/>
  <c r="K1387" i="17"/>
  <c r="K1386" i="17"/>
  <c r="K1385" i="17"/>
  <c r="K1384" i="17"/>
  <c r="K1383" i="17"/>
  <c r="K1382" i="17"/>
  <c r="K1381" i="17"/>
  <c r="K1380" i="17"/>
  <c r="K1379" i="17"/>
  <c r="K1378" i="17"/>
  <c r="K1377" i="17"/>
  <c r="K1376" i="17"/>
  <c r="K1375" i="17"/>
  <c r="K1374" i="17"/>
  <c r="K1373" i="17"/>
  <c r="K1372" i="17"/>
  <c r="K1371" i="17"/>
  <c r="K1370" i="17"/>
  <c r="K1369" i="17"/>
  <c r="K1368" i="17"/>
  <c r="K1367" i="17"/>
  <c r="K1366" i="17"/>
  <c r="K1365" i="17"/>
  <c r="K1364" i="17"/>
  <c r="K1363" i="17"/>
  <c r="K1362" i="17"/>
  <c r="K1361" i="17"/>
  <c r="K1360" i="17"/>
  <c r="K1359" i="17"/>
  <c r="K1358" i="17"/>
  <c r="K1357" i="17"/>
  <c r="K1356" i="17"/>
  <c r="K1355" i="17"/>
  <c r="K1354" i="17"/>
  <c r="K1353" i="17"/>
  <c r="K1352" i="17"/>
  <c r="K1351" i="17"/>
  <c r="K1350" i="17"/>
  <c r="K1349" i="17"/>
  <c r="K1348" i="17"/>
  <c r="K1347" i="17"/>
  <c r="K1346" i="17"/>
  <c r="K1345" i="17"/>
  <c r="K1344" i="17"/>
  <c r="K1343" i="17"/>
  <c r="K1342" i="17"/>
  <c r="K1341" i="17"/>
  <c r="K1340" i="17"/>
  <c r="K1339" i="17"/>
  <c r="K1338" i="17"/>
  <c r="K1337" i="17"/>
  <c r="K1336" i="17"/>
  <c r="K1335" i="17"/>
  <c r="K1334" i="17"/>
  <c r="K1333" i="17"/>
  <c r="K1332" i="17"/>
  <c r="K1331" i="17"/>
  <c r="K1330" i="17"/>
  <c r="K1329" i="17"/>
  <c r="K1328" i="17"/>
  <c r="K1327" i="17"/>
  <c r="K1326" i="17"/>
  <c r="K1325" i="17"/>
  <c r="K1324" i="17"/>
  <c r="K1323" i="17"/>
  <c r="K1322" i="17"/>
  <c r="K1321" i="17"/>
  <c r="K1320" i="17"/>
  <c r="K1319" i="17"/>
  <c r="K1318" i="17"/>
  <c r="K1317" i="17"/>
  <c r="K1316" i="17"/>
  <c r="K1315" i="17"/>
  <c r="K1314" i="17"/>
  <c r="K1313" i="17"/>
  <c r="K1312" i="17"/>
  <c r="K1311" i="17"/>
  <c r="K1310" i="17"/>
  <c r="K1309" i="17"/>
  <c r="K1308" i="17"/>
  <c r="K1307" i="17"/>
  <c r="K1306" i="17"/>
  <c r="K1305" i="17"/>
  <c r="K1304" i="17"/>
  <c r="K1303" i="17"/>
  <c r="K1302" i="17"/>
  <c r="K1301" i="17"/>
  <c r="K1300" i="17"/>
  <c r="K1299" i="17"/>
  <c r="K1298" i="17"/>
  <c r="K1297" i="17"/>
  <c r="K1296" i="17"/>
  <c r="K1295" i="17"/>
  <c r="K1294" i="17"/>
  <c r="K1293" i="17"/>
  <c r="K1292" i="17"/>
  <c r="K1291" i="17"/>
  <c r="K1290" i="17"/>
  <c r="K1289" i="17"/>
  <c r="K1288" i="17"/>
  <c r="K1287" i="17"/>
  <c r="K1286" i="17"/>
  <c r="K1285" i="17"/>
  <c r="K1284" i="17"/>
  <c r="K1283" i="17"/>
  <c r="K1282" i="17"/>
  <c r="K1281" i="17"/>
  <c r="K1280" i="17"/>
  <c r="K1279" i="17"/>
  <c r="K1278" i="17"/>
  <c r="K1277" i="17"/>
  <c r="K1276" i="17"/>
  <c r="K1275" i="17"/>
  <c r="K1274" i="17"/>
  <c r="K1273" i="17"/>
  <c r="K1272" i="17"/>
  <c r="K1271" i="17"/>
  <c r="K1270" i="17"/>
  <c r="K1269" i="17"/>
  <c r="K1268" i="17"/>
  <c r="K1267" i="17"/>
  <c r="K1266" i="17"/>
  <c r="K1265" i="17"/>
  <c r="K1264" i="17"/>
  <c r="K1263" i="17"/>
  <c r="K1262" i="17"/>
  <c r="K1261" i="17"/>
  <c r="K1260" i="17"/>
  <c r="K1259" i="17"/>
  <c r="K1258" i="17"/>
  <c r="K1257" i="17"/>
  <c r="K1256" i="17"/>
  <c r="K1255" i="17"/>
  <c r="K1254" i="17"/>
  <c r="K1253" i="17"/>
  <c r="K1252" i="17"/>
  <c r="K1251" i="17"/>
  <c r="K1250" i="17"/>
  <c r="K1249" i="17"/>
  <c r="K1248" i="17"/>
  <c r="K1247" i="17"/>
  <c r="K1246" i="17"/>
  <c r="K1245" i="17"/>
  <c r="K1244" i="17"/>
  <c r="K1243" i="17"/>
  <c r="K1242" i="17"/>
  <c r="K1241" i="17"/>
  <c r="K1240" i="17"/>
  <c r="K1239" i="17"/>
  <c r="K1238" i="17"/>
  <c r="K1237" i="17"/>
  <c r="K1236" i="17"/>
  <c r="K1235" i="17"/>
  <c r="K1234" i="17"/>
  <c r="K1233" i="17"/>
  <c r="K1232" i="17"/>
  <c r="K1231" i="17"/>
  <c r="K1230" i="17"/>
  <c r="K1229" i="17"/>
  <c r="K1228" i="17"/>
  <c r="K1227" i="17"/>
  <c r="K1226" i="17"/>
  <c r="K1225" i="17"/>
  <c r="K1224" i="17"/>
  <c r="K1223" i="17"/>
  <c r="K1222" i="17"/>
  <c r="K1221" i="17"/>
  <c r="K1220" i="17"/>
  <c r="K1219" i="17"/>
  <c r="K1218" i="17"/>
  <c r="K1217" i="17"/>
  <c r="K1216" i="17"/>
  <c r="K1215" i="17"/>
  <c r="K1214" i="17"/>
  <c r="K1213" i="17"/>
  <c r="K1212" i="17"/>
  <c r="K1211" i="17"/>
  <c r="K1210" i="17"/>
  <c r="K1209" i="17"/>
  <c r="K1208" i="17"/>
  <c r="K1207" i="17"/>
  <c r="K1206" i="17"/>
  <c r="K1205" i="17"/>
  <c r="K1204" i="17"/>
  <c r="K1203" i="17"/>
  <c r="K1202" i="17"/>
  <c r="K1201" i="17"/>
  <c r="K1200" i="17"/>
  <c r="K1199" i="17"/>
  <c r="K1198" i="17"/>
  <c r="K1197" i="17"/>
  <c r="K1196" i="17"/>
  <c r="K1195" i="17"/>
  <c r="K1194" i="17"/>
  <c r="K1193" i="17"/>
  <c r="K1192" i="17"/>
  <c r="K1191" i="17"/>
  <c r="K1190" i="17"/>
  <c r="K1189" i="17"/>
  <c r="K1188" i="17"/>
  <c r="K1187" i="17"/>
  <c r="K1186" i="17"/>
  <c r="K1185" i="17"/>
  <c r="K1184" i="17"/>
  <c r="K1183" i="17"/>
  <c r="K1182" i="17"/>
  <c r="K1181" i="17"/>
  <c r="K1180" i="17"/>
  <c r="K1179" i="17"/>
  <c r="K1178" i="17"/>
  <c r="K1177" i="17"/>
  <c r="K1176" i="17"/>
  <c r="K1175" i="17"/>
  <c r="K1174" i="17"/>
  <c r="K1173" i="17"/>
  <c r="K1172" i="17"/>
  <c r="K1171" i="17"/>
  <c r="K1170" i="17"/>
  <c r="K1169" i="17"/>
  <c r="K1168" i="17"/>
  <c r="K1167" i="17"/>
  <c r="K1166" i="17"/>
  <c r="K1165" i="17"/>
  <c r="K1164" i="17"/>
  <c r="K1163" i="17"/>
  <c r="K1162" i="17"/>
  <c r="K1161" i="17"/>
  <c r="K1160" i="17"/>
  <c r="K1159" i="17"/>
  <c r="K1158" i="17"/>
  <c r="K1157" i="17"/>
  <c r="K1156" i="17"/>
  <c r="K1155" i="17"/>
  <c r="K1154" i="17"/>
  <c r="K1153" i="17"/>
  <c r="K1152" i="17"/>
  <c r="K1151" i="17"/>
  <c r="K1150" i="17"/>
  <c r="K1149" i="17"/>
  <c r="K1148" i="17"/>
  <c r="K1147" i="17"/>
  <c r="K1146" i="17"/>
  <c r="K1145" i="17"/>
  <c r="K1144" i="17"/>
  <c r="K1143" i="17"/>
  <c r="K1142" i="17"/>
  <c r="K1141" i="17"/>
  <c r="K1140" i="17"/>
  <c r="K1139" i="17"/>
  <c r="K1138" i="17"/>
  <c r="K1137" i="17"/>
  <c r="K1136" i="17"/>
  <c r="K1135" i="17"/>
  <c r="K1134" i="17"/>
  <c r="K1133" i="17"/>
  <c r="K1132" i="17"/>
  <c r="K1131" i="17"/>
  <c r="K1130" i="17"/>
  <c r="K1129" i="17"/>
  <c r="K1128" i="17"/>
  <c r="K1127" i="17"/>
  <c r="K1126" i="17"/>
  <c r="K1125" i="17"/>
  <c r="K1124" i="17"/>
  <c r="K1123" i="17"/>
  <c r="K1122" i="17"/>
  <c r="K1121" i="17"/>
  <c r="K1120" i="17"/>
  <c r="K1119" i="17"/>
  <c r="K1118" i="17"/>
  <c r="K1117" i="17"/>
  <c r="K1116" i="17"/>
  <c r="K1115" i="17"/>
  <c r="K1114" i="17"/>
  <c r="K1113" i="17"/>
  <c r="K1112" i="17"/>
  <c r="K1111" i="17"/>
  <c r="K1110" i="17"/>
  <c r="K1109" i="17"/>
  <c r="K1108" i="17"/>
  <c r="K1107" i="17"/>
  <c r="K1106" i="17"/>
  <c r="K1105" i="17"/>
  <c r="K1104" i="17"/>
  <c r="K1103" i="17"/>
  <c r="K1102" i="17"/>
  <c r="K1101" i="17"/>
  <c r="K1100" i="17"/>
  <c r="K1099" i="17"/>
  <c r="K1098" i="17"/>
  <c r="K1097" i="17"/>
  <c r="K1096" i="17"/>
  <c r="K1095" i="17"/>
  <c r="K1094" i="17"/>
  <c r="K1093" i="17"/>
  <c r="K1092" i="17"/>
  <c r="K1091" i="17"/>
  <c r="K1090" i="17"/>
  <c r="K1089" i="17"/>
  <c r="K1088" i="17"/>
  <c r="K1087" i="17"/>
  <c r="K1086" i="17"/>
  <c r="K1085" i="17"/>
  <c r="K1084" i="17"/>
  <c r="K1083" i="17"/>
  <c r="K1082" i="17"/>
  <c r="K1081" i="17"/>
  <c r="K1080" i="17"/>
  <c r="K1079" i="17"/>
  <c r="K1078" i="17"/>
  <c r="K1077" i="17"/>
  <c r="K1076" i="17"/>
  <c r="K1075" i="17"/>
  <c r="K1074" i="17"/>
  <c r="K1073" i="17"/>
  <c r="K1072" i="17"/>
  <c r="K1071" i="17"/>
  <c r="K1070" i="17"/>
  <c r="K1069" i="17"/>
  <c r="K1068" i="17"/>
  <c r="K1067" i="17"/>
  <c r="K1066" i="17"/>
  <c r="K1065" i="17"/>
  <c r="K1064" i="17"/>
  <c r="K1063" i="17"/>
  <c r="K1062" i="17"/>
  <c r="K1061" i="17"/>
  <c r="K1060" i="17"/>
  <c r="K1059" i="17"/>
  <c r="K1058" i="17"/>
  <c r="K1057" i="17"/>
  <c r="K1056" i="17"/>
  <c r="K1055" i="17"/>
  <c r="K1054" i="17"/>
  <c r="K1053" i="17"/>
  <c r="K1052" i="17"/>
  <c r="K1051" i="17"/>
  <c r="K1050" i="17"/>
  <c r="K1049" i="17"/>
  <c r="K1048" i="17"/>
  <c r="K1047" i="17"/>
  <c r="K1046" i="17"/>
  <c r="K1045" i="17"/>
  <c r="K1044" i="17"/>
  <c r="K1043" i="17"/>
  <c r="K1042" i="17"/>
  <c r="K1041" i="17"/>
  <c r="K1040" i="17"/>
  <c r="K1039" i="17"/>
  <c r="K1038" i="17"/>
  <c r="K1037" i="17"/>
  <c r="K1036" i="17"/>
  <c r="K1035" i="17"/>
  <c r="K1034" i="17"/>
  <c r="K1033" i="17"/>
  <c r="K1032" i="17"/>
  <c r="K1031" i="17"/>
  <c r="K1030" i="17"/>
  <c r="K1029" i="17"/>
  <c r="K1028" i="17"/>
  <c r="K1027" i="17"/>
  <c r="K1026" i="17"/>
  <c r="K1025" i="17"/>
  <c r="K1024" i="17"/>
  <c r="K1023" i="17"/>
  <c r="K1022" i="17"/>
  <c r="K1021" i="17"/>
  <c r="K1020" i="17"/>
  <c r="K1019" i="17"/>
  <c r="K1018" i="17"/>
  <c r="K1017" i="17"/>
  <c r="K1016" i="17"/>
  <c r="K1015" i="17"/>
  <c r="K1014" i="17"/>
  <c r="K1013" i="17"/>
  <c r="K1012" i="17"/>
  <c r="K1011" i="17"/>
  <c r="K1010" i="17"/>
  <c r="K1009" i="17"/>
  <c r="K1008" i="17"/>
  <c r="K1007" i="17"/>
  <c r="K1006" i="17"/>
  <c r="K1005" i="17"/>
  <c r="K1004" i="17"/>
  <c r="K1003" i="17"/>
  <c r="K1002" i="17"/>
  <c r="K1001" i="17"/>
  <c r="K1000" i="17"/>
  <c r="I1499" i="17"/>
  <c r="I1498" i="17"/>
  <c r="I1497" i="17"/>
  <c r="I1496" i="17"/>
  <c r="I1495" i="17"/>
  <c r="I1494" i="17"/>
  <c r="I1493" i="17"/>
  <c r="I1492" i="17"/>
  <c r="I1491" i="17"/>
  <c r="I1490" i="17"/>
  <c r="I1489" i="17"/>
  <c r="I1488" i="17"/>
  <c r="I1487" i="17"/>
  <c r="I1486" i="17"/>
  <c r="I1485" i="17"/>
  <c r="I1484" i="17"/>
  <c r="I1483" i="17"/>
  <c r="I1482" i="17"/>
  <c r="I1481" i="17"/>
  <c r="I1480" i="17"/>
  <c r="I1479" i="17"/>
  <c r="I1478" i="17"/>
  <c r="I1477" i="17"/>
  <c r="I1476" i="17"/>
  <c r="I1475" i="17"/>
  <c r="I1474" i="17"/>
  <c r="I1473" i="17"/>
  <c r="I1472" i="17"/>
  <c r="I1471" i="17"/>
  <c r="I1470" i="17"/>
  <c r="I1469" i="17"/>
  <c r="I1468" i="17"/>
  <c r="I1467" i="17"/>
  <c r="I1466" i="17"/>
  <c r="I1465" i="17"/>
  <c r="I1464" i="17"/>
  <c r="I1463" i="17"/>
  <c r="I1462" i="17"/>
  <c r="I1461" i="17"/>
  <c r="I1460" i="17"/>
  <c r="I1459" i="17"/>
  <c r="I1458" i="17"/>
  <c r="I1457" i="17"/>
  <c r="I1456" i="17"/>
  <c r="I1455" i="17"/>
  <c r="I1454" i="17"/>
  <c r="I1453" i="17"/>
  <c r="I1452" i="17"/>
  <c r="I1451" i="17"/>
  <c r="I1450" i="17"/>
  <c r="I1449" i="17"/>
  <c r="I1448" i="17"/>
  <c r="I1447" i="17"/>
  <c r="I1446" i="17"/>
  <c r="I1445" i="17"/>
  <c r="I1444" i="17"/>
  <c r="I1443" i="17"/>
  <c r="I1442" i="17"/>
  <c r="I1441" i="17"/>
  <c r="I1440" i="17"/>
  <c r="I1439" i="17"/>
  <c r="I1438" i="17"/>
  <c r="I1437" i="17"/>
  <c r="I1436" i="17"/>
  <c r="I1435" i="17"/>
  <c r="I1434" i="17"/>
  <c r="I1433" i="17"/>
  <c r="I1432" i="17"/>
  <c r="I1431" i="17"/>
  <c r="I1430" i="17"/>
  <c r="I1429" i="17"/>
  <c r="I1428" i="17"/>
  <c r="I1427" i="17"/>
  <c r="I1426" i="17"/>
  <c r="I1425" i="17"/>
  <c r="I1424" i="17"/>
  <c r="I1423" i="17"/>
  <c r="I1422" i="17"/>
  <c r="I1421" i="17"/>
  <c r="I1420" i="17"/>
  <c r="I1419" i="17"/>
  <c r="I1418" i="17"/>
  <c r="I1417" i="17"/>
  <c r="I1416" i="17"/>
  <c r="I1415" i="17"/>
  <c r="I1414" i="17"/>
  <c r="I1413" i="17"/>
  <c r="I1412" i="17"/>
  <c r="I1411" i="17"/>
  <c r="I1410" i="17"/>
  <c r="I1409" i="17"/>
  <c r="I1408" i="17"/>
  <c r="I1407" i="17"/>
  <c r="I1406" i="17"/>
  <c r="I1405" i="17"/>
  <c r="I1404" i="17"/>
  <c r="I1403" i="17"/>
  <c r="I1402" i="17"/>
  <c r="I1401" i="17"/>
  <c r="I1400" i="17"/>
  <c r="I1399" i="17"/>
  <c r="I1398" i="17"/>
  <c r="I1397" i="17"/>
  <c r="I1396" i="17"/>
  <c r="I1395" i="17"/>
  <c r="I1394" i="17"/>
  <c r="I1393" i="17"/>
  <c r="I1392" i="17"/>
  <c r="I1391" i="17"/>
  <c r="I1390" i="17"/>
  <c r="I1389" i="17"/>
  <c r="I1388" i="17"/>
  <c r="I1387" i="17"/>
  <c r="I1386" i="17"/>
  <c r="I1385" i="17"/>
  <c r="I1384" i="17"/>
  <c r="I1383" i="17"/>
  <c r="I1382" i="17"/>
  <c r="I1381" i="17"/>
  <c r="I1380" i="17"/>
  <c r="I1379" i="17"/>
  <c r="I1378" i="17"/>
  <c r="I1377" i="17"/>
  <c r="I1376" i="17"/>
  <c r="I1375" i="17"/>
  <c r="I1374" i="17"/>
  <c r="I1373" i="17"/>
  <c r="I1372" i="17"/>
  <c r="I1371" i="17"/>
  <c r="I1370" i="17"/>
  <c r="I1369" i="17"/>
  <c r="I1368" i="17"/>
  <c r="I1367" i="17"/>
  <c r="I1366" i="17"/>
  <c r="I1365" i="17"/>
  <c r="I1364" i="17"/>
  <c r="I1363" i="17"/>
  <c r="I1362" i="17"/>
  <c r="I1361" i="17"/>
  <c r="I1360" i="17"/>
  <c r="I1359" i="17"/>
  <c r="I1358" i="17"/>
  <c r="I1357" i="17"/>
  <c r="I1356" i="17"/>
  <c r="I1355" i="17"/>
  <c r="I1354" i="17"/>
  <c r="I1353" i="17"/>
  <c r="I1352" i="17"/>
  <c r="I1351" i="17"/>
  <c r="I1350" i="17"/>
  <c r="I1349" i="17"/>
  <c r="I1348" i="17"/>
  <c r="I1347" i="17"/>
  <c r="I1346" i="17"/>
  <c r="I1345" i="17"/>
  <c r="I1344" i="17"/>
  <c r="I1343" i="17"/>
  <c r="I1342" i="17"/>
  <c r="I1341" i="17"/>
  <c r="I1340" i="17"/>
  <c r="I1339" i="17"/>
  <c r="I1338" i="17"/>
  <c r="I1337" i="17"/>
  <c r="I1336" i="17"/>
  <c r="I1335" i="17"/>
  <c r="I1334" i="17"/>
  <c r="I1333" i="17"/>
  <c r="I1332" i="17"/>
  <c r="I1331" i="17"/>
  <c r="I1330" i="17"/>
  <c r="I1329" i="17"/>
  <c r="I1328" i="17"/>
  <c r="I1327" i="17"/>
  <c r="I1326" i="17"/>
  <c r="I1325" i="17"/>
  <c r="I1324" i="17"/>
  <c r="I1323" i="17"/>
  <c r="I1322" i="17"/>
  <c r="I1321" i="17"/>
  <c r="I1320" i="17"/>
  <c r="I1319" i="17"/>
  <c r="I1318" i="17"/>
  <c r="I1317" i="17"/>
  <c r="I1316" i="17"/>
  <c r="I1315" i="17"/>
  <c r="I1314" i="17"/>
  <c r="I1313" i="17"/>
  <c r="I1312" i="17"/>
  <c r="I1311" i="17"/>
  <c r="I1310" i="17"/>
  <c r="I1309" i="17"/>
  <c r="I1308" i="17"/>
  <c r="I1307" i="17"/>
  <c r="I1306" i="17"/>
  <c r="I1305" i="17"/>
  <c r="I1304" i="17"/>
  <c r="I1303" i="17"/>
  <c r="I1302" i="17"/>
  <c r="I1301" i="17"/>
  <c r="I1300" i="17"/>
  <c r="I1299" i="17"/>
  <c r="I1298" i="17"/>
  <c r="I1297" i="17"/>
  <c r="I1296" i="17"/>
  <c r="I1295" i="17"/>
  <c r="I1294" i="17"/>
  <c r="I1293" i="17"/>
  <c r="I1292" i="17"/>
  <c r="I1291" i="17"/>
  <c r="I1290" i="17"/>
  <c r="I1289" i="17"/>
  <c r="I1288" i="17"/>
  <c r="I1287" i="17"/>
  <c r="I1286" i="17"/>
  <c r="I1285" i="17"/>
  <c r="I1284" i="17"/>
  <c r="I1283" i="17"/>
  <c r="I1282" i="17"/>
  <c r="I1281" i="17"/>
  <c r="I1280" i="17"/>
  <c r="I1279" i="17"/>
  <c r="I1278" i="17"/>
  <c r="I1277" i="17"/>
  <c r="I1276" i="17"/>
  <c r="I1275" i="17"/>
  <c r="I1274" i="17"/>
  <c r="I1273" i="17"/>
  <c r="I1272" i="17"/>
  <c r="I1271" i="17"/>
  <c r="I1270" i="17"/>
  <c r="I1269" i="17"/>
  <c r="I1268" i="17"/>
  <c r="I1267" i="17"/>
  <c r="I1266" i="17"/>
  <c r="I1265" i="17"/>
  <c r="I1264" i="17"/>
  <c r="I1263" i="17"/>
  <c r="I1262" i="17"/>
  <c r="I1261" i="17"/>
  <c r="I1260" i="17"/>
  <c r="I1259" i="17"/>
  <c r="I1258" i="17"/>
  <c r="I1257" i="17"/>
  <c r="I1256" i="17"/>
  <c r="I1255" i="17"/>
  <c r="I1254" i="17"/>
  <c r="I1253" i="17"/>
  <c r="I1252" i="17"/>
  <c r="I1251" i="17"/>
  <c r="I1250" i="17"/>
  <c r="I1249" i="17"/>
  <c r="I1248" i="17"/>
  <c r="I1247" i="17"/>
  <c r="I1246" i="17"/>
  <c r="I1245" i="17"/>
  <c r="I1244" i="17"/>
  <c r="I1243" i="17"/>
  <c r="I1242" i="17"/>
  <c r="I1241" i="17"/>
  <c r="I1240" i="17"/>
  <c r="I1239" i="17"/>
  <c r="I1238" i="17"/>
  <c r="I1237" i="17"/>
  <c r="I1236" i="17"/>
  <c r="I1235" i="17"/>
  <c r="I1234" i="17"/>
  <c r="I1233" i="17"/>
  <c r="I1232" i="17"/>
  <c r="I1231" i="17"/>
  <c r="I1230" i="17"/>
  <c r="I1229" i="17"/>
  <c r="I1228" i="17"/>
  <c r="I1227" i="17"/>
  <c r="I1226" i="17"/>
  <c r="I1225" i="17"/>
  <c r="I1224" i="17"/>
  <c r="I1223" i="17"/>
  <c r="I1222" i="17"/>
  <c r="I1221" i="17"/>
  <c r="I1220" i="17"/>
  <c r="I1219" i="17"/>
  <c r="I1218" i="17"/>
  <c r="I1217" i="17"/>
  <c r="I1216" i="17"/>
  <c r="I1215" i="17"/>
  <c r="I1214" i="17"/>
  <c r="I1213" i="17"/>
  <c r="I1212" i="17"/>
  <c r="I1211" i="17"/>
  <c r="I1210" i="17"/>
  <c r="I1209" i="17"/>
  <c r="I1208" i="17"/>
  <c r="I1207" i="17"/>
  <c r="I1206" i="17"/>
  <c r="I1205" i="17"/>
  <c r="I1204" i="17"/>
  <c r="I1203" i="17"/>
  <c r="I1202" i="17"/>
  <c r="I1201" i="17"/>
  <c r="I1200" i="17"/>
  <c r="I1199" i="17"/>
  <c r="I1198" i="17"/>
  <c r="I1197" i="17"/>
  <c r="I1196" i="17"/>
  <c r="I1195" i="17"/>
  <c r="I1194" i="17"/>
  <c r="I1193" i="17"/>
  <c r="I1192" i="17"/>
  <c r="I1191" i="17"/>
  <c r="I1190" i="17"/>
  <c r="I1189" i="17"/>
  <c r="I1188" i="17"/>
  <c r="I1187" i="17"/>
  <c r="I1186" i="17"/>
  <c r="I1185" i="17"/>
  <c r="I1184" i="17"/>
  <c r="I1183" i="17"/>
  <c r="I1182" i="17"/>
  <c r="I1181" i="17"/>
  <c r="I1180" i="17"/>
  <c r="I1179" i="17"/>
  <c r="I1178" i="17"/>
  <c r="I1177" i="17"/>
  <c r="I1176" i="17"/>
  <c r="I1175" i="17"/>
  <c r="I1174" i="17"/>
  <c r="I1173" i="17"/>
  <c r="I1172" i="17"/>
  <c r="I1171" i="17"/>
  <c r="I1170" i="17"/>
  <c r="I1169" i="17"/>
  <c r="I1168" i="17"/>
  <c r="I1167" i="17"/>
  <c r="I1166" i="17"/>
  <c r="I1165" i="17"/>
  <c r="I1164" i="17"/>
  <c r="I1163" i="17"/>
  <c r="I1162" i="17"/>
  <c r="I1161" i="17"/>
  <c r="I1160" i="17"/>
  <c r="I1159" i="17"/>
  <c r="I1158" i="17"/>
  <c r="I1157" i="17"/>
  <c r="I1156" i="17"/>
  <c r="I1155" i="17"/>
  <c r="I1154" i="17"/>
  <c r="I1153" i="17"/>
  <c r="I1152" i="17"/>
  <c r="I1151" i="17"/>
  <c r="I1150" i="17"/>
  <c r="I1149" i="17"/>
  <c r="I1148" i="17"/>
  <c r="I1147" i="17"/>
  <c r="I1146" i="17"/>
  <c r="I1145" i="17"/>
  <c r="I1144" i="17"/>
  <c r="I1143" i="17"/>
  <c r="I1142" i="17"/>
  <c r="I1141" i="17"/>
  <c r="I1140" i="17"/>
  <c r="I1139" i="17"/>
  <c r="I1138" i="17"/>
  <c r="I1137" i="17"/>
  <c r="I1136" i="17"/>
  <c r="I1135" i="17"/>
  <c r="I1134" i="17"/>
  <c r="I1133" i="17"/>
  <c r="I1132" i="17"/>
  <c r="I1131" i="17"/>
  <c r="I1130" i="17"/>
  <c r="I1129" i="17"/>
  <c r="I1128" i="17"/>
  <c r="I1127" i="17"/>
  <c r="I1126" i="17"/>
  <c r="I1125" i="17"/>
  <c r="I1124" i="17"/>
  <c r="I1123" i="17"/>
  <c r="I1122" i="17"/>
  <c r="I1121" i="17"/>
  <c r="I1120" i="17"/>
  <c r="I1119" i="17"/>
  <c r="I1118" i="17"/>
  <c r="I1117" i="17"/>
  <c r="I1116" i="17"/>
  <c r="I1115" i="17"/>
  <c r="I1114" i="17"/>
  <c r="I1113" i="17"/>
  <c r="I1112" i="17"/>
  <c r="I1111" i="17"/>
  <c r="I1110" i="17"/>
  <c r="I1109" i="17"/>
  <c r="I1108" i="17"/>
  <c r="I1107" i="17"/>
  <c r="I1106" i="17"/>
  <c r="I1105" i="17"/>
  <c r="I1104" i="17"/>
  <c r="I1103" i="17"/>
  <c r="I1102" i="17"/>
  <c r="I1101" i="17"/>
  <c r="I1100" i="17"/>
  <c r="I1099" i="17"/>
  <c r="I1098" i="17"/>
  <c r="I1097" i="17"/>
  <c r="I1096" i="17"/>
  <c r="I1095" i="17"/>
  <c r="I1094" i="17"/>
  <c r="I1093" i="17"/>
  <c r="I1092" i="17"/>
  <c r="I1091" i="17"/>
  <c r="I1090" i="17"/>
  <c r="I1089" i="17"/>
  <c r="I1088" i="17"/>
  <c r="I1087" i="17"/>
  <c r="I1086" i="17"/>
  <c r="I1085" i="17"/>
  <c r="I1084" i="17"/>
  <c r="I1083" i="17"/>
  <c r="I1082" i="17"/>
  <c r="I1081" i="17"/>
  <c r="I1080" i="17"/>
  <c r="I1079" i="17"/>
  <c r="I1078" i="17"/>
  <c r="I1077" i="17"/>
  <c r="I1076" i="17"/>
  <c r="I1075" i="17"/>
  <c r="I1074" i="17"/>
  <c r="I1073" i="17"/>
  <c r="I1072" i="17"/>
  <c r="I1071" i="17"/>
  <c r="I1070" i="17"/>
  <c r="I1069" i="17"/>
  <c r="I1068" i="17"/>
  <c r="I1067" i="17"/>
  <c r="I1066" i="17"/>
  <c r="I1065" i="17"/>
  <c r="I1064" i="17"/>
  <c r="I1063" i="17"/>
  <c r="I1062" i="17"/>
  <c r="I1061" i="17"/>
  <c r="I1060" i="17"/>
  <c r="I1059" i="17"/>
  <c r="I1058" i="17"/>
  <c r="I1057" i="17"/>
  <c r="I1056" i="17"/>
  <c r="I1055" i="17"/>
  <c r="I1054" i="17"/>
  <c r="I1053" i="17"/>
  <c r="I1052" i="17"/>
  <c r="I1051" i="17"/>
  <c r="I1050" i="17"/>
  <c r="I1049" i="17"/>
  <c r="I1048" i="17"/>
  <c r="I1047" i="17"/>
  <c r="I1046" i="17"/>
  <c r="I1045" i="17"/>
  <c r="I1044" i="17"/>
  <c r="I1043" i="17"/>
  <c r="I1042" i="17"/>
  <c r="I1041" i="17"/>
  <c r="I1040" i="17"/>
  <c r="I1039" i="17"/>
  <c r="I1038" i="17"/>
  <c r="I1037" i="17"/>
  <c r="I1036" i="17"/>
  <c r="I1035" i="17"/>
  <c r="I1034" i="17"/>
  <c r="I1033" i="17"/>
  <c r="I1032" i="17"/>
  <c r="I1031" i="17"/>
  <c r="I1030" i="17"/>
  <c r="I1029" i="17"/>
  <c r="I1028" i="17"/>
  <c r="I1027" i="17"/>
  <c r="I1026" i="17"/>
  <c r="I1025" i="17"/>
  <c r="I1024" i="17"/>
  <c r="I1023" i="17"/>
  <c r="I1022" i="17"/>
  <c r="I1021" i="17"/>
  <c r="I1020" i="17"/>
  <c r="I1019" i="17"/>
  <c r="I1018" i="17"/>
  <c r="I1017" i="17"/>
  <c r="I1016" i="17"/>
  <c r="I1015" i="17"/>
  <c r="I1014" i="17"/>
  <c r="I1013" i="17"/>
  <c r="I1012" i="17"/>
  <c r="I1011" i="17"/>
  <c r="I1010" i="17"/>
  <c r="I1009" i="17"/>
  <c r="I1008" i="17"/>
  <c r="I1007" i="17"/>
  <c r="I1006" i="17"/>
  <c r="I1005" i="17"/>
  <c r="I1004" i="17"/>
  <c r="I1003" i="17"/>
  <c r="I1002" i="17"/>
  <c r="I1001" i="17"/>
  <c r="I1000" i="17"/>
  <c r="G1499" i="17"/>
  <c r="G1498" i="17"/>
  <c r="G1497" i="17"/>
  <c r="G1496" i="17"/>
  <c r="G1495" i="17"/>
  <c r="G1494" i="17"/>
  <c r="G1493" i="17"/>
  <c r="G1492" i="17"/>
  <c r="G1491" i="17"/>
  <c r="G1490" i="17"/>
  <c r="G1489" i="17"/>
  <c r="G1488" i="17"/>
  <c r="G1487" i="17"/>
  <c r="G1486" i="17"/>
  <c r="G1485" i="17"/>
  <c r="G1484" i="17"/>
  <c r="G1483" i="17"/>
  <c r="G1482" i="17"/>
  <c r="G1481" i="17"/>
  <c r="G1480" i="17"/>
  <c r="G1479" i="17"/>
  <c r="G1478" i="17"/>
  <c r="G1477" i="17"/>
  <c r="G1476" i="17"/>
  <c r="G1475" i="17"/>
  <c r="G1474" i="17"/>
  <c r="G1473" i="17"/>
  <c r="G1472" i="17"/>
  <c r="G1471" i="17"/>
  <c r="G1470" i="17"/>
  <c r="G1469" i="17"/>
  <c r="G1468" i="17"/>
  <c r="G1467" i="17"/>
  <c r="G1466" i="17"/>
  <c r="G1465" i="17"/>
  <c r="G1464" i="17"/>
  <c r="G1463" i="17"/>
  <c r="G1462" i="17"/>
  <c r="G1461" i="17"/>
  <c r="G1460" i="17"/>
  <c r="G1459" i="17"/>
  <c r="G1458" i="17"/>
  <c r="G1457" i="17"/>
  <c r="G1456" i="17"/>
  <c r="G1455" i="17"/>
  <c r="G1454" i="17"/>
  <c r="G1453" i="17"/>
  <c r="G1452" i="17"/>
  <c r="G1451" i="17"/>
  <c r="G1450" i="17"/>
  <c r="G1449" i="17"/>
  <c r="G1448" i="17"/>
  <c r="G1447" i="17"/>
  <c r="G1446" i="17"/>
  <c r="G1445" i="17"/>
  <c r="G1444" i="17"/>
  <c r="G1443" i="17"/>
  <c r="G1442" i="17"/>
  <c r="G1441" i="17"/>
  <c r="G1440" i="17"/>
  <c r="G1439" i="17"/>
  <c r="G1438" i="17"/>
  <c r="G1437" i="17"/>
  <c r="G1436" i="17"/>
  <c r="G1435" i="17"/>
  <c r="G1434" i="17"/>
  <c r="G1433" i="17"/>
  <c r="G1432" i="17"/>
  <c r="G1431" i="17"/>
  <c r="G1430" i="17"/>
  <c r="G1429" i="17"/>
  <c r="G1428" i="17"/>
  <c r="G1427" i="17"/>
  <c r="G1426" i="17"/>
  <c r="G1425" i="17"/>
  <c r="G1424" i="17"/>
  <c r="G1423" i="17"/>
  <c r="G1422" i="17"/>
  <c r="G1421" i="17"/>
  <c r="G1420" i="17"/>
  <c r="G1419" i="17"/>
  <c r="G1418" i="17"/>
  <c r="G1417" i="17"/>
  <c r="G1416" i="17"/>
  <c r="G1415" i="17"/>
  <c r="G1414" i="17"/>
  <c r="G1413" i="17"/>
  <c r="G1412" i="17"/>
  <c r="G1411" i="17"/>
  <c r="G1410" i="17"/>
  <c r="G1409" i="17"/>
  <c r="G1408" i="17"/>
  <c r="G1407" i="17"/>
  <c r="G1406" i="17"/>
  <c r="G1405" i="17"/>
  <c r="G1404" i="17"/>
  <c r="G1403" i="17"/>
  <c r="G1402" i="17"/>
  <c r="G1401" i="17"/>
  <c r="G1400" i="17"/>
  <c r="G1399" i="17"/>
  <c r="G1398" i="17"/>
  <c r="G1397" i="17"/>
  <c r="G1396" i="17"/>
  <c r="G1395" i="17"/>
  <c r="G1394" i="17"/>
  <c r="G1393" i="17"/>
  <c r="G1392" i="17"/>
  <c r="G1391" i="17"/>
  <c r="G1390" i="17"/>
  <c r="G1389" i="17"/>
  <c r="G1388" i="17"/>
  <c r="G1387" i="17"/>
  <c r="G1386" i="17"/>
  <c r="G1385" i="17"/>
  <c r="G1384" i="17"/>
  <c r="G1383" i="17"/>
  <c r="G1382" i="17"/>
  <c r="G1381" i="17"/>
  <c r="G1380" i="17"/>
  <c r="G1379" i="17"/>
  <c r="G1378" i="17"/>
  <c r="G1377" i="17"/>
  <c r="G1376" i="17"/>
  <c r="G1375" i="17"/>
  <c r="G1374" i="17"/>
  <c r="G1373" i="17"/>
  <c r="G1372" i="17"/>
  <c r="G1371" i="17"/>
  <c r="G1370" i="17"/>
  <c r="G1369" i="17"/>
  <c r="G1368" i="17"/>
  <c r="G1367" i="17"/>
  <c r="G1366" i="17"/>
  <c r="G1365" i="17"/>
  <c r="G1364" i="17"/>
  <c r="G1363" i="17"/>
  <c r="G1362" i="17"/>
  <c r="G1361" i="17"/>
  <c r="G1360" i="17"/>
  <c r="G1359" i="17"/>
  <c r="G1358" i="17"/>
  <c r="G1357" i="17"/>
  <c r="G1356" i="17"/>
  <c r="G1355" i="17"/>
  <c r="G1354" i="17"/>
  <c r="G1353" i="17"/>
  <c r="G1352" i="17"/>
  <c r="G1351" i="17"/>
  <c r="G1350" i="17"/>
  <c r="G1349" i="17"/>
  <c r="G1348" i="17"/>
  <c r="G1347" i="17"/>
  <c r="G1346" i="17"/>
  <c r="G1345" i="17"/>
  <c r="G1344" i="17"/>
  <c r="G1343" i="17"/>
  <c r="G1342" i="17"/>
  <c r="G1341" i="17"/>
  <c r="G1340" i="17"/>
  <c r="G1339" i="17"/>
  <c r="G1338" i="17"/>
  <c r="G1337" i="17"/>
  <c r="G1336" i="17"/>
  <c r="G1335" i="17"/>
  <c r="G1334" i="17"/>
  <c r="G1333" i="17"/>
  <c r="G1332" i="17"/>
  <c r="G1331" i="17"/>
  <c r="G1330" i="17"/>
  <c r="G1329" i="17"/>
  <c r="G1328" i="17"/>
  <c r="G1327" i="17"/>
  <c r="G1326" i="17"/>
  <c r="G1325" i="17"/>
  <c r="G1324" i="17"/>
  <c r="G1323" i="17"/>
  <c r="G1322" i="17"/>
  <c r="G1321" i="17"/>
  <c r="G1320" i="17"/>
  <c r="G1319" i="17"/>
  <c r="G1318" i="17"/>
  <c r="G1317" i="17"/>
  <c r="G1316" i="17"/>
  <c r="G1315" i="17"/>
  <c r="G1314" i="17"/>
  <c r="G1313" i="17"/>
  <c r="G1312" i="17"/>
  <c r="G1311" i="17"/>
  <c r="G1310" i="17"/>
  <c r="G1309" i="17"/>
  <c r="G1308" i="17"/>
  <c r="G1307" i="17"/>
  <c r="G1306" i="17"/>
  <c r="G1305" i="17"/>
  <c r="G1304" i="17"/>
  <c r="G1303" i="17"/>
  <c r="G1302" i="17"/>
  <c r="G1301" i="17"/>
  <c r="G1300" i="17"/>
  <c r="G1299" i="17"/>
  <c r="G1298" i="17"/>
  <c r="G1297" i="17"/>
  <c r="G1296" i="17"/>
  <c r="G1295" i="17"/>
  <c r="G1294" i="17"/>
  <c r="G1293" i="17"/>
  <c r="G1292" i="17"/>
  <c r="G1291" i="17"/>
  <c r="G1290" i="17"/>
  <c r="G1289" i="17"/>
  <c r="G1288" i="17"/>
  <c r="G1287" i="17"/>
  <c r="G1286" i="17"/>
  <c r="G1285" i="17"/>
  <c r="G1284" i="17"/>
  <c r="G1283" i="17"/>
  <c r="G1282" i="17"/>
  <c r="G1281" i="17"/>
  <c r="G1280" i="17"/>
  <c r="G1279" i="17"/>
  <c r="G1278" i="17"/>
  <c r="G1277" i="17"/>
  <c r="G1276" i="17"/>
  <c r="G1275" i="17"/>
  <c r="G1274" i="17"/>
  <c r="G1273" i="17"/>
  <c r="G1272" i="17"/>
  <c r="G1271" i="17"/>
  <c r="G1270" i="17"/>
  <c r="G1269" i="17"/>
  <c r="G1268" i="17"/>
  <c r="G1267" i="17"/>
  <c r="G1266" i="17"/>
  <c r="G1265" i="17"/>
  <c r="G1264" i="17"/>
  <c r="G1263" i="17"/>
  <c r="G1262" i="17"/>
  <c r="G1261" i="17"/>
  <c r="G1260" i="17"/>
  <c r="G1259" i="17"/>
  <c r="G1258" i="17"/>
  <c r="G1257" i="17"/>
  <c r="G1256" i="17"/>
  <c r="G1255" i="17"/>
  <c r="G1254" i="17"/>
  <c r="G1253" i="17"/>
  <c r="G1252" i="17"/>
  <c r="G1251" i="17"/>
  <c r="G1250" i="17"/>
  <c r="G1249" i="17"/>
  <c r="G1248" i="17"/>
  <c r="G1247" i="17"/>
  <c r="G1246" i="17"/>
  <c r="G1245" i="17"/>
  <c r="G1244" i="17"/>
  <c r="G1243" i="17"/>
  <c r="G1242" i="17"/>
  <c r="G1241" i="17"/>
  <c r="G1240" i="17"/>
  <c r="G1239" i="17"/>
  <c r="G1238" i="17"/>
  <c r="G1237" i="17"/>
  <c r="G1236" i="17"/>
  <c r="G1235" i="17"/>
  <c r="G1234" i="17"/>
  <c r="G1233" i="17"/>
  <c r="G1232" i="17"/>
  <c r="G1231" i="17"/>
  <c r="G1230" i="17"/>
  <c r="G1229" i="17"/>
  <c r="G1228" i="17"/>
  <c r="G1227" i="17"/>
  <c r="G1226" i="17"/>
  <c r="G1225" i="17"/>
  <c r="G1224" i="17"/>
  <c r="G1223" i="17"/>
  <c r="G1222" i="17"/>
  <c r="G1221" i="17"/>
  <c r="G1220" i="17"/>
  <c r="G1219" i="17"/>
  <c r="G1218" i="17"/>
  <c r="G1217" i="17"/>
  <c r="G1216" i="17"/>
  <c r="G1215" i="17"/>
  <c r="G1214" i="17"/>
  <c r="G1213" i="17"/>
  <c r="G1212" i="17"/>
  <c r="G1211" i="17"/>
  <c r="G1210" i="17"/>
  <c r="G1209" i="17"/>
  <c r="G1208" i="17"/>
  <c r="G1207" i="17"/>
  <c r="G1206" i="17"/>
  <c r="G1205" i="17"/>
  <c r="G1204" i="17"/>
  <c r="G1203" i="17"/>
  <c r="G1202" i="17"/>
  <c r="G1201" i="17"/>
  <c r="G1200" i="17"/>
  <c r="G1199" i="17"/>
  <c r="G1198" i="17"/>
  <c r="G1197" i="17"/>
  <c r="G1196" i="17"/>
  <c r="G1195" i="17"/>
  <c r="G1194" i="17"/>
  <c r="G1193" i="17"/>
  <c r="G1192" i="17"/>
  <c r="G1191" i="17"/>
  <c r="G1190" i="17"/>
  <c r="G1189" i="17"/>
  <c r="G1188" i="17"/>
  <c r="G1187" i="17"/>
  <c r="G1186" i="17"/>
  <c r="G1185" i="17"/>
  <c r="G1184" i="17"/>
  <c r="G1183" i="17"/>
  <c r="G1182" i="17"/>
  <c r="G1181" i="17"/>
  <c r="G1180" i="17"/>
  <c r="G1179" i="17"/>
  <c r="G1178" i="17"/>
  <c r="G1177" i="17"/>
  <c r="G1176" i="17"/>
  <c r="G1175" i="17"/>
  <c r="G1174" i="17"/>
  <c r="G1173" i="17"/>
  <c r="G1172" i="17"/>
  <c r="G1171" i="17"/>
  <c r="G1170" i="17"/>
  <c r="G1169" i="17"/>
  <c r="G1168" i="17"/>
  <c r="G1167" i="17"/>
  <c r="G1166" i="17"/>
  <c r="G1165" i="17"/>
  <c r="G1164" i="17"/>
  <c r="G1163" i="17"/>
  <c r="G1162" i="17"/>
  <c r="G1161" i="17"/>
  <c r="G1160" i="17"/>
  <c r="G1159" i="17"/>
  <c r="G1158" i="17"/>
  <c r="G1157" i="17"/>
  <c r="G1156" i="17"/>
  <c r="G1155" i="17"/>
  <c r="G1154" i="17"/>
  <c r="G1153" i="17"/>
  <c r="G1152" i="17"/>
  <c r="G1151" i="17"/>
  <c r="G1150" i="17"/>
  <c r="G1149" i="17"/>
  <c r="G1148" i="17"/>
  <c r="G1147" i="17"/>
  <c r="G1146" i="17"/>
  <c r="G1145" i="17"/>
  <c r="G1144" i="17"/>
  <c r="G1143" i="17"/>
  <c r="G1142" i="17"/>
  <c r="G1141" i="17"/>
  <c r="G1140" i="17"/>
  <c r="G1139" i="17"/>
  <c r="G1138" i="17"/>
  <c r="G1137" i="17"/>
  <c r="G1136" i="17"/>
  <c r="G1135" i="17"/>
  <c r="G1134" i="17"/>
  <c r="G1133" i="17"/>
  <c r="G1132" i="17"/>
  <c r="G1131" i="17"/>
  <c r="G1130" i="17"/>
  <c r="G1129" i="17"/>
  <c r="G1128" i="17"/>
  <c r="G1127" i="17"/>
  <c r="G1126" i="17"/>
  <c r="G1125" i="17"/>
  <c r="G1124" i="17"/>
  <c r="G1123" i="17"/>
  <c r="G1122" i="17"/>
  <c r="G1121" i="17"/>
  <c r="G1120" i="17"/>
  <c r="G1119" i="17"/>
  <c r="G1118" i="17"/>
  <c r="G1117" i="17"/>
  <c r="G1116" i="17"/>
  <c r="G1115" i="17"/>
  <c r="G1114" i="17"/>
  <c r="G1113" i="17"/>
  <c r="G1112" i="17"/>
  <c r="G1111" i="17"/>
  <c r="G1110" i="17"/>
  <c r="G1109" i="17"/>
  <c r="G1108" i="17"/>
  <c r="G1107" i="17"/>
  <c r="G1106" i="17"/>
  <c r="G1105" i="17"/>
  <c r="G1104" i="17"/>
  <c r="G1103" i="17"/>
  <c r="G1102" i="17"/>
  <c r="G1101" i="17"/>
  <c r="G1100" i="17"/>
  <c r="G1099" i="17"/>
  <c r="G1098" i="17"/>
  <c r="G1097" i="17"/>
  <c r="G1096" i="17"/>
  <c r="G1095" i="17"/>
  <c r="G1094" i="17"/>
  <c r="G1093" i="17"/>
  <c r="G1092" i="17"/>
  <c r="G1091" i="17"/>
  <c r="G1090" i="17"/>
  <c r="G1089" i="17"/>
  <c r="G1088" i="17"/>
  <c r="G1087" i="17"/>
  <c r="G1086" i="17"/>
  <c r="G1085" i="17"/>
  <c r="G1084" i="17"/>
  <c r="G1083" i="17"/>
  <c r="G1082" i="17"/>
  <c r="G1081" i="17"/>
  <c r="G1080" i="17"/>
  <c r="G1079" i="17"/>
  <c r="G1078" i="17"/>
  <c r="G1077" i="17"/>
  <c r="G1076" i="17"/>
  <c r="G1075" i="17"/>
  <c r="G1074" i="17"/>
  <c r="G1073" i="17"/>
  <c r="G1072" i="17"/>
  <c r="G1071" i="17"/>
  <c r="G1070" i="17"/>
  <c r="G1069" i="17"/>
  <c r="G1068" i="17"/>
  <c r="G1067" i="17"/>
  <c r="G1066" i="17"/>
  <c r="G1065" i="17"/>
  <c r="G1064" i="17"/>
  <c r="G1063" i="17"/>
  <c r="G1062" i="17"/>
  <c r="G1061" i="17"/>
  <c r="G1060" i="17"/>
  <c r="G1059" i="17"/>
  <c r="G1058" i="17"/>
  <c r="G1057" i="17"/>
  <c r="G1056" i="17"/>
  <c r="G1055" i="17"/>
  <c r="G1054" i="17"/>
  <c r="G1053" i="17"/>
  <c r="G1052" i="17"/>
  <c r="G1051" i="17"/>
  <c r="G1050" i="17"/>
  <c r="G1049" i="17"/>
  <c r="G1048" i="17"/>
  <c r="G1047" i="17"/>
  <c r="G1046" i="17"/>
  <c r="G1045" i="17"/>
  <c r="G1044" i="17"/>
  <c r="G1043" i="17"/>
  <c r="G1042" i="17"/>
  <c r="G1041" i="17"/>
  <c r="G1040" i="17"/>
  <c r="G1039" i="17"/>
  <c r="G1038" i="17"/>
  <c r="G1037" i="17"/>
  <c r="G1036" i="17"/>
  <c r="G1035" i="17"/>
  <c r="G1034" i="17"/>
  <c r="G1033" i="17"/>
  <c r="G1032" i="17"/>
  <c r="G1031" i="17"/>
  <c r="G1030" i="17"/>
  <c r="G1029" i="17"/>
  <c r="G1028" i="17"/>
  <c r="G1027" i="17"/>
  <c r="G1026" i="17"/>
  <c r="G1025" i="17"/>
  <c r="G1024" i="17"/>
  <c r="G1023" i="17"/>
  <c r="G1022" i="17"/>
  <c r="G1021" i="17"/>
  <c r="G1020" i="17"/>
  <c r="G1019" i="17"/>
  <c r="G1018" i="17"/>
  <c r="G1017" i="17"/>
  <c r="G1016" i="17"/>
  <c r="G1015" i="17"/>
  <c r="G1014" i="17"/>
  <c r="G1013" i="17"/>
  <c r="G1012" i="17"/>
  <c r="G1011" i="17"/>
  <c r="G1010" i="17"/>
  <c r="G1009" i="17"/>
  <c r="G1008" i="17"/>
  <c r="G1007" i="17"/>
  <c r="G1006" i="17"/>
  <c r="G1005" i="17"/>
  <c r="G1004" i="17"/>
  <c r="G1003" i="17"/>
  <c r="G1002" i="17"/>
  <c r="G1001" i="17"/>
  <c r="G1000" i="17"/>
  <c r="E1499" i="17"/>
  <c r="E1498" i="17"/>
  <c r="E1497" i="17"/>
  <c r="E1496" i="17"/>
  <c r="E1495" i="17"/>
  <c r="E1494" i="17"/>
  <c r="E1493" i="17"/>
  <c r="E1492" i="17"/>
  <c r="E1491" i="17"/>
  <c r="E1490" i="17"/>
  <c r="E1489" i="17"/>
  <c r="E1488" i="17"/>
  <c r="E1487" i="17"/>
  <c r="E1486" i="17"/>
  <c r="E1485" i="17"/>
  <c r="E1484" i="17"/>
  <c r="E1483" i="17"/>
  <c r="E1482" i="17"/>
  <c r="E1481" i="17"/>
  <c r="E1480" i="17"/>
  <c r="E1479" i="17"/>
  <c r="E1478" i="17"/>
  <c r="E1477" i="17"/>
  <c r="E1476" i="17"/>
  <c r="E1475" i="17"/>
  <c r="E1474" i="17"/>
  <c r="E1473" i="17"/>
  <c r="E1472" i="17"/>
  <c r="E1471" i="17"/>
  <c r="E1470" i="17"/>
  <c r="E1469" i="17"/>
  <c r="E1468" i="17"/>
  <c r="E1467" i="17"/>
  <c r="E1466" i="17"/>
  <c r="E1465" i="17"/>
  <c r="E1464" i="17"/>
  <c r="E1463" i="17"/>
  <c r="E1462" i="17"/>
  <c r="E1461" i="17"/>
  <c r="E1460" i="17"/>
  <c r="E1459" i="17"/>
  <c r="E1458" i="17"/>
  <c r="E1457" i="17"/>
  <c r="E1456" i="17"/>
  <c r="E1455" i="17"/>
  <c r="E1454" i="17"/>
  <c r="E1453" i="17"/>
  <c r="E1452" i="17"/>
  <c r="E1451" i="17"/>
  <c r="E1450" i="17"/>
  <c r="E1449" i="17"/>
  <c r="E1448" i="17"/>
  <c r="E1447" i="17"/>
  <c r="E1446" i="17"/>
  <c r="E1445" i="17"/>
  <c r="E1444" i="17"/>
  <c r="E1443" i="17"/>
  <c r="E1442" i="17"/>
  <c r="E1441" i="17"/>
  <c r="E1440" i="17"/>
  <c r="E1439" i="17"/>
  <c r="E1438" i="17"/>
  <c r="E1437" i="17"/>
  <c r="E1436" i="17"/>
  <c r="E1435" i="17"/>
  <c r="E1434" i="17"/>
  <c r="E1433" i="17"/>
  <c r="E1432" i="17"/>
  <c r="E1431" i="17"/>
  <c r="E1430" i="17"/>
  <c r="E1429" i="17"/>
  <c r="E1428" i="17"/>
  <c r="E1427" i="17"/>
  <c r="E1426" i="17"/>
  <c r="E1425" i="17"/>
  <c r="E1424" i="17"/>
  <c r="E1423" i="17"/>
  <c r="E1422" i="17"/>
  <c r="E1421" i="17"/>
  <c r="E1420" i="17"/>
  <c r="E1419" i="17"/>
  <c r="E1418" i="17"/>
  <c r="E1417" i="17"/>
  <c r="E1416" i="17"/>
  <c r="E1415" i="17"/>
  <c r="E1414" i="17"/>
  <c r="E1413" i="17"/>
  <c r="E1412" i="17"/>
  <c r="E1411" i="17"/>
  <c r="E1410" i="17"/>
  <c r="E1409" i="17"/>
  <c r="E1408" i="17"/>
  <c r="E1407" i="17"/>
  <c r="E1406" i="17"/>
  <c r="E1405" i="17"/>
  <c r="E1404" i="17"/>
  <c r="E1403" i="17"/>
  <c r="E1402" i="17"/>
  <c r="E1401" i="17"/>
  <c r="E1400" i="17"/>
  <c r="E1399" i="17"/>
  <c r="E1398" i="17"/>
  <c r="E1397" i="17"/>
  <c r="E1396" i="17"/>
  <c r="E1395" i="17"/>
  <c r="E1394" i="17"/>
  <c r="E1393" i="17"/>
  <c r="E1392" i="17"/>
  <c r="E1391" i="17"/>
  <c r="E1390" i="17"/>
  <c r="E1389" i="17"/>
  <c r="E1388" i="17"/>
  <c r="E1387" i="17"/>
  <c r="E1386" i="17"/>
  <c r="E1385" i="17"/>
  <c r="E1384" i="17"/>
  <c r="E1383" i="17"/>
  <c r="E1382" i="17"/>
  <c r="E1381" i="17"/>
  <c r="E1380" i="17"/>
  <c r="E1379" i="17"/>
  <c r="E1378" i="17"/>
  <c r="E1377" i="17"/>
  <c r="E1376" i="17"/>
  <c r="E1375" i="17"/>
  <c r="E1374" i="17"/>
  <c r="E1373" i="17"/>
  <c r="E1372" i="17"/>
  <c r="E1371" i="17"/>
  <c r="E1370" i="17"/>
  <c r="E1369" i="17"/>
  <c r="E1368" i="17"/>
  <c r="E1367" i="17"/>
  <c r="E1366" i="17"/>
  <c r="E1365" i="17"/>
  <c r="E1364" i="17"/>
  <c r="E1363" i="17"/>
  <c r="E1362" i="17"/>
  <c r="E1361" i="17"/>
  <c r="E1360" i="17"/>
  <c r="E1359" i="17"/>
  <c r="E1358" i="17"/>
  <c r="E1357" i="17"/>
  <c r="E1356" i="17"/>
  <c r="E1355" i="17"/>
  <c r="E1354" i="17"/>
  <c r="E1353" i="17"/>
  <c r="E1352" i="17"/>
  <c r="E1351" i="17"/>
  <c r="E1350" i="17"/>
  <c r="E1349" i="17"/>
  <c r="E1348" i="17"/>
  <c r="E1347" i="17"/>
  <c r="E1346" i="17"/>
  <c r="E1345" i="17"/>
  <c r="E1344" i="17"/>
  <c r="E1343" i="17"/>
  <c r="E1342" i="17"/>
  <c r="E1341" i="17"/>
  <c r="E1340" i="17"/>
  <c r="E1339" i="17"/>
  <c r="E1338" i="17"/>
  <c r="E1337" i="17"/>
  <c r="E1336" i="17"/>
  <c r="E1335" i="17"/>
  <c r="E1334" i="17"/>
  <c r="E1333" i="17"/>
  <c r="E1332" i="17"/>
  <c r="E1331" i="17"/>
  <c r="E1330" i="17"/>
  <c r="E1329" i="17"/>
  <c r="E1328" i="17"/>
  <c r="E1327" i="17"/>
  <c r="E1326" i="17"/>
  <c r="E1325" i="17"/>
  <c r="E1324" i="17"/>
  <c r="E1323" i="17"/>
  <c r="E1322" i="17"/>
  <c r="E1321" i="17"/>
  <c r="E1320" i="17"/>
  <c r="E1319" i="17"/>
  <c r="E1318" i="17"/>
  <c r="E1317" i="17"/>
  <c r="E1316" i="17"/>
  <c r="E1315" i="17"/>
  <c r="E1314" i="17"/>
  <c r="E1313" i="17"/>
  <c r="E1312" i="17"/>
  <c r="E1311" i="17"/>
  <c r="E1310" i="17"/>
  <c r="E1309" i="17"/>
  <c r="E1308" i="17"/>
  <c r="E1307" i="17"/>
  <c r="E1306" i="17"/>
  <c r="E1305" i="17"/>
  <c r="E1304" i="17"/>
  <c r="E1303" i="17"/>
  <c r="E1302" i="17"/>
  <c r="E1301" i="17"/>
  <c r="E1300" i="17"/>
  <c r="E1299" i="17"/>
  <c r="E1298" i="17"/>
  <c r="E1297" i="17"/>
  <c r="E1296" i="17"/>
  <c r="E1295" i="17"/>
  <c r="E1294" i="17"/>
  <c r="E1293" i="17"/>
  <c r="E1292" i="17"/>
  <c r="E1291" i="17"/>
  <c r="E1290" i="17"/>
  <c r="E1289" i="17"/>
  <c r="E1288" i="17"/>
  <c r="E1287" i="17"/>
  <c r="E1286" i="17"/>
  <c r="E1285" i="17"/>
  <c r="E1284" i="17"/>
  <c r="E1283" i="17"/>
  <c r="E1282" i="17"/>
  <c r="E1281" i="17"/>
  <c r="E1280" i="17"/>
  <c r="E1279" i="17"/>
  <c r="E1278" i="17"/>
  <c r="E1277" i="17"/>
  <c r="E1276" i="17"/>
  <c r="E1275" i="17"/>
  <c r="E1274" i="17"/>
  <c r="E1273" i="17"/>
  <c r="E1272" i="17"/>
  <c r="E1271" i="17"/>
  <c r="E1270" i="17"/>
  <c r="E1269" i="17"/>
  <c r="E1268" i="17"/>
  <c r="E1267" i="17"/>
  <c r="E1266" i="17"/>
  <c r="E1265" i="17"/>
  <c r="E1264" i="17"/>
  <c r="E1263" i="17"/>
  <c r="E1262" i="17"/>
  <c r="E1261" i="17"/>
  <c r="E1260" i="17"/>
  <c r="E1259" i="17"/>
  <c r="E1258" i="17"/>
  <c r="E1257" i="17"/>
  <c r="E1256" i="17"/>
  <c r="E1255" i="17"/>
  <c r="E1254" i="17"/>
  <c r="E1253" i="17"/>
  <c r="E1252" i="17"/>
  <c r="E1251" i="17"/>
  <c r="E1250" i="17"/>
  <c r="E1249" i="17"/>
  <c r="E1248" i="17"/>
  <c r="E1247" i="17"/>
  <c r="E1246" i="17"/>
  <c r="E1245" i="17"/>
  <c r="E1244" i="17"/>
  <c r="E1243" i="17"/>
  <c r="E1242" i="17"/>
  <c r="E1241" i="17"/>
  <c r="E1240" i="17"/>
  <c r="E1239" i="17"/>
  <c r="E1238" i="17"/>
  <c r="E1237" i="17"/>
  <c r="E1236" i="17"/>
  <c r="E1235" i="17"/>
  <c r="E1234" i="17"/>
  <c r="E1233" i="17"/>
  <c r="E1232" i="17"/>
  <c r="E1231" i="17"/>
  <c r="E1230" i="17"/>
  <c r="E1229" i="17"/>
  <c r="E1228" i="17"/>
  <c r="E1227" i="17"/>
  <c r="E1226" i="17"/>
  <c r="E1225" i="17"/>
  <c r="E1224" i="17"/>
  <c r="E1223" i="17"/>
  <c r="E1222" i="17"/>
  <c r="E1221" i="17"/>
  <c r="E1220" i="17"/>
  <c r="E1219" i="17"/>
  <c r="E1218" i="17"/>
  <c r="E1217" i="17"/>
  <c r="E1216" i="17"/>
  <c r="E1215" i="17"/>
  <c r="E1214" i="17"/>
  <c r="E1213" i="17"/>
  <c r="E1212" i="17"/>
  <c r="E1211" i="17"/>
  <c r="E1210" i="17"/>
  <c r="E1209" i="17"/>
  <c r="E1208" i="17"/>
  <c r="E1207" i="17"/>
  <c r="E1206" i="17"/>
  <c r="E1205" i="17"/>
  <c r="E1204" i="17"/>
  <c r="E1203" i="17"/>
  <c r="E1202" i="17"/>
  <c r="E1201" i="17"/>
  <c r="E1200" i="17"/>
  <c r="E1199" i="17"/>
  <c r="E1198" i="17"/>
  <c r="E1197" i="17"/>
  <c r="E1196" i="17"/>
  <c r="E1195" i="17"/>
  <c r="E1194" i="17"/>
  <c r="E1193" i="17"/>
  <c r="E1192" i="17"/>
  <c r="E1191" i="17"/>
  <c r="E1190" i="17"/>
  <c r="E1189" i="17"/>
  <c r="E1188" i="17"/>
  <c r="E1187" i="17"/>
  <c r="E1186" i="17"/>
  <c r="E1185" i="17"/>
  <c r="E1184" i="17"/>
  <c r="E1183" i="17"/>
  <c r="E1182" i="17"/>
  <c r="E1181" i="17"/>
  <c r="E1180" i="17"/>
  <c r="E1179" i="17"/>
  <c r="E1178" i="17"/>
  <c r="E1177" i="17"/>
  <c r="E1176" i="17"/>
  <c r="E1175" i="17"/>
  <c r="E1174" i="17"/>
  <c r="E1173" i="17"/>
  <c r="E1172" i="17"/>
  <c r="E1171" i="17"/>
  <c r="E1170" i="17"/>
  <c r="E1169" i="17"/>
  <c r="E1168" i="17"/>
  <c r="E1167" i="17"/>
  <c r="E1166" i="17"/>
  <c r="E1165" i="17"/>
  <c r="E1164" i="17"/>
  <c r="E1163" i="17"/>
  <c r="E1162" i="17"/>
  <c r="E1161" i="17"/>
  <c r="E1160" i="17"/>
  <c r="E1159" i="17"/>
  <c r="E1158" i="17"/>
  <c r="E1157" i="17"/>
  <c r="E1156" i="17"/>
  <c r="E1155" i="17"/>
  <c r="E1154" i="17"/>
  <c r="E1153" i="17"/>
  <c r="E1152" i="17"/>
  <c r="E1151" i="17"/>
  <c r="E1150" i="17"/>
  <c r="E1149" i="17"/>
  <c r="E1148" i="17"/>
  <c r="E1147" i="17"/>
  <c r="E1146" i="17"/>
  <c r="E1145" i="17"/>
  <c r="E1144" i="17"/>
  <c r="E1143" i="17"/>
  <c r="E1142" i="17"/>
  <c r="E1141" i="17"/>
  <c r="E1140" i="17"/>
  <c r="E1139" i="17"/>
  <c r="E1138" i="17"/>
  <c r="E1137" i="17"/>
  <c r="E1136" i="17"/>
  <c r="E1135" i="17"/>
  <c r="E1134" i="17"/>
  <c r="E1133" i="17"/>
  <c r="E1132" i="17"/>
  <c r="E1131" i="17"/>
  <c r="E1130" i="17"/>
  <c r="E1129" i="17"/>
  <c r="E1128" i="17"/>
  <c r="E1127" i="17"/>
  <c r="E1126" i="17"/>
  <c r="E1125" i="17"/>
  <c r="E1124" i="17"/>
  <c r="E1123" i="17"/>
  <c r="E1122" i="17"/>
  <c r="E1121" i="17"/>
  <c r="E1120" i="17"/>
  <c r="E1119" i="17"/>
  <c r="E1118" i="17"/>
  <c r="E1117" i="17"/>
  <c r="E1116" i="17"/>
  <c r="E1115" i="17"/>
  <c r="E1114" i="17"/>
  <c r="E1113" i="17"/>
  <c r="E1112" i="17"/>
  <c r="E1111" i="17"/>
  <c r="E1110" i="17"/>
  <c r="E1109" i="17"/>
  <c r="E1108" i="17"/>
  <c r="E1107" i="17"/>
  <c r="E1106" i="17"/>
  <c r="E1105" i="17"/>
  <c r="E1104" i="17"/>
  <c r="E1103" i="17"/>
  <c r="E1102" i="17"/>
  <c r="E1101" i="17"/>
  <c r="E1100" i="17"/>
  <c r="E1099" i="17"/>
  <c r="E1098" i="17"/>
  <c r="E1097" i="17"/>
  <c r="E1096" i="17"/>
  <c r="E1095" i="17"/>
  <c r="E1094" i="17"/>
  <c r="E1093" i="17"/>
  <c r="E1092" i="17"/>
  <c r="E1091" i="17"/>
  <c r="E1090" i="17"/>
  <c r="E1089" i="17"/>
  <c r="E1088" i="17"/>
  <c r="E1087" i="17"/>
  <c r="E1086" i="17"/>
  <c r="E1085" i="17"/>
  <c r="E1084" i="17"/>
  <c r="E1083" i="17"/>
  <c r="E1082" i="17"/>
  <c r="E1081" i="17"/>
  <c r="E1080" i="17"/>
  <c r="E1079" i="17"/>
  <c r="E1078" i="17"/>
  <c r="E1077" i="17"/>
  <c r="E1076" i="17"/>
  <c r="E1075" i="17"/>
  <c r="E1074" i="17"/>
  <c r="E1073" i="17"/>
  <c r="E1072" i="17"/>
  <c r="E1071" i="17"/>
  <c r="E1070" i="17"/>
  <c r="E1069" i="17"/>
  <c r="E1068" i="17"/>
  <c r="E1067" i="17"/>
  <c r="E1066" i="17"/>
  <c r="E1065" i="17"/>
  <c r="E1064" i="17"/>
  <c r="E1063" i="17"/>
  <c r="E1062" i="17"/>
  <c r="E1061" i="17"/>
  <c r="E1060" i="17"/>
  <c r="E1059" i="17"/>
  <c r="E1058" i="17"/>
  <c r="E1057" i="17"/>
  <c r="E1056" i="17"/>
  <c r="E1055" i="17"/>
  <c r="E1054" i="17"/>
  <c r="E1053" i="17"/>
  <c r="E1052" i="17"/>
  <c r="E1051" i="17"/>
  <c r="E1050" i="17"/>
  <c r="E1049" i="17"/>
  <c r="E1048" i="17"/>
  <c r="E1047" i="17"/>
  <c r="E1046" i="17"/>
  <c r="E1045" i="17"/>
  <c r="E1044" i="17"/>
  <c r="E1043" i="17"/>
  <c r="E1042" i="17"/>
  <c r="E1041" i="17"/>
  <c r="E1040" i="17"/>
  <c r="E1039" i="17"/>
  <c r="E1038" i="17"/>
  <c r="E1037" i="17"/>
  <c r="E1036" i="17"/>
  <c r="E1035" i="17"/>
  <c r="E1034" i="17"/>
  <c r="E1033" i="17"/>
  <c r="E1032" i="17"/>
  <c r="E1031" i="17"/>
  <c r="E1030" i="17"/>
  <c r="E1029" i="17"/>
  <c r="E1028" i="17"/>
  <c r="E1027" i="17"/>
  <c r="E1026" i="17"/>
  <c r="E1025" i="17"/>
  <c r="E1024" i="17"/>
  <c r="E1023" i="17"/>
  <c r="E1022" i="17"/>
  <c r="E1021" i="17"/>
  <c r="E1020" i="17"/>
  <c r="E1019" i="17"/>
  <c r="E1018" i="17"/>
  <c r="E1017" i="17"/>
  <c r="E1016" i="17"/>
  <c r="E1015" i="17"/>
  <c r="E1014" i="17"/>
  <c r="E1013" i="17"/>
  <c r="E1012" i="17"/>
  <c r="E1011" i="17"/>
  <c r="E1010" i="17"/>
  <c r="E1009" i="17"/>
  <c r="E1008" i="17"/>
  <c r="E1007" i="17"/>
  <c r="E1006" i="17"/>
  <c r="E1005" i="17"/>
  <c r="E1004" i="17"/>
  <c r="E1003" i="17"/>
  <c r="E1002" i="17"/>
  <c r="E1001" i="17"/>
  <c r="E1000" i="17"/>
  <c r="C1000" i="17"/>
  <c r="C1002" i="17"/>
  <c r="C1003" i="17"/>
  <c r="C1004" i="17"/>
  <c r="C1005" i="17"/>
  <c r="C1006" i="17"/>
  <c r="C1007" i="17"/>
  <c r="C1008" i="17"/>
  <c r="C1009" i="17"/>
  <c r="C1010" i="17"/>
  <c r="C1011" i="17"/>
  <c r="C1012" i="17"/>
  <c r="C1013" i="17"/>
  <c r="C1014" i="17"/>
  <c r="C1015" i="17"/>
  <c r="C1016" i="17"/>
  <c r="C1017" i="17"/>
  <c r="C1018" i="17"/>
  <c r="C1019" i="17"/>
  <c r="C1020" i="17"/>
  <c r="C1021" i="17"/>
  <c r="C1022" i="17"/>
  <c r="C1023" i="17"/>
  <c r="C1024" i="17"/>
  <c r="C1025" i="17"/>
  <c r="C1026" i="17"/>
  <c r="C1027" i="17"/>
  <c r="C1028" i="17"/>
  <c r="C1029" i="17"/>
  <c r="C1030" i="17"/>
  <c r="C1031" i="17"/>
  <c r="C1032" i="17"/>
  <c r="C1033" i="17"/>
  <c r="C1034" i="17"/>
  <c r="C1035" i="17"/>
  <c r="C1036" i="17"/>
  <c r="C1037" i="17"/>
  <c r="C1038" i="17"/>
  <c r="C1039" i="17"/>
  <c r="C1040" i="17"/>
  <c r="C1041" i="17"/>
  <c r="C1042" i="17"/>
  <c r="C1043" i="17"/>
  <c r="C1044" i="17"/>
  <c r="C1045" i="17"/>
  <c r="C1046" i="17"/>
  <c r="C1047" i="17"/>
  <c r="C1048" i="17"/>
  <c r="C1049" i="17"/>
  <c r="C1050" i="17"/>
  <c r="C1051" i="17"/>
  <c r="C1052" i="17"/>
  <c r="C1053" i="17"/>
  <c r="C1054" i="17"/>
  <c r="C1055" i="17"/>
  <c r="C1056" i="17"/>
  <c r="C1057" i="17"/>
  <c r="C1058" i="17"/>
  <c r="C1059" i="17"/>
  <c r="C1060" i="17"/>
  <c r="C1061" i="17"/>
  <c r="C1062" i="17"/>
  <c r="C1063" i="17"/>
  <c r="C1064" i="17"/>
  <c r="C1065" i="17"/>
  <c r="C1066" i="17"/>
  <c r="C1067" i="17"/>
  <c r="C1068" i="17"/>
  <c r="C1069" i="17"/>
  <c r="C1070" i="17"/>
  <c r="C1071" i="17"/>
  <c r="C1072" i="17"/>
  <c r="C1073" i="17"/>
  <c r="C1074" i="17"/>
  <c r="C1075" i="17"/>
  <c r="C1076" i="17"/>
  <c r="C1077" i="17"/>
  <c r="C1078" i="17"/>
  <c r="C1079" i="17"/>
  <c r="C1080" i="17"/>
  <c r="C1081" i="17"/>
  <c r="C1082" i="17"/>
  <c r="C1083" i="17"/>
  <c r="C1084" i="17"/>
  <c r="C1085" i="17"/>
  <c r="C1086" i="17"/>
  <c r="C1087" i="17"/>
  <c r="C1088" i="17"/>
  <c r="C1089" i="17"/>
  <c r="C1090" i="17"/>
  <c r="C1091" i="17"/>
  <c r="C1092" i="17"/>
  <c r="C1093" i="17"/>
  <c r="C1094" i="17"/>
  <c r="C1095" i="17"/>
  <c r="C1096" i="17"/>
  <c r="C1097" i="17"/>
  <c r="C1098" i="17"/>
  <c r="C1099" i="17"/>
  <c r="C1100" i="17"/>
  <c r="C1101" i="17"/>
  <c r="C1102" i="17"/>
  <c r="C1103" i="17"/>
  <c r="C1104" i="17"/>
  <c r="C1105" i="17"/>
  <c r="C1106" i="17"/>
  <c r="C1107" i="17"/>
  <c r="C1108" i="17"/>
  <c r="C1109" i="17"/>
  <c r="C1110" i="17"/>
  <c r="C1111" i="17"/>
  <c r="C1112" i="17"/>
  <c r="C1113" i="17"/>
  <c r="C1114" i="17"/>
  <c r="C1115" i="17"/>
  <c r="C1116" i="17"/>
  <c r="C1117" i="17"/>
  <c r="C1118" i="17"/>
  <c r="C1119" i="17"/>
  <c r="C1120" i="17"/>
  <c r="C1121" i="17"/>
  <c r="C1122" i="17"/>
  <c r="C1123" i="17"/>
  <c r="C1124" i="17"/>
  <c r="C1125" i="17"/>
  <c r="C1126" i="17"/>
  <c r="C1127" i="17"/>
  <c r="C1128" i="17"/>
  <c r="C1129" i="17"/>
  <c r="C1130" i="17"/>
  <c r="C1131" i="17"/>
  <c r="C1132" i="17"/>
  <c r="C1133" i="17"/>
  <c r="C1134" i="17"/>
  <c r="C1135" i="17"/>
  <c r="C1136" i="17"/>
  <c r="C1137" i="17"/>
  <c r="C1138" i="17"/>
  <c r="C1139" i="17"/>
  <c r="C1140" i="17"/>
  <c r="C1141" i="17"/>
  <c r="C1142" i="17"/>
  <c r="C1143" i="17"/>
  <c r="C1144" i="17"/>
  <c r="C1145" i="17"/>
  <c r="C1146" i="17"/>
  <c r="C1147" i="17"/>
  <c r="C1148" i="17"/>
  <c r="C1149" i="17"/>
  <c r="C1150" i="17"/>
  <c r="C1151" i="17"/>
  <c r="C1152" i="17"/>
  <c r="C1153" i="17"/>
  <c r="C1154" i="17"/>
  <c r="C1155" i="17"/>
  <c r="C1156" i="17"/>
  <c r="C1157" i="17"/>
  <c r="C1158" i="17"/>
  <c r="C1159" i="17"/>
  <c r="C1160" i="17"/>
  <c r="C1161" i="17"/>
  <c r="C1162" i="17"/>
  <c r="C1163" i="17"/>
  <c r="C1164" i="17"/>
  <c r="C1165" i="17"/>
  <c r="C1166" i="17"/>
  <c r="C1167" i="17"/>
  <c r="C1168" i="17"/>
  <c r="C1169" i="17"/>
  <c r="C1170" i="17"/>
  <c r="C1171" i="17"/>
  <c r="C1172" i="17"/>
  <c r="C1173" i="17"/>
  <c r="C1174" i="17"/>
  <c r="C1175" i="17"/>
  <c r="C1176" i="17"/>
  <c r="C1177" i="17"/>
  <c r="C1178" i="17"/>
  <c r="C1179" i="17"/>
  <c r="C1180" i="17"/>
  <c r="C1181" i="17"/>
  <c r="C1182" i="17"/>
  <c r="C1183" i="17"/>
  <c r="C1184" i="17"/>
  <c r="C1185" i="17"/>
  <c r="C1186" i="17"/>
  <c r="C1187" i="17"/>
  <c r="C1188" i="17"/>
  <c r="C1189" i="17"/>
  <c r="C1190" i="17"/>
  <c r="C1191" i="17"/>
  <c r="C1192" i="17"/>
  <c r="C1193" i="17"/>
  <c r="C1194" i="17"/>
  <c r="C1195" i="17"/>
  <c r="C1196" i="17"/>
  <c r="C1197" i="17"/>
  <c r="C1198" i="17"/>
  <c r="C1199" i="17"/>
  <c r="C1200" i="17"/>
  <c r="C1201" i="17"/>
  <c r="C1202" i="17"/>
  <c r="C1203" i="17"/>
  <c r="C1204" i="17"/>
  <c r="C1205" i="17"/>
  <c r="C1206" i="17"/>
  <c r="C1207" i="17"/>
  <c r="C1208" i="17"/>
  <c r="C1209" i="17"/>
  <c r="C1210" i="17"/>
  <c r="C1211" i="17"/>
  <c r="C1212" i="17"/>
  <c r="C1213" i="17"/>
  <c r="C1214" i="17"/>
  <c r="C1215" i="17"/>
  <c r="C1216" i="17"/>
  <c r="C1217" i="17"/>
  <c r="C1218" i="17"/>
  <c r="C1219" i="17"/>
  <c r="C1220" i="17"/>
  <c r="C1221" i="17"/>
  <c r="C1222" i="17"/>
  <c r="C1223" i="17"/>
  <c r="C1224" i="17"/>
  <c r="C1225" i="17"/>
  <c r="C1226" i="17"/>
  <c r="C1227" i="17"/>
  <c r="C1228" i="17"/>
  <c r="C1229" i="17"/>
  <c r="C1230" i="17"/>
  <c r="C1231" i="17"/>
  <c r="C1232" i="17"/>
  <c r="C1233" i="17"/>
  <c r="C1234" i="17"/>
  <c r="C1235" i="17"/>
  <c r="C1236" i="17"/>
  <c r="C1237" i="17"/>
  <c r="C1238" i="17"/>
  <c r="C1239" i="17"/>
  <c r="C1240" i="17"/>
  <c r="C1241" i="17"/>
  <c r="C1242" i="17"/>
  <c r="C1243" i="17"/>
  <c r="C1244" i="17"/>
  <c r="C1245" i="17"/>
  <c r="C1246" i="17"/>
  <c r="C1247" i="17"/>
  <c r="C1248" i="17"/>
  <c r="C1249" i="17"/>
  <c r="C1250" i="17"/>
  <c r="C1251" i="17"/>
  <c r="C1252" i="17"/>
  <c r="C1253" i="17"/>
  <c r="C1254" i="17"/>
  <c r="C1255" i="17"/>
  <c r="C1256" i="17"/>
  <c r="C1257" i="17"/>
  <c r="C1258" i="17"/>
  <c r="C1259" i="17"/>
  <c r="C1260" i="17"/>
  <c r="C1261" i="17"/>
  <c r="C1262" i="17"/>
  <c r="C1263" i="17"/>
  <c r="C1264" i="17"/>
  <c r="C1265" i="17"/>
  <c r="C1266" i="17"/>
  <c r="C1267" i="17"/>
  <c r="C1268" i="17"/>
  <c r="C1269" i="17"/>
  <c r="C1270" i="17"/>
  <c r="C1271" i="17"/>
  <c r="C1272" i="17"/>
  <c r="C1273" i="17"/>
  <c r="C1274" i="17"/>
  <c r="C1275" i="17"/>
  <c r="C1276" i="17"/>
  <c r="C1277" i="17"/>
  <c r="C1278" i="17"/>
  <c r="C1279" i="17"/>
  <c r="C1280" i="17"/>
  <c r="C1281" i="17"/>
  <c r="C1282" i="17"/>
  <c r="C1283" i="17"/>
  <c r="C1284" i="17"/>
  <c r="C1285" i="17"/>
  <c r="C1286" i="17"/>
  <c r="C1287" i="17"/>
  <c r="C1288" i="17"/>
  <c r="C1289" i="17"/>
  <c r="C1290" i="17"/>
  <c r="C1291" i="17"/>
  <c r="C1292" i="17"/>
  <c r="C1293" i="17"/>
  <c r="C1294" i="17"/>
  <c r="C1295" i="17"/>
  <c r="C1296" i="17"/>
  <c r="C1297" i="17"/>
  <c r="C1298" i="17"/>
  <c r="C1299" i="17"/>
  <c r="C1300" i="17"/>
  <c r="C1301" i="17"/>
  <c r="C1302" i="17"/>
  <c r="C1303" i="17"/>
  <c r="C1304" i="17"/>
  <c r="C1305" i="17"/>
  <c r="C1306" i="17"/>
  <c r="C1307" i="17"/>
  <c r="C1308" i="17"/>
  <c r="C1309" i="17"/>
  <c r="C1310" i="17"/>
  <c r="C1311" i="17"/>
  <c r="C1312" i="17"/>
  <c r="C1313" i="17"/>
  <c r="C1314" i="17"/>
  <c r="C1315" i="17"/>
  <c r="C1316" i="17"/>
  <c r="C1317" i="17"/>
  <c r="C1318" i="17"/>
  <c r="C1319" i="17"/>
  <c r="C1320" i="17"/>
  <c r="C1321" i="17"/>
  <c r="C1322" i="17"/>
  <c r="C1323" i="17"/>
  <c r="C1324" i="17"/>
  <c r="C1325" i="17"/>
  <c r="C1326" i="17"/>
  <c r="C1327" i="17"/>
  <c r="C1328" i="17"/>
  <c r="C1329" i="17"/>
  <c r="C1330" i="17"/>
  <c r="C1331" i="17"/>
  <c r="C1332" i="17"/>
  <c r="C1333" i="17"/>
  <c r="C1334" i="17"/>
  <c r="C1335" i="17"/>
  <c r="C1336" i="17"/>
  <c r="C1337" i="17"/>
  <c r="C1338" i="17"/>
  <c r="C1339" i="17"/>
  <c r="C1340" i="17"/>
  <c r="C1341" i="17"/>
  <c r="C1342" i="17"/>
  <c r="C1343" i="17"/>
  <c r="C1344" i="17"/>
  <c r="C1345" i="17"/>
  <c r="C1346" i="17"/>
  <c r="C1347" i="17"/>
  <c r="C1348" i="17"/>
  <c r="C1349" i="17"/>
  <c r="C1350" i="17"/>
  <c r="C1351" i="17"/>
  <c r="C1352" i="17"/>
  <c r="C1353" i="17"/>
  <c r="C1354" i="17"/>
  <c r="C1355" i="17"/>
  <c r="C1356" i="17"/>
  <c r="C1357" i="17"/>
  <c r="C1358" i="17"/>
  <c r="C1359" i="17"/>
  <c r="C1360" i="17"/>
  <c r="C1361" i="17"/>
  <c r="C1362" i="17"/>
  <c r="C1363" i="17"/>
  <c r="C1364" i="17"/>
  <c r="C1365" i="17"/>
  <c r="C1366" i="17"/>
  <c r="C1367" i="17"/>
  <c r="C1368" i="17"/>
  <c r="C1369" i="17"/>
  <c r="C1370" i="17"/>
  <c r="C1371" i="17"/>
  <c r="C1372" i="17"/>
  <c r="C1373" i="17"/>
  <c r="C1374" i="17"/>
  <c r="C1375" i="17"/>
  <c r="C1376" i="17"/>
  <c r="C1377" i="17"/>
  <c r="C1378" i="17"/>
  <c r="C1379" i="17"/>
  <c r="C1380" i="17"/>
  <c r="C1381" i="17"/>
  <c r="C1382" i="17"/>
  <c r="C1383" i="17"/>
  <c r="C1384" i="17"/>
  <c r="C1385" i="17"/>
  <c r="C1386" i="17"/>
  <c r="C1387" i="17"/>
  <c r="C1388" i="17"/>
  <c r="C1389" i="17"/>
  <c r="C1390" i="17"/>
  <c r="C1391" i="17"/>
  <c r="C1392" i="17"/>
  <c r="C1393" i="17"/>
  <c r="C1394" i="17"/>
  <c r="C1395" i="17"/>
  <c r="C1396" i="17"/>
  <c r="C1397" i="17"/>
  <c r="C1398" i="17"/>
  <c r="C1399" i="17"/>
  <c r="C1400" i="17"/>
  <c r="C1401" i="17"/>
  <c r="C1402" i="17"/>
  <c r="C1403" i="17"/>
  <c r="C1404" i="17"/>
  <c r="C1405" i="17"/>
  <c r="C1406" i="17"/>
  <c r="C1407" i="17"/>
  <c r="C1408" i="17"/>
  <c r="C1409" i="17"/>
  <c r="C1410" i="17"/>
  <c r="C1411" i="17"/>
  <c r="C1412" i="17"/>
  <c r="C1413" i="17"/>
  <c r="C1414" i="17"/>
  <c r="C1415" i="17"/>
  <c r="C1416" i="17"/>
  <c r="C1417" i="17"/>
  <c r="C1418" i="17"/>
  <c r="C1419" i="17"/>
  <c r="C1420" i="17"/>
  <c r="C1421" i="17"/>
  <c r="C1422" i="17"/>
  <c r="C1423" i="17"/>
  <c r="C1424" i="17"/>
  <c r="C1425" i="17"/>
  <c r="C1426" i="17"/>
  <c r="C1427" i="17"/>
  <c r="C1428" i="17"/>
  <c r="C1429" i="17"/>
  <c r="C1430" i="17"/>
  <c r="C1431" i="17"/>
  <c r="C1432" i="17"/>
  <c r="C1433" i="17"/>
  <c r="C1434" i="17"/>
  <c r="C1435" i="17"/>
  <c r="C1436" i="17"/>
  <c r="C1437" i="17"/>
  <c r="C1438" i="17"/>
  <c r="C1439" i="17"/>
  <c r="C1440" i="17"/>
  <c r="C1441" i="17"/>
  <c r="C1442" i="17"/>
  <c r="C1443" i="17"/>
  <c r="C1444" i="17"/>
  <c r="C1445" i="17"/>
  <c r="C1446" i="17"/>
  <c r="C1447" i="17"/>
  <c r="C1448" i="17"/>
  <c r="C1449" i="17"/>
  <c r="C1450" i="17"/>
  <c r="C1451" i="17"/>
  <c r="C1452" i="17"/>
  <c r="C1453" i="17"/>
  <c r="C1454" i="17"/>
  <c r="C1455" i="17"/>
  <c r="C1456" i="17"/>
  <c r="C1457" i="17"/>
  <c r="C1458" i="17"/>
  <c r="C1459" i="17"/>
  <c r="C1460" i="17"/>
  <c r="C1461" i="17"/>
  <c r="C1462" i="17"/>
  <c r="C1463" i="17"/>
  <c r="C1464" i="17"/>
  <c r="C1465" i="17"/>
  <c r="C1466" i="17"/>
  <c r="C1467" i="17"/>
  <c r="C1468" i="17"/>
  <c r="C1469" i="17"/>
  <c r="C1470" i="17"/>
  <c r="C1471" i="17"/>
  <c r="C1472" i="17"/>
  <c r="C1473" i="17"/>
  <c r="C1474" i="17"/>
  <c r="C1475" i="17"/>
  <c r="C1476" i="17"/>
  <c r="C1477" i="17"/>
  <c r="C1478" i="17"/>
  <c r="C1479" i="17"/>
  <c r="C1480" i="17"/>
  <c r="C1481" i="17"/>
  <c r="C1482" i="17"/>
  <c r="C1483" i="17"/>
  <c r="C1484" i="17"/>
  <c r="C1485" i="17"/>
  <c r="C1486" i="17"/>
  <c r="C1487" i="17"/>
  <c r="C1488" i="17"/>
  <c r="C1489" i="17"/>
  <c r="C1490" i="17"/>
  <c r="C1491" i="17"/>
  <c r="C1492" i="17"/>
  <c r="C1493" i="17"/>
  <c r="C1494" i="17"/>
  <c r="C1495" i="17"/>
  <c r="C1496" i="17"/>
  <c r="C1497" i="17"/>
  <c r="C1498" i="17"/>
  <c r="C1499" i="17"/>
  <c r="C1001" i="17"/>
  <c r="D9" i="37"/>
  <c r="P1501" i="17" l="1"/>
  <c r="AC1501" i="17"/>
  <c r="AP1501" i="17"/>
  <c r="BC1501" i="17"/>
  <c r="BP1501" i="17"/>
  <c r="AE1501" i="17"/>
  <c r="AR1501" i="17"/>
  <c r="BE1501" i="17"/>
  <c r="BR1501" i="17"/>
  <c r="T1502" i="17"/>
  <c r="F176" i="45" s="1"/>
  <c r="X1502" i="17"/>
  <c r="F180" i="45" s="1"/>
  <c r="AG1502" i="17"/>
  <c r="G176" i="45" s="1"/>
  <c r="AT1502" i="17"/>
  <c r="H176" i="45" s="1"/>
  <c r="BG1502" i="17"/>
  <c r="I176" i="45" s="1"/>
  <c r="BK1502" i="17"/>
  <c r="I180" i="45" s="1"/>
  <c r="BT1502" i="17"/>
  <c r="J176" i="45" s="1"/>
  <c r="R1501" i="17"/>
  <c r="V1502" i="17"/>
  <c r="F178" i="45" s="1"/>
  <c r="Z1502" i="17"/>
  <c r="F182" i="45" s="1"/>
  <c r="AI1502" i="17"/>
  <c r="G178" i="45" s="1"/>
  <c r="AM1502" i="17"/>
  <c r="G182" i="45" s="1"/>
  <c r="AV1502" i="17"/>
  <c r="H178" i="45" s="1"/>
  <c r="AZ1502" i="17"/>
  <c r="H182" i="45" s="1"/>
  <c r="BI1502" i="17"/>
  <c r="I178" i="45" s="1"/>
  <c r="BV1502" i="17"/>
  <c r="J178" i="45" s="1"/>
  <c r="BZ1502" i="17"/>
  <c r="J182" i="45" s="1"/>
  <c r="X1501" i="17"/>
  <c r="X1503" i="17" s="1"/>
  <c r="F181" i="45" s="1"/>
  <c r="AK1501" i="17"/>
  <c r="AX1501" i="17"/>
  <c r="BK1501" i="17"/>
  <c r="BX1501" i="17"/>
  <c r="Z1501" i="17"/>
  <c r="AM1501" i="17"/>
  <c r="AZ1501" i="17"/>
  <c r="BM1501" i="17"/>
  <c r="BZ1501" i="17"/>
  <c r="BT1501" i="17"/>
  <c r="BX1502" i="17"/>
  <c r="BV1501" i="17"/>
  <c r="BP1502" i="17"/>
  <c r="BR1502" i="17"/>
  <c r="BI1501" i="17"/>
  <c r="BM1502" i="17"/>
  <c r="BG1501" i="17"/>
  <c r="BC1502" i="17"/>
  <c r="I172" i="45" s="1"/>
  <c r="BE1502" i="17"/>
  <c r="AT1501" i="17"/>
  <c r="AX1502" i="17"/>
  <c r="H180" i="45" s="1"/>
  <c r="AV1501" i="17"/>
  <c r="AP1502" i="17"/>
  <c r="AR1502" i="17"/>
  <c r="H174" i="45" s="1"/>
  <c r="AG1501" i="17"/>
  <c r="AK1502" i="17"/>
  <c r="AI1501" i="17"/>
  <c r="AC1502" i="17"/>
  <c r="G172" i="45" s="1"/>
  <c r="AE1502" i="17"/>
  <c r="V1501" i="17"/>
  <c r="P1502" i="17"/>
  <c r="F172" i="45" s="1"/>
  <c r="T1501" i="17"/>
  <c r="R1502" i="17"/>
  <c r="F174" i="45" s="1"/>
  <c r="CC1001" i="17"/>
  <c r="CD1001" i="17"/>
  <c r="CE1001" i="17"/>
  <c r="CF1001" i="17"/>
  <c r="CG1001" i="17"/>
  <c r="CC1002" i="17"/>
  <c r="CD1002" i="17"/>
  <c r="CE1002" i="17"/>
  <c r="CF1002" i="17"/>
  <c r="CG1002" i="17"/>
  <c r="CC1003" i="17"/>
  <c r="CD1003" i="17"/>
  <c r="CE1003" i="17"/>
  <c r="CF1003" i="17"/>
  <c r="CG1003" i="17"/>
  <c r="CC1004" i="17"/>
  <c r="CD1004" i="17"/>
  <c r="CE1004" i="17"/>
  <c r="CF1004" i="17"/>
  <c r="CG1004" i="17"/>
  <c r="CC1005" i="17"/>
  <c r="CD1005" i="17"/>
  <c r="CE1005" i="17"/>
  <c r="CF1005" i="17"/>
  <c r="CG1005" i="17"/>
  <c r="CC1006" i="17"/>
  <c r="CD1006" i="17"/>
  <c r="CE1006" i="17"/>
  <c r="CF1006" i="17"/>
  <c r="CG1006" i="17"/>
  <c r="CC1007" i="17"/>
  <c r="CD1007" i="17"/>
  <c r="CE1007" i="17"/>
  <c r="CF1007" i="17"/>
  <c r="CG1007" i="17"/>
  <c r="CC1008" i="17"/>
  <c r="CD1008" i="17"/>
  <c r="CE1008" i="17"/>
  <c r="CF1008" i="17"/>
  <c r="CG1008" i="17"/>
  <c r="CC1009" i="17"/>
  <c r="CD1009" i="17"/>
  <c r="CE1009" i="17"/>
  <c r="CF1009" i="17"/>
  <c r="CG1009" i="17"/>
  <c r="CC1010" i="17"/>
  <c r="CD1010" i="17"/>
  <c r="CE1010" i="17"/>
  <c r="CF1010" i="17"/>
  <c r="CG1010" i="17"/>
  <c r="CC1011" i="17"/>
  <c r="CD1011" i="17"/>
  <c r="CE1011" i="17"/>
  <c r="CF1011" i="17"/>
  <c r="CG1011" i="17"/>
  <c r="CC1012" i="17"/>
  <c r="CD1012" i="17"/>
  <c r="CE1012" i="17"/>
  <c r="CF1012" i="17"/>
  <c r="CG1012" i="17"/>
  <c r="CC1013" i="17"/>
  <c r="CD1013" i="17"/>
  <c r="CE1013" i="17"/>
  <c r="CF1013" i="17"/>
  <c r="CG1013" i="17"/>
  <c r="CC1014" i="17"/>
  <c r="CD1014" i="17"/>
  <c r="CE1014" i="17"/>
  <c r="CF1014" i="17"/>
  <c r="CG1014" i="17"/>
  <c r="CC1015" i="17"/>
  <c r="CD1015" i="17"/>
  <c r="CE1015" i="17"/>
  <c r="CF1015" i="17"/>
  <c r="CG1015" i="17"/>
  <c r="CC1016" i="17"/>
  <c r="CD1016" i="17"/>
  <c r="CE1016" i="17"/>
  <c r="CF1016" i="17"/>
  <c r="CG1016" i="17"/>
  <c r="CC1017" i="17"/>
  <c r="CD1017" i="17"/>
  <c r="CE1017" i="17"/>
  <c r="CF1017" i="17"/>
  <c r="CG1017" i="17"/>
  <c r="CC1018" i="17"/>
  <c r="CD1018" i="17"/>
  <c r="CE1018" i="17"/>
  <c r="CF1018" i="17"/>
  <c r="CG1018" i="17"/>
  <c r="CC1019" i="17"/>
  <c r="CD1019" i="17"/>
  <c r="CE1019" i="17"/>
  <c r="CF1019" i="17"/>
  <c r="CG1019" i="17"/>
  <c r="CC1020" i="17"/>
  <c r="CD1020" i="17"/>
  <c r="CE1020" i="17"/>
  <c r="CF1020" i="17"/>
  <c r="CG1020" i="17"/>
  <c r="CC1021" i="17"/>
  <c r="CD1021" i="17"/>
  <c r="CE1021" i="17"/>
  <c r="CF1021" i="17"/>
  <c r="CG1021" i="17"/>
  <c r="CC1022" i="17"/>
  <c r="CD1022" i="17"/>
  <c r="CE1022" i="17"/>
  <c r="CF1022" i="17"/>
  <c r="CG1022" i="17"/>
  <c r="CC1023" i="17"/>
  <c r="CD1023" i="17"/>
  <c r="CE1023" i="17"/>
  <c r="CF1023" i="17"/>
  <c r="CG1023" i="17"/>
  <c r="CC1024" i="17"/>
  <c r="CD1024" i="17"/>
  <c r="CE1024" i="17"/>
  <c r="CF1024" i="17"/>
  <c r="CG1024" i="17"/>
  <c r="CC1025" i="17"/>
  <c r="CD1025" i="17"/>
  <c r="CE1025" i="17"/>
  <c r="CF1025" i="17"/>
  <c r="CG1025" i="17"/>
  <c r="CC1026" i="17"/>
  <c r="CD1026" i="17"/>
  <c r="CE1026" i="17"/>
  <c r="CF1026" i="17"/>
  <c r="CG1026" i="17"/>
  <c r="CC1027" i="17"/>
  <c r="CD1027" i="17"/>
  <c r="CE1027" i="17"/>
  <c r="CF1027" i="17"/>
  <c r="CG1027" i="17"/>
  <c r="CC1028" i="17"/>
  <c r="CD1028" i="17"/>
  <c r="CE1028" i="17"/>
  <c r="CF1028" i="17"/>
  <c r="CG1028" i="17"/>
  <c r="CC1029" i="17"/>
  <c r="CD1029" i="17"/>
  <c r="CE1029" i="17"/>
  <c r="CF1029" i="17"/>
  <c r="CG1029" i="17"/>
  <c r="CC1030" i="17"/>
  <c r="CD1030" i="17"/>
  <c r="CE1030" i="17"/>
  <c r="CF1030" i="17"/>
  <c r="CG1030" i="17"/>
  <c r="CC1031" i="17"/>
  <c r="CD1031" i="17"/>
  <c r="CE1031" i="17"/>
  <c r="CF1031" i="17"/>
  <c r="CG1031" i="17"/>
  <c r="CC1032" i="17"/>
  <c r="CD1032" i="17"/>
  <c r="CE1032" i="17"/>
  <c r="CF1032" i="17"/>
  <c r="CG1032" i="17"/>
  <c r="CC1033" i="17"/>
  <c r="CD1033" i="17"/>
  <c r="CE1033" i="17"/>
  <c r="CF1033" i="17"/>
  <c r="CG1033" i="17"/>
  <c r="CC1034" i="17"/>
  <c r="CD1034" i="17"/>
  <c r="CE1034" i="17"/>
  <c r="CF1034" i="17"/>
  <c r="CG1034" i="17"/>
  <c r="CC1035" i="17"/>
  <c r="CD1035" i="17"/>
  <c r="CE1035" i="17"/>
  <c r="CF1035" i="17"/>
  <c r="CG1035" i="17"/>
  <c r="CC1036" i="17"/>
  <c r="CD1036" i="17"/>
  <c r="CE1036" i="17"/>
  <c r="CF1036" i="17"/>
  <c r="CG1036" i="17"/>
  <c r="CC1037" i="17"/>
  <c r="CD1037" i="17"/>
  <c r="CE1037" i="17"/>
  <c r="CF1037" i="17"/>
  <c r="CG1037" i="17"/>
  <c r="CC1038" i="17"/>
  <c r="CD1038" i="17"/>
  <c r="CE1038" i="17"/>
  <c r="CF1038" i="17"/>
  <c r="CG1038" i="17"/>
  <c r="CC1039" i="17"/>
  <c r="CD1039" i="17"/>
  <c r="CE1039" i="17"/>
  <c r="CF1039" i="17"/>
  <c r="CG1039" i="17"/>
  <c r="CC1040" i="17"/>
  <c r="CD1040" i="17"/>
  <c r="CE1040" i="17"/>
  <c r="CF1040" i="17"/>
  <c r="CG1040" i="17"/>
  <c r="CC1041" i="17"/>
  <c r="CD1041" i="17"/>
  <c r="CE1041" i="17"/>
  <c r="CF1041" i="17"/>
  <c r="CG1041" i="17"/>
  <c r="CC1042" i="17"/>
  <c r="CD1042" i="17"/>
  <c r="CE1042" i="17"/>
  <c r="CF1042" i="17"/>
  <c r="CG1042" i="17"/>
  <c r="CC1043" i="17"/>
  <c r="CD1043" i="17"/>
  <c r="CE1043" i="17"/>
  <c r="CF1043" i="17"/>
  <c r="CG1043" i="17"/>
  <c r="CC1044" i="17"/>
  <c r="CD1044" i="17"/>
  <c r="CE1044" i="17"/>
  <c r="CF1044" i="17"/>
  <c r="CG1044" i="17"/>
  <c r="CC1045" i="17"/>
  <c r="CD1045" i="17"/>
  <c r="CE1045" i="17"/>
  <c r="CF1045" i="17"/>
  <c r="CG1045" i="17"/>
  <c r="CC1046" i="17"/>
  <c r="CD1046" i="17"/>
  <c r="CE1046" i="17"/>
  <c r="CF1046" i="17"/>
  <c r="CG1046" i="17"/>
  <c r="CC1047" i="17"/>
  <c r="CD1047" i="17"/>
  <c r="CE1047" i="17"/>
  <c r="CF1047" i="17"/>
  <c r="CG1047" i="17"/>
  <c r="CC1048" i="17"/>
  <c r="CD1048" i="17"/>
  <c r="CE1048" i="17"/>
  <c r="CF1048" i="17"/>
  <c r="CG1048" i="17"/>
  <c r="CC1049" i="17"/>
  <c r="CD1049" i="17"/>
  <c r="CE1049" i="17"/>
  <c r="CF1049" i="17"/>
  <c r="CG1049" i="17"/>
  <c r="CC1050" i="17"/>
  <c r="CD1050" i="17"/>
  <c r="CE1050" i="17"/>
  <c r="CF1050" i="17"/>
  <c r="CG1050" i="17"/>
  <c r="CC1051" i="17"/>
  <c r="CD1051" i="17"/>
  <c r="CE1051" i="17"/>
  <c r="CF1051" i="17"/>
  <c r="CG1051" i="17"/>
  <c r="CC1052" i="17"/>
  <c r="CD1052" i="17"/>
  <c r="CE1052" i="17"/>
  <c r="CF1052" i="17"/>
  <c r="CG1052" i="17"/>
  <c r="CC1053" i="17"/>
  <c r="CD1053" i="17"/>
  <c r="CE1053" i="17"/>
  <c r="CF1053" i="17"/>
  <c r="CG1053" i="17"/>
  <c r="CC1054" i="17"/>
  <c r="CD1054" i="17"/>
  <c r="CE1054" i="17"/>
  <c r="CF1054" i="17"/>
  <c r="CG1054" i="17"/>
  <c r="CC1055" i="17"/>
  <c r="CD1055" i="17"/>
  <c r="CE1055" i="17"/>
  <c r="CF1055" i="17"/>
  <c r="CG1055" i="17"/>
  <c r="CC1056" i="17"/>
  <c r="CD1056" i="17"/>
  <c r="CE1056" i="17"/>
  <c r="CF1056" i="17"/>
  <c r="CG1056" i="17"/>
  <c r="CC1057" i="17"/>
  <c r="CD1057" i="17"/>
  <c r="CE1057" i="17"/>
  <c r="CF1057" i="17"/>
  <c r="CG1057" i="17"/>
  <c r="CC1058" i="17"/>
  <c r="CD1058" i="17"/>
  <c r="CE1058" i="17"/>
  <c r="CF1058" i="17"/>
  <c r="CG1058" i="17"/>
  <c r="CC1059" i="17"/>
  <c r="CD1059" i="17"/>
  <c r="CE1059" i="17"/>
  <c r="CF1059" i="17"/>
  <c r="CG1059" i="17"/>
  <c r="CC1060" i="17"/>
  <c r="CD1060" i="17"/>
  <c r="CE1060" i="17"/>
  <c r="CF1060" i="17"/>
  <c r="CG1060" i="17"/>
  <c r="CC1061" i="17"/>
  <c r="CD1061" i="17"/>
  <c r="CE1061" i="17"/>
  <c r="CF1061" i="17"/>
  <c r="CG1061" i="17"/>
  <c r="CC1062" i="17"/>
  <c r="CD1062" i="17"/>
  <c r="CE1062" i="17"/>
  <c r="CF1062" i="17"/>
  <c r="CG1062" i="17"/>
  <c r="CC1063" i="17"/>
  <c r="CD1063" i="17"/>
  <c r="CE1063" i="17"/>
  <c r="CF1063" i="17"/>
  <c r="CG1063" i="17"/>
  <c r="CC1064" i="17"/>
  <c r="CD1064" i="17"/>
  <c r="CE1064" i="17"/>
  <c r="CF1064" i="17"/>
  <c r="CG1064" i="17"/>
  <c r="CC1065" i="17"/>
  <c r="CD1065" i="17"/>
  <c r="CE1065" i="17"/>
  <c r="CF1065" i="17"/>
  <c r="CG1065" i="17"/>
  <c r="CC1066" i="17"/>
  <c r="CD1066" i="17"/>
  <c r="CE1066" i="17"/>
  <c r="CF1066" i="17"/>
  <c r="CG1066" i="17"/>
  <c r="CC1067" i="17"/>
  <c r="CD1067" i="17"/>
  <c r="CE1067" i="17"/>
  <c r="CF1067" i="17"/>
  <c r="CG1067" i="17"/>
  <c r="CC1068" i="17"/>
  <c r="CD1068" i="17"/>
  <c r="CE1068" i="17"/>
  <c r="CF1068" i="17"/>
  <c r="CG1068" i="17"/>
  <c r="CC1069" i="17"/>
  <c r="CD1069" i="17"/>
  <c r="CE1069" i="17"/>
  <c r="CF1069" i="17"/>
  <c r="CG1069" i="17"/>
  <c r="CC1070" i="17"/>
  <c r="CD1070" i="17"/>
  <c r="CE1070" i="17"/>
  <c r="CF1070" i="17"/>
  <c r="CG1070" i="17"/>
  <c r="CC1071" i="17"/>
  <c r="CD1071" i="17"/>
  <c r="CE1071" i="17"/>
  <c r="CF1071" i="17"/>
  <c r="CG1071" i="17"/>
  <c r="CC1072" i="17"/>
  <c r="CD1072" i="17"/>
  <c r="CE1072" i="17"/>
  <c r="CF1072" i="17"/>
  <c r="CG1072" i="17"/>
  <c r="CC1073" i="17"/>
  <c r="CD1073" i="17"/>
  <c r="CE1073" i="17"/>
  <c r="CF1073" i="17"/>
  <c r="CG1073" i="17"/>
  <c r="CC1074" i="17"/>
  <c r="CD1074" i="17"/>
  <c r="CE1074" i="17"/>
  <c r="CF1074" i="17"/>
  <c r="CG1074" i="17"/>
  <c r="CC1075" i="17"/>
  <c r="CD1075" i="17"/>
  <c r="CE1075" i="17"/>
  <c r="CF1075" i="17"/>
  <c r="CG1075" i="17"/>
  <c r="CC1076" i="17"/>
  <c r="CD1076" i="17"/>
  <c r="CE1076" i="17"/>
  <c r="CF1076" i="17"/>
  <c r="CG1076" i="17"/>
  <c r="CC1077" i="17"/>
  <c r="CD1077" i="17"/>
  <c r="CE1077" i="17"/>
  <c r="CF1077" i="17"/>
  <c r="CG1077" i="17"/>
  <c r="CC1078" i="17"/>
  <c r="CD1078" i="17"/>
  <c r="CE1078" i="17"/>
  <c r="CF1078" i="17"/>
  <c r="CG1078" i="17"/>
  <c r="CC1079" i="17"/>
  <c r="CD1079" i="17"/>
  <c r="CE1079" i="17"/>
  <c r="CF1079" i="17"/>
  <c r="CG1079" i="17"/>
  <c r="CC1080" i="17"/>
  <c r="CD1080" i="17"/>
  <c r="CE1080" i="17"/>
  <c r="CF1080" i="17"/>
  <c r="CG1080" i="17"/>
  <c r="CC1081" i="17"/>
  <c r="CD1081" i="17"/>
  <c r="CE1081" i="17"/>
  <c r="CF1081" i="17"/>
  <c r="CG1081" i="17"/>
  <c r="CC1082" i="17"/>
  <c r="CD1082" i="17"/>
  <c r="CE1082" i="17"/>
  <c r="CF1082" i="17"/>
  <c r="CG1082" i="17"/>
  <c r="CC1083" i="17"/>
  <c r="CD1083" i="17"/>
  <c r="CE1083" i="17"/>
  <c r="CF1083" i="17"/>
  <c r="CG1083" i="17"/>
  <c r="CC1084" i="17"/>
  <c r="CD1084" i="17"/>
  <c r="CE1084" i="17"/>
  <c r="CF1084" i="17"/>
  <c r="CG1084" i="17"/>
  <c r="CC1085" i="17"/>
  <c r="CD1085" i="17"/>
  <c r="CE1085" i="17"/>
  <c r="CF1085" i="17"/>
  <c r="CG1085" i="17"/>
  <c r="CC1086" i="17"/>
  <c r="CD1086" i="17"/>
  <c r="CE1086" i="17"/>
  <c r="CF1086" i="17"/>
  <c r="CG1086" i="17"/>
  <c r="CC1087" i="17"/>
  <c r="CD1087" i="17"/>
  <c r="CE1087" i="17"/>
  <c r="CF1087" i="17"/>
  <c r="CG1087" i="17"/>
  <c r="CC1088" i="17"/>
  <c r="CD1088" i="17"/>
  <c r="CE1088" i="17"/>
  <c r="CF1088" i="17"/>
  <c r="CG1088" i="17"/>
  <c r="CC1089" i="17"/>
  <c r="CD1089" i="17"/>
  <c r="CE1089" i="17"/>
  <c r="CF1089" i="17"/>
  <c r="CG1089" i="17"/>
  <c r="CC1090" i="17"/>
  <c r="CD1090" i="17"/>
  <c r="CE1090" i="17"/>
  <c r="CF1090" i="17"/>
  <c r="CG1090" i="17"/>
  <c r="CC1091" i="17"/>
  <c r="CD1091" i="17"/>
  <c r="CE1091" i="17"/>
  <c r="CF1091" i="17"/>
  <c r="CG1091" i="17"/>
  <c r="CC1092" i="17"/>
  <c r="CD1092" i="17"/>
  <c r="CE1092" i="17"/>
  <c r="CF1092" i="17"/>
  <c r="CG1092" i="17"/>
  <c r="CC1093" i="17"/>
  <c r="CD1093" i="17"/>
  <c r="CE1093" i="17"/>
  <c r="CF1093" i="17"/>
  <c r="CG1093" i="17"/>
  <c r="CC1094" i="17"/>
  <c r="CD1094" i="17"/>
  <c r="CE1094" i="17"/>
  <c r="CF1094" i="17"/>
  <c r="CG1094" i="17"/>
  <c r="CC1095" i="17"/>
  <c r="CD1095" i="17"/>
  <c r="CE1095" i="17"/>
  <c r="CF1095" i="17"/>
  <c r="CG1095" i="17"/>
  <c r="CC1096" i="17"/>
  <c r="CD1096" i="17"/>
  <c r="CE1096" i="17"/>
  <c r="CF1096" i="17"/>
  <c r="CG1096" i="17"/>
  <c r="CC1097" i="17"/>
  <c r="CD1097" i="17"/>
  <c r="CE1097" i="17"/>
  <c r="CF1097" i="17"/>
  <c r="CG1097" i="17"/>
  <c r="CC1098" i="17"/>
  <c r="CD1098" i="17"/>
  <c r="CE1098" i="17"/>
  <c r="CF1098" i="17"/>
  <c r="CG1098" i="17"/>
  <c r="CC1099" i="17"/>
  <c r="CD1099" i="17"/>
  <c r="CE1099" i="17"/>
  <c r="CF1099" i="17"/>
  <c r="CG1099" i="17"/>
  <c r="CC1100" i="17"/>
  <c r="CD1100" i="17"/>
  <c r="CE1100" i="17"/>
  <c r="CF1100" i="17"/>
  <c r="CG1100" i="17"/>
  <c r="CC1101" i="17"/>
  <c r="CD1101" i="17"/>
  <c r="CE1101" i="17"/>
  <c r="CF1101" i="17"/>
  <c r="CG1101" i="17"/>
  <c r="CC1102" i="17"/>
  <c r="CD1102" i="17"/>
  <c r="CE1102" i="17"/>
  <c r="CF1102" i="17"/>
  <c r="CG1102" i="17"/>
  <c r="CC1103" i="17"/>
  <c r="CD1103" i="17"/>
  <c r="CE1103" i="17"/>
  <c r="CF1103" i="17"/>
  <c r="CG1103" i="17"/>
  <c r="CC1104" i="17"/>
  <c r="CD1104" i="17"/>
  <c r="CE1104" i="17"/>
  <c r="CF1104" i="17"/>
  <c r="CG1104" i="17"/>
  <c r="CC1105" i="17"/>
  <c r="CD1105" i="17"/>
  <c r="CE1105" i="17"/>
  <c r="CF1105" i="17"/>
  <c r="CG1105" i="17"/>
  <c r="CC1106" i="17"/>
  <c r="CD1106" i="17"/>
  <c r="CE1106" i="17"/>
  <c r="CF1106" i="17"/>
  <c r="CG1106" i="17"/>
  <c r="CC1107" i="17"/>
  <c r="CD1107" i="17"/>
  <c r="CE1107" i="17"/>
  <c r="CF1107" i="17"/>
  <c r="CG1107" i="17"/>
  <c r="CC1108" i="17"/>
  <c r="CD1108" i="17"/>
  <c r="CE1108" i="17"/>
  <c r="CF1108" i="17"/>
  <c r="CG1108" i="17"/>
  <c r="CC1109" i="17"/>
  <c r="CD1109" i="17"/>
  <c r="CE1109" i="17"/>
  <c r="CF1109" i="17"/>
  <c r="CG1109" i="17"/>
  <c r="CC1110" i="17"/>
  <c r="CD1110" i="17"/>
  <c r="CE1110" i="17"/>
  <c r="CF1110" i="17"/>
  <c r="CG1110" i="17"/>
  <c r="CC1111" i="17"/>
  <c r="CD1111" i="17"/>
  <c r="CE1111" i="17"/>
  <c r="CF1111" i="17"/>
  <c r="CG1111" i="17"/>
  <c r="CC1112" i="17"/>
  <c r="CD1112" i="17"/>
  <c r="CE1112" i="17"/>
  <c r="CF1112" i="17"/>
  <c r="CG1112" i="17"/>
  <c r="CC1113" i="17"/>
  <c r="CD1113" i="17"/>
  <c r="CE1113" i="17"/>
  <c r="CF1113" i="17"/>
  <c r="CG1113" i="17"/>
  <c r="CC1114" i="17"/>
  <c r="CD1114" i="17"/>
  <c r="CE1114" i="17"/>
  <c r="CF1114" i="17"/>
  <c r="CG1114" i="17"/>
  <c r="CC1115" i="17"/>
  <c r="CD1115" i="17"/>
  <c r="CE1115" i="17"/>
  <c r="CF1115" i="17"/>
  <c r="CG1115" i="17"/>
  <c r="CC1116" i="17"/>
  <c r="CD1116" i="17"/>
  <c r="CE1116" i="17"/>
  <c r="CF1116" i="17"/>
  <c r="CG1116" i="17"/>
  <c r="CC1117" i="17"/>
  <c r="CD1117" i="17"/>
  <c r="CE1117" i="17"/>
  <c r="CF1117" i="17"/>
  <c r="CG1117" i="17"/>
  <c r="CC1118" i="17"/>
  <c r="CD1118" i="17"/>
  <c r="CE1118" i="17"/>
  <c r="CF1118" i="17"/>
  <c r="CG1118" i="17"/>
  <c r="CC1119" i="17"/>
  <c r="CD1119" i="17"/>
  <c r="CE1119" i="17"/>
  <c r="CF1119" i="17"/>
  <c r="CG1119" i="17"/>
  <c r="CC1120" i="17"/>
  <c r="CD1120" i="17"/>
  <c r="CE1120" i="17"/>
  <c r="CF1120" i="17"/>
  <c r="CG1120" i="17"/>
  <c r="CC1121" i="17"/>
  <c r="CD1121" i="17"/>
  <c r="CE1121" i="17"/>
  <c r="CF1121" i="17"/>
  <c r="CG1121" i="17"/>
  <c r="CC1122" i="17"/>
  <c r="CD1122" i="17"/>
  <c r="CE1122" i="17"/>
  <c r="CF1122" i="17"/>
  <c r="CG1122" i="17"/>
  <c r="CC1123" i="17"/>
  <c r="CD1123" i="17"/>
  <c r="CE1123" i="17"/>
  <c r="CF1123" i="17"/>
  <c r="CG1123" i="17"/>
  <c r="CC1124" i="17"/>
  <c r="CD1124" i="17"/>
  <c r="CE1124" i="17"/>
  <c r="CF1124" i="17"/>
  <c r="CG1124" i="17"/>
  <c r="CC1125" i="17"/>
  <c r="CD1125" i="17"/>
  <c r="CE1125" i="17"/>
  <c r="CF1125" i="17"/>
  <c r="CG1125" i="17"/>
  <c r="CC1126" i="17"/>
  <c r="CD1126" i="17"/>
  <c r="CE1126" i="17"/>
  <c r="CF1126" i="17"/>
  <c r="CG1126" i="17"/>
  <c r="CC1127" i="17"/>
  <c r="CD1127" i="17"/>
  <c r="CE1127" i="17"/>
  <c r="CF1127" i="17"/>
  <c r="CG1127" i="17"/>
  <c r="CC1128" i="17"/>
  <c r="CD1128" i="17"/>
  <c r="CE1128" i="17"/>
  <c r="CF1128" i="17"/>
  <c r="CG1128" i="17"/>
  <c r="CC1129" i="17"/>
  <c r="CD1129" i="17"/>
  <c r="CE1129" i="17"/>
  <c r="CF1129" i="17"/>
  <c r="CG1129" i="17"/>
  <c r="CC1130" i="17"/>
  <c r="CD1130" i="17"/>
  <c r="CE1130" i="17"/>
  <c r="CF1130" i="17"/>
  <c r="CG1130" i="17"/>
  <c r="CC1131" i="17"/>
  <c r="CD1131" i="17"/>
  <c r="CE1131" i="17"/>
  <c r="CF1131" i="17"/>
  <c r="CG1131" i="17"/>
  <c r="CC1132" i="17"/>
  <c r="CD1132" i="17"/>
  <c r="CE1132" i="17"/>
  <c r="CF1132" i="17"/>
  <c r="CG1132" i="17"/>
  <c r="CC1133" i="17"/>
  <c r="CD1133" i="17"/>
  <c r="CE1133" i="17"/>
  <c r="CF1133" i="17"/>
  <c r="CG1133" i="17"/>
  <c r="CC1134" i="17"/>
  <c r="CD1134" i="17"/>
  <c r="CE1134" i="17"/>
  <c r="CF1134" i="17"/>
  <c r="CG1134" i="17"/>
  <c r="CC1135" i="17"/>
  <c r="CD1135" i="17"/>
  <c r="CE1135" i="17"/>
  <c r="CF1135" i="17"/>
  <c r="CG1135" i="17"/>
  <c r="CC1136" i="17"/>
  <c r="CD1136" i="17"/>
  <c r="CE1136" i="17"/>
  <c r="CF1136" i="17"/>
  <c r="CG1136" i="17"/>
  <c r="CC1137" i="17"/>
  <c r="CD1137" i="17"/>
  <c r="CE1137" i="17"/>
  <c r="CF1137" i="17"/>
  <c r="CG1137" i="17"/>
  <c r="CC1138" i="17"/>
  <c r="CD1138" i="17"/>
  <c r="CE1138" i="17"/>
  <c r="CF1138" i="17"/>
  <c r="CG1138" i="17"/>
  <c r="CC1139" i="17"/>
  <c r="CD1139" i="17"/>
  <c r="CE1139" i="17"/>
  <c r="CF1139" i="17"/>
  <c r="CG1139" i="17"/>
  <c r="CC1140" i="17"/>
  <c r="CD1140" i="17"/>
  <c r="CE1140" i="17"/>
  <c r="CF1140" i="17"/>
  <c r="CG1140" i="17"/>
  <c r="CC1141" i="17"/>
  <c r="CD1141" i="17"/>
  <c r="CE1141" i="17"/>
  <c r="CF1141" i="17"/>
  <c r="CG1141" i="17"/>
  <c r="CC1142" i="17"/>
  <c r="CD1142" i="17"/>
  <c r="CE1142" i="17"/>
  <c r="CF1142" i="17"/>
  <c r="CG1142" i="17"/>
  <c r="CC1143" i="17"/>
  <c r="CD1143" i="17"/>
  <c r="CE1143" i="17"/>
  <c r="CF1143" i="17"/>
  <c r="CG1143" i="17"/>
  <c r="CC1144" i="17"/>
  <c r="CD1144" i="17"/>
  <c r="CE1144" i="17"/>
  <c r="CF1144" i="17"/>
  <c r="CG1144" i="17"/>
  <c r="CC1145" i="17"/>
  <c r="CD1145" i="17"/>
  <c r="CE1145" i="17"/>
  <c r="CF1145" i="17"/>
  <c r="CG1145" i="17"/>
  <c r="CC1146" i="17"/>
  <c r="CD1146" i="17"/>
  <c r="CE1146" i="17"/>
  <c r="CF1146" i="17"/>
  <c r="CG1146" i="17"/>
  <c r="CC1147" i="17"/>
  <c r="CD1147" i="17"/>
  <c r="CE1147" i="17"/>
  <c r="CF1147" i="17"/>
  <c r="CG1147" i="17"/>
  <c r="CC1148" i="17"/>
  <c r="CD1148" i="17"/>
  <c r="CE1148" i="17"/>
  <c r="CF1148" i="17"/>
  <c r="CG1148" i="17"/>
  <c r="CC1149" i="17"/>
  <c r="CD1149" i="17"/>
  <c r="CE1149" i="17"/>
  <c r="CF1149" i="17"/>
  <c r="CG1149" i="17"/>
  <c r="CC1150" i="17"/>
  <c r="CD1150" i="17"/>
  <c r="CE1150" i="17"/>
  <c r="CF1150" i="17"/>
  <c r="CG1150" i="17"/>
  <c r="CC1151" i="17"/>
  <c r="CD1151" i="17"/>
  <c r="CE1151" i="17"/>
  <c r="CF1151" i="17"/>
  <c r="CG1151" i="17"/>
  <c r="CC1152" i="17"/>
  <c r="CD1152" i="17"/>
  <c r="CE1152" i="17"/>
  <c r="CF1152" i="17"/>
  <c r="CG1152" i="17"/>
  <c r="CC1153" i="17"/>
  <c r="CD1153" i="17"/>
  <c r="CE1153" i="17"/>
  <c r="CF1153" i="17"/>
  <c r="CG1153" i="17"/>
  <c r="CC1154" i="17"/>
  <c r="CD1154" i="17"/>
  <c r="CE1154" i="17"/>
  <c r="CF1154" i="17"/>
  <c r="CG1154" i="17"/>
  <c r="CC1155" i="17"/>
  <c r="CD1155" i="17"/>
  <c r="CE1155" i="17"/>
  <c r="CF1155" i="17"/>
  <c r="CG1155" i="17"/>
  <c r="CC1156" i="17"/>
  <c r="CD1156" i="17"/>
  <c r="CE1156" i="17"/>
  <c r="CF1156" i="17"/>
  <c r="CG1156" i="17"/>
  <c r="CC1157" i="17"/>
  <c r="CD1157" i="17"/>
  <c r="CE1157" i="17"/>
  <c r="CF1157" i="17"/>
  <c r="CG1157" i="17"/>
  <c r="CC1158" i="17"/>
  <c r="CD1158" i="17"/>
  <c r="CE1158" i="17"/>
  <c r="CF1158" i="17"/>
  <c r="CG1158" i="17"/>
  <c r="CC1159" i="17"/>
  <c r="CD1159" i="17"/>
  <c r="CE1159" i="17"/>
  <c r="CF1159" i="17"/>
  <c r="CG1159" i="17"/>
  <c r="CC1160" i="17"/>
  <c r="CD1160" i="17"/>
  <c r="CE1160" i="17"/>
  <c r="CF1160" i="17"/>
  <c r="CG1160" i="17"/>
  <c r="CC1161" i="17"/>
  <c r="CD1161" i="17"/>
  <c r="CE1161" i="17"/>
  <c r="CF1161" i="17"/>
  <c r="CG1161" i="17"/>
  <c r="CC1162" i="17"/>
  <c r="CD1162" i="17"/>
  <c r="CE1162" i="17"/>
  <c r="CF1162" i="17"/>
  <c r="CG1162" i="17"/>
  <c r="CC1163" i="17"/>
  <c r="CD1163" i="17"/>
  <c r="CE1163" i="17"/>
  <c r="CF1163" i="17"/>
  <c r="CG1163" i="17"/>
  <c r="CC1164" i="17"/>
  <c r="CD1164" i="17"/>
  <c r="CE1164" i="17"/>
  <c r="CF1164" i="17"/>
  <c r="CG1164" i="17"/>
  <c r="CC1165" i="17"/>
  <c r="CD1165" i="17"/>
  <c r="CE1165" i="17"/>
  <c r="CF1165" i="17"/>
  <c r="CG1165" i="17"/>
  <c r="CC1166" i="17"/>
  <c r="CD1166" i="17"/>
  <c r="CE1166" i="17"/>
  <c r="CF1166" i="17"/>
  <c r="CG1166" i="17"/>
  <c r="CC1167" i="17"/>
  <c r="CD1167" i="17"/>
  <c r="CE1167" i="17"/>
  <c r="CF1167" i="17"/>
  <c r="CG1167" i="17"/>
  <c r="CC1168" i="17"/>
  <c r="CD1168" i="17"/>
  <c r="CE1168" i="17"/>
  <c r="CF1168" i="17"/>
  <c r="CG1168" i="17"/>
  <c r="CC1169" i="17"/>
  <c r="CD1169" i="17"/>
  <c r="CE1169" i="17"/>
  <c r="CF1169" i="17"/>
  <c r="CG1169" i="17"/>
  <c r="CC1170" i="17"/>
  <c r="CD1170" i="17"/>
  <c r="CE1170" i="17"/>
  <c r="CF1170" i="17"/>
  <c r="CG1170" i="17"/>
  <c r="CC1171" i="17"/>
  <c r="CD1171" i="17"/>
  <c r="CE1171" i="17"/>
  <c r="CF1171" i="17"/>
  <c r="CG1171" i="17"/>
  <c r="CC1172" i="17"/>
  <c r="CD1172" i="17"/>
  <c r="CE1172" i="17"/>
  <c r="CF1172" i="17"/>
  <c r="CG1172" i="17"/>
  <c r="CC1173" i="17"/>
  <c r="CD1173" i="17"/>
  <c r="CE1173" i="17"/>
  <c r="CF1173" i="17"/>
  <c r="CG1173" i="17"/>
  <c r="CC1174" i="17"/>
  <c r="CD1174" i="17"/>
  <c r="CE1174" i="17"/>
  <c r="CF1174" i="17"/>
  <c r="CG1174" i="17"/>
  <c r="CC1175" i="17"/>
  <c r="CD1175" i="17"/>
  <c r="CE1175" i="17"/>
  <c r="CF1175" i="17"/>
  <c r="CG1175" i="17"/>
  <c r="CC1176" i="17"/>
  <c r="CD1176" i="17"/>
  <c r="CE1176" i="17"/>
  <c r="CF1176" i="17"/>
  <c r="CG1176" i="17"/>
  <c r="CC1177" i="17"/>
  <c r="CD1177" i="17"/>
  <c r="CE1177" i="17"/>
  <c r="CF1177" i="17"/>
  <c r="CG1177" i="17"/>
  <c r="CC1178" i="17"/>
  <c r="CD1178" i="17"/>
  <c r="CE1178" i="17"/>
  <c r="CF1178" i="17"/>
  <c r="CG1178" i="17"/>
  <c r="CC1179" i="17"/>
  <c r="CD1179" i="17"/>
  <c r="CE1179" i="17"/>
  <c r="CF1179" i="17"/>
  <c r="CG1179" i="17"/>
  <c r="CC1180" i="17"/>
  <c r="CD1180" i="17"/>
  <c r="CE1180" i="17"/>
  <c r="CF1180" i="17"/>
  <c r="CG1180" i="17"/>
  <c r="CC1181" i="17"/>
  <c r="CD1181" i="17"/>
  <c r="CE1181" i="17"/>
  <c r="CF1181" i="17"/>
  <c r="CG1181" i="17"/>
  <c r="CC1182" i="17"/>
  <c r="CD1182" i="17"/>
  <c r="CE1182" i="17"/>
  <c r="CF1182" i="17"/>
  <c r="CG1182" i="17"/>
  <c r="CC1183" i="17"/>
  <c r="CD1183" i="17"/>
  <c r="CE1183" i="17"/>
  <c r="CF1183" i="17"/>
  <c r="CG1183" i="17"/>
  <c r="CC1184" i="17"/>
  <c r="CD1184" i="17"/>
  <c r="CE1184" i="17"/>
  <c r="CF1184" i="17"/>
  <c r="CG1184" i="17"/>
  <c r="CC1185" i="17"/>
  <c r="CD1185" i="17"/>
  <c r="CE1185" i="17"/>
  <c r="CF1185" i="17"/>
  <c r="CG1185" i="17"/>
  <c r="CC1186" i="17"/>
  <c r="CD1186" i="17"/>
  <c r="CE1186" i="17"/>
  <c r="CF1186" i="17"/>
  <c r="CG1186" i="17"/>
  <c r="CC1187" i="17"/>
  <c r="CD1187" i="17"/>
  <c r="CE1187" i="17"/>
  <c r="CF1187" i="17"/>
  <c r="CG1187" i="17"/>
  <c r="CC1188" i="17"/>
  <c r="CD1188" i="17"/>
  <c r="CE1188" i="17"/>
  <c r="CF1188" i="17"/>
  <c r="CG1188" i="17"/>
  <c r="CC1189" i="17"/>
  <c r="CD1189" i="17"/>
  <c r="CE1189" i="17"/>
  <c r="CF1189" i="17"/>
  <c r="CG1189" i="17"/>
  <c r="CC1190" i="17"/>
  <c r="CD1190" i="17"/>
  <c r="CE1190" i="17"/>
  <c r="CF1190" i="17"/>
  <c r="CG1190" i="17"/>
  <c r="CC1191" i="17"/>
  <c r="CD1191" i="17"/>
  <c r="CE1191" i="17"/>
  <c r="CF1191" i="17"/>
  <c r="CG1191" i="17"/>
  <c r="CC1192" i="17"/>
  <c r="CD1192" i="17"/>
  <c r="CE1192" i="17"/>
  <c r="CF1192" i="17"/>
  <c r="CG1192" i="17"/>
  <c r="CC1193" i="17"/>
  <c r="CD1193" i="17"/>
  <c r="CE1193" i="17"/>
  <c r="CF1193" i="17"/>
  <c r="CG1193" i="17"/>
  <c r="CC1194" i="17"/>
  <c r="CD1194" i="17"/>
  <c r="CE1194" i="17"/>
  <c r="CF1194" i="17"/>
  <c r="CG1194" i="17"/>
  <c r="CC1195" i="17"/>
  <c r="CD1195" i="17"/>
  <c r="CE1195" i="17"/>
  <c r="CF1195" i="17"/>
  <c r="CG1195" i="17"/>
  <c r="CC1196" i="17"/>
  <c r="CD1196" i="17"/>
  <c r="CE1196" i="17"/>
  <c r="CF1196" i="17"/>
  <c r="CG1196" i="17"/>
  <c r="CC1197" i="17"/>
  <c r="CD1197" i="17"/>
  <c r="CE1197" i="17"/>
  <c r="CF1197" i="17"/>
  <c r="CG1197" i="17"/>
  <c r="CC1198" i="17"/>
  <c r="CD1198" i="17"/>
  <c r="CE1198" i="17"/>
  <c r="CF1198" i="17"/>
  <c r="CG1198" i="17"/>
  <c r="CC1199" i="17"/>
  <c r="CD1199" i="17"/>
  <c r="CE1199" i="17"/>
  <c r="CF1199" i="17"/>
  <c r="CG1199" i="17"/>
  <c r="CC1200" i="17"/>
  <c r="CD1200" i="17"/>
  <c r="CE1200" i="17"/>
  <c r="CF1200" i="17"/>
  <c r="CG1200" i="17"/>
  <c r="CC1201" i="17"/>
  <c r="CD1201" i="17"/>
  <c r="CE1201" i="17"/>
  <c r="CF1201" i="17"/>
  <c r="CG1201" i="17"/>
  <c r="CC1202" i="17"/>
  <c r="CD1202" i="17"/>
  <c r="CE1202" i="17"/>
  <c r="CF1202" i="17"/>
  <c r="CG1202" i="17"/>
  <c r="CC1203" i="17"/>
  <c r="CD1203" i="17"/>
  <c r="CE1203" i="17"/>
  <c r="CF1203" i="17"/>
  <c r="CG1203" i="17"/>
  <c r="CC1204" i="17"/>
  <c r="CD1204" i="17"/>
  <c r="CE1204" i="17"/>
  <c r="CF1204" i="17"/>
  <c r="CG1204" i="17"/>
  <c r="CC1205" i="17"/>
  <c r="CD1205" i="17"/>
  <c r="CE1205" i="17"/>
  <c r="CF1205" i="17"/>
  <c r="CG1205" i="17"/>
  <c r="CC1206" i="17"/>
  <c r="CD1206" i="17"/>
  <c r="CE1206" i="17"/>
  <c r="CF1206" i="17"/>
  <c r="CG1206" i="17"/>
  <c r="CC1207" i="17"/>
  <c r="CD1207" i="17"/>
  <c r="CE1207" i="17"/>
  <c r="CF1207" i="17"/>
  <c r="CG1207" i="17"/>
  <c r="CC1208" i="17"/>
  <c r="CD1208" i="17"/>
  <c r="CE1208" i="17"/>
  <c r="CF1208" i="17"/>
  <c r="CG1208" i="17"/>
  <c r="CC1209" i="17"/>
  <c r="CD1209" i="17"/>
  <c r="CE1209" i="17"/>
  <c r="CF1209" i="17"/>
  <c r="CG1209" i="17"/>
  <c r="CC1210" i="17"/>
  <c r="CD1210" i="17"/>
  <c r="CE1210" i="17"/>
  <c r="CF1210" i="17"/>
  <c r="CG1210" i="17"/>
  <c r="CC1211" i="17"/>
  <c r="CD1211" i="17"/>
  <c r="CE1211" i="17"/>
  <c r="CF1211" i="17"/>
  <c r="CG1211" i="17"/>
  <c r="CC1212" i="17"/>
  <c r="CD1212" i="17"/>
  <c r="CE1212" i="17"/>
  <c r="CF1212" i="17"/>
  <c r="CG1212" i="17"/>
  <c r="CC1213" i="17"/>
  <c r="CD1213" i="17"/>
  <c r="CE1213" i="17"/>
  <c r="CF1213" i="17"/>
  <c r="CG1213" i="17"/>
  <c r="CC1214" i="17"/>
  <c r="CD1214" i="17"/>
  <c r="CE1214" i="17"/>
  <c r="CF1214" i="17"/>
  <c r="CG1214" i="17"/>
  <c r="CC1215" i="17"/>
  <c r="CD1215" i="17"/>
  <c r="CE1215" i="17"/>
  <c r="CF1215" i="17"/>
  <c r="CG1215" i="17"/>
  <c r="CC1216" i="17"/>
  <c r="CD1216" i="17"/>
  <c r="CE1216" i="17"/>
  <c r="CF1216" i="17"/>
  <c r="CG1216" i="17"/>
  <c r="CC1217" i="17"/>
  <c r="CD1217" i="17"/>
  <c r="CE1217" i="17"/>
  <c r="CF1217" i="17"/>
  <c r="CG1217" i="17"/>
  <c r="CC1218" i="17"/>
  <c r="CD1218" i="17"/>
  <c r="CE1218" i="17"/>
  <c r="CF1218" i="17"/>
  <c r="CG1218" i="17"/>
  <c r="CC1219" i="17"/>
  <c r="CD1219" i="17"/>
  <c r="CE1219" i="17"/>
  <c r="CF1219" i="17"/>
  <c r="CG1219" i="17"/>
  <c r="CC1220" i="17"/>
  <c r="CD1220" i="17"/>
  <c r="CE1220" i="17"/>
  <c r="CF1220" i="17"/>
  <c r="CG1220" i="17"/>
  <c r="CC1221" i="17"/>
  <c r="CD1221" i="17"/>
  <c r="CE1221" i="17"/>
  <c r="CF1221" i="17"/>
  <c r="CG1221" i="17"/>
  <c r="CC1222" i="17"/>
  <c r="CD1222" i="17"/>
  <c r="CE1222" i="17"/>
  <c r="CF1222" i="17"/>
  <c r="CG1222" i="17"/>
  <c r="CC1223" i="17"/>
  <c r="CD1223" i="17"/>
  <c r="CE1223" i="17"/>
  <c r="CF1223" i="17"/>
  <c r="CG1223" i="17"/>
  <c r="CC1224" i="17"/>
  <c r="CD1224" i="17"/>
  <c r="CE1224" i="17"/>
  <c r="CF1224" i="17"/>
  <c r="CG1224" i="17"/>
  <c r="CC1225" i="17"/>
  <c r="CD1225" i="17"/>
  <c r="CE1225" i="17"/>
  <c r="CF1225" i="17"/>
  <c r="CG1225" i="17"/>
  <c r="CC1226" i="17"/>
  <c r="CD1226" i="17"/>
  <c r="CE1226" i="17"/>
  <c r="CF1226" i="17"/>
  <c r="CG1226" i="17"/>
  <c r="CC1227" i="17"/>
  <c r="CD1227" i="17"/>
  <c r="CE1227" i="17"/>
  <c r="CF1227" i="17"/>
  <c r="CG1227" i="17"/>
  <c r="CC1228" i="17"/>
  <c r="CD1228" i="17"/>
  <c r="CE1228" i="17"/>
  <c r="CF1228" i="17"/>
  <c r="CG1228" i="17"/>
  <c r="CC1229" i="17"/>
  <c r="CD1229" i="17"/>
  <c r="CE1229" i="17"/>
  <c r="CF1229" i="17"/>
  <c r="CG1229" i="17"/>
  <c r="CC1230" i="17"/>
  <c r="CD1230" i="17"/>
  <c r="CE1230" i="17"/>
  <c r="CF1230" i="17"/>
  <c r="CG1230" i="17"/>
  <c r="CC1231" i="17"/>
  <c r="CD1231" i="17"/>
  <c r="CE1231" i="17"/>
  <c r="CF1231" i="17"/>
  <c r="CG1231" i="17"/>
  <c r="CC1232" i="17"/>
  <c r="CD1232" i="17"/>
  <c r="CE1232" i="17"/>
  <c r="CF1232" i="17"/>
  <c r="CG1232" i="17"/>
  <c r="CC1233" i="17"/>
  <c r="CD1233" i="17"/>
  <c r="CE1233" i="17"/>
  <c r="CF1233" i="17"/>
  <c r="CG1233" i="17"/>
  <c r="CC1234" i="17"/>
  <c r="CD1234" i="17"/>
  <c r="CE1234" i="17"/>
  <c r="CF1234" i="17"/>
  <c r="CG1234" i="17"/>
  <c r="CC1235" i="17"/>
  <c r="CD1235" i="17"/>
  <c r="CE1235" i="17"/>
  <c r="CF1235" i="17"/>
  <c r="CG1235" i="17"/>
  <c r="CC1236" i="17"/>
  <c r="CD1236" i="17"/>
  <c r="CE1236" i="17"/>
  <c r="CF1236" i="17"/>
  <c r="CG1236" i="17"/>
  <c r="CC1237" i="17"/>
  <c r="CD1237" i="17"/>
  <c r="CE1237" i="17"/>
  <c r="CF1237" i="17"/>
  <c r="CG1237" i="17"/>
  <c r="CC1238" i="17"/>
  <c r="CD1238" i="17"/>
  <c r="CE1238" i="17"/>
  <c r="CF1238" i="17"/>
  <c r="CG1238" i="17"/>
  <c r="CC1239" i="17"/>
  <c r="CD1239" i="17"/>
  <c r="CE1239" i="17"/>
  <c r="CF1239" i="17"/>
  <c r="CG1239" i="17"/>
  <c r="CC1240" i="17"/>
  <c r="CD1240" i="17"/>
  <c r="CE1240" i="17"/>
  <c r="CF1240" i="17"/>
  <c r="CG1240" i="17"/>
  <c r="CC1241" i="17"/>
  <c r="CD1241" i="17"/>
  <c r="CE1241" i="17"/>
  <c r="CF1241" i="17"/>
  <c r="CG1241" i="17"/>
  <c r="CC1242" i="17"/>
  <c r="CD1242" i="17"/>
  <c r="CE1242" i="17"/>
  <c r="CF1242" i="17"/>
  <c r="CG1242" i="17"/>
  <c r="CC1243" i="17"/>
  <c r="CD1243" i="17"/>
  <c r="CE1243" i="17"/>
  <c r="CF1243" i="17"/>
  <c r="CG1243" i="17"/>
  <c r="CC1244" i="17"/>
  <c r="CD1244" i="17"/>
  <c r="CE1244" i="17"/>
  <c r="CF1244" i="17"/>
  <c r="CG1244" i="17"/>
  <c r="CC1245" i="17"/>
  <c r="CD1245" i="17"/>
  <c r="CE1245" i="17"/>
  <c r="CF1245" i="17"/>
  <c r="CG1245" i="17"/>
  <c r="CC1246" i="17"/>
  <c r="CD1246" i="17"/>
  <c r="CE1246" i="17"/>
  <c r="CF1246" i="17"/>
  <c r="CG1246" i="17"/>
  <c r="CC1247" i="17"/>
  <c r="CD1247" i="17"/>
  <c r="CE1247" i="17"/>
  <c r="CF1247" i="17"/>
  <c r="CG1247" i="17"/>
  <c r="CC1248" i="17"/>
  <c r="CD1248" i="17"/>
  <c r="CE1248" i="17"/>
  <c r="CF1248" i="17"/>
  <c r="CG1248" i="17"/>
  <c r="CC1249" i="17"/>
  <c r="CD1249" i="17"/>
  <c r="CE1249" i="17"/>
  <c r="CF1249" i="17"/>
  <c r="CG1249" i="17"/>
  <c r="CC1250" i="17"/>
  <c r="CD1250" i="17"/>
  <c r="CE1250" i="17"/>
  <c r="CF1250" i="17"/>
  <c r="CG1250" i="17"/>
  <c r="CC1251" i="17"/>
  <c r="CD1251" i="17"/>
  <c r="CE1251" i="17"/>
  <c r="CF1251" i="17"/>
  <c r="CG1251" i="17"/>
  <c r="CC1252" i="17"/>
  <c r="CD1252" i="17"/>
  <c r="CE1252" i="17"/>
  <c r="CF1252" i="17"/>
  <c r="CG1252" i="17"/>
  <c r="CC1253" i="17"/>
  <c r="CD1253" i="17"/>
  <c r="CE1253" i="17"/>
  <c r="CF1253" i="17"/>
  <c r="CG1253" i="17"/>
  <c r="CC1254" i="17"/>
  <c r="CD1254" i="17"/>
  <c r="CE1254" i="17"/>
  <c r="CF1254" i="17"/>
  <c r="CG1254" i="17"/>
  <c r="CC1255" i="17"/>
  <c r="CD1255" i="17"/>
  <c r="CE1255" i="17"/>
  <c r="CF1255" i="17"/>
  <c r="CG1255" i="17"/>
  <c r="CC1256" i="17"/>
  <c r="CD1256" i="17"/>
  <c r="CE1256" i="17"/>
  <c r="CF1256" i="17"/>
  <c r="CG1256" i="17"/>
  <c r="CC1257" i="17"/>
  <c r="CD1257" i="17"/>
  <c r="CE1257" i="17"/>
  <c r="CF1257" i="17"/>
  <c r="CG1257" i="17"/>
  <c r="CC1258" i="17"/>
  <c r="CD1258" i="17"/>
  <c r="CE1258" i="17"/>
  <c r="CF1258" i="17"/>
  <c r="CG1258" i="17"/>
  <c r="CC1259" i="17"/>
  <c r="CD1259" i="17"/>
  <c r="CE1259" i="17"/>
  <c r="CF1259" i="17"/>
  <c r="CG1259" i="17"/>
  <c r="CC1260" i="17"/>
  <c r="CD1260" i="17"/>
  <c r="CE1260" i="17"/>
  <c r="CF1260" i="17"/>
  <c r="CG1260" i="17"/>
  <c r="CC1261" i="17"/>
  <c r="CD1261" i="17"/>
  <c r="CE1261" i="17"/>
  <c r="CF1261" i="17"/>
  <c r="CG1261" i="17"/>
  <c r="CC1262" i="17"/>
  <c r="CD1262" i="17"/>
  <c r="CE1262" i="17"/>
  <c r="CF1262" i="17"/>
  <c r="CG1262" i="17"/>
  <c r="CC1263" i="17"/>
  <c r="CD1263" i="17"/>
  <c r="CE1263" i="17"/>
  <c r="CF1263" i="17"/>
  <c r="CG1263" i="17"/>
  <c r="CC1264" i="17"/>
  <c r="CD1264" i="17"/>
  <c r="CE1264" i="17"/>
  <c r="CF1264" i="17"/>
  <c r="CG1264" i="17"/>
  <c r="CC1265" i="17"/>
  <c r="CD1265" i="17"/>
  <c r="CE1265" i="17"/>
  <c r="CF1265" i="17"/>
  <c r="CG1265" i="17"/>
  <c r="CC1266" i="17"/>
  <c r="CD1266" i="17"/>
  <c r="CE1266" i="17"/>
  <c r="CF1266" i="17"/>
  <c r="CG1266" i="17"/>
  <c r="CC1267" i="17"/>
  <c r="CD1267" i="17"/>
  <c r="CE1267" i="17"/>
  <c r="CF1267" i="17"/>
  <c r="CG1267" i="17"/>
  <c r="CC1268" i="17"/>
  <c r="CD1268" i="17"/>
  <c r="CE1268" i="17"/>
  <c r="CF1268" i="17"/>
  <c r="CG1268" i="17"/>
  <c r="CC1269" i="17"/>
  <c r="CD1269" i="17"/>
  <c r="CE1269" i="17"/>
  <c r="CF1269" i="17"/>
  <c r="CG1269" i="17"/>
  <c r="CC1270" i="17"/>
  <c r="CD1270" i="17"/>
  <c r="CE1270" i="17"/>
  <c r="CF1270" i="17"/>
  <c r="CG1270" i="17"/>
  <c r="CC1271" i="17"/>
  <c r="CD1271" i="17"/>
  <c r="CE1271" i="17"/>
  <c r="CF1271" i="17"/>
  <c r="CG1271" i="17"/>
  <c r="CC1272" i="17"/>
  <c r="CD1272" i="17"/>
  <c r="CE1272" i="17"/>
  <c r="CF1272" i="17"/>
  <c r="CG1272" i="17"/>
  <c r="CC1273" i="17"/>
  <c r="CD1273" i="17"/>
  <c r="CE1273" i="17"/>
  <c r="CF1273" i="17"/>
  <c r="CG1273" i="17"/>
  <c r="CC1274" i="17"/>
  <c r="CD1274" i="17"/>
  <c r="CE1274" i="17"/>
  <c r="CF1274" i="17"/>
  <c r="CG1274" i="17"/>
  <c r="CC1275" i="17"/>
  <c r="CD1275" i="17"/>
  <c r="CE1275" i="17"/>
  <c r="CF1275" i="17"/>
  <c r="CG1275" i="17"/>
  <c r="CC1276" i="17"/>
  <c r="CD1276" i="17"/>
  <c r="CE1276" i="17"/>
  <c r="CF1276" i="17"/>
  <c r="CG1276" i="17"/>
  <c r="CC1277" i="17"/>
  <c r="CD1277" i="17"/>
  <c r="CE1277" i="17"/>
  <c r="CF1277" i="17"/>
  <c r="CG1277" i="17"/>
  <c r="CC1278" i="17"/>
  <c r="CD1278" i="17"/>
  <c r="CE1278" i="17"/>
  <c r="CF1278" i="17"/>
  <c r="CG1278" i="17"/>
  <c r="CC1279" i="17"/>
  <c r="CD1279" i="17"/>
  <c r="CE1279" i="17"/>
  <c r="CF1279" i="17"/>
  <c r="CG1279" i="17"/>
  <c r="CC1280" i="17"/>
  <c r="CD1280" i="17"/>
  <c r="CE1280" i="17"/>
  <c r="CF1280" i="17"/>
  <c r="CG1280" i="17"/>
  <c r="CC1281" i="17"/>
  <c r="CD1281" i="17"/>
  <c r="CE1281" i="17"/>
  <c r="CF1281" i="17"/>
  <c r="CG1281" i="17"/>
  <c r="CC1282" i="17"/>
  <c r="CD1282" i="17"/>
  <c r="CE1282" i="17"/>
  <c r="CF1282" i="17"/>
  <c r="CG1282" i="17"/>
  <c r="CC1283" i="17"/>
  <c r="CD1283" i="17"/>
  <c r="CE1283" i="17"/>
  <c r="CF1283" i="17"/>
  <c r="CG1283" i="17"/>
  <c r="CC1284" i="17"/>
  <c r="CD1284" i="17"/>
  <c r="CE1284" i="17"/>
  <c r="CF1284" i="17"/>
  <c r="CG1284" i="17"/>
  <c r="CC1285" i="17"/>
  <c r="CD1285" i="17"/>
  <c r="CE1285" i="17"/>
  <c r="CF1285" i="17"/>
  <c r="CG1285" i="17"/>
  <c r="CC1286" i="17"/>
  <c r="CD1286" i="17"/>
  <c r="CE1286" i="17"/>
  <c r="CF1286" i="17"/>
  <c r="CG1286" i="17"/>
  <c r="CC1287" i="17"/>
  <c r="CD1287" i="17"/>
  <c r="CE1287" i="17"/>
  <c r="CF1287" i="17"/>
  <c r="CG1287" i="17"/>
  <c r="CC1288" i="17"/>
  <c r="CD1288" i="17"/>
  <c r="CE1288" i="17"/>
  <c r="CF1288" i="17"/>
  <c r="CG1288" i="17"/>
  <c r="CC1289" i="17"/>
  <c r="CD1289" i="17"/>
  <c r="CE1289" i="17"/>
  <c r="CF1289" i="17"/>
  <c r="CG1289" i="17"/>
  <c r="CC1290" i="17"/>
  <c r="CD1290" i="17"/>
  <c r="CE1290" i="17"/>
  <c r="CF1290" i="17"/>
  <c r="CG1290" i="17"/>
  <c r="CC1291" i="17"/>
  <c r="CD1291" i="17"/>
  <c r="CE1291" i="17"/>
  <c r="CF1291" i="17"/>
  <c r="CG1291" i="17"/>
  <c r="CC1292" i="17"/>
  <c r="CD1292" i="17"/>
  <c r="CE1292" i="17"/>
  <c r="CF1292" i="17"/>
  <c r="CG1292" i="17"/>
  <c r="CC1293" i="17"/>
  <c r="CD1293" i="17"/>
  <c r="CE1293" i="17"/>
  <c r="CF1293" i="17"/>
  <c r="CG1293" i="17"/>
  <c r="CC1294" i="17"/>
  <c r="CD1294" i="17"/>
  <c r="CE1294" i="17"/>
  <c r="CF1294" i="17"/>
  <c r="CG1294" i="17"/>
  <c r="CC1295" i="17"/>
  <c r="CD1295" i="17"/>
  <c r="CE1295" i="17"/>
  <c r="CF1295" i="17"/>
  <c r="CG1295" i="17"/>
  <c r="CC1296" i="17"/>
  <c r="CD1296" i="17"/>
  <c r="CE1296" i="17"/>
  <c r="CF1296" i="17"/>
  <c r="CG1296" i="17"/>
  <c r="CC1297" i="17"/>
  <c r="CD1297" i="17"/>
  <c r="CE1297" i="17"/>
  <c r="CF1297" i="17"/>
  <c r="CG1297" i="17"/>
  <c r="CC1298" i="17"/>
  <c r="CD1298" i="17"/>
  <c r="CE1298" i="17"/>
  <c r="CF1298" i="17"/>
  <c r="CG1298" i="17"/>
  <c r="CC1299" i="17"/>
  <c r="CD1299" i="17"/>
  <c r="CE1299" i="17"/>
  <c r="CF1299" i="17"/>
  <c r="CG1299" i="17"/>
  <c r="CC1300" i="17"/>
  <c r="CD1300" i="17"/>
  <c r="CE1300" i="17"/>
  <c r="CF1300" i="17"/>
  <c r="CG1300" i="17"/>
  <c r="CC1301" i="17"/>
  <c r="CD1301" i="17"/>
  <c r="CE1301" i="17"/>
  <c r="CF1301" i="17"/>
  <c r="CG1301" i="17"/>
  <c r="CC1302" i="17"/>
  <c r="CD1302" i="17"/>
  <c r="CE1302" i="17"/>
  <c r="CF1302" i="17"/>
  <c r="CG1302" i="17"/>
  <c r="CC1303" i="17"/>
  <c r="CD1303" i="17"/>
  <c r="CE1303" i="17"/>
  <c r="CF1303" i="17"/>
  <c r="CG1303" i="17"/>
  <c r="CC1304" i="17"/>
  <c r="CD1304" i="17"/>
  <c r="CE1304" i="17"/>
  <c r="CF1304" i="17"/>
  <c r="CG1304" i="17"/>
  <c r="CC1305" i="17"/>
  <c r="CD1305" i="17"/>
  <c r="CE1305" i="17"/>
  <c r="CF1305" i="17"/>
  <c r="CG1305" i="17"/>
  <c r="CC1306" i="17"/>
  <c r="CD1306" i="17"/>
  <c r="CE1306" i="17"/>
  <c r="CF1306" i="17"/>
  <c r="CG1306" i="17"/>
  <c r="CC1307" i="17"/>
  <c r="CD1307" i="17"/>
  <c r="CE1307" i="17"/>
  <c r="CF1307" i="17"/>
  <c r="CG1307" i="17"/>
  <c r="CC1308" i="17"/>
  <c r="CD1308" i="17"/>
  <c r="CE1308" i="17"/>
  <c r="CF1308" i="17"/>
  <c r="CG1308" i="17"/>
  <c r="CC1309" i="17"/>
  <c r="CD1309" i="17"/>
  <c r="CE1309" i="17"/>
  <c r="CF1309" i="17"/>
  <c r="CG1309" i="17"/>
  <c r="CC1310" i="17"/>
  <c r="CD1310" i="17"/>
  <c r="CE1310" i="17"/>
  <c r="CF1310" i="17"/>
  <c r="CG1310" i="17"/>
  <c r="CC1311" i="17"/>
  <c r="CD1311" i="17"/>
  <c r="CE1311" i="17"/>
  <c r="CF1311" i="17"/>
  <c r="CG1311" i="17"/>
  <c r="CC1312" i="17"/>
  <c r="CD1312" i="17"/>
  <c r="CE1312" i="17"/>
  <c r="CF1312" i="17"/>
  <c r="CG1312" i="17"/>
  <c r="CC1313" i="17"/>
  <c r="CD1313" i="17"/>
  <c r="CE1313" i="17"/>
  <c r="CF1313" i="17"/>
  <c r="CG1313" i="17"/>
  <c r="CC1314" i="17"/>
  <c r="CD1314" i="17"/>
  <c r="CE1314" i="17"/>
  <c r="CF1314" i="17"/>
  <c r="CG1314" i="17"/>
  <c r="CC1315" i="17"/>
  <c r="CD1315" i="17"/>
  <c r="CE1315" i="17"/>
  <c r="CF1315" i="17"/>
  <c r="CG1315" i="17"/>
  <c r="CC1316" i="17"/>
  <c r="CD1316" i="17"/>
  <c r="CE1316" i="17"/>
  <c r="CF1316" i="17"/>
  <c r="CG1316" i="17"/>
  <c r="CC1317" i="17"/>
  <c r="CD1317" i="17"/>
  <c r="CE1317" i="17"/>
  <c r="CF1317" i="17"/>
  <c r="CG1317" i="17"/>
  <c r="CC1318" i="17"/>
  <c r="CD1318" i="17"/>
  <c r="CE1318" i="17"/>
  <c r="CF1318" i="17"/>
  <c r="CG1318" i="17"/>
  <c r="CC1319" i="17"/>
  <c r="CD1319" i="17"/>
  <c r="CE1319" i="17"/>
  <c r="CF1319" i="17"/>
  <c r="CG1319" i="17"/>
  <c r="CC1320" i="17"/>
  <c r="CD1320" i="17"/>
  <c r="CE1320" i="17"/>
  <c r="CF1320" i="17"/>
  <c r="CG1320" i="17"/>
  <c r="CC1321" i="17"/>
  <c r="CD1321" i="17"/>
  <c r="CE1321" i="17"/>
  <c r="CF1321" i="17"/>
  <c r="CG1321" i="17"/>
  <c r="CC1322" i="17"/>
  <c r="CD1322" i="17"/>
  <c r="CE1322" i="17"/>
  <c r="CF1322" i="17"/>
  <c r="CG1322" i="17"/>
  <c r="CC1323" i="17"/>
  <c r="CD1323" i="17"/>
  <c r="CE1323" i="17"/>
  <c r="CF1323" i="17"/>
  <c r="CG1323" i="17"/>
  <c r="CC1324" i="17"/>
  <c r="CD1324" i="17"/>
  <c r="CE1324" i="17"/>
  <c r="CF1324" i="17"/>
  <c r="CG1324" i="17"/>
  <c r="CC1325" i="17"/>
  <c r="CD1325" i="17"/>
  <c r="CE1325" i="17"/>
  <c r="CF1325" i="17"/>
  <c r="CG1325" i="17"/>
  <c r="CC1326" i="17"/>
  <c r="CD1326" i="17"/>
  <c r="CE1326" i="17"/>
  <c r="CF1326" i="17"/>
  <c r="CG1326" i="17"/>
  <c r="CC1327" i="17"/>
  <c r="CD1327" i="17"/>
  <c r="CE1327" i="17"/>
  <c r="CF1327" i="17"/>
  <c r="CG1327" i="17"/>
  <c r="CC1328" i="17"/>
  <c r="CD1328" i="17"/>
  <c r="CE1328" i="17"/>
  <c r="CF1328" i="17"/>
  <c r="CG1328" i="17"/>
  <c r="CC1329" i="17"/>
  <c r="CD1329" i="17"/>
  <c r="CE1329" i="17"/>
  <c r="CF1329" i="17"/>
  <c r="CG1329" i="17"/>
  <c r="CC1330" i="17"/>
  <c r="CD1330" i="17"/>
  <c r="CE1330" i="17"/>
  <c r="CF1330" i="17"/>
  <c r="CG1330" i="17"/>
  <c r="CC1331" i="17"/>
  <c r="CD1331" i="17"/>
  <c r="CE1331" i="17"/>
  <c r="CF1331" i="17"/>
  <c r="CG1331" i="17"/>
  <c r="CC1332" i="17"/>
  <c r="CD1332" i="17"/>
  <c r="CE1332" i="17"/>
  <c r="CF1332" i="17"/>
  <c r="CG1332" i="17"/>
  <c r="CC1333" i="17"/>
  <c r="CD1333" i="17"/>
  <c r="CE1333" i="17"/>
  <c r="CF1333" i="17"/>
  <c r="CG1333" i="17"/>
  <c r="CC1334" i="17"/>
  <c r="CD1334" i="17"/>
  <c r="CE1334" i="17"/>
  <c r="CF1334" i="17"/>
  <c r="CG1334" i="17"/>
  <c r="CC1335" i="17"/>
  <c r="CD1335" i="17"/>
  <c r="CE1335" i="17"/>
  <c r="CF1335" i="17"/>
  <c r="CG1335" i="17"/>
  <c r="CC1336" i="17"/>
  <c r="CD1336" i="17"/>
  <c r="CE1336" i="17"/>
  <c r="CF1336" i="17"/>
  <c r="CG1336" i="17"/>
  <c r="CC1337" i="17"/>
  <c r="CD1337" i="17"/>
  <c r="CE1337" i="17"/>
  <c r="CF1337" i="17"/>
  <c r="CG1337" i="17"/>
  <c r="CC1338" i="17"/>
  <c r="CD1338" i="17"/>
  <c r="CE1338" i="17"/>
  <c r="CF1338" i="17"/>
  <c r="CG1338" i="17"/>
  <c r="CC1339" i="17"/>
  <c r="CD1339" i="17"/>
  <c r="CE1339" i="17"/>
  <c r="CF1339" i="17"/>
  <c r="CG1339" i="17"/>
  <c r="CC1340" i="17"/>
  <c r="CD1340" i="17"/>
  <c r="CE1340" i="17"/>
  <c r="CF1340" i="17"/>
  <c r="CG1340" i="17"/>
  <c r="CC1341" i="17"/>
  <c r="CD1341" i="17"/>
  <c r="CE1341" i="17"/>
  <c r="CF1341" i="17"/>
  <c r="CG1341" i="17"/>
  <c r="CC1342" i="17"/>
  <c r="CD1342" i="17"/>
  <c r="CE1342" i="17"/>
  <c r="CF1342" i="17"/>
  <c r="CG1342" i="17"/>
  <c r="CC1343" i="17"/>
  <c r="CD1343" i="17"/>
  <c r="CE1343" i="17"/>
  <c r="CF1343" i="17"/>
  <c r="CG1343" i="17"/>
  <c r="CC1344" i="17"/>
  <c r="CD1344" i="17"/>
  <c r="CE1344" i="17"/>
  <c r="CF1344" i="17"/>
  <c r="CG1344" i="17"/>
  <c r="CC1345" i="17"/>
  <c r="CD1345" i="17"/>
  <c r="CE1345" i="17"/>
  <c r="CF1345" i="17"/>
  <c r="CG1345" i="17"/>
  <c r="CC1346" i="17"/>
  <c r="CD1346" i="17"/>
  <c r="CE1346" i="17"/>
  <c r="CF1346" i="17"/>
  <c r="CG1346" i="17"/>
  <c r="CC1347" i="17"/>
  <c r="CD1347" i="17"/>
  <c r="CE1347" i="17"/>
  <c r="CF1347" i="17"/>
  <c r="CG1347" i="17"/>
  <c r="CC1348" i="17"/>
  <c r="CD1348" i="17"/>
  <c r="CE1348" i="17"/>
  <c r="CF1348" i="17"/>
  <c r="CG1348" i="17"/>
  <c r="CC1349" i="17"/>
  <c r="CD1349" i="17"/>
  <c r="CE1349" i="17"/>
  <c r="CF1349" i="17"/>
  <c r="CG1349" i="17"/>
  <c r="CC1350" i="17"/>
  <c r="CD1350" i="17"/>
  <c r="CE1350" i="17"/>
  <c r="CF1350" i="17"/>
  <c r="CG1350" i="17"/>
  <c r="CC1351" i="17"/>
  <c r="CD1351" i="17"/>
  <c r="CE1351" i="17"/>
  <c r="CF1351" i="17"/>
  <c r="CG1351" i="17"/>
  <c r="CC1352" i="17"/>
  <c r="CD1352" i="17"/>
  <c r="CE1352" i="17"/>
  <c r="CF1352" i="17"/>
  <c r="CG1352" i="17"/>
  <c r="CC1353" i="17"/>
  <c r="CD1353" i="17"/>
  <c r="CE1353" i="17"/>
  <c r="CF1353" i="17"/>
  <c r="CG1353" i="17"/>
  <c r="CC1354" i="17"/>
  <c r="CD1354" i="17"/>
  <c r="CE1354" i="17"/>
  <c r="CF1354" i="17"/>
  <c r="CG1354" i="17"/>
  <c r="CC1355" i="17"/>
  <c r="CD1355" i="17"/>
  <c r="CE1355" i="17"/>
  <c r="CF1355" i="17"/>
  <c r="CG1355" i="17"/>
  <c r="CC1356" i="17"/>
  <c r="CD1356" i="17"/>
  <c r="CE1356" i="17"/>
  <c r="CF1356" i="17"/>
  <c r="CG1356" i="17"/>
  <c r="CC1357" i="17"/>
  <c r="CD1357" i="17"/>
  <c r="CE1357" i="17"/>
  <c r="CF1357" i="17"/>
  <c r="CG1357" i="17"/>
  <c r="CC1358" i="17"/>
  <c r="CD1358" i="17"/>
  <c r="CE1358" i="17"/>
  <c r="CF1358" i="17"/>
  <c r="CG1358" i="17"/>
  <c r="CC1359" i="17"/>
  <c r="CD1359" i="17"/>
  <c r="CE1359" i="17"/>
  <c r="CF1359" i="17"/>
  <c r="CG1359" i="17"/>
  <c r="CC1360" i="17"/>
  <c r="CD1360" i="17"/>
  <c r="CE1360" i="17"/>
  <c r="CF1360" i="17"/>
  <c r="CG1360" i="17"/>
  <c r="CC1361" i="17"/>
  <c r="CD1361" i="17"/>
  <c r="CE1361" i="17"/>
  <c r="CF1361" i="17"/>
  <c r="CG1361" i="17"/>
  <c r="CC1362" i="17"/>
  <c r="CD1362" i="17"/>
  <c r="CE1362" i="17"/>
  <c r="CF1362" i="17"/>
  <c r="CG1362" i="17"/>
  <c r="CC1363" i="17"/>
  <c r="CD1363" i="17"/>
  <c r="CE1363" i="17"/>
  <c r="CF1363" i="17"/>
  <c r="CG1363" i="17"/>
  <c r="CC1364" i="17"/>
  <c r="CD1364" i="17"/>
  <c r="CE1364" i="17"/>
  <c r="CF1364" i="17"/>
  <c r="CG1364" i="17"/>
  <c r="CC1365" i="17"/>
  <c r="CD1365" i="17"/>
  <c r="CE1365" i="17"/>
  <c r="CF1365" i="17"/>
  <c r="CG1365" i="17"/>
  <c r="CC1366" i="17"/>
  <c r="CD1366" i="17"/>
  <c r="CE1366" i="17"/>
  <c r="CF1366" i="17"/>
  <c r="CG1366" i="17"/>
  <c r="CC1367" i="17"/>
  <c r="CD1367" i="17"/>
  <c r="CE1367" i="17"/>
  <c r="CF1367" i="17"/>
  <c r="CG1367" i="17"/>
  <c r="CC1368" i="17"/>
  <c r="CD1368" i="17"/>
  <c r="CE1368" i="17"/>
  <c r="CF1368" i="17"/>
  <c r="CG1368" i="17"/>
  <c r="CC1369" i="17"/>
  <c r="CD1369" i="17"/>
  <c r="CE1369" i="17"/>
  <c r="CF1369" i="17"/>
  <c r="CG1369" i="17"/>
  <c r="CC1370" i="17"/>
  <c r="CD1370" i="17"/>
  <c r="CE1370" i="17"/>
  <c r="CF1370" i="17"/>
  <c r="CG1370" i="17"/>
  <c r="CC1371" i="17"/>
  <c r="CD1371" i="17"/>
  <c r="CE1371" i="17"/>
  <c r="CF1371" i="17"/>
  <c r="CG1371" i="17"/>
  <c r="CC1372" i="17"/>
  <c r="CD1372" i="17"/>
  <c r="CE1372" i="17"/>
  <c r="CF1372" i="17"/>
  <c r="CG1372" i="17"/>
  <c r="CC1373" i="17"/>
  <c r="CD1373" i="17"/>
  <c r="CE1373" i="17"/>
  <c r="CF1373" i="17"/>
  <c r="CG1373" i="17"/>
  <c r="CC1374" i="17"/>
  <c r="CD1374" i="17"/>
  <c r="CE1374" i="17"/>
  <c r="CF1374" i="17"/>
  <c r="CG1374" i="17"/>
  <c r="CC1375" i="17"/>
  <c r="CD1375" i="17"/>
  <c r="CE1375" i="17"/>
  <c r="CF1375" i="17"/>
  <c r="CG1375" i="17"/>
  <c r="CC1376" i="17"/>
  <c r="CD1376" i="17"/>
  <c r="CE1376" i="17"/>
  <c r="CF1376" i="17"/>
  <c r="CG1376" i="17"/>
  <c r="CC1377" i="17"/>
  <c r="CD1377" i="17"/>
  <c r="CE1377" i="17"/>
  <c r="CF1377" i="17"/>
  <c r="CG1377" i="17"/>
  <c r="CC1378" i="17"/>
  <c r="CD1378" i="17"/>
  <c r="CE1378" i="17"/>
  <c r="CF1378" i="17"/>
  <c r="CG1378" i="17"/>
  <c r="CC1379" i="17"/>
  <c r="CD1379" i="17"/>
  <c r="CE1379" i="17"/>
  <c r="CF1379" i="17"/>
  <c r="CG1379" i="17"/>
  <c r="CC1380" i="17"/>
  <c r="CD1380" i="17"/>
  <c r="CE1380" i="17"/>
  <c r="CF1380" i="17"/>
  <c r="CG1380" i="17"/>
  <c r="CC1381" i="17"/>
  <c r="CD1381" i="17"/>
  <c r="CE1381" i="17"/>
  <c r="CF1381" i="17"/>
  <c r="CG1381" i="17"/>
  <c r="CC1382" i="17"/>
  <c r="CD1382" i="17"/>
  <c r="CE1382" i="17"/>
  <c r="CF1382" i="17"/>
  <c r="CG1382" i="17"/>
  <c r="CC1383" i="17"/>
  <c r="CD1383" i="17"/>
  <c r="CE1383" i="17"/>
  <c r="CF1383" i="17"/>
  <c r="CG1383" i="17"/>
  <c r="CC1384" i="17"/>
  <c r="CD1384" i="17"/>
  <c r="CE1384" i="17"/>
  <c r="CF1384" i="17"/>
  <c r="CG1384" i="17"/>
  <c r="CC1385" i="17"/>
  <c r="CD1385" i="17"/>
  <c r="CE1385" i="17"/>
  <c r="CF1385" i="17"/>
  <c r="CG1385" i="17"/>
  <c r="CC1386" i="17"/>
  <c r="CD1386" i="17"/>
  <c r="CE1386" i="17"/>
  <c r="CF1386" i="17"/>
  <c r="CG1386" i="17"/>
  <c r="CC1387" i="17"/>
  <c r="CD1387" i="17"/>
  <c r="CE1387" i="17"/>
  <c r="CF1387" i="17"/>
  <c r="CG1387" i="17"/>
  <c r="CC1388" i="17"/>
  <c r="CD1388" i="17"/>
  <c r="CE1388" i="17"/>
  <c r="CF1388" i="17"/>
  <c r="CG1388" i="17"/>
  <c r="CC1389" i="17"/>
  <c r="CD1389" i="17"/>
  <c r="CE1389" i="17"/>
  <c r="CF1389" i="17"/>
  <c r="CG1389" i="17"/>
  <c r="CC1390" i="17"/>
  <c r="CD1390" i="17"/>
  <c r="CE1390" i="17"/>
  <c r="CF1390" i="17"/>
  <c r="CG1390" i="17"/>
  <c r="CC1391" i="17"/>
  <c r="CD1391" i="17"/>
  <c r="CE1391" i="17"/>
  <c r="CF1391" i="17"/>
  <c r="CG1391" i="17"/>
  <c r="CC1392" i="17"/>
  <c r="CD1392" i="17"/>
  <c r="CE1392" i="17"/>
  <c r="CF1392" i="17"/>
  <c r="CG1392" i="17"/>
  <c r="CC1393" i="17"/>
  <c r="CD1393" i="17"/>
  <c r="CE1393" i="17"/>
  <c r="CF1393" i="17"/>
  <c r="CG1393" i="17"/>
  <c r="CC1394" i="17"/>
  <c r="CD1394" i="17"/>
  <c r="CE1394" i="17"/>
  <c r="CF1394" i="17"/>
  <c r="CG1394" i="17"/>
  <c r="CC1395" i="17"/>
  <c r="CD1395" i="17"/>
  <c r="CE1395" i="17"/>
  <c r="CF1395" i="17"/>
  <c r="CG1395" i="17"/>
  <c r="CC1396" i="17"/>
  <c r="CD1396" i="17"/>
  <c r="CE1396" i="17"/>
  <c r="CF1396" i="17"/>
  <c r="CG1396" i="17"/>
  <c r="CC1397" i="17"/>
  <c r="CD1397" i="17"/>
  <c r="CE1397" i="17"/>
  <c r="CF1397" i="17"/>
  <c r="CG1397" i="17"/>
  <c r="CC1398" i="17"/>
  <c r="CD1398" i="17"/>
  <c r="CE1398" i="17"/>
  <c r="CF1398" i="17"/>
  <c r="CG1398" i="17"/>
  <c r="CC1399" i="17"/>
  <c r="CD1399" i="17"/>
  <c r="CE1399" i="17"/>
  <c r="CF1399" i="17"/>
  <c r="CG1399" i="17"/>
  <c r="CC1400" i="17"/>
  <c r="CD1400" i="17"/>
  <c r="CE1400" i="17"/>
  <c r="CF1400" i="17"/>
  <c r="CG1400" i="17"/>
  <c r="CC1401" i="17"/>
  <c r="CD1401" i="17"/>
  <c r="CE1401" i="17"/>
  <c r="CF1401" i="17"/>
  <c r="CG1401" i="17"/>
  <c r="CC1402" i="17"/>
  <c r="CD1402" i="17"/>
  <c r="CE1402" i="17"/>
  <c r="CF1402" i="17"/>
  <c r="CG1402" i="17"/>
  <c r="CC1403" i="17"/>
  <c r="CD1403" i="17"/>
  <c r="CE1403" i="17"/>
  <c r="CF1403" i="17"/>
  <c r="CG1403" i="17"/>
  <c r="CC1404" i="17"/>
  <c r="CD1404" i="17"/>
  <c r="CE1404" i="17"/>
  <c r="CF1404" i="17"/>
  <c r="CG1404" i="17"/>
  <c r="CC1405" i="17"/>
  <c r="CD1405" i="17"/>
  <c r="CE1405" i="17"/>
  <c r="CF1405" i="17"/>
  <c r="CG1405" i="17"/>
  <c r="CC1406" i="17"/>
  <c r="CD1406" i="17"/>
  <c r="CE1406" i="17"/>
  <c r="CF1406" i="17"/>
  <c r="CG1406" i="17"/>
  <c r="CC1407" i="17"/>
  <c r="CD1407" i="17"/>
  <c r="CE1407" i="17"/>
  <c r="CF1407" i="17"/>
  <c r="CG1407" i="17"/>
  <c r="CC1408" i="17"/>
  <c r="CD1408" i="17"/>
  <c r="CE1408" i="17"/>
  <c r="CF1408" i="17"/>
  <c r="CG1408" i="17"/>
  <c r="CC1409" i="17"/>
  <c r="CD1409" i="17"/>
  <c r="CE1409" i="17"/>
  <c r="CF1409" i="17"/>
  <c r="CG1409" i="17"/>
  <c r="CC1410" i="17"/>
  <c r="CD1410" i="17"/>
  <c r="CE1410" i="17"/>
  <c r="CF1410" i="17"/>
  <c r="CG1410" i="17"/>
  <c r="CC1411" i="17"/>
  <c r="CD1411" i="17"/>
  <c r="CE1411" i="17"/>
  <c r="CF1411" i="17"/>
  <c r="CG1411" i="17"/>
  <c r="CC1412" i="17"/>
  <c r="CD1412" i="17"/>
  <c r="CE1412" i="17"/>
  <c r="CF1412" i="17"/>
  <c r="CG1412" i="17"/>
  <c r="CC1413" i="17"/>
  <c r="CD1413" i="17"/>
  <c r="CE1413" i="17"/>
  <c r="CF1413" i="17"/>
  <c r="CG1413" i="17"/>
  <c r="CC1414" i="17"/>
  <c r="CD1414" i="17"/>
  <c r="CE1414" i="17"/>
  <c r="CF1414" i="17"/>
  <c r="CG1414" i="17"/>
  <c r="CC1415" i="17"/>
  <c r="CD1415" i="17"/>
  <c r="CE1415" i="17"/>
  <c r="CF1415" i="17"/>
  <c r="CG1415" i="17"/>
  <c r="CC1416" i="17"/>
  <c r="CD1416" i="17"/>
  <c r="CE1416" i="17"/>
  <c r="CF1416" i="17"/>
  <c r="CG1416" i="17"/>
  <c r="CC1417" i="17"/>
  <c r="CD1417" i="17"/>
  <c r="CE1417" i="17"/>
  <c r="CF1417" i="17"/>
  <c r="CG1417" i="17"/>
  <c r="CC1418" i="17"/>
  <c r="CD1418" i="17"/>
  <c r="CE1418" i="17"/>
  <c r="CF1418" i="17"/>
  <c r="CG1418" i="17"/>
  <c r="CC1419" i="17"/>
  <c r="CD1419" i="17"/>
  <c r="CE1419" i="17"/>
  <c r="CF1419" i="17"/>
  <c r="CG1419" i="17"/>
  <c r="CC1420" i="17"/>
  <c r="CD1420" i="17"/>
  <c r="CE1420" i="17"/>
  <c r="CF1420" i="17"/>
  <c r="CG1420" i="17"/>
  <c r="CC1421" i="17"/>
  <c r="CD1421" i="17"/>
  <c r="CE1421" i="17"/>
  <c r="CF1421" i="17"/>
  <c r="CG1421" i="17"/>
  <c r="CC1422" i="17"/>
  <c r="CD1422" i="17"/>
  <c r="CE1422" i="17"/>
  <c r="CF1422" i="17"/>
  <c r="CG1422" i="17"/>
  <c r="CC1423" i="17"/>
  <c r="CD1423" i="17"/>
  <c r="CE1423" i="17"/>
  <c r="CF1423" i="17"/>
  <c r="CG1423" i="17"/>
  <c r="CC1424" i="17"/>
  <c r="CD1424" i="17"/>
  <c r="CE1424" i="17"/>
  <c r="CF1424" i="17"/>
  <c r="CG1424" i="17"/>
  <c r="CC1425" i="17"/>
  <c r="CD1425" i="17"/>
  <c r="CE1425" i="17"/>
  <c r="CF1425" i="17"/>
  <c r="CG1425" i="17"/>
  <c r="CC1426" i="17"/>
  <c r="CD1426" i="17"/>
  <c r="CE1426" i="17"/>
  <c r="CF1426" i="17"/>
  <c r="CG1426" i="17"/>
  <c r="CC1427" i="17"/>
  <c r="CD1427" i="17"/>
  <c r="CE1427" i="17"/>
  <c r="CF1427" i="17"/>
  <c r="CG1427" i="17"/>
  <c r="CC1428" i="17"/>
  <c r="CD1428" i="17"/>
  <c r="CE1428" i="17"/>
  <c r="CF1428" i="17"/>
  <c r="CG1428" i="17"/>
  <c r="CC1429" i="17"/>
  <c r="CD1429" i="17"/>
  <c r="CE1429" i="17"/>
  <c r="CF1429" i="17"/>
  <c r="CG1429" i="17"/>
  <c r="CC1430" i="17"/>
  <c r="CD1430" i="17"/>
  <c r="CE1430" i="17"/>
  <c r="CF1430" i="17"/>
  <c r="CG1430" i="17"/>
  <c r="CC1431" i="17"/>
  <c r="CD1431" i="17"/>
  <c r="CE1431" i="17"/>
  <c r="CF1431" i="17"/>
  <c r="CG1431" i="17"/>
  <c r="CC1432" i="17"/>
  <c r="CD1432" i="17"/>
  <c r="CE1432" i="17"/>
  <c r="CF1432" i="17"/>
  <c r="CG1432" i="17"/>
  <c r="CC1433" i="17"/>
  <c r="CD1433" i="17"/>
  <c r="CE1433" i="17"/>
  <c r="CF1433" i="17"/>
  <c r="CG1433" i="17"/>
  <c r="CC1434" i="17"/>
  <c r="CD1434" i="17"/>
  <c r="CE1434" i="17"/>
  <c r="CF1434" i="17"/>
  <c r="CG1434" i="17"/>
  <c r="CC1435" i="17"/>
  <c r="CD1435" i="17"/>
  <c r="CE1435" i="17"/>
  <c r="CF1435" i="17"/>
  <c r="CG1435" i="17"/>
  <c r="CC1436" i="17"/>
  <c r="CD1436" i="17"/>
  <c r="CE1436" i="17"/>
  <c r="CF1436" i="17"/>
  <c r="CG1436" i="17"/>
  <c r="CC1437" i="17"/>
  <c r="CD1437" i="17"/>
  <c r="CE1437" i="17"/>
  <c r="CF1437" i="17"/>
  <c r="CG1437" i="17"/>
  <c r="CC1438" i="17"/>
  <c r="CD1438" i="17"/>
  <c r="CE1438" i="17"/>
  <c r="CF1438" i="17"/>
  <c r="CG1438" i="17"/>
  <c r="CC1439" i="17"/>
  <c r="CD1439" i="17"/>
  <c r="CE1439" i="17"/>
  <c r="CF1439" i="17"/>
  <c r="CG1439" i="17"/>
  <c r="CC1440" i="17"/>
  <c r="CD1440" i="17"/>
  <c r="CE1440" i="17"/>
  <c r="CF1440" i="17"/>
  <c r="CG1440" i="17"/>
  <c r="CC1441" i="17"/>
  <c r="CD1441" i="17"/>
  <c r="CE1441" i="17"/>
  <c r="CF1441" i="17"/>
  <c r="CG1441" i="17"/>
  <c r="CC1442" i="17"/>
  <c r="CD1442" i="17"/>
  <c r="CE1442" i="17"/>
  <c r="CF1442" i="17"/>
  <c r="CG1442" i="17"/>
  <c r="CC1443" i="17"/>
  <c r="CD1443" i="17"/>
  <c r="CE1443" i="17"/>
  <c r="CF1443" i="17"/>
  <c r="CG1443" i="17"/>
  <c r="CC1444" i="17"/>
  <c r="CD1444" i="17"/>
  <c r="CE1444" i="17"/>
  <c r="CF1444" i="17"/>
  <c r="CG1444" i="17"/>
  <c r="CC1445" i="17"/>
  <c r="CD1445" i="17"/>
  <c r="CE1445" i="17"/>
  <c r="CF1445" i="17"/>
  <c r="CG1445" i="17"/>
  <c r="CC1446" i="17"/>
  <c r="CD1446" i="17"/>
  <c r="CE1446" i="17"/>
  <c r="CF1446" i="17"/>
  <c r="CG1446" i="17"/>
  <c r="CC1447" i="17"/>
  <c r="CD1447" i="17"/>
  <c r="CE1447" i="17"/>
  <c r="CF1447" i="17"/>
  <c r="CG1447" i="17"/>
  <c r="CC1448" i="17"/>
  <c r="CD1448" i="17"/>
  <c r="CE1448" i="17"/>
  <c r="CF1448" i="17"/>
  <c r="CG1448" i="17"/>
  <c r="CC1449" i="17"/>
  <c r="CD1449" i="17"/>
  <c r="CE1449" i="17"/>
  <c r="CF1449" i="17"/>
  <c r="CG1449" i="17"/>
  <c r="CC1450" i="17"/>
  <c r="CD1450" i="17"/>
  <c r="CE1450" i="17"/>
  <c r="CF1450" i="17"/>
  <c r="CG1450" i="17"/>
  <c r="CC1451" i="17"/>
  <c r="CD1451" i="17"/>
  <c r="CE1451" i="17"/>
  <c r="CF1451" i="17"/>
  <c r="CG1451" i="17"/>
  <c r="CC1452" i="17"/>
  <c r="CD1452" i="17"/>
  <c r="CE1452" i="17"/>
  <c r="CF1452" i="17"/>
  <c r="CG1452" i="17"/>
  <c r="CC1453" i="17"/>
  <c r="CD1453" i="17"/>
  <c r="CE1453" i="17"/>
  <c r="CF1453" i="17"/>
  <c r="CG1453" i="17"/>
  <c r="CC1454" i="17"/>
  <c r="CD1454" i="17"/>
  <c r="CE1454" i="17"/>
  <c r="CF1454" i="17"/>
  <c r="CG1454" i="17"/>
  <c r="CC1455" i="17"/>
  <c r="CD1455" i="17"/>
  <c r="CE1455" i="17"/>
  <c r="CF1455" i="17"/>
  <c r="CG1455" i="17"/>
  <c r="CC1456" i="17"/>
  <c r="CD1456" i="17"/>
  <c r="CE1456" i="17"/>
  <c r="CF1456" i="17"/>
  <c r="CG1456" i="17"/>
  <c r="CC1457" i="17"/>
  <c r="CD1457" i="17"/>
  <c r="CE1457" i="17"/>
  <c r="CF1457" i="17"/>
  <c r="CG1457" i="17"/>
  <c r="CC1458" i="17"/>
  <c r="CD1458" i="17"/>
  <c r="CE1458" i="17"/>
  <c r="CF1458" i="17"/>
  <c r="CG1458" i="17"/>
  <c r="CC1459" i="17"/>
  <c r="CD1459" i="17"/>
  <c r="CE1459" i="17"/>
  <c r="CF1459" i="17"/>
  <c r="CG1459" i="17"/>
  <c r="CC1460" i="17"/>
  <c r="CD1460" i="17"/>
  <c r="CE1460" i="17"/>
  <c r="CF1460" i="17"/>
  <c r="CG1460" i="17"/>
  <c r="CC1461" i="17"/>
  <c r="CD1461" i="17"/>
  <c r="CE1461" i="17"/>
  <c r="CF1461" i="17"/>
  <c r="CG1461" i="17"/>
  <c r="CC1462" i="17"/>
  <c r="CD1462" i="17"/>
  <c r="CE1462" i="17"/>
  <c r="CF1462" i="17"/>
  <c r="CG1462" i="17"/>
  <c r="CC1463" i="17"/>
  <c r="CD1463" i="17"/>
  <c r="CE1463" i="17"/>
  <c r="CF1463" i="17"/>
  <c r="CG1463" i="17"/>
  <c r="CC1464" i="17"/>
  <c r="CD1464" i="17"/>
  <c r="CE1464" i="17"/>
  <c r="CF1464" i="17"/>
  <c r="CG1464" i="17"/>
  <c r="CC1465" i="17"/>
  <c r="CD1465" i="17"/>
  <c r="CE1465" i="17"/>
  <c r="CF1465" i="17"/>
  <c r="CG1465" i="17"/>
  <c r="CC1466" i="17"/>
  <c r="CD1466" i="17"/>
  <c r="CE1466" i="17"/>
  <c r="CF1466" i="17"/>
  <c r="CG1466" i="17"/>
  <c r="CC1467" i="17"/>
  <c r="CD1467" i="17"/>
  <c r="CE1467" i="17"/>
  <c r="CF1467" i="17"/>
  <c r="CG1467" i="17"/>
  <c r="CC1468" i="17"/>
  <c r="CD1468" i="17"/>
  <c r="CE1468" i="17"/>
  <c r="CF1468" i="17"/>
  <c r="CG1468" i="17"/>
  <c r="CC1469" i="17"/>
  <c r="CD1469" i="17"/>
  <c r="CE1469" i="17"/>
  <c r="CF1469" i="17"/>
  <c r="CG1469" i="17"/>
  <c r="CC1470" i="17"/>
  <c r="CD1470" i="17"/>
  <c r="CE1470" i="17"/>
  <c r="CF1470" i="17"/>
  <c r="CG1470" i="17"/>
  <c r="CC1471" i="17"/>
  <c r="CD1471" i="17"/>
  <c r="CE1471" i="17"/>
  <c r="CF1471" i="17"/>
  <c r="CG1471" i="17"/>
  <c r="CC1472" i="17"/>
  <c r="CD1472" i="17"/>
  <c r="CE1472" i="17"/>
  <c r="CF1472" i="17"/>
  <c r="CG1472" i="17"/>
  <c r="CC1473" i="17"/>
  <c r="CD1473" i="17"/>
  <c r="CE1473" i="17"/>
  <c r="CF1473" i="17"/>
  <c r="CG1473" i="17"/>
  <c r="CC1474" i="17"/>
  <c r="CD1474" i="17"/>
  <c r="CE1474" i="17"/>
  <c r="CF1474" i="17"/>
  <c r="CG1474" i="17"/>
  <c r="CC1475" i="17"/>
  <c r="CD1475" i="17"/>
  <c r="CE1475" i="17"/>
  <c r="CF1475" i="17"/>
  <c r="CG1475" i="17"/>
  <c r="CC1476" i="17"/>
  <c r="CD1476" i="17"/>
  <c r="CE1476" i="17"/>
  <c r="CF1476" i="17"/>
  <c r="CG1476" i="17"/>
  <c r="CC1477" i="17"/>
  <c r="CD1477" i="17"/>
  <c r="CE1477" i="17"/>
  <c r="CF1477" i="17"/>
  <c r="CG1477" i="17"/>
  <c r="CC1478" i="17"/>
  <c r="CD1478" i="17"/>
  <c r="CE1478" i="17"/>
  <c r="CF1478" i="17"/>
  <c r="CG1478" i="17"/>
  <c r="CC1479" i="17"/>
  <c r="CD1479" i="17"/>
  <c r="CE1479" i="17"/>
  <c r="CF1479" i="17"/>
  <c r="CG1479" i="17"/>
  <c r="CC1480" i="17"/>
  <c r="CD1480" i="17"/>
  <c r="CE1480" i="17"/>
  <c r="CF1480" i="17"/>
  <c r="CG1480" i="17"/>
  <c r="CC1481" i="17"/>
  <c r="CD1481" i="17"/>
  <c r="CE1481" i="17"/>
  <c r="CF1481" i="17"/>
  <c r="CG1481" i="17"/>
  <c r="CC1482" i="17"/>
  <c r="CD1482" i="17"/>
  <c r="CE1482" i="17"/>
  <c r="CF1482" i="17"/>
  <c r="CG1482" i="17"/>
  <c r="CC1483" i="17"/>
  <c r="CD1483" i="17"/>
  <c r="CE1483" i="17"/>
  <c r="CF1483" i="17"/>
  <c r="CG1483" i="17"/>
  <c r="CC1484" i="17"/>
  <c r="CD1484" i="17"/>
  <c r="CE1484" i="17"/>
  <c r="CF1484" i="17"/>
  <c r="CG1484" i="17"/>
  <c r="CC1485" i="17"/>
  <c r="CD1485" i="17"/>
  <c r="CE1485" i="17"/>
  <c r="CF1485" i="17"/>
  <c r="CG1485" i="17"/>
  <c r="CC1486" i="17"/>
  <c r="CD1486" i="17"/>
  <c r="CE1486" i="17"/>
  <c r="CF1486" i="17"/>
  <c r="CG1486" i="17"/>
  <c r="CC1487" i="17"/>
  <c r="CD1487" i="17"/>
  <c r="CE1487" i="17"/>
  <c r="CF1487" i="17"/>
  <c r="CG1487" i="17"/>
  <c r="CC1488" i="17"/>
  <c r="CD1488" i="17"/>
  <c r="CE1488" i="17"/>
  <c r="CF1488" i="17"/>
  <c r="CG1488" i="17"/>
  <c r="CC1489" i="17"/>
  <c r="CD1489" i="17"/>
  <c r="CE1489" i="17"/>
  <c r="CF1489" i="17"/>
  <c r="CG1489" i="17"/>
  <c r="CC1490" i="17"/>
  <c r="CD1490" i="17"/>
  <c r="CE1490" i="17"/>
  <c r="CF1490" i="17"/>
  <c r="CG1490" i="17"/>
  <c r="CC1491" i="17"/>
  <c r="CD1491" i="17"/>
  <c r="CE1491" i="17"/>
  <c r="CF1491" i="17"/>
  <c r="CG1491" i="17"/>
  <c r="CC1492" i="17"/>
  <c r="CD1492" i="17"/>
  <c r="CE1492" i="17"/>
  <c r="CF1492" i="17"/>
  <c r="CG1492" i="17"/>
  <c r="CC1493" i="17"/>
  <c r="CD1493" i="17"/>
  <c r="CE1493" i="17"/>
  <c r="CF1493" i="17"/>
  <c r="CG1493" i="17"/>
  <c r="CC1494" i="17"/>
  <c r="CD1494" i="17"/>
  <c r="CE1494" i="17"/>
  <c r="CF1494" i="17"/>
  <c r="CG1494" i="17"/>
  <c r="CC1495" i="17"/>
  <c r="CD1495" i="17"/>
  <c r="CE1495" i="17"/>
  <c r="CF1495" i="17"/>
  <c r="CG1495" i="17"/>
  <c r="CC1496" i="17"/>
  <c r="CD1496" i="17"/>
  <c r="CE1496" i="17"/>
  <c r="CF1496" i="17"/>
  <c r="CG1496" i="17"/>
  <c r="CC1497" i="17"/>
  <c r="CD1497" i="17"/>
  <c r="CE1497" i="17"/>
  <c r="CF1497" i="17"/>
  <c r="CG1497" i="17"/>
  <c r="CC1498" i="17"/>
  <c r="CD1498" i="17"/>
  <c r="CE1498" i="17"/>
  <c r="CF1498" i="17"/>
  <c r="CG1498" i="17"/>
  <c r="CC1499" i="17"/>
  <c r="CD1499" i="17"/>
  <c r="CE1499" i="17"/>
  <c r="CF1499" i="17"/>
  <c r="CG1499" i="17"/>
  <c r="CG1000" i="17"/>
  <c r="CF1000" i="17"/>
  <c r="CE1000" i="17"/>
  <c r="CD1000" i="17"/>
  <c r="CC1000" i="17"/>
  <c r="CB1137" i="17"/>
  <c r="CB1201" i="17"/>
  <c r="CB1209" i="17"/>
  <c r="CB1217" i="17"/>
  <c r="CB1225" i="17"/>
  <c r="CB1233" i="17"/>
  <c r="CB1241" i="17"/>
  <c r="CB1249" i="17"/>
  <c r="CB1257" i="17"/>
  <c r="CB1265" i="17"/>
  <c r="CB1273" i="17"/>
  <c r="CB1281" i="17"/>
  <c r="CB1289" i="17"/>
  <c r="CB1297" i="17"/>
  <c r="CB1305" i="17"/>
  <c r="CB1313" i="17"/>
  <c r="CB1321" i="17"/>
  <c r="CB1329" i="17"/>
  <c r="CB1337" i="17"/>
  <c r="CB1345" i="17"/>
  <c r="CB1353" i="17"/>
  <c r="CB1361" i="17"/>
  <c r="CB1369" i="17"/>
  <c r="CB1377" i="17"/>
  <c r="CB1385" i="17"/>
  <c r="CB1393" i="17"/>
  <c r="CB1401" i="17"/>
  <c r="CB1409" i="17"/>
  <c r="CB1417" i="17"/>
  <c r="CB1425" i="17"/>
  <c r="CB1433" i="17"/>
  <c r="CB1441" i="17"/>
  <c r="CB1449" i="17"/>
  <c r="CB1457" i="17"/>
  <c r="CB1465" i="17"/>
  <c r="CB1473" i="17"/>
  <c r="CB1481" i="17"/>
  <c r="CB1489" i="17"/>
  <c r="CB1497" i="17"/>
  <c r="CB1002" i="17"/>
  <c r="CB1003" i="17"/>
  <c r="CB1006" i="17"/>
  <c r="CB1010" i="17"/>
  <c r="CB1014" i="17"/>
  <c r="CB1018" i="17"/>
  <c r="CB1022" i="17"/>
  <c r="CB1026" i="17"/>
  <c r="CB1027" i="17"/>
  <c r="CB1030" i="17"/>
  <c r="CB1034" i="17"/>
  <c r="CB1038" i="17"/>
  <c r="CB1042" i="17"/>
  <c r="CB1043" i="17"/>
  <c r="CB1046" i="17"/>
  <c r="CB1050" i="17"/>
  <c r="CB1051" i="17"/>
  <c r="CB1058" i="17"/>
  <c r="CB1059" i="17"/>
  <c r="CB1062" i="17"/>
  <c r="CB1066" i="17"/>
  <c r="CB1067" i="17"/>
  <c r="CB1070" i="17"/>
  <c r="CB1074" i="17"/>
  <c r="CB1075" i="17"/>
  <c r="CB1082" i="17"/>
  <c r="CB1083" i="17"/>
  <c r="CB1086" i="17"/>
  <c r="CB1090" i="17"/>
  <c r="CB1091" i="17"/>
  <c r="CB1092" i="17"/>
  <c r="CB1094" i="17"/>
  <c r="CB1096" i="17"/>
  <c r="CB1097" i="17"/>
  <c r="CB1098" i="17"/>
  <c r="CB1099" i="17"/>
  <c r="CB1101" i="17"/>
  <c r="CB1102" i="17"/>
  <c r="CB1104" i="17"/>
  <c r="CB1105" i="17"/>
  <c r="CB1106" i="17"/>
  <c r="CB1109" i="17"/>
  <c r="CB1110" i="17"/>
  <c r="CB1111" i="17"/>
  <c r="CB1112" i="17"/>
  <c r="CB1114" i="17"/>
  <c r="CB1117" i="17"/>
  <c r="CB1118" i="17"/>
  <c r="CB1120" i="17"/>
  <c r="CB1121" i="17"/>
  <c r="CB1122" i="17"/>
  <c r="CB1124" i="17"/>
  <c r="CB1125" i="17"/>
  <c r="CB1126" i="17"/>
  <c r="CB1128" i="17"/>
  <c r="CB1129" i="17"/>
  <c r="CB1130" i="17"/>
  <c r="CB1131" i="17"/>
  <c r="CB1132" i="17"/>
  <c r="CB1133" i="17"/>
  <c r="CB1135" i="17"/>
  <c r="CB1136" i="17"/>
  <c r="CB1138" i="17"/>
  <c r="CB1139" i="17"/>
  <c r="CB1140" i="17"/>
  <c r="CB1141" i="17"/>
  <c r="CB1143" i="17"/>
  <c r="CB1145" i="17"/>
  <c r="CB1146" i="17"/>
  <c r="CB1147" i="17"/>
  <c r="CB1150" i="17"/>
  <c r="CB1151" i="17"/>
  <c r="CB1153" i="17"/>
  <c r="CB1154" i="17"/>
  <c r="CB1156" i="17"/>
  <c r="CB1157" i="17"/>
  <c r="CB1159" i="17"/>
  <c r="CB1160" i="17"/>
  <c r="CB1161" i="17"/>
  <c r="CB1162" i="17"/>
  <c r="CB1164" i="17"/>
  <c r="CB1165" i="17"/>
  <c r="CB1166" i="17"/>
  <c r="CB1168" i="17"/>
  <c r="CB1169" i="17"/>
  <c r="CB1170" i="17"/>
  <c r="CB1172" i="17"/>
  <c r="CB1173" i="17"/>
  <c r="CB1174" i="17"/>
  <c r="CB1175" i="17"/>
  <c r="CB1176" i="17"/>
  <c r="CB1177" i="17"/>
  <c r="CB1179" i="17"/>
  <c r="CB1180" i="17"/>
  <c r="CB1182" i="17"/>
  <c r="CB1183" i="17"/>
  <c r="CB1186" i="17"/>
  <c r="CB1187" i="17"/>
  <c r="CB1188" i="17"/>
  <c r="CB1189" i="17"/>
  <c r="CB1190" i="17"/>
  <c r="CB1191" i="17"/>
  <c r="CB1192" i="17"/>
  <c r="CB1193" i="17"/>
  <c r="CB1194" i="17"/>
  <c r="CB1195" i="17"/>
  <c r="CB1196" i="17"/>
  <c r="CB1197" i="17"/>
  <c r="CB1198" i="17"/>
  <c r="CB1200" i="17"/>
  <c r="CB1202" i="17"/>
  <c r="CB1203" i="17"/>
  <c r="CB1204" i="17"/>
  <c r="CB1205" i="17"/>
  <c r="CB1206" i="17"/>
  <c r="CB1207" i="17"/>
  <c r="CB1208" i="17"/>
  <c r="CB1210" i="17"/>
  <c r="CB1211" i="17"/>
  <c r="CB1212" i="17"/>
  <c r="CB1213" i="17"/>
  <c r="CB1214" i="17"/>
  <c r="CB1215" i="17"/>
  <c r="CB1216" i="17"/>
  <c r="CB1218" i="17"/>
  <c r="CB1219" i="17"/>
  <c r="CB1220" i="17"/>
  <c r="CB1221" i="17"/>
  <c r="CB1222" i="17"/>
  <c r="CB1223" i="17"/>
  <c r="CB1224" i="17"/>
  <c r="CB1226" i="17"/>
  <c r="CB1227" i="17"/>
  <c r="CB1228" i="17"/>
  <c r="CB1229" i="17"/>
  <c r="CB1230" i="17"/>
  <c r="CB1231" i="17"/>
  <c r="CB1232" i="17"/>
  <c r="CB1234" i="17"/>
  <c r="CB1235" i="17"/>
  <c r="CB1236" i="17"/>
  <c r="CB1237" i="17"/>
  <c r="CB1238" i="17"/>
  <c r="CB1239" i="17"/>
  <c r="CB1240" i="17"/>
  <c r="CB1242" i="17"/>
  <c r="CB1243" i="17"/>
  <c r="CB1244" i="17"/>
  <c r="CB1245" i="17"/>
  <c r="CB1246" i="17"/>
  <c r="CB1247" i="17"/>
  <c r="CB1248" i="17"/>
  <c r="CB1250" i="17"/>
  <c r="CB1251" i="17"/>
  <c r="CB1252" i="17"/>
  <c r="CB1253" i="17"/>
  <c r="CB1254" i="17"/>
  <c r="CB1255" i="17"/>
  <c r="CB1256" i="17"/>
  <c r="CB1258" i="17"/>
  <c r="CB1259" i="17"/>
  <c r="CB1260" i="17"/>
  <c r="CB1261" i="17"/>
  <c r="CB1262" i="17"/>
  <c r="CB1263" i="17"/>
  <c r="CB1264" i="17"/>
  <c r="CB1266" i="17"/>
  <c r="CB1267" i="17"/>
  <c r="CB1268" i="17"/>
  <c r="CB1269" i="17"/>
  <c r="CB1270" i="17"/>
  <c r="CB1271" i="17"/>
  <c r="CB1272" i="17"/>
  <c r="CB1274" i="17"/>
  <c r="CB1275" i="17"/>
  <c r="CB1276" i="17"/>
  <c r="CB1277" i="17"/>
  <c r="CB1278" i="17"/>
  <c r="CB1279" i="17"/>
  <c r="CB1280" i="17"/>
  <c r="CB1282" i="17"/>
  <c r="CB1283" i="17"/>
  <c r="CB1284" i="17"/>
  <c r="CB1285" i="17"/>
  <c r="CB1286" i="17"/>
  <c r="CB1287" i="17"/>
  <c r="CB1288" i="17"/>
  <c r="CB1290" i="17"/>
  <c r="CB1291" i="17"/>
  <c r="CB1292" i="17"/>
  <c r="CB1293" i="17"/>
  <c r="CB1294" i="17"/>
  <c r="CB1295" i="17"/>
  <c r="CB1296" i="17"/>
  <c r="CB1298" i="17"/>
  <c r="CB1299" i="17"/>
  <c r="CB1300" i="17"/>
  <c r="CB1301" i="17"/>
  <c r="CB1302" i="17"/>
  <c r="CB1303" i="17"/>
  <c r="CB1304" i="17"/>
  <c r="CB1306" i="17"/>
  <c r="CB1307" i="17"/>
  <c r="CB1308" i="17"/>
  <c r="CB1309" i="17"/>
  <c r="CB1310" i="17"/>
  <c r="CB1311" i="17"/>
  <c r="CB1312" i="17"/>
  <c r="CB1314" i="17"/>
  <c r="CB1315" i="17"/>
  <c r="CB1316" i="17"/>
  <c r="CB1317" i="17"/>
  <c r="CB1318" i="17"/>
  <c r="CB1319" i="17"/>
  <c r="CB1320" i="17"/>
  <c r="CB1322" i="17"/>
  <c r="CB1323" i="17"/>
  <c r="CB1324" i="17"/>
  <c r="CB1325" i="17"/>
  <c r="CB1326" i="17"/>
  <c r="CB1327" i="17"/>
  <c r="CB1328" i="17"/>
  <c r="CB1330" i="17"/>
  <c r="CB1331" i="17"/>
  <c r="CB1332" i="17"/>
  <c r="CB1333" i="17"/>
  <c r="CB1334" i="17"/>
  <c r="CB1335" i="17"/>
  <c r="CB1336" i="17"/>
  <c r="CB1338" i="17"/>
  <c r="CB1339" i="17"/>
  <c r="CB1340" i="17"/>
  <c r="CB1341" i="17"/>
  <c r="CB1342" i="17"/>
  <c r="CB1343" i="17"/>
  <c r="CB1344" i="17"/>
  <c r="CB1346" i="17"/>
  <c r="CB1347" i="17"/>
  <c r="CB1348" i="17"/>
  <c r="CB1349" i="17"/>
  <c r="CB1350" i="17"/>
  <c r="CB1351" i="17"/>
  <c r="CB1352" i="17"/>
  <c r="CB1354" i="17"/>
  <c r="CB1355" i="17"/>
  <c r="CB1356" i="17"/>
  <c r="CB1357" i="17"/>
  <c r="CB1358" i="17"/>
  <c r="CB1359" i="17"/>
  <c r="CB1360" i="17"/>
  <c r="CB1362" i="17"/>
  <c r="CB1363" i="17"/>
  <c r="CB1364" i="17"/>
  <c r="CB1365" i="17"/>
  <c r="CB1366" i="17"/>
  <c r="CB1367" i="17"/>
  <c r="CB1368" i="17"/>
  <c r="CB1370" i="17"/>
  <c r="CB1371" i="17"/>
  <c r="CB1372" i="17"/>
  <c r="CB1373" i="17"/>
  <c r="CB1374" i="17"/>
  <c r="CB1375" i="17"/>
  <c r="CB1376" i="17"/>
  <c r="CB1378" i="17"/>
  <c r="CB1379" i="17"/>
  <c r="CB1380" i="17"/>
  <c r="CB1381" i="17"/>
  <c r="CB1382" i="17"/>
  <c r="CB1383" i="17"/>
  <c r="CB1384" i="17"/>
  <c r="CB1386" i="17"/>
  <c r="CB1387" i="17"/>
  <c r="CB1388" i="17"/>
  <c r="CB1389" i="17"/>
  <c r="CB1390" i="17"/>
  <c r="CB1391" i="17"/>
  <c r="CB1392" i="17"/>
  <c r="CB1394" i="17"/>
  <c r="CB1395" i="17"/>
  <c r="CB1396" i="17"/>
  <c r="CB1397" i="17"/>
  <c r="CB1398" i="17"/>
  <c r="CB1399" i="17"/>
  <c r="CB1400" i="17"/>
  <c r="CB1402" i="17"/>
  <c r="CB1403" i="17"/>
  <c r="CB1404" i="17"/>
  <c r="CB1405" i="17"/>
  <c r="CB1406" i="17"/>
  <c r="CB1407" i="17"/>
  <c r="CB1408" i="17"/>
  <c r="CB1410" i="17"/>
  <c r="CB1411" i="17"/>
  <c r="CB1412" i="17"/>
  <c r="CB1413" i="17"/>
  <c r="CB1414" i="17"/>
  <c r="CB1415" i="17"/>
  <c r="CB1416" i="17"/>
  <c r="CB1418" i="17"/>
  <c r="CB1419" i="17"/>
  <c r="CB1420" i="17"/>
  <c r="CB1421" i="17"/>
  <c r="CB1422" i="17"/>
  <c r="CB1423" i="17"/>
  <c r="CB1424" i="17"/>
  <c r="CB1426" i="17"/>
  <c r="CB1427" i="17"/>
  <c r="CB1428" i="17"/>
  <c r="CB1429" i="17"/>
  <c r="CB1430" i="17"/>
  <c r="CB1431" i="17"/>
  <c r="CB1432" i="17"/>
  <c r="CB1434" i="17"/>
  <c r="CB1435" i="17"/>
  <c r="CB1436" i="17"/>
  <c r="CB1437" i="17"/>
  <c r="CB1438" i="17"/>
  <c r="CB1439" i="17"/>
  <c r="CB1440" i="17"/>
  <c r="CB1442" i="17"/>
  <c r="CB1443" i="17"/>
  <c r="CB1444" i="17"/>
  <c r="CB1445" i="17"/>
  <c r="CB1446" i="17"/>
  <c r="CB1447" i="17"/>
  <c r="CB1448" i="17"/>
  <c r="CB1450" i="17"/>
  <c r="CB1451" i="17"/>
  <c r="CB1452" i="17"/>
  <c r="CB1453" i="17"/>
  <c r="CB1454" i="17"/>
  <c r="CB1455" i="17"/>
  <c r="CB1456" i="17"/>
  <c r="CB1458" i="17"/>
  <c r="CB1459" i="17"/>
  <c r="CB1460" i="17"/>
  <c r="CB1461" i="17"/>
  <c r="CB1462" i="17"/>
  <c r="CB1463" i="17"/>
  <c r="CB1464" i="17"/>
  <c r="CB1466" i="17"/>
  <c r="CB1467" i="17"/>
  <c r="CB1468" i="17"/>
  <c r="CB1469" i="17"/>
  <c r="CB1470" i="17"/>
  <c r="CB1471" i="17"/>
  <c r="CB1472" i="17"/>
  <c r="CB1474" i="17"/>
  <c r="CB1475" i="17"/>
  <c r="CB1476" i="17"/>
  <c r="CB1477" i="17"/>
  <c r="CB1478" i="17"/>
  <c r="CB1479" i="17"/>
  <c r="CB1480" i="17"/>
  <c r="CB1482" i="17"/>
  <c r="CB1483" i="17"/>
  <c r="CB1484" i="17"/>
  <c r="CB1485" i="17"/>
  <c r="CB1486" i="17"/>
  <c r="CB1487" i="17"/>
  <c r="CB1488" i="17"/>
  <c r="CB1490" i="17"/>
  <c r="CB1491" i="17"/>
  <c r="CB1492" i="17"/>
  <c r="CB1493" i="17"/>
  <c r="CB1494" i="17"/>
  <c r="CB1495" i="17"/>
  <c r="CB1496" i="17"/>
  <c r="CB1498" i="17"/>
  <c r="CB1499" i="17"/>
  <c r="CB1127" i="17" l="1"/>
  <c r="CH1127" i="17" s="1"/>
  <c r="CB1115" i="17"/>
  <c r="CB1107" i="17"/>
  <c r="CH1107" i="17" s="1"/>
  <c r="CB1079" i="17"/>
  <c r="CB1063" i="17"/>
  <c r="CH1063" i="17" s="1"/>
  <c r="CB1055" i="17"/>
  <c r="CB1047" i="17"/>
  <c r="CH1047" i="17" s="1"/>
  <c r="CB1039" i="17"/>
  <c r="CH1039" i="17" s="1"/>
  <c r="CB1031" i="17"/>
  <c r="CH1031" i="17" s="1"/>
  <c r="CB1023" i="17"/>
  <c r="CH1023" i="17" s="1"/>
  <c r="CB1007" i="17"/>
  <c r="CH1007" i="17" s="1"/>
  <c r="CB1184" i="17"/>
  <c r="CH1184" i="17" s="1"/>
  <c r="CB1148" i="17"/>
  <c r="CH1148" i="17" s="1"/>
  <c r="CB1108" i="17"/>
  <c r="CH1108" i="17" s="1"/>
  <c r="CB1088" i="17"/>
  <c r="CH1088" i="17" s="1"/>
  <c r="CB1084" i="17"/>
  <c r="CH1084" i="17" s="1"/>
  <c r="CB1080" i="17"/>
  <c r="CH1080" i="17" s="1"/>
  <c r="CB1076" i="17"/>
  <c r="CH1076" i="17" s="1"/>
  <c r="CB1072" i="17"/>
  <c r="CH1072" i="17" s="1"/>
  <c r="CB1068" i="17"/>
  <c r="CB1064" i="17"/>
  <c r="CH1064" i="17" s="1"/>
  <c r="CB1060" i="17"/>
  <c r="CH1060" i="17" s="1"/>
  <c r="CB1056" i="17"/>
  <c r="CH1056" i="17" s="1"/>
  <c r="CB1052" i="17"/>
  <c r="CH1052" i="17" s="1"/>
  <c r="CB1048" i="17"/>
  <c r="CH1048" i="17" s="1"/>
  <c r="CB1044" i="17"/>
  <c r="CH1044" i="17" s="1"/>
  <c r="CB1040" i="17"/>
  <c r="CH1040" i="17" s="1"/>
  <c r="CB1036" i="17"/>
  <c r="CH1036" i="17" s="1"/>
  <c r="CB1028" i="17"/>
  <c r="CB1024" i="17"/>
  <c r="CH1024" i="17" s="1"/>
  <c r="CB1020" i="17"/>
  <c r="CH1020" i="17" s="1"/>
  <c r="CB1016" i="17"/>
  <c r="CH1016" i="17" s="1"/>
  <c r="CB1012" i="17"/>
  <c r="CB1008" i="17"/>
  <c r="CH1008" i="17" s="1"/>
  <c r="CB1004" i="17"/>
  <c r="CH1495" i="17"/>
  <c r="CH1487" i="17"/>
  <c r="CH1479" i="17"/>
  <c r="CH1471" i="17"/>
  <c r="CB1089" i="17"/>
  <c r="CH1089" i="17" s="1"/>
  <c r="CB1085" i="17"/>
  <c r="CH1085" i="17" s="1"/>
  <c r="CB1081" i="17"/>
  <c r="CH1081" i="17" s="1"/>
  <c r="CB1077" i="17"/>
  <c r="CH1077" i="17" s="1"/>
  <c r="CB1073" i="17"/>
  <c r="CB1069" i="17"/>
  <c r="CH1069" i="17" s="1"/>
  <c r="CB1065" i="17"/>
  <c r="CH1065" i="17" s="1"/>
  <c r="CB1061" i="17"/>
  <c r="CH1061" i="17" s="1"/>
  <c r="CB1057" i="17"/>
  <c r="CH1057" i="17" s="1"/>
  <c r="CB1053" i="17"/>
  <c r="CH1053" i="17" s="1"/>
  <c r="CB1049" i="17"/>
  <c r="CH1049" i="17" s="1"/>
  <c r="CB1045" i="17"/>
  <c r="CH1045" i="17" s="1"/>
  <c r="CB1041" i="17"/>
  <c r="CH1041" i="17" s="1"/>
  <c r="CB1037" i="17"/>
  <c r="CB1033" i="17"/>
  <c r="CH1033" i="17" s="1"/>
  <c r="CB1029" i="17"/>
  <c r="CH1029" i="17" s="1"/>
  <c r="CB1025" i="17"/>
  <c r="CH1025" i="17" s="1"/>
  <c r="CB1021" i="17"/>
  <c r="CH1021" i="17" s="1"/>
  <c r="CB1017" i="17"/>
  <c r="CH1017" i="17" s="1"/>
  <c r="CB1013" i="17"/>
  <c r="CH1013" i="17" s="1"/>
  <c r="CB1009" i="17"/>
  <c r="CH1009" i="17" s="1"/>
  <c r="CB1005" i="17"/>
  <c r="CH1005" i="17" s="1"/>
  <c r="BV1503" i="17"/>
  <c r="J179" i="45" s="1"/>
  <c r="BT1503" i="17"/>
  <c r="J177" i="45" s="1"/>
  <c r="BI1503" i="17"/>
  <c r="I179" i="45" s="1"/>
  <c r="BK1503" i="17"/>
  <c r="I181" i="45" s="1"/>
  <c r="BG1503" i="17"/>
  <c r="I177" i="45" s="1"/>
  <c r="CF1501" i="17"/>
  <c r="C161" i="45" s="1"/>
  <c r="AZ1503" i="17"/>
  <c r="H183" i="45" s="1"/>
  <c r="AV1503" i="17"/>
  <c r="H179" i="45" s="1"/>
  <c r="AT1503" i="17"/>
  <c r="H177" i="45" s="1"/>
  <c r="AM1503" i="17"/>
  <c r="G183" i="45" s="1"/>
  <c r="AI1503" i="17"/>
  <c r="G179" i="45" s="1"/>
  <c r="AG1503" i="17"/>
  <c r="G177" i="45" s="1"/>
  <c r="Z1503" i="17"/>
  <c r="F183" i="45" s="1"/>
  <c r="V1503" i="17"/>
  <c r="F179" i="45" s="1"/>
  <c r="T1503" i="17"/>
  <c r="F177" i="45" s="1"/>
  <c r="CB1199" i="17"/>
  <c r="CB1185" i="17"/>
  <c r="CH1185" i="17" s="1"/>
  <c r="CB1181" i="17"/>
  <c r="CH1181" i="17" s="1"/>
  <c r="CB1178" i="17"/>
  <c r="CH1178" i="17" s="1"/>
  <c r="CB1171" i="17"/>
  <c r="CH1171" i="17" s="1"/>
  <c r="CB1167" i="17"/>
  <c r="CH1167" i="17" s="1"/>
  <c r="CB1163" i="17"/>
  <c r="CH1163" i="17" s="1"/>
  <c r="CB1158" i="17"/>
  <c r="CH1158" i="17" s="1"/>
  <c r="CB1155" i="17"/>
  <c r="CH1155" i="17" s="1"/>
  <c r="CB1152" i="17"/>
  <c r="CH1152" i="17" s="1"/>
  <c r="CB1149" i="17"/>
  <c r="CH1149" i="17" s="1"/>
  <c r="CB1144" i="17"/>
  <c r="CH1144" i="17" s="1"/>
  <c r="CB1142" i="17"/>
  <c r="CB1134" i="17"/>
  <c r="CB1123" i="17"/>
  <c r="CH1123" i="17" s="1"/>
  <c r="CB1119" i="17"/>
  <c r="CH1119" i="17" s="1"/>
  <c r="CB1116" i="17"/>
  <c r="CB1113" i="17"/>
  <c r="CH1113" i="17" s="1"/>
  <c r="CB1103" i="17"/>
  <c r="CH1103" i="17" s="1"/>
  <c r="CB1100" i="17"/>
  <c r="CH1100" i="17" s="1"/>
  <c r="CB1095" i="17"/>
  <c r="CH1095" i="17" s="1"/>
  <c r="CB1093" i="17"/>
  <c r="CH1093" i="17" s="1"/>
  <c r="CB1087" i="17"/>
  <c r="CH1087" i="17" s="1"/>
  <c r="CB1078" i="17"/>
  <c r="CH1078" i="17" s="1"/>
  <c r="CB1071" i="17"/>
  <c r="CH1071" i="17" s="1"/>
  <c r="CB1054" i="17"/>
  <c r="CH1054" i="17" s="1"/>
  <c r="CB1035" i="17"/>
  <c r="CH1035" i="17" s="1"/>
  <c r="CB1032" i="17"/>
  <c r="CH1032" i="17" s="1"/>
  <c r="CB1019" i="17"/>
  <c r="CH1019" i="17" s="1"/>
  <c r="CB1015" i="17"/>
  <c r="CH1015" i="17" s="1"/>
  <c r="CB1011" i="17"/>
  <c r="CH1011" i="17" s="1"/>
  <c r="CB1001" i="17"/>
  <c r="CH1001" i="17" s="1"/>
  <c r="CH1463" i="17"/>
  <c r="CH1455" i="17"/>
  <c r="CH1439" i="17"/>
  <c r="CH1431" i="17"/>
  <c r="CH1423" i="17"/>
  <c r="CH1415" i="17"/>
  <c r="CH1407" i="17"/>
  <c r="CH1399" i="17"/>
  <c r="CH1391" i="17"/>
  <c r="CH1383" i="17"/>
  <c r="CH1375" i="17"/>
  <c r="CH1367" i="17"/>
  <c r="CH1359" i="17"/>
  <c r="CH1351" i="17"/>
  <c r="CH1343" i="17"/>
  <c r="CH1335" i="17"/>
  <c r="CH1327" i="17"/>
  <c r="CH1319" i="17"/>
  <c r="CH1311" i="17"/>
  <c r="CH1303" i="17"/>
  <c r="CH1295" i="17"/>
  <c r="CH1287" i="17"/>
  <c r="CH1279" i="17"/>
  <c r="CH1271" i="17"/>
  <c r="CH1263" i="17"/>
  <c r="CH1255" i="17"/>
  <c r="CH1247" i="17"/>
  <c r="CH1239" i="17"/>
  <c r="CH1231" i="17"/>
  <c r="CH1223" i="17"/>
  <c r="CH1215" i="17"/>
  <c r="CH1207" i="17"/>
  <c r="CH1199" i="17"/>
  <c r="CH1191" i="17"/>
  <c r="CH1183" i="17"/>
  <c r="CH1175" i="17"/>
  <c r="CH1159" i="17"/>
  <c r="CH1151" i="17"/>
  <c r="CH1143" i="17"/>
  <c r="CH1135" i="17"/>
  <c r="CH1111" i="17"/>
  <c r="BZ1503" i="17"/>
  <c r="J183" i="45" s="1"/>
  <c r="AK1503" i="17"/>
  <c r="G181" i="45" s="1"/>
  <c r="G180" i="45"/>
  <c r="CD1501" i="17"/>
  <c r="G171" i="45" s="1"/>
  <c r="AX1503" i="17"/>
  <c r="H181" i="45" s="1"/>
  <c r="BC1503" i="17"/>
  <c r="I173" i="45" s="1"/>
  <c r="AR1503" i="17"/>
  <c r="H175" i="45" s="1"/>
  <c r="BR1503" i="17"/>
  <c r="J175" i="45" s="1"/>
  <c r="J174" i="45"/>
  <c r="R1503" i="17"/>
  <c r="F175" i="45" s="1"/>
  <c r="AC1503" i="17"/>
  <c r="G173" i="45" s="1"/>
  <c r="BE1503" i="17"/>
  <c r="I175" i="45" s="1"/>
  <c r="I174" i="45"/>
  <c r="BP1503" i="17"/>
  <c r="J173" i="45" s="1"/>
  <c r="J172" i="45"/>
  <c r="CE1501" i="17"/>
  <c r="C160" i="45" s="1"/>
  <c r="P1503" i="17"/>
  <c r="F173" i="45" s="1"/>
  <c r="AE1503" i="17"/>
  <c r="G175" i="45" s="1"/>
  <c r="G174" i="45"/>
  <c r="AP1503" i="17"/>
  <c r="H173" i="45" s="1"/>
  <c r="H172" i="45"/>
  <c r="BX1503" i="17"/>
  <c r="J181" i="45" s="1"/>
  <c r="J180" i="45"/>
  <c r="CG1501" i="17"/>
  <c r="J171" i="45" s="1"/>
  <c r="BM1503" i="17"/>
  <c r="I183" i="45" s="1"/>
  <c r="I182" i="45"/>
  <c r="E1502" i="17"/>
  <c r="E174" i="45" s="1"/>
  <c r="C149" i="45" s="1"/>
  <c r="E1501" i="17"/>
  <c r="C1502" i="17"/>
  <c r="E172" i="45" s="1"/>
  <c r="C1501" i="17"/>
  <c r="CB1000" i="17"/>
  <c r="CH1000" i="17" s="1"/>
  <c r="G1502" i="17"/>
  <c r="E176" i="45" s="1"/>
  <c r="C150" i="45" s="1"/>
  <c r="G1501" i="17"/>
  <c r="I1502" i="17"/>
  <c r="E178" i="45" s="1"/>
  <c r="C151" i="45" s="1"/>
  <c r="I1501" i="17"/>
  <c r="K1501" i="17"/>
  <c r="K1502" i="17"/>
  <c r="E180" i="45" s="1"/>
  <c r="C152" i="45" s="1"/>
  <c r="M1502" i="17"/>
  <c r="E182" i="45" s="1"/>
  <c r="C153" i="45" s="1"/>
  <c r="M1501" i="17"/>
  <c r="CH1497" i="17"/>
  <c r="CH1489" i="17"/>
  <c r="CH1481" i="17"/>
  <c r="CH1473" i="17"/>
  <c r="CH1465" i="17"/>
  <c r="CH1457" i="17"/>
  <c r="CH1449" i="17"/>
  <c r="CH1441" i="17"/>
  <c r="CH1433" i="17"/>
  <c r="CH1425" i="17"/>
  <c r="CH1417" i="17"/>
  <c r="CH1409" i="17"/>
  <c r="CH1401" i="17"/>
  <c r="CH1393" i="17"/>
  <c r="CH1385" i="17"/>
  <c r="CH1377" i="17"/>
  <c r="CH1369" i="17"/>
  <c r="CH1361" i="17"/>
  <c r="CH1353" i="17"/>
  <c r="CH1447" i="17"/>
  <c r="CH1079" i="17"/>
  <c r="CH1055" i="17"/>
  <c r="CH1345" i="17"/>
  <c r="CH1337" i="17"/>
  <c r="CH1329" i="17"/>
  <c r="CH1321" i="17"/>
  <c r="CH1313" i="17"/>
  <c r="CH1305" i="17"/>
  <c r="CH1297" i="17"/>
  <c r="CH1289" i="17"/>
  <c r="CH1281" i="17"/>
  <c r="CH1273" i="17"/>
  <c r="CH1265" i="17"/>
  <c r="CH1257" i="17"/>
  <c r="CH1249" i="17"/>
  <c r="CH1241" i="17"/>
  <c r="CH1233" i="17"/>
  <c r="CH1225" i="17"/>
  <c r="CH1217" i="17"/>
  <c r="CH1209" i="17"/>
  <c r="CH1201" i="17"/>
  <c r="CH1193" i="17"/>
  <c r="CH1177" i="17"/>
  <c r="CH1169" i="17"/>
  <c r="CH1161" i="17"/>
  <c r="CH1153" i="17"/>
  <c r="CH1145" i="17"/>
  <c r="CH1137" i="17"/>
  <c r="CH1129" i="17"/>
  <c r="CH1121" i="17"/>
  <c r="CH1105" i="17"/>
  <c r="CH1097" i="17"/>
  <c r="CH1073" i="17"/>
  <c r="CH1493" i="17"/>
  <c r="CH1485" i="17"/>
  <c r="CH1477" i="17"/>
  <c r="CH1469" i="17"/>
  <c r="CH1461" i="17"/>
  <c r="CH1453" i="17"/>
  <c r="CH1445" i="17"/>
  <c r="CH1437" i="17"/>
  <c r="CH1429" i="17"/>
  <c r="CH1421" i="17"/>
  <c r="CH1413" i="17"/>
  <c r="CH1405" i="17"/>
  <c r="CH1397" i="17"/>
  <c r="CH1389" i="17"/>
  <c r="CH1381" i="17"/>
  <c r="CH1373" i="17"/>
  <c r="CH1365" i="17"/>
  <c r="CH1357" i="17"/>
  <c r="CH1349" i="17"/>
  <c r="CH1341" i="17"/>
  <c r="CH1333" i="17"/>
  <c r="CH1325" i="17"/>
  <c r="CH1317" i="17"/>
  <c r="CH1309" i="17"/>
  <c r="CH1301" i="17"/>
  <c r="CH1293" i="17"/>
  <c r="CH1285" i="17"/>
  <c r="CH1277" i="17"/>
  <c r="CH1269" i="17"/>
  <c r="CH1261" i="17"/>
  <c r="CH1253" i="17"/>
  <c r="CH1245" i="17"/>
  <c r="CH1237" i="17"/>
  <c r="CH1229" i="17"/>
  <c r="CH1221" i="17"/>
  <c r="CH1213" i="17"/>
  <c r="CH1205" i="17"/>
  <c r="CH1197" i="17"/>
  <c r="CH1189" i="17"/>
  <c r="CH1173" i="17"/>
  <c r="CH1165" i="17"/>
  <c r="CH1157" i="17"/>
  <c r="CH1141" i="17"/>
  <c r="CH1133" i="17"/>
  <c r="CH1125" i="17"/>
  <c r="CH1117" i="17"/>
  <c r="CH1109" i="17"/>
  <c r="CH1101" i="17"/>
  <c r="CH1037" i="17"/>
  <c r="CH1498" i="17"/>
  <c r="CH1490" i="17"/>
  <c r="CH1482" i="17"/>
  <c r="CH1474" i="17"/>
  <c r="CH1466" i="17"/>
  <c r="CH1458" i="17"/>
  <c r="CH1450" i="17"/>
  <c r="CH1442" i="17"/>
  <c r="CH1434" i="17"/>
  <c r="CH1426" i="17"/>
  <c r="CH1418" i="17"/>
  <c r="CH1410" i="17"/>
  <c r="CH1402" i="17"/>
  <c r="CH1394" i="17"/>
  <c r="CH1386" i="17"/>
  <c r="CH1378" i="17"/>
  <c r="CH1370" i="17"/>
  <c r="CH1362" i="17"/>
  <c r="CH1354" i="17"/>
  <c r="CH1346" i="17"/>
  <c r="CH1338" i="17"/>
  <c r="CH1330" i="17"/>
  <c r="CH1322" i="17"/>
  <c r="CH1314" i="17"/>
  <c r="CH1306" i="17"/>
  <c r="CH1298" i="17"/>
  <c r="CH1290" i="17"/>
  <c r="CH1282" i="17"/>
  <c r="CH1274" i="17"/>
  <c r="CH1266" i="17"/>
  <c r="CH1258" i="17"/>
  <c r="CH1250" i="17"/>
  <c r="CH1242" i="17"/>
  <c r="CH1234" i="17"/>
  <c r="CH1226" i="17"/>
  <c r="CH1218" i="17"/>
  <c r="CH1210" i="17"/>
  <c r="CH1202" i="17"/>
  <c r="CH1194" i="17"/>
  <c r="CH1186" i="17"/>
  <c r="CH1170" i="17"/>
  <c r="CH1162" i="17"/>
  <c r="CH1154" i="17"/>
  <c r="CH1146" i="17"/>
  <c r="CH1138" i="17"/>
  <c r="CH1130" i="17"/>
  <c r="CH1122" i="17"/>
  <c r="CH1114" i="17"/>
  <c r="CH1106" i="17"/>
  <c r="CH1098" i="17"/>
  <c r="CH1090" i="17"/>
  <c r="CH1082" i="17"/>
  <c r="CH1074" i="17"/>
  <c r="CH1066" i="17"/>
  <c r="CH1058" i="17"/>
  <c r="CH1050" i="17"/>
  <c r="CH1042" i="17"/>
  <c r="CH1026" i="17"/>
  <c r="CH1018" i="17"/>
  <c r="CH1010" i="17"/>
  <c r="CH1002" i="17"/>
  <c r="CH1496" i="17"/>
  <c r="CH1488" i="17"/>
  <c r="CH1480" i="17"/>
  <c r="CH1472" i="17"/>
  <c r="CH1464" i="17"/>
  <c r="CH1456" i="17"/>
  <c r="CH1448" i="17"/>
  <c r="CH1440" i="17"/>
  <c r="CH1432" i="17"/>
  <c r="CH1424" i="17"/>
  <c r="CH1416" i="17"/>
  <c r="CH1408" i="17"/>
  <c r="CH1400" i="17"/>
  <c r="CH1392" i="17"/>
  <c r="CH1384" i="17"/>
  <c r="CH1376" i="17"/>
  <c r="CH1368" i="17"/>
  <c r="CH1360" i="17"/>
  <c r="CH1352" i="17"/>
  <c r="CH1344" i="17"/>
  <c r="CH1336" i="17"/>
  <c r="CH1328" i="17"/>
  <c r="CH1320" i="17"/>
  <c r="CH1312" i="17"/>
  <c r="CH1304" i="17"/>
  <c r="CH1296" i="17"/>
  <c r="CH1288" i="17"/>
  <c r="CH1280" i="17"/>
  <c r="CH1272" i="17"/>
  <c r="CH1264" i="17"/>
  <c r="CH1256" i="17"/>
  <c r="CH1248" i="17"/>
  <c r="CH1240" i="17"/>
  <c r="CH1232" i="17"/>
  <c r="CH1224" i="17"/>
  <c r="CH1216" i="17"/>
  <c r="CH1208" i="17"/>
  <c r="CH1200" i="17"/>
  <c r="CH1192" i="17"/>
  <c r="CH1176" i="17"/>
  <c r="CH1168" i="17"/>
  <c r="CH1160" i="17"/>
  <c r="CH1136" i="17"/>
  <c r="CH1128" i="17"/>
  <c r="CH1120" i="17"/>
  <c r="CH1112" i="17"/>
  <c r="CH1104" i="17"/>
  <c r="CH1096" i="17"/>
  <c r="CH1499" i="17"/>
  <c r="CH1491" i="17"/>
  <c r="CH1483" i="17"/>
  <c r="CH1475" i="17"/>
  <c r="CH1467" i="17"/>
  <c r="CH1459" i="17"/>
  <c r="CH1451" i="17"/>
  <c r="CH1443" i="17"/>
  <c r="CH1435" i="17"/>
  <c r="CH1427" i="17"/>
  <c r="CH1419" i="17"/>
  <c r="CH1411" i="17"/>
  <c r="CH1403" i="17"/>
  <c r="CH1395" i="17"/>
  <c r="CH1387" i="17"/>
  <c r="CH1379" i="17"/>
  <c r="CH1371" i="17"/>
  <c r="CH1363" i="17"/>
  <c r="CH1355" i="17"/>
  <c r="CH1347" i="17"/>
  <c r="CH1339" i="17"/>
  <c r="CH1331" i="17"/>
  <c r="CH1323" i="17"/>
  <c r="CH1315" i="17"/>
  <c r="CH1307" i="17"/>
  <c r="CH1299" i="17"/>
  <c r="CH1291" i="17"/>
  <c r="CH1283" i="17"/>
  <c r="CH1275" i="17"/>
  <c r="CH1267" i="17"/>
  <c r="CH1259" i="17"/>
  <c r="CH1251" i="17"/>
  <c r="CH1243" i="17"/>
  <c r="CH1235" i="17"/>
  <c r="CH1227" i="17"/>
  <c r="CH1219" i="17"/>
  <c r="CH1211" i="17"/>
  <c r="CH1203" i="17"/>
  <c r="CH1195" i="17"/>
  <c r="CH1187" i="17"/>
  <c r="CH1179" i="17"/>
  <c r="CH1147" i="17"/>
  <c r="CH1139" i="17"/>
  <c r="CH1131" i="17"/>
  <c r="CH1115" i="17"/>
  <c r="CH1099" i="17"/>
  <c r="CH1091" i="17"/>
  <c r="CH1083" i="17"/>
  <c r="CH1075" i="17"/>
  <c r="CH1067" i="17"/>
  <c r="CH1059" i="17"/>
  <c r="CH1051" i="17"/>
  <c r="CH1043" i="17"/>
  <c r="CH1027" i="17"/>
  <c r="CH1003" i="17"/>
  <c r="CH1494" i="17"/>
  <c r="CH1486" i="17"/>
  <c r="CH1478" i="17"/>
  <c r="CH1470" i="17"/>
  <c r="CH1462" i="17"/>
  <c r="CH1454" i="17"/>
  <c r="CH1446" i="17"/>
  <c r="CH1438" i="17"/>
  <c r="CH1430" i="17"/>
  <c r="CH1422" i="17"/>
  <c r="CH1414" i="17"/>
  <c r="CH1406" i="17"/>
  <c r="CH1398" i="17"/>
  <c r="CH1390" i="17"/>
  <c r="CH1382" i="17"/>
  <c r="CH1374" i="17"/>
  <c r="CH1366" i="17"/>
  <c r="CH1358" i="17"/>
  <c r="CH1350" i="17"/>
  <c r="CH1342" i="17"/>
  <c r="CH1334" i="17"/>
  <c r="CH1326" i="17"/>
  <c r="CH1318" i="17"/>
  <c r="CH1310" i="17"/>
  <c r="CH1302" i="17"/>
  <c r="CH1294" i="17"/>
  <c r="CH1286" i="17"/>
  <c r="CH1278" i="17"/>
  <c r="CH1270" i="17"/>
  <c r="CH1262" i="17"/>
  <c r="CH1254" i="17"/>
  <c r="CH1246" i="17"/>
  <c r="CH1238" i="17"/>
  <c r="CH1230" i="17"/>
  <c r="CH1222" i="17"/>
  <c r="CH1214" i="17"/>
  <c r="CH1206" i="17"/>
  <c r="CH1198" i="17"/>
  <c r="CH1190" i="17"/>
  <c r="CH1182" i="17"/>
  <c r="CH1174" i="17"/>
  <c r="CH1166" i="17"/>
  <c r="CH1150" i="17"/>
  <c r="CH1142" i="17"/>
  <c r="CH1134" i="17"/>
  <c r="CH1126" i="17"/>
  <c r="CH1118" i="17"/>
  <c r="CH1110" i="17"/>
  <c r="CH1102" i="17"/>
  <c r="CH1094" i="17"/>
  <c r="CH1086" i="17"/>
  <c r="CH1070" i="17"/>
  <c r="CH1062" i="17"/>
  <c r="CH1046" i="17"/>
  <c r="CH1038" i="17"/>
  <c r="CH1030" i="17"/>
  <c r="CH1022" i="17"/>
  <c r="CH1014" i="17"/>
  <c r="CH1006" i="17"/>
  <c r="CH1492" i="17"/>
  <c r="CH1484" i="17"/>
  <c r="CH1476" i="17"/>
  <c r="CH1468" i="17"/>
  <c r="CH1460" i="17"/>
  <c r="CH1452" i="17"/>
  <c r="CH1444" i="17"/>
  <c r="CH1436" i="17"/>
  <c r="CH1428" i="17"/>
  <c r="CH1420" i="17"/>
  <c r="CH1412" i="17"/>
  <c r="CH1404" i="17"/>
  <c r="CH1396" i="17"/>
  <c r="CH1388" i="17"/>
  <c r="CH1380" i="17"/>
  <c r="CH1372" i="17"/>
  <c r="CH1364" i="17"/>
  <c r="CH1356" i="17"/>
  <c r="CH1348" i="17"/>
  <c r="CH1340" i="17"/>
  <c r="CH1332" i="17"/>
  <c r="CH1324" i="17"/>
  <c r="CH1316" i="17"/>
  <c r="CH1308" i="17"/>
  <c r="CH1300" i="17"/>
  <c r="CH1292" i="17"/>
  <c r="CH1284" i="17"/>
  <c r="CH1276" i="17"/>
  <c r="CH1268" i="17"/>
  <c r="CH1260" i="17"/>
  <c r="CH1252" i="17"/>
  <c r="CH1244" i="17"/>
  <c r="CH1236" i="17"/>
  <c r="CH1228" i="17"/>
  <c r="CH1220" i="17"/>
  <c r="CH1212" i="17"/>
  <c r="CH1204" i="17"/>
  <c r="CH1196" i="17"/>
  <c r="CH1188" i="17"/>
  <c r="CH1180" i="17"/>
  <c r="CH1172" i="17"/>
  <c r="CH1164" i="17"/>
  <c r="CH1156" i="17"/>
  <c r="CH1140" i="17"/>
  <c r="CH1132" i="17"/>
  <c r="CH1124" i="17"/>
  <c r="CH1116" i="17"/>
  <c r="CH1092" i="17"/>
  <c r="CH1068" i="17"/>
  <c r="CH1028" i="17"/>
  <c r="CH1012" i="17"/>
  <c r="CH1004" i="17"/>
  <c r="CH1034" i="17"/>
  <c r="CC1501" i="17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6" i="38" s="1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23" i="38"/>
  <c r="A348" i="38"/>
  <c r="A100" i="16"/>
  <c r="A101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331" i="42" s="1"/>
  <c r="A116" i="16"/>
  <c r="A117" i="16"/>
  <c r="A117" i="38" s="1"/>
  <c r="A118" i="16"/>
  <c r="A119" i="16"/>
  <c r="A120" i="16"/>
  <c r="A121" i="16"/>
  <c r="A122" i="16"/>
  <c r="A123" i="16"/>
  <c r="A322" i="17" s="1"/>
  <c r="A1318" i="17" s="1"/>
  <c r="A124" i="16"/>
  <c r="A125" i="16"/>
  <c r="A324" i="42" s="1"/>
  <c r="A126" i="16"/>
  <c r="A127" i="16"/>
  <c r="A128" i="16"/>
  <c r="A129" i="16"/>
  <c r="A130" i="16"/>
  <c r="A131" i="16"/>
  <c r="A132" i="16"/>
  <c r="A133" i="16"/>
  <c r="A134" i="16"/>
  <c r="A135" i="16"/>
  <c r="A136" i="16"/>
  <c r="A137" i="16"/>
  <c r="A138" i="16"/>
  <c r="A139" i="16"/>
  <c r="A140" i="16"/>
  <c r="A141" i="16"/>
  <c r="A142" i="16"/>
  <c r="A323" i="42" s="1"/>
  <c r="A143" i="16"/>
  <c r="A354" i="17" s="1"/>
  <c r="A1350" i="17" s="1"/>
  <c r="A144" i="16"/>
  <c r="A145" i="16"/>
  <c r="A146" i="16"/>
  <c r="A147" i="16"/>
  <c r="A148" i="16"/>
  <c r="A149" i="16"/>
  <c r="A149" i="38" s="1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316" i="42" s="1"/>
  <c r="A165" i="16"/>
  <c r="A166" i="16"/>
  <c r="A167" i="16"/>
  <c r="A168" i="16"/>
  <c r="A169" i="16"/>
  <c r="A170" i="16"/>
  <c r="A171" i="16"/>
  <c r="A172" i="16"/>
  <c r="A348" i="42" s="1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315" i="17" s="1"/>
  <c r="A1311" i="17" s="1"/>
  <c r="A189" i="16"/>
  <c r="A306" i="17" s="1"/>
  <c r="A1302" i="17" s="1"/>
  <c r="A190" i="16"/>
  <c r="A191" i="16"/>
  <c r="A192" i="16"/>
  <c r="A193" i="16"/>
  <c r="A194" i="16"/>
  <c r="A195" i="16"/>
  <c r="A196" i="16"/>
  <c r="A197" i="16"/>
  <c r="A348" i="17" s="1"/>
  <c r="A1344" i="17" s="1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J165" i="45"/>
  <c r="I165" i="45"/>
  <c r="H165" i="45"/>
  <c r="G165" i="45"/>
  <c r="F165" i="45"/>
  <c r="E165" i="45"/>
  <c r="B9" i="45"/>
  <c r="B8" i="45"/>
  <c r="B6" i="45"/>
  <c r="B5" i="45"/>
  <c r="A354" i="42" l="1"/>
  <c r="A340" i="42"/>
  <c r="A355" i="17"/>
  <c r="A1351" i="17" s="1"/>
  <c r="A329" i="17"/>
  <c r="A1325" i="17" s="1"/>
  <c r="A333" i="42"/>
  <c r="A309" i="42"/>
  <c r="A325" i="42"/>
  <c r="A344" i="17"/>
  <c r="A1340" i="17" s="1"/>
  <c r="A328" i="17"/>
  <c r="A1324" i="17" s="1"/>
  <c r="A330" i="42"/>
  <c r="A349" i="42"/>
  <c r="A313" i="17"/>
  <c r="A1309" i="17" s="1"/>
  <c r="A327" i="38"/>
  <c r="A349" i="43"/>
  <c r="A333" i="43"/>
  <c r="A325" i="43"/>
  <c r="A309" i="43"/>
  <c r="A353" i="42"/>
  <c r="A313" i="42"/>
  <c r="A351" i="17"/>
  <c r="A1347" i="17" s="1"/>
  <c r="A335" i="17"/>
  <c r="A1331" i="17" s="1"/>
  <c r="A327" i="17"/>
  <c r="A1323" i="17" s="1"/>
  <c r="A311" i="17"/>
  <c r="A1307" i="17" s="1"/>
  <c r="A346" i="38"/>
  <c r="A324" i="38"/>
  <c r="A304" i="38"/>
  <c r="A348" i="43"/>
  <c r="A340" i="43"/>
  <c r="A324" i="43"/>
  <c r="A316" i="43"/>
  <c r="A352" i="42"/>
  <c r="A320" i="42"/>
  <c r="A304" i="42"/>
  <c r="A350" i="17"/>
  <c r="A1346" i="17" s="1"/>
  <c r="A342" i="17"/>
  <c r="A1338" i="17" s="1"/>
  <c r="A326" i="17"/>
  <c r="A1322" i="17" s="1"/>
  <c r="A318" i="17"/>
  <c r="A1314" i="17" s="1"/>
  <c r="A313" i="38"/>
  <c r="A331" i="43"/>
  <c r="A323" i="43"/>
  <c r="A327" i="42"/>
  <c r="A311" i="42"/>
  <c r="A333" i="17"/>
  <c r="A1329" i="17" s="1"/>
  <c r="A325" i="17"/>
  <c r="A1321" i="17" s="1"/>
  <c r="A354" i="38"/>
  <c r="A354" i="43"/>
  <c r="A346" i="43"/>
  <c r="A330" i="43"/>
  <c r="A342" i="42"/>
  <c r="A326" i="42"/>
  <c r="A356" i="17"/>
  <c r="A1352" i="17" s="1"/>
  <c r="A332" i="17"/>
  <c r="A1328" i="17" s="1"/>
  <c r="A353" i="38"/>
  <c r="A331" i="38"/>
  <c r="A311" i="38"/>
  <c r="A353" i="43"/>
  <c r="A313" i="43"/>
  <c r="A352" i="38"/>
  <c r="A340" i="38"/>
  <c r="A330" i="38"/>
  <c r="A320" i="38"/>
  <c r="A352" i="43"/>
  <c r="A320" i="43"/>
  <c r="A304" i="43"/>
  <c r="A327" i="43"/>
  <c r="A311" i="43"/>
  <c r="A342" i="43"/>
  <c r="A326" i="43"/>
  <c r="A346" i="42"/>
  <c r="C162" i="45"/>
  <c r="I171" i="45"/>
  <c r="H171" i="45"/>
  <c r="C159" i="45"/>
  <c r="M1503" i="17"/>
  <c r="E183" i="45" s="1"/>
  <c r="D153" i="45" s="1"/>
  <c r="E9" i="45"/>
  <c r="E8" i="45"/>
  <c r="CB1501" i="17"/>
  <c r="C157" i="45" s="1"/>
  <c r="A153" i="17"/>
  <c r="A1149" i="17" s="1"/>
  <c r="A151" i="42"/>
  <c r="A151" i="43"/>
  <c r="A145" i="17"/>
  <c r="A1141" i="17" s="1"/>
  <c r="A143" i="42"/>
  <c r="A143" i="43"/>
  <c r="A129" i="17"/>
  <c r="A1125" i="17" s="1"/>
  <c r="A127" i="42"/>
  <c r="A127" i="43"/>
  <c r="A121" i="17"/>
  <c r="A1117" i="17" s="1"/>
  <c r="A119" i="42"/>
  <c r="A119" i="43"/>
  <c r="A105" i="17"/>
  <c r="A1101" i="17" s="1"/>
  <c r="A103" i="42"/>
  <c r="A103" i="43"/>
  <c r="A151" i="38"/>
  <c r="A143" i="38"/>
  <c r="A127" i="38"/>
  <c r="A119" i="38"/>
  <c r="A103" i="38"/>
  <c r="A152" i="17"/>
  <c r="A1148" i="17" s="1"/>
  <c r="A150" i="42"/>
  <c r="A150" i="43"/>
  <c r="A120" i="17"/>
  <c r="A1116" i="17" s="1"/>
  <c r="A118" i="42"/>
  <c r="A118" i="43"/>
  <c r="A150" i="38"/>
  <c r="A118" i="38"/>
  <c r="A127" i="17"/>
  <c r="A1123" i="17" s="1"/>
  <c r="A125" i="42"/>
  <c r="A125" i="43"/>
  <c r="A125" i="38"/>
  <c r="A151" i="17"/>
  <c r="A1147" i="17" s="1"/>
  <c r="A149" i="42"/>
  <c r="A149" i="43"/>
  <c r="A119" i="17"/>
  <c r="A1115" i="17" s="1"/>
  <c r="A117" i="42"/>
  <c r="A117" i="43"/>
  <c r="A150" i="17"/>
  <c r="A1146" i="17" s="1"/>
  <c r="A148" i="42"/>
  <c r="A148" i="43"/>
  <c r="A142" i="17"/>
  <c r="A1138" i="17" s="1"/>
  <c r="A140" i="42"/>
  <c r="A140" i="43"/>
  <c r="A126" i="17"/>
  <c r="A1122" i="17" s="1"/>
  <c r="A124" i="42"/>
  <c r="A124" i="43"/>
  <c r="A102" i="17"/>
  <c r="A1098" i="17" s="1"/>
  <c r="A100" i="42"/>
  <c r="A100" i="43"/>
  <c r="A148" i="38"/>
  <c r="A140" i="38"/>
  <c r="A124" i="38"/>
  <c r="A100" i="38"/>
  <c r="A117" i="17"/>
  <c r="A1113" i="17" s="1"/>
  <c r="A115" i="42"/>
  <c r="A115" i="43"/>
  <c r="A115" i="38"/>
  <c r="A156" i="17"/>
  <c r="A1152" i="17" s="1"/>
  <c r="A154" i="42"/>
  <c r="A154" i="43"/>
  <c r="A140" i="17"/>
  <c r="A1136" i="17" s="1"/>
  <c r="A138" i="42"/>
  <c r="A138" i="43"/>
  <c r="A108" i="17"/>
  <c r="A1104" i="17" s="1"/>
  <c r="A106" i="42"/>
  <c r="A106" i="43"/>
  <c r="A154" i="38"/>
  <c r="A138" i="38"/>
  <c r="A106" i="38"/>
  <c r="A147" i="17"/>
  <c r="A1143" i="17" s="1"/>
  <c r="A145" i="42"/>
  <c r="A145" i="43"/>
  <c r="A139" i="17"/>
  <c r="A1135" i="17" s="1"/>
  <c r="A137" i="42"/>
  <c r="A137" i="43"/>
  <c r="A131" i="17"/>
  <c r="A1127" i="17" s="1"/>
  <c r="A129" i="42"/>
  <c r="A129" i="43"/>
  <c r="A115" i="17"/>
  <c r="A1111" i="17" s="1"/>
  <c r="A113" i="42"/>
  <c r="A113" i="43"/>
  <c r="A107" i="17"/>
  <c r="A1103" i="17" s="1"/>
  <c r="A105" i="42"/>
  <c r="A105" i="43"/>
  <c r="A145" i="38"/>
  <c r="A137" i="38"/>
  <c r="A129" i="38"/>
  <c r="A113" i="38"/>
  <c r="A105" i="38"/>
  <c r="A138" i="17"/>
  <c r="A1134" i="17" s="1"/>
  <c r="A136" i="42"/>
  <c r="A136" i="43"/>
  <c r="A130" i="17"/>
  <c r="A1126" i="17" s="1"/>
  <c r="A128" i="42"/>
  <c r="A128" i="43"/>
  <c r="A114" i="17"/>
  <c r="A1110" i="17" s="1"/>
  <c r="A112" i="42"/>
  <c r="A112" i="43"/>
  <c r="A106" i="17"/>
  <c r="A1102" i="17" s="1"/>
  <c r="A104" i="42"/>
  <c r="A104" i="43"/>
  <c r="A136" i="38"/>
  <c r="A128" i="38"/>
  <c r="A112" i="38"/>
  <c r="A104" i="38"/>
  <c r="C148" i="45"/>
  <c r="G1503" i="17"/>
  <c r="E177" i="45" s="1"/>
  <c r="D150" i="45" s="1"/>
  <c r="C1503" i="17"/>
  <c r="E173" i="45" s="1"/>
  <c r="D148" i="45" s="1"/>
  <c r="K1503" i="17"/>
  <c r="E181" i="45" s="1"/>
  <c r="D152" i="45" s="1"/>
  <c r="E1503" i="17"/>
  <c r="E175" i="45" s="1"/>
  <c r="D149" i="45" s="1"/>
  <c r="I1503" i="17"/>
  <c r="E179" i="45" s="1"/>
  <c r="D151" i="45" s="1"/>
  <c r="CH1501" i="17"/>
  <c r="E7" i="45" s="1"/>
  <c r="C158" i="45"/>
  <c r="F171" i="45"/>
  <c r="A342" i="38"/>
  <c r="A326" i="38"/>
  <c r="A349" i="38"/>
  <c r="A333" i="38"/>
  <c r="A325" i="38"/>
  <c r="A309" i="38"/>
  <c r="B9" i="37"/>
  <c r="B8" i="37"/>
  <c r="B6" i="37"/>
  <c r="A3" i="16"/>
  <c r="A332" i="42" l="1"/>
  <c r="A332" i="38"/>
  <c r="A334" i="17"/>
  <c r="A1330" i="17" s="1"/>
  <c r="A332" i="43"/>
  <c r="AL104" i="43"/>
  <c r="AE104" i="43"/>
  <c r="X104" i="43"/>
  <c r="Q104" i="43"/>
  <c r="J104" i="43"/>
  <c r="B104" i="43"/>
  <c r="C104" i="43" s="1"/>
  <c r="AL137" i="43"/>
  <c r="AE137" i="43"/>
  <c r="X137" i="43"/>
  <c r="Y137" i="43" s="1"/>
  <c r="Z137" i="43" s="1"/>
  <c r="AA137" i="43" s="1"/>
  <c r="AB137" i="43" s="1"/>
  <c r="AC137" i="43" s="1"/>
  <c r="AD137" i="43" s="1"/>
  <c r="Q137" i="43"/>
  <c r="J137" i="43"/>
  <c r="B137" i="43"/>
  <c r="C137" i="43" s="1"/>
  <c r="AL151" i="43"/>
  <c r="AE151" i="43"/>
  <c r="X151" i="43"/>
  <c r="Q151" i="43"/>
  <c r="J151" i="43"/>
  <c r="B151" i="43"/>
  <c r="C151" i="43" s="1"/>
  <c r="AM304" i="43"/>
  <c r="AN304" i="43" s="1"/>
  <c r="AO304" i="43" s="1"/>
  <c r="AP304" i="43" s="1"/>
  <c r="AQ304" i="43" s="1"/>
  <c r="AR304" i="43" s="1"/>
  <c r="AL304" i="43"/>
  <c r="AE304" i="43"/>
  <c r="AF304" i="43" s="1"/>
  <c r="AG304" i="43" s="1"/>
  <c r="AH304" i="43" s="1"/>
  <c r="AI304" i="43" s="1"/>
  <c r="AJ304" i="43" s="1"/>
  <c r="AK304" i="43" s="1"/>
  <c r="Y304" i="43"/>
  <c r="X304" i="43"/>
  <c r="Z304" i="43"/>
  <c r="AA304" i="43" s="1"/>
  <c r="AB304" i="43" s="1"/>
  <c r="AC304" i="43" s="1"/>
  <c r="AD304" i="43" s="1"/>
  <c r="Q304" i="43"/>
  <c r="K304" i="43"/>
  <c r="L304" i="43" s="1"/>
  <c r="M304" i="43" s="1"/>
  <c r="N304" i="43" s="1"/>
  <c r="O304" i="43" s="1"/>
  <c r="P304" i="43" s="1"/>
  <c r="J304" i="43"/>
  <c r="C304" i="43"/>
  <c r="D304" i="43" s="1"/>
  <c r="E304" i="43" s="1"/>
  <c r="F304" i="43" s="1"/>
  <c r="G304" i="43" s="1"/>
  <c r="H304" i="43" s="1"/>
  <c r="I304" i="43" s="1"/>
  <c r="B304" i="43"/>
  <c r="AM353" i="43"/>
  <c r="AN353" i="43"/>
  <c r="AO353" i="43" s="1"/>
  <c r="AP353" i="43" s="1"/>
  <c r="AQ353" i="43" s="1"/>
  <c r="AR353" i="43" s="1"/>
  <c r="AL353" i="43"/>
  <c r="AE353" i="43"/>
  <c r="AF353" i="43" s="1"/>
  <c r="AG353" i="43" s="1"/>
  <c r="AH353" i="43" s="1"/>
  <c r="AI353" i="43" s="1"/>
  <c r="AJ353" i="43" s="1"/>
  <c r="AK353" i="43" s="1"/>
  <c r="X353" i="43"/>
  <c r="Y353" i="43" s="1"/>
  <c r="Z353" i="43" s="1"/>
  <c r="AA353" i="43" s="1"/>
  <c r="AB353" i="43" s="1"/>
  <c r="AC353" i="43" s="1"/>
  <c r="AD353" i="43" s="1"/>
  <c r="S353" i="43"/>
  <c r="T353" i="43" s="1"/>
  <c r="U353" i="43" s="1"/>
  <c r="V353" i="43" s="1"/>
  <c r="W353" i="43" s="1"/>
  <c r="R353" i="43"/>
  <c r="Q353" i="43"/>
  <c r="L353" i="43"/>
  <c r="M353" i="43" s="1"/>
  <c r="N353" i="43" s="1"/>
  <c r="O353" i="43" s="1"/>
  <c r="P353" i="43" s="1"/>
  <c r="K353" i="43"/>
  <c r="J353" i="43"/>
  <c r="D353" i="43"/>
  <c r="E353" i="43" s="1"/>
  <c r="F353" i="43" s="1"/>
  <c r="G353" i="43" s="1"/>
  <c r="H353" i="43" s="1"/>
  <c r="I353" i="43" s="1"/>
  <c r="C353" i="43"/>
  <c r="B353" i="43"/>
  <c r="AL136" i="43"/>
  <c r="AM136" i="43" s="1"/>
  <c r="AN136" i="43" s="1"/>
  <c r="AO136" i="43" s="1"/>
  <c r="AP136" i="43" s="1"/>
  <c r="AQ136" i="43" s="1"/>
  <c r="AR136" i="43" s="1"/>
  <c r="AE136" i="43"/>
  <c r="AF136" i="43" s="1"/>
  <c r="AG136" i="43" s="1"/>
  <c r="AH136" i="43" s="1"/>
  <c r="AI136" i="43" s="1"/>
  <c r="AJ136" i="43" s="1"/>
  <c r="AK136" i="43" s="1"/>
  <c r="X136" i="43"/>
  <c r="Y136" i="43" s="1"/>
  <c r="Z136" i="43" s="1"/>
  <c r="AA136" i="43" s="1"/>
  <c r="AB136" i="43" s="1"/>
  <c r="AC136" i="43" s="1"/>
  <c r="AD136" i="43" s="1"/>
  <c r="Q136" i="43"/>
  <c r="R136" i="43" s="1"/>
  <c r="S136" i="43" s="1"/>
  <c r="T136" i="43" s="1"/>
  <c r="U136" i="43" s="1"/>
  <c r="V136" i="43" s="1"/>
  <c r="W136" i="43" s="1"/>
  <c r="J136" i="43"/>
  <c r="K136" i="43" s="1"/>
  <c r="L136" i="43" s="1"/>
  <c r="M136" i="43" s="1"/>
  <c r="N136" i="43" s="1"/>
  <c r="O136" i="43" s="1"/>
  <c r="P136" i="43" s="1"/>
  <c r="B136" i="43"/>
  <c r="C136" i="43" s="1"/>
  <c r="D136" i="43" s="1"/>
  <c r="E136" i="43" s="1"/>
  <c r="F136" i="43" s="1"/>
  <c r="G136" i="43" s="1"/>
  <c r="H136" i="43" s="1"/>
  <c r="I136" i="43" s="1"/>
  <c r="AL106" i="43"/>
  <c r="AE106" i="43"/>
  <c r="X106" i="43"/>
  <c r="Q106" i="43"/>
  <c r="J106" i="43"/>
  <c r="B106" i="43"/>
  <c r="C106" i="43" s="1"/>
  <c r="AL140" i="43"/>
  <c r="AM140" i="43" s="1"/>
  <c r="AN140" i="43" s="1"/>
  <c r="AO140" i="43" s="1"/>
  <c r="AP140" i="43" s="1"/>
  <c r="AQ140" i="43" s="1"/>
  <c r="AR140" i="43" s="1"/>
  <c r="AE140" i="43"/>
  <c r="X140" i="43"/>
  <c r="Q140" i="43"/>
  <c r="J140" i="43"/>
  <c r="K140" i="43" s="1"/>
  <c r="L140" i="43" s="1"/>
  <c r="M140" i="43" s="1"/>
  <c r="N140" i="43" s="1"/>
  <c r="O140" i="43" s="1"/>
  <c r="P140" i="43" s="1"/>
  <c r="B140" i="43"/>
  <c r="C140" i="43" s="1"/>
  <c r="AL117" i="43"/>
  <c r="AM117" i="43" s="1"/>
  <c r="AN117" i="43" s="1"/>
  <c r="AO117" i="43" s="1"/>
  <c r="AP117" i="43" s="1"/>
  <c r="AQ117" i="43" s="1"/>
  <c r="AR117" i="43" s="1"/>
  <c r="AE117" i="43"/>
  <c r="AF117" i="43" s="1"/>
  <c r="AG117" i="43" s="1"/>
  <c r="AH117" i="43" s="1"/>
  <c r="AI117" i="43" s="1"/>
  <c r="AJ117" i="43" s="1"/>
  <c r="AK117" i="43" s="1"/>
  <c r="X117" i="43"/>
  <c r="Y117" i="43" s="1"/>
  <c r="Z117" i="43" s="1"/>
  <c r="AA117" i="43" s="1"/>
  <c r="AB117" i="43" s="1"/>
  <c r="AC117" i="43" s="1"/>
  <c r="AD117" i="43" s="1"/>
  <c r="Q117" i="43"/>
  <c r="R117" i="43" s="1"/>
  <c r="S117" i="43" s="1"/>
  <c r="T117" i="43" s="1"/>
  <c r="U117" i="43" s="1"/>
  <c r="V117" i="43" s="1"/>
  <c r="W117" i="43" s="1"/>
  <c r="J117" i="43"/>
  <c r="K117" i="43" s="1"/>
  <c r="L117" i="43" s="1"/>
  <c r="M117" i="43" s="1"/>
  <c r="N117" i="43" s="1"/>
  <c r="O117" i="43" s="1"/>
  <c r="P117" i="43" s="1"/>
  <c r="B117" i="43"/>
  <c r="C117" i="43" s="1"/>
  <c r="D117" i="43" s="1"/>
  <c r="E117" i="43" s="1"/>
  <c r="F117" i="43" s="1"/>
  <c r="G117" i="43" s="1"/>
  <c r="H117" i="43" s="1"/>
  <c r="I117" i="43" s="1"/>
  <c r="AN320" i="43"/>
  <c r="AO320" i="43" s="1"/>
  <c r="AP320" i="43" s="1"/>
  <c r="AQ320" i="43" s="1"/>
  <c r="AR320" i="43" s="1"/>
  <c r="AM320" i="43"/>
  <c r="AL320" i="43"/>
  <c r="AE320" i="43"/>
  <c r="AF320" i="43" s="1"/>
  <c r="AG320" i="43" s="1"/>
  <c r="AH320" i="43" s="1"/>
  <c r="AI320" i="43" s="1"/>
  <c r="AJ320" i="43" s="1"/>
  <c r="AK320" i="43" s="1"/>
  <c r="Y320" i="43"/>
  <c r="Z320" i="43" s="1"/>
  <c r="AA320" i="43" s="1"/>
  <c r="AB320" i="43" s="1"/>
  <c r="AC320" i="43" s="1"/>
  <c r="AD320" i="43" s="1"/>
  <c r="X320" i="43"/>
  <c r="Q320" i="43"/>
  <c r="R320" i="43" s="1"/>
  <c r="S320" i="43" s="1"/>
  <c r="T320" i="43" s="1"/>
  <c r="U320" i="43" s="1"/>
  <c r="V320" i="43" s="1"/>
  <c r="W320" i="43" s="1"/>
  <c r="J320" i="43"/>
  <c r="K320" i="43" s="1"/>
  <c r="L320" i="43" s="1"/>
  <c r="M320" i="43" s="1"/>
  <c r="N320" i="43" s="1"/>
  <c r="O320" i="43" s="1"/>
  <c r="P320" i="43" s="1"/>
  <c r="C320" i="43"/>
  <c r="D320" i="43" s="1"/>
  <c r="E320" i="43" s="1"/>
  <c r="F320" i="43" s="1"/>
  <c r="G320" i="43" s="1"/>
  <c r="H320" i="43" s="1"/>
  <c r="I320" i="43" s="1"/>
  <c r="B320" i="43"/>
  <c r="AL100" i="43"/>
  <c r="AE100" i="43"/>
  <c r="X100" i="43"/>
  <c r="Q100" i="43"/>
  <c r="J100" i="43"/>
  <c r="K100" i="43" s="1"/>
  <c r="L100" i="43" s="1"/>
  <c r="M100" i="43" s="1"/>
  <c r="N100" i="43" s="1"/>
  <c r="O100" i="43" s="1"/>
  <c r="P100" i="43" s="1"/>
  <c r="B100" i="43"/>
  <c r="C100" i="43" s="1"/>
  <c r="AL150" i="43"/>
  <c r="AM150" i="43" s="1"/>
  <c r="AN150" i="43" s="1"/>
  <c r="AO150" i="43" s="1"/>
  <c r="AP150" i="43" s="1"/>
  <c r="AQ150" i="43" s="1"/>
  <c r="AR150" i="43" s="1"/>
  <c r="AE150" i="43"/>
  <c r="AF150" i="43" s="1"/>
  <c r="AG150" i="43" s="1"/>
  <c r="AH150" i="43" s="1"/>
  <c r="AI150" i="43" s="1"/>
  <c r="AJ150" i="43" s="1"/>
  <c r="AK150" i="43" s="1"/>
  <c r="X150" i="43"/>
  <c r="Y150" i="43" s="1"/>
  <c r="Z150" i="43" s="1"/>
  <c r="AA150" i="43" s="1"/>
  <c r="AB150" i="43" s="1"/>
  <c r="AC150" i="43" s="1"/>
  <c r="AD150" i="43" s="1"/>
  <c r="Q150" i="43"/>
  <c r="J150" i="43"/>
  <c r="B150" i="43"/>
  <c r="C150" i="43" s="1"/>
  <c r="D150" i="43" s="1"/>
  <c r="E150" i="43" s="1"/>
  <c r="F150" i="43" s="1"/>
  <c r="G150" i="43" s="1"/>
  <c r="H150" i="43" s="1"/>
  <c r="I150" i="43" s="1"/>
  <c r="AL352" i="43"/>
  <c r="AE352" i="43"/>
  <c r="Y352" i="43"/>
  <c r="Z352" i="43" s="1"/>
  <c r="AA352" i="43" s="1"/>
  <c r="AB352" i="43" s="1"/>
  <c r="AC352" i="43" s="1"/>
  <c r="AD352" i="43" s="1"/>
  <c r="X352" i="43"/>
  <c r="Q352" i="43"/>
  <c r="J352" i="43"/>
  <c r="K352" i="43" s="1"/>
  <c r="L352" i="43" s="1"/>
  <c r="M352" i="43" s="1"/>
  <c r="N352" i="43" s="1"/>
  <c r="O352" i="43" s="1"/>
  <c r="P352" i="43" s="1"/>
  <c r="C352" i="43"/>
  <c r="B352" i="43"/>
  <c r="AN330" i="43"/>
  <c r="AO330" i="43" s="1"/>
  <c r="AP330" i="43" s="1"/>
  <c r="AQ330" i="43" s="1"/>
  <c r="AR330" i="43" s="1"/>
  <c r="AM330" i="43"/>
  <c r="AL330" i="43"/>
  <c r="AE330" i="43"/>
  <c r="AF330" i="43" s="1"/>
  <c r="AG330" i="43" s="1"/>
  <c r="AH330" i="43" s="1"/>
  <c r="AI330" i="43" s="1"/>
  <c r="AJ330" i="43" s="1"/>
  <c r="AK330" i="43" s="1"/>
  <c r="X330" i="43"/>
  <c r="Y330" i="43" s="1"/>
  <c r="Z330" i="43" s="1"/>
  <c r="AA330" i="43" s="1"/>
  <c r="AB330" i="43" s="1"/>
  <c r="AC330" i="43" s="1"/>
  <c r="AD330" i="43" s="1"/>
  <c r="R330" i="43"/>
  <c r="S330" i="43" s="1"/>
  <c r="T330" i="43" s="1"/>
  <c r="U330" i="43" s="1"/>
  <c r="V330" i="43" s="1"/>
  <c r="W330" i="43" s="1"/>
  <c r="Q330" i="43"/>
  <c r="J330" i="43"/>
  <c r="K330" i="43" s="1"/>
  <c r="L330" i="43" s="1"/>
  <c r="M330" i="43" s="1"/>
  <c r="N330" i="43" s="1"/>
  <c r="O330" i="43" s="1"/>
  <c r="P330" i="43" s="1"/>
  <c r="D330" i="43"/>
  <c r="C330" i="43"/>
  <c r="E330" i="43"/>
  <c r="F330" i="43" s="1"/>
  <c r="G330" i="43" s="1"/>
  <c r="H330" i="43" s="1"/>
  <c r="I330" i="43" s="1"/>
  <c r="B330" i="43"/>
  <c r="AM309" i="43"/>
  <c r="AN309" i="43" s="1"/>
  <c r="AO309" i="43" s="1"/>
  <c r="AP309" i="43" s="1"/>
  <c r="AQ309" i="43" s="1"/>
  <c r="AR309" i="43" s="1"/>
  <c r="AL309" i="43"/>
  <c r="AF309" i="43"/>
  <c r="AG309" i="43" s="1"/>
  <c r="AH309" i="43" s="1"/>
  <c r="AI309" i="43" s="1"/>
  <c r="AJ309" i="43" s="1"/>
  <c r="AK309" i="43" s="1"/>
  <c r="AE309" i="43"/>
  <c r="X309" i="43"/>
  <c r="Y309" i="43" s="1"/>
  <c r="Z309" i="43" s="1"/>
  <c r="AA309" i="43" s="1"/>
  <c r="AB309" i="43" s="1"/>
  <c r="AC309" i="43" s="1"/>
  <c r="AD309" i="43" s="1"/>
  <c r="Q309" i="43"/>
  <c r="K309" i="43"/>
  <c r="L309" i="43" s="1"/>
  <c r="M309" i="43" s="1"/>
  <c r="N309" i="43" s="1"/>
  <c r="O309" i="43" s="1"/>
  <c r="P309" i="43" s="1"/>
  <c r="J309" i="43"/>
  <c r="C309" i="43"/>
  <c r="B309" i="43"/>
  <c r="AL112" i="43"/>
  <c r="AE112" i="43"/>
  <c r="AF112" i="43" s="1"/>
  <c r="AG112" i="43" s="1"/>
  <c r="AH112" i="43" s="1"/>
  <c r="AI112" i="43" s="1"/>
  <c r="AJ112" i="43" s="1"/>
  <c r="AK112" i="43" s="1"/>
  <c r="X112" i="43"/>
  <c r="Q112" i="43"/>
  <c r="J112" i="43"/>
  <c r="B112" i="43"/>
  <c r="C112" i="43" s="1"/>
  <c r="AL145" i="43"/>
  <c r="AM145" i="43" s="1"/>
  <c r="AN145" i="43" s="1"/>
  <c r="AO145" i="43" s="1"/>
  <c r="AP145" i="43" s="1"/>
  <c r="AQ145" i="43" s="1"/>
  <c r="AR145" i="43" s="1"/>
  <c r="AE145" i="43"/>
  <c r="AF145" i="43" s="1"/>
  <c r="AG145" i="43" s="1"/>
  <c r="AH145" i="43" s="1"/>
  <c r="AI145" i="43" s="1"/>
  <c r="AJ145" i="43" s="1"/>
  <c r="AK145" i="43" s="1"/>
  <c r="X145" i="43"/>
  <c r="Y145" i="43" s="1"/>
  <c r="Z145" i="43" s="1"/>
  <c r="AA145" i="43" s="1"/>
  <c r="AB145" i="43" s="1"/>
  <c r="AC145" i="43" s="1"/>
  <c r="AD145" i="43" s="1"/>
  <c r="Q145" i="43"/>
  <c r="J145" i="43"/>
  <c r="B145" i="43"/>
  <c r="C145" i="43" s="1"/>
  <c r="D145" i="43" s="1"/>
  <c r="E145" i="43" s="1"/>
  <c r="F145" i="43" s="1"/>
  <c r="G145" i="43" s="1"/>
  <c r="H145" i="43" s="1"/>
  <c r="I145" i="43" s="1"/>
  <c r="AL154" i="43"/>
  <c r="AM154" i="43" s="1"/>
  <c r="AN154" i="43" s="1"/>
  <c r="AO154" i="43" s="1"/>
  <c r="AP154" i="43" s="1"/>
  <c r="AQ154" i="43" s="1"/>
  <c r="AR154" i="43" s="1"/>
  <c r="AE154" i="43"/>
  <c r="X154" i="43"/>
  <c r="Q154" i="43"/>
  <c r="R154" i="43" s="1"/>
  <c r="S154" i="43" s="1"/>
  <c r="T154" i="43" s="1"/>
  <c r="U154" i="43" s="1"/>
  <c r="V154" i="43" s="1"/>
  <c r="W154" i="43" s="1"/>
  <c r="J154" i="43"/>
  <c r="K154" i="43" s="1"/>
  <c r="L154" i="43" s="1"/>
  <c r="M154" i="43" s="1"/>
  <c r="N154" i="43" s="1"/>
  <c r="O154" i="43" s="1"/>
  <c r="P154" i="43" s="1"/>
  <c r="B154" i="43"/>
  <c r="C154" i="43" s="1"/>
  <c r="D154" i="43" s="1"/>
  <c r="E154" i="43" s="1"/>
  <c r="F154" i="43" s="1"/>
  <c r="G154" i="43" s="1"/>
  <c r="H154" i="43" s="1"/>
  <c r="I154" i="43" s="1"/>
  <c r="AL124" i="43"/>
  <c r="AE124" i="43"/>
  <c r="X124" i="43"/>
  <c r="Q124" i="43"/>
  <c r="J124" i="43"/>
  <c r="B124" i="43"/>
  <c r="C124" i="43" s="1"/>
  <c r="AL125" i="43"/>
  <c r="AM125" i="43" s="1"/>
  <c r="AN125" i="43" s="1"/>
  <c r="AO125" i="43" s="1"/>
  <c r="AP125" i="43" s="1"/>
  <c r="AQ125" i="43" s="1"/>
  <c r="AR125" i="43" s="1"/>
  <c r="AE125" i="43"/>
  <c r="AF125" i="43" s="1"/>
  <c r="AG125" i="43" s="1"/>
  <c r="AH125" i="43" s="1"/>
  <c r="AI125" i="43" s="1"/>
  <c r="AJ125" i="43" s="1"/>
  <c r="AK125" i="43" s="1"/>
  <c r="X125" i="43"/>
  <c r="Y125" i="43" s="1"/>
  <c r="Z125" i="43" s="1"/>
  <c r="AA125" i="43" s="1"/>
  <c r="AB125" i="43" s="1"/>
  <c r="AC125" i="43" s="1"/>
  <c r="AD125" i="43" s="1"/>
  <c r="Q125" i="43"/>
  <c r="R125" i="43" s="1"/>
  <c r="S125" i="43" s="1"/>
  <c r="T125" i="43" s="1"/>
  <c r="U125" i="43" s="1"/>
  <c r="V125" i="43" s="1"/>
  <c r="W125" i="43" s="1"/>
  <c r="J125" i="43"/>
  <c r="K125" i="43" s="1"/>
  <c r="L125" i="43" s="1"/>
  <c r="M125" i="43" s="1"/>
  <c r="N125" i="43" s="1"/>
  <c r="O125" i="43" s="1"/>
  <c r="P125" i="43" s="1"/>
  <c r="B125" i="43"/>
  <c r="C125" i="43" s="1"/>
  <c r="D125" i="43" s="1"/>
  <c r="E125" i="43" s="1"/>
  <c r="F125" i="43" s="1"/>
  <c r="G125" i="43" s="1"/>
  <c r="H125" i="43" s="1"/>
  <c r="I125" i="43" s="1"/>
  <c r="AL346" i="43"/>
  <c r="AM346" i="43" s="1"/>
  <c r="AN346" i="43" s="1"/>
  <c r="AO346" i="43" s="1"/>
  <c r="AP346" i="43" s="1"/>
  <c r="AQ346" i="43" s="1"/>
  <c r="AR346" i="43" s="1"/>
  <c r="AG346" i="43"/>
  <c r="AH346" i="43" s="1"/>
  <c r="AI346" i="43" s="1"/>
  <c r="AJ346" i="43" s="1"/>
  <c r="AK346" i="43" s="1"/>
  <c r="AF346" i="43"/>
  <c r="AE346" i="43"/>
  <c r="Y346" i="43"/>
  <c r="Z346" i="43" s="1"/>
  <c r="AA346" i="43" s="1"/>
  <c r="AB346" i="43" s="1"/>
  <c r="AC346" i="43" s="1"/>
  <c r="AD346" i="43" s="1"/>
  <c r="X346" i="43"/>
  <c r="Q346" i="43"/>
  <c r="K346" i="43"/>
  <c r="L346" i="43" s="1"/>
  <c r="M346" i="43" s="1"/>
  <c r="N346" i="43" s="1"/>
  <c r="O346" i="43" s="1"/>
  <c r="P346" i="43" s="1"/>
  <c r="J346" i="43"/>
  <c r="C346" i="43"/>
  <c r="B346" i="43"/>
  <c r="AL316" i="43"/>
  <c r="AG316" i="43"/>
  <c r="AH316" i="43" s="1"/>
  <c r="AI316" i="43" s="1"/>
  <c r="AJ316" i="43" s="1"/>
  <c r="AK316" i="43" s="1"/>
  <c r="AF316" i="43"/>
  <c r="AE316" i="43"/>
  <c r="X316" i="43"/>
  <c r="Y316" i="43"/>
  <c r="Z316" i="43" s="1"/>
  <c r="AA316" i="43" s="1"/>
  <c r="AB316" i="43" s="1"/>
  <c r="AC316" i="43" s="1"/>
  <c r="AD316" i="43" s="1"/>
  <c r="R316" i="43"/>
  <c r="S316" i="43" s="1"/>
  <c r="T316" i="43" s="1"/>
  <c r="U316" i="43" s="1"/>
  <c r="V316" i="43" s="1"/>
  <c r="W316" i="43" s="1"/>
  <c r="Q316" i="43"/>
  <c r="J316" i="43"/>
  <c r="K316" i="43" s="1"/>
  <c r="L316" i="43" s="1"/>
  <c r="M316" i="43" s="1"/>
  <c r="N316" i="43" s="1"/>
  <c r="O316" i="43" s="1"/>
  <c r="P316" i="43" s="1"/>
  <c r="F316" i="43"/>
  <c r="G316" i="43" s="1"/>
  <c r="H316" i="43" s="1"/>
  <c r="I316" i="43" s="1"/>
  <c r="D316" i="43"/>
  <c r="C316" i="43"/>
  <c r="E316" i="43"/>
  <c r="B316" i="43"/>
  <c r="AM325" i="43"/>
  <c r="AN325" i="43" s="1"/>
  <c r="AO325" i="43" s="1"/>
  <c r="AP325" i="43" s="1"/>
  <c r="AQ325" i="43" s="1"/>
  <c r="AR325" i="43" s="1"/>
  <c r="AL325" i="43"/>
  <c r="AE325" i="43"/>
  <c r="AF325" i="43" s="1"/>
  <c r="AG325" i="43" s="1"/>
  <c r="AH325" i="43" s="1"/>
  <c r="AI325" i="43" s="1"/>
  <c r="AJ325" i="43" s="1"/>
  <c r="AK325" i="43" s="1"/>
  <c r="X325" i="43"/>
  <c r="Y325" i="43" s="1"/>
  <c r="Z325" i="43" s="1"/>
  <c r="AA325" i="43" s="1"/>
  <c r="AB325" i="43" s="1"/>
  <c r="AC325" i="43" s="1"/>
  <c r="AD325" i="43" s="1"/>
  <c r="R325" i="43"/>
  <c r="S325" i="43" s="1"/>
  <c r="T325" i="43" s="1"/>
  <c r="U325" i="43" s="1"/>
  <c r="V325" i="43" s="1"/>
  <c r="W325" i="43" s="1"/>
  <c r="Q325" i="43"/>
  <c r="J325" i="43"/>
  <c r="E325" i="43"/>
  <c r="F325" i="43" s="1"/>
  <c r="G325" i="43" s="1"/>
  <c r="H325" i="43" s="1"/>
  <c r="I325" i="43" s="1"/>
  <c r="D325" i="43"/>
  <c r="C325" i="43"/>
  <c r="B325" i="43"/>
  <c r="AL105" i="43"/>
  <c r="AE105" i="43"/>
  <c r="X105" i="43"/>
  <c r="Q105" i="43"/>
  <c r="J105" i="43"/>
  <c r="B105" i="43"/>
  <c r="C105" i="43" s="1"/>
  <c r="AL115" i="43"/>
  <c r="AM115" i="43" s="1"/>
  <c r="AN115" i="43" s="1"/>
  <c r="AO115" i="43" s="1"/>
  <c r="AP115" i="43" s="1"/>
  <c r="AQ115" i="43" s="1"/>
  <c r="AR115" i="43" s="1"/>
  <c r="AE115" i="43"/>
  <c r="X115" i="43"/>
  <c r="Q115" i="43"/>
  <c r="J115" i="43"/>
  <c r="B115" i="43"/>
  <c r="C115" i="43" s="1"/>
  <c r="D115" i="43" s="1"/>
  <c r="E115" i="43" s="1"/>
  <c r="F115" i="43" s="1"/>
  <c r="G115" i="43" s="1"/>
  <c r="H115" i="43" s="1"/>
  <c r="I115" i="43" s="1"/>
  <c r="AL148" i="43"/>
  <c r="AE148" i="43"/>
  <c r="X148" i="43"/>
  <c r="Q148" i="43"/>
  <c r="J148" i="43"/>
  <c r="K148" i="43" s="1"/>
  <c r="L148" i="43" s="1"/>
  <c r="M148" i="43" s="1"/>
  <c r="N148" i="43" s="1"/>
  <c r="O148" i="43" s="1"/>
  <c r="P148" i="43" s="1"/>
  <c r="B148" i="43"/>
  <c r="C148" i="43" s="1"/>
  <c r="AL119" i="43"/>
  <c r="AE119" i="43"/>
  <c r="X119" i="43"/>
  <c r="Y119" i="43" s="1"/>
  <c r="Z119" i="43" s="1"/>
  <c r="AA119" i="43" s="1"/>
  <c r="AB119" i="43" s="1"/>
  <c r="AC119" i="43" s="1"/>
  <c r="AD119" i="43" s="1"/>
  <c r="Q119" i="43"/>
  <c r="J119" i="43"/>
  <c r="B119" i="43"/>
  <c r="C119" i="43" s="1"/>
  <c r="AL354" i="43"/>
  <c r="AF354" i="43"/>
  <c r="AG354" i="43" s="1"/>
  <c r="AH354" i="43" s="1"/>
  <c r="AI354" i="43" s="1"/>
  <c r="AJ354" i="43" s="1"/>
  <c r="AK354" i="43" s="1"/>
  <c r="AE354" i="43"/>
  <c r="X354" i="43"/>
  <c r="R354" i="43"/>
  <c r="S354" i="43"/>
  <c r="T354" i="43" s="1"/>
  <c r="U354" i="43" s="1"/>
  <c r="V354" i="43" s="1"/>
  <c r="W354" i="43" s="1"/>
  <c r="Q354" i="43"/>
  <c r="K354" i="43"/>
  <c r="L354" i="43" s="1"/>
  <c r="M354" i="43" s="1"/>
  <c r="N354" i="43" s="1"/>
  <c r="O354" i="43" s="1"/>
  <c r="P354" i="43" s="1"/>
  <c r="J354" i="43"/>
  <c r="F354" i="43"/>
  <c r="G354" i="43"/>
  <c r="H354" i="43" s="1"/>
  <c r="I354" i="43" s="1"/>
  <c r="D354" i="43"/>
  <c r="C354" i="43"/>
  <c r="E354" i="43"/>
  <c r="B354" i="43"/>
  <c r="AM324" i="43"/>
  <c r="AN324" i="43" s="1"/>
  <c r="AO324" i="43" s="1"/>
  <c r="AP324" i="43" s="1"/>
  <c r="AQ324" i="43" s="1"/>
  <c r="AR324" i="43" s="1"/>
  <c r="AL324" i="43"/>
  <c r="AE324" i="43"/>
  <c r="X324" i="43"/>
  <c r="Y324" i="43" s="1"/>
  <c r="Z324" i="43" s="1"/>
  <c r="AA324" i="43" s="1"/>
  <c r="AB324" i="43" s="1"/>
  <c r="AC324" i="43" s="1"/>
  <c r="AD324" i="43" s="1"/>
  <c r="Q324" i="43"/>
  <c r="R324" i="43" s="1"/>
  <c r="S324" i="43" s="1"/>
  <c r="T324" i="43" s="1"/>
  <c r="U324" i="43" s="1"/>
  <c r="V324" i="43" s="1"/>
  <c r="W324" i="43" s="1"/>
  <c r="K324" i="43"/>
  <c r="L324" i="43" s="1"/>
  <c r="M324" i="43" s="1"/>
  <c r="N324" i="43" s="1"/>
  <c r="O324" i="43" s="1"/>
  <c r="P324" i="43" s="1"/>
  <c r="J324" i="43"/>
  <c r="C324" i="43"/>
  <c r="D324" i="43" s="1"/>
  <c r="E324" i="43" s="1"/>
  <c r="F324" i="43" s="1"/>
  <c r="G324" i="43" s="1"/>
  <c r="H324" i="43" s="1"/>
  <c r="I324" i="43" s="1"/>
  <c r="B324" i="43"/>
  <c r="AM333" i="43"/>
  <c r="AN333" i="43" s="1"/>
  <c r="AO333" i="43" s="1"/>
  <c r="AP333" i="43" s="1"/>
  <c r="AQ333" i="43" s="1"/>
  <c r="AR333" i="43" s="1"/>
  <c r="AL333" i="43"/>
  <c r="AF333" i="43"/>
  <c r="AG333" i="43" s="1"/>
  <c r="AH333" i="43" s="1"/>
  <c r="AI333" i="43" s="1"/>
  <c r="AJ333" i="43" s="1"/>
  <c r="AK333" i="43" s="1"/>
  <c r="AE333" i="43"/>
  <c r="X333" i="43"/>
  <c r="Y333" i="43"/>
  <c r="Z333" i="43" s="1"/>
  <c r="AA333" i="43" s="1"/>
  <c r="AB333" i="43" s="1"/>
  <c r="AC333" i="43" s="1"/>
  <c r="AD333" i="43" s="1"/>
  <c r="Q333" i="43"/>
  <c r="R333" i="43" s="1"/>
  <c r="S333" i="43" s="1"/>
  <c r="T333" i="43" s="1"/>
  <c r="U333" i="43" s="1"/>
  <c r="V333" i="43" s="1"/>
  <c r="W333" i="43" s="1"/>
  <c r="J333" i="43"/>
  <c r="K333" i="43" s="1"/>
  <c r="L333" i="43" s="1"/>
  <c r="M333" i="43" s="1"/>
  <c r="N333" i="43" s="1"/>
  <c r="O333" i="43" s="1"/>
  <c r="P333" i="43" s="1"/>
  <c r="C333" i="43"/>
  <c r="B333" i="43"/>
  <c r="AL129" i="43"/>
  <c r="AE129" i="43"/>
  <c r="X129" i="43"/>
  <c r="Q129" i="43"/>
  <c r="J129" i="43"/>
  <c r="B129" i="43"/>
  <c r="C129" i="43" s="1"/>
  <c r="AL138" i="43"/>
  <c r="AE138" i="43"/>
  <c r="X138" i="43"/>
  <c r="Q138" i="43"/>
  <c r="J138" i="43"/>
  <c r="B138" i="43"/>
  <c r="C138" i="43" s="1"/>
  <c r="AL143" i="43"/>
  <c r="AE143" i="43"/>
  <c r="X143" i="43"/>
  <c r="Q143" i="43"/>
  <c r="J143" i="43"/>
  <c r="B143" i="43"/>
  <c r="C143" i="43" s="1"/>
  <c r="AN326" i="43"/>
  <c r="AO326" i="43" s="1"/>
  <c r="AP326" i="43" s="1"/>
  <c r="AQ326" i="43" s="1"/>
  <c r="AR326" i="43" s="1"/>
  <c r="AM326" i="43"/>
  <c r="AL326" i="43"/>
  <c r="AF326" i="43"/>
  <c r="AG326" i="43" s="1"/>
  <c r="AH326" i="43" s="1"/>
  <c r="AI326" i="43" s="1"/>
  <c r="AJ326" i="43" s="1"/>
  <c r="AK326" i="43" s="1"/>
  <c r="AE326" i="43"/>
  <c r="X326" i="43"/>
  <c r="Y326" i="43"/>
  <c r="Z326" i="43" s="1"/>
  <c r="AA326" i="43" s="1"/>
  <c r="AB326" i="43" s="1"/>
  <c r="AC326" i="43" s="1"/>
  <c r="AD326" i="43" s="1"/>
  <c r="Q326" i="43"/>
  <c r="R326" i="43" s="1"/>
  <c r="S326" i="43" s="1"/>
  <c r="T326" i="43" s="1"/>
  <c r="U326" i="43" s="1"/>
  <c r="V326" i="43" s="1"/>
  <c r="W326" i="43" s="1"/>
  <c r="J326" i="43"/>
  <c r="K326" i="43" s="1"/>
  <c r="L326" i="43" s="1"/>
  <c r="M326" i="43" s="1"/>
  <c r="N326" i="43" s="1"/>
  <c r="O326" i="43" s="1"/>
  <c r="P326" i="43" s="1"/>
  <c r="C326" i="43"/>
  <c r="D326" i="43" s="1"/>
  <c r="E326" i="43" s="1"/>
  <c r="F326" i="43" s="1"/>
  <c r="G326" i="43" s="1"/>
  <c r="H326" i="43" s="1"/>
  <c r="I326" i="43" s="1"/>
  <c r="B326" i="43"/>
  <c r="AL311" i="43"/>
  <c r="AE311" i="43"/>
  <c r="AF311" i="43" s="1"/>
  <c r="AG311" i="43" s="1"/>
  <c r="AH311" i="43" s="1"/>
  <c r="AI311" i="43" s="1"/>
  <c r="AJ311" i="43" s="1"/>
  <c r="AK311" i="43" s="1"/>
  <c r="X311" i="43"/>
  <c r="Y311" i="43"/>
  <c r="Z311" i="43" s="1"/>
  <c r="AA311" i="43" s="1"/>
  <c r="AB311" i="43" s="1"/>
  <c r="AC311" i="43" s="1"/>
  <c r="AD311" i="43" s="1"/>
  <c r="R311" i="43"/>
  <c r="S311" i="43" s="1"/>
  <c r="T311" i="43" s="1"/>
  <c r="U311" i="43" s="1"/>
  <c r="V311" i="43" s="1"/>
  <c r="W311" i="43" s="1"/>
  <c r="Q311" i="43"/>
  <c r="K311" i="43"/>
  <c r="L311" i="43" s="1"/>
  <c r="M311" i="43" s="1"/>
  <c r="N311" i="43" s="1"/>
  <c r="O311" i="43" s="1"/>
  <c r="P311" i="43" s="1"/>
  <c r="J311" i="43"/>
  <c r="C311" i="43"/>
  <c r="D311" i="43"/>
  <c r="E311" i="43" s="1"/>
  <c r="F311" i="43" s="1"/>
  <c r="G311" i="43" s="1"/>
  <c r="H311" i="43" s="1"/>
  <c r="I311" i="43" s="1"/>
  <c r="B311" i="43"/>
  <c r="AM340" i="43"/>
  <c r="AN340" i="43" s="1"/>
  <c r="AO340" i="43" s="1"/>
  <c r="AP340" i="43" s="1"/>
  <c r="AQ340" i="43" s="1"/>
  <c r="AR340" i="43" s="1"/>
  <c r="AL340" i="43"/>
  <c r="AE340" i="43"/>
  <c r="X340" i="43"/>
  <c r="Q340" i="43"/>
  <c r="R340" i="43" s="1"/>
  <c r="S340" i="43" s="1"/>
  <c r="T340" i="43" s="1"/>
  <c r="U340" i="43" s="1"/>
  <c r="V340" i="43" s="1"/>
  <c r="W340" i="43" s="1"/>
  <c r="K340" i="43"/>
  <c r="L340" i="43" s="1"/>
  <c r="M340" i="43" s="1"/>
  <c r="N340" i="43" s="1"/>
  <c r="O340" i="43" s="1"/>
  <c r="P340" i="43" s="1"/>
  <c r="J340" i="43"/>
  <c r="C340" i="43"/>
  <c r="B340" i="43"/>
  <c r="AL349" i="43"/>
  <c r="AF349" i="43"/>
  <c r="AG349" i="43"/>
  <c r="AH349" i="43" s="1"/>
  <c r="AI349" i="43" s="1"/>
  <c r="AJ349" i="43" s="1"/>
  <c r="AK349" i="43" s="1"/>
  <c r="AE349" i="43"/>
  <c r="X349" i="43"/>
  <c r="Y349" i="43"/>
  <c r="Z349" i="43" s="1"/>
  <c r="AA349" i="43" s="1"/>
  <c r="AB349" i="43" s="1"/>
  <c r="AC349" i="43" s="1"/>
  <c r="AD349" i="43" s="1"/>
  <c r="Q349" i="43"/>
  <c r="R349" i="43" s="1"/>
  <c r="S349" i="43" s="1"/>
  <c r="T349" i="43" s="1"/>
  <c r="U349" i="43" s="1"/>
  <c r="V349" i="43" s="1"/>
  <c r="W349" i="43" s="1"/>
  <c r="K349" i="43"/>
  <c r="L349" i="43" s="1"/>
  <c r="M349" i="43" s="1"/>
  <c r="N349" i="43" s="1"/>
  <c r="O349" i="43" s="1"/>
  <c r="P349" i="43" s="1"/>
  <c r="J349" i="43"/>
  <c r="C349" i="43"/>
  <c r="B349" i="43"/>
  <c r="AL128" i="43"/>
  <c r="AM128" i="43" s="1"/>
  <c r="AN128" i="43" s="1"/>
  <c r="AO128" i="43" s="1"/>
  <c r="AP128" i="43" s="1"/>
  <c r="AQ128" i="43" s="1"/>
  <c r="AR128" i="43" s="1"/>
  <c r="AE128" i="43"/>
  <c r="AF128" i="43" s="1"/>
  <c r="AG128" i="43" s="1"/>
  <c r="AH128" i="43" s="1"/>
  <c r="AI128" i="43" s="1"/>
  <c r="AJ128" i="43" s="1"/>
  <c r="AK128" i="43" s="1"/>
  <c r="X128" i="43"/>
  <c r="Y128" i="43" s="1"/>
  <c r="Z128" i="43" s="1"/>
  <c r="AA128" i="43" s="1"/>
  <c r="AB128" i="43" s="1"/>
  <c r="AC128" i="43" s="1"/>
  <c r="AD128" i="43" s="1"/>
  <c r="Q128" i="43"/>
  <c r="R128" i="43" s="1"/>
  <c r="S128" i="43" s="1"/>
  <c r="T128" i="43" s="1"/>
  <c r="U128" i="43" s="1"/>
  <c r="V128" i="43" s="1"/>
  <c r="W128" i="43" s="1"/>
  <c r="J128" i="43"/>
  <c r="K128" i="43" s="1"/>
  <c r="L128" i="43" s="1"/>
  <c r="M128" i="43" s="1"/>
  <c r="N128" i="43" s="1"/>
  <c r="O128" i="43" s="1"/>
  <c r="P128" i="43" s="1"/>
  <c r="B128" i="43"/>
  <c r="C128" i="43" s="1"/>
  <c r="D128" i="43" s="1"/>
  <c r="E128" i="43" s="1"/>
  <c r="F128" i="43" s="1"/>
  <c r="G128" i="43" s="1"/>
  <c r="H128" i="43" s="1"/>
  <c r="I128" i="43" s="1"/>
  <c r="AL118" i="43"/>
  <c r="AM118" i="43" s="1"/>
  <c r="AN118" i="43" s="1"/>
  <c r="AO118" i="43" s="1"/>
  <c r="AP118" i="43" s="1"/>
  <c r="AQ118" i="43" s="1"/>
  <c r="AR118" i="43" s="1"/>
  <c r="AE118" i="43"/>
  <c r="X118" i="43"/>
  <c r="Y118" i="43" s="1"/>
  <c r="Z118" i="43" s="1"/>
  <c r="AA118" i="43" s="1"/>
  <c r="AB118" i="43" s="1"/>
  <c r="AC118" i="43" s="1"/>
  <c r="AD118" i="43" s="1"/>
  <c r="Q118" i="43"/>
  <c r="R118" i="43" s="1"/>
  <c r="S118" i="43" s="1"/>
  <c r="T118" i="43" s="1"/>
  <c r="U118" i="43" s="1"/>
  <c r="V118" i="43" s="1"/>
  <c r="W118" i="43" s="1"/>
  <c r="J118" i="43"/>
  <c r="K118" i="43" s="1"/>
  <c r="L118" i="43" s="1"/>
  <c r="M118" i="43" s="1"/>
  <c r="N118" i="43" s="1"/>
  <c r="O118" i="43" s="1"/>
  <c r="P118" i="43" s="1"/>
  <c r="B118" i="43"/>
  <c r="C118" i="43" s="1"/>
  <c r="AL103" i="43"/>
  <c r="AE103" i="43"/>
  <c r="X103" i="43"/>
  <c r="Q103" i="43"/>
  <c r="J103" i="43"/>
  <c r="B103" i="43"/>
  <c r="C103" i="43" s="1"/>
  <c r="AL342" i="43"/>
  <c r="AM342" i="43" s="1"/>
  <c r="AG342" i="43"/>
  <c r="AH342" i="43" s="1"/>
  <c r="AI342" i="43" s="1"/>
  <c r="AJ342" i="43" s="1"/>
  <c r="AK342" i="43" s="1"/>
  <c r="AF342" i="43"/>
  <c r="AE342" i="43"/>
  <c r="X342" i="43"/>
  <c r="Z342" i="43"/>
  <c r="AA342" i="43" s="1"/>
  <c r="AB342" i="43" s="1"/>
  <c r="AC342" i="43" s="1"/>
  <c r="AD342" i="43" s="1"/>
  <c r="Y342" i="43"/>
  <c r="Q342" i="43"/>
  <c r="R342" i="43" s="1"/>
  <c r="S342" i="43" s="1"/>
  <c r="T342" i="43" s="1"/>
  <c r="U342" i="43" s="1"/>
  <c r="V342" i="43" s="1"/>
  <c r="W342" i="43" s="1"/>
  <c r="K342" i="43"/>
  <c r="L342" i="43" s="1"/>
  <c r="M342" i="43" s="1"/>
  <c r="N342" i="43" s="1"/>
  <c r="O342" i="43" s="1"/>
  <c r="P342" i="43" s="1"/>
  <c r="J342" i="43"/>
  <c r="C342" i="43"/>
  <c r="D342" i="43"/>
  <c r="E342" i="43" s="1"/>
  <c r="F342" i="43" s="1"/>
  <c r="G342" i="43" s="1"/>
  <c r="H342" i="43" s="1"/>
  <c r="I342" i="43" s="1"/>
  <c r="B342" i="43"/>
  <c r="AL327" i="43"/>
  <c r="AM327" i="43" s="1"/>
  <c r="AN327" i="43" s="1"/>
  <c r="AO327" i="43" s="1"/>
  <c r="AP327" i="43" s="1"/>
  <c r="AQ327" i="43" s="1"/>
  <c r="AR327" i="43" s="1"/>
  <c r="AG327" i="43"/>
  <c r="AH327" i="43" s="1"/>
  <c r="AI327" i="43" s="1"/>
  <c r="AJ327" i="43" s="1"/>
  <c r="AK327" i="43" s="1"/>
  <c r="AE327" i="43"/>
  <c r="AF327" i="43"/>
  <c r="X327" i="43"/>
  <c r="Y327" i="43" s="1"/>
  <c r="Z327" i="43" s="1"/>
  <c r="AA327" i="43" s="1"/>
  <c r="AB327" i="43" s="1"/>
  <c r="AC327" i="43" s="1"/>
  <c r="AD327" i="43" s="1"/>
  <c r="R327" i="43"/>
  <c r="S327" i="43" s="1"/>
  <c r="T327" i="43" s="1"/>
  <c r="U327" i="43" s="1"/>
  <c r="V327" i="43" s="1"/>
  <c r="W327" i="43" s="1"/>
  <c r="Q327" i="43"/>
  <c r="L327" i="43"/>
  <c r="M327" i="43" s="1"/>
  <c r="N327" i="43" s="1"/>
  <c r="O327" i="43" s="1"/>
  <c r="P327" i="43" s="1"/>
  <c r="K327" i="43"/>
  <c r="J327" i="43"/>
  <c r="C327" i="43"/>
  <c r="E327" i="43"/>
  <c r="F327" i="43" s="1"/>
  <c r="G327" i="43" s="1"/>
  <c r="H327" i="43" s="1"/>
  <c r="I327" i="43" s="1"/>
  <c r="D327" i="43"/>
  <c r="B327" i="43"/>
  <c r="AL323" i="43"/>
  <c r="AM323" i="43" s="1"/>
  <c r="AE323" i="43"/>
  <c r="AF323" i="43" s="1"/>
  <c r="AG323" i="43" s="1"/>
  <c r="AH323" i="43" s="1"/>
  <c r="AI323" i="43" s="1"/>
  <c r="AJ323" i="43" s="1"/>
  <c r="AK323" i="43" s="1"/>
  <c r="Y323" i="43"/>
  <c r="Z323" i="43" s="1"/>
  <c r="AA323" i="43" s="1"/>
  <c r="AB323" i="43" s="1"/>
  <c r="AC323" i="43" s="1"/>
  <c r="AD323" i="43" s="1"/>
  <c r="X323" i="43"/>
  <c r="R323" i="43"/>
  <c r="S323" i="43" s="1"/>
  <c r="T323" i="43" s="1"/>
  <c r="U323" i="43" s="1"/>
  <c r="V323" i="43" s="1"/>
  <c r="W323" i="43" s="1"/>
  <c r="Q323" i="43"/>
  <c r="J323" i="43"/>
  <c r="K323" i="43" s="1"/>
  <c r="L323" i="43" s="1"/>
  <c r="M323" i="43" s="1"/>
  <c r="N323" i="43" s="1"/>
  <c r="O323" i="43" s="1"/>
  <c r="P323" i="43" s="1"/>
  <c r="F323" i="43"/>
  <c r="G323" i="43" s="1"/>
  <c r="H323" i="43" s="1"/>
  <c r="I323" i="43" s="1"/>
  <c r="D323" i="43"/>
  <c r="C323" i="43"/>
  <c r="E323" i="43"/>
  <c r="B323" i="43"/>
  <c r="AO348" i="43"/>
  <c r="AP348" i="43" s="1"/>
  <c r="AQ348" i="43" s="1"/>
  <c r="AR348" i="43" s="1"/>
  <c r="AM348" i="43"/>
  <c r="AN348" i="43"/>
  <c r="AL348" i="43"/>
  <c r="AE348" i="43"/>
  <c r="AF348" i="43" s="1"/>
  <c r="AG348" i="43" s="1"/>
  <c r="AH348" i="43" s="1"/>
  <c r="AI348" i="43" s="1"/>
  <c r="AJ348" i="43" s="1"/>
  <c r="AK348" i="43" s="1"/>
  <c r="X348" i="43"/>
  <c r="Y348" i="43" s="1"/>
  <c r="Z348" i="43" s="1"/>
  <c r="AA348" i="43" s="1"/>
  <c r="AB348" i="43" s="1"/>
  <c r="AC348" i="43" s="1"/>
  <c r="AD348" i="43" s="1"/>
  <c r="Q348" i="43"/>
  <c r="L348" i="43"/>
  <c r="M348" i="43" s="1"/>
  <c r="N348" i="43" s="1"/>
  <c r="O348" i="43" s="1"/>
  <c r="P348" i="43" s="1"/>
  <c r="K348" i="43"/>
  <c r="J348" i="43"/>
  <c r="D348" i="43"/>
  <c r="E348" i="43" s="1"/>
  <c r="F348" i="43" s="1"/>
  <c r="G348" i="43" s="1"/>
  <c r="H348" i="43" s="1"/>
  <c r="I348" i="43" s="1"/>
  <c r="C348" i="43"/>
  <c r="B348" i="43"/>
  <c r="AL113" i="43"/>
  <c r="AE113" i="43"/>
  <c r="X113" i="43"/>
  <c r="Q113" i="43"/>
  <c r="J113" i="43"/>
  <c r="B113" i="43"/>
  <c r="C113" i="43" s="1"/>
  <c r="AL149" i="43"/>
  <c r="AM149" i="43" s="1"/>
  <c r="AN149" i="43" s="1"/>
  <c r="AO149" i="43" s="1"/>
  <c r="AP149" i="43" s="1"/>
  <c r="AQ149" i="43" s="1"/>
  <c r="AR149" i="43" s="1"/>
  <c r="AE149" i="43"/>
  <c r="X149" i="43"/>
  <c r="Q149" i="43"/>
  <c r="J149" i="43"/>
  <c r="B149" i="43"/>
  <c r="C149" i="43" s="1"/>
  <c r="AL127" i="43"/>
  <c r="AE127" i="43"/>
  <c r="X127" i="43"/>
  <c r="Q127" i="43"/>
  <c r="J127" i="43"/>
  <c r="B127" i="43"/>
  <c r="C127" i="43" s="1"/>
  <c r="AL313" i="43"/>
  <c r="AM313" i="43" s="1"/>
  <c r="AN313" i="43" s="1"/>
  <c r="AO313" i="43" s="1"/>
  <c r="AP313" i="43" s="1"/>
  <c r="AQ313" i="43" s="1"/>
  <c r="AR313" i="43" s="1"/>
  <c r="AF313" i="43"/>
  <c r="AG313" i="43" s="1"/>
  <c r="AH313" i="43" s="1"/>
  <c r="AI313" i="43" s="1"/>
  <c r="AJ313" i="43" s="1"/>
  <c r="AK313" i="43" s="1"/>
  <c r="AE313" i="43"/>
  <c r="Y313" i="43"/>
  <c r="Z313" i="43" s="1"/>
  <c r="AA313" i="43" s="1"/>
  <c r="AB313" i="43" s="1"/>
  <c r="AC313" i="43" s="1"/>
  <c r="AD313" i="43" s="1"/>
  <c r="X313" i="43"/>
  <c r="Q313" i="43"/>
  <c r="K313" i="43"/>
  <c r="L313" i="43" s="1"/>
  <c r="M313" i="43" s="1"/>
  <c r="N313" i="43" s="1"/>
  <c r="O313" i="43" s="1"/>
  <c r="P313" i="43" s="1"/>
  <c r="J313" i="43"/>
  <c r="C313" i="43"/>
  <c r="B313" i="43"/>
  <c r="AL331" i="43"/>
  <c r="AF331" i="43"/>
  <c r="AG331" i="43" s="1"/>
  <c r="AH331" i="43" s="1"/>
  <c r="AI331" i="43" s="1"/>
  <c r="AJ331" i="43" s="1"/>
  <c r="AK331" i="43" s="1"/>
  <c r="AE331" i="43"/>
  <c r="Y331" i="43"/>
  <c r="Z331" i="43" s="1"/>
  <c r="AA331" i="43" s="1"/>
  <c r="AB331" i="43" s="1"/>
  <c r="AC331" i="43" s="1"/>
  <c r="AD331" i="43" s="1"/>
  <c r="X331" i="43"/>
  <c r="R331" i="43"/>
  <c r="S331" i="43" s="1"/>
  <c r="T331" i="43" s="1"/>
  <c r="U331" i="43" s="1"/>
  <c r="V331" i="43" s="1"/>
  <c r="W331" i="43" s="1"/>
  <c r="Q331" i="43"/>
  <c r="J331" i="43"/>
  <c r="K331" i="43" s="1"/>
  <c r="L331" i="43" s="1"/>
  <c r="M331" i="43" s="1"/>
  <c r="N331" i="43" s="1"/>
  <c r="O331" i="43" s="1"/>
  <c r="P331" i="43" s="1"/>
  <c r="F331" i="43"/>
  <c r="G331" i="43" s="1"/>
  <c r="H331" i="43" s="1"/>
  <c r="I331" i="43" s="1"/>
  <c r="D331" i="43"/>
  <c r="C331" i="43"/>
  <c r="E331" i="43"/>
  <c r="B331" i="43"/>
  <c r="E171" i="45"/>
  <c r="E14" i="45" s="1"/>
  <c r="AS150" i="43"/>
  <c r="AX150" i="43"/>
  <c r="BD150" i="43" s="1"/>
  <c r="BJ150" i="43" s="1"/>
  <c r="AV150" i="43"/>
  <c r="BB150" i="43" s="1"/>
  <c r="BH150" i="43" s="1"/>
  <c r="AW150" i="43"/>
  <c r="BC150" i="43" s="1"/>
  <c r="BI150" i="43" s="1"/>
  <c r="AS125" i="43"/>
  <c r="AY125" i="43" s="1"/>
  <c r="BE125" i="43" s="1"/>
  <c r="AW125" i="43"/>
  <c r="BC125" i="43" s="1"/>
  <c r="BI125" i="43" s="1"/>
  <c r="AT125" i="43"/>
  <c r="AZ125" i="43" s="1"/>
  <c r="BF125" i="43" s="1"/>
  <c r="AX125" i="43"/>
  <c r="BD125" i="43" s="1"/>
  <c r="BJ125" i="43" s="1"/>
  <c r="AU125" i="43"/>
  <c r="BA125" i="43" s="1"/>
  <c r="BG125" i="43" s="1"/>
  <c r="AV125" i="43"/>
  <c r="BB125" i="43" s="1"/>
  <c r="BH125" i="43" s="1"/>
  <c r="AX115" i="43"/>
  <c r="BD115" i="43" s="1"/>
  <c r="BJ115" i="43" s="1"/>
  <c r="AS115" i="43"/>
  <c r="AY115" i="43" s="1"/>
  <c r="BE115" i="43" s="1"/>
  <c r="AV119" i="43"/>
  <c r="BB119" i="43" s="1"/>
  <c r="BH119" i="43" s="1"/>
  <c r="AT128" i="43"/>
  <c r="AZ128" i="43" s="1"/>
  <c r="AX128" i="43"/>
  <c r="BD128" i="43" s="1"/>
  <c r="BJ128" i="43" s="1"/>
  <c r="AU128" i="43"/>
  <c r="BA128" i="43" s="1"/>
  <c r="BG128" i="43" s="1"/>
  <c r="AV128" i="43"/>
  <c r="BB128" i="43" s="1"/>
  <c r="BH128" i="43" s="1"/>
  <c r="AS128" i="43"/>
  <c r="AY128" i="43" s="1"/>
  <c r="BE128" i="43" s="1"/>
  <c r="AW128" i="43"/>
  <c r="BC128" i="43" s="1"/>
  <c r="BI128" i="43" s="1"/>
  <c r="AX118" i="43"/>
  <c r="BD118" i="43" s="1"/>
  <c r="BJ118" i="43" s="1"/>
  <c r="AT118" i="43"/>
  <c r="AZ118" i="43" s="1"/>
  <c r="BF118" i="43" s="1"/>
  <c r="AU118" i="43"/>
  <c r="BA118" i="43" s="1"/>
  <c r="BG118" i="43" s="1"/>
  <c r="AV118" i="43"/>
  <c r="BB118" i="43" s="1"/>
  <c r="BH118" i="43" s="1"/>
  <c r="AS136" i="43"/>
  <c r="AY136" i="43" s="1"/>
  <c r="AW136" i="43"/>
  <c r="BC136" i="43" s="1"/>
  <c r="BI136" i="43" s="1"/>
  <c r="AT136" i="43"/>
  <c r="AZ136" i="43" s="1"/>
  <c r="BF136" i="43" s="1"/>
  <c r="AX136" i="43"/>
  <c r="BD136" i="43" s="1"/>
  <c r="BJ136" i="43" s="1"/>
  <c r="AU136" i="43"/>
  <c r="BA136" i="43" s="1"/>
  <c r="BG136" i="43" s="1"/>
  <c r="AV136" i="43"/>
  <c r="BB136" i="43" s="1"/>
  <c r="BH136" i="43" s="1"/>
  <c r="AX140" i="43"/>
  <c r="BD140" i="43" s="1"/>
  <c r="BJ140" i="43" s="1"/>
  <c r="AT140" i="43"/>
  <c r="AZ140" i="43" s="1"/>
  <c r="BF140" i="43" s="1"/>
  <c r="AV117" i="43"/>
  <c r="BB117" i="43" s="1"/>
  <c r="BH117" i="43" s="1"/>
  <c r="AS117" i="43"/>
  <c r="AY117" i="43" s="1"/>
  <c r="AW117" i="43"/>
  <c r="BC117" i="43" s="1"/>
  <c r="BI117" i="43" s="1"/>
  <c r="AT117" i="43"/>
  <c r="AZ117" i="43" s="1"/>
  <c r="BF117" i="43" s="1"/>
  <c r="AX117" i="43"/>
  <c r="BD117" i="43" s="1"/>
  <c r="BJ117" i="43" s="1"/>
  <c r="AU117" i="43"/>
  <c r="BA117" i="43" s="1"/>
  <c r="BG117" i="43" s="1"/>
  <c r="A3" i="42"/>
  <c r="A5" i="17"/>
  <c r="A1001" i="17" s="1"/>
  <c r="A3" i="43"/>
  <c r="A3" i="38"/>
  <c r="AX320" i="43"/>
  <c r="BD320" i="43" s="1"/>
  <c r="BJ320" i="43" s="1"/>
  <c r="AW348" i="43"/>
  <c r="BC348" i="43" s="1"/>
  <c r="BI348" i="43" s="1"/>
  <c r="AW320" i="43"/>
  <c r="BC320" i="43" s="1"/>
  <c r="BI320" i="43" s="1"/>
  <c r="AV304" i="43"/>
  <c r="BB304" i="43" s="1"/>
  <c r="BH304" i="43" s="1"/>
  <c r="AS342" i="43"/>
  <c r="AT320" i="43"/>
  <c r="AZ320" i="43" s="1"/>
  <c r="BF320" i="43" s="1"/>
  <c r="AT348" i="43"/>
  <c r="AZ348" i="43" s="1"/>
  <c r="BF348" i="43" s="1"/>
  <c r="AU320" i="43"/>
  <c r="BA320" i="43" s="1"/>
  <c r="BG320" i="43" s="1"/>
  <c r="AV331" i="43"/>
  <c r="AT330" i="43"/>
  <c r="AZ330" i="43" s="1"/>
  <c r="BF330" i="43" s="1"/>
  <c r="AX330" i="43"/>
  <c r="BD330" i="43" s="1"/>
  <c r="BJ330" i="43" s="1"/>
  <c r="AX304" i="43"/>
  <c r="BD304" i="43" s="1"/>
  <c r="BJ304" i="43" s="1"/>
  <c r="AS330" i="43"/>
  <c r="AY330" i="43" s="1"/>
  <c r="AW330" i="43"/>
  <c r="BC330" i="43" s="1"/>
  <c r="BI330" i="43" s="1"/>
  <c r="AV330" i="43"/>
  <c r="BB330" i="43" s="1"/>
  <c r="BH330" i="43" s="1"/>
  <c r="AT304" i="43"/>
  <c r="AU330" i="43"/>
  <c r="BA330" i="43" s="1"/>
  <c r="BG330" i="43" s="1"/>
  <c r="AS320" i="43"/>
  <c r="AY320" i="43" s="1"/>
  <c r="AV353" i="43"/>
  <c r="AV346" i="43"/>
  <c r="J160" i="37"/>
  <c r="I160" i="37"/>
  <c r="H160" i="37"/>
  <c r="G160" i="37"/>
  <c r="F160" i="37"/>
  <c r="E160" i="37"/>
  <c r="R127" i="43" l="1"/>
  <c r="S127" i="43" s="1"/>
  <c r="T127" i="43" s="1"/>
  <c r="U127" i="43" s="1"/>
  <c r="V127" i="43" s="1"/>
  <c r="W127" i="43" s="1"/>
  <c r="AX149" i="43"/>
  <c r="BD149" i="43" s="1"/>
  <c r="BJ149" i="43" s="1"/>
  <c r="R113" i="43"/>
  <c r="S113" i="43" s="1"/>
  <c r="T113" i="43" s="1"/>
  <c r="U113" i="43" s="1"/>
  <c r="V113" i="43" s="1"/>
  <c r="W113" i="43" s="1"/>
  <c r="D103" i="43"/>
  <c r="E103" i="43" s="1"/>
  <c r="F103" i="43" s="1"/>
  <c r="G103" i="43" s="1"/>
  <c r="H103" i="43" s="1"/>
  <c r="I103" i="43" s="1"/>
  <c r="AF143" i="43"/>
  <c r="AG143" i="43" s="1"/>
  <c r="AH143" i="43" s="1"/>
  <c r="AI143" i="43" s="1"/>
  <c r="AJ143" i="43" s="1"/>
  <c r="AK143" i="43" s="1"/>
  <c r="AF138" i="43"/>
  <c r="AG138" i="43" s="1"/>
  <c r="AH138" i="43" s="1"/>
  <c r="AI138" i="43" s="1"/>
  <c r="AJ138" i="43" s="1"/>
  <c r="AK138" i="43" s="1"/>
  <c r="D100" i="43"/>
  <c r="E100" i="43" s="1"/>
  <c r="F100" i="43" s="1"/>
  <c r="G100" i="43" s="1"/>
  <c r="H100" i="43" s="1"/>
  <c r="I100" i="43" s="1"/>
  <c r="Y127" i="43"/>
  <c r="Z127" i="43" s="1"/>
  <c r="AA127" i="43" s="1"/>
  <c r="AB127" i="43" s="1"/>
  <c r="AC127" i="43" s="1"/>
  <c r="AD127" i="43" s="1"/>
  <c r="Y113" i="43"/>
  <c r="Z113" i="43" s="1"/>
  <c r="AA113" i="43" s="1"/>
  <c r="AB113" i="43" s="1"/>
  <c r="AC113" i="43" s="1"/>
  <c r="AD113" i="43" s="1"/>
  <c r="K103" i="43"/>
  <c r="L103" i="43" s="1"/>
  <c r="M103" i="43" s="1"/>
  <c r="N103" i="43" s="1"/>
  <c r="O103" i="43" s="1"/>
  <c r="P103" i="43" s="1"/>
  <c r="AM143" i="43"/>
  <c r="AN143" i="43" s="1"/>
  <c r="AO143" i="43" s="1"/>
  <c r="AP143" i="43" s="1"/>
  <c r="AQ143" i="43" s="1"/>
  <c r="AR143" i="43" s="1"/>
  <c r="AM138" i="43"/>
  <c r="AN138" i="43" s="1"/>
  <c r="AO138" i="43" s="1"/>
  <c r="AP138" i="43" s="1"/>
  <c r="AQ138" i="43" s="1"/>
  <c r="AR138" i="43" s="1"/>
  <c r="R148" i="43"/>
  <c r="S148" i="43" s="1"/>
  <c r="T148" i="43" s="1"/>
  <c r="U148" i="43" s="1"/>
  <c r="V148" i="43" s="1"/>
  <c r="W148" i="43" s="1"/>
  <c r="AF115" i="43"/>
  <c r="AG115" i="43" s="1"/>
  <c r="AH115" i="43" s="1"/>
  <c r="AI115" i="43" s="1"/>
  <c r="AJ115" i="43" s="1"/>
  <c r="AK115" i="43" s="1"/>
  <c r="D105" i="43"/>
  <c r="E105" i="43" s="1"/>
  <c r="F105" i="43" s="1"/>
  <c r="G105" i="43" s="1"/>
  <c r="H105" i="43" s="1"/>
  <c r="I105" i="43" s="1"/>
  <c r="AF127" i="43"/>
  <c r="AG127" i="43" s="1"/>
  <c r="AH127" i="43" s="1"/>
  <c r="AI127" i="43" s="1"/>
  <c r="AJ127" i="43" s="1"/>
  <c r="AK127" i="43" s="1"/>
  <c r="AF113" i="43"/>
  <c r="AG113" i="43" s="1"/>
  <c r="AH113" i="43" s="1"/>
  <c r="AI113" i="43" s="1"/>
  <c r="AJ113" i="43" s="1"/>
  <c r="AK113" i="43" s="1"/>
  <c r="R103" i="43"/>
  <c r="S103" i="43" s="1"/>
  <c r="T103" i="43" s="1"/>
  <c r="U103" i="43" s="1"/>
  <c r="V103" i="43" s="1"/>
  <c r="W103" i="43" s="1"/>
  <c r="AF118" i="43"/>
  <c r="AG118" i="43" s="1"/>
  <c r="AH118" i="43" s="1"/>
  <c r="AI118" i="43" s="1"/>
  <c r="AJ118" i="43" s="1"/>
  <c r="AK118" i="43" s="1"/>
  <c r="Y148" i="43"/>
  <c r="Z148" i="43" s="1"/>
  <c r="AA148" i="43" s="1"/>
  <c r="AB148" i="43" s="1"/>
  <c r="AC148" i="43" s="1"/>
  <c r="AD148" i="43" s="1"/>
  <c r="K105" i="43"/>
  <c r="L105" i="43" s="1"/>
  <c r="M105" i="43" s="1"/>
  <c r="N105" i="43" s="1"/>
  <c r="O105" i="43" s="1"/>
  <c r="P105" i="43" s="1"/>
  <c r="AM127" i="43"/>
  <c r="AN127" i="43" s="1"/>
  <c r="AO127" i="43" s="1"/>
  <c r="AP127" i="43" s="1"/>
  <c r="AQ127" i="43" s="1"/>
  <c r="AR127" i="43" s="1"/>
  <c r="D149" i="43"/>
  <c r="E149" i="43" s="1"/>
  <c r="F149" i="43" s="1"/>
  <c r="G149" i="43" s="1"/>
  <c r="H149" i="43" s="1"/>
  <c r="I149" i="43" s="1"/>
  <c r="AM113" i="43"/>
  <c r="AN113" i="43" s="1"/>
  <c r="AO113" i="43" s="1"/>
  <c r="AP113" i="43" s="1"/>
  <c r="AQ113" i="43" s="1"/>
  <c r="AR113" i="43" s="1"/>
  <c r="Y103" i="43"/>
  <c r="Z103" i="43" s="1"/>
  <c r="AA103" i="43" s="1"/>
  <c r="AB103" i="43" s="1"/>
  <c r="AC103" i="43" s="1"/>
  <c r="AD103" i="43" s="1"/>
  <c r="K149" i="43"/>
  <c r="L149" i="43" s="1"/>
  <c r="M149" i="43" s="1"/>
  <c r="N149" i="43" s="1"/>
  <c r="O149" i="43" s="1"/>
  <c r="P149" i="43" s="1"/>
  <c r="AF103" i="43"/>
  <c r="AG103" i="43" s="1"/>
  <c r="AH103" i="43" s="1"/>
  <c r="AI103" i="43" s="1"/>
  <c r="AJ103" i="43" s="1"/>
  <c r="AK103" i="43" s="1"/>
  <c r="D143" i="43"/>
  <c r="E143" i="43" s="1"/>
  <c r="F143" i="43" s="1"/>
  <c r="G143" i="43" s="1"/>
  <c r="H143" i="43" s="1"/>
  <c r="I143" i="43" s="1"/>
  <c r="AS143" i="43"/>
  <c r="R149" i="43"/>
  <c r="S149" i="43" s="1"/>
  <c r="T149" i="43" s="1"/>
  <c r="U149" i="43" s="1"/>
  <c r="V149" i="43" s="1"/>
  <c r="W149" i="43" s="1"/>
  <c r="AM103" i="43"/>
  <c r="AN103" i="43" s="1"/>
  <c r="AO103" i="43" s="1"/>
  <c r="AP103" i="43" s="1"/>
  <c r="AQ103" i="43" s="1"/>
  <c r="AR103" i="43" s="1"/>
  <c r="AX103" i="43"/>
  <c r="BD103" i="43" s="1"/>
  <c r="BJ103" i="43" s="1"/>
  <c r="K143" i="43"/>
  <c r="L143" i="43" s="1"/>
  <c r="M143" i="43" s="1"/>
  <c r="N143" i="43" s="1"/>
  <c r="O143" i="43" s="1"/>
  <c r="P143" i="43" s="1"/>
  <c r="AT143" i="43"/>
  <c r="AZ143" i="43" s="1"/>
  <c r="K138" i="43"/>
  <c r="L138" i="43" s="1"/>
  <c r="M138" i="43" s="1"/>
  <c r="N138" i="43" s="1"/>
  <c r="O138" i="43" s="1"/>
  <c r="P138" i="43" s="1"/>
  <c r="Y129" i="43"/>
  <c r="Z129" i="43" s="1"/>
  <c r="AA129" i="43" s="1"/>
  <c r="AB129" i="43" s="1"/>
  <c r="AC129" i="43" s="1"/>
  <c r="AD129" i="43" s="1"/>
  <c r="AV129" i="43"/>
  <c r="BB129" i="43" s="1"/>
  <c r="BH129" i="43" s="1"/>
  <c r="D119" i="43"/>
  <c r="E119" i="43" s="1"/>
  <c r="F119" i="43" s="1"/>
  <c r="G119" i="43" s="1"/>
  <c r="H119" i="43" s="1"/>
  <c r="I119" i="43" s="1"/>
  <c r="AS119" i="43"/>
  <c r="AY119" i="43" s="1"/>
  <c r="BE119" i="43" s="1"/>
  <c r="D140" i="43"/>
  <c r="E140" i="43" s="1"/>
  <c r="F140" i="43" s="1"/>
  <c r="G140" i="43" s="1"/>
  <c r="H140" i="43" s="1"/>
  <c r="I140" i="43" s="1"/>
  <c r="AS140" i="43"/>
  <c r="AY140" i="43" s="1"/>
  <c r="BE140" i="43" s="1"/>
  <c r="D127" i="43"/>
  <c r="E127" i="43" s="1"/>
  <c r="F127" i="43" s="1"/>
  <c r="G127" i="43" s="1"/>
  <c r="H127" i="43" s="1"/>
  <c r="I127" i="43" s="1"/>
  <c r="Y149" i="43"/>
  <c r="Z149" i="43" s="1"/>
  <c r="AA149" i="43" s="1"/>
  <c r="AB149" i="43" s="1"/>
  <c r="AC149" i="43" s="1"/>
  <c r="AD149" i="43" s="1"/>
  <c r="AV149" i="43"/>
  <c r="BB149" i="43" s="1"/>
  <c r="BH149" i="43" s="1"/>
  <c r="D113" i="43"/>
  <c r="E113" i="43" s="1"/>
  <c r="F113" i="43" s="1"/>
  <c r="G113" i="43" s="1"/>
  <c r="H113" i="43" s="1"/>
  <c r="I113" i="43" s="1"/>
  <c r="AS113" i="43"/>
  <c r="D118" i="43"/>
  <c r="E118" i="43" s="1"/>
  <c r="F118" i="43" s="1"/>
  <c r="G118" i="43" s="1"/>
  <c r="H118" i="43" s="1"/>
  <c r="I118" i="43" s="1"/>
  <c r="AS118" i="43"/>
  <c r="AY118" i="43" s="1"/>
  <c r="BE118" i="43" s="1"/>
  <c r="K127" i="43"/>
  <c r="L127" i="43" s="1"/>
  <c r="M127" i="43" s="1"/>
  <c r="N127" i="43" s="1"/>
  <c r="O127" i="43" s="1"/>
  <c r="P127" i="43" s="1"/>
  <c r="AF149" i="43"/>
  <c r="AG149" i="43" s="1"/>
  <c r="AH149" i="43" s="1"/>
  <c r="AI149" i="43" s="1"/>
  <c r="AJ149" i="43" s="1"/>
  <c r="AK149" i="43" s="1"/>
  <c r="K113" i="43"/>
  <c r="L113" i="43" s="1"/>
  <c r="M113" i="43" s="1"/>
  <c r="N113" i="43" s="1"/>
  <c r="O113" i="43" s="1"/>
  <c r="P113" i="43" s="1"/>
  <c r="Y143" i="43"/>
  <c r="Z143" i="43" s="1"/>
  <c r="AA143" i="43" s="1"/>
  <c r="AB143" i="43" s="1"/>
  <c r="AC143" i="43" s="1"/>
  <c r="AD143" i="43" s="1"/>
  <c r="D138" i="43"/>
  <c r="E138" i="43" s="1"/>
  <c r="F138" i="43" s="1"/>
  <c r="G138" i="43" s="1"/>
  <c r="H138" i="43" s="1"/>
  <c r="I138" i="43" s="1"/>
  <c r="AS138" i="43"/>
  <c r="R129" i="43"/>
  <c r="S129" i="43" s="1"/>
  <c r="T129" i="43" s="1"/>
  <c r="U129" i="43" s="1"/>
  <c r="V129" i="43" s="1"/>
  <c r="W129" i="43" s="1"/>
  <c r="AF105" i="43"/>
  <c r="AG105" i="43" s="1"/>
  <c r="AH105" i="43" s="1"/>
  <c r="AI105" i="43" s="1"/>
  <c r="AJ105" i="43" s="1"/>
  <c r="AK105" i="43" s="1"/>
  <c r="AW105" i="43"/>
  <c r="BC105" i="43" s="1"/>
  <c r="BI105" i="43" s="1"/>
  <c r="D124" i="43"/>
  <c r="E124" i="43" s="1"/>
  <c r="F124" i="43" s="1"/>
  <c r="G124" i="43" s="1"/>
  <c r="H124" i="43" s="1"/>
  <c r="I124" i="43" s="1"/>
  <c r="AW112" i="43"/>
  <c r="BC112" i="43" s="1"/>
  <c r="BI112" i="43" s="1"/>
  <c r="K150" i="43"/>
  <c r="L150" i="43" s="1"/>
  <c r="M150" i="43" s="1"/>
  <c r="N150" i="43" s="1"/>
  <c r="O150" i="43" s="1"/>
  <c r="P150" i="43" s="1"/>
  <c r="AT100" i="43"/>
  <c r="AZ100" i="43" s="1"/>
  <c r="BF100" i="43" s="1"/>
  <c r="AF106" i="43"/>
  <c r="AG106" i="43" s="1"/>
  <c r="AH106" i="43" s="1"/>
  <c r="AI106" i="43" s="1"/>
  <c r="AJ106" i="43" s="1"/>
  <c r="AK106" i="43" s="1"/>
  <c r="D151" i="43"/>
  <c r="E151" i="43" s="1"/>
  <c r="F151" i="43" s="1"/>
  <c r="G151" i="43" s="1"/>
  <c r="H151" i="43" s="1"/>
  <c r="I151" i="43" s="1"/>
  <c r="AS151" i="43"/>
  <c r="AF104" i="43"/>
  <c r="AG104" i="43" s="1"/>
  <c r="AH104" i="43" s="1"/>
  <c r="AI104" i="43" s="1"/>
  <c r="AJ104" i="43" s="1"/>
  <c r="AK104" i="43" s="1"/>
  <c r="AU154" i="43"/>
  <c r="BA154" i="43" s="1"/>
  <c r="BG154" i="43" s="1"/>
  <c r="AF119" i="43"/>
  <c r="AG119" i="43" s="1"/>
  <c r="AH119" i="43" s="1"/>
  <c r="AI119" i="43" s="1"/>
  <c r="AJ119" i="43" s="1"/>
  <c r="AK119" i="43" s="1"/>
  <c r="D148" i="43"/>
  <c r="E148" i="43" s="1"/>
  <c r="F148" i="43" s="1"/>
  <c r="G148" i="43" s="1"/>
  <c r="H148" i="43" s="1"/>
  <c r="I148" i="43" s="1"/>
  <c r="K115" i="43"/>
  <c r="L115" i="43" s="1"/>
  <c r="M115" i="43" s="1"/>
  <c r="N115" i="43" s="1"/>
  <c r="O115" i="43" s="1"/>
  <c r="P115" i="43" s="1"/>
  <c r="AM105" i="43"/>
  <c r="AN105" i="43" s="1"/>
  <c r="AO105" i="43" s="1"/>
  <c r="AP105" i="43" s="1"/>
  <c r="AQ105" i="43" s="1"/>
  <c r="AR105" i="43" s="1"/>
  <c r="K124" i="43"/>
  <c r="L124" i="43" s="1"/>
  <c r="M124" i="43" s="1"/>
  <c r="N124" i="43" s="1"/>
  <c r="O124" i="43" s="1"/>
  <c r="P124" i="43" s="1"/>
  <c r="Y154" i="43"/>
  <c r="Z154" i="43" s="1"/>
  <c r="AA154" i="43" s="1"/>
  <c r="AB154" i="43" s="1"/>
  <c r="AC154" i="43" s="1"/>
  <c r="AD154" i="43" s="1"/>
  <c r="AM112" i="43"/>
  <c r="AN112" i="43" s="1"/>
  <c r="AO112" i="43" s="1"/>
  <c r="AP112" i="43" s="1"/>
  <c r="AQ112" i="43" s="1"/>
  <c r="AR112" i="43" s="1"/>
  <c r="R150" i="43"/>
  <c r="S150" i="43" s="1"/>
  <c r="T150" i="43" s="1"/>
  <c r="U150" i="43" s="1"/>
  <c r="V150" i="43" s="1"/>
  <c r="W150" i="43" s="1"/>
  <c r="R100" i="43"/>
  <c r="S100" i="43" s="1"/>
  <c r="T100" i="43" s="1"/>
  <c r="U100" i="43" s="1"/>
  <c r="V100" i="43" s="1"/>
  <c r="W100" i="43" s="1"/>
  <c r="AM106" i="43"/>
  <c r="AN106" i="43" s="1"/>
  <c r="AO106" i="43" s="1"/>
  <c r="AP106" i="43" s="1"/>
  <c r="AQ106" i="43" s="1"/>
  <c r="AR106" i="43" s="1"/>
  <c r="K151" i="43"/>
  <c r="L151" i="43" s="1"/>
  <c r="M151" i="43" s="1"/>
  <c r="N151" i="43" s="1"/>
  <c r="O151" i="43" s="1"/>
  <c r="P151" i="43" s="1"/>
  <c r="AV137" i="43"/>
  <c r="BB137" i="43" s="1"/>
  <c r="BH137" i="43" s="1"/>
  <c r="AM104" i="43"/>
  <c r="AN104" i="43" s="1"/>
  <c r="AO104" i="43" s="1"/>
  <c r="AP104" i="43" s="1"/>
  <c r="AQ104" i="43" s="1"/>
  <c r="AR104" i="43" s="1"/>
  <c r="AT154" i="43"/>
  <c r="AZ154" i="43" s="1"/>
  <c r="BF154" i="43" s="1"/>
  <c r="R143" i="43"/>
  <c r="S143" i="43" s="1"/>
  <c r="T143" i="43" s="1"/>
  <c r="U143" i="43" s="1"/>
  <c r="V143" i="43" s="1"/>
  <c r="W143" i="43" s="1"/>
  <c r="R138" i="43"/>
  <c r="S138" i="43" s="1"/>
  <c r="T138" i="43" s="1"/>
  <c r="U138" i="43" s="1"/>
  <c r="V138" i="43" s="1"/>
  <c r="W138" i="43" s="1"/>
  <c r="AF129" i="43"/>
  <c r="AG129" i="43" s="1"/>
  <c r="AH129" i="43" s="1"/>
  <c r="AI129" i="43" s="1"/>
  <c r="AJ129" i="43" s="1"/>
  <c r="AK129" i="43" s="1"/>
  <c r="AM119" i="43"/>
  <c r="AN119" i="43" s="1"/>
  <c r="AO119" i="43" s="1"/>
  <c r="AP119" i="43" s="1"/>
  <c r="AQ119" i="43" s="1"/>
  <c r="AR119" i="43" s="1"/>
  <c r="R115" i="43"/>
  <c r="S115" i="43" s="1"/>
  <c r="T115" i="43" s="1"/>
  <c r="U115" i="43" s="1"/>
  <c r="V115" i="43" s="1"/>
  <c r="W115" i="43" s="1"/>
  <c r="R124" i="43"/>
  <c r="S124" i="43" s="1"/>
  <c r="T124" i="43" s="1"/>
  <c r="U124" i="43" s="1"/>
  <c r="V124" i="43" s="1"/>
  <c r="W124" i="43" s="1"/>
  <c r="AF154" i="43"/>
  <c r="AG154" i="43" s="1"/>
  <c r="AH154" i="43" s="1"/>
  <c r="AI154" i="43" s="1"/>
  <c r="AJ154" i="43" s="1"/>
  <c r="AK154" i="43" s="1"/>
  <c r="Y100" i="43"/>
  <c r="Z100" i="43" s="1"/>
  <c r="AA100" i="43" s="1"/>
  <c r="AB100" i="43" s="1"/>
  <c r="AC100" i="43" s="1"/>
  <c r="AD100" i="43" s="1"/>
  <c r="R140" i="43"/>
  <c r="S140" i="43" s="1"/>
  <c r="T140" i="43" s="1"/>
  <c r="U140" i="43" s="1"/>
  <c r="V140" i="43" s="1"/>
  <c r="W140" i="43" s="1"/>
  <c r="R151" i="43"/>
  <c r="S151" i="43" s="1"/>
  <c r="T151" i="43" s="1"/>
  <c r="U151" i="43" s="1"/>
  <c r="V151" i="43" s="1"/>
  <c r="W151" i="43" s="1"/>
  <c r="AF137" i="43"/>
  <c r="AG137" i="43" s="1"/>
  <c r="AH137" i="43" s="1"/>
  <c r="AI137" i="43" s="1"/>
  <c r="AJ137" i="43" s="1"/>
  <c r="AK137" i="43" s="1"/>
  <c r="AS145" i="43"/>
  <c r="Y138" i="43"/>
  <c r="Z138" i="43" s="1"/>
  <c r="AA138" i="43" s="1"/>
  <c r="AB138" i="43" s="1"/>
  <c r="AC138" i="43" s="1"/>
  <c r="AD138" i="43" s="1"/>
  <c r="AV138" i="43"/>
  <c r="BB138" i="43" s="1"/>
  <c r="BH138" i="43" s="1"/>
  <c r="AM129" i="43"/>
  <c r="AN129" i="43" s="1"/>
  <c r="AO129" i="43" s="1"/>
  <c r="AP129" i="43" s="1"/>
  <c r="AQ129" i="43" s="1"/>
  <c r="AR129" i="43" s="1"/>
  <c r="AX129" i="43"/>
  <c r="BD129" i="43" s="1"/>
  <c r="BJ129" i="43" s="1"/>
  <c r="AT148" i="43"/>
  <c r="AZ148" i="43" s="1"/>
  <c r="BF148" i="43" s="1"/>
  <c r="Y115" i="43"/>
  <c r="Z115" i="43" s="1"/>
  <c r="AA115" i="43" s="1"/>
  <c r="AB115" i="43" s="1"/>
  <c r="AC115" i="43" s="1"/>
  <c r="AD115" i="43" s="1"/>
  <c r="Y124" i="43"/>
  <c r="Z124" i="43" s="1"/>
  <c r="AA124" i="43" s="1"/>
  <c r="AB124" i="43" s="1"/>
  <c r="AC124" i="43" s="1"/>
  <c r="AD124" i="43" s="1"/>
  <c r="D112" i="43"/>
  <c r="E112" i="43" s="1"/>
  <c r="F112" i="43" s="1"/>
  <c r="G112" i="43" s="1"/>
  <c r="H112" i="43" s="1"/>
  <c r="I112" i="43" s="1"/>
  <c r="AF100" i="43"/>
  <c r="AG100" i="43" s="1"/>
  <c r="AH100" i="43" s="1"/>
  <c r="AI100" i="43" s="1"/>
  <c r="AJ100" i="43" s="1"/>
  <c r="AK100" i="43" s="1"/>
  <c r="Y140" i="43"/>
  <c r="Z140" i="43" s="1"/>
  <c r="AA140" i="43" s="1"/>
  <c r="AB140" i="43" s="1"/>
  <c r="AC140" i="43" s="1"/>
  <c r="AD140" i="43" s="1"/>
  <c r="Y151" i="43"/>
  <c r="Z151" i="43" s="1"/>
  <c r="AA151" i="43" s="1"/>
  <c r="AB151" i="43" s="1"/>
  <c r="AC151" i="43" s="1"/>
  <c r="AD151" i="43" s="1"/>
  <c r="AM137" i="43"/>
  <c r="AN137" i="43" s="1"/>
  <c r="AO137" i="43" s="1"/>
  <c r="AP137" i="43" s="1"/>
  <c r="AQ137" i="43" s="1"/>
  <c r="AR137" i="43" s="1"/>
  <c r="AF124" i="43"/>
  <c r="AG124" i="43" s="1"/>
  <c r="AH124" i="43" s="1"/>
  <c r="AI124" i="43" s="1"/>
  <c r="AJ124" i="43" s="1"/>
  <c r="AK124" i="43" s="1"/>
  <c r="K112" i="43"/>
  <c r="L112" i="43" s="1"/>
  <c r="M112" i="43" s="1"/>
  <c r="N112" i="43" s="1"/>
  <c r="O112" i="43" s="1"/>
  <c r="P112" i="43" s="1"/>
  <c r="AM100" i="43"/>
  <c r="AN100" i="43" s="1"/>
  <c r="AO100" i="43" s="1"/>
  <c r="AP100" i="43" s="1"/>
  <c r="AQ100" i="43" s="1"/>
  <c r="AR100" i="43" s="1"/>
  <c r="AF140" i="43"/>
  <c r="AG140" i="43" s="1"/>
  <c r="AH140" i="43" s="1"/>
  <c r="AI140" i="43" s="1"/>
  <c r="AJ140" i="43" s="1"/>
  <c r="AK140" i="43" s="1"/>
  <c r="D106" i="43"/>
  <c r="E106" i="43" s="1"/>
  <c r="F106" i="43" s="1"/>
  <c r="G106" i="43" s="1"/>
  <c r="H106" i="43" s="1"/>
  <c r="I106" i="43" s="1"/>
  <c r="AF151" i="43"/>
  <c r="AG151" i="43" s="1"/>
  <c r="AH151" i="43" s="1"/>
  <c r="AI151" i="43" s="1"/>
  <c r="AJ151" i="43" s="1"/>
  <c r="AK151" i="43" s="1"/>
  <c r="D104" i="43"/>
  <c r="E104" i="43" s="1"/>
  <c r="F104" i="43" s="1"/>
  <c r="G104" i="43" s="1"/>
  <c r="H104" i="43" s="1"/>
  <c r="I104" i="43" s="1"/>
  <c r="AW145" i="43"/>
  <c r="BC145" i="43" s="1"/>
  <c r="BI145" i="43" s="1"/>
  <c r="AM124" i="43"/>
  <c r="AN124" i="43" s="1"/>
  <c r="AO124" i="43" s="1"/>
  <c r="AP124" i="43" s="1"/>
  <c r="AQ124" i="43" s="1"/>
  <c r="AR124" i="43" s="1"/>
  <c r="K145" i="43"/>
  <c r="L145" i="43" s="1"/>
  <c r="M145" i="43" s="1"/>
  <c r="N145" i="43" s="1"/>
  <c r="O145" i="43" s="1"/>
  <c r="P145" i="43" s="1"/>
  <c r="AT145" i="43"/>
  <c r="AZ145" i="43" s="1"/>
  <c r="BF145" i="43" s="1"/>
  <c r="R112" i="43"/>
  <c r="S112" i="43" s="1"/>
  <c r="T112" i="43" s="1"/>
  <c r="U112" i="43" s="1"/>
  <c r="V112" i="43" s="1"/>
  <c r="W112" i="43" s="1"/>
  <c r="K106" i="43"/>
  <c r="L106" i="43" s="1"/>
  <c r="M106" i="43" s="1"/>
  <c r="N106" i="43" s="1"/>
  <c r="O106" i="43" s="1"/>
  <c r="P106" i="43" s="1"/>
  <c r="AM151" i="43"/>
  <c r="AN151" i="43" s="1"/>
  <c r="AO151" i="43" s="1"/>
  <c r="AP151" i="43" s="1"/>
  <c r="AQ151" i="43" s="1"/>
  <c r="AR151" i="43" s="1"/>
  <c r="D137" i="43"/>
  <c r="E137" i="43" s="1"/>
  <c r="F137" i="43" s="1"/>
  <c r="G137" i="43" s="1"/>
  <c r="H137" i="43" s="1"/>
  <c r="I137" i="43" s="1"/>
  <c r="K104" i="43"/>
  <c r="L104" i="43" s="1"/>
  <c r="M104" i="43" s="1"/>
  <c r="N104" i="43" s="1"/>
  <c r="O104" i="43" s="1"/>
  <c r="P104" i="43" s="1"/>
  <c r="AT104" i="43"/>
  <c r="AZ104" i="43" s="1"/>
  <c r="BF104" i="43" s="1"/>
  <c r="D129" i="43"/>
  <c r="E129" i="43" s="1"/>
  <c r="F129" i="43" s="1"/>
  <c r="G129" i="43" s="1"/>
  <c r="H129" i="43" s="1"/>
  <c r="I129" i="43" s="1"/>
  <c r="K119" i="43"/>
  <c r="L119" i="43" s="1"/>
  <c r="M119" i="43" s="1"/>
  <c r="N119" i="43" s="1"/>
  <c r="O119" i="43" s="1"/>
  <c r="P119" i="43" s="1"/>
  <c r="AF148" i="43"/>
  <c r="AG148" i="43" s="1"/>
  <c r="AH148" i="43" s="1"/>
  <c r="AI148" i="43" s="1"/>
  <c r="AJ148" i="43" s="1"/>
  <c r="AK148" i="43" s="1"/>
  <c r="R105" i="43"/>
  <c r="S105" i="43" s="1"/>
  <c r="T105" i="43" s="1"/>
  <c r="U105" i="43" s="1"/>
  <c r="V105" i="43" s="1"/>
  <c r="W105" i="43" s="1"/>
  <c r="R145" i="43"/>
  <c r="S145" i="43" s="1"/>
  <c r="T145" i="43" s="1"/>
  <c r="U145" i="43" s="1"/>
  <c r="V145" i="43" s="1"/>
  <c r="W145" i="43" s="1"/>
  <c r="AU145" i="43"/>
  <c r="BA145" i="43" s="1"/>
  <c r="BG145" i="43" s="1"/>
  <c r="Y112" i="43"/>
  <c r="Z112" i="43" s="1"/>
  <c r="AA112" i="43" s="1"/>
  <c r="AB112" i="43" s="1"/>
  <c r="AC112" i="43" s="1"/>
  <c r="AD112" i="43" s="1"/>
  <c r="R106" i="43"/>
  <c r="S106" i="43" s="1"/>
  <c r="T106" i="43" s="1"/>
  <c r="U106" i="43" s="1"/>
  <c r="V106" i="43" s="1"/>
  <c r="W106" i="43" s="1"/>
  <c r="AU106" i="43"/>
  <c r="BA106" i="43" s="1"/>
  <c r="BG106" i="43" s="1"/>
  <c r="K137" i="43"/>
  <c r="L137" i="43" s="1"/>
  <c r="M137" i="43" s="1"/>
  <c r="N137" i="43" s="1"/>
  <c r="O137" i="43" s="1"/>
  <c r="P137" i="43" s="1"/>
  <c r="R104" i="43"/>
  <c r="S104" i="43" s="1"/>
  <c r="T104" i="43" s="1"/>
  <c r="U104" i="43" s="1"/>
  <c r="V104" i="43" s="1"/>
  <c r="W104" i="43" s="1"/>
  <c r="AU104" i="43"/>
  <c r="BA104" i="43" s="1"/>
  <c r="BG104" i="43" s="1"/>
  <c r="AX154" i="43"/>
  <c r="BD154" i="43" s="1"/>
  <c r="BJ154" i="43" s="1"/>
  <c r="AS154" i="43"/>
  <c r="K129" i="43"/>
  <c r="L129" i="43" s="1"/>
  <c r="M129" i="43" s="1"/>
  <c r="N129" i="43" s="1"/>
  <c r="O129" i="43" s="1"/>
  <c r="P129" i="43" s="1"/>
  <c r="R119" i="43"/>
  <c r="S119" i="43" s="1"/>
  <c r="T119" i="43" s="1"/>
  <c r="U119" i="43" s="1"/>
  <c r="V119" i="43" s="1"/>
  <c r="W119" i="43" s="1"/>
  <c r="AU119" i="43"/>
  <c r="BA119" i="43" s="1"/>
  <c r="BG119" i="43" s="1"/>
  <c r="AM148" i="43"/>
  <c r="AN148" i="43" s="1"/>
  <c r="AO148" i="43" s="1"/>
  <c r="AP148" i="43" s="1"/>
  <c r="AQ148" i="43" s="1"/>
  <c r="AR148" i="43" s="1"/>
  <c r="Y105" i="43"/>
  <c r="Z105" i="43" s="1"/>
  <c r="AA105" i="43" s="1"/>
  <c r="AB105" i="43" s="1"/>
  <c r="AC105" i="43" s="1"/>
  <c r="AD105" i="43" s="1"/>
  <c r="AV105" i="43"/>
  <c r="BB105" i="43" s="1"/>
  <c r="BH105" i="43" s="1"/>
  <c r="AV145" i="43"/>
  <c r="BB145" i="43" s="1"/>
  <c r="BH145" i="43" s="1"/>
  <c r="Y106" i="43"/>
  <c r="R137" i="43"/>
  <c r="Y104" i="43"/>
  <c r="AX145" i="43"/>
  <c r="BD145" i="43" s="1"/>
  <c r="BJ145" i="43" s="1"/>
  <c r="BE320" i="43"/>
  <c r="BB353" i="43"/>
  <c r="BH353" i="43" s="1"/>
  <c r="BE330" i="43"/>
  <c r="BL330" i="43"/>
  <c r="BM330" i="43" s="1"/>
  <c r="AY342" i="43"/>
  <c r="AL3" i="43"/>
  <c r="AM3" i="43" s="1"/>
  <c r="AN3" i="43" s="1"/>
  <c r="AO3" i="43" s="1"/>
  <c r="AP3" i="43" s="1"/>
  <c r="AQ3" i="43" s="1"/>
  <c r="AR3" i="43" s="1"/>
  <c r="AE3" i="43"/>
  <c r="AF3" i="43" s="1"/>
  <c r="AG3" i="43" s="1"/>
  <c r="AH3" i="43" s="1"/>
  <c r="AI3" i="43" s="1"/>
  <c r="AJ3" i="43" s="1"/>
  <c r="AK3" i="43" s="1"/>
  <c r="X3" i="43"/>
  <c r="Y3" i="43" s="1"/>
  <c r="Z3" i="43" s="1"/>
  <c r="AA3" i="43" s="1"/>
  <c r="AB3" i="43" s="1"/>
  <c r="AC3" i="43" s="1"/>
  <c r="AD3" i="43" s="1"/>
  <c r="Q3" i="43"/>
  <c r="R3" i="43" s="1"/>
  <c r="S3" i="43" s="1"/>
  <c r="T3" i="43" s="1"/>
  <c r="U3" i="43" s="1"/>
  <c r="V3" i="43" s="1"/>
  <c r="W3" i="43" s="1"/>
  <c r="J3" i="43"/>
  <c r="K3" i="43" s="1"/>
  <c r="L3" i="43" s="1"/>
  <c r="M3" i="43" s="1"/>
  <c r="N3" i="43" s="1"/>
  <c r="O3" i="43" s="1"/>
  <c r="P3" i="43" s="1"/>
  <c r="B3" i="43"/>
  <c r="C3" i="43" s="1"/>
  <c r="D3" i="43" s="1"/>
  <c r="E3" i="43" s="1"/>
  <c r="F3" i="43" s="1"/>
  <c r="G3" i="43" s="1"/>
  <c r="H3" i="43" s="1"/>
  <c r="I3" i="43" s="1"/>
  <c r="AN323" i="43"/>
  <c r="AO323" i="43" s="1"/>
  <c r="AP323" i="43" s="1"/>
  <c r="AQ323" i="43" s="1"/>
  <c r="AR323" i="43" s="1"/>
  <c r="AN342" i="43"/>
  <c r="AO342" i="43" s="1"/>
  <c r="AP342" i="43" s="1"/>
  <c r="AQ342" i="43" s="1"/>
  <c r="AR342" i="43" s="1"/>
  <c r="BB331" i="43"/>
  <c r="BH331" i="43" s="1"/>
  <c r="BB346" i="43"/>
  <c r="BH346" i="43" s="1"/>
  <c r="AV313" i="43"/>
  <c r="BB313" i="43" s="1"/>
  <c r="BH313" i="43" s="1"/>
  <c r="AW313" i="43"/>
  <c r="BC313" i="43" s="1"/>
  <c r="BI313" i="43" s="1"/>
  <c r="AU323" i="43"/>
  <c r="BA323" i="43" s="1"/>
  <c r="BG323" i="43" s="1"/>
  <c r="AU311" i="43"/>
  <c r="BA311" i="43" s="1"/>
  <c r="BG311" i="43" s="1"/>
  <c r="AT354" i="43"/>
  <c r="AZ354" i="43" s="1"/>
  <c r="BF354" i="43" s="1"/>
  <c r="AZ304" i="43"/>
  <c r="BF304" i="43" s="1"/>
  <c r="AW327" i="43"/>
  <c r="BC327" i="43" s="1"/>
  <c r="BI327" i="43" s="1"/>
  <c r="AW342" i="43"/>
  <c r="BC342" i="43" s="1"/>
  <c r="BI342" i="43" s="1"/>
  <c r="AV349" i="43"/>
  <c r="BB349" i="43" s="1"/>
  <c r="BH349" i="43" s="1"/>
  <c r="AT311" i="43"/>
  <c r="AZ311" i="43" s="1"/>
  <c r="BF311" i="43" s="1"/>
  <c r="AV311" i="43"/>
  <c r="BB311" i="43" s="1"/>
  <c r="BH311" i="43" s="1"/>
  <c r="D333" i="43"/>
  <c r="E333" i="43" s="1"/>
  <c r="F333" i="43" s="1"/>
  <c r="G333" i="43" s="1"/>
  <c r="H333" i="43" s="1"/>
  <c r="I333" i="43" s="1"/>
  <c r="AX324" i="43"/>
  <c r="BD324" i="43" s="1"/>
  <c r="BJ324" i="43" s="1"/>
  <c r="AU313" i="43"/>
  <c r="BA313" i="43" s="1"/>
  <c r="BG313" i="43" s="1"/>
  <c r="AV348" i="43"/>
  <c r="BB348" i="43" s="1"/>
  <c r="BH348" i="43" s="1"/>
  <c r="AU327" i="43"/>
  <c r="BA327" i="43" s="1"/>
  <c r="BG327" i="43" s="1"/>
  <c r="AS326" i="43"/>
  <c r="AW326" i="43"/>
  <c r="BC326" i="43" s="1"/>
  <c r="BI326" i="43" s="1"/>
  <c r="AU324" i="43"/>
  <c r="BA324" i="43" s="1"/>
  <c r="BG324" i="43" s="1"/>
  <c r="AW324" i="43"/>
  <c r="BC324" i="43" s="1"/>
  <c r="BI324" i="43" s="1"/>
  <c r="AS331" i="43"/>
  <c r="AY331" i="43" s="1"/>
  <c r="AT313" i="43"/>
  <c r="AZ313" i="43" s="1"/>
  <c r="BF313" i="43" s="1"/>
  <c r="R313" i="43"/>
  <c r="S313" i="43" s="1"/>
  <c r="T313" i="43" s="1"/>
  <c r="U313" i="43" s="1"/>
  <c r="V313" i="43" s="1"/>
  <c r="W313" i="43" s="1"/>
  <c r="AS323" i="43"/>
  <c r="AY323" i="43" s="1"/>
  <c r="AT327" i="43"/>
  <c r="AZ327" i="43" s="1"/>
  <c r="BF327" i="43" s="1"/>
  <c r="AV327" i="43"/>
  <c r="BB327" i="43" s="1"/>
  <c r="BH327" i="43" s="1"/>
  <c r="D349" i="43"/>
  <c r="E349" i="43" s="1"/>
  <c r="F349" i="43" s="1"/>
  <c r="G349" i="43" s="1"/>
  <c r="H349" i="43" s="1"/>
  <c r="I349" i="43" s="1"/>
  <c r="D340" i="43"/>
  <c r="E340" i="43" s="1"/>
  <c r="F340" i="43" s="1"/>
  <c r="G340" i="43" s="1"/>
  <c r="H340" i="43" s="1"/>
  <c r="I340" i="43" s="1"/>
  <c r="AX326" i="43"/>
  <c r="BD326" i="43" s="1"/>
  <c r="BJ326" i="43" s="1"/>
  <c r="AX333" i="43"/>
  <c r="BD333" i="43" s="1"/>
  <c r="BJ333" i="43" s="1"/>
  <c r="AT324" i="43"/>
  <c r="AZ324" i="43" s="1"/>
  <c r="BF324" i="43" s="1"/>
  <c r="AF324" i="43"/>
  <c r="AG324" i="43" s="1"/>
  <c r="AH324" i="43" s="1"/>
  <c r="AI324" i="43" s="1"/>
  <c r="AJ324" i="43" s="1"/>
  <c r="AK324" i="43" s="1"/>
  <c r="AS354" i="43"/>
  <c r="AM354" i="43"/>
  <c r="AN354" i="43" s="1"/>
  <c r="AO354" i="43" s="1"/>
  <c r="AP354" i="43" s="1"/>
  <c r="AQ354" i="43" s="1"/>
  <c r="AR354" i="43" s="1"/>
  <c r="AS348" i="43"/>
  <c r="AT342" i="43"/>
  <c r="AZ342" i="43" s="1"/>
  <c r="BF342" i="43" s="1"/>
  <c r="AU342" i="43"/>
  <c r="BA342" i="43" s="1"/>
  <c r="BG342" i="43" s="1"/>
  <c r="AX340" i="43"/>
  <c r="BD340" i="43" s="1"/>
  <c r="BJ340" i="43" s="1"/>
  <c r="AS311" i="43"/>
  <c r="AW333" i="43"/>
  <c r="BC333" i="43" s="1"/>
  <c r="BI333" i="43" s="1"/>
  <c r="AW354" i="43"/>
  <c r="BC354" i="43" s="1"/>
  <c r="BI354" i="43" s="1"/>
  <c r="AU340" i="43"/>
  <c r="BA340" i="43" s="1"/>
  <c r="BG340" i="43" s="1"/>
  <c r="AW340" i="43"/>
  <c r="BC340" i="43" s="1"/>
  <c r="BI340" i="43" s="1"/>
  <c r="AT326" i="43"/>
  <c r="AZ326" i="43" s="1"/>
  <c r="BF326" i="43" s="1"/>
  <c r="AU326" i="43"/>
  <c r="BA326" i="43" s="1"/>
  <c r="BG326" i="43" s="1"/>
  <c r="AT333" i="43"/>
  <c r="AZ333" i="43" s="1"/>
  <c r="BF333" i="43" s="1"/>
  <c r="AU333" i="43"/>
  <c r="BA333" i="43" s="1"/>
  <c r="BG333" i="43" s="1"/>
  <c r="AV324" i="43"/>
  <c r="BB324" i="43" s="1"/>
  <c r="BH324" i="43" s="1"/>
  <c r="Y354" i="43"/>
  <c r="Z354" i="43" s="1"/>
  <c r="AA354" i="43" s="1"/>
  <c r="AB354" i="43" s="1"/>
  <c r="AC354" i="43" s="1"/>
  <c r="AD354" i="43" s="1"/>
  <c r="AU331" i="43"/>
  <c r="BA331" i="43" s="1"/>
  <c r="BG331" i="43" s="1"/>
  <c r="AW331" i="43"/>
  <c r="BC331" i="43" s="1"/>
  <c r="BI331" i="43" s="1"/>
  <c r="D313" i="43"/>
  <c r="E313" i="43" s="1"/>
  <c r="F313" i="43" s="1"/>
  <c r="G313" i="43" s="1"/>
  <c r="H313" i="43" s="1"/>
  <c r="I313" i="43" s="1"/>
  <c r="R348" i="43"/>
  <c r="S348" i="43" s="1"/>
  <c r="T348" i="43" s="1"/>
  <c r="U348" i="43" s="1"/>
  <c r="V348" i="43" s="1"/>
  <c r="W348" i="43" s="1"/>
  <c r="AX348" i="43"/>
  <c r="BD348" i="43" s="1"/>
  <c r="BJ348" i="43" s="1"/>
  <c r="AV323" i="43"/>
  <c r="BB323" i="43" s="1"/>
  <c r="BH323" i="43" s="1"/>
  <c r="AS327" i="43"/>
  <c r="AV342" i="43"/>
  <c r="BB342" i="43" s="1"/>
  <c r="BH342" i="43" s="1"/>
  <c r="AW349" i="43"/>
  <c r="BC349" i="43" s="1"/>
  <c r="BI349" i="43" s="1"/>
  <c r="AM349" i="43"/>
  <c r="AN349" i="43" s="1"/>
  <c r="AO349" i="43" s="1"/>
  <c r="AP349" i="43" s="1"/>
  <c r="AQ349" i="43" s="1"/>
  <c r="AR349" i="43" s="1"/>
  <c r="AT340" i="43"/>
  <c r="AZ340" i="43" s="1"/>
  <c r="BF340" i="43" s="1"/>
  <c r="Y340" i="43"/>
  <c r="Z340" i="43" s="1"/>
  <c r="AA340" i="43" s="1"/>
  <c r="AB340" i="43" s="1"/>
  <c r="AC340" i="43" s="1"/>
  <c r="AD340" i="43" s="1"/>
  <c r="AF340" i="43"/>
  <c r="AG340" i="43" s="1"/>
  <c r="AH340" i="43" s="1"/>
  <c r="AI340" i="43" s="1"/>
  <c r="AJ340" i="43" s="1"/>
  <c r="AK340" i="43" s="1"/>
  <c r="AM311" i="43"/>
  <c r="AN311" i="43" s="1"/>
  <c r="AO311" i="43" s="1"/>
  <c r="AP311" i="43" s="1"/>
  <c r="AQ311" i="43" s="1"/>
  <c r="AR311" i="43" s="1"/>
  <c r="AT331" i="43"/>
  <c r="AZ331" i="43" s="1"/>
  <c r="BF331" i="43" s="1"/>
  <c r="AM331" i="43"/>
  <c r="AN331" i="43" s="1"/>
  <c r="AO331" i="43" s="1"/>
  <c r="AP331" i="43" s="1"/>
  <c r="AQ331" i="43" s="1"/>
  <c r="AR331" i="43" s="1"/>
  <c r="AX313" i="43"/>
  <c r="BD313" i="43" s="1"/>
  <c r="BJ313" i="43" s="1"/>
  <c r="AT323" i="43"/>
  <c r="AZ323" i="43" s="1"/>
  <c r="BF323" i="43" s="1"/>
  <c r="AW323" i="43"/>
  <c r="BC323" i="43" s="1"/>
  <c r="BI323" i="43" s="1"/>
  <c r="AX327" i="43"/>
  <c r="BD327" i="43" s="1"/>
  <c r="BJ327" i="43" s="1"/>
  <c r="AT349" i="43"/>
  <c r="AZ349" i="43" s="1"/>
  <c r="BF349" i="43" s="1"/>
  <c r="AU349" i="43"/>
  <c r="BA349" i="43" s="1"/>
  <c r="BG349" i="43" s="1"/>
  <c r="AW311" i="43"/>
  <c r="BC311" i="43" s="1"/>
  <c r="BI311" i="43" s="1"/>
  <c r="AV326" i="43"/>
  <c r="BB326" i="43" s="1"/>
  <c r="BH326" i="43" s="1"/>
  <c r="AV333" i="43"/>
  <c r="BB333" i="43" s="1"/>
  <c r="BH333" i="43" s="1"/>
  <c r="AS324" i="43"/>
  <c r="AU325" i="43"/>
  <c r="BA325" i="43" s="1"/>
  <c r="BG325" i="43" s="1"/>
  <c r="AX309" i="43"/>
  <c r="BD309" i="43" s="1"/>
  <c r="BJ309" i="43" s="1"/>
  <c r="AV316" i="43"/>
  <c r="BB316" i="43" s="1"/>
  <c r="BH316" i="43" s="1"/>
  <c r="AW309" i="43"/>
  <c r="BC309" i="43" s="1"/>
  <c r="BI309" i="43" s="1"/>
  <c r="AU353" i="43"/>
  <c r="BA353" i="43" s="1"/>
  <c r="BG353" i="43" s="1"/>
  <c r="AV325" i="43"/>
  <c r="BB325" i="43" s="1"/>
  <c r="BH325" i="43" s="1"/>
  <c r="AT309" i="43"/>
  <c r="AZ309" i="43" s="1"/>
  <c r="BF309" i="43" s="1"/>
  <c r="AM352" i="43"/>
  <c r="AN352" i="43" s="1"/>
  <c r="AO352" i="43" s="1"/>
  <c r="AP352" i="43" s="1"/>
  <c r="AQ352" i="43" s="1"/>
  <c r="AR352" i="43" s="1"/>
  <c r="AT353" i="43"/>
  <c r="AZ353" i="43" s="1"/>
  <c r="BF353" i="43" s="1"/>
  <c r="AS325" i="43"/>
  <c r="K325" i="43"/>
  <c r="L325" i="43" s="1"/>
  <c r="M325" i="43" s="1"/>
  <c r="N325" i="43" s="1"/>
  <c r="O325" i="43" s="1"/>
  <c r="P325" i="43" s="1"/>
  <c r="AS316" i="43"/>
  <c r="AT346" i="43"/>
  <c r="AZ346" i="43" s="1"/>
  <c r="BF346" i="43" s="1"/>
  <c r="AV352" i="43"/>
  <c r="BB352" i="43" s="1"/>
  <c r="BH352" i="43" s="1"/>
  <c r="AF352" i="43"/>
  <c r="AG352" i="43" s="1"/>
  <c r="AH352" i="43" s="1"/>
  <c r="AI352" i="43" s="1"/>
  <c r="AJ352" i="43" s="1"/>
  <c r="AK352" i="43" s="1"/>
  <c r="AV320" i="43"/>
  <c r="BB320" i="43" s="1"/>
  <c r="BH320" i="43" s="1"/>
  <c r="R304" i="43"/>
  <c r="S304" i="43" s="1"/>
  <c r="T304" i="43" s="1"/>
  <c r="U304" i="43" s="1"/>
  <c r="V304" i="43" s="1"/>
  <c r="W304" i="43" s="1"/>
  <c r="AV309" i="43"/>
  <c r="BB309" i="43" s="1"/>
  <c r="BH309" i="43" s="1"/>
  <c r="AS353" i="43"/>
  <c r="AY353" i="43" s="1"/>
  <c r="AM332" i="43"/>
  <c r="AN332" i="43" s="1"/>
  <c r="AL332" i="43"/>
  <c r="AE332" i="43"/>
  <c r="AF332" i="43" s="1"/>
  <c r="X332" i="43"/>
  <c r="Y332" i="43" s="1"/>
  <c r="Z332" i="43" s="1"/>
  <c r="AA332" i="43" s="1"/>
  <c r="AB332" i="43" s="1"/>
  <c r="AC332" i="43" s="1"/>
  <c r="AD332" i="43" s="1"/>
  <c r="Q332" i="43"/>
  <c r="J332" i="43"/>
  <c r="K332" i="43" s="1"/>
  <c r="D332" i="43"/>
  <c r="E332" i="43" s="1"/>
  <c r="C332" i="43"/>
  <c r="B332" i="43"/>
  <c r="AS309" i="43"/>
  <c r="AT352" i="43"/>
  <c r="AZ352" i="43" s="1"/>
  <c r="BF352" i="43" s="1"/>
  <c r="AS304" i="43"/>
  <c r="AY304" i="43" s="1"/>
  <c r="AW304" i="43"/>
  <c r="BC304" i="43" s="1"/>
  <c r="BI304" i="43" s="1"/>
  <c r="AU354" i="43"/>
  <c r="BA354" i="43" s="1"/>
  <c r="BG354" i="43" s="1"/>
  <c r="AX325" i="43"/>
  <c r="BD325" i="43" s="1"/>
  <c r="BJ325" i="43" s="1"/>
  <c r="AU316" i="43"/>
  <c r="BA316" i="43" s="1"/>
  <c r="BG316" i="43" s="1"/>
  <c r="AW316" i="43"/>
  <c r="BC316" i="43" s="1"/>
  <c r="BI316" i="43" s="1"/>
  <c r="AM316" i="43"/>
  <c r="AN316" i="43" s="1"/>
  <c r="AO316" i="43" s="1"/>
  <c r="AP316" i="43" s="1"/>
  <c r="AQ316" i="43" s="1"/>
  <c r="AR316" i="43" s="1"/>
  <c r="D346" i="43"/>
  <c r="E346" i="43" s="1"/>
  <c r="F346" i="43" s="1"/>
  <c r="G346" i="43" s="1"/>
  <c r="H346" i="43" s="1"/>
  <c r="I346" i="43" s="1"/>
  <c r="AW346" i="43"/>
  <c r="BC346" i="43" s="1"/>
  <c r="BI346" i="43" s="1"/>
  <c r="D309" i="43"/>
  <c r="E309" i="43" s="1"/>
  <c r="F309" i="43" s="1"/>
  <c r="G309" i="43" s="1"/>
  <c r="H309" i="43" s="1"/>
  <c r="I309" i="43" s="1"/>
  <c r="R309" i="43"/>
  <c r="S309" i="43" s="1"/>
  <c r="T309" i="43" s="1"/>
  <c r="U309" i="43" s="1"/>
  <c r="V309" i="43" s="1"/>
  <c r="W309" i="43" s="1"/>
  <c r="D352" i="43"/>
  <c r="E352" i="43" s="1"/>
  <c r="F352" i="43" s="1"/>
  <c r="G352" i="43" s="1"/>
  <c r="H352" i="43" s="1"/>
  <c r="I352" i="43" s="1"/>
  <c r="R352" i="43"/>
  <c r="S352" i="43" s="1"/>
  <c r="T352" i="43" s="1"/>
  <c r="U352" i="43" s="1"/>
  <c r="V352" i="43" s="1"/>
  <c r="W352" i="43" s="1"/>
  <c r="AX353" i="43"/>
  <c r="BD353" i="43" s="1"/>
  <c r="BJ353" i="43" s="1"/>
  <c r="AW325" i="43"/>
  <c r="BC325" i="43" s="1"/>
  <c r="BI325" i="43" s="1"/>
  <c r="AT316" i="43"/>
  <c r="AZ316" i="43" s="1"/>
  <c r="BF316" i="43" s="1"/>
  <c r="R346" i="43"/>
  <c r="S346" i="43" s="1"/>
  <c r="T346" i="43" s="1"/>
  <c r="U346" i="43" s="1"/>
  <c r="V346" i="43" s="1"/>
  <c r="W346" i="43" s="1"/>
  <c r="AX346" i="43"/>
  <c r="BD346" i="43" s="1"/>
  <c r="BJ346" i="43" s="1"/>
  <c r="AW353" i="43"/>
  <c r="BC353" i="43" s="1"/>
  <c r="BI353" i="43" s="1"/>
  <c r="BF143" i="43"/>
  <c r="BL136" i="43"/>
  <c r="BE136" i="43"/>
  <c r="BL117" i="43"/>
  <c r="BL128" i="43"/>
  <c r="BF128" i="43"/>
  <c r="AS3" i="43"/>
  <c r="AY3" i="43" s="1"/>
  <c r="BE3" i="43" s="1"/>
  <c r="BK128" i="43"/>
  <c r="BN128" i="43" s="1"/>
  <c r="BE117" i="43"/>
  <c r="BK125" i="43"/>
  <c r="BN125" i="43" s="1"/>
  <c r="BL125" i="43"/>
  <c r="BM125" i="43" s="1"/>
  <c r="BK117" i="43"/>
  <c r="BN117" i="43" s="1"/>
  <c r="AT3" i="43"/>
  <c r="AZ3" i="43" s="1"/>
  <c r="BF3" i="43" s="1"/>
  <c r="AY150" i="43"/>
  <c r="BK136" i="43"/>
  <c r="BN136" i="43" s="1"/>
  <c r="AX3" i="43"/>
  <c r="BD3" i="43" s="1"/>
  <c r="BJ3" i="43" s="1"/>
  <c r="AW3" i="43"/>
  <c r="BC3" i="43" s="1"/>
  <c r="BI3" i="43" s="1"/>
  <c r="BK320" i="43"/>
  <c r="BN320" i="43"/>
  <c r="BK330" i="43"/>
  <c r="E13" i="37"/>
  <c r="AT137" i="43" l="1"/>
  <c r="AZ137" i="43" s="1"/>
  <c r="BF137" i="43" s="1"/>
  <c r="AW148" i="43"/>
  <c r="BC148" i="43" s="1"/>
  <c r="BI148" i="43" s="1"/>
  <c r="AX151" i="43"/>
  <c r="BD151" i="43" s="1"/>
  <c r="BJ151" i="43" s="1"/>
  <c r="AW124" i="43"/>
  <c r="BC124" i="43" s="1"/>
  <c r="BI124" i="43" s="1"/>
  <c r="AS124" i="43"/>
  <c r="AT113" i="43"/>
  <c r="AZ113" i="43" s="1"/>
  <c r="BF113" i="43" s="1"/>
  <c r="AS129" i="43"/>
  <c r="AU112" i="43"/>
  <c r="BA112" i="43" s="1"/>
  <c r="BG112" i="43" s="1"/>
  <c r="AS106" i="43"/>
  <c r="AY106" i="43" s="1"/>
  <c r="AT127" i="43"/>
  <c r="AZ127" i="43" s="1"/>
  <c r="BF127" i="43" s="1"/>
  <c r="AS127" i="43"/>
  <c r="AT138" i="43"/>
  <c r="AZ138" i="43" s="1"/>
  <c r="BF138" i="43" s="1"/>
  <c r="AS103" i="43"/>
  <c r="AW151" i="43"/>
  <c r="BC151" i="43" s="1"/>
  <c r="BI151" i="43" s="1"/>
  <c r="AT112" i="43"/>
  <c r="AZ112" i="43" s="1"/>
  <c r="BF112" i="43" s="1"/>
  <c r="AU113" i="43"/>
  <c r="BA113" i="43" s="1"/>
  <c r="BG113" i="43" s="1"/>
  <c r="AT129" i="43"/>
  <c r="AZ129" i="43" s="1"/>
  <c r="BF129" i="43" s="1"/>
  <c r="AU105" i="43"/>
  <c r="BA105" i="43" s="1"/>
  <c r="BG105" i="43" s="1"/>
  <c r="AS137" i="43"/>
  <c r="AY137" i="43" s="1"/>
  <c r="AT106" i="43"/>
  <c r="AZ106" i="43" s="1"/>
  <c r="BF106" i="43" s="1"/>
  <c r="AX124" i="43"/>
  <c r="BD124" i="43" s="1"/>
  <c r="BJ124" i="43" s="1"/>
  <c r="AX148" i="43"/>
  <c r="BD148" i="43" s="1"/>
  <c r="BJ148" i="43" s="1"/>
  <c r="AV112" i="43"/>
  <c r="BB112" i="43" s="1"/>
  <c r="BH112" i="43" s="1"/>
  <c r="AT119" i="43"/>
  <c r="AZ119" i="43" s="1"/>
  <c r="BF119" i="43" s="1"/>
  <c r="AV143" i="43"/>
  <c r="BB143" i="43" s="1"/>
  <c r="BH143" i="43" s="1"/>
  <c r="AU149" i="43"/>
  <c r="BA149" i="43" s="1"/>
  <c r="BG149" i="43" s="1"/>
  <c r="AW140" i="43"/>
  <c r="BC140" i="43" s="1"/>
  <c r="BI140" i="43" s="1"/>
  <c r="AX100" i="43"/>
  <c r="BD100" i="43" s="1"/>
  <c r="BJ100" i="43" s="1"/>
  <c r="AW104" i="43"/>
  <c r="BC104" i="43" s="1"/>
  <c r="BI104" i="43" s="1"/>
  <c r="AW106" i="43"/>
  <c r="BC106" i="43" s="1"/>
  <c r="BI106" i="43" s="1"/>
  <c r="AU129" i="43"/>
  <c r="BA129" i="43" s="1"/>
  <c r="BG129" i="43" s="1"/>
  <c r="AW149" i="43"/>
  <c r="BC149" i="43" s="1"/>
  <c r="BI149" i="43" s="1"/>
  <c r="AX104" i="43"/>
  <c r="BD104" i="43" s="1"/>
  <c r="BJ104" i="43" s="1"/>
  <c r="Z106" i="43"/>
  <c r="AA106" i="43" s="1"/>
  <c r="AB106" i="43" s="1"/>
  <c r="AC106" i="43" s="1"/>
  <c r="AD106" i="43" s="1"/>
  <c r="AV106" i="43"/>
  <c r="BB106" i="43" s="1"/>
  <c r="BH106" i="43" s="1"/>
  <c r="AU3" i="43"/>
  <c r="BA3" i="43" s="1"/>
  <c r="BG3" i="43" s="1"/>
  <c r="Z104" i="43"/>
  <c r="AA104" i="43" s="1"/>
  <c r="AB104" i="43" s="1"/>
  <c r="AC104" i="43" s="1"/>
  <c r="AD104" i="43" s="1"/>
  <c r="S137" i="43"/>
  <c r="T137" i="43" s="1"/>
  <c r="U137" i="43" s="1"/>
  <c r="V137" i="43" s="1"/>
  <c r="W137" i="43" s="1"/>
  <c r="AY129" i="43"/>
  <c r="AY124" i="43"/>
  <c r="AY138" i="43"/>
  <c r="BE138" i="43" s="1"/>
  <c r="AY127" i="43"/>
  <c r="AV151" i="43"/>
  <c r="BB151" i="43" s="1"/>
  <c r="BH151" i="43" s="1"/>
  <c r="AW100" i="43"/>
  <c r="BC100" i="43" s="1"/>
  <c r="BI100" i="43" s="1"/>
  <c r="AU124" i="43"/>
  <c r="BA124" i="43" s="1"/>
  <c r="BG124" i="43" s="1"/>
  <c r="AX119" i="43"/>
  <c r="BD119" i="43" s="1"/>
  <c r="BJ119" i="43" s="1"/>
  <c r="AU143" i="43"/>
  <c r="BA143" i="43" s="1"/>
  <c r="BG143" i="43" s="1"/>
  <c r="AX112" i="43"/>
  <c r="BD112" i="43" s="1"/>
  <c r="BJ112" i="43" s="1"/>
  <c r="AW119" i="43"/>
  <c r="AT149" i="43"/>
  <c r="AZ149" i="43" s="1"/>
  <c r="BF149" i="43" s="1"/>
  <c r="AT105" i="43"/>
  <c r="AZ105" i="43" s="1"/>
  <c r="BF105" i="43" s="1"/>
  <c r="AW113" i="43"/>
  <c r="BC113" i="43" s="1"/>
  <c r="BI113" i="43" s="1"/>
  <c r="AW127" i="43"/>
  <c r="BC127" i="43" s="1"/>
  <c r="BI127" i="43" s="1"/>
  <c r="AX138" i="43"/>
  <c r="BD138" i="43" s="1"/>
  <c r="BJ138" i="43" s="1"/>
  <c r="AV113" i="43"/>
  <c r="BB113" i="43" s="1"/>
  <c r="BH113" i="43" s="1"/>
  <c r="AW138" i="43"/>
  <c r="BC138" i="43" s="1"/>
  <c r="BI138" i="43" s="1"/>
  <c r="AY103" i="43"/>
  <c r="AY151" i="43"/>
  <c r="AY113" i="43"/>
  <c r="AU127" i="43"/>
  <c r="BA127" i="43" s="1"/>
  <c r="BG127" i="43" s="1"/>
  <c r="AX137" i="43"/>
  <c r="BD137" i="43" s="1"/>
  <c r="BJ137" i="43" s="1"/>
  <c r="AV140" i="43"/>
  <c r="BB140" i="43" s="1"/>
  <c r="BH140" i="43" s="1"/>
  <c r="AV115" i="43"/>
  <c r="BB115" i="43" s="1"/>
  <c r="BH115" i="43" s="1"/>
  <c r="AV100" i="43"/>
  <c r="BB100" i="43" s="1"/>
  <c r="BH100" i="43" s="1"/>
  <c r="AW129" i="43"/>
  <c r="BC129" i="43" s="1"/>
  <c r="BI129" i="43" s="1"/>
  <c r="AU100" i="43"/>
  <c r="BA100" i="43" s="1"/>
  <c r="BG100" i="43" s="1"/>
  <c r="AV154" i="43"/>
  <c r="BB154" i="43" s="1"/>
  <c r="AT115" i="43"/>
  <c r="AW103" i="43"/>
  <c r="BC103" i="43" s="1"/>
  <c r="BI103" i="43" s="1"/>
  <c r="AV148" i="43"/>
  <c r="BB148" i="43" s="1"/>
  <c r="BH148" i="43" s="1"/>
  <c r="AS105" i="43"/>
  <c r="AY145" i="43"/>
  <c r="BK145" i="43"/>
  <c r="BN145" i="43" s="1"/>
  <c r="AS112" i="43"/>
  <c r="AW137" i="43"/>
  <c r="BC137" i="43" s="1"/>
  <c r="BI137" i="43" s="1"/>
  <c r="AU151" i="43"/>
  <c r="BA151" i="43" s="1"/>
  <c r="BG151" i="43" s="1"/>
  <c r="AU115" i="43"/>
  <c r="BA115" i="43" s="1"/>
  <c r="BG115" i="43" s="1"/>
  <c r="AU138" i="43"/>
  <c r="BA138" i="43" s="1"/>
  <c r="BG138" i="43" s="1"/>
  <c r="AT151" i="43"/>
  <c r="AZ151" i="43" s="1"/>
  <c r="BF151" i="43" s="1"/>
  <c r="AU150" i="43"/>
  <c r="BA150" i="43" s="1"/>
  <c r="BG150" i="43" s="1"/>
  <c r="AT124" i="43"/>
  <c r="AZ124" i="43" s="1"/>
  <c r="BF124" i="43" s="1"/>
  <c r="AS148" i="43"/>
  <c r="AT150" i="43"/>
  <c r="AV103" i="43"/>
  <c r="BB103" i="43" s="1"/>
  <c r="BH103" i="43" s="1"/>
  <c r="AS149" i="43"/>
  <c r="AW118" i="43"/>
  <c r="AW115" i="43"/>
  <c r="BC115" i="43" s="1"/>
  <c r="BI115" i="43" s="1"/>
  <c r="AX143" i="43"/>
  <c r="BD143" i="43" s="1"/>
  <c r="BJ143" i="43" s="1"/>
  <c r="AV127" i="43"/>
  <c r="BB127" i="43" s="1"/>
  <c r="BH127" i="43" s="1"/>
  <c r="AW143" i="43"/>
  <c r="BC143" i="43" s="1"/>
  <c r="BI143" i="43" s="1"/>
  <c r="AY154" i="43"/>
  <c r="BE154" i="43" s="1"/>
  <c r="AY143" i="43"/>
  <c r="BE143" i="43" s="1"/>
  <c r="AS104" i="43"/>
  <c r="AV124" i="43"/>
  <c r="BB124" i="43" s="1"/>
  <c r="BH124" i="43" s="1"/>
  <c r="AU140" i="43"/>
  <c r="AW154" i="43"/>
  <c r="BC154" i="43" s="1"/>
  <c r="BI154" i="43" s="1"/>
  <c r="AX106" i="43"/>
  <c r="BD106" i="43" s="1"/>
  <c r="BJ106" i="43" s="1"/>
  <c r="AX105" i="43"/>
  <c r="BD105" i="43" s="1"/>
  <c r="BJ105" i="43" s="1"/>
  <c r="AX113" i="43"/>
  <c r="BD113" i="43" s="1"/>
  <c r="BJ113" i="43" s="1"/>
  <c r="AX127" i="43"/>
  <c r="BD127" i="43" s="1"/>
  <c r="BJ127" i="43" s="1"/>
  <c r="AU103" i="43"/>
  <c r="BA103" i="43" s="1"/>
  <c r="BG103" i="43" s="1"/>
  <c r="AU148" i="43"/>
  <c r="BA148" i="43" s="1"/>
  <c r="BG148" i="43" s="1"/>
  <c r="AT103" i="43"/>
  <c r="AZ103" i="43" s="1"/>
  <c r="BF103" i="43" s="1"/>
  <c r="AS100" i="43"/>
  <c r="AV3" i="43"/>
  <c r="BB3" i="43" s="1"/>
  <c r="BH3" i="43" s="1"/>
  <c r="AO332" i="43"/>
  <c r="AP332" i="43" s="1"/>
  <c r="AQ332" i="43" s="1"/>
  <c r="AR332" i="43" s="1"/>
  <c r="F332" i="43"/>
  <c r="G332" i="43" s="1"/>
  <c r="H332" i="43" s="1"/>
  <c r="I332" i="43" s="1"/>
  <c r="L332" i="43"/>
  <c r="M332" i="43" s="1"/>
  <c r="N332" i="43" s="1"/>
  <c r="O332" i="43" s="1"/>
  <c r="P332" i="43" s="1"/>
  <c r="AG332" i="43"/>
  <c r="AH332" i="43" s="1"/>
  <c r="AI332" i="43" s="1"/>
  <c r="AJ332" i="43" s="1"/>
  <c r="AK332" i="43" s="1"/>
  <c r="AW332" i="43"/>
  <c r="BC332" i="43" s="1"/>
  <c r="BI332" i="43" s="1"/>
  <c r="AX349" i="43"/>
  <c r="BD349" i="43" s="1"/>
  <c r="BJ349" i="43" s="1"/>
  <c r="BE323" i="43"/>
  <c r="AS340" i="43"/>
  <c r="AX316" i="43"/>
  <c r="BD316" i="43" s="1"/>
  <c r="BJ316" i="43" s="1"/>
  <c r="R332" i="43"/>
  <c r="S332" i="43" s="1"/>
  <c r="T332" i="43" s="1"/>
  <c r="U332" i="43" s="1"/>
  <c r="V332" i="43" s="1"/>
  <c r="W332" i="43" s="1"/>
  <c r="AW352" i="43"/>
  <c r="BC352" i="43" s="1"/>
  <c r="BI352" i="43" s="1"/>
  <c r="AX354" i="43"/>
  <c r="BD354" i="43" s="1"/>
  <c r="BJ354" i="43" s="1"/>
  <c r="AY326" i="43"/>
  <c r="BK326" i="43"/>
  <c r="BN326" i="43" s="1"/>
  <c r="AX342" i="43"/>
  <c r="BD342" i="43" s="1"/>
  <c r="BJ342" i="43" s="1"/>
  <c r="BL342" i="43"/>
  <c r="BM342" i="43" s="1"/>
  <c r="BE342" i="43"/>
  <c r="AY316" i="43"/>
  <c r="BK316" i="43"/>
  <c r="BN316" i="43" s="1"/>
  <c r="AX311" i="43"/>
  <c r="BD311" i="43" s="1"/>
  <c r="BJ311" i="43" s="1"/>
  <c r="AS349" i="43"/>
  <c r="BK353" i="43"/>
  <c r="BN353" i="43" s="1"/>
  <c r="BE353" i="43"/>
  <c r="BL353" i="43"/>
  <c r="BM353" i="43" s="1"/>
  <c r="AX331" i="43"/>
  <c r="BD331" i="43" s="1"/>
  <c r="BJ331" i="43" s="1"/>
  <c r="AV354" i="43"/>
  <c r="BB354" i="43" s="1"/>
  <c r="BH354" i="43" s="1"/>
  <c r="AY311" i="43"/>
  <c r="BK311" i="43"/>
  <c r="BN311" i="43" s="1"/>
  <c r="AY354" i="43"/>
  <c r="BK354" i="43"/>
  <c r="BN354" i="43" s="1"/>
  <c r="AY309" i="43"/>
  <c r="AT325" i="43"/>
  <c r="AZ325" i="43" s="1"/>
  <c r="BF325" i="43" s="1"/>
  <c r="AY348" i="43"/>
  <c r="BL331" i="43"/>
  <c r="BM331" i="43" s="1"/>
  <c r="BE331" i="43"/>
  <c r="AV340" i="43"/>
  <c r="BB340" i="43" s="1"/>
  <c r="BH340" i="43" s="1"/>
  <c r="BE304" i="43"/>
  <c r="AV332" i="43"/>
  <c r="AS352" i="43"/>
  <c r="AY327" i="43"/>
  <c r="BK327" i="43"/>
  <c r="BN327" i="43" s="1"/>
  <c r="AU348" i="43"/>
  <c r="BA348" i="43" s="1"/>
  <c r="BG348" i="43" s="1"/>
  <c r="AU352" i="43"/>
  <c r="BA352" i="43" s="1"/>
  <c r="BG352" i="43" s="1"/>
  <c r="AY325" i="43"/>
  <c r="BK325" i="43"/>
  <c r="BN325" i="43" s="1"/>
  <c r="AU304" i="43"/>
  <c r="BA304" i="43" s="1"/>
  <c r="BG304" i="43" s="1"/>
  <c r="AX352" i="43"/>
  <c r="BD352" i="43" s="1"/>
  <c r="BJ352" i="43" s="1"/>
  <c r="AX323" i="43"/>
  <c r="BL320" i="43"/>
  <c r="BM320" i="43" s="1"/>
  <c r="AS346" i="43"/>
  <c r="AU309" i="43"/>
  <c r="BA309" i="43" s="1"/>
  <c r="BG309" i="43" s="1"/>
  <c r="AU346" i="43"/>
  <c r="BA346" i="43" s="1"/>
  <c r="BG346" i="43" s="1"/>
  <c r="AY324" i="43"/>
  <c r="BK324" i="43"/>
  <c r="BN324" i="43" s="1"/>
  <c r="AS313" i="43"/>
  <c r="AS333" i="43"/>
  <c r="BM136" i="43"/>
  <c r="BM128" i="43"/>
  <c r="BM117" i="43"/>
  <c r="BE150" i="43"/>
  <c r="BN330" i="43"/>
  <c r="BK3" i="43" l="1"/>
  <c r="BN3" i="43" s="1"/>
  <c r="BK143" i="43"/>
  <c r="BN143" i="43" s="1"/>
  <c r="BL3" i="43"/>
  <c r="BM3" i="43" s="1"/>
  <c r="BK154" i="43"/>
  <c r="BN154" i="43" s="1"/>
  <c r="AY148" i="43"/>
  <c r="BK148" i="43"/>
  <c r="BN148" i="43" s="1"/>
  <c r="BL145" i="43"/>
  <c r="BM145" i="43" s="1"/>
  <c r="BE145" i="43"/>
  <c r="BL154" i="43"/>
  <c r="BH154" i="43"/>
  <c r="BK151" i="43"/>
  <c r="BN151" i="43" s="1"/>
  <c r="BC119" i="43"/>
  <c r="BK119" i="43"/>
  <c r="BN119" i="43" s="1"/>
  <c r="BL143" i="43"/>
  <c r="BM143" i="43" s="1"/>
  <c r="BL106" i="43"/>
  <c r="BM106" i="43" s="1"/>
  <c r="BE106" i="43"/>
  <c r="AV104" i="43"/>
  <c r="BB104" i="43" s="1"/>
  <c r="BH104" i="43" s="1"/>
  <c r="BC118" i="43"/>
  <c r="BK118" i="43"/>
  <c r="BN118" i="43" s="1"/>
  <c r="AY112" i="43"/>
  <c r="BK112" i="43"/>
  <c r="BN112" i="43" s="1"/>
  <c r="BE151" i="43"/>
  <c r="BL151" i="43"/>
  <c r="BM151" i="43" s="1"/>
  <c r="BK127" i="43"/>
  <c r="BN127" i="43" s="1"/>
  <c r="AY104" i="43"/>
  <c r="BE137" i="43"/>
  <c r="BE127" i="43"/>
  <c r="BL127" i="43"/>
  <c r="BM127" i="43" s="1"/>
  <c r="AY100" i="43"/>
  <c r="BK100" i="43"/>
  <c r="BN100" i="43" s="1"/>
  <c r="AY149" i="43"/>
  <c r="BK149" i="43"/>
  <c r="BN149" i="43" s="1"/>
  <c r="BK138" i="43"/>
  <c r="BN138" i="43" s="1"/>
  <c r="BK129" i="43"/>
  <c r="BN129" i="43" s="1"/>
  <c r="BL103" i="43"/>
  <c r="BE103" i="43"/>
  <c r="BE129" i="43"/>
  <c r="BL129" i="43"/>
  <c r="BA140" i="43"/>
  <c r="BK140" i="43"/>
  <c r="BN140" i="43" s="1"/>
  <c r="BL138" i="43"/>
  <c r="BM138" i="43" s="1"/>
  <c r="BK103" i="43"/>
  <c r="BN103" i="43" s="1"/>
  <c r="BK124" i="43"/>
  <c r="BN124" i="43" s="1"/>
  <c r="AU137" i="43"/>
  <c r="BK113" i="43"/>
  <c r="BN113" i="43" s="1"/>
  <c r="BE124" i="43"/>
  <c r="BL124" i="43"/>
  <c r="AZ150" i="43"/>
  <c r="BK150" i="43"/>
  <c r="BN150" i="43" s="1"/>
  <c r="AY105" i="43"/>
  <c r="BK105" i="43"/>
  <c r="BN105" i="43" s="1"/>
  <c r="AZ115" i="43"/>
  <c r="BK115" i="43"/>
  <c r="BN115" i="43" s="1"/>
  <c r="BL113" i="43"/>
  <c r="BE113" i="43"/>
  <c r="BK106" i="43"/>
  <c r="BN106" i="43" s="1"/>
  <c r="AY313" i="43"/>
  <c r="BK313" i="43"/>
  <c r="BN313" i="43" s="1"/>
  <c r="BK348" i="43"/>
  <c r="BN348" i="43" s="1"/>
  <c r="AY349" i="43"/>
  <c r="BK349" i="43"/>
  <c r="BN349" i="43" s="1"/>
  <c r="AY346" i="43"/>
  <c r="BK346" i="43"/>
  <c r="BN346" i="43" s="1"/>
  <c r="BL348" i="43"/>
  <c r="BM348" i="43" s="1"/>
  <c r="BE348" i="43"/>
  <c r="AU332" i="43"/>
  <c r="BA332" i="43" s="1"/>
  <c r="BG332" i="43" s="1"/>
  <c r="BK323" i="43"/>
  <c r="BN323" i="43" s="1"/>
  <c r="BD323" i="43"/>
  <c r="BB332" i="43"/>
  <c r="BH332" i="43" s="1"/>
  <c r="AY340" i="43"/>
  <c r="BK340" i="43"/>
  <c r="BN340" i="43" s="1"/>
  <c r="BK331" i="43"/>
  <c r="BN331" i="43" s="1"/>
  <c r="BL325" i="43"/>
  <c r="BM325" i="43" s="1"/>
  <c r="BE325" i="43"/>
  <c r="BE327" i="43"/>
  <c r="BL327" i="43"/>
  <c r="BM327" i="43" s="1"/>
  <c r="BE354" i="43"/>
  <c r="BL354" i="43"/>
  <c r="BM354" i="43" s="1"/>
  <c r="BK342" i="43"/>
  <c r="BN342" i="43" s="1"/>
  <c r="AT332" i="43"/>
  <c r="AZ332" i="43" s="1"/>
  <c r="BF332" i="43" s="1"/>
  <c r="BL324" i="43"/>
  <c r="BM324" i="43" s="1"/>
  <c r="BE324" i="43"/>
  <c r="AY352" i="43"/>
  <c r="BK352" i="43"/>
  <c r="BN352" i="43" s="1"/>
  <c r="BL304" i="43"/>
  <c r="BM304" i="43" s="1"/>
  <c r="BK309" i="43"/>
  <c r="BN309" i="43" s="1"/>
  <c r="BL326" i="43"/>
  <c r="BM326" i="43" s="1"/>
  <c r="BE326" i="43"/>
  <c r="BK304" i="43"/>
  <c r="BN304" i="43" s="1"/>
  <c r="BL309" i="43"/>
  <c r="BM309" i="43" s="1"/>
  <c r="BE309" i="43"/>
  <c r="AS332" i="43"/>
  <c r="AY332" i="43" s="1"/>
  <c r="BE311" i="43"/>
  <c r="BL311" i="43"/>
  <c r="BM311" i="43" s="1"/>
  <c r="AX332" i="43"/>
  <c r="BD332" i="43" s="1"/>
  <c r="BJ332" i="43" s="1"/>
  <c r="AY333" i="43"/>
  <c r="BK333" i="43"/>
  <c r="BN333" i="43" s="1"/>
  <c r="BL316" i="43"/>
  <c r="BM316" i="43" s="1"/>
  <c r="BE316" i="43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134" i="17" l="1"/>
  <c r="A1130" i="17" s="1"/>
  <c r="A132" i="42"/>
  <c r="A132" i="38"/>
  <c r="A132" i="43"/>
  <c r="A148" i="17"/>
  <c r="A1144" i="17" s="1"/>
  <c r="A146" i="42"/>
  <c r="A146" i="43"/>
  <c r="A146" i="38"/>
  <c r="A135" i="43"/>
  <c r="A135" i="38"/>
  <c r="A137" i="17"/>
  <c r="A1133" i="17" s="1"/>
  <c r="A135" i="42"/>
  <c r="A116" i="42"/>
  <c r="A118" i="17"/>
  <c r="A1114" i="17" s="1"/>
  <c r="A116" i="38"/>
  <c r="A116" i="43"/>
  <c r="BM129" i="43"/>
  <c r="BK104" i="43"/>
  <c r="BN104" i="43" s="1"/>
  <c r="A133" i="38"/>
  <c r="A135" i="17"/>
  <c r="A1131" i="17" s="1"/>
  <c r="A133" i="42"/>
  <c r="A133" i="43"/>
  <c r="A103" i="17"/>
  <c r="A1099" i="17" s="1"/>
  <c r="A101" i="42"/>
  <c r="A101" i="38"/>
  <c r="A101" i="43"/>
  <c r="A126" i="42"/>
  <c r="A128" i="17"/>
  <c r="A1124" i="17" s="1"/>
  <c r="A126" i="43"/>
  <c r="A126" i="38"/>
  <c r="A107" i="42"/>
  <c r="A107" i="38"/>
  <c r="A109" i="17"/>
  <c r="A1105" i="17" s="1"/>
  <c r="A107" i="43"/>
  <c r="A113" i="17"/>
  <c r="A1109" i="17" s="1"/>
  <c r="A111" i="42"/>
  <c r="A111" i="43"/>
  <c r="A111" i="38"/>
  <c r="A141" i="43"/>
  <c r="A141" i="38"/>
  <c r="A143" i="17"/>
  <c r="A1139" i="17" s="1"/>
  <c r="A141" i="42"/>
  <c r="BM113" i="43"/>
  <c r="A141" i="17"/>
  <c r="A1137" i="17" s="1"/>
  <c r="A139" i="38"/>
  <c r="A139" i="42"/>
  <c r="A139" i="43"/>
  <c r="A147" i="42"/>
  <c r="A149" i="17"/>
  <c r="A1145" i="17" s="1"/>
  <c r="A147" i="43"/>
  <c r="A147" i="38"/>
  <c r="A144" i="17"/>
  <c r="A1140" i="17" s="1"/>
  <c r="A142" i="42"/>
  <c r="A142" i="43"/>
  <c r="A142" i="38"/>
  <c r="A130" i="38"/>
  <c r="A132" i="17"/>
  <c r="A1128" i="17" s="1"/>
  <c r="A130" i="42"/>
  <c r="A130" i="43"/>
  <c r="A122" i="38"/>
  <c r="A124" i="17"/>
  <c r="A1120" i="17" s="1"/>
  <c r="A122" i="42"/>
  <c r="A122" i="43"/>
  <c r="A114" i="42"/>
  <c r="A114" i="38"/>
  <c r="A116" i="17"/>
  <c r="A1112" i="17" s="1"/>
  <c r="A114" i="43"/>
  <c r="A102" i="43"/>
  <c r="A102" i="42"/>
  <c r="A104" i="17"/>
  <c r="A1100" i="17" s="1"/>
  <c r="A102" i="38"/>
  <c r="BM124" i="43"/>
  <c r="A432" i="38"/>
  <c r="A432" i="42"/>
  <c r="A432" i="43"/>
  <c r="A434" i="17"/>
  <c r="A1430" i="17" s="1"/>
  <c r="A487" i="42"/>
  <c r="A489" i="17"/>
  <c r="A1485" i="17" s="1"/>
  <c r="A487" i="38"/>
  <c r="A487" i="43"/>
  <c r="A471" i="42"/>
  <c r="A471" i="38"/>
  <c r="A471" i="43"/>
  <c r="A473" i="17"/>
  <c r="A1469" i="17" s="1"/>
  <c r="A457" i="17"/>
  <c r="A1453" i="17" s="1"/>
  <c r="A455" i="42"/>
  <c r="A455" i="38"/>
  <c r="A455" i="43"/>
  <c r="A447" i="43"/>
  <c r="A449" i="17"/>
  <c r="A1445" i="17" s="1"/>
  <c r="A447" i="38"/>
  <c r="A447" i="42"/>
  <c r="A439" i="42"/>
  <c r="A441" i="17"/>
  <c r="A1437" i="17" s="1"/>
  <c r="A439" i="43"/>
  <c r="A439" i="38"/>
  <c r="A399" i="42"/>
  <c r="A401" i="17"/>
  <c r="A1397" i="17" s="1"/>
  <c r="A399" i="43"/>
  <c r="A399" i="38"/>
  <c r="A393" i="17"/>
  <c r="A1389" i="17" s="1"/>
  <c r="A391" i="42"/>
  <c r="A391" i="43"/>
  <c r="A391" i="38"/>
  <c r="A359" i="38"/>
  <c r="A359" i="42"/>
  <c r="A361" i="17"/>
  <c r="A1357" i="17" s="1"/>
  <c r="A359" i="43"/>
  <c r="BE148" i="43"/>
  <c r="BL148" i="43"/>
  <c r="BM148" i="43" s="1"/>
  <c r="A497" i="42"/>
  <c r="A499" i="17"/>
  <c r="A1495" i="17" s="1"/>
  <c r="A497" i="43"/>
  <c r="A497" i="38"/>
  <c r="A443" i="17"/>
  <c r="A1439" i="17" s="1"/>
  <c r="A441" i="42"/>
  <c r="A441" i="38"/>
  <c r="A441" i="43"/>
  <c r="A448" i="42"/>
  <c r="A448" i="43"/>
  <c r="A450" i="17"/>
  <c r="A1446" i="17" s="1"/>
  <c r="A448" i="38"/>
  <c r="A390" i="38"/>
  <c r="A390" i="42"/>
  <c r="A390" i="43"/>
  <c r="A392" i="17"/>
  <c r="A1388" i="17" s="1"/>
  <c r="BE104" i="43"/>
  <c r="BL104" i="43"/>
  <c r="BE112" i="43"/>
  <c r="BL112" i="43"/>
  <c r="BI119" i="43"/>
  <c r="BL119" i="43"/>
  <c r="A490" i="17"/>
  <c r="A1486" i="17" s="1"/>
  <c r="A488" i="38"/>
  <c r="A488" i="42"/>
  <c r="A488" i="43"/>
  <c r="A424" i="38"/>
  <c r="A426" i="17"/>
  <c r="A1422" i="17" s="1"/>
  <c r="A424" i="42"/>
  <c r="A424" i="43"/>
  <c r="A480" i="17"/>
  <c r="A1476" i="17" s="1"/>
  <c r="A478" i="38"/>
  <c r="A478" i="42"/>
  <c r="A478" i="43"/>
  <c r="A398" i="38"/>
  <c r="A398" i="42"/>
  <c r="A398" i="43"/>
  <c r="A400" i="17"/>
  <c r="A1396" i="17" s="1"/>
  <c r="A382" i="38"/>
  <c r="A382" i="42"/>
  <c r="A382" i="43"/>
  <c r="A384" i="17"/>
  <c r="A1380" i="17" s="1"/>
  <c r="A366" i="38"/>
  <c r="A368" i="17"/>
  <c r="A1364" i="17" s="1"/>
  <c r="A366" i="42"/>
  <c r="A366" i="43"/>
  <c r="A501" i="43"/>
  <c r="A503" i="17"/>
  <c r="A1499" i="17" s="1"/>
  <c r="A501" i="42"/>
  <c r="A501" i="38"/>
  <c r="A469" i="43"/>
  <c r="A471" i="17"/>
  <c r="A1467" i="17" s="1"/>
  <c r="A469" i="42"/>
  <c r="A469" i="38"/>
  <c r="A461" i="38"/>
  <c r="A461" i="43"/>
  <c r="A461" i="42"/>
  <c r="A463" i="17"/>
  <c r="A1459" i="17" s="1"/>
  <c r="A453" i="42"/>
  <c r="A453" i="38"/>
  <c r="A453" i="43"/>
  <c r="A455" i="17"/>
  <c r="A1451" i="17" s="1"/>
  <c r="A437" i="38"/>
  <c r="A437" i="43"/>
  <c r="A437" i="42"/>
  <c r="A439" i="17"/>
  <c r="A1435" i="17" s="1"/>
  <c r="A423" i="17"/>
  <c r="A1419" i="17" s="1"/>
  <c r="A421" i="43"/>
  <c r="A421" i="42"/>
  <c r="A421" i="38"/>
  <c r="A413" i="38"/>
  <c r="A415" i="17"/>
  <c r="A1411" i="17" s="1"/>
  <c r="A413" i="43"/>
  <c r="A413" i="42"/>
  <c r="A407" i="17"/>
  <c r="A1403" i="17" s="1"/>
  <c r="A405" i="42"/>
  <c r="A405" i="38"/>
  <c r="A405" i="43"/>
  <c r="A397" i="43"/>
  <c r="A399" i="17"/>
  <c r="A1395" i="17" s="1"/>
  <c r="A397" i="38"/>
  <c r="A397" i="42"/>
  <c r="A389" i="43"/>
  <c r="A389" i="42"/>
  <c r="A391" i="17"/>
  <c r="A1387" i="17" s="1"/>
  <c r="A389" i="38"/>
  <c r="A381" i="43"/>
  <c r="A381" i="42"/>
  <c r="A383" i="17"/>
  <c r="A1379" i="17" s="1"/>
  <c r="A381" i="38"/>
  <c r="A365" i="42"/>
  <c r="A365" i="43"/>
  <c r="A367" i="17"/>
  <c r="A1363" i="17" s="1"/>
  <c r="A365" i="38"/>
  <c r="A464" i="42"/>
  <c r="A464" i="43"/>
  <c r="A466" i="17"/>
  <c r="A1462" i="17" s="1"/>
  <c r="A464" i="38"/>
  <c r="A374" i="38"/>
  <c r="A376" i="17"/>
  <c r="A1372" i="17" s="1"/>
  <c r="A374" i="42"/>
  <c r="A374" i="43"/>
  <c r="A484" i="43"/>
  <c r="A484" i="42"/>
  <c r="A486" i="17"/>
  <c r="A1482" i="17" s="1"/>
  <c r="A484" i="38"/>
  <c r="A476" i="43"/>
  <c r="A476" i="42"/>
  <c r="A478" i="17"/>
  <c r="A1474" i="17" s="1"/>
  <c r="A476" i="38"/>
  <c r="A452" i="42"/>
  <c r="A452" i="43"/>
  <c r="A454" i="17"/>
  <c r="A1450" i="17" s="1"/>
  <c r="A452" i="38"/>
  <c r="A420" i="38"/>
  <c r="A420" i="43"/>
  <c r="A420" i="42"/>
  <c r="A422" i="17"/>
  <c r="A1418" i="17" s="1"/>
  <c r="A414" i="17"/>
  <c r="A1410" i="17" s="1"/>
  <c r="A412" i="38"/>
  <c r="A412" i="43"/>
  <c r="A412" i="42"/>
  <c r="A398" i="17"/>
  <c r="A1394" i="17" s="1"/>
  <c r="A396" i="42"/>
  <c r="A396" i="38"/>
  <c r="A396" i="43"/>
  <c r="A388" i="42"/>
  <c r="A390" i="17"/>
  <c r="A1386" i="17" s="1"/>
  <c r="A388" i="38"/>
  <c r="A388" i="43"/>
  <c r="A380" i="43"/>
  <c r="A382" i="17"/>
  <c r="A1378" i="17" s="1"/>
  <c r="A380" i="38"/>
  <c r="A380" i="42"/>
  <c r="A372" i="42"/>
  <c r="A372" i="43"/>
  <c r="A374" i="17"/>
  <c r="A1370" i="17" s="1"/>
  <c r="A372" i="38"/>
  <c r="A364" i="43"/>
  <c r="A366" i="17"/>
  <c r="A1362" i="17" s="1"/>
  <c r="A364" i="42"/>
  <c r="A364" i="38"/>
  <c r="BF115" i="43"/>
  <c r="BL115" i="43"/>
  <c r="BM115" i="43" s="1"/>
  <c r="BM103" i="43"/>
  <c r="BE100" i="43"/>
  <c r="BL100" i="43"/>
  <c r="BI118" i="43"/>
  <c r="BL118" i="43"/>
  <c r="BM154" i="43"/>
  <c r="A499" i="42"/>
  <c r="A499" i="43"/>
  <c r="A499" i="38"/>
  <c r="A501" i="17"/>
  <c r="A1497" i="17" s="1"/>
  <c r="A483" i="43"/>
  <c r="A483" i="38"/>
  <c r="A485" i="17"/>
  <c r="A1481" i="17" s="1"/>
  <c r="A483" i="42"/>
  <c r="A469" i="17"/>
  <c r="A1465" i="17" s="1"/>
  <c r="A467" i="43"/>
  <c r="A467" i="42"/>
  <c r="A467" i="38"/>
  <c r="A427" i="42"/>
  <c r="A427" i="38"/>
  <c r="A429" i="17"/>
  <c r="A1425" i="17" s="1"/>
  <c r="A427" i="43"/>
  <c r="A403" i="38"/>
  <c r="A403" i="42"/>
  <c r="A405" i="17"/>
  <c r="A1401" i="17" s="1"/>
  <c r="A403" i="43"/>
  <c r="BG140" i="43"/>
  <c r="BL140" i="43"/>
  <c r="A459" i="17"/>
  <c r="A1455" i="17" s="1"/>
  <c r="A457" i="42"/>
  <c r="A457" i="43"/>
  <c r="A457" i="38"/>
  <c r="A456" i="38"/>
  <c r="A456" i="42"/>
  <c r="A456" i="43"/>
  <c r="A458" i="17"/>
  <c r="A1454" i="17" s="1"/>
  <c r="A496" i="17"/>
  <c r="A1492" i="17" s="1"/>
  <c r="A494" i="38"/>
  <c r="A494" i="42"/>
  <c r="A494" i="43"/>
  <c r="A443" i="38"/>
  <c r="A445" i="17"/>
  <c r="A1441" i="17" s="1"/>
  <c r="A443" i="43"/>
  <c r="A443" i="42"/>
  <c r="A435" i="38"/>
  <c r="A435" i="42"/>
  <c r="A437" i="17"/>
  <c r="A1433" i="17" s="1"/>
  <c r="A435" i="43"/>
  <c r="BL435" i="43" s="1"/>
  <c r="BM435" i="43" s="1"/>
  <c r="A411" i="42"/>
  <c r="A411" i="38"/>
  <c r="A413" i="17"/>
  <c r="A1409" i="17" s="1"/>
  <c r="A411" i="43"/>
  <c r="A379" i="38"/>
  <c r="A379" i="43"/>
  <c r="A379" i="42"/>
  <c r="A381" i="17"/>
  <c r="A1377" i="17" s="1"/>
  <c r="A355" i="38"/>
  <c r="A355" i="43"/>
  <c r="A355" i="42"/>
  <c r="A357" i="17"/>
  <c r="A1353" i="17" s="1"/>
  <c r="A498" i="38"/>
  <c r="A498" i="42"/>
  <c r="A498" i="43"/>
  <c r="A500" i="17"/>
  <c r="A1496" i="17" s="1"/>
  <c r="A490" i="42"/>
  <c r="A492" i="17"/>
  <c r="A1488" i="17" s="1"/>
  <c r="A490" i="38"/>
  <c r="A490" i="43"/>
  <c r="A484" i="17"/>
  <c r="A1480" i="17" s="1"/>
  <c r="A482" i="38"/>
  <c r="A482" i="42"/>
  <c r="A482" i="43"/>
  <c r="A474" i="43"/>
  <c r="A476" i="17"/>
  <c r="A1472" i="17" s="1"/>
  <c r="A474" i="38"/>
  <c r="A474" i="42"/>
  <c r="A466" i="43"/>
  <c r="A466" i="38"/>
  <c r="A468" i="17"/>
  <c r="A1464" i="17" s="1"/>
  <c r="A466" i="42"/>
  <c r="A450" i="42"/>
  <c r="A450" i="43"/>
  <c r="A452" i="17"/>
  <c r="A1448" i="17" s="1"/>
  <c r="A450" i="38"/>
  <c r="A434" i="38"/>
  <c r="A434" i="42"/>
  <c r="A434" i="43"/>
  <c r="A436" i="17"/>
  <c r="A1432" i="17" s="1"/>
  <c r="A426" i="38"/>
  <c r="A426" i="43"/>
  <c r="A428" i="17"/>
  <c r="A1424" i="17" s="1"/>
  <c r="A426" i="42"/>
  <c r="A418" i="42"/>
  <c r="A418" i="38"/>
  <c r="A418" i="43"/>
  <c r="A420" i="17"/>
  <c r="A1416" i="17" s="1"/>
  <c r="A410" i="38"/>
  <c r="A410" i="43"/>
  <c r="A410" i="42"/>
  <c r="A412" i="17"/>
  <c r="A1408" i="17" s="1"/>
  <c r="A396" i="17"/>
  <c r="A1392" i="17" s="1"/>
  <c r="A394" i="38"/>
  <c r="A394" i="42"/>
  <c r="A394" i="43"/>
  <c r="A378" i="43"/>
  <c r="A380" i="17"/>
  <c r="A1376" i="17" s="1"/>
  <c r="A378" i="42"/>
  <c r="A378" i="38"/>
  <c r="A370" i="43"/>
  <c r="A370" i="42"/>
  <c r="A372" i="17"/>
  <c r="A1368" i="17" s="1"/>
  <c r="A370" i="38"/>
  <c r="A362" i="43"/>
  <c r="A364" i="17"/>
  <c r="A1360" i="17" s="1"/>
  <c r="A362" i="38"/>
  <c r="A362" i="42"/>
  <c r="BE105" i="43"/>
  <c r="BL105" i="43"/>
  <c r="BM105" i="43" s="1"/>
  <c r="BA137" i="43"/>
  <c r="BK137" i="43"/>
  <c r="BN137" i="43" s="1"/>
  <c r="A489" i="42"/>
  <c r="A491" i="17"/>
  <c r="A1487" i="17" s="1"/>
  <c r="A489" i="43"/>
  <c r="A489" i="38"/>
  <c r="A435" i="17"/>
  <c r="A1431" i="17" s="1"/>
  <c r="A433" i="42"/>
  <c r="A433" i="38"/>
  <c r="A433" i="43"/>
  <c r="A411" i="17"/>
  <c r="A1407" i="17" s="1"/>
  <c r="A409" i="38"/>
  <c r="A409" i="42"/>
  <c r="A409" i="43"/>
  <c r="A385" i="43"/>
  <c r="BL385" i="43" s="1"/>
  <c r="BM385" i="43" s="1"/>
  <c r="A387" i="17"/>
  <c r="A1383" i="17" s="1"/>
  <c r="A385" i="42"/>
  <c r="A385" i="38"/>
  <c r="A377" i="43"/>
  <c r="A379" i="17"/>
  <c r="A1375" i="17" s="1"/>
  <c r="A377" i="42"/>
  <c r="A377" i="38"/>
  <c r="A369" i="42"/>
  <c r="A369" i="38"/>
  <c r="A369" i="43"/>
  <c r="A371" i="17"/>
  <c r="A1367" i="17" s="1"/>
  <c r="BE149" i="43"/>
  <c r="BL149" i="43"/>
  <c r="A408" i="38"/>
  <c r="A408" i="42"/>
  <c r="A408" i="43"/>
  <c r="A410" i="17"/>
  <c r="A1406" i="17" s="1"/>
  <c r="A392" i="38"/>
  <c r="A394" i="17"/>
  <c r="A1390" i="17" s="1"/>
  <c r="A392" i="42"/>
  <c r="A392" i="43"/>
  <c r="A386" i="17"/>
  <c r="A1382" i="17" s="1"/>
  <c r="A384" i="38"/>
  <c r="A384" i="42"/>
  <c r="A384" i="43"/>
  <c r="A368" i="42"/>
  <c r="A368" i="43"/>
  <c r="A370" i="17"/>
  <c r="A1366" i="17" s="1"/>
  <c r="A368" i="38"/>
  <c r="BF150" i="43"/>
  <c r="BL150" i="43"/>
  <c r="A289" i="17"/>
  <c r="A1285" i="17" s="1"/>
  <c r="A287" i="43"/>
  <c r="A287" i="42"/>
  <c r="A287" i="38"/>
  <c r="A281" i="17"/>
  <c r="A1277" i="17" s="1"/>
  <c r="A279" i="43"/>
  <c r="A279" i="42"/>
  <c r="A279" i="38"/>
  <c r="A265" i="17"/>
  <c r="A1261" i="17" s="1"/>
  <c r="A263" i="43"/>
  <c r="A263" i="42"/>
  <c r="A263" i="38"/>
  <c r="A249" i="17"/>
  <c r="A1245" i="17" s="1"/>
  <c r="A247" i="43"/>
  <c r="A247" i="42"/>
  <c r="A247" i="38"/>
  <c r="A233" i="17"/>
  <c r="A1229" i="17" s="1"/>
  <c r="A231" i="43"/>
  <c r="A231" i="42"/>
  <c r="A231" i="38"/>
  <c r="A217" i="17"/>
  <c r="A1213" i="17" s="1"/>
  <c r="A215" i="43"/>
  <c r="A215" i="42"/>
  <c r="A215" i="38"/>
  <c r="A177" i="17"/>
  <c r="A1173" i="17" s="1"/>
  <c r="A175" i="42"/>
  <c r="A175" i="38"/>
  <c r="A175" i="43"/>
  <c r="A161" i="17"/>
  <c r="A1157" i="17" s="1"/>
  <c r="A159" i="42"/>
  <c r="A159" i="43"/>
  <c r="A159" i="38"/>
  <c r="A488" i="17"/>
  <c r="A1484" i="17" s="1"/>
  <c r="A486" i="43"/>
  <c r="A486" i="42"/>
  <c r="A486" i="38"/>
  <c r="A320" i="17"/>
  <c r="A1316" i="17" s="1"/>
  <c r="A318" i="43"/>
  <c r="A318" i="42"/>
  <c r="A318" i="38"/>
  <c r="A468" i="42"/>
  <c r="A468" i="38"/>
  <c r="A470" i="17"/>
  <c r="A1466" i="17" s="1"/>
  <c r="A468" i="43"/>
  <c r="A280" i="17"/>
  <c r="A1276" i="17" s="1"/>
  <c r="A278" i="43"/>
  <c r="A278" i="42"/>
  <c r="A278" i="38"/>
  <c r="A264" i="17"/>
  <c r="A1260" i="17" s="1"/>
  <c r="A262" i="43"/>
  <c r="A262" i="42"/>
  <c r="A262" i="38"/>
  <c r="A248" i="17"/>
  <c r="A1244" i="17" s="1"/>
  <c r="A246" i="43"/>
  <c r="A246" i="42"/>
  <c r="A246" i="38"/>
  <c r="A224" i="17"/>
  <c r="A1220" i="17" s="1"/>
  <c r="A222" i="43"/>
  <c r="A222" i="42"/>
  <c r="A222" i="38"/>
  <c r="A300" i="42"/>
  <c r="A300" i="38"/>
  <c r="A302" i="17"/>
  <c r="A1298" i="17" s="1"/>
  <c r="A300" i="43"/>
  <c r="A292" i="42"/>
  <c r="A292" i="38"/>
  <c r="A294" i="17"/>
  <c r="A1290" i="17" s="1"/>
  <c r="A292" i="43"/>
  <c r="A284" i="42"/>
  <c r="A284" i="38"/>
  <c r="A286" i="17"/>
  <c r="A1282" i="17" s="1"/>
  <c r="A284" i="43"/>
  <c r="A276" i="42"/>
  <c r="A276" i="38"/>
  <c r="A278" i="17"/>
  <c r="A1274" i="17" s="1"/>
  <c r="A276" i="43"/>
  <c r="A268" i="42"/>
  <c r="A268" i="38"/>
  <c r="A270" i="17"/>
  <c r="A1266" i="17" s="1"/>
  <c r="A268" i="43"/>
  <c r="A260" i="42"/>
  <c r="A260" i="38"/>
  <c r="A262" i="17"/>
  <c r="A1258" i="17" s="1"/>
  <c r="A260" i="43"/>
  <c r="A252" i="42"/>
  <c r="A252" i="38"/>
  <c r="A254" i="17"/>
  <c r="A1250" i="17" s="1"/>
  <c r="A252" i="43"/>
  <c r="A244" i="42"/>
  <c r="A244" i="38"/>
  <c r="A246" i="17"/>
  <c r="A1242" i="17" s="1"/>
  <c r="A244" i="43"/>
  <c r="A236" i="42"/>
  <c r="A236" i="38"/>
  <c r="A238" i="17"/>
  <c r="A1234" i="17" s="1"/>
  <c r="A236" i="43"/>
  <c r="A228" i="42"/>
  <c r="A228" i="38"/>
  <c r="A230" i="17"/>
  <c r="A1226" i="17" s="1"/>
  <c r="A228" i="43"/>
  <c r="A220" i="42"/>
  <c r="A220" i="38"/>
  <c r="A222" i="17"/>
  <c r="A1218" i="17" s="1"/>
  <c r="A220" i="43"/>
  <c r="A212" i="42"/>
  <c r="A212" i="38"/>
  <c r="A214" i="17"/>
  <c r="A1210" i="17" s="1"/>
  <c r="A212" i="43"/>
  <c r="A204" i="42"/>
  <c r="A204" i="38"/>
  <c r="A206" i="17"/>
  <c r="A1202" i="17" s="1"/>
  <c r="A204" i="43"/>
  <c r="A196" i="42"/>
  <c r="A196" i="43"/>
  <c r="A196" i="38"/>
  <c r="A198" i="17"/>
  <c r="A1194" i="17" s="1"/>
  <c r="A190" i="17"/>
  <c r="A1186" i="17" s="1"/>
  <c r="A188" i="42"/>
  <c r="A188" i="43"/>
  <c r="A188" i="38"/>
  <c r="A180" i="38"/>
  <c r="A182" i="17"/>
  <c r="A1178" i="17" s="1"/>
  <c r="A180" i="42"/>
  <c r="A180" i="43"/>
  <c r="A174" i="17"/>
  <c r="A1170" i="17" s="1"/>
  <c r="A172" i="42"/>
  <c r="A172" i="38"/>
  <c r="A172" i="43"/>
  <c r="A156" i="43"/>
  <c r="A156" i="38"/>
  <c r="A158" i="17"/>
  <c r="A1154" i="17" s="1"/>
  <c r="A156" i="42"/>
  <c r="A492" i="42"/>
  <c r="A492" i="38"/>
  <c r="A494" i="17"/>
  <c r="A1490" i="17" s="1"/>
  <c r="A492" i="43"/>
  <c r="A362" i="17"/>
  <c r="A1358" i="17" s="1"/>
  <c r="A360" i="43"/>
  <c r="A360" i="38"/>
  <c r="A360" i="42"/>
  <c r="A323" i="17"/>
  <c r="A1319" i="17" s="1"/>
  <c r="A321" i="43"/>
  <c r="A321" i="38"/>
  <c r="A321" i="42"/>
  <c r="A404" i="38"/>
  <c r="A404" i="42"/>
  <c r="A406" i="17"/>
  <c r="A1402" i="17" s="1"/>
  <c r="A404" i="43"/>
  <c r="BF435" i="43"/>
  <c r="BE385" i="43"/>
  <c r="BL476" i="43"/>
  <c r="BM476" i="43" s="1"/>
  <c r="BE476" i="43"/>
  <c r="A288" i="17"/>
  <c r="A1284" i="17" s="1"/>
  <c r="A286" i="43"/>
  <c r="A286" i="42"/>
  <c r="A286" i="38"/>
  <c r="A256" i="17"/>
  <c r="A1252" i="17" s="1"/>
  <c r="A254" i="43"/>
  <c r="A254" i="42"/>
  <c r="A254" i="38"/>
  <c r="A232" i="17"/>
  <c r="A1228" i="17" s="1"/>
  <c r="A230" i="43"/>
  <c r="A230" i="42"/>
  <c r="A230" i="38"/>
  <c r="A216" i="17"/>
  <c r="A1212" i="17" s="1"/>
  <c r="A214" i="43"/>
  <c r="A214" i="42"/>
  <c r="A214" i="38"/>
  <c r="A208" i="17"/>
  <c r="A1204" i="17" s="1"/>
  <c r="A206" i="43"/>
  <c r="A206" i="42"/>
  <c r="A206" i="38"/>
  <c r="A182" i="38"/>
  <c r="A184" i="17"/>
  <c r="A1180" i="17" s="1"/>
  <c r="A182" i="42"/>
  <c r="A182" i="43"/>
  <c r="A174" i="38"/>
  <c r="A176" i="17"/>
  <c r="A1172" i="17" s="1"/>
  <c r="A174" i="42"/>
  <c r="A174" i="43"/>
  <c r="A166" i="38"/>
  <c r="A168" i="17"/>
  <c r="A1164" i="17" s="1"/>
  <c r="A166" i="42"/>
  <c r="A166" i="43"/>
  <c r="A328" i="38"/>
  <c r="A330" i="17"/>
  <c r="A1326" i="17" s="1"/>
  <c r="A328" i="43"/>
  <c r="A328" i="42"/>
  <c r="A378" i="17"/>
  <c r="A1374" i="17" s="1"/>
  <c r="A376" i="43"/>
  <c r="A376" i="38"/>
  <c r="A376" i="42"/>
  <c r="A483" i="17"/>
  <c r="A1479" i="17" s="1"/>
  <c r="A481" i="43"/>
  <c r="A481" i="42"/>
  <c r="A481" i="38"/>
  <c r="A352" i="17"/>
  <c r="A1348" i="17" s="1"/>
  <c r="A350" i="43"/>
  <c r="A350" i="42"/>
  <c r="A350" i="38"/>
  <c r="A363" i="17"/>
  <c r="A1359" i="17" s="1"/>
  <c r="A361" i="43"/>
  <c r="A361" i="38"/>
  <c r="A361" i="42"/>
  <c r="A293" i="42"/>
  <c r="A293" i="38"/>
  <c r="A295" i="17"/>
  <c r="A1291" i="17" s="1"/>
  <c r="A293" i="43"/>
  <c r="A277" i="42"/>
  <c r="A277" i="38"/>
  <c r="A279" i="17"/>
  <c r="A1275" i="17" s="1"/>
  <c r="A277" i="43"/>
  <c r="A269" i="42"/>
  <c r="A269" i="38"/>
  <c r="A271" i="17"/>
  <c r="A1267" i="17" s="1"/>
  <c r="A269" i="43"/>
  <c r="A253" i="42"/>
  <c r="A253" i="38"/>
  <c r="A255" i="17"/>
  <c r="A1251" i="17" s="1"/>
  <c r="A253" i="43"/>
  <c r="A237" i="42"/>
  <c r="A237" i="38"/>
  <c r="A239" i="17"/>
  <c r="A1235" i="17" s="1"/>
  <c r="A237" i="43"/>
  <c r="A221" i="42"/>
  <c r="A221" i="38"/>
  <c r="A223" i="17"/>
  <c r="A1219" i="17" s="1"/>
  <c r="A221" i="43"/>
  <c r="A205" i="42"/>
  <c r="A205" i="38"/>
  <c r="A207" i="17"/>
  <c r="A1203" i="17" s="1"/>
  <c r="A205" i="43"/>
  <c r="A189" i="43"/>
  <c r="A189" i="38"/>
  <c r="A191" i="17"/>
  <c r="A1187" i="17" s="1"/>
  <c r="A189" i="42"/>
  <c r="A175" i="17"/>
  <c r="A1171" i="17" s="1"/>
  <c r="A173" i="42"/>
  <c r="A173" i="43"/>
  <c r="A173" i="38"/>
  <c r="A442" i="17"/>
  <c r="A1438" i="17" s="1"/>
  <c r="A440" i="43"/>
  <c r="A440" i="38"/>
  <c r="A440" i="42"/>
  <c r="A314" i="42"/>
  <c r="A316" i="17"/>
  <c r="A1312" i="17" s="1"/>
  <c r="A314" i="43"/>
  <c r="A314" i="38"/>
  <c r="A291" i="42"/>
  <c r="A291" i="38"/>
  <c r="A293" i="17"/>
  <c r="A1289" i="17" s="1"/>
  <c r="A291" i="43"/>
  <c r="A267" i="42"/>
  <c r="A267" i="38"/>
  <c r="A269" i="17"/>
  <c r="A1265" i="17" s="1"/>
  <c r="A267" i="43"/>
  <c r="A243" i="42"/>
  <c r="A243" i="38"/>
  <c r="A245" i="17"/>
  <c r="A1241" i="17" s="1"/>
  <c r="A243" i="43"/>
  <c r="A219" i="42"/>
  <c r="A219" i="38"/>
  <c r="A221" i="17"/>
  <c r="A1217" i="17" s="1"/>
  <c r="A219" i="43"/>
  <c r="A203" i="42"/>
  <c r="A203" i="38"/>
  <c r="A205" i="17"/>
  <c r="A1201" i="17" s="1"/>
  <c r="A203" i="43"/>
  <c r="A171" i="38"/>
  <c r="A173" i="17"/>
  <c r="A1169" i="17" s="1"/>
  <c r="A171" i="42"/>
  <c r="A171" i="43"/>
  <c r="A363" i="42"/>
  <c r="A365" i="17"/>
  <c r="A1361" i="17" s="1"/>
  <c r="A363" i="43"/>
  <c r="A363" i="38"/>
  <c r="A314" i="17"/>
  <c r="A1310" i="17" s="1"/>
  <c r="A312" i="43"/>
  <c r="A312" i="38"/>
  <c r="A312" i="42"/>
  <c r="A451" i="42"/>
  <c r="A451" i="38"/>
  <c r="A453" i="17"/>
  <c r="A1449" i="17" s="1"/>
  <c r="A451" i="43"/>
  <c r="BE494" i="43"/>
  <c r="BL494" i="43"/>
  <c r="BM494" i="43" s="1"/>
  <c r="BL499" i="43"/>
  <c r="BM499" i="43" s="1"/>
  <c r="BE499" i="43"/>
  <c r="BL389" i="43"/>
  <c r="BM389" i="43" s="1"/>
  <c r="BE389" i="43"/>
  <c r="BJ323" i="43"/>
  <c r="BL323" i="43"/>
  <c r="BM323" i="43" s="1"/>
  <c r="A275" i="42"/>
  <c r="A275" i="38"/>
  <c r="A277" i="17"/>
  <c r="A1273" i="17" s="1"/>
  <c r="A275" i="43"/>
  <c r="A251" i="42"/>
  <c r="A251" i="38"/>
  <c r="A253" i="17"/>
  <c r="A1249" i="17" s="1"/>
  <c r="A251" i="43"/>
  <c r="A235" i="42"/>
  <c r="A235" i="38"/>
  <c r="A237" i="17"/>
  <c r="A1233" i="17" s="1"/>
  <c r="A235" i="43"/>
  <c r="A211" i="42"/>
  <c r="A211" i="38"/>
  <c r="A213" i="17"/>
  <c r="A1209" i="17" s="1"/>
  <c r="A211" i="43"/>
  <c r="A187" i="43"/>
  <c r="A187" i="38"/>
  <c r="A189" i="17"/>
  <c r="A1185" i="17" s="1"/>
  <c r="A187" i="42"/>
  <c r="A163" i="42"/>
  <c r="A163" i="43"/>
  <c r="A163" i="38"/>
  <c r="A165" i="17"/>
  <c r="A1161" i="17" s="1"/>
  <c r="A485" i="42"/>
  <c r="A485" i="38"/>
  <c r="A487" i="17"/>
  <c r="A1483" i="17" s="1"/>
  <c r="A485" i="43"/>
  <c r="BE333" i="43"/>
  <c r="BL333" i="43"/>
  <c r="BM333" i="43" s="1"/>
  <c r="BL364" i="43"/>
  <c r="BM364" i="43" s="1"/>
  <c r="BE364" i="43"/>
  <c r="A298" i="42"/>
  <c r="A298" i="38"/>
  <c r="A300" i="17"/>
  <c r="A1296" i="17" s="1"/>
  <c r="A298" i="43"/>
  <c r="A290" i="42"/>
  <c r="A290" i="38"/>
  <c r="A292" i="17"/>
  <c r="A1288" i="17" s="1"/>
  <c r="A290" i="43"/>
  <c r="A282" i="42"/>
  <c r="A282" i="38"/>
  <c r="A284" i="17"/>
  <c r="A1280" i="17" s="1"/>
  <c r="A282" i="43"/>
  <c r="A274" i="42"/>
  <c r="A274" i="38"/>
  <c r="A276" i="17"/>
  <c r="A1272" i="17" s="1"/>
  <c r="A274" i="43"/>
  <c r="A266" i="42"/>
  <c r="A266" i="38"/>
  <c r="A268" i="17"/>
  <c r="A1264" i="17" s="1"/>
  <c r="A266" i="43"/>
  <c r="A258" i="42"/>
  <c r="A258" i="38"/>
  <c r="A260" i="17"/>
  <c r="A1256" i="17" s="1"/>
  <c r="A258" i="43"/>
  <c r="A250" i="42"/>
  <c r="A250" i="38"/>
  <c r="A252" i="17"/>
  <c r="A1248" i="17" s="1"/>
  <c r="A250" i="43"/>
  <c r="A242" i="42"/>
  <c r="A242" i="38"/>
  <c r="A244" i="17"/>
  <c r="A1240" i="17" s="1"/>
  <c r="A242" i="43"/>
  <c r="A234" i="42"/>
  <c r="A234" i="38"/>
  <c r="A236" i="17"/>
  <c r="A1232" i="17" s="1"/>
  <c r="A234" i="43"/>
  <c r="A226" i="42"/>
  <c r="A226" i="38"/>
  <c r="A228" i="17"/>
  <c r="A1224" i="17" s="1"/>
  <c r="A226" i="43"/>
  <c r="A218" i="42"/>
  <c r="A218" i="38"/>
  <c r="A220" i="17"/>
  <c r="A1216" i="17" s="1"/>
  <c r="A218" i="43"/>
  <c r="A210" i="42"/>
  <c r="A210" i="38"/>
  <c r="A212" i="17"/>
  <c r="A1208" i="17" s="1"/>
  <c r="A210" i="43"/>
  <c r="A202" i="42"/>
  <c r="A202" i="38"/>
  <c r="A204" i="17"/>
  <c r="A1200" i="17" s="1"/>
  <c r="A202" i="43"/>
  <c r="A196" i="17"/>
  <c r="A1192" i="17" s="1"/>
  <c r="A194" i="42"/>
  <c r="A194" i="43"/>
  <c r="A194" i="38"/>
  <c r="A186" i="43"/>
  <c r="A186" i="38"/>
  <c r="A188" i="17"/>
  <c r="A1184" i="17" s="1"/>
  <c r="A186" i="42"/>
  <c r="A162" i="42"/>
  <c r="A162" i="43"/>
  <c r="A162" i="38"/>
  <c r="A164" i="17"/>
  <c r="A1160" i="17" s="1"/>
  <c r="A472" i="17"/>
  <c r="A1468" i="17" s="1"/>
  <c r="A470" i="43"/>
  <c r="A470" i="42"/>
  <c r="A470" i="38"/>
  <c r="A385" i="17"/>
  <c r="A1381" i="17" s="1"/>
  <c r="A383" i="43"/>
  <c r="A383" i="38"/>
  <c r="A383" i="42"/>
  <c r="A403" i="17"/>
  <c r="A1399" i="17" s="1"/>
  <c r="A401" i="43"/>
  <c r="A401" i="38"/>
  <c r="A401" i="42"/>
  <c r="A304" i="17"/>
  <c r="A1300" i="17" s="1"/>
  <c r="A302" i="43"/>
  <c r="A302" i="42"/>
  <c r="A302" i="38"/>
  <c r="A373" i="42"/>
  <c r="A375" i="17"/>
  <c r="A1371" i="17" s="1"/>
  <c r="A373" i="43"/>
  <c r="A373" i="38"/>
  <c r="BL410" i="43"/>
  <c r="BM410" i="43" s="1"/>
  <c r="BE410" i="43"/>
  <c r="BE450" i="43"/>
  <c r="BL450" i="43"/>
  <c r="BM450" i="43" s="1"/>
  <c r="BL340" i="43"/>
  <c r="BM340" i="43" s="1"/>
  <c r="BE340" i="43"/>
  <c r="A301" i="42"/>
  <c r="A301" i="38"/>
  <c r="A303" i="17"/>
  <c r="A1299" i="17" s="1"/>
  <c r="A301" i="43"/>
  <c r="A285" i="42"/>
  <c r="A285" i="38"/>
  <c r="A287" i="17"/>
  <c r="A1283" i="17" s="1"/>
  <c r="A285" i="43"/>
  <c r="A261" i="42"/>
  <c r="A261" i="38"/>
  <c r="A263" i="17"/>
  <c r="A1259" i="17" s="1"/>
  <c r="A261" i="43"/>
  <c r="A245" i="42"/>
  <c r="A245" i="38"/>
  <c r="A247" i="17"/>
  <c r="A1243" i="17" s="1"/>
  <c r="A245" i="43"/>
  <c r="A229" i="42"/>
  <c r="A229" i="38"/>
  <c r="A231" i="17"/>
  <c r="A1227" i="17" s="1"/>
  <c r="A229" i="43"/>
  <c r="A213" i="42"/>
  <c r="A213" i="38"/>
  <c r="A215" i="17"/>
  <c r="A1211" i="17" s="1"/>
  <c r="A213" i="43"/>
  <c r="A199" i="17"/>
  <c r="A1195" i="17" s="1"/>
  <c r="A197" i="38"/>
  <c r="A197" i="42"/>
  <c r="A197" i="43"/>
  <c r="A165" i="38"/>
  <c r="A167" i="17"/>
  <c r="A1163" i="17" s="1"/>
  <c r="A165" i="42"/>
  <c r="A165" i="43"/>
  <c r="A395" i="42"/>
  <c r="A397" i="17"/>
  <c r="A1393" i="17" s="1"/>
  <c r="A395" i="43"/>
  <c r="A395" i="38"/>
  <c r="A346" i="17"/>
  <c r="A1342" i="17" s="1"/>
  <c r="A344" i="43"/>
  <c r="A344" i="38"/>
  <c r="A344" i="42"/>
  <c r="A481" i="17"/>
  <c r="A1477" i="17" s="1"/>
  <c r="A479" i="43"/>
  <c r="A479" i="42"/>
  <c r="A479" i="38"/>
  <c r="A299" i="42"/>
  <c r="A299" i="38"/>
  <c r="A301" i="17"/>
  <c r="A1297" i="17" s="1"/>
  <c r="A299" i="43"/>
  <c r="A283" i="42"/>
  <c r="A283" i="38"/>
  <c r="A285" i="17"/>
  <c r="A1281" i="17" s="1"/>
  <c r="A283" i="43"/>
  <c r="A259" i="42"/>
  <c r="A259" i="38"/>
  <c r="A261" i="17"/>
  <c r="A1257" i="17" s="1"/>
  <c r="A259" i="43"/>
  <c r="A227" i="42"/>
  <c r="A227" i="38"/>
  <c r="A229" i="17"/>
  <c r="A1225" i="17" s="1"/>
  <c r="A227" i="43"/>
  <c r="A299" i="17"/>
  <c r="A1295" i="17" s="1"/>
  <c r="A297" i="43"/>
  <c r="A297" i="42"/>
  <c r="A297" i="38"/>
  <c r="A291" i="17"/>
  <c r="A1287" i="17" s="1"/>
  <c r="A289" i="43"/>
  <c r="A289" i="42"/>
  <c r="A289" i="38"/>
  <c r="A283" i="17"/>
  <c r="A1279" i="17" s="1"/>
  <c r="A281" i="43"/>
  <c r="A281" i="42"/>
  <c r="A281" i="38"/>
  <c r="A275" i="17"/>
  <c r="A1271" i="17" s="1"/>
  <c r="A273" i="43"/>
  <c r="A273" i="42"/>
  <c r="A273" i="38"/>
  <c r="A267" i="17"/>
  <c r="A1263" i="17" s="1"/>
  <c r="A265" i="43"/>
  <c r="A265" i="42"/>
  <c r="A265" i="38"/>
  <c r="A259" i="17"/>
  <c r="A1255" i="17" s="1"/>
  <c r="A257" i="43"/>
  <c r="A257" i="42"/>
  <c r="A257" i="38"/>
  <c r="A251" i="17"/>
  <c r="A1247" i="17" s="1"/>
  <c r="A249" i="43"/>
  <c r="A249" i="42"/>
  <c r="A249" i="38"/>
  <c r="A243" i="17"/>
  <c r="A1239" i="17" s="1"/>
  <c r="A241" i="43"/>
  <c r="A241" i="42"/>
  <c r="A241" i="38"/>
  <c r="A235" i="17"/>
  <c r="A1231" i="17" s="1"/>
  <c r="A233" i="43"/>
  <c r="A233" i="42"/>
  <c r="A233" i="38"/>
  <c r="A227" i="17"/>
  <c r="A1223" i="17" s="1"/>
  <c r="A225" i="43"/>
  <c r="A225" i="42"/>
  <c r="A225" i="38"/>
  <c r="A219" i="17"/>
  <c r="A1215" i="17" s="1"/>
  <c r="A217" i="43"/>
  <c r="A217" i="42"/>
  <c r="A217" i="38"/>
  <c r="A211" i="17"/>
  <c r="A1207" i="17" s="1"/>
  <c r="A209" i="43"/>
  <c r="A209" i="42"/>
  <c r="A209" i="38"/>
  <c r="A203" i="17"/>
  <c r="A1199" i="17" s="1"/>
  <c r="A201" i="42"/>
  <c r="A201" i="38"/>
  <c r="A201" i="43"/>
  <c r="A193" i="38"/>
  <c r="A195" i="17"/>
  <c r="A1191" i="17" s="1"/>
  <c r="A193" i="42"/>
  <c r="A193" i="43"/>
  <c r="A177" i="43"/>
  <c r="A179" i="17"/>
  <c r="A1175" i="17" s="1"/>
  <c r="A177" i="38"/>
  <c r="A177" i="42"/>
  <c r="A171" i="17"/>
  <c r="A1167" i="17" s="1"/>
  <c r="A169" i="42"/>
  <c r="A169" i="43"/>
  <c r="A169" i="38"/>
  <c r="A161" i="38"/>
  <c r="A163" i="17"/>
  <c r="A1159" i="17" s="1"/>
  <c r="A161" i="42"/>
  <c r="A161" i="43"/>
  <c r="A317" i="42"/>
  <c r="A319" i="17"/>
  <c r="A1315" i="17" s="1"/>
  <c r="A317" i="43"/>
  <c r="A317" i="38"/>
  <c r="A475" i="17"/>
  <c r="A1471" i="17" s="1"/>
  <c r="A473" i="43"/>
  <c r="A473" i="42"/>
  <c r="A473" i="38"/>
  <c r="A451" i="17"/>
  <c r="A1447" i="17" s="1"/>
  <c r="A449" i="43"/>
  <c r="A449" i="38"/>
  <c r="A449" i="42"/>
  <c r="A356" i="42"/>
  <c r="A358" i="17"/>
  <c r="A1354" i="17" s="1"/>
  <c r="A356" i="43"/>
  <c r="A356" i="38"/>
  <c r="A306" i="42"/>
  <c r="A306" i="38"/>
  <c r="A308" i="17"/>
  <c r="A1304" i="17" s="1"/>
  <c r="A306" i="43"/>
  <c r="A298" i="17"/>
  <c r="A1294" i="17" s="1"/>
  <c r="A296" i="43"/>
  <c r="A296" i="42"/>
  <c r="A296" i="38"/>
  <c r="A290" i="17"/>
  <c r="A1286" i="17" s="1"/>
  <c r="A288" i="43"/>
  <c r="A288" i="42"/>
  <c r="A288" i="38"/>
  <c r="A282" i="17"/>
  <c r="A1278" i="17" s="1"/>
  <c r="A280" i="43"/>
  <c r="A280" i="42"/>
  <c r="A280" i="38"/>
  <c r="A274" i="17"/>
  <c r="A1270" i="17" s="1"/>
  <c r="A272" i="43"/>
  <c r="A272" i="42"/>
  <c r="A272" i="38"/>
  <c r="A266" i="17"/>
  <c r="A1262" i="17" s="1"/>
  <c r="A264" i="43"/>
  <c r="A264" i="42"/>
  <c r="A264" i="38"/>
  <c r="A258" i="17"/>
  <c r="A1254" i="17" s="1"/>
  <c r="A256" i="43"/>
  <c r="A256" i="42"/>
  <c r="A256" i="38"/>
  <c r="A250" i="17"/>
  <c r="A1246" i="17" s="1"/>
  <c r="A248" i="43"/>
  <c r="A248" i="42"/>
  <c r="A248" i="38"/>
  <c r="A242" i="17"/>
  <c r="A1238" i="17" s="1"/>
  <c r="A240" i="43"/>
  <c r="A240" i="42"/>
  <c r="A240" i="38"/>
  <c r="A234" i="17"/>
  <c r="A1230" i="17" s="1"/>
  <c r="A232" i="43"/>
  <c r="A232" i="42"/>
  <c r="A232" i="38"/>
  <c r="A226" i="17"/>
  <c r="A1222" i="17" s="1"/>
  <c r="A224" i="43"/>
  <c r="A224" i="42"/>
  <c r="A224" i="38"/>
  <c r="A218" i="17"/>
  <c r="A1214" i="17" s="1"/>
  <c r="A216" i="43"/>
  <c r="A216" i="42"/>
  <c r="A216" i="38"/>
  <c r="A210" i="17"/>
  <c r="A1206" i="17" s="1"/>
  <c r="A208" i="43"/>
  <c r="A208" i="42"/>
  <c r="A208" i="38"/>
  <c r="A200" i="38"/>
  <c r="A202" i="17"/>
  <c r="A1198" i="17" s="1"/>
  <c r="A200" i="42"/>
  <c r="A200" i="43"/>
  <c r="A192" i="38"/>
  <c r="A194" i="17"/>
  <c r="A1190" i="17" s="1"/>
  <c r="A192" i="42"/>
  <c r="A192" i="43"/>
  <c r="A184" i="38"/>
  <c r="A186" i="17"/>
  <c r="A1182" i="17" s="1"/>
  <c r="A184" i="42"/>
  <c r="A184" i="43"/>
  <c r="A176" i="42"/>
  <c r="A176" i="43"/>
  <c r="A176" i="38"/>
  <c r="A178" i="17"/>
  <c r="A1174" i="17" s="1"/>
  <c r="A168" i="43"/>
  <c r="A168" i="38"/>
  <c r="A170" i="17"/>
  <c r="A1166" i="17" s="1"/>
  <c r="A168" i="42"/>
  <c r="A433" i="17"/>
  <c r="A1429" i="17" s="1"/>
  <c r="A431" i="43"/>
  <c r="A431" i="38"/>
  <c r="A431" i="42"/>
  <c r="A425" i="17"/>
  <c r="A1421" i="17" s="1"/>
  <c r="A423" i="43"/>
  <c r="A423" i="38"/>
  <c r="A423" i="42"/>
  <c r="A402" i="17"/>
  <c r="A1398" i="17" s="1"/>
  <c r="A400" i="43"/>
  <c r="A400" i="38"/>
  <c r="A400" i="42"/>
  <c r="A329" i="38"/>
  <c r="A331" i="17"/>
  <c r="A1327" i="17" s="1"/>
  <c r="A329" i="43"/>
  <c r="A329" i="42"/>
  <c r="A465" i="17"/>
  <c r="A1461" i="17" s="1"/>
  <c r="A463" i="43"/>
  <c r="A463" i="42"/>
  <c r="A463" i="38"/>
  <c r="BE384" i="43"/>
  <c r="BL384" i="43"/>
  <c r="BM384" i="43" s="1"/>
  <c r="BL332" i="43"/>
  <c r="BM332" i="43" s="1"/>
  <c r="BE332" i="43"/>
  <c r="BE359" i="43"/>
  <c r="BL359" i="43"/>
  <c r="BM359" i="43" s="1"/>
  <c r="BL427" i="43"/>
  <c r="BM427" i="43" s="1"/>
  <c r="BE427" i="43"/>
  <c r="BL461" i="43"/>
  <c r="BM461" i="43" s="1"/>
  <c r="BE461" i="43"/>
  <c r="BL408" i="43"/>
  <c r="BM408" i="43" s="1"/>
  <c r="BE408" i="43"/>
  <c r="BL501" i="43"/>
  <c r="BM501" i="43" s="1"/>
  <c r="BE501" i="43"/>
  <c r="BE313" i="43"/>
  <c r="BL313" i="43"/>
  <c r="BM313" i="43" s="1"/>
  <c r="BE490" i="43"/>
  <c r="BL490" i="43"/>
  <c r="BM490" i="43" s="1"/>
  <c r="BE426" i="43"/>
  <c r="BL426" i="43"/>
  <c r="BM426" i="43" s="1"/>
  <c r="BK332" i="43"/>
  <c r="BN332" i="43" s="1"/>
  <c r="BG365" i="43"/>
  <c r="BL365" i="43"/>
  <c r="BM365" i="43" s="1"/>
  <c r="BE346" i="43"/>
  <c r="BL346" i="43"/>
  <c r="BM346" i="43" s="1"/>
  <c r="BL349" i="43"/>
  <c r="BM349" i="43" s="1"/>
  <c r="BE349" i="43"/>
  <c r="A297" i="17"/>
  <c r="A1293" i="17" s="1"/>
  <c r="A295" i="43"/>
  <c r="A295" i="42"/>
  <c r="A295" i="38"/>
  <c r="A273" i="17"/>
  <c r="A1269" i="17" s="1"/>
  <c r="A271" i="43"/>
  <c r="A271" i="42"/>
  <c r="A271" i="38"/>
  <c r="A257" i="17"/>
  <c r="A1253" i="17" s="1"/>
  <c r="A255" i="43"/>
  <c r="A255" i="42"/>
  <c r="A255" i="38"/>
  <c r="A241" i="17"/>
  <c r="A1237" i="17" s="1"/>
  <c r="A239" i="43"/>
  <c r="A239" i="42"/>
  <c r="A239" i="38"/>
  <c r="A225" i="17"/>
  <c r="A1221" i="17" s="1"/>
  <c r="A223" i="43"/>
  <c r="A223" i="42"/>
  <c r="A223" i="38"/>
  <c r="A209" i="17"/>
  <c r="A1205" i="17" s="1"/>
  <c r="A207" i="43"/>
  <c r="A207" i="42"/>
  <c r="A207" i="38"/>
  <c r="A191" i="43"/>
  <c r="A191" i="38"/>
  <c r="A193" i="17"/>
  <c r="A1189" i="17" s="1"/>
  <c r="A191" i="42"/>
  <c r="A167" i="42"/>
  <c r="A167" i="43"/>
  <c r="A167" i="38"/>
  <c r="A169" i="17"/>
  <c r="A1165" i="17" s="1"/>
  <c r="A338" i="42"/>
  <c r="A338" i="38"/>
  <c r="A340" i="17"/>
  <c r="A1336" i="17" s="1"/>
  <c r="A338" i="43"/>
  <c r="A307" i="42"/>
  <c r="A307" i="38"/>
  <c r="A309" i="17"/>
  <c r="A1305" i="17" s="1"/>
  <c r="A307" i="43"/>
  <c r="A296" i="17"/>
  <c r="A1292" i="17" s="1"/>
  <c r="A294" i="43"/>
  <c r="A294" i="42"/>
  <c r="A294" i="38"/>
  <c r="A272" i="17"/>
  <c r="A1268" i="17" s="1"/>
  <c r="A270" i="43"/>
  <c r="A270" i="42"/>
  <c r="A270" i="38"/>
  <c r="A240" i="17"/>
  <c r="A1236" i="17" s="1"/>
  <c r="A238" i="43"/>
  <c r="A238" i="42"/>
  <c r="A238" i="38"/>
  <c r="A190" i="38"/>
  <c r="A192" i="17"/>
  <c r="A1188" i="17" s="1"/>
  <c r="A190" i="42"/>
  <c r="A190" i="43"/>
  <c r="BL369" i="43"/>
  <c r="BM369" i="43" s="1"/>
  <c r="BE369" i="43"/>
  <c r="BE352" i="43"/>
  <c r="BL352" i="43"/>
  <c r="BM352" i="43" s="1"/>
  <c r="BE368" i="43"/>
  <c r="BL368" i="43"/>
  <c r="BM368" i="43" s="1"/>
  <c r="BE487" i="43"/>
  <c r="BL487" i="43"/>
  <c r="BM487" i="43" s="1"/>
  <c r="BE390" i="43"/>
  <c r="BL390" i="43"/>
  <c r="BM390" i="43" s="1"/>
  <c r="BL381" i="43"/>
  <c r="BM381" i="43" s="1"/>
  <c r="BE381" i="43"/>
  <c r="A97" i="17"/>
  <c r="A1093" i="17" s="1"/>
  <c r="A95" i="42"/>
  <c r="A95" i="43"/>
  <c r="A95" i="38"/>
  <c r="A81" i="17"/>
  <c r="A1077" i="17" s="1"/>
  <c r="A79" i="42"/>
  <c r="A79" i="43"/>
  <c r="A79" i="38"/>
  <c r="A65" i="17"/>
  <c r="A1061" i="17" s="1"/>
  <c r="A63" i="42"/>
  <c r="A63" i="43"/>
  <c r="A63" i="38"/>
  <c r="A98" i="17"/>
  <c r="A1094" i="17" s="1"/>
  <c r="A96" i="42"/>
  <c r="A96" i="43"/>
  <c r="A96" i="38"/>
  <c r="A90" i="17"/>
  <c r="A1086" i="17" s="1"/>
  <c r="A88" i="42"/>
  <c r="A88" i="43"/>
  <c r="A88" i="38"/>
  <c r="A74" i="17"/>
  <c r="A1070" i="17" s="1"/>
  <c r="A72" i="42"/>
  <c r="A72" i="43"/>
  <c r="A72" i="38"/>
  <c r="A66" i="17"/>
  <c r="A1062" i="17" s="1"/>
  <c r="A64" i="42"/>
  <c r="A64" i="43"/>
  <c r="A64" i="38"/>
  <c r="A96" i="17"/>
  <c r="A1092" i="17" s="1"/>
  <c r="A94" i="42"/>
  <c r="A94" i="43"/>
  <c r="A94" i="38"/>
  <c r="A80" i="17"/>
  <c r="A1076" i="17" s="1"/>
  <c r="A78" i="42"/>
  <c r="A78" i="43"/>
  <c r="A78" i="38"/>
  <c r="A88" i="17"/>
  <c r="A1084" i="17" s="1"/>
  <c r="A86" i="42"/>
  <c r="A86" i="43"/>
  <c r="A86" i="38"/>
  <c r="A72" i="17"/>
  <c r="A1068" i="17" s="1"/>
  <c r="A70" i="42"/>
  <c r="A70" i="43"/>
  <c r="A70" i="38"/>
  <c r="A95" i="17"/>
  <c r="A1091" i="17" s="1"/>
  <c r="A93" i="42"/>
  <c r="A93" i="43"/>
  <c r="A93" i="38"/>
  <c r="A87" i="17"/>
  <c r="A1083" i="17" s="1"/>
  <c r="A85" i="42"/>
  <c r="A85" i="43"/>
  <c r="A85" i="38"/>
  <c r="A71" i="17"/>
  <c r="A1067" i="17" s="1"/>
  <c r="A69" i="42"/>
  <c r="A69" i="43"/>
  <c r="A69" i="38"/>
  <c r="A86" i="17"/>
  <c r="A1082" i="17" s="1"/>
  <c r="A84" i="42"/>
  <c r="A84" i="43"/>
  <c r="A84" i="38"/>
  <c r="A70" i="17"/>
  <c r="A1066" i="17" s="1"/>
  <c r="A68" i="42"/>
  <c r="A68" i="43"/>
  <c r="A68" i="38"/>
  <c r="A101" i="17"/>
  <c r="A1097" i="17" s="1"/>
  <c r="A99" i="42"/>
  <c r="A99" i="43"/>
  <c r="A99" i="38"/>
  <c r="A85" i="17"/>
  <c r="A1081" i="17" s="1"/>
  <c r="A83" i="42"/>
  <c r="A83" i="43"/>
  <c r="A83" i="38"/>
  <c r="A100" i="17"/>
  <c r="A1096" i="17" s="1"/>
  <c r="A98" i="42"/>
  <c r="A98" i="43"/>
  <c r="A98" i="38"/>
  <c r="A92" i="17"/>
  <c r="A1088" i="17" s="1"/>
  <c r="A90" i="42"/>
  <c r="A90" i="43"/>
  <c r="A90" i="38"/>
  <c r="A84" i="17"/>
  <c r="A1080" i="17" s="1"/>
  <c r="A82" i="42"/>
  <c r="A82" i="43"/>
  <c r="A82" i="38"/>
  <c r="A76" i="17"/>
  <c r="A1072" i="17" s="1"/>
  <c r="A74" i="42"/>
  <c r="A74" i="43"/>
  <c r="A74" i="38"/>
  <c r="A68" i="17"/>
  <c r="A1064" i="17" s="1"/>
  <c r="A66" i="42"/>
  <c r="A66" i="43"/>
  <c r="A66" i="38"/>
  <c r="A99" i="17"/>
  <c r="A1095" i="17" s="1"/>
  <c r="A97" i="42"/>
  <c r="A97" i="43"/>
  <c r="A97" i="38"/>
  <c r="A75" i="17"/>
  <c r="A1071" i="17" s="1"/>
  <c r="A73" i="42"/>
  <c r="A73" i="43"/>
  <c r="A73" i="38"/>
  <c r="A67" i="17"/>
  <c r="A1063" i="17" s="1"/>
  <c r="A65" i="42"/>
  <c r="A65" i="43"/>
  <c r="A65" i="38"/>
  <c r="BM149" i="43" l="1"/>
  <c r="BM104" i="43"/>
  <c r="BM119" i="43"/>
  <c r="BM150" i="43"/>
  <c r="J116" i="43"/>
  <c r="K116" i="43" s="1"/>
  <c r="L116" i="43" s="1"/>
  <c r="M116" i="43" s="1"/>
  <c r="N116" i="43" s="1"/>
  <c r="O116" i="43" s="1"/>
  <c r="P116" i="43" s="1"/>
  <c r="B116" i="43"/>
  <c r="C116" i="43" s="1"/>
  <c r="D116" i="43" s="1"/>
  <c r="E116" i="43" s="1"/>
  <c r="F116" i="43" s="1"/>
  <c r="G116" i="43" s="1"/>
  <c r="H116" i="43" s="1"/>
  <c r="I116" i="43" s="1"/>
  <c r="AL116" i="43"/>
  <c r="AM116" i="43" s="1"/>
  <c r="AE116" i="43"/>
  <c r="X116" i="43"/>
  <c r="Y116" i="43" s="1"/>
  <c r="Z116" i="43" s="1"/>
  <c r="AA116" i="43" s="1"/>
  <c r="AB116" i="43" s="1"/>
  <c r="AC116" i="43" s="1"/>
  <c r="AD116" i="43" s="1"/>
  <c r="Q116" i="43"/>
  <c r="R116" i="43"/>
  <c r="S116" i="43" s="1"/>
  <c r="T116" i="43" s="1"/>
  <c r="U116" i="43" s="1"/>
  <c r="V116" i="43" s="1"/>
  <c r="W116" i="43" s="1"/>
  <c r="AF116" i="43"/>
  <c r="AG116" i="43" s="1"/>
  <c r="AH116" i="43" s="1"/>
  <c r="AI116" i="43" s="1"/>
  <c r="AJ116" i="43" s="1"/>
  <c r="AK116" i="43" s="1"/>
  <c r="AW116" i="43"/>
  <c r="BC116" i="43" s="1"/>
  <c r="BI116" i="43" s="1"/>
  <c r="AE122" i="43"/>
  <c r="X122" i="43"/>
  <c r="Y122" i="43" s="1"/>
  <c r="Z122" i="43" s="1"/>
  <c r="AA122" i="43" s="1"/>
  <c r="AB122" i="43" s="1"/>
  <c r="AC122" i="43" s="1"/>
  <c r="AD122" i="43" s="1"/>
  <c r="Q122" i="43"/>
  <c r="R122" i="43" s="1"/>
  <c r="S122" i="43" s="1"/>
  <c r="T122" i="43" s="1"/>
  <c r="U122" i="43" s="1"/>
  <c r="V122" i="43" s="1"/>
  <c r="W122" i="43" s="1"/>
  <c r="J122" i="43"/>
  <c r="B122" i="43"/>
  <c r="C122" i="43" s="1"/>
  <c r="AL122" i="43"/>
  <c r="K122" i="43"/>
  <c r="L122" i="43" s="1"/>
  <c r="M122" i="43" s="1"/>
  <c r="N122" i="43" s="1"/>
  <c r="O122" i="43" s="1"/>
  <c r="P122" i="43" s="1"/>
  <c r="AF122" i="43"/>
  <c r="AG122" i="43" s="1"/>
  <c r="AH122" i="43" s="1"/>
  <c r="AI122" i="43" s="1"/>
  <c r="AJ122" i="43" s="1"/>
  <c r="AK122" i="43" s="1"/>
  <c r="AM122" i="43"/>
  <c r="AN122" i="43" s="1"/>
  <c r="AO122" i="43" s="1"/>
  <c r="AP122" i="43" s="1"/>
  <c r="AQ122" i="43" s="1"/>
  <c r="AR122" i="43" s="1"/>
  <c r="AL139" i="43"/>
  <c r="AM139" i="43" s="1"/>
  <c r="AN139" i="43" s="1"/>
  <c r="AO139" i="43" s="1"/>
  <c r="AP139" i="43" s="1"/>
  <c r="AQ139" i="43" s="1"/>
  <c r="AR139" i="43" s="1"/>
  <c r="AE139" i="43"/>
  <c r="AF139" i="43" s="1"/>
  <c r="AG139" i="43" s="1"/>
  <c r="AH139" i="43" s="1"/>
  <c r="AI139" i="43" s="1"/>
  <c r="AJ139" i="43" s="1"/>
  <c r="AK139" i="43" s="1"/>
  <c r="X139" i="43"/>
  <c r="Y139" i="43" s="1"/>
  <c r="Z139" i="43" s="1"/>
  <c r="AA139" i="43" s="1"/>
  <c r="AB139" i="43" s="1"/>
  <c r="AC139" i="43" s="1"/>
  <c r="AD139" i="43" s="1"/>
  <c r="Q139" i="43"/>
  <c r="R139" i="43" s="1"/>
  <c r="S139" i="43" s="1"/>
  <c r="T139" i="43" s="1"/>
  <c r="U139" i="43" s="1"/>
  <c r="V139" i="43" s="1"/>
  <c r="W139" i="43" s="1"/>
  <c r="J139" i="43"/>
  <c r="K139" i="43" s="1"/>
  <c r="L139" i="43" s="1"/>
  <c r="M139" i="43" s="1"/>
  <c r="N139" i="43" s="1"/>
  <c r="O139" i="43" s="1"/>
  <c r="P139" i="43" s="1"/>
  <c r="B139" i="43"/>
  <c r="C139" i="43" s="1"/>
  <c r="D139" i="43" s="1"/>
  <c r="E139" i="43" s="1"/>
  <c r="F139" i="43" s="1"/>
  <c r="G139" i="43" s="1"/>
  <c r="H139" i="43" s="1"/>
  <c r="I139" i="43" s="1"/>
  <c r="AV139" i="43"/>
  <c r="BB139" i="43" s="1"/>
  <c r="BH139" i="43" s="1"/>
  <c r="AL141" i="43"/>
  <c r="AM141" i="43" s="1"/>
  <c r="AN141" i="43" s="1"/>
  <c r="AO141" i="43" s="1"/>
  <c r="AP141" i="43" s="1"/>
  <c r="AQ141" i="43" s="1"/>
  <c r="AR141" i="43" s="1"/>
  <c r="AE141" i="43"/>
  <c r="AF141" i="43" s="1"/>
  <c r="X141" i="43"/>
  <c r="Q141" i="43"/>
  <c r="R141" i="43" s="1"/>
  <c r="S141" i="43" s="1"/>
  <c r="T141" i="43" s="1"/>
  <c r="U141" i="43" s="1"/>
  <c r="V141" i="43" s="1"/>
  <c r="W141" i="43" s="1"/>
  <c r="J141" i="43"/>
  <c r="B141" i="43"/>
  <c r="C141" i="43" s="1"/>
  <c r="AS141" i="43" s="1"/>
  <c r="AY141" i="43" s="1"/>
  <c r="D141" i="43"/>
  <c r="E141" i="43" s="1"/>
  <c r="F141" i="43" s="1"/>
  <c r="G141" i="43" s="1"/>
  <c r="H141" i="43" s="1"/>
  <c r="I141" i="43" s="1"/>
  <c r="Y141" i="43"/>
  <c r="Z141" i="43" s="1"/>
  <c r="AA141" i="43" s="1"/>
  <c r="AB141" i="43" s="1"/>
  <c r="AC141" i="43" s="1"/>
  <c r="AD141" i="43" s="1"/>
  <c r="K141" i="43"/>
  <c r="L141" i="43" s="1"/>
  <c r="M141" i="43" s="1"/>
  <c r="N141" i="43" s="1"/>
  <c r="O141" i="43" s="1"/>
  <c r="P141" i="43" s="1"/>
  <c r="AL146" i="43"/>
  <c r="AM146" i="43" s="1"/>
  <c r="AE146" i="43"/>
  <c r="AF146" i="43" s="1"/>
  <c r="AG146" i="43" s="1"/>
  <c r="AH146" i="43" s="1"/>
  <c r="AI146" i="43" s="1"/>
  <c r="AJ146" i="43" s="1"/>
  <c r="AK146" i="43" s="1"/>
  <c r="X146" i="43"/>
  <c r="Q146" i="43"/>
  <c r="R146" i="43" s="1"/>
  <c r="S146" i="43" s="1"/>
  <c r="T146" i="43" s="1"/>
  <c r="U146" i="43" s="1"/>
  <c r="V146" i="43" s="1"/>
  <c r="W146" i="43" s="1"/>
  <c r="J146" i="43"/>
  <c r="K146" i="43" s="1"/>
  <c r="L146" i="43" s="1"/>
  <c r="M146" i="43" s="1"/>
  <c r="N146" i="43" s="1"/>
  <c r="O146" i="43" s="1"/>
  <c r="P146" i="43" s="1"/>
  <c r="B146" i="43"/>
  <c r="C146" i="43" s="1"/>
  <c r="D146" i="43" s="1"/>
  <c r="E146" i="43" s="1"/>
  <c r="F146" i="43" s="1"/>
  <c r="G146" i="43" s="1"/>
  <c r="H146" i="43" s="1"/>
  <c r="I146" i="43" s="1"/>
  <c r="Y146" i="43"/>
  <c r="Z146" i="43" s="1"/>
  <c r="AA146" i="43" s="1"/>
  <c r="AB146" i="43" s="1"/>
  <c r="AC146" i="43" s="1"/>
  <c r="AD146" i="43" s="1"/>
  <c r="AV146" i="43"/>
  <c r="BB146" i="43" s="1"/>
  <c r="BH146" i="43" s="1"/>
  <c r="AW142" i="43"/>
  <c r="BC142" i="43" s="1"/>
  <c r="BI142" i="43" s="1"/>
  <c r="AL142" i="43"/>
  <c r="AM142" i="43" s="1"/>
  <c r="AN142" i="43" s="1"/>
  <c r="AO142" i="43" s="1"/>
  <c r="AP142" i="43" s="1"/>
  <c r="AQ142" i="43" s="1"/>
  <c r="AR142" i="43" s="1"/>
  <c r="AE142" i="43"/>
  <c r="AF142" i="43" s="1"/>
  <c r="AG142" i="43" s="1"/>
  <c r="AH142" i="43" s="1"/>
  <c r="AI142" i="43" s="1"/>
  <c r="AJ142" i="43" s="1"/>
  <c r="AK142" i="43" s="1"/>
  <c r="X142" i="43"/>
  <c r="Y142" i="43" s="1"/>
  <c r="Q142" i="43"/>
  <c r="R142" i="43" s="1"/>
  <c r="S142" i="43" s="1"/>
  <c r="T142" i="43" s="1"/>
  <c r="U142" i="43" s="1"/>
  <c r="V142" i="43" s="1"/>
  <c r="W142" i="43" s="1"/>
  <c r="J142" i="43"/>
  <c r="K142" i="43" s="1"/>
  <c r="L142" i="43" s="1"/>
  <c r="M142" i="43" s="1"/>
  <c r="N142" i="43" s="1"/>
  <c r="O142" i="43" s="1"/>
  <c r="P142" i="43" s="1"/>
  <c r="B142" i="43"/>
  <c r="C142" i="43" s="1"/>
  <c r="D142" i="43"/>
  <c r="E142" i="43" s="1"/>
  <c r="F142" i="43" s="1"/>
  <c r="G142" i="43" s="1"/>
  <c r="H142" i="43" s="1"/>
  <c r="I142" i="43" s="1"/>
  <c r="B133" i="43"/>
  <c r="C133" i="43" s="1"/>
  <c r="D133" i="43" s="1"/>
  <c r="E133" i="43" s="1"/>
  <c r="F133" i="43" s="1"/>
  <c r="G133" i="43" s="1"/>
  <c r="H133" i="43" s="1"/>
  <c r="I133" i="43" s="1"/>
  <c r="AL133" i="43"/>
  <c r="AM133" i="43" s="1"/>
  <c r="AN133" i="43" s="1"/>
  <c r="AO133" i="43" s="1"/>
  <c r="AP133" i="43" s="1"/>
  <c r="AQ133" i="43" s="1"/>
  <c r="AR133" i="43" s="1"/>
  <c r="AE133" i="43"/>
  <c r="AF133" i="43" s="1"/>
  <c r="AG133" i="43" s="1"/>
  <c r="AH133" i="43" s="1"/>
  <c r="AI133" i="43" s="1"/>
  <c r="AJ133" i="43" s="1"/>
  <c r="AK133" i="43" s="1"/>
  <c r="X133" i="43"/>
  <c r="Y133" i="43" s="1"/>
  <c r="Z133" i="43" s="1"/>
  <c r="AA133" i="43" s="1"/>
  <c r="AB133" i="43" s="1"/>
  <c r="AC133" i="43" s="1"/>
  <c r="AD133" i="43" s="1"/>
  <c r="Q133" i="43"/>
  <c r="R133" i="43" s="1"/>
  <c r="S133" i="43" s="1"/>
  <c r="T133" i="43" s="1"/>
  <c r="U133" i="43" s="1"/>
  <c r="V133" i="43" s="1"/>
  <c r="W133" i="43" s="1"/>
  <c r="J133" i="43"/>
  <c r="K133" i="43" s="1"/>
  <c r="L133" i="43" s="1"/>
  <c r="M133" i="43" s="1"/>
  <c r="N133" i="43" s="1"/>
  <c r="O133" i="43" s="1"/>
  <c r="P133" i="43" s="1"/>
  <c r="BM140" i="43"/>
  <c r="BM112" i="43"/>
  <c r="AE111" i="43"/>
  <c r="X111" i="43"/>
  <c r="Y111" i="43" s="1"/>
  <c r="Z111" i="43" s="1"/>
  <c r="AA111" i="43" s="1"/>
  <c r="AB111" i="43" s="1"/>
  <c r="AC111" i="43" s="1"/>
  <c r="AD111" i="43" s="1"/>
  <c r="Q111" i="43"/>
  <c r="R111" i="43" s="1"/>
  <c r="J111" i="43"/>
  <c r="K111" i="43" s="1"/>
  <c r="L111" i="43" s="1"/>
  <c r="M111" i="43" s="1"/>
  <c r="N111" i="43" s="1"/>
  <c r="O111" i="43" s="1"/>
  <c r="P111" i="43" s="1"/>
  <c r="B111" i="43"/>
  <c r="C111" i="43" s="1"/>
  <c r="AL111" i="43"/>
  <c r="AM111" i="43" s="1"/>
  <c r="AN111" i="43" s="1"/>
  <c r="AO111" i="43" s="1"/>
  <c r="AP111" i="43" s="1"/>
  <c r="AQ111" i="43" s="1"/>
  <c r="AR111" i="43" s="1"/>
  <c r="AF111" i="43"/>
  <c r="AG111" i="43" s="1"/>
  <c r="AH111" i="43" s="1"/>
  <c r="AI111" i="43" s="1"/>
  <c r="AJ111" i="43" s="1"/>
  <c r="AK111" i="43" s="1"/>
  <c r="D111" i="43"/>
  <c r="E111" i="43" s="1"/>
  <c r="F111" i="43" s="1"/>
  <c r="G111" i="43" s="1"/>
  <c r="H111" i="43" s="1"/>
  <c r="I111" i="43" s="1"/>
  <c r="AL126" i="43"/>
  <c r="AE126" i="43"/>
  <c r="X126" i="43"/>
  <c r="Y126" i="43" s="1"/>
  <c r="Q126" i="43"/>
  <c r="J126" i="43"/>
  <c r="K126" i="43" s="1"/>
  <c r="L126" i="43" s="1"/>
  <c r="M126" i="43" s="1"/>
  <c r="N126" i="43" s="1"/>
  <c r="O126" i="43" s="1"/>
  <c r="P126" i="43" s="1"/>
  <c r="B126" i="43"/>
  <c r="C126" i="43" s="1"/>
  <c r="D126" i="43" s="1"/>
  <c r="E126" i="43" s="1"/>
  <c r="F126" i="43" s="1"/>
  <c r="G126" i="43" s="1"/>
  <c r="H126" i="43" s="1"/>
  <c r="I126" i="43" s="1"/>
  <c r="R126" i="43"/>
  <c r="S126" i="43" s="1"/>
  <c r="T126" i="43" s="1"/>
  <c r="U126" i="43" s="1"/>
  <c r="V126" i="43" s="1"/>
  <c r="W126" i="43" s="1"/>
  <c r="AF126" i="43"/>
  <c r="AG126" i="43" s="1"/>
  <c r="AH126" i="43" s="1"/>
  <c r="AI126" i="43" s="1"/>
  <c r="AJ126" i="43" s="1"/>
  <c r="AK126" i="43" s="1"/>
  <c r="BM118" i="43"/>
  <c r="AL102" i="43"/>
  <c r="AM102" i="43" s="1"/>
  <c r="AN102" i="43" s="1"/>
  <c r="AO102" i="43" s="1"/>
  <c r="AP102" i="43" s="1"/>
  <c r="AQ102" i="43" s="1"/>
  <c r="AR102" i="43" s="1"/>
  <c r="AE102" i="43"/>
  <c r="AF102" i="43" s="1"/>
  <c r="AG102" i="43" s="1"/>
  <c r="AH102" i="43" s="1"/>
  <c r="AI102" i="43" s="1"/>
  <c r="AJ102" i="43" s="1"/>
  <c r="AK102" i="43" s="1"/>
  <c r="X102" i="43"/>
  <c r="Q102" i="43"/>
  <c r="R102" i="43" s="1"/>
  <c r="S102" i="43" s="1"/>
  <c r="T102" i="43" s="1"/>
  <c r="U102" i="43" s="1"/>
  <c r="V102" i="43" s="1"/>
  <c r="W102" i="43" s="1"/>
  <c r="J102" i="43"/>
  <c r="K102" i="43" s="1"/>
  <c r="L102" i="43" s="1"/>
  <c r="M102" i="43" s="1"/>
  <c r="N102" i="43" s="1"/>
  <c r="O102" i="43" s="1"/>
  <c r="P102" i="43" s="1"/>
  <c r="B102" i="43"/>
  <c r="C102" i="43" s="1"/>
  <c r="D102" i="43"/>
  <c r="E102" i="43" s="1"/>
  <c r="F102" i="43" s="1"/>
  <c r="G102" i="43" s="1"/>
  <c r="H102" i="43" s="1"/>
  <c r="I102" i="43" s="1"/>
  <c r="Y102" i="43"/>
  <c r="Z102" i="43" s="1"/>
  <c r="AA102" i="43" s="1"/>
  <c r="AB102" i="43" s="1"/>
  <c r="AC102" i="43" s="1"/>
  <c r="AD102" i="43" s="1"/>
  <c r="Q132" i="43"/>
  <c r="R132" i="43" s="1"/>
  <c r="J132" i="43"/>
  <c r="K132" i="43" s="1"/>
  <c r="L132" i="43" s="1"/>
  <c r="M132" i="43" s="1"/>
  <c r="N132" i="43" s="1"/>
  <c r="O132" i="43" s="1"/>
  <c r="P132" i="43" s="1"/>
  <c r="B132" i="43"/>
  <c r="C132" i="43" s="1"/>
  <c r="D132" i="43" s="1"/>
  <c r="E132" i="43" s="1"/>
  <c r="F132" i="43" s="1"/>
  <c r="G132" i="43" s="1"/>
  <c r="H132" i="43" s="1"/>
  <c r="I132" i="43" s="1"/>
  <c r="AL132" i="43"/>
  <c r="AE132" i="43"/>
  <c r="X132" i="43"/>
  <c r="Y132" i="43"/>
  <c r="Z132" i="43" s="1"/>
  <c r="AA132" i="43" s="1"/>
  <c r="AB132" i="43" s="1"/>
  <c r="AC132" i="43" s="1"/>
  <c r="AD132" i="43" s="1"/>
  <c r="AM132" i="43"/>
  <c r="AN132" i="43" s="1"/>
  <c r="AO132" i="43" s="1"/>
  <c r="AP132" i="43" s="1"/>
  <c r="AQ132" i="43" s="1"/>
  <c r="AR132" i="43" s="1"/>
  <c r="AV132" i="43"/>
  <c r="BB132" i="43" s="1"/>
  <c r="BH132" i="43" s="1"/>
  <c r="AE114" i="43"/>
  <c r="X114" i="43"/>
  <c r="Q114" i="43"/>
  <c r="R114" i="43" s="1"/>
  <c r="J114" i="43"/>
  <c r="K114" i="43" s="1"/>
  <c r="L114" i="43" s="1"/>
  <c r="M114" i="43" s="1"/>
  <c r="N114" i="43" s="1"/>
  <c r="O114" i="43" s="1"/>
  <c r="P114" i="43" s="1"/>
  <c r="B114" i="43"/>
  <c r="C114" i="43" s="1"/>
  <c r="AL114" i="43"/>
  <c r="AM114" i="43" s="1"/>
  <c r="AN114" i="43" s="1"/>
  <c r="AO114" i="43" s="1"/>
  <c r="AP114" i="43" s="1"/>
  <c r="AQ114" i="43" s="1"/>
  <c r="AR114" i="43" s="1"/>
  <c r="Y114" i="43"/>
  <c r="Z114" i="43" s="1"/>
  <c r="AA114" i="43" s="1"/>
  <c r="AB114" i="43" s="1"/>
  <c r="AC114" i="43" s="1"/>
  <c r="AD114" i="43" s="1"/>
  <c r="AF114" i="43"/>
  <c r="AG114" i="43" s="1"/>
  <c r="AH114" i="43" s="1"/>
  <c r="AI114" i="43" s="1"/>
  <c r="AJ114" i="43" s="1"/>
  <c r="AK114" i="43" s="1"/>
  <c r="D114" i="43"/>
  <c r="E114" i="43" s="1"/>
  <c r="F114" i="43" s="1"/>
  <c r="G114" i="43" s="1"/>
  <c r="H114" i="43" s="1"/>
  <c r="I114" i="43" s="1"/>
  <c r="Q130" i="43"/>
  <c r="J130" i="43"/>
  <c r="K130" i="43" s="1"/>
  <c r="L130" i="43" s="1"/>
  <c r="M130" i="43" s="1"/>
  <c r="N130" i="43" s="1"/>
  <c r="O130" i="43" s="1"/>
  <c r="P130" i="43" s="1"/>
  <c r="B130" i="43"/>
  <c r="C130" i="43" s="1"/>
  <c r="D130" i="43" s="1"/>
  <c r="AL130" i="43"/>
  <c r="AM130" i="43" s="1"/>
  <c r="AN130" i="43" s="1"/>
  <c r="AO130" i="43" s="1"/>
  <c r="AP130" i="43" s="1"/>
  <c r="AQ130" i="43" s="1"/>
  <c r="AR130" i="43" s="1"/>
  <c r="AE130" i="43"/>
  <c r="X130" i="43"/>
  <c r="AV130" i="43" s="1"/>
  <c r="BB130" i="43" s="1"/>
  <c r="BH130" i="43" s="1"/>
  <c r="Y130" i="43"/>
  <c r="Z130" i="43" s="1"/>
  <c r="AA130" i="43" s="1"/>
  <c r="AB130" i="43" s="1"/>
  <c r="AC130" i="43" s="1"/>
  <c r="AD130" i="43" s="1"/>
  <c r="X147" i="43"/>
  <c r="Q147" i="43"/>
  <c r="R147" i="43" s="1"/>
  <c r="J147" i="43"/>
  <c r="K147" i="43" s="1"/>
  <c r="L147" i="43" s="1"/>
  <c r="M147" i="43" s="1"/>
  <c r="N147" i="43" s="1"/>
  <c r="O147" i="43" s="1"/>
  <c r="P147" i="43" s="1"/>
  <c r="B147" i="43"/>
  <c r="C147" i="43" s="1"/>
  <c r="AL147" i="43"/>
  <c r="AE147" i="43"/>
  <c r="Y147" i="43"/>
  <c r="Z147" i="43" s="1"/>
  <c r="AA147" i="43" s="1"/>
  <c r="AB147" i="43" s="1"/>
  <c r="AC147" i="43" s="1"/>
  <c r="AD147" i="43" s="1"/>
  <c r="D147" i="43"/>
  <c r="E147" i="43" s="1"/>
  <c r="F147" i="43" s="1"/>
  <c r="G147" i="43" s="1"/>
  <c r="H147" i="43" s="1"/>
  <c r="I147" i="43" s="1"/>
  <c r="AM147" i="43"/>
  <c r="AN147" i="43" s="1"/>
  <c r="AO147" i="43" s="1"/>
  <c r="AP147" i="43" s="1"/>
  <c r="AQ147" i="43" s="1"/>
  <c r="AR147" i="43" s="1"/>
  <c r="AE107" i="43"/>
  <c r="AF107" i="43" s="1"/>
  <c r="AG107" i="43" s="1"/>
  <c r="AH107" i="43" s="1"/>
  <c r="AI107" i="43" s="1"/>
  <c r="AJ107" i="43" s="1"/>
  <c r="AK107" i="43" s="1"/>
  <c r="X107" i="43"/>
  <c r="Y107" i="43" s="1"/>
  <c r="Z107" i="43" s="1"/>
  <c r="AA107" i="43" s="1"/>
  <c r="AB107" i="43" s="1"/>
  <c r="AC107" i="43" s="1"/>
  <c r="AD107" i="43" s="1"/>
  <c r="Q107" i="43"/>
  <c r="R107" i="43" s="1"/>
  <c r="S107" i="43" s="1"/>
  <c r="T107" i="43" s="1"/>
  <c r="U107" i="43" s="1"/>
  <c r="V107" i="43" s="1"/>
  <c r="W107" i="43" s="1"/>
  <c r="J107" i="43"/>
  <c r="K107" i="43" s="1"/>
  <c r="L107" i="43" s="1"/>
  <c r="M107" i="43" s="1"/>
  <c r="N107" i="43" s="1"/>
  <c r="O107" i="43" s="1"/>
  <c r="P107" i="43" s="1"/>
  <c r="B107" i="43"/>
  <c r="C107" i="43" s="1"/>
  <c r="D107" i="43" s="1"/>
  <c r="E107" i="43" s="1"/>
  <c r="F107" i="43" s="1"/>
  <c r="G107" i="43" s="1"/>
  <c r="H107" i="43" s="1"/>
  <c r="I107" i="43" s="1"/>
  <c r="AX107" i="43"/>
  <c r="BD107" i="43" s="1"/>
  <c r="BJ107" i="43" s="1"/>
  <c r="AL107" i="43"/>
  <c r="AM107" i="43" s="1"/>
  <c r="AN107" i="43" s="1"/>
  <c r="AO107" i="43" s="1"/>
  <c r="AP107" i="43" s="1"/>
  <c r="AQ107" i="43" s="1"/>
  <c r="AR107" i="43" s="1"/>
  <c r="Q101" i="43"/>
  <c r="R101" i="43" s="1"/>
  <c r="J101" i="43"/>
  <c r="B101" i="43"/>
  <c r="C101" i="43" s="1"/>
  <c r="D101" i="43" s="1"/>
  <c r="E101" i="43" s="1"/>
  <c r="F101" i="43" s="1"/>
  <c r="G101" i="43" s="1"/>
  <c r="H101" i="43" s="1"/>
  <c r="I101" i="43" s="1"/>
  <c r="AL101" i="43"/>
  <c r="AM101" i="43" s="1"/>
  <c r="AN101" i="43" s="1"/>
  <c r="AO101" i="43" s="1"/>
  <c r="AP101" i="43" s="1"/>
  <c r="AQ101" i="43" s="1"/>
  <c r="AR101" i="43" s="1"/>
  <c r="AE101" i="43"/>
  <c r="X101" i="43"/>
  <c r="Y101" i="43" s="1"/>
  <c r="Z101" i="43" s="1"/>
  <c r="AA101" i="43" s="1"/>
  <c r="AB101" i="43" s="1"/>
  <c r="AC101" i="43" s="1"/>
  <c r="AD101" i="43" s="1"/>
  <c r="AF101" i="43"/>
  <c r="AG101" i="43" s="1"/>
  <c r="AH101" i="43" s="1"/>
  <c r="AI101" i="43" s="1"/>
  <c r="AJ101" i="43" s="1"/>
  <c r="AK101" i="43" s="1"/>
  <c r="X135" i="43"/>
  <c r="Q135" i="43"/>
  <c r="R135" i="43" s="1"/>
  <c r="S135" i="43" s="1"/>
  <c r="T135" i="43" s="1"/>
  <c r="U135" i="43" s="1"/>
  <c r="V135" i="43" s="1"/>
  <c r="W135" i="43" s="1"/>
  <c r="J135" i="43"/>
  <c r="K135" i="43" s="1"/>
  <c r="B135" i="43"/>
  <c r="C135" i="43" s="1"/>
  <c r="AL135" i="43"/>
  <c r="AM135" i="43" s="1"/>
  <c r="AE135" i="43"/>
  <c r="AF135" i="43" s="1"/>
  <c r="AG135" i="43" s="1"/>
  <c r="AH135" i="43" s="1"/>
  <c r="AI135" i="43" s="1"/>
  <c r="AJ135" i="43" s="1"/>
  <c r="AK135" i="43" s="1"/>
  <c r="Y135" i="43"/>
  <c r="Z135" i="43" s="1"/>
  <c r="AA135" i="43" s="1"/>
  <c r="AB135" i="43" s="1"/>
  <c r="AC135" i="43" s="1"/>
  <c r="AD135" i="43" s="1"/>
  <c r="D135" i="43"/>
  <c r="E135" i="43" s="1"/>
  <c r="F135" i="43" s="1"/>
  <c r="G135" i="43" s="1"/>
  <c r="H135" i="43" s="1"/>
  <c r="I135" i="43" s="1"/>
  <c r="AE385" i="43"/>
  <c r="B385" i="43"/>
  <c r="Y385" i="43"/>
  <c r="Z385" i="43" s="1"/>
  <c r="AA385" i="43" s="1"/>
  <c r="AB385" i="43" s="1"/>
  <c r="AC385" i="43" s="1"/>
  <c r="AD385" i="43" s="1"/>
  <c r="X385" i="43"/>
  <c r="Q385" i="43"/>
  <c r="AM385" i="43"/>
  <c r="AN385" i="43" s="1"/>
  <c r="AO385" i="43" s="1"/>
  <c r="AP385" i="43" s="1"/>
  <c r="AQ385" i="43" s="1"/>
  <c r="AR385" i="43" s="1"/>
  <c r="R385" i="43"/>
  <c r="S385" i="43" s="1"/>
  <c r="T385" i="43" s="1"/>
  <c r="U385" i="43" s="1"/>
  <c r="V385" i="43" s="1"/>
  <c r="W385" i="43" s="1"/>
  <c r="AL385" i="43"/>
  <c r="K385" i="43"/>
  <c r="L385" i="43" s="1"/>
  <c r="M385" i="43" s="1"/>
  <c r="N385" i="43" s="1"/>
  <c r="O385" i="43" s="1"/>
  <c r="P385" i="43" s="1"/>
  <c r="AG385" i="43"/>
  <c r="AH385" i="43" s="1"/>
  <c r="AI385" i="43" s="1"/>
  <c r="AJ385" i="43" s="1"/>
  <c r="AK385" i="43" s="1"/>
  <c r="J385" i="43"/>
  <c r="AF385" i="43"/>
  <c r="C385" i="43"/>
  <c r="AW385" i="43"/>
  <c r="BC385" i="43" s="1"/>
  <c r="BI385" i="43" s="1"/>
  <c r="AV385" i="43"/>
  <c r="BB385" i="43" s="1"/>
  <c r="BH385" i="43" s="1"/>
  <c r="AU385" i="43"/>
  <c r="BA385" i="43" s="1"/>
  <c r="BG385" i="43" s="1"/>
  <c r="AX385" i="43"/>
  <c r="BD385" i="43" s="1"/>
  <c r="BJ385" i="43" s="1"/>
  <c r="AT385" i="43"/>
  <c r="AZ385" i="43" s="1"/>
  <c r="BF385" i="43" s="1"/>
  <c r="D385" i="43"/>
  <c r="E385" i="43" s="1"/>
  <c r="F385" i="43" s="1"/>
  <c r="G385" i="43" s="1"/>
  <c r="H385" i="43" s="1"/>
  <c r="I385" i="43" s="1"/>
  <c r="AS385" i="43"/>
  <c r="BK385" i="43"/>
  <c r="BN385" i="43" s="1"/>
  <c r="AY385" i="43"/>
  <c r="BG137" i="43"/>
  <c r="BL137" i="43"/>
  <c r="X418" i="43"/>
  <c r="AL418" i="43"/>
  <c r="Q418" i="43"/>
  <c r="AF418" i="43"/>
  <c r="AG418" i="43" s="1"/>
  <c r="AH418" i="43" s="1"/>
  <c r="AI418" i="43" s="1"/>
  <c r="AJ418" i="43" s="1"/>
  <c r="AK418" i="43" s="1"/>
  <c r="R418" i="43"/>
  <c r="S418" i="43" s="1"/>
  <c r="T418" i="43" s="1"/>
  <c r="U418" i="43" s="1"/>
  <c r="V418" i="43" s="1"/>
  <c r="W418" i="43" s="1"/>
  <c r="AE418" i="43"/>
  <c r="J418" i="43"/>
  <c r="AB418" i="43"/>
  <c r="AC418" i="43" s="1"/>
  <c r="AD418" i="43" s="1"/>
  <c r="D418" i="43"/>
  <c r="E418" i="43" s="1"/>
  <c r="F418" i="43" s="1"/>
  <c r="G418" i="43" s="1"/>
  <c r="H418" i="43" s="1"/>
  <c r="I418" i="43" s="1"/>
  <c r="AA418" i="43"/>
  <c r="C418" i="43"/>
  <c r="Z418" i="43"/>
  <c r="B418" i="43"/>
  <c r="Y418" i="43"/>
  <c r="AU418" i="43"/>
  <c r="BA418" i="43" s="1"/>
  <c r="BG418" i="43" s="1"/>
  <c r="K418" i="43"/>
  <c r="L418" i="43" s="1"/>
  <c r="M418" i="43" s="1"/>
  <c r="N418" i="43" s="1"/>
  <c r="O418" i="43" s="1"/>
  <c r="P418" i="43" s="1"/>
  <c r="AW418" i="43"/>
  <c r="BC418" i="43" s="1"/>
  <c r="BI418" i="43" s="1"/>
  <c r="AV418" i="43"/>
  <c r="BB418" i="43" s="1"/>
  <c r="BH418" i="43" s="1"/>
  <c r="AS418" i="43"/>
  <c r="AM418" i="43"/>
  <c r="AN418" i="43" s="1"/>
  <c r="AO418" i="43" s="1"/>
  <c r="AP418" i="43" s="1"/>
  <c r="AQ418" i="43" s="1"/>
  <c r="AR418" i="43" s="1"/>
  <c r="AY418" i="43"/>
  <c r="AT418" i="43"/>
  <c r="AZ418" i="43" s="1"/>
  <c r="BF418" i="43" s="1"/>
  <c r="AX418" i="43"/>
  <c r="BD418" i="43" s="1"/>
  <c r="BJ418" i="43" s="1"/>
  <c r="BK418" i="43"/>
  <c r="BN418" i="43" s="1"/>
  <c r="BE418" i="43"/>
  <c r="BL418" i="43"/>
  <c r="BM418" i="43" s="1"/>
  <c r="AF434" i="43"/>
  <c r="C434" i="43"/>
  <c r="AG434" i="43"/>
  <c r="AH434" i="43" s="1"/>
  <c r="AI434" i="43" s="1"/>
  <c r="AJ434" i="43" s="1"/>
  <c r="AK434" i="43" s="1"/>
  <c r="Q434" i="43"/>
  <c r="R434" i="43" s="1"/>
  <c r="S434" i="43" s="1"/>
  <c r="T434" i="43" s="1"/>
  <c r="U434" i="43" s="1"/>
  <c r="V434" i="43" s="1"/>
  <c r="W434" i="43" s="1"/>
  <c r="J434" i="43"/>
  <c r="AM434" i="43"/>
  <c r="AN434" i="43" s="1"/>
  <c r="AO434" i="43" s="1"/>
  <c r="AP434" i="43" s="1"/>
  <c r="AQ434" i="43" s="1"/>
  <c r="AR434" i="43" s="1"/>
  <c r="D434" i="43"/>
  <c r="E434" i="43" s="1"/>
  <c r="F434" i="43" s="1"/>
  <c r="G434" i="43" s="1"/>
  <c r="H434" i="43" s="1"/>
  <c r="I434" i="43" s="1"/>
  <c r="AL434" i="43"/>
  <c r="B434" i="43"/>
  <c r="AE434" i="43"/>
  <c r="X434" i="43"/>
  <c r="Y434" i="43" s="1"/>
  <c r="Z434" i="43" s="1"/>
  <c r="AA434" i="43" s="1"/>
  <c r="AB434" i="43" s="1"/>
  <c r="AC434" i="43" s="1"/>
  <c r="AD434" i="43" s="1"/>
  <c r="AW434" i="43"/>
  <c r="BC434" i="43" s="1"/>
  <c r="BI434" i="43" s="1"/>
  <c r="AS434" i="43"/>
  <c r="AX434" i="43"/>
  <c r="BD434" i="43" s="1"/>
  <c r="BJ434" i="43" s="1"/>
  <c r="K434" i="43"/>
  <c r="L434" i="43" s="1"/>
  <c r="M434" i="43" s="1"/>
  <c r="N434" i="43" s="1"/>
  <c r="O434" i="43" s="1"/>
  <c r="P434" i="43" s="1"/>
  <c r="AV434" i="43"/>
  <c r="BB434" i="43" s="1"/>
  <c r="BH434" i="43" s="1"/>
  <c r="AU434" i="43"/>
  <c r="BA434" i="43" s="1"/>
  <c r="BG434" i="43" s="1"/>
  <c r="AT434" i="43"/>
  <c r="AZ434" i="43" s="1"/>
  <c r="BF434" i="43" s="1"/>
  <c r="AY434" i="43"/>
  <c r="BE434" i="43"/>
  <c r="BL434" i="43"/>
  <c r="BM434" i="43" s="1"/>
  <c r="BK434" i="43"/>
  <c r="BN434" i="43" s="1"/>
  <c r="AL498" i="43"/>
  <c r="B498" i="43"/>
  <c r="AF498" i="43"/>
  <c r="AG498" i="43" s="1"/>
  <c r="C498" i="43"/>
  <c r="D498" i="43" s="1"/>
  <c r="E498" i="43" s="1"/>
  <c r="F498" i="43" s="1"/>
  <c r="G498" i="43" s="1"/>
  <c r="H498" i="43" s="1"/>
  <c r="I498" i="43" s="1"/>
  <c r="AE498" i="43"/>
  <c r="Z498" i="43"/>
  <c r="AA498" i="43" s="1"/>
  <c r="Y498" i="43"/>
  <c r="X498" i="43"/>
  <c r="Q498" i="43"/>
  <c r="AM498" i="43"/>
  <c r="AN498" i="43" s="1"/>
  <c r="AO498" i="43" s="1"/>
  <c r="AP498" i="43" s="1"/>
  <c r="AQ498" i="43" s="1"/>
  <c r="AR498" i="43" s="1"/>
  <c r="J498" i="43"/>
  <c r="K498" i="43" s="1"/>
  <c r="L498" i="43" s="1"/>
  <c r="M498" i="43" s="1"/>
  <c r="N498" i="43" s="1"/>
  <c r="O498" i="43" s="1"/>
  <c r="P498" i="43" s="1"/>
  <c r="AX498" i="43"/>
  <c r="BD498" i="43" s="1"/>
  <c r="BJ498" i="43" s="1"/>
  <c r="AV498" i="43"/>
  <c r="BB498" i="43" s="1"/>
  <c r="BH498" i="43" s="1"/>
  <c r="AH498" i="43"/>
  <c r="AI498" i="43" s="1"/>
  <c r="AJ498" i="43" s="1"/>
  <c r="AK498" i="43" s="1"/>
  <c r="AT498" i="43"/>
  <c r="AZ498" i="43" s="1"/>
  <c r="BF498" i="43" s="1"/>
  <c r="R498" i="43"/>
  <c r="S498" i="43" s="1"/>
  <c r="T498" i="43" s="1"/>
  <c r="U498" i="43" s="1"/>
  <c r="V498" i="43" s="1"/>
  <c r="W498" i="43" s="1"/>
  <c r="AS498" i="43"/>
  <c r="AB498" i="43"/>
  <c r="AC498" i="43" s="1"/>
  <c r="AD498" i="43" s="1"/>
  <c r="BK498" i="43"/>
  <c r="BN498" i="43" s="1"/>
  <c r="AU498" i="43"/>
  <c r="BA498" i="43" s="1"/>
  <c r="BG498" i="43" s="1"/>
  <c r="AW498" i="43"/>
  <c r="BC498" i="43" s="1"/>
  <c r="BI498" i="43" s="1"/>
  <c r="AY498" i="43"/>
  <c r="BE498" i="43"/>
  <c r="BL498" i="43"/>
  <c r="BM498" i="43" s="1"/>
  <c r="L457" i="43"/>
  <c r="AM457" i="43"/>
  <c r="AN457" i="43" s="1"/>
  <c r="AO457" i="43" s="1"/>
  <c r="AP457" i="43" s="1"/>
  <c r="AQ457" i="43" s="1"/>
  <c r="AR457" i="43" s="1"/>
  <c r="K457" i="43"/>
  <c r="AL457" i="43"/>
  <c r="M457" i="43"/>
  <c r="AE457" i="43"/>
  <c r="J457" i="43"/>
  <c r="X457" i="43"/>
  <c r="D457" i="43"/>
  <c r="Q457" i="43"/>
  <c r="E457" i="43"/>
  <c r="F457" i="43" s="1"/>
  <c r="G457" i="43" s="1"/>
  <c r="H457" i="43" s="1"/>
  <c r="I457" i="43" s="1"/>
  <c r="R457" i="43"/>
  <c r="S457" i="43" s="1"/>
  <c r="T457" i="43" s="1"/>
  <c r="U457" i="43" s="1"/>
  <c r="V457" i="43" s="1"/>
  <c r="W457" i="43" s="1"/>
  <c r="B457" i="43"/>
  <c r="N457" i="43"/>
  <c r="O457" i="43" s="1"/>
  <c r="P457" i="43" s="1"/>
  <c r="C457" i="43"/>
  <c r="AT457" i="43"/>
  <c r="AZ457" i="43" s="1"/>
  <c r="BF457" i="43" s="1"/>
  <c r="AF457" i="43"/>
  <c r="AG457" i="43" s="1"/>
  <c r="AH457" i="43" s="1"/>
  <c r="AI457" i="43" s="1"/>
  <c r="AJ457" i="43" s="1"/>
  <c r="AK457" i="43" s="1"/>
  <c r="AS457" i="43"/>
  <c r="AU457" i="43"/>
  <c r="BA457" i="43" s="1"/>
  <c r="BG457" i="43" s="1"/>
  <c r="Y457" i="43"/>
  <c r="Z457" i="43" s="1"/>
  <c r="AA457" i="43" s="1"/>
  <c r="AB457" i="43" s="1"/>
  <c r="AC457" i="43" s="1"/>
  <c r="AD457" i="43" s="1"/>
  <c r="AX457" i="43"/>
  <c r="BD457" i="43" s="1"/>
  <c r="BJ457" i="43" s="1"/>
  <c r="AW457" i="43"/>
  <c r="BC457" i="43" s="1"/>
  <c r="BI457" i="43" s="1"/>
  <c r="AY457" i="43"/>
  <c r="AV457" i="43"/>
  <c r="BB457" i="43" s="1"/>
  <c r="BH457" i="43" s="1"/>
  <c r="BK457" i="43"/>
  <c r="BN457" i="43" s="1"/>
  <c r="BE457" i="43"/>
  <c r="BL457" i="43"/>
  <c r="BM457" i="43" s="1"/>
  <c r="BM100" i="43"/>
  <c r="AG381" i="43"/>
  <c r="AH381" i="43" s="1"/>
  <c r="AI381" i="43" s="1"/>
  <c r="AJ381" i="43" s="1"/>
  <c r="AK381" i="43" s="1"/>
  <c r="B381" i="43"/>
  <c r="AE381" i="43"/>
  <c r="X381" i="43"/>
  <c r="Y381" i="43"/>
  <c r="Q381" i="43"/>
  <c r="R381" i="43" s="1"/>
  <c r="K381" i="43"/>
  <c r="L381" i="43" s="1"/>
  <c r="M381" i="43" s="1"/>
  <c r="N381" i="43" s="1"/>
  <c r="O381" i="43" s="1"/>
  <c r="P381" i="43" s="1"/>
  <c r="AL381" i="43"/>
  <c r="AM381" i="43" s="1"/>
  <c r="J381" i="43"/>
  <c r="AT381" i="43" s="1"/>
  <c r="AZ381" i="43" s="1"/>
  <c r="BF381" i="43" s="1"/>
  <c r="AF381" i="43"/>
  <c r="C381" i="43"/>
  <c r="Z381" i="43"/>
  <c r="AA381" i="43" s="1"/>
  <c r="AB381" i="43" s="1"/>
  <c r="AC381" i="43" s="1"/>
  <c r="AD381" i="43" s="1"/>
  <c r="AN381" i="43"/>
  <c r="AO381" i="43" s="1"/>
  <c r="AP381" i="43" s="1"/>
  <c r="AQ381" i="43" s="1"/>
  <c r="AR381" i="43" s="1"/>
  <c r="D381" i="43"/>
  <c r="E381" i="43" s="1"/>
  <c r="F381" i="43" s="1"/>
  <c r="G381" i="43" s="1"/>
  <c r="H381" i="43" s="1"/>
  <c r="I381" i="43" s="1"/>
  <c r="S381" i="43"/>
  <c r="T381" i="43" s="1"/>
  <c r="U381" i="43" s="1"/>
  <c r="V381" i="43" s="1"/>
  <c r="W381" i="43" s="1"/>
  <c r="AW381" i="43"/>
  <c r="BC381" i="43" s="1"/>
  <c r="BI381" i="43" s="1"/>
  <c r="AV381" i="43"/>
  <c r="BB381" i="43" s="1"/>
  <c r="BH381" i="43" s="1"/>
  <c r="AU381" i="43"/>
  <c r="BA381" i="43" s="1"/>
  <c r="BG381" i="43" s="1"/>
  <c r="AS381" i="43"/>
  <c r="AX381" i="43"/>
  <c r="BD381" i="43" s="1"/>
  <c r="BJ381" i="43" s="1"/>
  <c r="AY381" i="43"/>
  <c r="BK381" i="43"/>
  <c r="BN381" i="43" s="1"/>
  <c r="R397" i="43"/>
  <c r="Q397" i="43"/>
  <c r="AL397" i="43"/>
  <c r="K397" i="43"/>
  <c r="L397" i="43" s="1"/>
  <c r="AF397" i="43"/>
  <c r="AG397" i="43" s="1"/>
  <c r="J397" i="43"/>
  <c r="AE397" i="43"/>
  <c r="C397" i="43"/>
  <c r="D397" i="43" s="1"/>
  <c r="E397" i="43" s="1"/>
  <c r="F397" i="43" s="1"/>
  <c r="G397" i="43" s="1"/>
  <c r="H397" i="43" s="1"/>
  <c r="I397" i="43" s="1"/>
  <c r="X397" i="43"/>
  <c r="Y397" i="43" s="1"/>
  <c r="B397" i="43"/>
  <c r="T397" i="43"/>
  <c r="U397" i="43" s="1"/>
  <c r="V397" i="43" s="1"/>
  <c r="W397" i="43" s="1"/>
  <c r="S397" i="43"/>
  <c r="AU397" i="43"/>
  <c r="BA397" i="43" s="1"/>
  <c r="BG397" i="43" s="1"/>
  <c r="Z397" i="43"/>
  <c r="AA397" i="43" s="1"/>
  <c r="AB397" i="43" s="1"/>
  <c r="AC397" i="43" s="1"/>
  <c r="AD397" i="43" s="1"/>
  <c r="AH397" i="43"/>
  <c r="AI397" i="43" s="1"/>
  <c r="AJ397" i="43" s="1"/>
  <c r="AK397" i="43" s="1"/>
  <c r="AS397" i="43"/>
  <c r="AM397" i="43"/>
  <c r="AN397" i="43" s="1"/>
  <c r="AO397" i="43" s="1"/>
  <c r="AP397" i="43" s="1"/>
  <c r="AQ397" i="43" s="1"/>
  <c r="AR397" i="43" s="1"/>
  <c r="AT397" i="43"/>
  <c r="AZ397" i="43" s="1"/>
  <c r="BF397" i="43" s="1"/>
  <c r="M397" i="43"/>
  <c r="N397" i="43" s="1"/>
  <c r="O397" i="43" s="1"/>
  <c r="P397" i="43" s="1"/>
  <c r="AY397" i="43"/>
  <c r="BK397" i="43"/>
  <c r="BN397" i="43" s="1"/>
  <c r="AV397" i="43"/>
  <c r="BB397" i="43" s="1"/>
  <c r="BH397" i="43" s="1"/>
  <c r="AX397" i="43"/>
  <c r="BD397" i="43" s="1"/>
  <c r="BJ397" i="43" s="1"/>
  <c r="AW397" i="43"/>
  <c r="BC397" i="43" s="1"/>
  <c r="BI397" i="43" s="1"/>
  <c r="BL397" i="43"/>
  <c r="BM397" i="43" s="1"/>
  <c r="BE397" i="43"/>
  <c r="AG501" i="43"/>
  <c r="AH501" i="43" s="1"/>
  <c r="AI501" i="43" s="1"/>
  <c r="AJ501" i="43" s="1"/>
  <c r="AK501" i="43" s="1"/>
  <c r="AE501" i="43"/>
  <c r="X501" i="43"/>
  <c r="Y501" i="43"/>
  <c r="Z501" i="43" s="1"/>
  <c r="AA501" i="43" s="1"/>
  <c r="AB501" i="43" s="1"/>
  <c r="AC501" i="43" s="1"/>
  <c r="AD501" i="43" s="1"/>
  <c r="Q501" i="43"/>
  <c r="R501" i="43" s="1"/>
  <c r="S501" i="43" s="1"/>
  <c r="T501" i="43" s="1"/>
  <c r="U501" i="43" s="1"/>
  <c r="V501" i="43" s="1"/>
  <c r="W501" i="43" s="1"/>
  <c r="J501" i="43"/>
  <c r="K501" i="43" s="1"/>
  <c r="L501" i="43" s="1"/>
  <c r="M501" i="43" s="1"/>
  <c r="N501" i="43" s="1"/>
  <c r="O501" i="43" s="1"/>
  <c r="P501" i="43" s="1"/>
  <c r="AL501" i="43"/>
  <c r="C501" i="43"/>
  <c r="AF501" i="43"/>
  <c r="B501" i="43"/>
  <c r="AW501" i="43"/>
  <c r="BC501" i="43" s="1"/>
  <c r="BI501" i="43" s="1"/>
  <c r="AM501" i="43"/>
  <c r="AN501" i="43" s="1"/>
  <c r="AO501" i="43" s="1"/>
  <c r="AP501" i="43" s="1"/>
  <c r="AQ501" i="43" s="1"/>
  <c r="AR501" i="43" s="1"/>
  <c r="AT501" i="43"/>
  <c r="AZ501" i="43" s="1"/>
  <c r="BF501" i="43" s="1"/>
  <c r="D501" i="43"/>
  <c r="E501" i="43" s="1"/>
  <c r="F501" i="43" s="1"/>
  <c r="G501" i="43" s="1"/>
  <c r="H501" i="43" s="1"/>
  <c r="I501" i="43" s="1"/>
  <c r="AU501" i="43"/>
  <c r="BA501" i="43" s="1"/>
  <c r="BG501" i="43" s="1"/>
  <c r="AV501" i="43"/>
  <c r="BB501" i="43" s="1"/>
  <c r="BH501" i="43" s="1"/>
  <c r="AX501" i="43"/>
  <c r="BD501" i="43" s="1"/>
  <c r="BJ501" i="43" s="1"/>
  <c r="AS501" i="43"/>
  <c r="AY501" i="43"/>
  <c r="BK501" i="43"/>
  <c r="BN501" i="43" s="1"/>
  <c r="AL455" i="43"/>
  <c r="K455" i="43"/>
  <c r="AE455" i="43"/>
  <c r="J455" i="43"/>
  <c r="Q455" i="43"/>
  <c r="C455" i="43"/>
  <c r="R455" i="43"/>
  <c r="S455" i="43" s="1"/>
  <c r="T455" i="43" s="1"/>
  <c r="U455" i="43" s="1"/>
  <c r="V455" i="43" s="1"/>
  <c r="W455" i="43" s="1"/>
  <c r="B455" i="43"/>
  <c r="M455" i="43"/>
  <c r="N455" i="43" s="1"/>
  <c r="O455" i="43" s="1"/>
  <c r="P455" i="43" s="1"/>
  <c r="L455" i="43"/>
  <c r="E455" i="43"/>
  <c r="F455" i="43" s="1"/>
  <c r="G455" i="43" s="1"/>
  <c r="H455" i="43" s="1"/>
  <c r="I455" i="43" s="1"/>
  <c r="D455" i="43"/>
  <c r="X455" i="43"/>
  <c r="Y455" i="43"/>
  <c r="Z455" i="43" s="1"/>
  <c r="AA455" i="43" s="1"/>
  <c r="AB455" i="43" s="1"/>
  <c r="AC455" i="43" s="1"/>
  <c r="AD455" i="43" s="1"/>
  <c r="AM455" i="43"/>
  <c r="AN455" i="43" s="1"/>
  <c r="AO455" i="43" s="1"/>
  <c r="AP455" i="43" s="1"/>
  <c r="AQ455" i="43" s="1"/>
  <c r="AR455" i="43" s="1"/>
  <c r="AU455" i="43"/>
  <c r="BA455" i="43" s="1"/>
  <c r="BG455" i="43" s="1"/>
  <c r="AV455" i="43"/>
  <c r="BB455" i="43" s="1"/>
  <c r="BH455" i="43" s="1"/>
  <c r="AS455" i="43"/>
  <c r="AF455" i="43"/>
  <c r="AG455" i="43" s="1"/>
  <c r="AH455" i="43" s="1"/>
  <c r="AI455" i="43" s="1"/>
  <c r="AJ455" i="43" s="1"/>
  <c r="AK455" i="43" s="1"/>
  <c r="AX455" i="43"/>
  <c r="BD455" i="43" s="1"/>
  <c r="BJ455" i="43" s="1"/>
  <c r="AT455" i="43"/>
  <c r="AZ455" i="43" s="1"/>
  <c r="BF455" i="43" s="1"/>
  <c r="AY455" i="43"/>
  <c r="BK455" i="43"/>
  <c r="BN455" i="43" s="1"/>
  <c r="AW455" i="43"/>
  <c r="BC455" i="43" s="1"/>
  <c r="BI455" i="43" s="1"/>
  <c r="BL455" i="43"/>
  <c r="BM455" i="43" s="1"/>
  <c r="BE455" i="43"/>
  <c r="Q487" i="43"/>
  <c r="R487" i="43" s="1"/>
  <c r="J487" i="43"/>
  <c r="K487" i="43" s="1"/>
  <c r="D487" i="43"/>
  <c r="AM487" i="43"/>
  <c r="AN487" i="43" s="1"/>
  <c r="AO487" i="43" s="1"/>
  <c r="AP487" i="43" s="1"/>
  <c r="AQ487" i="43" s="1"/>
  <c r="AR487" i="43" s="1"/>
  <c r="C487" i="43"/>
  <c r="AL487" i="43"/>
  <c r="B487" i="43"/>
  <c r="AE487" i="43"/>
  <c r="AF487" i="43"/>
  <c r="AG487" i="43" s="1"/>
  <c r="AH487" i="43" s="1"/>
  <c r="AI487" i="43" s="1"/>
  <c r="AJ487" i="43" s="1"/>
  <c r="AK487" i="43" s="1"/>
  <c r="X487" i="43"/>
  <c r="Y487" i="43" s="1"/>
  <c r="AX487" i="43"/>
  <c r="BD487" i="43" s="1"/>
  <c r="BJ487" i="43" s="1"/>
  <c r="L487" i="43"/>
  <c r="M487" i="43" s="1"/>
  <c r="N487" i="43" s="1"/>
  <c r="O487" i="43" s="1"/>
  <c r="P487" i="43" s="1"/>
  <c r="S487" i="43"/>
  <c r="T487" i="43" s="1"/>
  <c r="U487" i="43" s="1"/>
  <c r="V487" i="43" s="1"/>
  <c r="W487" i="43" s="1"/>
  <c r="AW487" i="43"/>
  <c r="BC487" i="43" s="1"/>
  <c r="BI487" i="43" s="1"/>
  <c r="AV487" i="43"/>
  <c r="BB487" i="43" s="1"/>
  <c r="BH487" i="43" s="1"/>
  <c r="E487" i="43"/>
  <c r="F487" i="43" s="1"/>
  <c r="G487" i="43" s="1"/>
  <c r="H487" i="43" s="1"/>
  <c r="I487" i="43" s="1"/>
  <c r="Z487" i="43"/>
  <c r="AA487" i="43" s="1"/>
  <c r="AB487" i="43" s="1"/>
  <c r="AC487" i="43" s="1"/>
  <c r="AD487" i="43" s="1"/>
  <c r="AU487" i="43"/>
  <c r="BA487" i="43" s="1"/>
  <c r="BG487" i="43" s="1"/>
  <c r="AS487" i="43"/>
  <c r="AT487" i="43"/>
  <c r="AZ487" i="43" s="1"/>
  <c r="BF487" i="43" s="1"/>
  <c r="AY487" i="43"/>
  <c r="BK487" i="43"/>
  <c r="BN487" i="43" s="1"/>
  <c r="AL392" i="43"/>
  <c r="D392" i="43"/>
  <c r="AE392" i="43"/>
  <c r="AF392" i="43" s="1"/>
  <c r="AG392" i="43" s="1"/>
  <c r="AH392" i="43" s="1"/>
  <c r="AI392" i="43" s="1"/>
  <c r="AJ392" i="43" s="1"/>
  <c r="AK392" i="43" s="1"/>
  <c r="B392" i="43"/>
  <c r="Y392" i="43"/>
  <c r="Z392" i="43" s="1"/>
  <c r="AA392" i="43" s="1"/>
  <c r="AB392" i="43" s="1"/>
  <c r="AC392" i="43" s="1"/>
  <c r="AD392" i="43" s="1"/>
  <c r="X392" i="43"/>
  <c r="Q392" i="43"/>
  <c r="R392" i="43" s="1"/>
  <c r="S392" i="43" s="1"/>
  <c r="T392" i="43" s="1"/>
  <c r="U392" i="43" s="1"/>
  <c r="V392" i="43" s="1"/>
  <c r="W392" i="43" s="1"/>
  <c r="J392" i="43"/>
  <c r="C392" i="43"/>
  <c r="E392" i="43"/>
  <c r="F392" i="43" s="1"/>
  <c r="G392" i="43" s="1"/>
  <c r="H392" i="43" s="1"/>
  <c r="I392" i="43" s="1"/>
  <c r="K392" i="43"/>
  <c r="L392" i="43" s="1"/>
  <c r="M392" i="43" s="1"/>
  <c r="N392" i="43" s="1"/>
  <c r="O392" i="43" s="1"/>
  <c r="P392" i="43" s="1"/>
  <c r="AM392" i="43"/>
  <c r="AN392" i="43" s="1"/>
  <c r="AO392" i="43" s="1"/>
  <c r="AP392" i="43" s="1"/>
  <c r="AQ392" i="43" s="1"/>
  <c r="AR392" i="43" s="1"/>
  <c r="AU392" i="43"/>
  <c r="BA392" i="43" s="1"/>
  <c r="BG392" i="43" s="1"/>
  <c r="AV392" i="43"/>
  <c r="BB392" i="43" s="1"/>
  <c r="BH392" i="43" s="1"/>
  <c r="AS392" i="43"/>
  <c r="AW392" i="43"/>
  <c r="BC392" i="43" s="1"/>
  <c r="BI392" i="43" s="1"/>
  <c r="AT392" i="43"/>
  <c r="AZ392" i="43" s="1"/>
  <c r="BF392" i="43" s="1"/>
  <c r="AX392" i="43"/>
  <c r="BD392" i="43" s="1"/>
  <c r="BJ392" i="43" s="1"/>
  <c r="AY392" i="43"/>
  <c r="BE392" i="43"/>
  <c r="BL392" i="43"/>
  <c r="BM392" i="43" s="1"/>
  <c r="BK392" i="43"/>
  <c r="BN392" i="43" s="1"/>
  <c r="X409" i="43"/>
  <c r="AM409" i="43"/>
  <c r="Q409" i="43"/>
  <c r="R409" i="43" s="1"/>
  <c r="S409" i="43" s="1"/>
  <c r="T409" i="43" s="1"/>
  <c r="U409" i="43" s="1"/>
  <c r="V409" i="43" s="1"/>
  <c r="W409" i="43" s="1"/>
  <c r="AE409" i="43"/>
  <c r="AF409" i="43" s="1"/>
  <c r="AG409" i="43" s="1"/>
  <c r="AH409" i="43" s="1"/>
  <c r="AI409" i="43" s="1"/>
  <c r="AJ409" i="43" s="1"/>
  <c r="AK409" i="43" s="1"/>
  <c r="D409" i="43"/>
  <c r="E409" i="43" s="1"/>
  <c r="F409" i="43" s="1"/>
  <c r="G409" i="43" s="1"/>
  <c r="H409" i="43" s="1"/>
  <c r="I409" i="43" s="1"/>
  <c r="AA409" i="43"/>
  <c r="AB409" i="43" s="1"/>
  <c r="AC409" i="43" s="1"/>
  <c r="AD409" i="43" s="1"/>
  <c r="C409" i="43"/>
  <c r="Z409" i="43"/>
  <c r="B409" i="43"/>
  <c r="Y409" i="43"/>
  <c r="K409" i="43"/>
  <c r="L409" i="43" s="1"/>
  <c r="M409" i="43" s="1"/>
  <c r="N409" i="43" s="1"/>
  <c r="O409" i="43" s="1"/>
  <c r="P409" i="43" s="1"/>
  <c r="J409" i="43"/>
  <c r="AN409" i="43"/>
  <c r="AO409" i="43" s="1"/>
  <c r="AP409" i="43" s="1"/>
  <c r="AQ409" i="43" s="1"/>
  <c r="AR409" i="43" s="1"/>
  <c r="AL409" i="43"/>
  <c r="AW409" i="43"/>
  <c r="BC409" i="43" s="1"/>
  <c r="BI409" i="43" s="1"/>
  <c r="AV409" i="43"/>
  <c r="BB409" i="43" s="1"/>
  <c r="BH409" i="43" s="1"/>
  <c r="AS409" i="43"/>
  <c r="AT409" i="43"/>
  <c r="AZ409" i="43" s="1"/>
  <c r="BF409" i="43" s="1"/>
  <c r="AX409" i="43"/>
  <c r="BD409" i="43" s="1"/>
  <c r="BJ409" i="43" s="1"/>
  <c r="AU409" i="43"/>
  <c r="BA409" i="43" s="1"/>
  <c r="BG409" i="43" s="1"/>
  <c r="AY409" i="43"/>
  <c r="BK409" i="43"/>
  <c r="BN409" i="43" s="1"/>
  <c r="BL409" i="43"/>
  <c r="BM409" i="43" s="1"/>
  <c r="BE409" i="43"/>
  <c r="X379" i="43"/>
  <c r="Q379" i="43"/>
  <c r="R379" i="43" s="1"/>
  <c r="J379" i="43"/>
  <c r="D379" i="43"/>
  <c r="E379" i="43" s="1"/>
  <c r="C379" i="43"/>
  <c r="B379" i="43"/>
  <c r="AL379" i="43"/>
  <c r="AE379" i="43"/>
  <c r="F379" i="43"/>
  <c r="G379" i="43" s="1"/>
  <c r="H379" i="43" s="1"/>
  <c r="I379" i="43" s="1"/>
  <c r="Y379" i="43"/>
  <c r="Z379" i="43" s="1"/>
  <c r="AA379" i="43" s="1"/>
  <c r="AB379" i="43" s="1"/>
  <c r="AC379" i="43" s="1"/>
  <c r="AD379" i="43" s="1"/>
  <c r="K379" i="43"/>
  <c r="L379" i="43" s="1"/>
  <c r="M379" i="43" s="1"/>
  <c r="N379" i="43" s="1"/>
  <c r="O379" i="43" s="1"/>
  <c r="P379" i="43" s="1"/>
  <c r="S379" i="43"/>
  <c r="T379" i="43" s="1"/>
  <c r="U379" i="43" s="1"/>
  <c r="V379" i="43" s="1"/>
  <c r="W379" i="43" s="1"/>
  <c r="AF379" i="43"/>
  <c r="AG379" i="43" s="1"/>
  <c r="AH379" i="43" s="1"/>
  <c r="AI379" i="43" s="1"/>
  <c r="AJ379" i="43" s="1"/>
  <c r="AK379" i="43" s="1"/>
  <c r="AS379" i="43"/>
  <c r="AM379" i="43"/>
  <c r="AN379" i="43" s="1"/>
  <c r="AO379" i="43" s="1"/>
  <c r="AP379" i="43" s="1"/>
  <c r="AQ379" i="43" s="1"/>
  <c r="AR379" i="43" s="1"/>
  <c r="AY379" i="43"/>
  <c r="AX379" i="43"/>
  <c r="BD379" i="43" s="1"/>
  <c r="BJ379" i="43" s="1"/>
  <c r="AU379" i="43"/>
  <c r="BA379" i="43" s="1"/>
  <c r="BG379" i="43" s="1"/>
  <c r="AW379" i="43"/>
  <c r="BC379" i="43" s="1"/>
  <c r="BI379" i="43" s="1"/>
  <c r="AT379" i="43"/>
  <c r="AZ379" i="43" s="1"/>
  <c r="BF379" i="43" s="1"/>
  <c r="AV379" i="43"/>
  <c r="BB379" i="43" s="1"/>
  <c r="BH379" i="43" s="1"/>
  <c r="BL379" i="43"/>
  <c r="BM379" i="43" s="1"/>
  <c r="BK379" i="43"/>
  <c r="BN379" i="43" s="1"/>
  <c r="BE379" i="43"/>
  <c r="AM467" i="43"/>
  <c r="B467" i="43"/>
  <c r="AL467" i="43"/>
  <c r="C467" i="43"/>
  <c r="D467" i="43" s="1"/>
  <c r="AF467" i="43"/>
  <c r="AG467" i="43" s="1"/>
  <c r="AH467" i="43" s="1"/>
  <c r="AI467" i="43" s="1"/>
  <c r="AJ467" i="43" s="1"/>
  <c r="AK467" i="43" s="1"/>
  <c r="AE467" i="43"/>
  <c r="Y467" i="43"/>
  <c r="Z467" i="43" s="1"/>
  <c r="X467" i="43"/>
  <c r="AO467" i="43"/>
  <c r="AP467" i="43" s="1"/>
  <c r="AQ467" i="43" s="1"/>
  <c r="AR467" i="43" s="1"/>
  <c r="Q467" i="43"/>
  <c r="R467" i="43" s="1"/>
  <c r="S467" i="43" s="1"/>
  <c r="T467" i="43" s="1"/>
  <c r="U467" i="43" s="1"/>
  <c r="V467" i="43" s="1"/>
  <c r="W467" i="43" s="1"/>
  <c r="AN467" i="43"/>
  <c r="J467" i="43"/>
  <c r="K467" i="43" s="1"/>
  <c r="AW467" i="43"/>
  <c r="BC467" i="43" s="1"/>
  <c r="BI467" i="43" s="1"/>
  <c r="AA467" i="43"/>
  <c r="AB467" i="43" s="1"/>
  <c r="AC467" i="43" s="1"/>
  <c r="AD467" i="43" s="1"/>
  <c r="AS467" i="43"/>
  <c r="L467" i="43"/>
  <c r="M467" i="43" s="1"/>
  <c r="N467" i="43" s="1"/>
  <c r="O467" i="43" s="1"/>
  <c r="P467" i="43" s="1"/>
  <c r="AU467" i="43"/>
  <c r="BA467" i="43" s="1"/>
  <c r="BG467" i="43" s="1"/>
  <c r="E467" i="43"/>
  <c r="F467" i="43" s="1"/>
  <c r="G467" i="43" s="1"/>
  <c r="H467" i="43" s="1"/>
  <c r="I467" i="43" s="1"/>
  <c r="AX467" i="43"/>
  <c r="BD467" i="43" s="1"/>
  <c r="BJ467" i="43" s="1"/>
  <c r="AY467" i="43"/>
  <c r="AV467" i="43"/>
  <c r="BB467" i="43" s="1"/>
  <c r="BH467" i="43" s="1"/>
  <c r="AT467" i="43"/>
  <c r="AZ467" i="43" s="1"/>
  <c r="BF467" i="43" s="1"/>
  <c r="BK467" i="43"/>
  <c r="BN467" i="43" s="1"/>
  <c r="BE467" i="43"/>
  <c r="BL467" i="43"/>
  <c r="BM467" i="43" s="1"/>
  <c r="AL499" i="43"/>
  <c r="AE499" i="43"/>
  <c r="X499" i="43"/>
  <c r="Q499" i="43"/>
  <c r="J499" i="43"/>
  <c r="K499" i="43" s="1"/>
  <c r="L499" i="43" s="1"/>
  <c r="M499" i="43" s="1"/>
  <c r="N499" i="43" s="1"/>
  <c r="O499" i="43" s="1"/>
  <c r="P499" i="43" s="1"/>
  <c r="B499" i="43"/>
  <c r="AN499" i="43"/>
  <c r="AO499" i="43" s="1"/>
  <c r="AP499" i="43" s="1"/>
  <c r="AQ499" i="43" s="1"/>
  <c r="AR499" i="43" s="1"/>
  <c r="C499" i="43"/>
  <c r="AM499" i="43"/>
  <c r="D499" i="43"/>
  <c r="E499" i="43" s="1"/>
  <c r="F499" i="43" s="1"/>
  <c r="G499" i="43" s="1"/>
  <c r="H499" i="43" s="1"/>
  <c r="I499" i="43" s="1"/>
  <c r="AW499" i="43"/>
  <c r="BC499" i="43" s="1"/>
  <c r="BI499" i="43" s="1"/>
  <c r="AV499" i="43"/>
  <c r="BB499" i="43" s="1"/>
  <c r="BH499" i="43" s="1"/>
  <c r="AT499" i="43"/>
  <c r="AZ499" i="43" s="1"/>
  <c r="BF499" i="43" s="1"/>
  <c r="Y499" i="43"/>
  <c r="Z499" i="43" s="1"/>
  <c r="AA499" i="43" s="1"/>
  <c r="AB499" i="43" s="1"/>
  <c r="AC499" i="43" s="1"/>
  <c r="AD499" i="43" s="1"/>
  <c r="AX499" i="43"/>
  <c r="BD499" i="43" s="1"/>
  <c r="BJ499" i="43" s="1"/>
  <c r="AF499" i="43"/>
  <c r="AG499" i="43" s="1"/>
  <c r="AH499" i="43" s="1"/>
  <c r="AI499" i="43" s="1"/>
  <c r="AJ499" i="43" s="1"/>
  <c r="AK499" i="43" s="1"/>
  <c r="R499" i="43"/>
  <c r="S499" i="43" s="1"/>
  <c r="T499" i="43" s="1"/>
  <c r="U499" i="43" s="1"/>
  <c r="V499" i="43" s="1"/>
  <c r="W499" i="43" s="1"/>
  <c r="AU499" i="43"/>
  <c r="BA499" i="43" s="1"/>
  <c r="BG499" i="43" s="1"/>
  <c r="AS499" i="43"/>
  <c r="AY499" i="43"/>
  <c r="BK499" i="43"/>
  <c r="BN499" i="43" s="1"/>
  <c r="Q420" i="43"/>
  <c r="K420" i="43"/>
  <c r="L420" i="43" s="1"/>
  <c r="M420" i="43" s="1"/>
  <c r="N420" i="43" s="1"/>
  <c r="O420" i="43" s="1"/>
  <c r="P420" i="43" s="1"/>
  <c r="J420" i="43"/>
  <c r="AM420" i="43"/>
  <c r="AN420" i="43" s="1"/>
  <c r="AO420" i="43" s="1"/>
  <c r="AP420" i="43" s="1"/>
  <c r="AQ420" i="43" s="1"/>
  <c r="AR420" i="43" s="1"/>
  <c r="C420" i="43"/>
  <c r="D420" i="43" s="1"/>
  <c r="E420" i="43" s="1"/>
  <c r="F420" i="43" s="1"/>
  <c r="G420" i="43" s="1"/>
  <c r="H420" i="43" s="1"/>
  <c r="I420" i="43" s="1"/>
  <c r="AL420" i="43"/>
  <c r="B420" i="43"/>
  <c r="AE420" i="43"/>
  <c r="X420" i="43"/>
  <c r="Y420" i="43" s="1"/>
  <c r="Z420" i="43" s="1"/>
  <c r="AA420" i="43" s="1"/>
  <c r="AB420" i="43" s="1"/>
  <c r="AC420" i="43" s="1"/>
  <c r="AD420" i="43" s="1"/>
  <c r="R420" i="43"/>
  <c r="S420" i="43"/>
  <c r="T420" i="43" s="1"/>
  <c r="U420" i="43" s="1"/>
  <c r="V420" i="43" s="1"/>
  <c r="W420" i="43" s="1"/>
  <c r="AF420" i="43"/>
  <c r="AG420" i="43" s="1"/>
  <c r="AH420" i="43" s="1"/>
  <c r="AI420" i="43" s="1"/>
  <c r="AJ420" i="43" s="1"/>
  <c r="AK420" i="43" s="1"/>
  <c r="AV420" i="43"/>
  <c r="BB420" i="43" s="1"/>
  <c r="BH420" i="43" s="1"/>
  <c r="AS420" i="43"/>
  <c r="AX420" i="43"/>
  <c r="BD420" i="43" s="1"/>
  <c r="BJ420" i="43" s="1"/>
  <c r="AT420" i="43"/>
  <c r="AZ420" i="43" s="1"/>
  <c r="BF420" i="43" s="1"/>
  <c r="AU420" i="43"/>
  <c r="BA420" i="43" s="1"/>
  <c r="BG420" i="43" s="1"/>
  <c r="AY420" i="43"/>
  <c r="AW420" i="43"/>
  <c r="BC420" i="43" s="1"/>
  <c r="BI420" i="43" s="1"/>
  <c r="BE420" i="43"/>
  <c r="BK420" i="43"/>
  <c r="BN420" i="43" s="1"/>
  <c r="BL420" i="43"/>
  <c r="BM420" i="43" s="1"/>
  <c r="X405" i="43"/>
  <c r="Y405" i="43"/>
  <c r="Z405" i="43" s="1"/>
  <c r="AA405" i="43" s="1"/>
  <c r="AB405" i="43" s="1"/>
  <c r="AC405" i="43" s="1"/>
  <c r="AD405" i="43" s="1"/>
  <c r="Q405" i="43"/>
  <c r="R405" i="43" s="1"/>
  <c r="S405" i="43" s="1"/>
  <c r="T405" i="43" s="1"/>
  <c r="U405" i="43" s="1"/>
  <c r="V405" i="43" s="1"/>
  <c r="W405" i="43" s="1"/>
  <c r="J405" i="43"/>
  <c r="K405" i="43" s="1"/>
  <c r="L405" i="43" s="1"/>
  <c r="M405" i="43" s="1"/>
  <c r="N405" i="43" s="1"/>
  <c r="O405" i="43" s="1"/>
  <c r="P405" i="43" s="1"/>
  <c r="AL405" i="43"/>
  <c r="AM405" i="43" s="1"/>
  <c r="AN405" i="43" s="1"/>
  <c r="AO405" i="43" s="1"/>
  <c r="AP405" i="43" s="1"/>
  <c r="AQ405" i="43" s="1"/>
  <c r="AR405" i="43" s="1"/>
  <c r="C405" i="43"/>
  <c r="D405" i="43" s="1"/>
  <c r="E405" i="43" s="1"/>
  <c r="F405" i="43" s="1"/>
  <c r="G405" i="43" s="1"/>
  <c r="H405" i="43" s="1"/>
  <c r="I405" i="43" s="1"/>
  <c r="AF405" i="43"/>
  <c r="B405" i="43"/>
  <c r="AG405" i="43"/>
  <c r="AH405" i="43" s="1"/>
  <c r="AE405" i="43"/>
  <c r="AU405" i="43"/>
  <c r="BA405" i="43" s="1"/>
  <c r="BG405" i="43" s="1"/>
  <c r="AT405" i="43"/>
  <c r="AZ405" i="43" s="1"/>
  <c r="BF405" i="43" s="1"/>
  <c r="AS405" i="43"/>
  <c r="AI405" i="43"/>
  <c r="AJ405" i="43" s="1"/>
  <c r="AK405" i="43" s="1"/>
  <c r="AX405" i="43"/>
  <c r="BD405" i="43" s="1"/>
  <c r="BJ405" i="43" s="1"/>
  <c r="AV405" i="43"/>
  <c r="BB405" i="43" s="1"/>
  <c r="BH405" i="43" s="1"/>
  <c r="AW405" i="43"/>
  <c r="BC405" i="43" s="1"/>
  <c r="BI405" i="43" s="1"/>
  <c r="AY405" i="43"/>
  <c r="BL405" i="43"/>
  <c r="BM405" i="43" s="1"/>
  <c r="BE405" i="43"/>
  <c r="BK405" i="43"/>
  <c r="BN405" i="43" s="1"/>
  <c r="Y366" i="43"/>
  <c r="Z366" i="43" s="1"/>
  <c r="AA366" i="43" s="1"/>
  <c r="AB366" i="43" s="1"/>
  <c r="AC366" i="43" s="1"/>
  <c r="AD366" i="43" s="1"/>
  <c r="Q366" i="43"/>
  <c r="R366" i="43" s="1"/>
  <c r="S366" i="43" s="1"/>
  <c r="T366" i="43" s="1"/>
  <c r="U366" i="43" s="1"/>
  <c r="V366" i="43" s="1"/>
  <c r="W366" i="43" s="1"/>
  <c r="AN366" i="43"/>
  <c r="AO366" i="43" s="1"/>
  <c r="AP366" i="43" s="1"/>
  <c r="AQ366" i="43" s="1"/>
  <c r="AR366" i="43" s="1"/>
  <c r="J366" i="43"/>
  <c r="K366" i="43" s="1"/>
  <c r="L366" i="43" s="1"/>
  <c r="M366" i="43" s="1"/>
  <c r="N366" i="43" s="1"/>
  <c r="O366" i="43" s="1"/>
  <c r="P366" i="43" s="1"/>
  <c r="AM366" i="43"/>
  <c r="C366" i="43"/>
  <c r="D366" i="43" s="1"/>
  <c r="E366" i="43" s="1"/>
  <c r="F366" i="43" s="1"/>
  <c r="G366" i="43" s="1"/>
  <c r="H366" i="43" s="1"/>
  <c r="I366" i="43" s="1"/>
  <c r="AL366" i="43"/>
  <c r="B366" i="43"/>
  <c r="AF366" i="43"/>
  <c r="AG366" i="43" s="1"/>
  <c r="AH366" i="43" s="1"/>
  <c r="AI366" i="43" s="1"/>
  <c r="AJ366" i="43" s="1"/>
  <c r="AK366" i="43" s="1"/>
  <c r="AE366" i="43"/>
  <c r="X366" i="43"/>
  <c r="AU366" i="43"/>
  <c r="BA366" i="43" s="1"/>
  <c r="BG366" i="43" s="1"/>
  <c r="AS366" i="43"/>
  <c r="AV366" i="43"/>
  <c r="BB366" i="43" s="1"/>
  <c r="BH366" i="43" s="1"/>
  <c r="AT366" i="43"/>
  <c r="AZ366" i="43" s="1"/>
  <c r="BF366" i="43" s="1"/>
  <c r="AX366" i="43"/>
  <c r="BD366" i="43" s="1"/>
  <c r="BJ366" i="43" s="1"/>
  <c r="AW366" i="43"/>
  <c r="BC366" i="43" s="1"/>
  <c r="BI366" i="43" s="1"/>
  <c r="AY366" i="43"/>
  <c r="BK366" i="43"/>
  <c r="BN366" i="43" s="1"/>
  <c r="BL366" i="43"/>
  <c r="BM366" i="43" s="1"/>
  <c r="BE366" i="43"/>
  <c r="Z424" i="43"/>
  <c r="AA424" i="43" s="1"/>
  <c r="AB424" i="43" s="1"/>
  <c r="AC424" i="43" s="1"/>
  <c r="AD424" i="43" s="1"/>
  <c r="Q424" i="43"/>
  <c r="K424" i="43"/>
  <c r="L424" i="43" s="1"/>
  <c r="M424" i="43" s="1"/>
  <c r="N424" i="43" s="1"/>
  <c r="O424" i="43" s="1"/>
  <c r="P424" i="43" s="1"/>
  <c r="AM424" i="43"/>
  <c r="AN424" i="43" s="1"/>
  <c r="AO424" i="43" s="1"/>
  <c r="AP424" i="43" s="1"/>
  <c r="AQ424" i="43" s="1"/>
  <c r="AR424" i="43" s="1"/>
  <c r="J424" i="43"/>
  <c r="AL424" i="43"/>
  <c r="D424" i="43"/>
  <c r="E424" i="43" s="1"/>
  <c r="F424" i="43" s="1"/>
  <c r="G424" i="43" s="1"/>
  <c r="H424" i="43" s="1"/>
  <c r="I424" i="43" s="1"/>
  <c r="AE424" i="43"/>
  <c r="C424" i="43"/>
  <c r="Y424" i="43"/>
  <c r="B424" i="43"/>
  <c r="X424" i="43"/>
  <c r="AS424" i="43"/>
  <c r="R424" i="43"/>
  <c r="S424" i="43" s="1"/>
  <c r="T424" i="43" s="1"/>
  <c r="U424" i="43" s="1"/>
  <c r="V424" i="43" s="1"/>
  <c r="W424" i="43" s="1"/>
  <c r="AT424" i="43"/>
  <c r="AZ424" i="43" s="1"/>
  <c r="BF424" i="43" s="1"/>
  <c r="AF424" i="43"/>
  <c r="AG424" i="43" s="1"/>
  <c r="AH424" i="43" s="1"/>
  <c r="AI424" i="43" s="1"/>
  <c r="AJ424" i="43" s="1"/>
  <c r="AK424" i="43" s="1"/>
  <c r="AX424" i="43"/>
  <c r="BD424" i="43" s="1"/>
  <c r="BJ424" i="43" s="1"/>
  <c r="AV424" i="43"/>
  <c r="BB424" i="43" s="1"/>
  <c r="BH424" i="43" s="1"/>
  <c r="AY424" i="43"/>
  <c r="AU424" i="43"/>
  <c r="BA424" i="43" s="1"/>
  <c r="BG424" i="43" s="1"/>
  <c r="BK424" i="43"/>
  <c r="BN424" i="43" s="1"/>
  <c r="AW424" i="43"/>
  <c r="BC424" i="43" s="1"/>
  <c r="BI424" i="43" s="1"/>
  <c r="BE424" i="43"/>
  <c r="BL424" i="43"/>
  <c r="BM424" i="43" s="1"/>
  <c r="K441" i="43"/>
  <c r="AM441" i="43"/>
  <c r="AN441" i="43" s="1"/>
  <c r="AO441" i="43" s="1"/>
  <c r="AP441" i="43" s="1"/>
  <c r="AQ441" i="43" s="1"/>
  <c r="AR441" i="43" s="1"/>
  <c r="J441" i="43"/>
  <c r="AL441" i="43"/>
  <c r="D441" i="43"/>
  <c r="AE441" i="43"/>
  <c r="E441" i="43"/>
  <c r="F441" i="43" s="1"/>
  <c r="G441" i="43" s="1"/>
  <c r="H441" i="43" s="1"/>
  <c r="I441" i="43" s="1"/>
  <c r="X441" i="43"/>
  <c r="C441" i="43"/>
  <c r="Q441" i="43"/>
  <c r="B441" i="43"/>
  <c r="R441" i="43"/>
  <c r="S441" i="43" s="1"/>
  <c r="T441" i="43" s="1"/>
  <c r="U441" i="43" s="1"/>
  <c r="V441" i="43" s="1"/>
  <c r="W441" i="43" s="1"/>
  <c r="L441" i="43"/>
  <c r="M441" i="43" s="1"/>
  <c r="N441" i="43" s="1"/>
  <c r="O441" i="43" s="1"/>
  <c r="P441" i="43" s="1"/>
  <c r="AF441" i="43"/>
  <c r="AG441" i="43" s="1"/>
  <c r="AH441" i="43" s="1"/>
  <c r="AI441" i="43" s="1"/>
  <c r="AJ441" i="43" s="1"/>
  <c r="AK441" i="43" s="1"/>
  <c r="AU441" i="43"/>
  <c r="BA441" i="43" s="1"/>
  <c r="BG441" i="43" s="1"/>
  <c r="AS441" i="43"/>
  <c r="Y441" i="43"/>
  <c r="Z441" i="43" s="1"/>
  <c r="AA441" i="43" s="1"/>
  <c r="AB441" i="43" s="1"/>
  <c r="AC441" i="43" s="1"/>
  <c r="AD441" i="43" s="1"/>
  <c r="AT441" i="43"/>
  <c r="AZ441" i="43" s="1"/>
  <c r="BF441" i="43" s="1"/>
  <c r="AX441" i="43"/>
  <c r="BD441" i="43" s="1"/>
  <c r="BJ441" i="43" s="1"/>
  <c r="AV441" i="43"/>
  <c r="BB441" i="43" s="1"/>
  <c r="BH441" i="43" s="1"/>
  <c r="AY441" i="43"/>
  <c r="AW441" i="43"/>
  <c r="BC441" i="43" s="1"/>
  <c r="BI441" i="43" s="1"/>
  <c r="BK441" i="43"/>
  <c r="BN441" i="43" s="1"/>
  <c r="BL441" i="43"/>
  <c r="BM441" i="43" s="1"/>
  <c r="BE441" i="43"/>
  <c r="AE391" i="43"/>
  <c r="AF391" i="43"/>
  <c r="X391" i="43"/>
  <c r="Y391" i="43" s="1"/>
  <c r="Z391" i="43" s="1"/>
  <c r="AA391" i="43" s="1"/>
  <c r="AB391" i="43" s="1"/>
  <c r="AC391" i="43" s="1"/>
  <c r="AD391" i="43" s="1"/>
  <c r="Q391" i="43"/>
  <c r="R391" i="43" s="1"/>
  <c r="S391" i="43" s="1"/>
  <c r="T391" i="43" s="1"/>
  <c r="U391" i="43" s="1"/>
  <c r="V391" i="43" s="1"/>
  <c r="W391" i="43" s="1"/>
  <c r="J391" i="43"/>
  <c r="K391" i="43" s="1"/>
  <c r="L391" i="43" s="1"/>
  <c r="M391" i="43" s="1"/>
  <c r="N391" i="43" s="1"/>
  <c r="O391" i="43" s="1"/>
  <c r="P391" i="43" s="1"/>
  <c r="AL391" i="43"/>
  <c r="AM391" i="43" s="1"/>
  <c r="C391" i="43"/>
  <c r="D391" i="43" s="1"/>
  <c r="AH391" i="43"/>
  <c r="AI391" i="43" s="1"/>
  <c r="AJ391" i="43" s="1"/>
  <c r="AK391" i="43" s="1"/>
  <c r="B391" i="43"/>
  <c r="AG391" i="43"/>
  <c r="AW391" i="43" s="1"/>
  <c r="BC391" i="43" s="1"/>
  <c r="BI391" i="43" s="1"/>
  <c r="E391" i="43"/>
  <c r="F391" i="43" s="1"/>
  <c r="G391" i="43" s="1"/>
  <c r="H391" i="43" s="1"/>
  <c r="I391" i="43" s="1"/>
  <c r="AX391" i="43"/>
  <c r="BD391" i="43" s="1"/>
  <c r="BJ391" i="43" s="1"/>
  <c r="AN391" i="43"/>
  <c r="AO391" i="43" s="1"/>
  <c r="AP391" i="43" s="1"/>
  <c r="AQ391" i="43" s="1"/>
  <c r="AR391" i="43" s="1"/>
  <c r="AV391" i="43"/>
  <c r="BB391" i="43" s="1"/>
  <c r="BH391" i="43" s="1"/>
  <c r="AT391" i="43"/>
  <c r="AZ391" i="43" s="1"/>
  <c r="BF391" i="43" s="1"/>
  <c r="AU391" i="43"/>
  <c r="BA391" i="43" s="1"/>
  <c r="BG391" i="43" s="1"/>
  <c r="AS391" i="43"/>
  <c r="AY391" i="43"/>
  <c r="BK391" i="43"/>
  <c r="BN391" i="43" s="1"/>
  <c r="BE391" i="43"/>
  <c r="BL391" i="43"/>
  <c r="BM391" i="43" s="1"/>
  <c r="AL439" i="43"/>
  <c r="B439" i="43"/>
  <c r="AE439" i="43"/>
  <c r="AF439" i="43" s="1"/>
  <c r="AG439" i="43" s="1"/>
  <c r="AH439" i="43" s="1"/>
  <c r="AI439" i="43" s="1"/>
  <c r="AJ439" i="43" s="1"/>
  <c r="AK439" i="43" s="1"/>
  <c r="X439" i="43"/>
  <c r="Y439" i="43"/>
  <c r="Z439" i="43" s="1"/>
  <c r="AA439" i="43" s="1"/>
  <c r="AB439" i="43" s="1"/>
  <c r="AC439" i="43" s="1"/>
  <c r="AD439" i="43" s="1"/>
  <c r="Q439" i="43"/>
  <c r="R439" i="43"/>
  <c r="S439" i="43" s="1"/>
  <c r="T439" i="43" s="1"/>
  <c r="U439" i="43" s="1"/>
  <c r="V439" i="43" s="1"/>
  <c r="W439" i="43" s="1"/>
  <c r="J439" i="43"/>
  <c r="C439" i="43"/>
  <c r="D439" i="43" s="1"/>
  <c r="E439" i="43" s="1"/>
  <c r="F439" i="43" s="1"/>
  <c r="G439" i="43" s="1"/>
  <c r="H439" i="43" s="1"/>
  <c r="I439" i="43" s="1"/>
  <c r="AV439" i="43"/>
  <c r="BB439" i="43" s="1"/>
  <c r="BH439" i="43" s="1"/>
  <c r="AW439" i="43"/>
  <c r="BC439" i="43" s="1"/>
  <c r="BI439" i="43" s="1"/>
  <c r="AS439" i="43"/>
  <c r="AT439" i="43"/>
  <c r="AZ439" i="43" s="1"/>
  <c r="BF439" i="43" s="1"/>
  <c r="AU439" i="43"/>
  <c r="BA439" i="43" s="1"/>
  <c r="BG439" i="43" s="1"/>
  <c r="K439" i="43"/>
  <c r="L439" i="43" s="1"/>
  <c r="M439" i="43" s="1"/>
  <c r="N439" i="43" s="1"/>
  <c r="O439" i="43" s="1"/>
  <c r="P439" i="43" s="1"/>
  <c r="AM439" i="43"/>
  <c r="AN439" i="43" s="1"/>
  <c r="AO439" i="43" s="1"/>
  <c r="AP439" i="43" s="1"/>
  <c r="AQ439" i="43" s="1"/>
  <c r="AR439" i="43" s="1"/>
  <c r="AX439" i="43"/>
  <c r="BD439" i="43" s="1"/>
  <c r="BJ439" i="43" s="1"/>
  <c r="AY439" i="43"/>
  <c r="BE439" i="43"/>
  <c r="BL439" i="43"/>
  <c r="BM439" i="43" s="1"/>
  <c r="BK439" i="43"/>
  <c r="BN439" i="43" s="1"/>
  <c r="AE489" i="43"/>
  <c r="X489" i="43"/>
  <c r="Q489" i="43"/>
  <c r="R489" i="43" s="1"/>
  <c r="S489" i="43" s="1"/>
  <c r="T489" i="43" s="1"/>
  <c r="U489" i="43" s="1"/>
  <c r="V489" i="43" s="1"/>
  <c r="W489" i="43" s="1"/>
  <c r="J489" i="43"/>
  <c r="K489" i="43" s="1"/>
  <c r="L489" i="43" s="1"/>
  <c r="M489" i="43" s="1"/>
  <c r="N489" i="43" s="1"/>
  <c r="O489" i="43" s="1"/>
  <c r="P489" i="43" s="1"/>
  <c r="AN489" i="43"/>
  <c r="AO489" i="43" s="1"/>
  <c r="AP489" i="43" s="1"/>
  <c r="AQ489" i="43" s="1"/>
  <c r="AR489" i="43" s="1"/>
  <c r="B489" i="43"/>
  <c r="AM489" i="43"/>
  <c r="C489" i="43"/>
  <c r="D489" i="43" s="1"/>
  <c r="E489" i="43" s="1"/>
  <c r="F489" i="43" s="1"/>
  <c r="G489" i="43" s="1"/>
  <c r="H489" i="43" s="1"/>
  <c r="I489" i="43" s="1"/>
  <c r="AL489" i="43"/>
  <c r="AF489" i="43"/>
  <c r="AG489" i="43" s="1"/>
  <c r="AH489" i="43" s="1"/>
  <c r="AI489" i="43" s="1"/>
  <c r="AJ489" i="43" s="1"/>
  <c r="AK489" i="43" s="1"/>
  <c r="AX489" i="43"/>
  <c r="BD489" i="43" s="1"/>
  <c r="BJ489" i="43" s="1"/>
  <c r="AU489" i="43"/>
  <c r="BA489" i="43" s="1"/>
  <c r="BG489" i="43" s="1"/>
  <c r="AV489" i="43"/>
  <c r="BB489" i="43" s="1"/>
  <c r="BH489" i="43" s="1"/>
  <c r="AS489" i="43"/>
  <c r="Y489" i="43"/>
  <c r="Z489" i="43" s="1"/>
  <c r="AA489" i="43" s="1"/>
  <c r="AB489" i="43" s="1"/>
  <c r="AC489" i="43" s="1"/>
  <c r="AD489" i="43" s="1"/>
  <c r="AW489" i="43"/>
  <c r="BC489" i="43" s="1"/>
  <c r="BI489" i="43" s="1"/>
  <c r="AT489" i="43"/>
  <c r="AZ489" i="43" s="1"/>
  <c r="BF489" i="43" s="1"/>
  <c r="AY489" i="43"/>
  <c r="BK489" i="43"/>
  <c r="BN489" i="43" s="1"/>
  <c r="BL489" i="43"/>
  <c r="BM489" i="43" s="1"/>
  <c r="BE489" i="43"/>
  <c r="AE370" i="43"/>
  <c r="X370" i="43"/>
  <c r="Q370" i="43"/>
  <c r="R370" i="43" s="1"/>
  <c r="S370" i="43" s="1"/>
  <c r="T370" i="43" s="1"/>
  <c r="U370" i="43" s="1"/>
  <c r="V370" i="43" s="1"/>
  <c r="W370" i="43" s="1"/>
  <c r="J370" i="43"/>
  <c r="C370" i="43"/>
  <c r="D370" i="43" s="1"/>
  <c r="E370" i="43" s="1"/>
  <c r="F370" i="43" s="1"/>
  <c r="G370" i="43" s="1"/>
  <c r="H370" i="43" s="1"/>
  <c r="I370" i="43" s="1"/>
  <c r="B370" i="43"/>
  <c r="AM370" i="43"/>
  <c r="AN370" i="43" s="1"/>
  <c r="AO370" i="43" s="1"/>
  <c r="AP370" i="43" s="1"/>
  <c r="AQ370" i="43" s="1"/>
  <c r="AR370" i="43" s="1"/>
  <c r="AL370" i="43"/>
  <c r="K370" i="43"/>
  <c r="L370" i="43" s="1"/>
  <c r="M370" i="43" s="1"/>
  <c r="N370" i="43" s="1"/>
  <c r="O370" i="43" s="1"/>
  <c r="P370" i="43" s="1"/>
  <c r="AX370" i="43"/>
  <c r="BD370" i="43" s="1"/>
  <c r="BJ370" i="43" s="1"/>
  <c r="AF370" i="43"/>
  <c r="AG370" i="43" s="1"/>
  <c r="AH370" i="43" s="1"/>
  <c r="AI370" i="43" s="1"/>
  <c r="AJ370" i="43" s="1"/>
  <c r="AK370" i="43" s="1"/>
  <c r="Y370" i="43"/>
  <c r="Z370" i="43" s="1"/>
  <c r="AA370" i="43" s="1"/>
  <c r="AB370" i="43" s="1"/>
  <c r="AC370" i="43" s="1"/>
  <c r="AD370" i="43" s="1"/>
  <c r="AS370" i="43"/>
  <c r="AU370" i="43"/>
  <c r="BA370" i="43" s="1"/>
  <c r="BG370" i="43" s="1"/>
  <c r="AW370" i="43"/>
  <c r="BC370" i="43" s="1"/>
  <c r="BI370" i="43" s="1"/>
  <c r="AV370" i="43"/>
  <c r="BB370" i="43" s="1"/>
  <c r="BH370" i="43" s="1"/>
  <c r="AY370" i="43"/>
  <c r="AT370" i="43"/>
  <c r="AZ370" i="43" s="1"/>
  <c r="BF370" i="43" s="1"/>
  <c r="BK370" i="43"/>
  <c r="BN370" i="43" s="1"/>
  <c r="BE370" i="43"/>
  <c r="BL370" i="43"/>
  <c r="BM370" i="43" s="1"/>
  <c r="AF466" i="43"/>
  <c r="AW466" i="43" s="1"/>
  <c r="BC466" i="43" s="1"/>
  <c r="BI466" i="43" s="1"/>
  <c r="Q466" i="43"/>
  <c r="AG466" i="43"/>
  <c r="R466" i="43"/>
  <c r="AE466" i="43"/>
  <c r="L466" i="43"/>
  <c r="Y466" i="43"/>
  <c r="Z466" i="43" s="1"/>
  <c r="K466" i="43"/>
  <c r="X466" i="43"/>
  <c r="J466" i="43"/>
  <c r="U466" i="43"/>
  <c r="V466" i="43" s="1"/>
  <c r="W466" i="43" s="1"/>
  <c r="D466" i="43"/>
  <c r="E466" i="43" s="1"/>
  <c r="F466" i="43" s="1"/>
  <c r="G466" i="43" s="1"/>
  <c r="H466" i="43" s="1"/>
  <c r="I466" i="43" s="1"/>
  <c r="AL466" i="43"/>
  <c r="AM466" i="43" s="1"/>
  <c r="S466" i="43"/>
  <c r="AU466" i="43" s="1"/>
  <c r="BA466" i="43" s="1"/>
  <c r="BG466" i="43" s="1"/>
  <c r="B466" i="43"/>
  <c r="AH466" i="43"/>
  <c r="AI466" i="43" s="1"/>
  <c r="AJ466" i="43" s="1"/>
  <c r="AK466" i="43" s="1"/>
  <c r="T466" i="43"/>
  <c r="C466" i="43"/>
  <c r="AN466" i="43"/>
  <c r="AO466" i="43" s="1"/>
  <c r="AP466" i="43" s="1"/>
  <c r="AQ466" i="43" s="1"/>
  <c r="AR466" i="43" s="1"/>
  <c r="AS466" i="43"/>
  <c r="AA466" i="43"/>
  <c r="AB466" i="43" s="1"/>
  <c r="AC466" i="43" s="1"/>
  <c r="AD466" i="43" s="1"/>
  <c r="M466" i="43"/>
  <c r="N466" i="43" s="1"/>
  <c r="O466" i="43" s="1"/>
  <c r="P466" i="43" s="1"/>
  <c r="AY466" i="43"/>
  <c r="AT466" i="43"/>
  <c r="AZ466" i="43" s="1"/>
  <c r="BF466" i="43" s="1"/>
  <c r="BK466" i="43"/>
  <c r="BN466" i="43" s="1"/>
  <c r="AX466" i="43"/>
  <c r="BD466" i="43" s="1"/>
  <c r="BJ466" i="43" s="1"/>
  <c r="AV466" i="43"/>
  <c r="BB466" i="43" s="1"/>
  <c r="BH466" i="43" s="1"/>
  <c r="BE466" i="43"/>
  <c r="BL466" i="43"/>
  <c r="BM466" i="43" s="1"/>
  <c r="K364" i="43"/>
  <c r="L364" i="43" s="1"/>
  <c r="M364" i="43" s="1"/>
  <c r="N364" i="43" s="1"/>
  <c r="O364" i="43" s="1"/>
  <c r="P364" i="43" s="1"/>
  <c r="J364" i="43"/>
  <c r="AL364" i="43"/>
  <c r="AM364" i="43" s="1"/>
  <c r="AN364" i="43" s="1"/>
  <c r="AO364" i="43" s="1"/>
  <c r="AP364" i="43" s="1"/>
  <c r="AQ364" i="43" s="1"/>
  <c r="AR364" i="43" s="1"/>
  <c r="C364" i="43"/>
  <c r="AE364" i="43"/>
  <c r="B364" i="43"/>
  <c r="X364" i="43"/>
  <c r="Y364" i="43" s="1"/>
  <c r="Z364" i="43" s="1"/>
  <c r="AA364" i="43" s="1"/>
  <c r="AB364" i="43" s="1"/>
  <c r="AC364" i="43" s="1"/>
  <c r="AD364" i="43" s="1"/>
  <c r="R364" i="43"/>
  <c r="S364" i="43"/>
  <c r="T364" i="43" s="1"/>
  <c r="U364" i="43" s="1"/>
  <c r="V364" i="43" s="1"/>
  <c r="W364" i="43" s="1"/>
  <c r="Q364" i="43"/>
  <c r="AU364" i="43"/>
  <c r="BA364" i="43" s="1"/>
  <c r="BG364" i="43" s="1"/>
  <c r="AV364" i="43"/>
  <c r="BB364" i="43" s="1"/>
  <c r="BH364" i="43" s="1"/>
  <c r="AX364" i="43"/>
  <c r="BD364" i="43" s="1"/>
  <c r="BJ364" i="43" s="1"/>
  <c r="D364" i="43"/>
  <c r="E364" i="43" s="1"/>
  <c r="F364" i="43" s="1"/>
  <c r="G364" i="43" s="1"/>
  <c r="H364" i="43" s="1"/>
  <c r="I364" i="43" s="1"/>
  <c r="AT364" i="43"/>
  <c r="AZ364" i="43" s="1"/>
  <c r="BF364" i="43" s="1"/>
  <c r="AF364" i="43"/>
  <c r="AG364" i="43" s="1"/>
  <c r="AH364" i="43" s="1"/>
  <c r="AI364" i="43" s="1"/>
  <c r="AJ364" i="43" s="1"/>
  <c r="AK364" i="43" s="1"/>
  <c r="AW364" i="43"/>
  <c r="BC364" i="43" s="1"/>
  <c r="BI364" i="43" s="1"/>
  <c r="AS364" i="43"/>
  <c r="AY364" i="43"/>
  <c r="BK364" i="43"/>
  <c r="BN364" i="43" s="1"/>
  <c r="AL380" i="43"/>
  <c r="C380" i="43"/>
  <c r="AF380" i="43"/>
  <c r="AG380" i="43" s="1"/>
  <c r="AH380" i="43" s="1"/>
  <c r="AI380" i="43" s="1"/>
  <c r="AJ380" i="43" s="1"/>
  <c r="AK380" i="43" s="1"/>
  <c r="B380" i="43"/>
  <c r="AE380" i="43"/>
  <c r="X380" i="43"/>
  <c r="Y380" i="43"/>
  <c r="Z380" i="43" s="1"/>
  <c r="AA380" i="43" s="1"/>
  <c r="AB380" i="43" s="1"/>
  <c r="AC380" i="43" s="1"/>
  <c r="AD380" i="43" s="1"/>
  <c r="Q380" i="43"/>
  <c r="R380" i="43" s="1"/>
  <c r="S380" i="43" s="1"/>
  <c r="T380" i="43" s="1"/>
  <c r="U380" i="43" s="1"/>
  <c r="V380" i="43" s="1"/>
  <c r="W380" i="43" s="1"/>
  <c r="J380" i="43"/>
  <c r="K380" i="43" s="1"/>
  <c r="L380" i="43" s="1"/>
  <c r="M380" i="43" s="1"/>
  <c r="N380" i="43" s="1"/>
  <c r="O380" i="43" s="1"/>
  <c r="P380" i="43" s="1"/>
  <c r="AM380" i="43"/>
  <c r="AN380" i="43" s="1"/>
  <c r="D380" i="43"/>
  <c r="E380" i="43" s="1"/>
  <c r="F380" i="43" s="1"/>
  <c r="G380" i="43" s="1"/>
  <c r="H380" i="43" s="1"/>
  <c r="I380" i="43" s="1"/>
  <c r="AX380" i="43"/>
  <c r="BD380" i="43" s="1"/>
  <c r="BJ380" i="43" s="1"/>
  <c r="AV380" i="43"/>
  <c r="BB380" i="43" s="1"/>
  <c r="BH380" i="43" s="1"/>
  <c r="AS380" i="43"/>
  <c r="AU380" i="43"/>
  <c r="BA380" i="43" s="1"/>
  <c r="BG380" i="43" s="1"/>
  <c r="AW380" i="43"/>
  <c r="BC380" i="43" s="1"/>
  <c r="BI380" i="43" s="1"/>
  <c r="AO380" i="43"/>
  <c r="AP380" i="43" s="1"/>
  <c r="AQ380" i="43" s="1"/>
  <c r="AR380" i="43" s="1"/>
  <c r="AT380" i="43"/>
  <c r="AZ380" i="43" s="1"/>
  <c r="BF380" i="43" s="1"/>
  <c r="AY380" i="43"/>
  <c r="BK380" i="43"/>
  <c r="BN380" i="43" s="1"/>
  <c r="BL380" i="43"/>
  <c r="BM380" i="43" s="1"/>
  <c r="BE380" i="43"/>
  <c r="R476" i="43"/>
  <c r="S476" i="43" s="1"/>
  <c r="T476" i="43" s="1"/>
  <c r="U476" i="43" s="1"/>
  <c r="V476" i="43" s="1"/>
  <c r="W476" i="43" s="1"/>
  <c r="Q476" i="43"/>
  <c r="K476" i="43"/>
  <c r="L476" i="43" s="1"/>
  <c r="M476" i="43" s="1"/>
  <c r="N476" i="43" s="1"/>
  <c r="O476" i="43" s="1"/>
  <c r="P476" i="43" s="1"/>
  <c r="J476" i="43"/>
  <c r="AM476" i="43"/>
  <c r="AN476" i="43" s="1"/>
  <c r="AO476" i="43" s="1"/>
  <c r="AP476" i="43" s="1"/>
  <c r="AQ476" i="43" s="1"/>
  <c r="AR476" i="43" s="1"/>
  <c r="C476" i="43"/>
  <c r="AL476" i="43"/>
  <c r="B476" i="43"/>
  <c r="AE476" i="43"/>
  <c r="X476" i="43"/>
  <c r="AT476" i="43"/>
  <c r="AZ476" i="43" s="1"/>
  <c r="BF476" i="43" s="1"/>
  <c r="AX476" i="43"/>
  <c r="BD476" i="43" s="1"/>
  <c r="BJ476" i="43" s="1"/>
  <c r="Y476" i="43"/>
  <c r="Z476" i="43" s="1"/>
  <c r="AA476" i="43" s="1"/>
  <c r="AB476" i="43" s="1"/>
  <c r="AC476" i="43" s="1"/>
  <c r="AD476" i="43" s="1"/>
  <c r="AU476" i="43"/>
  <c r="BA476" i="43" s="1"/>
  <c r="BG476" i="43" s="1"/>
  <c r="D476" i="43"/>
  <c r="E476" i="43" s="1"/>
  <c r="F476" i="43" s="1"/>
  <c r="G476" i="43" s="1"/>
  <c r="H476" i="43" s="1"/>
  <c r="I476" i="43" s="1"/>
  <c r="AF476" i="43"/>
  <c r="AG476" i="43" s="1"/>
  <c r="AH476" i="43" s="1"/>
  <c r="AI476" i="43" s="1"/>
  <c r="AJ476" i="43" s="1"/>
  <c r="AK476" i="43" s="1"/>
  <c r="AW476" i="43"/>
  <c r="BC476" i="43" s="1"/>
  <c r="BI476" i="43" s="1"/>
  <c r="AS476" i="43"/>
  <c r="AV476" i="43"/>
  <c r="BB476" i="43" s="1"/>
  <c r="BH476" i="43" s="1"/>
  <c r="AY476" i="43"/>
  <c r="BK476" i="43"/>
  <c r="BN476" i="43" s="1"/>
  <c r="J453" i="43"/>
  <c r="K453" i="43" s="1"/>
  <c r="D453" i="43"/>
  <c r="E453" i="43" s="1"/>
  <c r="F453" i="43" s="1"/>
  <c r="G453" i="43" s="1"/>
  <c r="H453" i="43" s="1"/>
  <c r="I453" i="43" s="1"/>
  <c r="AM453" i="43"/>
  <c r="AN453" i="43" s="1"/>
  <c r="AO453" i="43" s="1"/>
  <c r="AP453" i="43" s="1"/>
  <c r="AQ453" i="43" s="1"/>
  <c r="AR453" i="43" s="1"/>
  <c r="C453" i="43"/>
  <c r="AL453" i="43"/>
  <c r="B453" i="43"/>
  <c r="AE453" i="43"/>
  <c r="AF453" i="43" s="1"/>
  <c r="AG453" i="43" s="1"/>
  <c r="AH453" i="43" s="1"/>
  <c r="AI453" i="43" s="1"/>
  <c r="AJ453" i="43" s="1"/>
  <c r="AK453" i="43" s="1"/>
  <c r="X453" i="43"/>
  <c r="Y453" i="43" s="1"/>
  <c r="R453" i="43"/>
  <c r="Q453" i="43"/>
  <c r="AS453" i="43"/>
  <c r="AX453" i="43"/>
  <c r="BD453" i="43" s="1"/>
  <c r="BJ453" i="43" s="1"/>
  <c r="AV453" i="43"/>
  <c r="BB453" i="43" s="1"/>
  <c r="BH453" i="43" s="1"/>
  <c r="L453" i="43"/>
  <c r="M453" i="43" s="1"/>
  <c r="N453" i="43" s="1"/>
  <c r="O453" i="43" s="1"/>
  <c r="P453" i="43" s="1"/>
  <c r="AW453" i="43"/>
  <c r="BC453" i="43" s="1"/>
  <c r="BI453" i="43" s="1"/>
  <c r="S453" i="43"/>
  <c r="T453" i="43" s="1"/>
  <c r="U453" i="43" s="1"/>
  <c r="V453" i="43" s="1"/>
  <c r="W453" i="43" s="1"/>
  <c r="Z453" i="43"/>
  <c r="AA453" i="43" s="1"/>
  <c r="AB453" i="43" s="1"/>
  <c r="AC453" i="43" s="1"/>
  <c r="AD453" i="43" s="1"/>
  <c r="BK453" i="43"/>
  <c r="BN453" i="43" s="1"/>
  <c r="AT453" i="43"/>
  <c r="AZ453" i="43" s="1"/>
  <c r="BF453" i="43" s="1"/>
  <c r="AU453" i="43"/>
  <c r="BA453" i="43" s="1"/>
  <c r="BG453" i="43" s="1"/>
  <c r="AY453" i="43"/>
  <c r="BL453" i="43"/>
  <c r="BM453" i="43" s="1"/>
  <c r="BE453" i="43"/>
  <c r="AF398" i="43"/>
  <c r="AG398" i="43" s="1"/>
  <c r="AH398" i="43" s="1"/>
  <c r="AI398" i="43" s="1"/>
  <c r="AJ398" i="43" s="1"/>
  <c r="AK398" i="43" s="1"/>
  <c r="D398" i="43"/>
  <c r="AE398" i="43"/>
  <c r="AW398" i="43" s="1"/>
  <c r="BC398" i="43" s="1"/>
  <c r="BI398" i="43" s="1"/>
  <c r="B398" i="43"/>
  <c r="X398" i="43"/>
  <c r="AV398" i="43" s="1"/>
  <c r="BB398" i="43" s="1"/>
  <c r="BH398" i="43" s="1"/>
  <c r="Y398" i="43"/>
  <c r="Z398" i="43" s="1"/>
  <c r="AA398" i="43" s="1"/>
  <c r="AB398" i="43" s="1"/>
  <c r="AC398" i="43" s="1"/>
  <c r="AD398" i="43" s="1"/>
  <c r="Q398" i="43"/>
  <c r="R398" i="43" s="1"/>
  <c r="S398" i="43" s="1"/>
  <c r="T398" i="43" s="1"/>
  <c r="U398" i="43" s="1"/>
  <c r="V398" i="43" s="1"/>
  <c r="W398" i="43" s="1"/>
  <c r="AN398" i="43"/>
  <c r="AO398" i="43" s="1"/>
  <c r="AP398" i="43" s="1"/>
  <c r="AQ398" i="43" s="1"/>
  <c r="AR398" i="43" s="1"/>
  <c r="J398" i="43"/>
  <c r="AM398" i="43"/>
  <c r="C398" i="43"/>
  <c r="AL398" i="43"/>
  <c r="E398" i="43"/>
  <c r="F398" i="43" s="1"/>
  <c r="G398" i="43"/>
  <c r="H398" i="43" s="1"/>
  <c r="I398" i="43" s="1"/>
  <c r="AU398" i="43"/>
  <c r="BA398" i="43" s="1"/>
  <c r="BG398" i="43" s="1"/>
  <c r="K398" i="43"/>
  <c r="L398" i="43" s="1"/>
  <c r="M398" i="43" s="1"/>
  <c r="N398" i="43" s="1"/>
  <c r="O398" i="43" s="1"/>
  <c r="P398" i="43" s="1"/>
  <c r="AS398" i="43"/>
  <c r="AX398" i="43"/>
  <c r="BD398" i="43" s="1"/>
  <c r="BJ398" i="43" s="1"/>
  <c r="AT398" i="43"/>
  <c r="AZ398" i="43" s="1"/>
  <c r="BF398" i="43" s="1"/>
  <c r="AY398" i="43"/>
  <c r="BK398" i="43"/>
  <c r="BN398" i="43" s="1"/>
  <c r="BL398" i="43"/>
  <c r="BM398" i="43" s="1"/>
  <c r="BE398" i="43"/>
  <c r="AL390" i="43"/>
  <c r="AE390" i="43"/>
  <c r="X390" i="43"/>
  <c r="Y390" i="43" s="1"/>
  <c r="Z390" i="43" s="1"/>
  <c r="AA390" i="43" s="1"/>
  <c r="AB390" i="43" s="1"/>
  <c r="AC390" i="43" s="1"/>
  <c r="AD390" i="43" s="1"/>
  <c r="R390" i="43"/>
  <c r="S390" i="43" s="1"/>
  <c r="T390" i="43" s="1"/>
  <c r="U390" i="43" s="1"/>
  <c r="V390" i="43" s="1"/>
  <c r="W390" i="43" s="1"/>
  <c r="Q390" i="43"/>
  <c r="J390" i="43"/>
  <c r="C390" i="43"/>
  <c r="AM390" i="43"/>
  <c r="AN390" i="43" s="1"/>
  <c r="AO390" i="43" s="1"/>
  <c r="AP390" i="43" s="1"/>
  <c r="AQ390" i="43" s="1"/>
  <c r="AR390" i="43" s="1"/>
  <c r="B390" i="43"/>
  <c r="AF390" i="43"/>
  <c r="AG390" i="43" s="1"/>
  <c r="AH390" i="43" s="1"/>
  <c r="AI390" i="43" s="1"/>
  <c r="AJ390" i="43" s="1"/>
  <c r="AK390" i="43" s="1"/>
  <c r="K390" i="43"/>
  <c r="L390" i="43" s="1"/>
  <c r="M390" i="43" s="1"/>
  <c r="N390" i="43" s="1"/>
  <c r="O390" i="43" s="1"/>
  <c r="P390" i="43" s="1"/>
  <c r="AU390" i="43"/>
  <c r="BA390" i="43" s="1"/>
  <c r="BG390" i="43" s="1"/>
  <c r="AX390" i="43"/>
  <c r="BD390" i="43" s="1"/>
  <c r="BJ390" i="43" s="1"/>
  <c r="AV390" i="43"/>
  <c r="BB390" i="43" s="1"/>
  <c r="BH390" i="43" s="1"/>
  <c r="D390" i="43"/>
  <c r="E390" i="43" s="1"/>
  <c r="F390" i="43" s="1"/>
  <c r="G390" i="43" s="1"/>
  <c r="H390" i="43" s="1"/>
  <c r="I390" i="43" s="1"/>
  <c r="AS390" i="43"/>
  <c r="AW390" i="43"/>
  <c r="BC390" i="43" s="1"/>
  <c r="BI390" i="43" s="1"/>
  <c r="AT390" i="43"/>
  <c r="AZ390" i="43" s="1"/>
  <c r="BF390" i="43" s="1"/>
  <c r="AY390" i="43"/>
  <c r="BK390" i="43"/>
  <c r="BN390" i="43" s="1"/>
  <c r="AL368" i="43"/>
  <c r="C368" i="43"/>
  <c r="AE368" i="43"/>
  <c r="B368" i="43"/>
  <c r="Y368" i="43"/>
  <c r="X368" i="43"/>
  <c r="Z368" i="43"/>
  <c r="AA368" i="43" s="1"/>
  <c r="AB368" i="43" s="1"/>
  <c r="AC368" i="43" s="1"/>
  <c r="AD368" i="43" s="1"/>
  <c r="Q368" i="43"/>
  <c r="R368" i="43" s="1"/>
  <c r="S368" i="43" s="1"/>
  <c r="T368" i="43" s="1"/>
  <c r="U368" i="43" s="1"/>
  <c r="V368" i="43" s="1"/>
  <c r="W368" i="43" s="1"/>
  <c r="K368" i="43"/>
  <c r="L368" i="43" s="1"/>
  <c r="M368" i="43" s="1"/>
  <c r="N368" i="43" s="1"/>
  <c r="O368" i="43" s="1"/>
  <c r="P368" i="43" s="1"/>
  <c r="AM368" i="43"/>
  <c r="AN368" i="43" s="1"/>
  <c r="AO368" i="43" s="1"/>
  <c r="AP368" i="43" s="1"/>
  <c r="AQ368" i="43" s="1"/>
  <c r="AR368" i="43" s="1"/>
  <c r="J368" i="43"/>
  <c r="AT368" i="43"/>
  <c r="AZ368" i="43" s="1"/>
  <c r="BF368" i="43" s="1"/>
  <c r="D368" i="43"/>
  <c r="E368" i="43" s="1"/>
  <c r="F368" i="43" s="1"/>
  <c r="G368" i="43" s="1"/>
  <c r="H368" i="43" s="1"/>
  <c r="I368" i="43" s="1"/>
  <c r="AX368" i="43"/>
  <c r="BD368" i="43" s="1"/>
  <c r="BJ368" i="43" s="1"/>
  <c r="AV368" i="43"/>
  <c r="BB368" i="43" s="1"/>
  <c r="BH368" i="43" s="1"/>
  <c r="AF368" i="43"/>
  <c r="AG368" i="43" s="1"/>
  <c r="AH368" i="43" s="1"/>
  <c r="AI368" i="43" s="1"/>
  <c r="AJ368" i="43" s="1"/>
  <c r="AK368" i="43" s="1"/>
  <c r="AU368" i="43"/>
  <c r="BA368" i="43" s="1"/>
  <c r="BG368" i="43" s="1"/>
  <c r="AS368" i="43"/>
  <c r="AW368" i="43"/>
  <c r="BC368" i="43" s="1"/>
  <c r="BI368" i="43" s="1"/>
  <c r="AY368" i="43"/>
  <c r="BK368" i="43"/>
  <c r="BN368" i="43" s="1"/>
  <c r="X490" i="43"/>
  <c r="Q490" i="43"/>
  <c r="R490" i="43" s="1"/>
  <c r="S490" i="43" s="1"/>
  <c r="T490" i="43" s="1"/>
  <c r="U490" i="43" s="1"/>
  <c r="V490" i="43" s="1"/>
  <c r="W490" i="43" s="1"/>
  <c r="K490" i="43"/>
  <c r="L490" i="43" s="1"/>
  <c r="M490" i="43" s="1"/>
  <c r="N490" i="43" s="1"/>
  <c r="O490" i="43" s="1"/>
  <c r="P490" i="43" s="1"/>
  <c r="J490" i="43"/>
  <c r="AL490" i="43"/>
  <c r="B490" i="43"/>
  <c r="AE490" i="43"/>
  <c r="AF490" i="43" s="1"/>
  <c r="C490" i="43"/>
  <c r="Z490" i="43"/>
  <c r="AA490" i="43" s="1"/>
  <c r="Y490" i="43"/>
  <c r="AB490" i="43"/>
  <c r="AC490" i="43" s="1"/>
  <c r="AD490" i="43" s="1"/>
  <c r="D490" i="43"/>
  <c r="E490" i="43" s="1"/>
  <c r="F490" i="43" s="1"/>
  <c r="G490" i="43" s="1"/>
  <c r="H490" i="43" s="1"/>
  <c r="I490" i="43" s="1"/>
  <c r="AT490" i="43"/>
  <c r="AZ490" i="43" s="1"/>
  <c r="BF490" i="43" s="1"/>
  <c r="AU490" i="43"/>
  <c r="BA490" i="43" s="1"/>
  <c r="BG490" i="43" s="1"/>
  <c r="AG490" i="43"/>
  <c r="AH490" i="43" s="1"/>
  <c r="AI490" i="43" s="1"/>
  <c r="AJ490" i="43" s="1"/>
  <c r="AK490" i="43" s="1"/>
  <c r="AV490" i="43"/>
  <c r="BB490" i="43" s="1"/>
  <c r="BH490" i="43" s="1"/>
  <c r="AM490" i="43"/>
  <c r="AN490" i="43" s="1"/>
  <c r="AO490" i="43" s="1"/>
  <c r="AP490" i="43" s="1"/>
  <c r="AQ490" i="43" s="1"/>
  <c r="AR490" i="43" s="1"/>
  <c r="AS490" i="43"/>
  <c r="AW490" i="43"/>
  <c r="BC490" i="43" s="1"/>
  <c r="BI490" i="43" s="1"/>
  <c r="AX490" i="43"/>
  <c r="BD490" i="43" s="1"/>
  <c r="BJ490" i="43" s="1"/>
  <c r="AY490" i="43"/>
  <c r="BK490" i="43"/>
  <c r="BN490" i="43" s="1"/>
  <c r="AF411" i="43"/>
  <c r="C411" i="43"/>
  <c r="AE411" i="43"/>
  <c r="E411" i="43"/>
  <c r="F411" i="43" s="1"/>
  <c r="G411" i="43" s="1"/>
  <c r="H411" i="43" s="1"/>
  <c r="I411" i="43" s="1"/>
  <c r="Z411" i="43"/>
  <c r="AA411" i="43" s="1"/>
  <c r="AB411" i="43" s="1"/>
  <c r="AC411" i="43" s="1"/>
  <c r="AD411" i="43" s="1"/>
  <c r="B411" i="43"/>
  <c r="Y411" i="43"/>
  <c r="X411" i="43"/>
  <c r="Q411" i="43"/>
  <c r="AL411" i="43"/>
  <c r="AM411" i="43" s="1"/>
  <c r="AN411" i="43" s="1"/>
  <c r="AO411" i="43" s="1"/>
  <c r="AP411" i="43" s="1"/>
  <c r="AQ411" i="43" s="1"/>
  <c r="AR411" i="43" s="1"/>
  <c r="J411" i="43"/>
  <c r="AG411" i="43"/>
  <c r="AH411" i="43" s="1"/>
  <c r="AI411" i="43" s="1"/>
  <c r="AJ411" i="43" s="1"/>
  <c r="AK411" i="43" s="1"/>
  <c r="D411" i="43"/>
  <c r="AS411" i="43"/>
  <c r="K411" i="43"/>
  <c r="L411" i="43" s="1"/>
  <c r="M411" i="43" s="1"/>
  <c r="N411" i="43" s="1"/>
  <c r="O411" i="43" s="1"/>
  <c r="P411" i="43" s="1"/>
  <c r="AX411" i="43"/>
  <c r="BD411" i="43" s="1"/>
  <c r="BJ411" i="43" s="1"/>
  <c r="AW411" i="43"/>
  <c r="BC411" i="43" s="1"/>
  <c r="BI411" i="43" s="1"/>
  <c r="AV411" i="43"/>
  <c r="BB411" i="43" s="1"/>
  <c r="BH411" i="43" s="1"/>
  <c r="R411" i="43"/>
  <c r="S411" i="43" s="1"/>
  <c r="T411" i="43" s="1"/>
  <c r="U411" i="43" s="1"/>
  <c r="V411" i="43" s="1"/>
  <c r="W411" i="43" s="1"/>
  <c r="AY411" i="43"/>
  <c r="AU411" i="43"/>
  <c r="BA411" i="43" s="1"/>
  <c r="BG411" i="43" s="1"/>
  <c r="BK411" i="43"/>
  <c r="BN411" i="43" s="1"/>
  <c r="AT411" i="43"/>
  <c r="AZ411" i="43" s="1"/>
  <c r="BF411" i="43" s="1"/>
  <c r="BE411" i="43"/>
  <c r="BL411" i="43"/>
  <c r="BM411" i="43" s="1"/>
  <c r="J427" i="43"/>
  <c r="AM427" i="43"/>
  <c r="AN427" i="43" s="1"/>
  <c r="AO427" i="43" s="1"/>
  <c r="AP427" i="43" s="1"/>
  <c r="AQ427" i="43" s="1"/>
  <c r="AR427" i="43" s="1"/>
  <c r="B427" i="43"/>
  <c r="X427" i="43"/>
  <c r="Y427" i="43" s="1"/>
  <c r="Z427" i="43" s="1"/>
  <c r="AA427" i="43" s="1"/>
  <c r="AB427" i="43" s="1"/>
  <c r="AC427" i="43" s="1"/>
  <c r="AD427" i="43" s="1"/>
  <c r="R427" i="43"/>
  <c r="S427" i="43" s="1"/>
  <c r="T427" i="43" s="1"/>
  <c r="U427" i="43" s="1"/>
  <c r="V427" i="43" s="1"/>
  <c r="W427" i="43" s="1"/>
  <c r="Q427" i="43"/>
  <c r="K427" i="43"/>
  <c r="L427" i="43" s="1"/>
  <c r="M427" i="43" s="1"/>
  <c r="N427" i="43" s="1"/>
  <c r="O427" i="43" s="1"/>
  <c r="P427" i="43" s="1"/>
  <c r="AL427" i="43"/>
  <c r="AE427" i="43"/>
  <c r="AF427" i="43" s="1"/>
  <c r="AG427" i="43" s="1"/>
  <c r="AH427" i="43" s="1"/>
  <c r="AI427" i="43" s="1"/>
  <c r="AJ427" i="43" s="1"/>
  <c r="AK427" i="43" s="1"/>
  <c r="C427" i="43"/>
  <c r="D427" i="43"/>
  <c r="E427" i="43" s="1"/>
  <c r="F427" i="43" s="1"/>
  <c r="G427" i="43" s="1"/>
  <c r="H427" i="43" s="1"/>
  <c r="I427" i="43" s="1"/>
  <c r="AW427" i="43"/>
  <c r="BC427" i="43" s="1"/>
  <c r="BI427" i="43" s="1"/>
  <c r="AX427" i="43"/>
  <c r="BD427" i="43" s="1"/>
  <c r="BJ427" i="43" s="1"/>
  <c r="AU427" i="43"/>
  <c r="BA427" i="43" s="1"/>
  <c r="BG427" i="43" s="1"/>
  <c r="AV427" i="43"/>
  <c r="BB427" i="43" s="1"/>
  <c r="BH427" i="43" s="1"/>
  <c r="AT427" i="43"/>
  <c r="AZ427" i="43" s="1"/>
  <c r="BF427" i="43" s="1"/>
  <c r="AS427" i="43"/>
  <c r="BK427" i="43"/>
  <c r="BN427" i="43" s="1"/>
  <c r="AY427" i="43"/>
  <c r="AL388" i="43"/>
  <c r="C388" i="43"/>
  <c r="AF388" i="43"/>
  <c r="AG388" i="43" s="1"/>
  <c r="AH388" i="43" s="1"/>
  <c r="AI388" i="43" s="1"/>
  <c r="AJ388" i="43" s="1"/>
  <c r="AK388" i="43" s="1"/>
  <c r="B388" i="43"/>
  <c r="AE388" i="43"/>
  <c r="X388" i="43"/>
  <c r="Y388" i="43"/>
  <c r="Z388" i="43" s="1"/>
  <c r="AA388" i="43" s="1"/>
  <c r="AB388" i="43" s="1"/>
  <c r="AC388" i="43" s="1"/>
  <c r="AD388" i="43" s="1"/>
  <c r="Q388" i="43"/>
  <c r="AN388" i="43"/>
  <c r="AO388" i="43" s="1"/>
  <c r="AP388" i="43" s="1"/>
  <c r="AQ388" i="43" s="1"/>
  <c r="AR388" i="43" s="1"/>
  <c r="J388" i="43"/>
  <c r="K388" i="43" s="1"/>
  <c r="L388" i="43" s="1"/>
  <c r="M388" i="43" s="1"/>
  <c r="N388" i="43" s="1"/>
  <c r="O388" i="43" s="1"/>
  <c r="P388" i="43" s="1"/>
  <c r="AM388" i="43"/>
  <c r="D388" i="43"/>
  <c r="E388" i="43" s="1"/>
  <c r="F388" i="43" s="1"/>
  <c r="G388" i="43" s="1"/>
  <c r="H388" i="43" s="1"/>
  <c r="I388" i="43" s="1"/>
  <c r="AS388" i="43"/>
  <c r="AX388" i="43"/>
  <c r="BD388" i="43" s="1"/>
  <c r="BJ388" i="43" s="1"/>
  <c r="AW388" i="43"/>
  <c r="BC388" i="43" s="1"/>
  <c r="BI388" i="43" s="1"/>
  <c r="AT388" i="43"/>
  <c r="AZ388" i="43" s="1"/>
  <c r="BF388" i="43" s="1"/>
  <c r="R388" i="43"/>
  <c r="S388" i="43" s="1"/>
  <c r="T388" i="43" s="1"/>
  <c r="U388" i="43" s="1"/>
  <c r="V388" i="43" s="1"/>
  <c r="W388" i="43" s="1"/>
  <c r="AV388" i="43"/>
  <c r="BB388" i="43" s="1"/>
  <c r="BH388" i="43" s="1"/>
  <c r="AU388" i="43"/>
  <c r="BA388" i="43" s="1"/>
  <c r="BG388" i="43" s="1"/>
  <c r="AY388" i="43"/>
  <c r="BK388" i="43"/>
  <c r="BN388" i="43" s="1"/>
  <c r="BL388" i="43"/>
  <c r="BM388" i="43" s="1"/>
  <c r="BE388" i="43"/>
  <c r="AE365" i="43"/>
  <c r="AF365" i="43" s="1"/>
  <c r="C365" i="43"/>
  <c r="AS365" i="43" s="1"/>
  <c r="X365" i="43"/>
  <c r="B365" i="43"/>
  <c r="R365" i="43"/>
  <c r="Q365" i="43"/>
  <c r="L365" i="43"/>
  <c r="M365" i="43" s="1"/>
  <c r="N365" i="43" s="1"/>
  <c r="O365" i="43" s="1"/>
  <c r="P365" i="43" s="1"/>
  <c r="K365" i="43"/>
  <c r="AT365" i="43" s="1"/>
  <c r="AZ365" i="43" s="1"/>
  <c r="BF365" i="43" s="1"/>
  <c r="J365" i="43"/>
  <c r="AL365" i="43"/>
  <c r="D365" i="43"/>
  <c r="E365" i="43" s="1"/>
  <c r="F365" i="43" s="1"/>
  <c r="G365" i="43" s="1"/>
  <c r="H365" i="43" s="1"/>
  <c r="I365" i="43" s="1"/>
  <c r="Y365" i="43"/>
  <c r="Z365" i="43" s="1"/>
  <c r="AA365" i="43" s="1"/>
  <c r="AB365" i="43" s="1"/>
  <c r="AC365" i="43" s="1"/>
  <c r="AD365" i="43" s="1"/>
  <c r="AG365" i="43"/>
  <c r="AH365" i="43" s="1"/>
  <c r="AI365" i="43" s="1"/>
  <c r="AJ365" i="43" s="1"/>
  <c r="AK365" i="43" s="1"/>
  <c r="AY365" i="43"/>
  <c r="AX365" i="43"/>
  <c r="BD365" i="43" s="1"/>
  <c r="BJ365" i="43" s="1"/>
  <c r="S365" i="43"/>
  <c r="T365" i="43" s="1"/>
  <c r="U365" i="43" s="1"/>
  <c r="V365" i="43" s="1"/>
  <c r="W365" i="43" s="1"/>
  <c r="AM365" i="43"/>
  <c r="AN365" i="43" s="1"/>
  <c r="AO365" i="43" s="1"/>
  <c r="AP365" i="43" s="1"/>
  <c r="AQ365" i="43" s="1"/>
  <c r="AR365" i="43" s="1"/>
  <c r="AV365" i="43"/>
  <c r="BB365" i="43" s="1"/>
  <c r="BH365" i="43" s="1"/>
  <c r="AW365" i="43"/>
  <c r="BC365" i="43" s="1"/>
  <c r="BI365" i="43" s="1"/>
  <c r="BE365" i="43"/>
  <c r="AU365" i="43"/>
  <c r="BA365" i="43"/>
  <c r="BK365" i="43"/>
  <c r="BN365" i="43" s="1"/>
  <c r="K421" i="43"/>
  <c r="L421" i="43" s="1"/>
  <c r="M421" i="43" s="1"/>
  <c r="N421" i="43" s="1"/>
  <c r="O421" i="43" s="1"/>
  <c r="P421" i="43" s="1"/>
  <c r="J421" i="43"/>
  <c r="AT421" i="43" s="1"/>
  <c r="AZ421" i="43" s="1"/>
  <c r="BF421" i="43" s="1"/>
  <c r="AE421" i="43"/>
  <c r="X421" i="43"/>
  <c r="AV421" i="43" s="1"/>
  <c r="BB421" i="43" s="1"/>
  <c r="BH421" i="43" s="1"/>
  <c r="Q421" i="43"/>
  <c r="R421" i="43" s="1"/>
  <c r="AL421" i="43"/>
  <c r="AF421" i="43"/>
  <c r="AG421" i="43" s="1"/>
  <c r="Y421" i="43"/>
  <c r="Z421" i="43" s="1"/>
  <c r="AA421" i="43" s="1"/>
  <c r="AB421" i="43" s="1"/>
  <c r="AC421" i="43" s="1"/>
  <c r="AD421" i="43" s="1"/>
  <c r="C421" i="43"/>
  <c r="D421" i="43" s="1"/>
  <c r="E421" i="43" s="1"/>
  <c r="F421" i="43" s="1"/>
  <c r="G421" i="43" s="1"/>
  <c r="H421" i="43" s="1"/>
  <c r="I421" i="43" s="1"/>
  <c r="B421" i="43"/>
  <c r="S421" i="43"/>
  <c r="T421" i="43" s="1"/>
  <c r="U421" i="43" s="1"/>
  <c r="V421" i="43" s="1"/>
  <c r="W421" i="43" s="1"/>
  <c r="AH421" i="43"/>
  <c r="AI421" i="43" s="1"/>
  <c r="AJ421" i="43" s="1"/>
  <c r="AK421" i="43" s="1"/>
  <c r="AM421" i="43"/>
  <c r="AN421" i="43" s="1"/>
  <c r="AO421" i="43" s="1"/>
  <c r="AP421" i="43" s="1"/>
  <c r="AQ421" i="43" s="1"/>
  <c r="AR421" i="43" s="1"/>
  <c r="AS421" i="43"/>
  <c r="AW421" i="43"/>
  <c r="BC421" i="43" s="1"/>
  <c r="BI421" i="43" s="1"/>
  <c r="AX421" i="43"/>
  <c r="BD421" i="43" s="1"/>
  <c r="BJ421" i="43" s="1"/>
  <c r="AY421" i="43"/>
  <c r="AU421" i="43"/>
  <c r="BA421" i="43" s="1"/>
  <c r="BG421" i="43" s="1"/>
  <c r="BL421" i="43"/>
  <c r="BM421" i="43" s="1"/>
  <c r="BE421" i="43"/>
  <c r="BK421" i="43"/>
  <c r="BN421" i="43" s="1"/>
  <c r="Q377" i="43"/>
  <c r="J377" i="43"/>
  <c r="K377" i="43" s="1"/>
  <c r="L377" i="43" s="1"/>
  <c r="M377" i="43" s="1"/>
  <c r="N377" i="43" s="1"/>
  <c r="O377" i="43" s="1"/>
  <c r="P377" i="43" s="1"/>
  <c r="D377" i="43"/>
  <c r="E377" i="43" s="1"/>
  <c r="F377" i="43" s="1"/>
  <c r="G377" i="43" s="1"/>
  <c r="H377" i="43" s="1"/>
  <c r="I377" i="43" s="1"/>
  <c r="AM377" i="43"/>
  <c r="AN377" i="43" s="1"/>
  <c r="AO377" i="43" s="1"/>
  <c r="AP377" i="43" s="1"/>
  <c r="AQ377" i="43" s="1"/>
  <c r="AR377" i="43" s="1"/>
  <c r="C377" i="43"/>
  <c r="AL377" i="43"/>
  <c r="B377" i="43"/>
  <c r="AE377" i="43"/>
  <c r="X377" i="43"/>
  <c r="R377" i="43"/>
  <c r="S377" i="43" s="1"/>
  <c r="T377" i="43" s="1"/>
  <c r="U377" i="43" s="1"/>
  <c r="V377" i="43" s="1"/>
  <c r="W377" i="43" s="1"/>
  <c r="AU377" i="43"/>
  <c r="BA377" i="43" s="1"/>
  <c r="BG377" i="43" s="1"/>
  <c r="AX377" i="43"/>
  <c r="BD377" i="43" s="1"/>
  <c r="BJ377" i="43" s="1"/>
  <c r="Y377" i="43"/>
  <c r="Z377" i="43" s="1"/>
  <c r="AA377" i="43" s="1"/>
  <c r="AB377" i="43" s="1"/>
  <c r="AC377" i="43" s="1"/>
  <c r="AD377" i="43" s="1"/>
  <c r="AF377" i="43"/>
  <c r="AG377" i="43" s="1"/>
  <c r="AH377" i="43" s="1"/>
  <c r="AI377" i="43" s="1"/>
  <c r="AJ377" i="43" s="1"/>
  <c r="AK377" i="43" s="1"/>
  <c r="AT377" i="43"/>
  <c r="AZ377" i="43" s="1"/>
  <c r="BF377" i="43" s="1"/>
  <c r="AS377" i="43"/>
  <c r="AW377" i="43"/>
  <c r="BC377" i="43" s="1"/>
  <c r="BI377" i="43" s="1"/>
  <c r="AV377" i="43"/>
  <c r="BB377" i="43" s="1"/>
  <c r="BH377" i="43" s="1"/>
  <c r="AY377" i="43"/>
  <c r="BK377" i="43"/>
  <c r="BN377" i="43" s="1"/>
  <c r="BL377" i="43"/>
  <c r="BM377" i="43" s="1"/>
  <c r="BE377" i="43"/>
  <c r="R443" i="43"/>
  <c r="S443" i="43" s="1"/>
  <c r="T443" i="43" s="1"/>
  <c r="U443" i="43" s="1"/>
  <c r="V443" i="43" s="1"/>
  <c r="W443" i="43" s="1"/>
  <c r="Q443" i="43"/>
  <c r="K443" i="43"/>
  <c r="L443" i="43" s="1"/>
  <c r="M443" i="43" s="1"/>
  <c r="N443" i="43" s="1"/>
  <c r="O443" i="43" s="1"/>
  <c r="P443" i="43" s="1"/>
  <c r="J443" i="43"/>
  <c r="AT443" i="43" s="1"/>
  <c r="AZ443" i="43" s="1"/>
  <c r="BF443" i="43" s="1"/>
  <c r="AM443" i="43"/>
  <c r="AN443" i="43" s="1"/>
  <c r="D443" i="43"/>
  <c r="AL443" i="43"/>
  <c r="E443" i="43"/>
  <c r="F443" i="43" s="1"/>
  <c r="AE443" i="43"/>
  <c r="C443" i="43"/>
  <c r="X443" i="43"/>
  <c r="B443" i="43"/>
  <c r="AU443" i="43"/>
  <c r="BA443" i="43" s="1"/>
  <c r="BG443" i="43" s="1"/>
  <c r="AF443" i="43"/>
  <c r="AG443" i="43" s="1"/>
  <c r="AH443" i="43" s="1"/>
  <c r="AI443" i="43" s="1"/>
  <c r="AJ443" i="43" s="1"/>
  <c r="AK443" i="43" s="1"/>
  <c r="Y443" i="43"/>
  <c r="Z443" i="43" s="1"/>
  <c r="AA443" i="43" s="1"/>
  <c r="AB443" i="43" s="1"/>
  <c r="AC443" i="43" s="1"/>
  <c r="AD443" i="43" s="1"/>
  <c r="AS443" i="43"/>
  <c r="G443" i="43"/>
  <c r="H443" i="43" s="1"/>
  <c r="I443" i="43" s="1"/>
  <c r="AO443" i="43"/>
  <c r="AP443" i="43" s="1"/>
  <c r="AQ443" i="43" s="1"/>
  <c r="AR443" i="43" s="1"/>
  <c r="AY443" i="43"/>
  <c r="AW443" i="43"/>
  <c r="BC443" i="43" s="1"/>
  <c r="BI443" i="43" s="1"/>
  <c r="AV443" i="43"/>
  <c r="BB443" i="43" s="1"/>
  <c r="BH443" i="43" s="1"/>
  <c r="AX443" i="43"/>
  <c r="BD443" i="43" s="1"/>
  <c r="BJ443" i="43" s="1"/>
  <c r="BK443" i="43"/>
  <c r="BN443" i="43" s="1"/>
  <c r="BE443" i="43"/>
  <c r="BL443" i="43"/>
  <c r="BM443" i="43" s="1"/>
  <c r="D456" i="43"/>
  <c r="E456" i="43" s="1"/>
  <c r="F456" i="43" s="1"/>
  <c r="G456" i="43" s="1"/>
  <c r="H456" i="43" s="1"/>
  <c r="I456" i="43" s="1"/>
  <c r="AM456" i="43"/>
  <c r="AN456" i="43" s="1"/>
  <c r="AO456" i="43" s="1"/>
  <c r="AP456" i="43" s="1"/>
  <c r="AQ456" i="43" s="1"/>
  <c r="AR456" i="43" s="1"/>
  <c r="C456" i="43"/>
  <c r="AL456" i="43"/>
  <c r="B456" i="43"/>
  <c r="AE456" i="43"/>
  <c r="AF456" i="43" s="1"/>
  <c r="AG456" i="43" s="1"/>
  <c r="AH456" i="43" s="1"/>
  <c r="AI456" i="43" s="1"/>
  <c r="AJ456" i="43" s="1"/>
  <c r="AK456" i="43" s="1"/>
  <c r="X456" i="43"/>
  <c r="Q456" i="43"/>
  <c r="R456" i="43"/>
  <c r="S456" i="43" s="1"/>
  <c r="T456" i="43" s="1"/>
  <c r="U456" i="43" s="1"/>
  <c r="V456" i="43" s="1"/>
  <c r="W456" i="43" s="1"/>
  <c r="J456" i="43"/>
  <c r="AU456" i="43"/>
  <c r="BA456" i="43" s="1"/>
  <c r="BG456" i="43" s="1"/>
  <c r="AS456" i="43"/>
  <c r="Y456" i="43"/>
  <c r="Z456" i="43" s="1"/>
  <c r="AA456" i="43" s="1"/>
  <c r="AB456" i="43" s="1"/>
  <c r="AC456" i="43" s="1"/>
  <c r="AD456" i="43" s="1"/>
  <c r="K456" i="43"/>
  <c r="L456" i="43" s="1"/>
  <c r="M456" i="43" s="1"/>
  <c r="N456" i="43" s="1"/>
  <c r="O456" i="43" s="1"/>
  <c r="P456" i="43" s="1"/>
  <c r="AW456" i="43"/>
  <c r="BC456" i="43" s="1"/>
  <c r="BI456" i="43" s="1"/>
  <c r="AX456" i="43"/>
  <c r="BD456" i="43" s="1"/>
  <c r="BJ456" i="43" s="1"/>
  <c r="AY456" i="43"/>
  <c r="AV456" i="43"/>
  <c r="BB456" i="43" s="1"/>
  <c r="BH456" i="43" s="1"/>
  <c r="AT456" i="43"/>
  <c r="AZ456" i="43" s="1"/>
  <c r="BF456" i="43" s="1"/>
  <c r="BE456" i="43"/>
  <c r="BL456" i="43"/>
  <c r="BM456" i="43" s="1"/>
  <c r="BK456" i="43"/>
  <c r="BN456" i="43" s="1"/>
  <c r="R412" i="43"/>
  <c r="Q412" i="43"/>
  <c r="AL412" i="43"/>
  <c r="J412" i="43"/>
  <c r="AE412" i="43"/>
  <c r="AF412" i="43" s="1"/>
  <c r="AG412" i="43" s="1"/>
  <c r="AH412" i="43" s="1"/>
  <c r="AI412" i="43" s="1"/>
  <c r="AJ412" i="43" s="1"/>
  <c r="AK412" i="43" s="1"/>
  <c r="D412" i="43"/>
  <c r="E412" i="43" s="1"/>
  <c r="F412" i="43" s="1"/>
  <c r="G412" i="43" s="1"/>
  <c r="H412" i="43" s="1"/>
  <c r="I412" i="43" s="1"/>
  <c r="X412" i="43"/>
  <c r="Y412" i="43" s="1"/>
  <c r="Z412" i="43" s="1"/>
  <c r="AA412" i="43" s="1"/>
  <c r="AB412" i="43" s="1"/>
  <c r="AC412" i="43" s="1"/>
  <c r="AD412" i="43" s="1"/>
  <c r="C412" i="43"/>
  <c r="S412" i="43"/>
  <c r="T412" i="43" s="1"/>
  <c r="U412" i="43" s="1"/>
  <c r="V412" i="43" s="1"/>
  <c r="W412" i="43" s="1"/>
  <c r="B412" i="43"/>
  <c r="K412" i="43"/>
  <c r="L412" i="43"/>
  <c r="M412" i="43" s="1"/>
  <c r="N412" i="43" s="1"/>
  <c r="O412" i="43" s="1"/>
  <c r="P412" i="43" s="1"/>
  <c r="AU412" i="43"/>
  <c r="BA412" i="43" s="1"/>
  <c r="BG412" i="43" s="1"/>
  <c r="AX412" i="43"/>
  <c r="BD412" i="43" s="1"/>
  <c r="BJ412" i="43" s="1"/>
  <c r="AW412" i="43"/>
  <c r="BC412" i="43" s="1"/>
  <c r="BI412" i="43" s="1"/>
  <c r="AM412" i="43"/>
  <c r="AN412" i="43" s="1"/>
  <c r="AO412" i="43" s="1"/>
  <c r="AP412" i="43" s="1"/>
  <c r="AQ412" i="43" s="1"/>
  <c r="AR412" i="43" s="1"/>
  <c r="AT412" i="43"/>
  <c r="AZ412" i="43" s="1"/>
  <c r="BF412" i="43" s="1"/>
  <c r="AV412" i="43"/>
  <c r="BB412" i="43" s="1"/>
  <c r="BH412" i="43" s="1"/>
  <c r="AS412" i="43"/>
  <c r="AY412" i="43"/>
  <c r="BK412" i="43"/>
  <c r="BN412" i="43" s="1"/>
  <c r="BE412" i="43"/>
  <c r="BL412" i="43"/>
  <c r="BM412" i="43" s="1"/>
  <c r="L389" i="43"/>
  <c r="K389" i="43"/>
  <c r="AM389" i="43"/>
  <c r="AN389" i="43" s="1"/>
  <c r="J389" i="43"/>
  <c r="AL389" i="43"/>
  <c r="D389" i="43"/>
  <c r="AE389" i="43"/>
  <c r="AF389" i="43" s="1"/>
  <c r="C389" i="43"/>
  <c r="X389" i="43"/>
  <c r="Y389" i="43" s="1"/>
  <c r="Z389" i="43" s="1"/>
  <c r="AA389" i="43" s="1"/>
  <c r="AB389" i="43" s="1"/>
  <c r="AC389" i="43" s="1"/>
  <c r="AD389" i="43" s="1"/>
  <c r="B389" i="43"/>
  <c r="R389" i="43"/>
  <c r="S389" i="43" s="1"/>
  <c r="Q389" i="43"/>
  <c r="AU389" i="43"/>
  <c r="BA389" i="43" s="1"/>
  <c r="BG389" i="43" s="1"/>
  <c r="AG389" i="43"/>
  <c r="AH389" i="43" s="1"/>
  <c r="AI389" i="43" s="1"/>
  <c r="AJ389" i="43" s="1"/>
  <c r="AK389" i="43" s="1"/>
  <c r="AV389" i="43"/>
  <c r="BB389" i="43" s="1"/>
  <c r="BH389" i="43" s="1"/>
  <c r="T389" i="43"/>
  <c r="U389" i="43" s="1"/>
  <c r="V389" i="43" s="1"/>
  <c r="W389" i="43" s="1"/>
  <c r="M389" i="43"/>
  <c r="N389" i="43" s="1"/>
  <c r="O389" i="43" s="1"/>
  <c r="P389" i="43" s="1"/>
  <c r="AO389" i="43"/>
  <c r="AP389" i="43" s="1"/>
  <c r="AQ389" i="43" s="1"/>
  <c r="AR389" i="43" s="1"/>
  <c r="E389" i="43"/>
  <c r="F389" i="43" s="1"/>
  <c r="G389" i="43" s="1"/>
  <c r="H389" i="43" s="1"/>
  <c r="I389" i="43" s="1"/>
  <c r="AT389" i="43"/>
  <c r="AZ389" i="43" s="1"/>
  <c r="BF389" i="43" s="1"/>
  <c r="AX389" i="43"/>
  <c r="BD389" i="43" s="1"/>
  <c r="BJ389" i="43" s="1"/>
  <c r="AS389" i="43"/>
  <c r="AW389" i="43"/>
  <c r="BC389" i="43" s="1"/>
  <c r="BI389" i="43" s="1"/>
  <c r="AY389" i="43"/>
  <c r="BK389" i="43"/>
  <c r="BN389" i="43" s="1"/>
  <c r="AE469" i="43"/>
  <c r="AF469" i="43" s="1"/>
  <c r="AG469" i="43" s="1"/>
  <c r="AH469" i="43" s="1"/>
  <c r="AI469" i="43" s="1"/>
  <c r="AJ469" i="43" s="1"/>
  <c r="AK469" i="43" s="1"/>
  <c r="X469" i="43"/>
  <c r="Y469" i="43" s="1"/>
  <c r="R469" i="43"/>
  <c r="S469" i="43" s="1"/>
  <c r="T469" i="43" s="1"/>
  <c r="U469" i="43" s="1"/>
  <c r="V469" i="43" s="1"/>
  <c r="W469" i="43" s="1"/>
  <c r="Q469" i="43"/>
  <c r="J469" i="43"/>
  <c r="K469" i="43" s="1"/>
  <c r="D469" i="43"/>
  <c r="E469" i="43" s="1"/>
  <c r="AM469" i="43"/>
  <c r="AN469" i="43" s="1"/>
  <c r="AO469" i="43" s="1"/>
  <c r="AP469" i="43" s="1"/>
  <c r="AQ469" i="43" s="1"/>
  <c r="AR469" i="43" s="1"/>
  <c r="C469" i="43"/>
  <c r="AL469" i="43"/>
  <c r="B469" i="43"/>
  <c r="AV469" i="43"/>
  <c r="BB469" i="43" s="1"/>
  <c r="BH469" i="43" s="1"/>
  <c r="L469" i="43"/>
  <c r="M469" i="43" s="1"/>
  <c r="N469" i="43" s="1"/>
  <c r="O469" i="43" s="1"/>
  <c r="P469" i="43" s="1"/>
  <c r="F469" i="43"/>
  <c r="G469" i="43" s="1"/>
  <c r="H469" i="43" s="1"/>
  <c r="I469" i="43" s="1"/>
  <c r="AS469" i="43"/>
  <c r="AU469" i="43"/>
  <c r="BA469" i="43" s="1"/>
  <c r="BG469" i="43" s="1"/>
  <c r="Z469" i="43"/>
  <c r="AA469" i="43" s="1"/>
  <c r="AB469" i="43" s="1"/>
  <c r="AC469" i="43" s="1"/>
  <c r="AD469" i="43" s="1"/>
  <c r="AX469" i="43"/>
  <c r="BD469" i="43" s="1"/>
  <c r="BJ469" i="43" s="1"/>
  <c r="AW469" i="43"/>
  <c r="BC469" i="43" s="1"/>
  <c r="BI469" i="43" s="1"/>
  <c r="AT469" i="43"/>
  <c r="AZ469" i="43" s="1"/>
  <c r="BF469" i="43" s="1"/>
  <c r="AY469" i="43"/>
  <c r="BK469" i="43"/>
  <c r="BN469" i="43" s="1"/>
  <c r="BL469" i="43"/>
  <c r="BM469" i="43" s="1"/>
  <c r="BE469" i="43"/>
  <c r="AF359" i="43"/>
  <c r="E359" i="43"/>
  <c r="X359" i="43"/>
  <c r="Y359" i="43" s="1"/>
  <c r="Z359" i="43" s="1"/>
  <c r="AA359" i="43" s="1"/>
  <c r="AB359" i="43" s="1"/>
  <c r="AC359" i="43" s="1"/>
  <c r="AD359" i="43" s="1"/>
  <c r="D359" i="43"/>
  <c r="R359" i="43"/>
  <c r="S359" i="43" s="1"/>
  <c r="T359" i="43" s="1"/>
  <c r="U359" i="43" s="1"/>
  <c r="V359" i="43" s="1"/>
  <c r="W359" i="43" s="1"/>
  <c r="B359" i="43"/>
  <c r="Q359" i="43"/>
  <c r="L359" i="43"/>
  <c r="M359" i="43" s="1"/>
  <c r="N359" i="43" s="1"/>
  <c r="O359" i="43" s="1"/>
  <c r="P359" i="43" s="1"/>
  <c r="AL359" i="43"/>
  <c r="AM359" i="43" s="1"/>
  <c r="K359" i="43"/>
  <c r="AT359" i="43" s="1"/>
  <c r="AZ359" i="43" s="1"/>
  <c r="BF359" i="43" s="1"/>
  <c r="AG359" i="43"/>
  <c r="AH359" i="43" s="1"/>
  <c r="AI359" i="43" s="1"/>
  <c r="AJ359" i="43" s="1"/>
  <c r="AK359" i="43" s="1"/>
  <c r="J359" i="43"/>
  <c r="AE359" i="43"/>
  <c r="C359" i="43"/>
  <c r="AN359" i="43"/>
  <c r="AO359" i="43" s="1"/>
  <c r="AP359" i="43" s="1"/>
  <c r="AQ359" i="43" s="1"/>
  <c r="AR359" i="43" s="1"/>
  <c r="F359" i="43"/>
  <c r="G359" i="43" s="1"/>
  <c r="H359" i="43" s="1"/>
  <c r="I359" i="43" s="1"/>
  <c r="AV359" i="43"/>
  <c r="BB359" i="43" s="1"/>
  <c r="BH359" i="43" s="1"/>
  <c r="AW359" i="43"/>
  <c r="BC359" i="43" s="1"/>
  <c r="BI359" i="43" s="1"/>
  <c r="AU359" i="43"/>
  <c r="BA359" i="43" s="1"/>
  <c r="BG359" i="43" s="1"/>
  <c r="AX359" i="43"/>
  <c r="BD359" i="43" s="1"/>
  <c r="BJ359" i="43" s="1"/>
  <c r="AS359" i="43"/>
  <c r="AY359" i="43"/>
  <c r="BK359" i="43"/>
  <c r="BN359" i="43" s="1"/>
  <c r="Y384" i="43"/>
  <c r="X384" i="43"/>
  <c r="J384" i="43"/>
  <c r="C384" i="43"/>
  <c r="AL384" i="43"/>
  <c r="D384" i="43"/>
  <c r="E384" i="43" s="1"/>
  <c r="F384" i="43" s="1"/>
  <c r="AE384" i="43"/>
  <c r="B384" i="43"/>
  <c r="Z384" i="43"/>
  <c r="AA384" i="43" s="1"/>
  <c r="AB384" i="43" s="1"/>
  <c r="AC384" i="43" s="1"/>
  <c r="AD384" i="43" s="1"/>
  <c r="Q384" i="43"/>
  <c r="R384" i="43" s="1"/>
  <c r="S384" i="43" s="1"/>
  <c r="T384" i="43" s="1"/>
  <c r="U384" i="43" s="1"/>
  <c r="V384" i="43" s="1"/>
  <c r="W384" i="43" s="1"/>
  <c r="AU384" i="43"/>
  <c r="BA384" i="43" s="1"/>
  <c r="BG384" i="43" s="1"/>
  <c r="K384" i="43"/>
  <c r="L384" i="43" s="1"/>
  <c r="M384" i="43" s="1"/>
  <c r="N384" i="43" s="1"/>
  <c r="O384" i="43" s="1"/>
  <c r="P384" i="43" s="1"/>
  <c r="AV384" i="43"/>
  <c r="BB384" i="43" s="1"/>
  <c r="BH384" i="43" s="1"/>
  <c r="AF384" i="43"/>
  <c r="AG384" i="43" s="1"/>
  <c r="AH384" i="43" s="1"/>
  <c r="AI384" i="43" s="1"/>
  <c r="AJ384" i="43" s="1"/>
  <c r="AK384" i="43" s="1"/>
  <c r="G384" i="43"/>
  <c r="H384" i="43" s="1"/>
  <c r="I384" i="43" s="1"/>
  <c r="AX384" i="43"/>
  <c r="BD384" i="43" s="1"/>
  <c r="BJ384" i="43" s="1"/>
  <c r="AM384" i="43"/>
  <c r="AN384" i="43" s="1"/>
  <c r="AO384" i="43" s="1"/>
  <c r="AP384" i="43" s="1"/>
  <c r="AQ384" i="43" s="1"/>
  <c r="AR384" i="43" s="1"/>
  <c r="AT384" i="43"/>
  <c r="AZ384" i="43" s="1"/>
  <c r="BF384" i="43" s="1"/>
  <c r="AS384" i="43"/>
  <c r="AW384" i="43"/>
  <c r="BC384" i="43" s="1"/>
  <c r="BI384" i="43" s="1"/>
  <c r="AY384" i="43"/>
  <c r="BK384" i="43"/>
  <c r="BN384" i="43" s="1"/>
  <c r="X433" i="43"/>
  <c r="Q433" i="43"/>
  <c r="R433" i="43" s="1"/>
  <c r="S433" i="43" s="1"/>
  <c r="T433" i="43" s="1"/>
  <c r="U433" i="43" s="1"/>
  <c r="V433" i="43" s="1"/>
  <c r="W433" i="43" s="1"/>
  <c r="AL433" i="43"/>
  <c r="J433" i="43"/>
  <c r="AF433" i="43"/>
  <c r="AG433" i="43" s="1"/>
  <c r="AH433" i="43" s="1"/>
  <c r="AI433" i="43" s="1"/>
  <c r="AJ433" i="43" s="1"/>
  <c r="AK433" i="43" s="1"/>
  <c r="D433" i="43"/>
  <c r="E433" i="43" s="1"/>
  <c r="F433" i="43" s="1"/>
  <c r="G433" i="43" s="1"/>
  <c r="H433" i="43" s="1"/>
  <c r="I433" i="43" s="1"/>
  <c r="AE433" i="43"/>
  <c r="B433" i="43"/>
  <c r="AA433" i="43"/>
  <c r="C433" i="43"/>
  <c r="Z433" i="43"/>
  <c r="Y433" i="43"/>
  <c r="K433" i="43"/>
  <c r="L433" i="43" s="1"/>
  <c r="M433" i="43" s="1"/>
  <c r="N433" i="43" s="1"/>
  <c r="O433" i="43" s="1"/>
  <c r="P433" i="43" s="1"/>
  <c r="AS433" i="43"/>
  <c r="AM433" i="43"/>
  <c r="AN433" i="43" s="1"/>
  <c r="AO433" i="43" s="1"/>
  <c r="AP433" i="43" s="1"/>
  <c r="AQ433" i="43" s="1"/>
  <c r="AR433" i="43" s="1"/>
  <c r="AB433" i="43"/>
  <c r="AC433" i="43" s="1"/>
  <c r="AD433" i="43" s="1"/>
  <c r="AW433" i="43"/>
  <c r="BC433" i="43" s="1"/>
  <c r="BI433" i="43" s="1"/>
  <c r="AU433" i="43"/>
  <c r="BA433" i="43" s="1"/>
  <c r="BG433" i="43" s="1"/>
  <c r="AY433" i="43"/>
  <c r="AV433" i="43"/>
  <c r="BB433" i="43" s="1"/>
  <c r="BH433" i="43" s="1"/>
  <c r="AT433" i="43"/>
  <c r="AZ433" i="43" s="1"/>
  <c r="BF433" i="43" s="1"/>
  <c r="AX433" i="43"/>
  <c r="BD433" i="43" s="1"/>
  <c r="BJ433" i="43" s="1"/>
  <c r="BE433" i="43"/>
  <c r="BL433" i="43"/>
  <c r="BM433" i="43" s="1"/>
  <c r="BK433" i="43"/>
  <c r="BN433" i="43" s="1"/>
  <c r="AM410" i="43"/>
  <c r="Q410" i="43"/>
  <c r="AL410" i="43"/>
  <c r="J410" i="43"/>
  <c r="AG410" i="43"/>
  <c r="C410" i="43"/>
  <c r="AH410" i="43"/>
  <c r="AI410" i="43" s="1"/>
  <c r="AJ410" i="43" s="1"/>
  <c r="AK410" i="43" s="1"/>
  <c r="B410" i="43"/>
  <c r="AF410" i="43"/>
  <c r="AE410" i="43"/>
  <c r="Y410" i="43"/>
  <c r="Z410" i="43" s="1"/>
  <c r="AA410" i="43" s="1"/>
  <c r="AB410" i="43" s="1"/>
  <c r="AC410" i="43" s="1"/>
  <c r="AD410" i="43" s="1"/>
  <c r="AN410" i="43"/>
  <c r="AO410" i="43" s="1"/>
  <c r="AP410" i="43" s="1"/>
  <c r="AQ410" i="43" s="1"/>
  <c r="AR410" i="43" s="1"/>
  <c r="X410" i="43"/>
  <c r="AT410" i="43"/>
  <c r="AZ410" i="43" s="1"/>
  <c r="BF410" i="43" s="1"/>
  <c r="K410" i="43"/>
  <c r="L410" i="43" s="1"/>
  <c r="M410" i="43" s="1"/>
  <c r="N410" i="43" s="1"/>
  <c r="O410" i="43" s="1"/>
  <c r="P410" i="43" s="1"/>
  <c r="AW410" i="43"/>
  <c r="BC410" i="43" s="1"/>
  <c r="BI410" i="43" s="1"/>
  <c r="AX410" i="43"/>
  <c r="BD410" i="43" s="1"/>
  <c r="BJ410" i="43" s="1"/>
  <c r="AV410" i="43"/>
  <c r="BB410" i="43" s="1"/>
  <c r="BH410" i="43" s="1"/>
  <c r="R410" i="43"/>
  <c r="S410" i="43" s="1"/>
  <c r="T410" i="43" s="1"/>
  <c r="U410" i="43" s="1"/>
  <c r="V410" i="43" s="1"/>
  <c r="W410" i="43" s="1"/>
  <c r="D410" i="43"/>
  <c r="E410" i="43" s="1"/>
  <c r="F410" i="43" s="1"/>
  <c r="G410" i="43" s="1"/>
  <c r="H410" i="43" s="1"/>
  <c r="I410" i="43" s="1"/>
  <c r="AS410" i="43"/>
  <c r="AU410" i="43"/>
  <c r="BA410" i="43" s="1"/>
  <c r="BG410" i="43" s="1"/>
  <c r="BK410" i="43"/>
  <c r="BN410" i="43" s="1"/>
  <c r="AY410" i="43"/>
  <c r="X426" i="43"/>
  <c r="Q426" i="43"/>
  <c r="K426" i="43"/>
  <c r="L426" i="43" s="1"/>
  <c r="M426" i="43" s="1"/>
  <c r="N426" i="43" s="1"/>
  <c r="O426" i="43" s="1"/>
  <c r="P426" i="43" s="1"/>
  <c r="J426" i="43"/>
  <c r="AM426" i="43"/>
  <c r="AN426" i="43" s="1"/>
  <c r="AO426" i="43" s="1"/>
  <c r="AP426" i="43" s="1"/>
  <c r="AQ426" i="43" s="1"/>
  <c r="AR426" i="43" s="1"/>
  <c r="B426" i="43"/>
  <c r="AL426" i="43"/>
  <c r="C426" i="43"/>
  <c r="AF426" i="43"/>
  <c r="AG426" i="43" s="1"/>
  <c r="AH426" i="43" s="1"/>
  <c r="AI426" i="43" s="1"/>
  <c r="AJ426" i="43" s="1"/>
  <c r="AK426" i="43" s="1"/>
  <c r="AE426" i="43"/>
  <c r="D426" i="43"/>
  <c r="E426" i="43" s="1"/>
  <c r="F426" i="43" s="1"/>
  <c r="G426" i="43" s="1"/>
  <c r="H426" i="43" s="1"/>
  <c r="I426" i="43" s="1"/>
  <c r="AX426" i="43"/>
  <c r="BD426" i="43" s="1"/>
  <c r="BJ426" i="43" s="1"/>
  <c r="AW426" i="43"/>
  <c r="BC426" i="43" s="1"/>
  <c r="BI426" i="43" s="1"/>
  <c r="R426" i="43"/>
  <c r="S426" i="43" s="1"/>
  <c r="T426" i="43" s="1"/>
  <c r="U426" i="43" s="1"/>
  <c r="V426" i="43" s="1"/>
  <c r="W426" i="43" s="1"/>
  <c r="AT426" i="43"/>
  <c r="AZ426" i="43" s="1"/>
  <c r="BF426" i="43" s="1"/>
  <c r="Y426" i="43"/>
  <c r="Z426" i="43" s="1"/>
  <c r="AA426" i="43" s="1"/>
  <c r="AB426" i="43" s="1"/>
  <c r="AC426" i="43" s="1"/>
  <c r="AD426" i="43" s="1"/>
  <c r="AS426" i="43"/>
  <c r="AV426" i="43"/>
  <c r="BB426" i="43" s="1"/>
  <c r="BH426" i="43" s="1"/>
  <c r="AU426" i="43"/>
  <c r="BA426" i="43" s="1"/>
  <c r="BG426" i="43" s="1"/>
  <c r="AY426" i="43"/>
  <c r="BK426" i="43"/>
  <c r="BN426" i="43" s="1"/>
  <c r="AN450" i="43"/>
  <c r="AX450" i="43" s="1"/>
  <c r="BD450" i="43" s="1"/>
  <c r="BJ450" i="43" s="1"/>
  <c r="R450" i="43"/>
  <c r="AM450" i="43"/>
  <c r="J450" i="43"/>
  <c r="K450" i="43" s="1"/>
  <c r="AL450" i="43"/>
  <c r="B450" i="43"/>
  <c r="AF450" i="43"/>
  <c r="AG450" i="43" s="1"/>
  <c r="AH450" i="43" s="1"/>
  <c r="AI450" i="43" s="1"/>
  <c r="AJ450" i="43" s="1"/>
  <c r="AK450" i="43" s="1"/>
  <c r="C450" i="43"/>
  <c r="D450" i="43" s="1"/>
  <c r="AE450" i="43"/>
  <c r="Y450" i="43"/>
  <c r="Z450" i="43" s="1"/>
  <c r="AA450" i="43" s="1"/>
  <c r="AB450" i="43" s="1"/>
  <c r="AC450" i="43" s="1"/>
  <c r="AD450" i="43" s="1"/>
  <c r="X450" i="43"/>
  <c r="AO450" i="43"/>
  <c r="AP450" i="43" s="1"/>
  <c r="AQ450" i="43" s="1"/>
  <c r="AR450" i="43" s="1"/>
  <c r="Q450" i="43"/>
  <c r="E450" i="43"/>
  <c r="F450" i="43" s="1"/>
  <c r="G450" i="43" s="1"/>
  <c r="H450" i="43" s="1"/>
  <c r="I450" i="43" s="1"/>
  <c r="S450" i="43"/>
  <c r="T450" i="43" s="1"/>
  <c r="U450" i="43" s="1"/>
  <c r="V450" i="43" s="1"/>
  <c r="W450" i="43" s="1"/>
  <c r="AV450" i="43"/>
  <c r="BB450" i="43" s="1"/>
  <c r="BH450" i="43" s="1"/>
  <c r="AW450" i="43"/>
  <c r="BC450" i="43" s="1"/>
  <c r="BI450" i="43" s="1"/>
  <c r="L450" i="43"/>
  <c r="M450" i="43" s="1"/>
  <c r="N450" i="43" s="1"/>
  <c r="O450" i="43" s="1"/>
  <c r="P450" i="43" s="1"/>
  <c r="AT450" i="43"/>
  <c r="AZ450" i="43" s="1"/>
  <c r="BF450" i="43" s="1"/>
  <c r="AS450" i="43"/>
  <c r="AU450" i="43"/>
  <c r="BA450" i="43" s="1"/>
  <c r="BG450" i="43" s="1"/>
  <c r="AY450" i="43"/>
  <c r="BK450" i="43"/>
  <c r="BN450" i="43" s="1"/>
  <c r="R355" i="43"/>
  <c r="S355" i="43"/>
  <c r="AL355" i="43"/>
  <c r="AM355" i="43" s="1"/>
  <c r="AN355" i="43" s="1"/>
  <c r="AO355" i="43" s="1"/>
  <c r="AP355" i="43" s="1"/>
  <c r="AQ355" i="43" s="1"/>
  <c r="AR355" i="43" s="1"/>
  <c r="T355" i="43"/>
  <c r="U355" i="43" s="1"/>
  <c r="V355" i="43" s="1"/>
  <c r="W355" i="43" s="1"/>
  <c r="AE355" i="43"/>
  <c r="Q355" i="43"/>
  <c r="AF355" i="43"/>
  <c r="AG355" i="43" s="1"/>
  <c r="K355" i="43"/>
  <c r="L355" i="43" s="1"/>
  <c r="Z355" i="43"/>
  <c r="AA355" i="43" s="1"/>
  <c r="J355" i="43"/>
  <c r="Y355" i="43"/>
  <c r="C355" i="43"/>
  <c r="D355" i="43" s="1"/>
  <c r="E355" i="43" s="1"/>
  <c r="F355" i="43" s="1"/>
  <c r="G355" i="43" s="1"/>
  <c r="H355" i="43" s="1"/>
  <c r="I355" i="43" s="1"/>
  <c r="X355" i="43"/>
  <c r="B355" i="43"/>
  <c r="AB355" i="43"/>
  <c r="AC355" i="43" s="1"/>
  <c r="AD355" i="43" s="1"/>
  <c r="M355" i="43"/>
  <c r="N355" i="43" s="1"/>
  <c r="O355" i="43" s="1"/>
  <c r="P355" i="43" s="1"/>
  <c r="AX355" i="43"/>
  <c r="BD355" i="43" s="1"/>
  <c r="BJ355" i="43" s="1"/>
  <c r="AT355" i="43"/>
  <c r="AZ355" i="43" s="1"/>
  <c r="BF355" i="43" s="1"/>
  <c r="AU355" i="43"/>
  <c r="BA355" i="43" s="1"/>
  <c r="BG355" i="43" s="1"/>
  <c r="AH355" i="43"/>
  <c r="AI355" i="43" s="1"/>
  <c r="AJ355" i="43" s="1"/>
  <c r="AK355" i="43" s="1"/>
  <c r="AS355" i="43"/>
  <c r="AV355" i="43"/>
  <c r="BB355" i="43" s="1"/>
  <c r="BH355" i="43" s="1"/>
  <c r="AY355" i="43"/>
  <c r="AW355" i="43"/>
  <c r="BC355" i="43" s="1"/>
  <c r="BI355" i="43" s="1"/>
  <c r="BK355" i="43"/>
  <c r="BN355" i="43" s="1"/>
  <c r="BE355" i="43"/>
  <c r="BL355" i="43"/>
  <c r="BM355" i="43" s="1"/>
  <c r="AE372" i="43"/>
  <c r="X372" i="43"/>
  <c r="Y372" i="43" s="1"/>
  <c r="Z372" i="43" s="1"/>
  <c r="AA372" i="43" s="1"/>
  <c r="AB372" i="43" s="1"/>
  <c r="AC372" i="43" s="1"/>
  <c r="AD372" i="43" s="1"/>
  <c r="Q372" i="43"/>
  <c r="R372" i="43" s="1"/>
  <c r="S372" i="43" s="1"/>
  <c r="T372" i="43" s="1"/>
  <c r="U372" i="43" s="1"/>
  <c r="V372" i="43" s="1"/>
  <c r="W372" i="43" s="1"/>
  <c r="J372" i="43"/>
  <c r="D372" i="43"/>
  <c r="C372" i="43"/>
  <c r="E372" i="43"/>
  <c r="F372" i="43" s="1"/>
  <c r="G372" i="43" s="1"/>
  <c r="H372" i="43" s="1"/>
  <c r="I372" i="43" s="1"/>
  <c r="AL372" i="43"/>
  <c r="AM372" i="43" s="1"/>
  <c r="AN372" i="43" s="1"/>
  <c r="AO372" i="43" s="1"/>
  <c r="AP372" i="43" s="1"/>
  <c r="AQ372" i="43" s="1"/>
  <c r="AR372" i="43" s="1"/>
  <c r="B372" i="43"/>
  <c r="AW372" i="43"/>
  <c r="BC372" i="43" s="1"/>
  <c r="BI372" i="43" s="1"/>
  <c r="AF372" i="43"/>
  <c r="AG372" i="43" s="1"/>
  <c r="AH372" i="43" s="1"/>
  <c r="AI372" i="43" s="1"/>
  <c r="AJ372" i="43" s="1"/>
  <c r="AK372" i="43" s="1"/>
  <c r="AX372" i="43"/>
  <c r="BD372" i="43" s="1"/>
  <c r="BJ372" i="43" s="1"/>
  <c r="AV372" i="43"/>
  <c r="BB372" i="43" s="1"/>
  <c r="BH372" i="43" s="1"/>
  <c r="K372" i="43"/>
  <c r="L372" i="43" s="1"/>
  <c r="M372" i="43" s="1"/>
  <c r="N372" i="43" s="1"/>
  <c r="O372" i="43" s="1"/>
  <c r="P372" i="43" s="1"/>
  <c r="AS372" i="43"/>
  <c r="AU372" i="43"/>
  <c r="BA372" i="43" s="1"/>
  <c r="BG372" i="43" s="1"/>
  <c r="AY372" i="43"/>
  <c r="BK372" i="43"/>
  <c r="BN372" i="43" s="1"/>
  <c r="AT372" i="43"/>
  <c r="AZ372" i="43" s="1"/>
  <c r="BF372" i="43" s="1"/>
  <c r="BL372" i="43"/>
  <c r="BM372" i="43" s="1"/>
  <c r="BE372" i="43"/>
  <c r="X452" i="43"/>
  <c r="Y452" i="43"/>
  <c r="Z452" i="43" s="1"/>
  <c r="AA452" i="43" s="1"/>
  <c r="AB452" i="43" s="1"/>
  <c r="AC452" i="43" s="1"/>
  <c r="AD452" i="43" s="1"/>
  <c r="Q452" i="43"/>
  <c r="J452" i="43"/>
  <c r="K452" i="43" s="1"/>
  <c r="L452" i="43" s="1"/>
  <c r="M452" i="43" s="1"/>
  <c r="N452" i="43" s="1"/>
  <c r="O452" i="43" s="1"/>
  <c r="P452" i="43" s="1"/>
  <c r="D452" i="43"/>
  <c r="E452" i="43" s="1"/>
  <c r="F452" i="43" s="1"/>
  <c r="G452" i="43" s="1"/>
  <c r="H452" i="43" s="1"/>
  <c r="I452" i="43" s="1"/>
  <c r="AL452" i="43"/>
  <c r="C452" i="43"/>
  <c r="AF452" i="43"/>
  <c r="AG452" i="43" s="1"/>
  <c r="AH452" i="43" s="1"/>
  <c r="AI452" i="43" s="1"/>
  <c r="AJ452" i="43" s="1"/>
  <c r="AK452" i="43" s="1"/>
  <c r="B452" i="43"/>
  <c r="AE452" i="43"/>
  <c r="AM452" i="43"/>
  <c r="AN452" i="43" s="1"/>
  <c r="AO452" i="43" s="1"/>
  <c r="AP452" i="43" s="1"/>
  <c r="AQ452" i="43" s="1"/>
  <c r="AR452" i="43" s="1"/>
  <c r="R452" i="43"/>
  <c r="S452" i="43" s="1"/>
  <c r="T452" i="43" s="1"/>
  <c r="U452" i="43" s="1"/>
  <c r="V452" i="43" s="1"/>
  <c r="W452" i="43" s="1"/>
  <c r="AV452" i="43"/>
  <c r="BB452" i="43" s="1"/>
  <c r="BH452" i="43" s="1"/>
  <c r="AT452" i="43"/>
  <c r="AZ452" i="43" s="1"/>
  <c r="BF452" i="43" s="1"/>
  <c r="AS452" i="43"/>
  <c r="AW452" i="43"/>
  <c r="BC452" i="43" s="1"/>
  <c r="BI452" i="43" s="1"/>
  <c r="AU452" i="43"/>
  <c r="BA452" i="43" s="1"/>
  <c r="BG452" i="43" s="1"/>
  <c r="AX452" i="43"/>
  <c r="BD452" i="43" s="1"/>
  <c r="BJ452" i="43" s="1"/>
  <c r="AY452" i="43"/>
  <c r="BK452" i="43"/>
  <c r="BN452" i="43" s="1"/>
  <c r="BE452" i="43"/>
  <c r="BL452" i="43"/>
  <c r="BM452" i="43" s="1"/>
  <c r="J464" i="43"/>
  <c r="D464" i="43"/>
  <c r="E464" i="43" s="1"/>
  <c r="F464" i="43" s="1"/>
  <c r="G464" i="43" s="1"/>
  <c r="H464" i="43" s="1"/>
  <c r="I464" i="43" s="1"/>
  <c r="AL464" i="43"/>
  <c r="C464" i="43"/>
  <c r="AE464" i="43"/>
  <c r="AF464" i="43" s="1"/>
  <c r="AG464" i="43" s="1"/>
  <c r="AH464" i="43" s="1"/>
  <c r="AI464" i="43" s="1"/>
  <c r="AJ464" i="43" s="1"/>
  <c r="AK464" i="43" s="1"/>
  <c r="B464" i="43"/>
  <c r="Y464" i="43"/>
  <c r="X464" i="43"/>
  <c r="Z464" i="43"/>
  <c r="AA464" i="43" s="1"/>
  <c r="AB464" i="43" s="1"/>
  <c r="AC464" i="43" s="1"/>
  <c r="AD464" i="43" s="1"/>
  <c r="Q464" i="43"/>
  <c r="R464" i="43" s="1"/>
  <c r="S464" i="43" s="1"/>
  <c r="T464" i="43" s="1"/>
  <c r="U464" i="43" s="1"/>
  <c r="V464" i="43" s="1"/>
  <c r="W464" i="43" s="1"/>
  <c r="AW464" i="43"/>
  <c r="BC464" i="43" s="1"/>
  <c r="BI464" i="43" s="1"/>
  <c r="AM464" i="43"/>
  <c r="AN464" i="43" s="1"/>
  <c r="AO464" i="43" s="1"/>
  <c r="AP464" i="43" s="1"/>
  <c r="AQ464" i="43" s="1"/>
  <c r="AR464" i="43" s="1"/>
  <c r="AU464" i="43"/>
  <c r="BA464" i="43" s="1"/>
  <c r="BG464" i="43" s="1"/>
  <c r="AS464" i="43"/>
  <c r="AV464" i="43"/>
  <c r="BB464" i="43" s="1"/>
  <c r="BH464" i="43" s="1"/>
  <c r="K464" i="43"/>
  <c r="L464" i="43" s="1"/>
  <c r="M464" i="43" s="1"/>
  <c r="N464" i="43" s="1"/>
  <c r="O464" i="43" s="1"/>
  <c r="P464" i="43" s="1"/>
  <c r="AY464" i="43"/>
  <c r="AT464" i="43"/>
  <c r="AZ464" i="43" s="1"/>
  <c r="BF464" i="43" s="1"/>
  <c r="BK464" i="43"/>
  <c r="BN464" i="43" s="1"/>
  <c r="AX464" i="43"/>
  <c r="BD464" i="43" s="1"/>
  <c r="BJ464" i="43" s="1"/>
  <c r="BE464" i="43"/>
  <c r="BL464" i="43"/>
  <c r="BM464" i="43" s="1"/>
  <c r="Q478" i="43"/>
  <c r="L478" i="43"/>
  <c r="M478" i="43" s="1"/>
  <c r="N478" i="43" s="1"/>
  <c r="O478" i="43" s="1"/>
  <c r="P478" i="43" s="1"/>
  <c r="AL478" i="43"/>
  <c r="D478" i="43"/>
  <c r="E478" i="43" s="1"/>
  <c r="F478" i="43" s="1"/>
  <c r="G478" i="43" s="1"/>
  <c r="H478" i="43" s="1"/>
  <c r="I478" i="43" s="1"/>
  <c r="AE478" i="43"/>
  <c r="AF478" i="43" s="1"/>
  <c r="AG478" i="43" s="1"/>
  <c r="AH478" i="43" s="1"/>
  <c r="AI478" i="43" s="1"/>
  <c r="AJ478" i="43" s="1"/>
  <c r="AK478" i="43" s="1"/>
  <c r="C478" i="43"/>
  <c r="X478" i="43"/>
  <c r="Y478" i="43" s="1"/>
  <c r="B478" i="43"/>
  <c r="R478" i="43"/>
  <c r="S478" i="43" s="1"/>
  <c r="AX478" i="43"/>
  <c r="BD478" i="43" s="1"/>
  <c r="BJ478" i="43" s="1"/>
  <c r="AM478" i="43"/>
  <c r="AN478" i="43" s="1"/>
  <c r="AO478" i="43" s="1"/>
  <c r="AP478" i="43" s="1"/>
  <c r="AQ478" i="43" s="1"/>
  <c r="AR478" i="43" s="1"/>
  <c r="K478" i="43"/>
  <c r="AT478" i="43" s="1"/>
  <c r="AZ478" i="43" s="1"/>
  <c r="BF478" i="43" s="1"/>
  <c r="J478" i="43"/>
  <c r="Z478" i="43"/>
  <c r="AA478" i="43" s="1"/>
  <c r="AB478" i="43" s="1"/>
  <c r="AC478" i="43" s="1"/>
  <c r="AD478" i="43" s="1"/>
  <c r="AU478" i="43"/>
  <c r="BA478" i="43" s="1"/>
  <c r="BG478" i="43" s="1"/>
  <c r="T478" i="43"/>
  <c r="U478" i="43" s="1"/>
  <c r="V478" i="43" s="1"/>
  <c r="W478" i="43" s="1"/>
  <c r="AS478" i="43"/>
  <c r="AW478" i="43"/>
  <c r="BC478" i="43" s="1"/>
  <c r="BI478" i="43" s="1"/>
  <c r="AY478" i="43"/>
  <c r="AV478" i="43"/>
  <c r="BB478" i="43" s="1"/>
  <c r="BH478" i="43" s="1"/>
  <c r="BK478" i="43"/>
  <c r="BN478" i="43" s="1"/>
  <c r="BE478" i="43"/>
  <c r="BL478" i="43"/>
  <c r="BM478" i="43" s="1"/>
  <c r="AL488" i="43"/>
  <c r="AM488" i="43" s="1"/>
  <c r="B488" i="43"/>
  <c r="AE488" i="43"/>
  <c r="AF488" i="43" s="1"/>
  <c r="AG488" i="43" s="1"/>
  <c r="AH488" i="43" s="1"/>
  <c r="AI488" i="43" s="1"/>
  <c r="AJ488" i="43" s="1"/>
  <c r="AK488" i="43" s="1"/>
  <c r="Q488" i="43"/>
  <c r="J488" i="43"/>
  <c r="K488" i="43" s="1"/>
  <c r="L488" i="43" s="1"/>
  <c r="M488" i="43" s="1"/>
  <c r="N488" i="43" s="1"/>
  <c r="O488" i="43" s="1"/>
  <c r="P488" i="43" s="1"/>
  <c r="D488" i="43"/>
  <c r="E488" i="43" s="1"/>
  <c r="F488" i="43" s="1"/>
  <c r="G488" i="43" s="1"/>
  <c r="H488" i="43" s="1"/>
  <c r="I488" i="43" s="1"/>
  <c r="C488" i="43"/>
  <c r="Y488" i="43"/>
  <c r="Z488" i="43" s="1"/>
  <c r="AA488" i="43" s="1"/>
  <c r="AB488" i="43" s="1"/>
  <c r="AC488" i="43" s="1"/>
  <c r="AD488" i="43" s="1"/>
  <c r="X488" i="43"/>
  <c r="AV488" i="43"/>
  <c r="BB488" i="43" s="1"/>
  <c r="BH488" i="43" s="1"/>
  <c r="AT488" i="43"/>
  <c r="AZ488" i="43" s="1"/>
  <c r="BF488" i="43" s="1"/>
  <c r="AW488" i="43"/>
  <c r="BC488" i="43" s="1"/>
  <c r="BI488" i="43" s="1"/>
  <c r="AN488" i="43"/>
  <c r="AO488" i="43" s="1"/>
  <c r="AP488" i="43" s="1"/>
  <c r="AQ488" i="43" s="1"/>
  <c r="AR488" i="43" s="1"/>
  <c r="AX488" i="43"/>
  <c r="BD488" i="43" s="1"/>
  <c r="BJ488" i="43" s="1"/>
  <c r="AS488" i="43"/>
  <c r="R488" i="43"/>
  <c r="S488" i="43" s="1"/>
  <c r="T488" i="43" s="1"/>
  <c r="U488" i="43" s="1"/>
  <c r="V488" i="43" s="1"/>
  <c r="W488" i="43" s="1"/>
  <c r="AY488" i="43"/>
  <c r="AU488" i="43"/>
  <c r="BA488" i="43" s="1"/>
  <c r="BG488" i="43" s="1"/>
  <c r="BK488" i="43"/>
  <c r="BN488" i="43" s="1"/>
  <c r="BL488" i="43"/>
  <c r="BM488" i="43" s="1"/>
  <c r="BE488" i="43"/>
  <c r="AG399" i="43"/>
  <c r="AH399" i="43" s="1"/>
  <c r="AI399" i="43" s="1"/>
  <c r="AJ399" i="43" s="1"/>
  <c r="AK399" i="43" s="1"/>
  <c r="AE399" i="43"/>
  <c r="AF399" i="43"/>
  <c r="AW399" i="43" s="1"/>
  <c r="BC399" i="43" s="1"/>
  <c r="BI399" i="43" s="1"/>
  <c r="X399" i="43"/>
  <c r="Y399" i="43" s="1"/>
  <c r="Q399" i="43"/>
  <c r="R399" i="43" s="1"/>
  <c r="S399" i="43" s="1"/>
  <c r="T399" i="43" s="1"/>
  <c r="U399" i="43" s="1"/>
  <c r="V399" i="43" s="1"/>
  <c r="W399" i="43" s="1"/>
  <c r="J399" i="43"/>
  <c r="K399" i="43" s="1"/>
  <c r="C399" i="43"/>
  <c r="D399" i="43" s="1"/>
  <c r="AL399" i="43"/>
  <c r="AM399" i="43" s="1"/>
  <c r="AN399" i="43" s="1"/>
  <c r="AO399" i="43" s="1"/>
  <c r="AP399" i="43" s="1"/>
  <c r="AQ399" i="43" s="1"/>
  <c r="AR399" i="43" s="1"/>
  <c r="B399" i="43"/>
  <c r="AS399" i="43"/>
  <c r="E399" i="43"/>
  <c r="F399" i="43" s="1"/>
  <c r="G399" i="43" s="1"/>
  <c r="H399" i="43" s="1"/>
  <c r="I399" i="43" s="1"/>
  <c r="Z399" i="43"/>
  <c r="AA399" i="43" s="1"/>
  <c r="AB399" i="43" s="1"/>
  <c r="AC399" i="43" s="1"/>
  <c r="AD399" i="43" s="1"/>
  <c r="AX399" i="43"/>
  <c r="BD399" i="43" s="1"/>
  <c r="BJ399" i="43" s="1"/>
  <c r="L399" i="43"/>
  <c r="M399" i="43" s="1"/>
  <c r="N399" i="43" s="1"/>
  <c r="O399" i="43" s="1"/>
  <c r="P399" i="43" s="1"/>
  <c r="AU399" i="43"/>
  <c r="BA399" i="43" s="1"/>
  <c r="BG399" i="43" s="1"/>
  <c r="AV399" i="43"/>
  <c r="BB399" i="43" s="1"/>
  <c r="BH399" i="43" s="1"/>
  <c r="AY399" i="43"/>
  <c r="AT399" i="43"/>
  <c r="AZ399" i="43" s="1"/>
  <c r="BF399" i="43" s="1"/>
  <c r="BK399" i="43"/>
  <c r="BN399" i="43" s="1"/>
  <c r="BE399" i="43"/>
  <c r="BL399" i="43"/>
  <c r="BM399" i="43" s="1"/>
  <c r="Q471" i="43"/>
  <c r="R471" i="43"/>
  <c r="AL471" i="43"/>
  <c r="K471" i="43"/>
  <c r="L471" i="43" s="1"/>
  <c r="M471" i="43" s="1"/>
  <c r="N471" i="43" s="1"/>
  <c r="O471" i="43" s="1"/>
  <c r="P471" i="43" s="1"/>
  <c r="AE471" i="43"/>
  <c r="AF471" i="43" s="1"/>
  <c r="AG471" i="43" s="1"/>
  <c r="AH471" i="43" s="1"/>
  <c r="AI471" i="43" s="1"/>
  <c r="AJ471" i="43" s="1"/>
  <c r="AK471" i="43" s="1"/>
  <c r="J471" i="43"/>
  <c r="X471" i="43"/>
  <c r="E471" i="43"/>
  <c r="F471" i="43" s="1"/>
  <c r="G471" i="43" s="1"/>
  <c r="H471" i="43" s="1"/>
  <c r="I471" i="43" s="1"/>
  <c r="Z471" i="43"/>
  <c r="AA471" i="43" s="1"/>
  <c r="AB471" i="43" s="1"/>
  <c r="AC471" i="43" s="1"/>
  <c r="AD471" i="43" s="1"/>
  <c r="D471" i="43"/>
  <c r="Y471" i="43"/>
  <c r="C471" i="43"/>
  <c r="S471" i="43"/>
  <c r="T471" i="43" s="1"/>
  <c r="U471" i="43" s="1"/>
  <c r="V471" i="43" s="1"/>
  <c r="W471" i="43" s="1"/>
  <c r="B471" i="43"/>
  <c r="AT471" i="43"/>
  <c r="AZ471" i="43" s="1"/>
  <c r="BF471" i="43" s="1"/>
  <c r="AW471" i="43"/>
  <c r="BC471" i="43" s="1"/>
  <c r="BI471" i="43" s="1"/>
  <c r="AV471" i="43"/>
  <c r="BB471" i="43" s="1"/>
  <c r="BH471" i="43" s="1"/>
  <c r="AU471" i="43"/>
  <c r="BA471" i="43" s="1"/>
  <c r="BG471" i="43" s="1"/>
  <c r="AM471" i="43"/>
  <c r="AN471" i="43" s="1"/>
  <c r="AO471" i="43" s="1"/>
  <c r="AP471" i="43" s="1"/>
  <c r="AQ471" i="43" s="1"/>
  <c r="AR471" i="43" s="1"/>
  <c r="AS471" i="43"/>
  <c r="AY471" i="43"/>
  <c r="AX471" i="43"/>
  <c r="BD471" i="43" s="1"/>
  <c r="BJ471" i="43" s="1"/>
  <c r="BL471" i="43"/>
  <c r="BM471" i="43" s="1"/>
  <c r="BK471" i="43"/>
  <c r="BN471" i="43" s="1"/>
  <c r="BE471" i="43"/>
  <c r="Q432" i="43"/>
  <c r="R432" i="43"/>
  <c r="S432" i="43" s="1"/>
  <c r="T432" i="43" s="1"/>
  <c r="U432" i="43" s="1"/>
  <c r="V432" i="43" s="1"/>
  <c r="W432" i="43" s="1"/>
  <c r="AN432" i="43"/>
  <c r="AO432" i="43" s="1"/>
  <c r="AP432" i="43" s="1"/>
  <c r="AQ432" i="43" s="1"/>
  <c r="AR432" i="43" s="1"/>
  <c r="J432" i="43"/>
  <c r="K432" i="43" s="1"/>
  <c r="L432" i="43" s="1"/>
  <c r="M432" i="43" s="1"/>
  <c r="N432" i="43" s="1"/>
  <c r="O432" i="43" s="1"/>
  <c r="P432" i="43" s="1"/>
  <c r="AM432" i="43"/>
  <c r="D432" i="43"/>
  <c r="E432" i="43" s="1"/>
  <c r="F432" i="43" s="1"/>
  <c r="G432" i="43" s="1"/>
  <c r="H432" i="43" s="1"/>
  <c r="I432" i="43" s="1"/>
  <c r="AL432" i="43"/>
  <c r="C432" i="43"/>
  <c r="AF432" i="43"/>
  <c r="AG432" i="43" s="1"/>
  <c r="AH432" i="43" s="1"/>
  <c r="AI432" i="43" s="1"/>
  <c r="AJ432" i="43" s="1"/>
  <c r="AK432" i="43" s="1"/>
  <c r="B432" i="43"/>
  <c r="AE432" i="43"/>
  <c r="X432" i="43"/>
  <c r="AS432" i="43"/>
  <c r="AW432" i="43"/>
  <c r="BC432" i="43" s="1"/>
  <c r="BI432" i="43" s="1"/>
  <c r="AT432" i="43"/>
  <c r="AZ432" i="43" s="1"/>
  <c r="BF432" i="43" s="1"/>
  <c r="AX432" i="43"/>
  <c r="BD432" i="43" s="1"/>
  <c r="BJ432" i="43" s="1"/>
  <c r="AU432" i="43"/>
  <c r="BA432" i="43" s="1"/>
  <c r="BG432" i="43" s="1"/>
  <c r="Y432" i="43"/>
  <c r="Z432" i="43" s="1"/>
  <c r="AA432" i="43" s="1"/>
  <c r="AB432" i="43" s="1"/>
  <c r="AC432" i="43" s="1"/>
  <c r="AD432" i="43" s="1"/>
  <c r="AY432" i="43"/>
  <c r="AV432" i="43"/>
  <c r="BB432" i="43" s="1"/>
  <c r="BH432" i="43" s="1"/>
  <c r="BK432" i="43"/>
  <c r="BN432" i="43" s="1"/>
  <c r="BL432" i="43"/>
  <c r="BM432" i="43" s="1"/>
  <c r="BE432" i="43"/>
  <c r="AE408" i="43"/>
  <c r="B408" i="43"/>
  <c r="X408" i="43"/>
  <c r="S408" i="43"/>
  <c r="T408" i="43" s="1"/>
  <c r="U408" i="43" s="1"/>
  <c r="V408" i="43" s="1"/>
  <c r="W408" i="43" s="1"/>
  <c r="Q408" i="43"/>
  <c r="R408" i="43"/>
  <c r="AL408" i="43"/>
  <c r="K408" i="43"/>
  <c r="L408" i="43" s="1"/>
  <c r="M408" i="43" s="1"/>
  <c r="N408" i="43" s="1"/>
  <c r="O408" i="43" s="1"/>
  <c r="P408" i="43" s="1"/>
  <c r="AG408" i="43"/>
  <c r="AH408" i="43" s="1"/>
  <c r="AI408" i="43" s="1"/>
  <c r="AJ408" i="43" s="1"/>
  <c r="AK408" i="43" s="1"/>
  <c r="J408" i="43"/>
  <c r="AF408" i="43"/>
  <c r="C408" i="43"/>
  <c r="D408" i="43" s="1"/>
  <c r="E408" i="43"/>
  <c r="F408" i="43" s="1"/>
  <c r="G408" i="43" s="1"/>
  <c r="H408" i="43" s="1"/>
  <c r="I408" i="43" s="1"/>
  <c r="AW408" i="43"/>
  <c r="BC408" i="43" s="1"/>
  <c r="BI408" i="43" s="1"/>
  <c r="AU408" i="43"/>
  <c r="BA408" i="43" s="1"/>
  <c r="BG408" i="43" s="1"/>
  <c r="AM408" i="43"/>
  <c r="AN408" i="43" s="1"/>
  <c r="AO408" i="43" s="1"/>
  <c r="AP408" i="43" s="1"/>
  <c r="AQ408" i="43" s="1"/>
  <c r="AR408" i="43" s="1"/>
  <c r="AT408" i="43"/>
  <c r="AZ408" i="43" s="1"/>
  <c r="BF408" i="43" s="1"/>
  <c r="Y408" i="43"/>
  <c r="Z408" i="43" s="1"/>
  <c r="AA408" i="43" s="1"/>
  <c r="AB408" i="43" s="1"/>
  <c r="AC408" i="43" s="1"/>
  <c r="AD408" i="43" s="1"/>
  <c r="AX408" i="43"/>
  <c r="BD408" i="43" s="1"/>
  <c r="BJ408" i="43" s="1"/>
  <c r="AV408" i="43"/>
  <c r="BB408" i="43" s="1"/>
  <c r="BH408" i="43" s="1"/>
  <c r="AS408" i="43"/>
  <c r="AY408" i="43"/>
  <c r="BK408" i="43"/>
  <c r="BN408" i="43" s="1"/>
  <c r="AG369" i="43"/>
  <c r="B369" i="43"/>
  <c r="AE369" i="43"/>
  <c r="Y369" i="43"/>
  <c r="Z369" i="43" s="1"/>
  <c r="AA369" i="43" s="1"/>
  <c r="AB369" i="43" s="1"/>
  <c r="AC369" i="43" s="1"/>
  <c r="AD369" i="43" s="1"/>
  <c r="X369" i="43"/>
  <c r="AM369" i="43"/>
  <c r="AN369" i="43" s="1"/>
  <c r="AO369" i="43" s="1"/>
  <c r="AP369" i="43" s="1"/>
  <c r="AQ369" i="43" s="1"/>
  <c r="AR369" i="43" s="1"/>
  <c r="Q369" i="43"/>
  <c r="AL369" i="43"/>
  <c r="K369" i="43"/>
  <c r="L369" i="43" s="1"/>
  <c r="M369" i="43" s="1"/>
  <c r="N369" i="43" s="1"/>
  <c r="O369" i="43" s="1"/>
  <c r="P369" i="43" s="1"/>
  <c r="AH369" i="43"/>
  <c r="AI369" i="43" s="1"/>
  <c r="AJ369" i="43" s="1"/>
  <c r="AK369" i="43" s="1"/>
  <c r="J369" i="43"/>
  <c r="AF369" i="43"/>
  <c r="C369" i="43"/>
  <c r="AX369" i="43"/>
  <c r="BD369" i="43" s="1"/>
  <c r="BJ369" i="43" s="1"/>
  <c r="D369" i="43"/>
  <c r="E369" i="43" s="1"/>
  <c r="F369" i="43" s="1"/>
  <c r="G369" i="43" s="1"/>
  <c r="H369" i="43" s="1"/>
  <c r="I369" i="43" s="1"/>
  <c r="AT369" i="43"/>
  <c r="AZ369" i="43" s="1"/>
  <c r="BF369" i="43" s="1"/>
  <c r="R369" i="43"/>
  <c r="S369" i="43" s="1"/>
  <c r="T369" i="43" s="1"/>
  <c r="U369" i="43" s="1"/>
  <c r="V369" i="43" s="1"/>
  <c r="W369" i="43" s="1"/>
  <c r="AV369" i="43"/>
  <c r="BB369" i="43" s="1"/>
  <c r="BH369" i="43" s="1"/>
  <c r="AW369" i="43"/>
  <c r="BC369" i="43" s="1"/>
  <c r="BI369" i="43" s="1"/>
  <c r="AS369" i="43"/>
  <c r="AU369" i="43"/>
  <c r="BA369" i="43" s="1"/>
  <c r="BG369" i="43" s="1"/>
  <c r="AY369" i="43"/>
  <c r="BK369" i="43"/>
  <c r="BN369" i="43" s="1"/>
  <c r="AE362" i="43"/>
  <c r="M362" i="43"/>
  <c r="Y362" i="43"/>
  <c r="Z362" i="43" s="1"/>
  <c r="AA362" i="43" s="1"/>
  <c r="AB362" i="43" s="1"/>
  <c r="AC362" i="43" s="1"/>
  <c r="AD362" i="43" s="1"/>
  <c r="J362" i="43"/>
  <c r="X362" i="43"/>
  <c r="F362" i="43"/>
  <c r="G362" i="43" s="1"/>
  <c r="H362" i="43" s="1"/>
  <c r="I362" i="43" s="1"/>
  <c r="R362" i="43"/>
  <c r="S362" i="43" s="1"/>
  <c r="T362" i="43" s="1"/>
  <c r="U362" i="43" s="1"/>
  <c r="V362" i="43" s="1"/>
  <c r="W362" i="43" s="1"/>
  <c r="D362" i="43"/>
  <c r="Q362" i="43"/>
  <c r="C362" i="43"/>
  <c r="N362" i="43"/>
  <c r="O362" i="43" s="1"/>
  <c r="P362" i="43" s="1"/>
  <c r="E362" i="43"/>
  <c r="AL362" i="43"/>
  <c r="L362" i="43"/>
  <c r="B362" i="43"/>
  <c r="AF362" i="43"/>
  <c r="AG362" i="43" s="1"/>
  <c r="AH362" i="43" s="1"/>
  <c r="AI362" i="43" s="1"/>
  <c r="AJ362" i="43" s="1"/>
  <c r="AK362" i="43" s="1"/>
  <c r="K362" i="43"/>
  <c r="AU362" i="43"/>
  <c r="BA362" i="43" s="1"/>
  <c r="BG362" i="43" s="1"/>
  <c r="AT362" i="43"/>
  <c r="AZ362" i="43" s="1"/>
  <c r="BF362" i="43" s="1"/>
  <c r="AS362" i="43"/>
  <c r="AV362" i="43"/>
  <c r="BB362" i="43" s="1"/>
  <c r="BH362" i="43" s="1"/>
  <c r="AW362" i="43"/>
  <c r="BC362" i="43" s="1"/>
  <c r="BI362" i="43" s="1"/>
  <c r="AM362" i="43"/>
  <c r="AN362" i="43" s="1"/>
  <c r="AO362" i="43" s="1"/>
  <c r="AP362" i="43" s="1"/>
  <c r="AQ362" i="43" s="1"/>
  <c r="AR362" i="43" s="1"/>
  <c r="AX362" i="43"/>
  <c r="BD362" i="43" s="1"/>
  <c r="BJ362" i="43" s="1"/>
  <c r="BK362" i="43"/>
  <c r="BN362" i="43" s="1"/>
  <c r="AY362" i="43"/>
  <c r="BE362" i="43"/>
  <c r="BL362" i="43"/>
  <c r="BM362" i="43" s="1"/>
  <c r="AM378" i="43"/>
  <c r="AN378" i="43" s="1"/>
  <c r="AO378" i="43" s="1"/>
  <c r="AP378" i="43" s="1"/>
  <c r="AQ378" i="43" s="1"/>
  <c r="AR378" i="43" s="1"/>
  <c r="AL378" i="43"/>
  <c r="AE378" i="43"/>
  <c r="X378" i="43"/>
  <c r="Q378" i="43"/>
  <c r="R378" i="43" s="1"/>
  <c r="S378" i="43" s="1"/>
  <c r="T378" i="43" s="1"/>
  <c r="U378" i="43" s="1"/>
  <c r="V378" i="43" s="1"/>
  <c r="W378" i="43" s="1"/>
  <c r="J378" i="43"/>
  <c r="C378" i="43"/>
  <c r="D378" i="43" s="1"/>
  <c r="E378" i="43" s="1"/>
  <c r="F378" i="43" s="1"/>
  <c r="G378" i="43" s="1"/>
  <c r="H378" i="43" s="1"/>
  <c r="I378" i="43" s="1"/>
  <c r="B378" i="43"/>
  <c r="AX378" i="43"/>
  <c r="BD378" i="43" s="1"/>
  <c r="BJ378" i="43" s="1"/>
  <c r="AF378" i="43"/>
  <c r="AG378" i="43" s="1"/>
  <c r="AH378" i="43" s="1"/>
  <c r="AI378" i="43" s="1"/>
  <c r="AJ378" i="43" s="1"/>
  <c r="AK378" i="43" s="1"/>
  <c r="K378" i="43"/>
  <c r="L378" i="43" s="1"/>
  <c r="M378" i="43" s="1"/>
  <c r="N378" i="43" s="1"/>
  <c r="O378" i="43" s="1"/>
  <c r="P378" i="43" s="1"/>
  <c r="Y378" i="43"/>
  <c r="Z378" i="43" s="1"/>
  <c r="AA378" i="43" s="1"/>
  <c r="AB378" i="43" s="1"/>
  <c r="AC378" i="43" s="1"/>
  <c r="AD378" i="43" s="1"/>
  <c r="AU378" i="43"/>
  <c r="BA378" i="43" s="1"/>
  <c r="BG378" i="43" s="1"/>
  <c r="AS378" i="43"/>
  <c r="AT378" i="43"/>
  <c r="AZ378" i="43" s="1"/>
  <c r="BF378" i="43" s="1"/>
  <c r="AV378" i="43"/>
  <c r="BB378" i="43" s="1"/>
  <c r="BH378" i="43" s="1"/>
  <c r="AW378" i="43"/>
  <c r="BC378" i="43" s="1"/>
  <c r="BI378" i="43" s="1"/>
  <c r="AY378" i="43"/>
  <c r="BK378" i="43"/>
  <c r="BN378" i="43" s="1"/>
  <c r="BE378" i="43"/>
  <c r="BL378" i="43"/>
  <c r="BM378" i="43" s="1"/>
  <c r="AL474" i="43"/>
  <c r="B474" i="43"/>
  <c r="AE474" i="43"/>
  <c r="AF474" i="43" s="1"/>
  <c r="X474" i="43"/>
  <c r="Q474" i="43"/>
  <c r="K474" i="43"/>
  <c r="L474" i="43" s="1"/>
  <c r="M474" i="43" s="1"/>
  <c r="N474" i="43" s="1"/>
  <c r="O474" i="43" s="1"/>
  <c r="P474" i="43" s="1"/>
  <c r="J474" i="43"/>
  <c r="AT474" i="43" s="1"/>
  <c r="AZ474" i="43" s="1"/>
  <c r="BF474" i="43" s="1"/>
  <c r="D474" i="43"/>
  <c r="E474" i="43" s="1"/>
  <c r="F474" i="43" s="1"/>
  <c r="G474" i="43" s="1"/>
  <c r="H474" i="43" s="1"/>
  <c r="I474" i="43" s="1"/>
  <c r="C474" i="43"/>
  <c r="AS474" i="43"/>
  <c r="R474" i="43"/>
  <c r="S474" i="43" s="1"/>
  <c r="T474" i="43" s="1"/>
  <c r="U474" i="43" s="1"/>
  <c r="V474" i="43" s="1"/>
  <c r="W474" i="43" s="1"/>
  <c r="Y474" i="43"/>
  <c r="Z474" i="43" s="1"/>
  <c r="AA474" i="43" s="1"/>
  <c r="AB474" i="43" s="1"/>
  <c r="AC474" i="43" s="1"/>
  <c r="AD474" i="43" s="1"/>
  <c r="AG474" i="43"/>
  <c r="AH474" i="43" s="1"/>
  <c r="AI474" i="43" s="1"/>
  <c r="AJ474" i="43" s="1"/>
  <c r="AK474" i="43" s="1"/>
  <c r="AM474" i="43"/>
  <c r="AN474" i="43" s="1"/>
  <c r="AO474" i="43" s="1"/>
  <c r="AP474" i="43" s="1"/>
  <c r="AQ474" i="43" s="1"/>
  <c r="AR474" i="43" s="1"/>
  <c r="AY474" i="43"/>
  <c r="AW474" i="43"/>
  <c r="BC474" i="43" s="1"/>
  <c r="BI474" i="43" s="1"/>
  <c r="AU474" i="43"/>
  <c r="BA474" i="43" s="1"/>
  <c r="BG474" i="43" s="1"/>
  <c r="AV474" i="43"/>
  <c r="BB474" i="43" s="1"/>
  <c r="BH474" i="43" s="1"/>
  <c r="AX474" i="43"/>
  <c r="BD474" i="43" s="1"/>
  <c r="BJ474" i="43" s="1"/>
  <c r="BK474" i="43"/>
  <c r="BN474" i="43" s="1"/>
  <c r="BE474" i="43"/>
  <c r="BL474" i="43"/>
  <c r="BM474" i="43" s="1"/>
  <c r="AM483" i="43"/>
  <c r="AN483" i="43" s="1"/>
  <c r="Q483" i="43"/>
  <c r="AL483" i="43"/>
  <c r="L483" i="43"/>
  <c r="M483" i="43" s="1"/>
  <c r="N483" i="43" s="1"/>
  <c r="O483" i="43" s="1"/>
  <c r="P483" i="43" s="1"/>
  <c r="AF483" i="43"/>
  <c r="K483" i="43"/>
  <c r="AE483" i="43"/>
  <c r="J483" i="43"/>
  <c r="AG483" i="43"/>
  <c r="AH483" i="43" s="1"/>
  <c r="AI483" i="43" s="1"/>
  <c r="AJ483" i="43" s="1"/>
  <c r="AK483" i="43" s="1"/>
  <c r="D483" i="43"/>
  <c r="E483" i="43" s="1"/>
  <c r="F483" i="43" s="1"/>
  <c r="G483" i="43" s="1"/>
  <c r="H483" i="43" s="1"/>
  <c r="I483" i="43" s="1"/>
  <c r="X483" i="43"/>
  <c r="Y483" i="43" s="1"/>
  <c r="Z483" i="43" s="1"/>
  <c r="AA483" i="43" s="1"/>
  <c r="AB483" i="43" s="1"/>
  <c r="AC483" i="43" s="1"/>
  <c r="AD483" i="43" s="1"/>
  <c r="C483" i="43"/>
  <c r="S483" i="43"/>
  <c r="T483" i="43" s="1"/>
  <c r="U483" i="43" s="1"/>
  <c r="V483" i="43" s="1"/>
  <c r="W483" i="43" s="1"/>
  <c r="B483" i="43"/>
  <c r="R483" i="43"/>
  <c r="AO483" i="43"/>
  <c r="AP483" i="43" s="1"/>
  <c r="AQ483" i="43" s="1"/>
  <c r="AR483" i="43" s="1"/>
  <c r="AT483" i="43"/>
  <c r="AZ483" i="43" s="1"/>
  <c r="BF483" i="43" s="1"/>
  <c r="AU483" i="43"/>
  <c r="BA483" i="43" s="1"/>
  <c r="BG483" i="43" s="1"/>
  <c r="AV483" i="43"/>
  <c r="BB483" i="43" s="1"/>
  <c r="BH483" i="43" s="1"/>
  <c r="AS483" i="43"/>
  <c r="AW483" i="43"/>
  <c r="BC483" i="43" s="1"/>
  <c r="BI483" i="43" s="1"/>
  <c r="AY483" i="43"/>
  <c r="AX483" i="43"/>
  <c r="BD483" i="43" s="1"/>
  <c r="BJ483" i="43" s="1"/>
  <c r="BL483" i="43"/>
  <c r="BM483" i="43" s="1"/>
  <c r="BK483" i="43"/>
  <c r="BN483" i="43" s="1"/>
  <c r="BE483" i="43"/>
  <c r="AL484" i="43"/>
  <c r="C484" i="43"/>
  <c r="AF484" i="43"/>
  <c r="AG484" i="43" s="1"/>
  <c r="AH484" i="43" s="1"/>
  <c r="AI484" i="43" s="1"/>
  <c r="AJ484" i="43" s="1"/>
  <c r="AK484" i="43" s="1"/>
  <c r="B484" i="43"/>
  <c r="AE484" i="43"/>
  <c r="X484" i="43"/>
  <c r="Y484" i="43"/>
  <c r="Z484" i="43" s="1"/>
  <c r="AA484" i="43" s="1"/>
  <c r="AB484" i="43" s="1"/>
  <c r="AC484" i="43" s="1"/>
  <c r="AD484" i="43" s="1"/>
  <c r="Q484" i="43"/>
  <c r="R484" i="43" s="1"/>
  <c r="S484" i="43" s="1"/>
  <c r="T484" i="43" s="1"/>
  <c r="U484" i="43" s="1"/>
  <c r="V484" i="43" s="1"/>
  <c r="W484" i="43" s="1"/>
  <c r="J484" i="43"/>
  <c r="K484" i="43" s="1"/>
  <c r="L484" i="43" s="1"/>
  <c r="M484" i="43" s="1"/>
  <c r="N484" i="43" s="1"/>
  <c r="O484" i="43" s="1"/>
  <c r="P484" i="43" s="1"/>
  <c r="D484" i="43"/>
  <c r="E484" i="43" s="1"/>
  <c r="F484" i="43" s="1"/>
  <c r="G484" i="43" s="1"/>
  <c r="H484" i="43" s="1"/>
  <c r="I484" i="43" s="1"/>
  <c r="AV484" i="43"/>
  <c r="BB484" i="43" s="1"/>
  <c r="BH484" i="43" s="1"/>
  <c r="AS484" i="43"/>
  <c r="AT484" i="43"/>
  <c r="AZ484" i="43" s="1"/>
  <c r="BF484" i="43" s="1"/>
  <c r="AU484" i="43"/>
  <c r="BA484" i="43" s="1"/>
  <c r="BG484" i="43" s="1"/>
  <c r="AW484" i="43"/>
  <c r="BC484" i="43" s="1"/>
  <c r="BI484" i="43" s="1"/>
  <c r="AM484" i="43"/>
  <c r="AN484" i="43" s="1"/>
  <c r="AO484" i="43" s="1"/>
  <c r="AP484" i="43" s="1"/>
  <c r="AQ484" i="43" s="1"/>
  <c r="AR484" i="43" s="1"/>
  <c r="AX484" i="43"/>
  <c r="BD484" i="43" s="1"/>
  <c r="BJ484" i="43" s="1"/>
  <c r="AY484" i="43"/>
  <c r="BK484" i="43"/>
  <c r="BN484" i="43" s="1"/>
  <c r="BL484" i="43"/>
  <c r="BM484" i="43" s="1"/>
  <c r="BE484" i="43"/>
  <c r="AE413" i="43"/>
  <c r="AF413" i="43" s="1"/>
  <c r="AG413" i="43" s="1"/>
  <c r="AH413" i="43" s="1"/>
  <c r="AI413" i="43" s="1"/>
  <c r="AJ413" i="43" s="1"/>
  <c r="AK413" i="43" s="1"/>
  <c r="X413" i="43"/>
  <c r="Y413" i="43"/>
  <c r="Z413" i="43" s="1"/>
  <c r="AA413" i="43" s="1"/>
  <c r="AB413" i="43" s="1"/>
  <c r="AC413" i="43" s="1"/>
  <c r="AD413" i="43" s="1"/>
  <c r="Q413" i="43"/>
  <c r="R413" i="43" s="1"/>
  <c r="S413" i="43" s="1"/>
  <c r="T413" i="43" s="1"/>
  <c r="U413" i="43" s="1"/>
  <c r="V413" i="43" s="1"/>
  <c r="W413" i="43" s="1"/>
  <c r="J413" i="43"/>
  <c r="C413" i="43"/>
  <c r="D413" i="43" s="1"/>
  <c r="AM413" i="43"/>
  <c r="AN413" i="43" s="1"/>
  <c r="AO413" i="43" s="1"/>
  <c r="AP413" i="43" s="1"/>
  <c r="AQ413" i="43" s="1"/>
  <c r="AR413" i="43" s="1"/>
  <c r="B413" i="43"/>
  <c r="AL413" i="43"/>
  <c r="AX413" i="43" s="1"/>
  <c r="BD413" i="43" s="1"/>
  <c r="BJ413" i="43" s="1"/>
  <c r="AS413" i="43"/>
  <c r="K413" i="43"/>
  <c r="L413" i="43" s="1"/>
  <c r="M413" i="43" s="1"/>
  <c r="N413" i="43" s="1"/>
  <c r="O413" i="43" s="1"/>
  <c r="P413" i="43" s="1"/>
  <c r="E413" i="43"/>
  <c r="F413" i="43" s="1"/>
  <c r="G413" i="43" s="1"/>
  <c r="H413" i="43" s="1"/>
  <c r="I413" i="43" s="1"/>
  <c r="AW413" i="43"/>
  <c r="BC413" i="43" s="1"/>
  <c r="BI413" i="43" s="1"/>
  <c r="AV413" i="43"/>
  <c r="BB413" i="43" s="1"/>
  <c r="BH413" i="43" s="1"/>
  <c r="AU413" i="43"/>
  <c r="BA413" i="43" s="1"/>
  <c r="BG413" i="43" s="1"/>
  <c r="AY413" i="43"/>
  <c r="BK413" i="43"/>
  <c r="BN413" i="43" s="1"/>
  <c r="AT413" i="43"/>
  <c r="AZ413" i="43" s="1"/>
  <c r="BF413" i="43" s="1"/>
  <c r="BE413" i="43"/>
  <c r="BL413" i="43"/>
  <c r="BM413" i="43" s="1"/>
  <c r="Q382" i="43"/>
  <c r="K382" i="43"/>
  <c r="L382" i="43" s="1"/>
  <c r="M382" i="43" s="1"/>
  <c r="N382" i="43" s="1"/>
  <c r="O382" i="43" s="1"/>
  <c r="P382" i="43" s="1"/>
  <c r="J382" i="43"/>
  <c r="AM382" i="43"/>
  <c r="AN382" i="43" s="1"/>
  <c r="AO382" i="43" s="1"/>
  <c r="AP382" i="43" s="1"/>
  <c r="AQ382" i="43" s="1"/>
  <c r="AR382" i="43" s="1"/>
  <c r="C382" i="43"/>
  <c r="AL382" i="43"/>
  <c r="E382" i="43"/>
  <c r="F382" i="43" s="1"/>
  <c r="G382" i="43" s="1"/>
  <c r="H382" i="43" s="1"/>
  <c r="I382" i="43" s="1"/>
  <c r="AE382" i="43"/>
  <c r="D382" i="43"/>
  <c r="X382" i="43"/>
  <c r="Y382" i="43" s="1"/>
  <c r="Z382" i="43" s="1"/>
  <c r="AA382" i="43" s="1"/>
  <c r="AB382" i="43" s="1"/>
  <c r="AC382" i="43" s="1"/>
  <c r="AD382" i="43" s="1"/>
  <c r="B382" i="43"/>
  <c r="R382" i="43"/>
  <c r="S382" i="43" s="1"/>
  <c r="T382" i="43" s="1"/>
  <c r="U382" i="43" s="1"/>
  <c r="V382" i="43" s="1"/>
  <c r="W382" i="43" s="1"/>
  <c r="AS382" i="43"/>
  <c r="AT382" i="43"/>
  <c r="AZ382" i="43" s="1"/>
  <c r="BF382" i="43" s="1"/>
  <c r="AX382" i="43"/>
  <c r="BD382" i="43" s="1"/>
  <c r="BJ382" i="43" s="1"/>
  <c r="AV382" i="43"/>
  <c r="BB382" i="43" s="1"/>
  <c r="BH382" i="43" s="1"/>
  <c r="AU382" i="43"/>
  <c r="BA382" i="43" s="1"/>
  <c r="BG382" i="43" s="1"/>
  <c r="AF382" i="43"/>
  <c r="AG382" i="43" s="1"/>
  <c r="AH382" i="43" s="1"/>
  <c r="AI382" i="43" s="1"/>
  <c r="AJ382" i="43" s="1"/>
  <c r="AK382" i="43" s="1"/>
  <c r="BK382" i="43"/>
  <c r="BN382" i="43" s="1"/>
  <c r="AW382" i="43"/>
  <c r="BC382" i="43" s="1"/>
  <c r="BI382" i="43" s="1"/>
  <c r="AY382" i="43"/>
  <c r="BE382" i="43"/>
  <c r="BL382" i="43"/>
  <c r="BM382" i="43" s="1"/>
  <c r="K497" i="43"/>
  <c r="AM497" i="43"/>
  <c r="AN497" i="43" s="1"/>
  <c r="AO497" i="43" s="1"/>
  <c r="AP497" i="43" s="1"/>
  <c r="AQ497" i="43" s="1"/>
  <c r="AR497" i="43" s="1"/>
  <c r="J497" i="43"/>
  <c r="AL497" i="43"/>
  <c r="F497" i="43"/>
  <c r="G497" i="43" s="1"/>
  <c r="H497" i="43" s="1"/>
  <c r="I497" i="43" s="1"/>
  <c r="AE497" i="43"/>
  <c r="D497" i="43"/>
  <c r="X497" i="43"/>
  <c r="E497" i="43"/>
  <c r="Q497" i="43"/>
  <c r="B497" i="43"/>
  <c r="R497" i="43"/>
  <c r="S497" i="43" s="1"/>
  <c r="T497" i="43" s="1"/>
  <c r="U497" i="43" s="1"/>
  <c r="V497" i="43" s="1"/>
  <c r="W497" i="43" s="1"/>
  <c r="C497" i="43"/>
  <c r="L497" i="43"/>
  <c r="M497" i="43" s="1"/>
  <c r="N497" i="43" s="1"/>
  <c r="O497" i="43" s="1"/>
  <c r="P497" i="43" s="1"/>
  <c r="AU497" i="43"/>
  <c r="BA497" i="43" s="1"/>
  <c r="BG497" i="43" s="1"/>
  <c r="Y497" i="43"/>
  <c r="Z497" i="43" s="1"/>
  <c r="AA497" i="43" s="1"/>
  <c r="AB497" i="43" s="1"/>
  <c r="AC497" i="43" s="1"/>
  <c r="AD497" i="43" s="1"/>
  <c r="AW497" i="43"/>
  <c r="BC497" i="43" s="1"/>
  <c r="BI497" i="43" s="1"/>
  <c r="AS497" i="43"/>
  <c r="AF497" i="43"/>
  <c r="AG497" i="43" s="1"/>
  <c r="AH497" i="43" s="1"/>
  <c r="AI497" i="43" s="1"/>
  <c r="AJ497" i="43" s="1"/>
  <c r="AK497" i="43" s="1"/>
  <c r="AT497" i="43"/>
  <c r="AZ497" i="43" s="1"/>
  <c r="BF497" i="43" s="1"/>
  <c r="AX497" i="43"/>
  <c r="BD497" i="43" s="1"/>
  <c r="BJ497" i="43" s="1"/>
  <c r="AV497" i="43"/>
  <c r="BB497" i="43" s="1"/>
  <c r="BH497" i="43" s="1"/>
  <c r="AY497" i="43"/>
  <c r="BE497" i="43"/>
  <c r="BL497" i="43"/>
  <c r="BM497" i="43" s="1"/>
  <c r="BK497" i="43"/>
  <c r="BN497" i="43" s="1"/>
  <c r="AE394" i="43"/>
  <c r="AF394" i="43" s="1"/>
  <c r="AG394" i="43" s="1"/>
  <c r="AH394" i="43" s="1"/>
  <c r="AI394" i="43" s="1"/>
  <c r="AJ394" i="43" s="1"/>
  <c r="AK394" i="43" s="1"/>
  <c r="X394" i="43"/>
  <c r="Q394" i="43"/>
  <c r="R394" i="43" s="1"/>
  <c r="S394" i="43" s="1"/>
  <c r="T394" i="43" s="1"/>
  <c r="U394" i="43" s="1"/>
  <c r="V394" i="43" s="1"/>
  <c r="W394" i="43" s="1"/>
  <c r="J394" i="43"/>
  <c r="D394" i="43"/>
  <c r="C394" i="43"/>
  <c r="AM394" i="43"/>
  <c r="AN394" i="43" s="1"/>
  <c r="AO394" i="43" s="1"/>
  <c r="AP394" i="43" s="1"/>
  <c r="AQ394" i="43" s="1"/>
  <c r="AR394" i="43" s="1"/>
  <c r="E394" i="43"/>
  <c r="F394" i="43" s="1"/>
  <c r="G394" i="43" s="1"/>
  <c r="H394" i="43" s="1"/>
  <c r="I394" i="43" s="1"/>
  <c r="AL394" i="43"/>
  <c r="B394" i="43"/>
  <c r="Y394" i="43"/>
  <c r="Z394" i="43" s="1"/>
  <c r="AA394" i="43" s="1"/>
  <c r="AB394" i="43" s="1"/>
  <c r="AC394" i="43" s="1"/>
  <c r="AD394" i="43" s="1"/>
  <c r="AS394" i="43"/>
  <c r="K394" i="43"/>
  <c r="L394" i="43" s="1"/>
  <c r="M394" i="43" s="1"/>
  <c r="N394" i="43" s="1"/>
  <c r="O394" i="43" s="1"/>
  <c r="P394" i="43" s="1"/>
  <c r="AX394" i="43"/>
  <c r="BD394" i="43" s="1"/>
  <c r="BJ394" i="43" s="1"/>
  <c r="AU394" i="43"/>
  <c r="BA394" i="43" s="1"/>
  <c r="BG394" i="43" s="1"/>
  <c r="AW394" i="43"/>
  <c r="BC394" i="43" s="1"/>
  <c r="BI394" i="43" s="1"/>
  <c r="AV394" i="43"/>
  <c r="BB394" i="43" s="1"/>
  <c r="BH394" i="43" s="1"/>
  <c r="AT394" i="43"/>
  <c r="AZ394" i="43" s="1"/>
  <c r="BF394" i="43" s="1"/>
  <c r="AY394" i="43"/>
  <c r="BE394" i="43"/>
  <c r="BK394" i="43"/>
  <c r="BN394" i="43" s="1"/>
  <c r="BL394" i="43"/>
  <c r="BM394" i="43" s="1"/>
  <c r="AL482" i="43"/>
  <c r="B482" i="43"/>
  <c r="AE482" i="43"/>
  <c r="AF482" i="43" s="1"/>
  <c r="AG482" i="43" s="1"/>
  <c r="AH482" i="43" s="1"/>
  <c r="AI482" i="43" s="1"/>
  <c r="AJ482" i="43" s="1"/>
  <c r="AK482" i="43" s="1"/>
  <c r="C482" i="43"/>
  <c r="X482" i="43"/>
  <c r="Y482" i="43" s="1"/>
  <c r="Z482" i="43" s="1"/>
  <c r="AA482" i="43" s="1"/>
  <c r="AB482" i="43" s="1"/>
  <c r="AC482" i="43" s="1"/>
  <c r="AD482" i="43" s="1"/>
  <c r="Q482" i="43"/>
  <c r="R482" i="43" s="1"/>
  <c r="S482" i="43" s="1"/>
  <c r="T482" i="43" s="1"/>
  <c r="U482" i="43" s="1"/>
  <c r="V482" i="43" s="1"/>
  <c r="W482" i="43" s="1"/>
  <c r="L482" i="43"/>
  <c r="M482" i="43" s="1"/>
  <c r="N482" i="43" s="1"/>
  <c r="O482" i="43" s="1"/>
  <c r="P482" i="43" s="1"/>
  <c r="K482" i="43"/>
  <c r="J482" i="43"/>
  <c r="D482" i="43"/>
  <c r="E482" i="43" s="1"/>
  <c r="F482" i="43" s="1"/>
  <c r="G482" i="43" s="1"/>
  <c r="H482" i="43" s="1"/>
  <c r="I482" i="43" s="1"/>
  <c r="AS482" i="43"/>
  <c r="AT482" i="43"/>
  <c r="AZ482" i="43" s="1"/>
  <c r="BF482" i="43" s="1"/>
  <c r="AW482" i="43"/>
  <c r="BC482" i="43" s="1"/>
  <c r="BI482" i="43" s="1"/>
  <c r="AU482" i="43"/>
  <c r="BA482" i="43" s="1"/>
  <c r="BG482" i="43" s="1"/>
  <c r="AM482" i="43"/>
  <c r="AN482" i="43" s="1"/>
  <c r="AO482" i="43" s="1"/>
  <c r="AP482" i="43" s="1"/>
  <c r="AQ482" i="43" s="1"/>
  <c r="AR482" i="43" s="1"/>
  <c r="AV482" i="43"/>
  <c r="BB482" i="43" s="1"/>
  <c r="BH482" i="43" s="1"/>
  <c r="AY482" i="43"/>
  <c r="AX482" i="43"/>
  <c r="BD482" i="43" s="1"/>
  <c r="BJ482" i="43" s="1"/>
  <c r="BK482" i="43"/>
  <c r="BN482" i="43" s="1"/>
  <c r="BE482" i="43"/>
  <c r="BL482" i="43"/>
  <c r="BM482" i="43" s="1"/>
  <c r="AA435" i="43"/>
  <c r="B435" i="43"/>
  <c r="AB435" i="43"/>
  <c r="AC435" i="43" s="1"/>
  <c r="AD435" i="43" s="1"/>
  <c r="C435" i="43"/>
  <c r="AS435" i="43" s="1"/>
  <c r="Z435" i="43"/>
  <c r="Y435" i="43"/>
  <c r="AL435" i="43"/>
  <c r="AM435" i="43" s="1"/>
  <c r="AN435" i="43" s="1"/>
  <c r="AO435" i="43" s="1"/>
  <c r="AP435" i="43" s="1"/>
  <c r="AQ435" i="43" s="1"/>
  <c r="AR435" i="43" s="1"/>
  <c r="X435" i="43"/>
  <c r="AF435" i="43"/>
  <c r="Q435" i="43"/>
  <c r="AG435" i="43"/>
  <c r="AH435" i="43" s="1"/>
  <c r="AI435" i="43" s="1"/>
  <c r="AJ435" i="43" s="1"/>
  <c r="AK435" i="43" s="1"/>
  <c r="J435" i="43"/>
  <c r="AE435" i="43"/>
  <c r="D435" i="43"/>
  <c r="E435" i="43" s="1"/>
  <c r="F435" i="43" s="1"/>
  <c r="G435" i="43" s="1"/>
  <c r="H435" i="43" s="1"/>
  <c r="I435" i="43" s="1"/>
  <c r="AY435" i="43"/>
  <c r="AW435" i="43"/>
  <c r="BC435" i="43" s="1"/>
  <c r="BI435" i="43" s="1"/>
  <c r="R435" i="43"/>
  <c r="S435" i="43" s="1"/>
  <c r="T435" i="43" s="1"/>
  <c r="U435" i="43" s="1"/>
  <c r="V435" i="43" s="1"/>
  <c r="W435" i="43" s="1"/>
  <c r="AV435" i="43"/>
  <c r="BB435" i="43" s="1"/>
  <c r="BH435" i="43" s="1"/>
  <c r="AX435" i="43"/>
  <c r="BD435" i="43" s="1"/>
  <c r="BJ435" i="43" s="1"/>
  <c r="K435" i="43"/>
  <c r="L435" i="43" s="1"/>
  <c r="M435" i="43" s="1"/>
  <c r="N435" i="43" s="1"/>
  <c r="O435" i="43" s="1"/>
  <c r="P435" i="43" s="1"/>
  <c r="AU435" i="43"/>
  <c r="BA435" i="43" s="1"/>
  <c r="BG435" i="43" s="1"/>
  <c r="BE435" i="43"/>
  <c r="AT435" i="43"/>
  <c r="BK435" i="43"/>
  <c r="BN435" i="43" s="1"/>
  <c r="AZ435" i="43"/>
  <c r="X494" i="43"/>
  <c r="Y494" i="43"/>
  <c r="Q494" i="43"/>
  <c r="R494" i="43" s="1"/>
  <c r="K494" i="43"/>
  <c r="L494" i="43" s="1"/>
  <c r="M494" i="43" s="1"/>
  <c r="N494" i="43" s="1"/>
  <c r="O494" i="43" s="1"/>
  <c r="P494" i="43" s="1"/>
  <c r="J494" i="43"/>
  <c r="AL494" i="43"/>
  <c r="AM494" i="43" s="1"/>
  <c r="B494" i="43"/>
  <c r="AF494" i="43"/>
  <c r="AG494" i="43" s="1"/>
  <c r="AH494" i="43" s="1"/>
  <c r="AI494" i="43" s="1"/>
  <c r="AJ494" i="43" s="1"/>
  <c r="AK494" i="43" s="1"/>
  <c r="C494" i="43"/>
  <c r="D494" i="43" s="1"/>
  <c r="AE494" i="43"/>
  <c r="AX494" i="43"/>
  <c r="BD494" i="43" s="1"/>
  <c r="BJ494" i="43" s="1"/>
  <c r="AT494" i="43"/>
  <c r="AZ494" i="43" s="1"/>
  <c r="BF494" i="43" s="1"/>
  <c r="S494" i="43"/>
  <c r="T494" i="43" s="1"/>
  <c r="U494" i="43" s="1"/>
  <c r="V494" i="43" s="1"/>
  <c r="W494" i="43" s="1"/>
  <c r="AW494" i="43"/>
  <c r="BC494" i="43" s="1"/>
  <c r="BI494" i="43" s="1"/>
  <c r="E494" i="43"/>
  <c r="F494" i="43" s="1"/>
  <c r="G494" i="43" s="1"/>
  <c r="H494" i="43" s="1"/>
  <c r="I494" i="43" s="1"/>
  <c r="Z494" i="43"/>
  <c r="AA494" i="43" s="1"/>
  <c r="AB494" i="43" s="1"/>
  <c r="AC494" i="43" s="1"/>
  <c r="AD494" i="43" s="1"/>
  <c r="AN494" i="43"/>
  <c r="AO494" i="43" s="1"/>
  <c r="AP494" i="43" s="1"/>
  <c r="AQ494" i="43" s="1"/>
  <c r="AR494" i="43" s="1"/>
  <c r="AS494" i="43"/>
  <c r="AU494" i="43"/>
  <c r="BA494" i="43" s="1"/>
  <c r="BG494" i="43" s="1"/>
  <c r="AV494" i="43"/>
  <c r="BB494" i="43" s="1"/>
  <c r="BH494" i="43" s="1"/>
  <c r="AY494" i="43"/>
  <c r="BK494" i="43"/>
  <c r="BN494" i="43" s="1"/>
  <c r="L403" i="43"/>
  <c r="M403" i="43" s="1"/>
  <c r="N403" i="43" s="1"/>
  <c r="O403" i="43" s="1"/>
  <c r="P403" i="43" s="1"/>
  <c r="K403" i="43"/>
  <c r="AL403" i="43"/>
  <c r="J403" i="43"/>
  <c r="AE403" i="43"/>
  <c r="AF403" i="43" s="1"/>
  <c r="AG403" i="43" s="1"/>
  <c r="AH403" i="43" s="1"/>
  <c r="AI403" i="43" s="1"/>
  <c r="AJ403" i="43" s="1"/>
  <c r="AK403" i="43" s="1"/>
  <c r="D403" i="43"/>
  <c r="E403" i="43" s="1"/>
  <c r="F403" i="43" s="1"/>
  <c r="G403" i="43" s="1"/>
  <c r="H403" i="43" s="1"/>
  <c r="I403" i="43" s="1"/>
  <c r="X403" i="43"/>
  <c r="Y403" i="43" s="1"/>
  <c r="Z403" i="43" s="1"/>
  <c r="AA403" i="43" s="1"/>
  <c r="AB403" i="43" s="1"/>
  <c r="AC403" i="43" s="1"/>
  <c r="AD403" i="43" s="1"/>
  <c r="C403" i="43"/>
  <c r="S403" i="43"/>
  <c r="T403" i="43" s="1"/>
  <c r="U403" i="43" s="1"/>
  <c r="V403" i="43" s="1"/>
  <c r="W403" i="43" s="1"/>
  <c r="B403" i="43"/>
  <c r="R403" i="43"/>
  <c r="Q403" i="43"/>
  <c r="AT403" i="43"/>
  <c r="AZ403" i="43" s="1"/>
  <c r="BF403" i="43" s="1"/>
  <c r="AM403" i="43"/>
  <c r="AN403" i="43" s="1"/>
  <c r="AO403" i="43" s="1"/>
  <c r="AP403" i="43" s="1"/>
  <c r="AQ403" i="43" s="1"/>
  <c r="AR403" i="43" s="1"/>
  <c r="AV403" i="43"/>
  <c r="BB403" i="43" s="1"/>
  <c r="BH403" i="43" s="1"/>
  <c r="AU403" i="43"/>
  <c r="BA403" i="43" s="1"/>
  <c r="BG403" i="43" s="1"/>
  <c r="AS403" i="43"/>
  <c r="AW403" i="43"/>
  <c r="BC403" i="43" s="1"/>
  <c r="BI403" i="43" s="1"/>
  <c r="AX403" i="43"/>
  <c r="BD403" i="43" s="1"/>
  <c r="BJ403" i="43" s="1"/>
  <c r="AY403" i="43"/>
  <c r="BK403" i="43"/>
  <c r="BN403" i="43" s="1"/>
  <c r="BE403" i="43"/>
  <c r="BL403" i="43"/>
  <c r="BM403" i="43" s="1"/>
  <c r="J396" i="43"/>
  <c r="K396" i="43" s="1"/>
  <c r="L396" i="43" s="1"/>
  <c r="M396" i="43" s="1"/>
  <c r="N396" i="43" s="1"/>
  <c r="O396" i="43" s="1"/>
  <c r="P396" i="43" s="1"/>
  <c r="AL396" i="43"/>
  <c r="C396" i="43"/>
  <c r="D396" i="43" s="1"/>
  <c r="AF396" i="43"/>
  <c r="AG396" i="43" s="1"/>
  <c r="AH396" i="43" s="1"/>
  <c r="AI396" i="43" s="1"/>
  <c r="AJ396" i="43" s="1"/>
  <c r="AK396" i="43" s="1"/>
  <c r="B396" i="43"/>
  <c r="AE396" i="43"/>
  <c r="X396" i="43"/>
  <c r="Z396" i="43"/>
  <c r="AA396" i="43" s="1"/>
  <c r="AB396" i="43" s="1"/>
  <c r="AC396" i="43" s="1"/>
  <c r="AD396" i="43" s="1"/>
  <c r="Y396" i="43"/>
  <c r="Q396" i="43"/>
  <c r="AS396" i="43"/>
  <c r="E396" i="43"/>
  <c r="F396" i="43" s="1"/>
  <c r="G396" i="43" s="1"/>
  <c r="H396" i="43" s="1"/>
  <c r="I396" i="43" s="1"/>
  <c r="AW396" i="43"/>
  <c r="BC396" i="43" s="1"/>
  <c r="BI396" i="43" s="1"/>
  <c r="R396" i="43"/>
  <c r="S396" i="43" s="1"/>
  <c r="T396" i="43" s="1"/>
  <c r="U396" i="43" s="1"/>
  <c r="V396" i="43" s="1"/>
  <c r="W396" i="43" s="1"/>
  <c r="AV396" i="43"/>
  <c r="BB396" i="43" s="1"/>
  <c r="BH396" i="43" s="1"/>
  <c r="AT396" i="43"/>
  <c r="AZ396" i="43" s="1"/>
  <c r="BF396" i="43" s="1"/>
  <c r="AM396" i="43"/>
  <c r="AN396" i="43" s="1"/>
  <c r="AO396" i="43" s="1"/>
  <c r="AP396" i="43" s="1"/>
  <c r="AQ396" i="43" s="1"/>
  <c r="AR396" i="43" s="1"/>
  <c r="AU396" i="43"/>
  <c r="BA396" i="43" s="1"/>
  <c r="BG396" i="43" s="1"/>
  <c r="AY396" i="43"/>
  <c r="AX396" i="43"/>
  <c r="BD396" i="43" s="1"/>
  <c r="BJ396" i="43" s="1"/>
  <c r="BK396" i="43"/>
  <c r="BN396" i="43" s="1"/>
  <c r="BE396" i="43"/>
  <c r="BL396" i="43"/>
  <c r="BM396" i="43" s="1"/>
  <c r="X374" i="43"/>
  <c r="Q374" i="43"/>
  <c r="R374" i="43" s="1"/>
  <c r="S374" i="43" s="1"/>
  <c r="T374" i="43" s="1"/>
  <c r="U374" i="43" s="1"/>
  <c r="V374" i="43" s="1"/>
  <c r="W374" i="43" s="1"/>
  <c r="J374" i="43"/>
  <c r="K374" i="43" s="1"/>
  <c r="L374" i="43" s="1"/>
  <c r="M374" i="43" s="1"/>
  <c r="N374" i="43" s="1"/>
  <c r="O374" i="43" s="1"/>
  <c r="P374" i="43" s="1"/>
  <c r="C374" i="43"/>
  <c r="D374" i="43" s="1"/>
  <c r="E374" i="43" s="1"/>
  <c r="F374" i="43" s="1"/>
  <c r="G374" i="43" s="1"/>
  <c r="H374" i="43" s="1"/>
  <c r="I374" i="43" s="1"/>
  <c r="B374" i="43"/>
  <c r="AL374" i="43"/>
  <c r="AE374" i="43"/>
  <c r="AF374" i="43"/>
  <c r="AG374" i="43" s="1"/>
  <c r="AH374" i="43" s="1"/>
  <c r="AI374" i="43" s="1"/>
  <c r="AJ374" i="43" s="1"/>
  <c r="AK374" i="43" s="1"/>
  <c r="AU374" i="43"/>
  <c r="BA374" i="43" s="1"/>
  <c r="BG374" i="43" s="1"/>
  <c r="AS374" i="43"/>
  <c r="AT374" i="43"/>
  <c r="AZ374" i="43" s="1"/>
  <c r="BF374" i="43" s="1"/>
  <c r="AM374" i="43"/>
  <c r="AN374" i="43" s="1"/>
  <c r="AO374" i="43" s="1"/>
  <c r="AP374" i="43" s="1"/>
  <c r="AQ374" i="43" s="1"/>
  <c r="AR374" i="43" s="1"/>
  <c r="Y374" i="43"/>
  <c r="Z374" i="43" s="1"/>
  <c r="AA374" i="43" s="1"/>
  <c r="AB374" i="43" s="1"/>
  <c r="AC374" i="43" s="1"/>
  <c r="AD374" i="43" s="1"/>
  <c r="AW374" i="43"/>
  <c r="BC374" i="43" s="1"/>
  <c r="BI374" i="43" s="1"/>
  <c r="AX374" i="43"/>
  <c r="BD374" i="43" s="1"/>
  <c r="BJ374" i="43" s="1"/>
  <c r="AY374" i="43"/>
  <c r="AV374" i="43"/>
  <c r="BB374" i="43" s="1"/>
  <c r="BH374" i="43" s="1"/>
  <c r="BE374" i="43"/>
  <c r="BK374" i="43"/>
  <c r="BN374" i="43" s="1"/>
  <c r="BL374" i="43"/>
  <c r="BM374" i="43" s="1"/>
  <c r="AL437" i="43"/>
  <c r="AM437" i="43" s="1"/>
  <c r="AN437" i="43" s="1"/>
  <c r="AO437" i="43" s="1"/>
  <c r="AP437" i="43" s="1"/>
  <c r="AQ437" i="43" s="1"/>
  <c r="AR437" i="43" s="1"/>
  <c r="J437" i="43"/>
  <c r="AF437" i="43"/>
  <c r="AG437" i="43" s="1"/>
  <c r="AH437" i="43" s="1"/>
  <c r="AI437" i="43" s="1"/>
  <c r="AJ437" i="43" s="1"/>
  <c r="AK437" i="43" s="1"/>
  <c r="C437" i="43"/>
  <c r="AE437" i="43"/>
  <c r="B437" i="43"/>
  <c r="X437" i="43"/>
  <c r="Z437" i="43"/>
  <c r="AA437" i="43" s="1"/>
  <c r="AB437" i="43" s="1"/>
  <c r="AC437" i="43" s="1"/>
  <c r="AD437" i="43" s="1"/>
  <c r="Y437" i="43"/>
  <c r="AV437" i="43" s="1"/>
  <c r="BB437" i="43" s="1"/>
  <c r="BH437" i="43" s="1"/>
  <c r="Q437" i="43"/>
  <c r="R437" i="43" s="1"/>
  <c r="K437" i="43"/>
  <c r="L437" i="43" s="1"/>
  <c r="AU437" i="43"/>
  <c r="BA437" i="43" s="1"/>
  <c r="BG437" i="43" s="1"/>
  <c r="AW437" i="43"/>
  <c r="BC437" i="43" s="1"/>
  <c r="BI437" i="43" s="1"/>
  <c r="M437" i="43"/>
  <c r="N437" i="43" s="1"/>
  <c r="O437" i="43" s="1"/>
  <c r="P437" i="43" s="1"/>
  <c r="D437" i="43"/>
  <c r="E437" i="43" s="1"/>
  <c r="F437" i="43" s="1"/>
  <c r="G437" i="43" s="1"/>
  <c r="H437" i="43" s="1"/>
  <c r="I437" i="43" s="1"/>
  <c r="AT437" i="43"/>
  <c r="AZ437" i="43" s="1"/>
  <c r="BF437" i="43" s="1"/>
  <c r="AS437" i="43"/>
  <c r="S437" i="43"/>
  <c r="T437" i="43" s="1"/>
  <c r="U437" i="43" s="1"/>
  <c r="V437" i="43" s="1"/>
  <c r="W437" i="43" s="1"/>
  <c r="AX437" i="43"/>
  <c r="BD437" i="43" s="1"/>
  <c r="BJ437" i="43" s="1"/>
  <c r="BK437" i="43"/>
  <c r="BN437" i="43" s="1"/>
  <c r="AY437" i="43"/>
  <c r="BE437" i="43"/>
  <c r="BL437" i="43"/>
  <c r="BM437" i="43" s="1"/>
  <c r="Q461" i="43"/>
  <c r="AL461" i="43"/>
  <c r="AM461" i="43" s="1"/>
  <c r="AN461" i="43" s="1"/>
  <c r="AO461" i="43" s="1"/>
  <c r="AP461" i="43" s="1"/>
  <c r="AQ461" i="43" s="1"/>
  <c r="AR461" i="43" s="1"/>
  <c r="K461" i="43"/>
  <c r="L461" i="43" s="1"/>
  <c r="AH461" i="43"/>
  <c r="AI461" i="43" s="1"/>
  <c r="J461" i="43"/>
  <c r="AF461" i="43"/>
  <c r="C461" i="43"/>
  <c r="AG461" i="43"/>
  <c r="B461" i="43"/>
  <c r="AE461" i="43"/>
  <c r="X461" i="43"/>
  <c r="Y461" i="43"/>
  <c r="M461" i="43"/>
  <c r="N461" i="43" s="1"/>
  <c r="O461" i="43" s="1"/>
  <c r="P461" i="43" s="1"/>
  <c r="D461" i="43"/>
  <c r="E461" i="43" s="1"/>
  <c r="F461" i="43" s="1"/>
  <c r="G461" i="43" s="1"/>
  <c r="H461" i="43" s="1"/>
  <c r="I461" i="43" s="1"/>
  <c r="Z461" i="43"/>
  <c r="AA461" i="43" s="1"/>
  <c r="AB461" i="43" s="1"/>
  <c r="AC461" i="43" s="1"/>
  <c r="AD461" i="43" s="1"/>
  <c r="R461" i="43"/>
  <c r="S461" i="43" s="1"/>
  <c r="T461" i="43" s="1"/>
  <c r="U461" i="43" s="1"/>
  <c r="V461" i="43" s="1"/>
  <c r="W461" i="43" s="1"/>
  <c r="AJ461" i="43"/>
  <c r="AK461" i="43" s="1"/>
  <c r="AX461" i="43"/>
  <c r="BD461" i="43" s="1"/>
  <c r="BJ461" i="43" s="1"/>
  <c r="AS461" i="43"/>
  <c r="AW461" i="43"/>
  <c r="BC461" i="43" s="1"/>
  <c r="BI461" i="43" s="1"/>
  <c r="AV461" i="43"/>
  <c r="BB461" i="43" s="1"/>
  <c r="BH461" i="43" s="1"/>
  <c r="AT461" i="43"/>
  <c r="AZ461" i="43" s="1"/>
  <c r="BF461" i="43" s="1"/>
  <c r="AU461" i="43"/>
  <c r="BA461" i="43" s="1"/>
  <c r="BG461" i="43" s="1"/>
  <c r="AY461" i="43"/>
  <c r="BK461" i="43"/>
  <c r="BN461" i="43" s="1"/>
  <c r="J448" i="43"/>
  <c r="D448" i="43"/>
  <c r="E448" i="43" s="1"/>
  <c r="F448" i="43" s="1"/>
  <c r="G448" i="43" s="1"/>
  <c r="H448" i="43" s="1"/>
  <c r="I448" i="43" s="1"/>
  <c r="AM448" i="43"/>
  <c r="AN448" i="43" s="1"/>
  <c r="AO448" i="43" s="1"/>
  <c r="AP448" i="43" s="1"/>
  <c r="AQ448" i="43" s="1"/>
  <c r="AR448" i="43" s="1"/>
  <c r="C448" i="43"/>
  <c r="AL448" i="43"/>
  <c r="B448" i="43"/>
  <c r="AE448" i="43"/>
  <c r="AF448" i="43" s="1"/>
  <c r="AG448" i="43" s="1"/>
  <c r="AH448" i="43" s="1"/>
  <c r="AI448" i="43" s="1"/>
  <c r="AJ448" i="43" s="1"/>
  <c r="AK448" i="43" s="1"/>
  <c r="X448" i="43"/>
  <c r="Q448" i="43"/>
  <c r="R448" i="43"/>
  <c r="S448" i="43" s="1"/>
  <c r="T448" i="43" s="1"/>
  <c r="U448" i="43" s="1"/>
  <c r="V448" i="43" s="1"/>
  <c r="W448" i="43" s="1"/>
  <c r="AW448" i="43"/>
  <c r="BC448" i="43" s="1"/>
  <c r="BI448" i="43" s="1"/>
  <c r="AS448" i="43"/>
  <c r="AU448" i="43"/>
  <c r="BA448" i="43" s="1"/>
  <c r="BG448" i="43" s="1"/>
  <c r="AX448" i="43"/>
  <c r="BD448" i="43" s="1"/>
  <c r="BJ448" i="43" s="1"/>
  <c r="K448" i="43"/>
  <c r="L448" i="43" s="1"/>
  <c r="M448" i="43" s="1"/>
  <c r="N448" i="43" s="1"/>
  <c r="O448" i="43" s="1"/>
  <c r="P448" i="43" s="1"/>
  <c r="Y448" i="43"/>
  <c r="Z448" i="43" s="1"/>
  <c r="AA448" i="43" s="1"/>
  <c r="AB448" i="43" s="1"/>
  <c r="AC448" i="43" s="1"/>
  <c r="AD448" i="43" s="1"/>
  <c r="AY448" i="43"/>
  <c r="BK448" i="43"/>
  <c r="BN448" i="43" s="1"/>
  <c r="AT448" i="43"/>
  <c r="AZ448" i="43" s="1"/>
  <c r="BF448" i="43" s="1"/>
  <c r="AV448" i="43"/>
  <c r="BB448" i="43" s="1"/>
  <c r="BH448" i="43" s="1"/>
  <c r="BL448" i="43"/>
  <c r="BM448" i="43" s="1"/>
  <c r="BE448" i="43"/>
  <c r="S447" i="43"/>
  <c r="T447" i="43" s="1"/>
  <c r="U447" i="43" s="1"/>
  <c r="V447" i="43" s="1"/>
  <c r="W447" i="43" s="1"/>
  <c r="Q447" i="43"/>
  <c r="AN447" i="43"/>
  <c r="AO447" i="43" s="1"/>
  <c r="AP447" i="43" s="1"/>
  <c r="AQ447" i="43" s="1"/>
  <c r="AR447" i="43" s="1"/>
  <c r="R447" i="43"/>
  <c r="AM447" i="43"/>
  <c r="K447" i="43"/>
  <c r="L447" i="43" s="1"/>
  <c r="M447" i="43" s="1"/>
  <c r="N447" i="43" s="1"/>
  <c r="O447" i="43" s="1"/>
  <c r="P447" i="43" s="1"/>
  <c r="AL447" i="43"/>
  <c r="J447" i="43"/>
  <c r="AE447" i="43"/>
  <c r="AF447" i="43" s="1"/>
  <c r="AG447" i="43" s="1"/>
  <c r="AH447" i="43" s="1"/>
  <c r="AI447" i="43" s="1"/>
  <c r="AJ447" i="43" s="1"/>
  <c r="AK447" i="43" s="1"/>
  <c r="C447" i="43"/>
  <c r="D447" i="43" s="1"/>
  <c r="E447" i="43" s="1"/>
  <c r="F447" i="43" s="1"/>
  <c r="G447" i="43" s="1"/>
  <c r="H447" i="43" s="1"/>
  <c r="I447" i="43" s="1"/>
  <c r="X447" i="43"/>
  <c r="B447" i="43"/>
  <c r="Y447" i="43"/>
  <c r="Z447" i="43" s="1"/>
  <c r="AA447" i="43" s="1"/>
  <c r="AB447" i="43" s="1"/>
  <c r="AC447" i="43" s="1"/>
  <c r="AD447" i="43" s="1"/>
  <c r="AU447" i="43"/>
  <c r="BA447" i="43" s="1"/>
  <c r="BG447" i="43" s="1"/>
  <c r="AT447" i="43"/>
  <c r="AZ447" i="43" s="1"/>
  <c r="BF447" i="43" s="1"/>
  <c r="AV447" i="43"/>
  <c r="BB447" i="43" s="1"/>
  <c r="BH447" i="43" s="1"/>
  <c r="AS447" i="43"/>
  <c r="AX447" i="43"/>
  <c r="BD447" i="43" s="1"/>
  <c r="BJ447" i="43" s="1"/>
  <c r="AW447" i="43"/>
  <c r="BC447" i="43" s="1"/>
  <c r="BI447" i="43" s="1"/>
  <c r="AY447" i="43"/>
  <c r="BK447" i="43"/>
  <c r="BN447" i="43" s="1"/>
  <c r="BE447" i="43"/>
  <c r="BL447" i="43"/>
  <c r="BM447" i="43" s="1"/>
  <c r="AL191" i="43"/>
  <c r="AM191" i="43" s="1"/>
  <c r="AN191" i="43" s="1"/>
  <c r="AO191" i="43" s="1"/>
  <c r="AP191" i="43" s="1"/>
  <c r="AQ191" i="43" s="1"/>
  <c r="AR191" i="43" s="1"/>
  <c r="AE191" i="43"/>
  <c r="AF191" i="43" s="1"/>
  <c r="AG191" i="43" s="1"/>
  <c r="AH191" i="43" s="1"/>
  <c r="AI191" i="43" s="1"/>
  <c r="AJ191" i="43" s="1"/>
  <c r="AK191" i="43" s="1"/>
  <c r="X191" i="43"/>
  <c r="Y191" i="43" s="1"/>
  <c r="Z191" i="43" s="1"/>
  <c r="AA191" i="43" s="1"/>
  <c r="AB191" i="43" s="1"/>
  <c r="AC191" i="43" s="1"/>
  <c r="AD191" i="43" s="1"/>
  <c r="Q191" i="43"/>
  <c r="R191" i="43" s="1"/>
  <c r="S191" i="43" s="1"/>
  <c r="T191" i="43" s="1"/>
  <c r="U191" i="43" s="1"/>
  <c r="V191" i="43" s="1"/>
  <c r="W191" i="43" s="1"/>
  <c r="J191" i="43"/>
  <c r="K191" i="43" s="1"/>
  <c r="L191" i="43" s="1"/>
  <c r="M191" i="43" s="1"/>
  <c r="N191" i="43" s="1"/>
  <c r="O191" i="43" s="1"/>
  <c r="P191" i="43" s="1"/>
  <c r="B191" i="43"/>
  <c r="C191" i="43" s="1"/>
  <c r="D191" i="43" s="1"/>
  <c r="E191" i="43" s="1"/>
  <c r="F191" i="43" s="1"/>
  <c r="G191" i="43" s="1"/>
  <c r="H191" i="43" s="1"/>
  <c r="I191" i="43" s="1"/>
  <c r="AS191" i="43"/>
  <c r="AY191" i="43" s="1"/>
  <c r="AL192" i="43"/>
  <c r="AM192" i="43" s="1"/>
  <c r="AN192" i="43" s="1"/>
  <c r="AO192" i="43" s="1"/>
  <c r="AP192" i="43" s="1"/>
  <c r="AQ192" i="43" s="1"/>
  <c r="AR192" i="43" s="1"/>
  <c r="AE192" i="43"/>
  <c r="AF192" i="43" s="1"/>
  <c r="AG192" i="43" s="1"/>
  <c r="AH192" i="43" s="1"/>
  <c r="AI192" i="43" s="1"/>
  <c r="AJ192" i="43" s="1"/>
  <c r="AK192" i="43" s="1"/>
  <c r="X192" i="43"/>
  <c r="Y192" i="43" s="1"/>
  <c r="Z192" i="43" s="1"/>
  <c r="AA192" i="43" s="1"/>
  <c r="AB192" i="43" s="1"/>
  <c r="AC192" i="43" s="1"/>
  <c r="AD192" i="43" s="1"/>
  <c r="Q192" i="43"/>
  <c r="R192" i="43" s="1"/>
  <c r="S192" i="43" s="1"/>
  <c r="T192" i="43" s="1"/>
  <c r="U192" i="43" s="1"/>
  <c r="V192" i="43" s="1"/>
  <c r="W192" i="43" s="1"/>
  <c r="J192" i="43"/>
  <c r="K192" i="43" s="1"/>
  <c r="L192" i="43" s="1"/>
  <c r="M192" i="43" s="1"/>
  <c r="N192" i="43" s="1"/>
  <c r="O192" i="43" s="1"/>
  <c r="P192" i="43" s="1"/>
  <c r="B192" i="43"/>
  <c r="C192" i="43" s="1"/>
  <c r="D192" i="43" s="1"/>
  <c r="E192" i="43" s="1"/>
  <c r="F192" i="43" s="1"/>
  <c r="G192" i="43" s="1"/>
  <c r="H192" i="43" s="1"/>
  <c r="I192" i="43" s="1"/>
  <c r="AM306" i="43"/>
  <c r="AN306" i="43" s="1"/>
  <c r="AL306" i="43"/>
  <c r="AE306" i="43"/>
  <c r="AF306" i="43" s="1"/>
  <c r="Y306" i="43"/>
  <c r="Z306" i="43" s="1"/>
  <c r="X306" i="43"/>
  <c r="Q306" i="43"/>
  <c r="R306" i="43" s="1"/>
  <c r="J306" i="43"/>
  <c r="K306" i="43" s="1"/>
  <c r="C306" i="43"/>
  <c r="D306" i="43" s="1"/>
  <c r="B306" i="43"/>
  <c r="AL201" i="43"/>
  <c r="AM201" i="43" s="1"/>
  <c r="AN201" i="43" s="1"/>
  <c r="AO201" i="43" s="1"/>
  <c r="AP201" i="43" s="1"/>
  <c r="AQ201" i="43" s="1"/>
  <c r="AR201" i="43" s="1"/>
  <c r="AE201" i="43"/>
  <c r="AF201" i="43" s="1"/>
  <c r="AG201" i="43" s="1"/>
  <c r="AH201" i="43" s="1"/>
  <c r="AI201" i="43" s="1"/>
  <c r="AJ201" i="43" s="1"/>
  <c r="AK201" i="43" s="1"/>
  <c r="X201" i="43"/>
  <c r="Y201" i="43" s="1"/>
  <c r="Z201" i="43" s="1"/>
  <c r="AA201" i="43" s="1"/>
  <c r="AB201" i="43" s="1"/>
  <c r="AC201" i="43" s="1"/>
  <c r="AD201" i="43" s="1"/>
  <c r="Q201" i="43"/>
  <c r="R201" i="43" s="1"/>
  <c r="S201" i="43" s="1"/>
  <c r="T201" i="43" s="1"/>
  <c r="U201" i="43" s="1"/>
  <c r="V201" i="43" s="1"/>
  <c r="W201" i="43" s="1"/>
  <c r="J201" i="43"/>
  <c r="K201" i="43" s="1"/>
  <c r="L201" i="43" s="1"/>
  <c r="M201" i="43" s="1"/>
  <c r="N201" i="43" s="1"/>
  <c r="O201" i="43" s="1"/>
  <c r="P201" i="43" s="1"/>
  <c r="B201" i="43"/>
  <c r="C201" i="43" s="1"/>
  <c r="D201" i="43" s="1"/>
  <c r="E201" i="43" s="1"/>
  <c r="F201" i="43" s="1"/>
  <c r="G201" i="43" s="1"/>
  <c r="H201" i="43" s="1"/>
  <c r="I201" i="43" s="1"/>
  <c r="AX201" i="43"/>
  <c r="BD201" i="43" s="1"/>
  <c r="BJ201" i="43" s="1"/>
  <c r="AW201" i="43"/>
  <c r="BC201" i="43" s="1"/>
  <c r="BI201" i="43" s="1"/>
  <c r="AR227" i="43"/>
  <c r="AP227" i="43"/>
  <c r="AQ227" i="43"/>
  <c r="AN227" i="43"/>
  <c r="AO227" i="43"/>
  <c r="AM227" i="43"/>
  <c r="AL227" i="43"/>
  <c r="AK227" i="43"/>
  <c r="AI227" i="43"/>
  <c r="AJ227" i="43"/>
  <c r="AH227" i="43"/>
  <c r="AG227" i="43"/>
  <c r="AD227" i="43"/>
  <c r="AE227" i="43"/>
  <c r="AF227" i="43"/>
  <c r="AC227" i="43"/>
  <c r="AA227" i="43"/>
  <c r="AB227" i="43"/>
  <c r="Z227" i="43"/>
  <c r="Y227" i="43"/>
  <c r="W227" i="43"/>
  <c r="X227" i="43"/>
  <c r="R227" i="43"/>
  <c r="U227" i="43"/>
  <c r="S227" i="43"/>
  <c r="V227" i="43"/>
  <c r="T227" i="43"/>
  <c r="P227" i="43"/>
  <c r="N227" i="43"/>
  <c r="Q227" i="43"/>
  <c r="O227" i="43"/>
  <c r="L227" i="43"/>
  <c r="K227" i="43"/>
  <c r="M227" i="43"/>
  <c r="J227" i="43"/>
  <c r="I227" i="43"/>
  <c r="G227" i="43"/>
  <c r="H227" i="43"/>
  <c r="F227" i="43"/>
  <c r="D227" i="43"/>
  <c r="C227" i="43"/>
  <c r="E227" i="43"/>
  <c r="B227" i="43"/>
  <c r="BM227" i="43"/>
  <c r="BI227" i="43"/>
  <c r="BG227" i="43"/>
  <c r="BJ227" i="43"/>
  <c r="BH227" i="43"/>
  <c r="BF227" i="43"/>
  <c r="BL227" i="43"/>
  <c r="BE227" i="43"/>
  <c r="BC227" i="43"/>
  <c r="BB227" i="43"/>
  <c r="BA227" i="43"/>
  <c r="AZ227" i="43"/>
  <c r="AY227" i="43"/>
  <c r="BD227" i="43"/>
  <c r="AV227" i="43"/>
  <c r="AW227" i="43"/>
  <c r="AX227" i="43"/>
  <c r="BK227" i="43"/>
  <c r="BN227" i="43"/>
  <c r="AS227" i="43"/>
  <c r="AU227" i="43"/>
  <c r="AT227" i="43"/>
  <c r="AR283" i="43"/>
  <c r="AQ283" i="43"/>
  <c r="AP283" i="43"/>
  <c r="AN283" i="43"/>
  <c r="AM283" i="43"/>
  <c r="AO283" i="43"/>
  <c r="AL283" i="43"/>
  <c r="AK283" i="43"/>
  <c r="AJ283" i="43"/>
  <c r="AH283" i="43"/>
  <c r="AG283" i="43"/>
  <c r="AI283" i="43"/>
  <c r="AF283" i="43"/>
  <c r="AE283" i="43"/>
  <c r="AC283" i="43"/>
  <c r="AA283" i="43"/>
  <c r="AD283" i="43"/>
  <c r="AB283" i="43"/>
  <c r="Z283" i="43"/>
  <c r="Y283" i="43"/>
  <c r="W283" i="43"/>
  <c r="X283" i="43"/>
  <c r="R283" i="43"/>
  <c r="U283" i="43"/>
  <c r="S283" i="43"/>
  <c r="V283" i="43"/>
  <c r="T283" i="43"/>
  <c r="P283" i="43"/>
  <c r="N283" i="43"/>
  <c r="Q283" i="43"/>
  <c r="O283" i="43"/>
  <c r="L283" i="43"/>
  <c r="K283" i="43"/>
  <c r="M283" i="43"/>
  <c r="I283" i="43"/>
  <c r="G283" i="43"/>
  <c r="J283" i="43"/>
  <c r="H283" i="43"/>
  <c r="F283" i="43"/>
  <c r="D283" i="43"/>
  <c r="C283" i="43"/>
  <c r="E283" i="43"/>
  <c r="B283" i="43"/>
  <c r="BM283" i="43"/>
  <c r="BI283" i="43"/>
  <c r="BG283" i="43"/>
  <c r="BJ283" i="43"/>
  <c r="BH283" i="43"/>
  <c r="BF283" i="43"/>
  <c r="BL283" i="43"/>
  <c r="BE283" i="43"/>
  <c r="AX283" i="43"/>
  <c r="BN283" i="43"/>
  <c r="BK283" i="43"/>
  <c r="AS283" i="43"/>
  <c r="AT283" i="43"/>
  <c r="AU283" i="43"/>
  <c r="AV283" i="43"/>
  <c r="AW283" i="43"/>
  <c r="AZ283" i="43"/>
  <c r="AY283" i="43"/>
  <c r="BA283" i="43"/>
  <c r="BD283" i="43"/>
  <c r="BB283" i="43"/>
  <c r="BC283" i="43"/>
  <c r="AQ213" i="43"/>
  <c r="AR213" i="43"/>
  <c r="AP213" i="43"/>
  <c r="AO213" i="43"/>
  <c r="AM213" i="43"/>
  <c r="AN213" i="43"/>
  <c r="AL213" i="43"/>
  <c r="AK213" i="43"/>
  <c r="AJ213" i="43"/>
  <c r="AI213" i="43"/>
  <c r="AH213" i="43"/>
  <c r="AG213" i="43"/>
  <c r="AF213" i="43"/>
  <c r="AE213" i="43"/>
  <c r="AD213" i="43"/>
  <c r="AC213" i="43"/>
  <c r="AA213" i="43"/>
  <c r="AB213" i="43"/>
  <c r="Z213" i="43"/>
  <c r="X213" i="43"/>
  <c r="V213" i="43"/>
  <c r="Y213" i="43"/>
  <c r="W213" i="43"/>
  <c r="T213" i="43"/>
  <c r="R213" i="43"/>
  <c r="U213" i="43"/>
  <c r="S213" i="43"/>
  <c r="P213" i="43"/>
  <c r="Q213" i="43"/>
  <c r="O213" i="43"/>
  <c r="M213" i="43"/>
  <c r="J213" i="43"/>
  <c r="L213" i="43"/>
  <c r="N213" i="43"/>
  <c r="K213" i="43"/>
  <c r="I213" i="43"/>
  <c r="G213" i="43"/>
  <c r="H213" i="43"/>
  <c r="F213" i="43"/>
  <c r="E213" i="43"/>
  <c r="D213" i="43"/>
  <c r="C213" i="43"/>
  <c r="BM213" i="43"/>
  <c r="B213" i="43"/>
  <c r="BJ213" i="43"/>
  <c r="BH213" i="43"/>
  <c r="BI213" i="43"/>
  <c r="BG213" i="43"/>
  <c r="BF213" i="43"/>
  <c r="BL213" i="43"/>
  <c r="BE213" i="43"/>
  <c r="AU213" i="43"/>
  <c r="AV213" i="43"/>
  <c r="AW213" i="43"/>
  <c r="AX213" i="43"/>
  <c r="BK213" i="43"/>
  <c r="BN213" i="43"/>
  <c r="AS213" i="43"/>
  <c r="AT213" i="43"/>
  <c r="BD213" i="43"/>
  <c r="BC213" i="43"/>
  <c r="BB213" i="43"/>
  <c r="BA213" i="43"/>
  <c r="AZ213" i="43"/>
  <c r="AY213" i="43"/>
  <c r="AQ245" i="43"/>
  <c r="AR245" i="43"/>
  <c r="AP245" i="43"/>
  <c r="AO245" i="43"/>
  <c r="AM245" i="43"/>
  <c r="AN245" i="43"/>
  <c r="AL245" i="43"/>
  <c r="AK245" i="43"/>
  <c r="AJ245" i="43"/>
  <c r="AI245" i="43"/>
  <c r="AH245" i="43"/>
  <c r="AG245" i="43"/>
  <c r="AF245" i="43"/>
  <c r="AE245" i="43"/>
  <c r="AD245" i="43"/>
  <c r="AC245" i="43"/>
  <c r="AA245" i="43"/>
  <c r="AB245" i="43"/>
  <c r="Z245" i="43"/>
  <c r="X245" i="43"/>
  <c r="Y245" i="43"/>
  <c r="W245" i="43"/>
  <c r="V245" i="43"/>
  <c r="T245" i="43"/>
  <c r="R245" i="43"/>
  <c r="U245" i="43"/>
  <c r="S245" i="43"/>
  <c r="P245" i="43"/>
  <c r="Q245" i="43"/>
  <c r="O245" i="43"/>
  <c r="M245" i="43"/>
  <c r="L245" i="43"/>
  <c r="N245" i="43"/>
  <c r="K245" i="43"/>
  <c r="I245" i="43"/>
  <c r="G245" i="43"/>
  <c r="J245" i="43"/>
  <c r="H245" i="43"/>
  <c r="F245" i="43"/>
  <c r="E245" i="43"/>
  <c r="D245" i="43"/>
  <c r="C245" i="43"/>
  <c r="BM245" i="43"/>
  <c r="B245" i="43"/>
  <c r="BJ245" i="43"/>
  <c r="BH245" i="43"/>
  <c r="BI245" i="43"/>
  <c r="BG245" i="43"/>
  <c r="BF245" i="43"/>
  <c r="BL245" i="43"/>
  <c r="BE245" i="43"/>
  <c r="AS245" i="43"/>
  <c r="AT245" i="43"/>
  <c r="AU245" i="43"/>
  <c r="AV245" i="43"/>
  <c r="AW245" i="43"/>
  <c r="AX245" i="43"/>
  <c r="BK245" i="43"/>
  <c r="BN245" i="43"/>
  <c r="BD245" i="43"/>
  <c r="BC245" i="43"/>
  <c r="BB245" i="43"/>
  <c r="BA245" i="43"/>
  <c r="AZ245" i="43"/>
  <c r="AY245" i="43"/>
  <c r="AQ285" i="43"/>
  <c r="AR285" i="43"/>
  <c r="AP285" i="43"/>
  <c r="AM285" i="43"/>
  <c r="AO285" i="43"/>
  <c r="AN285" i="43"/>
  <c r="AL285" i="43"/>
  <c r="AJ285" i="43"/>
  <c r="AK285" i="43"/>
  <c r="AI285" i="43"/>
  <c r="AH285" i="43"/>
  <c r="AF285" i="43"/>
  <c r="AG285" i="43"/>
  <c r="AE285" i="43"/>
  <c r="AC285" i="43"/>
  <c r="AA285" i="43"/>
  <c r="AD285" i="43"/>
  <c r="AB285" i="43"/>
  <c r="X285" i="43"/>
  <c r="Z285" i="43"/>
  <c r="Y285" i="43"/>
  <c r="W285" i="43"/>
  <c r="V285" i="43"/>
  <c r="T285" i="43"/>
  <c r="R285" i="43"/>
  <c r="U285" i="43"/>
  <c r="S285" i="43"/>
  <c r="P285" i="43"/>
  <c r="Q285" i="43"/>
  <c r="O285" i="43"/>
  <c r="M285" i="43"/>
  <c r="L285" i="43"/>
  <c r="K285" i="43"/>
  <c r="N285" i="43"/>
  <c r="I285" i="43"/>
  <c r="G285" i="43"/>
  <c r="J285" i="43"/>
  <c r="H285" i="43"/>
  <c r="F285" i="43"/>
  <c r="E285" i="43"/>
  <c r="D285" i="43"/>
  <c r="C285" i="43"/>
  <c r="BM285" i="43"/>
  <c r="B285" i="43"/>
  <c r="BJ285" i="43"/>
  <c r="BH285" i="43"/>
  <c r="BI285" i="43"/>
  <c r="BG285" i="43"/>
  <c r="BF285" i="43"/>
  <c r="BL285" i="43"/>
  <c r="BE285" i="43"/>
  <c r="BK285" i="43"/>
  <c r="BN285" i="43"/>
  <c r="AS285" i="43"/>
  <c r="AT285" i="43"/>
  <c r="AU285" i="43"/>
  <c r="AV285" i="43"/>
  <c r="AW285" i="43"/>
  <c r="AX285" i="43"/>
  <c r="BB285" i="43"/>
  <c r="AY285" i="43"/>
  <c r="BD285" i="43"/>
  <c r="BC285" i="43"/>
  <c r="BA285" i="43"/>
  <c r="AZ285" i="43"/>
  <c r="AL401" i="43"/>
  <c r="AE401" i="43"/>
  <c r="AF401" i="43" s="1"/>
  <c r="AG401" i="43" s="1"/>
  <c r="AH401" i="43" s="1"/>
  <c r="AI401" i="43" s="1"/>
  <c r="AJ401" i="43" s="1"/>
  <c r="AK401" i="43" s="1"/>
  <c r="X401" i="43"/>
  <c r="Y401" i="43" s="1"/>
  <c r="Q401" i="43"/>
  <c r="R401" i="43" s="1"/>
  <c r="K401" i="43"/>
  <c r="L401" i="43" s="1"/>
  <c r="J401" i="43"/>
  <c r="C401" i="43"/>
  <c r="D401" i="43" s="1"/>
  <c r="B401" i="43"/>
  <c r="AL470" i="43"/>
  <c r="AM470" i="43" s="1"/>
  <c r="AE470" i="43"/>
  <c r="AF470" i="43" s="1"/>
  <c r="X470" i="43"/>
  <c r="Y470" i="43" s="1"/>
  <c r="R470" i="43"/>
  <c r="S470" i="43" s="1"/>
  <c r="Q470" i="43"/>
  <c r="J470" i="43"/>
  <c r="K470" i="43" s="1"/>
  <c r="C470" i="43"/>
  <c r="B470" i="43"/>
  <c r="AM312" i="43"/>
  <c r="AN312" i="43" s="1"/>
  <c r="AL312" i="43"/>
  <c r="AF312" i="43"/>
  <c r="AG312" i="43" s="1"/>
  <c r="AE312" i="43"/>
  <c r="X312" i="43"/>
  <c r="Y312" i="43" s="1"/>
  <c r="R312" i="43"/>
  <c r="S312" i="43" s="1"/>
  <c r="Q312" i="43"/>
  <c r="K312" i="43"/>
  <c r="L312" i="43" s="1"/>
  <c r="J312" i="43"/>
  <c r="C312" i="43"/>
  <c r="D312" i="43" s="1"/>
  <c r="E312" i="43" s="1"/>
  <c r="F312" i="43" s="1"/>
  <c r="G312" i="43" s="1"/>
  <c r="H312" i="43" s="1"/>
  <c r="I312" i="43" s="1"/>
  <c r="B312" i="43"/>
  <c r="AL361" i="43"/>
  <c r="AM361" i="43" s="1"/>
  <c r="AF361" i="43"/>
  <c r="AG361" i="43" s="1"/>
  <c r="AE361" i="43"/>
  <c r="Y361" i="43"/>
  <c r="Z361" i="43" s="1"/>
  <c r="X361" i="43"/>
  <c r="Q361" i="43"/>
  <c r="R361" i="43" s="1"/>
  <c r="S361" i="43" s="1"/>
  <c r="T361" i="43" s="1"/>
  <c r="U361" i="43" s="1"/>
  <c r="V361" i="43" s="1"/>
  <c r="W361" i="43" s="1"/>
  <c r="K361" i="43"/>
  <c r="L361" i="43" s="1"/>
  <c r="J361" i="43"/>
  <c r="C361" i="43"/>
  <c r="D361" i="43" s="1"/>
  <c r="E361" i="43" s="1"/>
  <c r="F361" i="43" s="1"/>
  <c r="G361" i="43" s="1"/>
  <c r="H361" i="43" s="1"/>
  <c r="I361" i="43" s="1"/>
  <c r="B361" i="43"/>
  <c r="AM481" i="43"/>
  <c r="AN481" i="43" s="1"/>
  <c r="AL481" i="43"/>
  <c r="AE481" i="43"/>
  <c r="AF481" i="43" s="1"/>
  <c r="AG481" i="43" s="1"/>
  <c r="AH481" i="43" s="1"/>
  <c r="AI481" i="43" s="1"/>
  <c r="AJ481" i="43" s="1"/>
  <c r="AK481" i="43" s="1"/>
  <c r="X481" i="43"/>
  <c r="Y481" i="43" s="1"/>
  <c r="Q481" i="43"/>
  <c r="J481" i="43"/>
  <c r="K481" i="43" s="1"/>
  <c r="L481" i="43" s="1"/>
  <c r="M481" i="43" s="1"/>
  <c r="N481" i="43" s="1"/>
  <c r="O481" i="43" s="1"/>
  <c r="P481" i="43" s="1"/>
  <c r="D481" i="43"/>
  <c r="E481" i="43" s="1"/>
  <c r="B481" i="43"/>
  <c r="C481" i="43"/>
  <c r="AQ214" i="43"/>
  <c r="AR214" i="43"/>
  <c r="AP214" i="43"/>
  <c r="AO214" i="43"/>
  <c r="AM214" i="43"/>
  <c r="AN214" i="43"/>
  <c r="AL214" i="43"/>
  <c r="AK214" i="43"/>
  <c r="AJ214" i="43"/>
  <c r="AI214" i="43"/>
  <c r="AH214" i="43"/>
  <c r="AG214" i="43"/>
  <c r="AE214" i="43"/>
  <c r="AF214" i="43"/>
  <c r="AD214" i="43"/>
  <c r="AC214" i="43"/>
  <c r="AA214" i="43"/>
  <c r="AB214" i="43"/>
  <c r="Z214" i="43"/>
  <c r="X214" i="43"/>
  <c r="V214" i="43"/>
  <c r="Y214" i="43"/>
  <c r="W214" i="43"/>
  <c r="T214" i="43"/>
  <c r="R214" i="43"/>
  <c r="U214" i="43"/>
  <c r="S214" i="43"/>
  <c r="P214" i="43"/>
  <c r="Q214" i="43"/>
  <c r="O214" i="43"/>
  <c r="M214" i="43"/>
  <c r="L214" i="43"/>
  <c r="N214" i="43"/>
  <c r="K214" i="43"/>
  <c r="J214" i="43"/>
  <c r="I214" i="43"/>
  <c r="G214" i="43"/>
  <c r="H214" i="43"/>
  <c r="F214" i="43"/>
  <c r="C214" i="43"/>
  <c r="E214" i="43"/>
  <c r="D214" i="43"/>
  <c r="BM214" i="43"/>
  <c r="B214" i="43"/>
  <c r="BJ214" i="43"/>
  <c r="BH214" i="43"/>
  <c r="BI214" i="43"/>
  <c r="BG214" i="43"/>
  <c r="BE214" i="43"/>
  <c r="BF214" i="43"/>
  <c r="BL214" i="43"/>
  <c r="AT214" i="43"/>
  <c r="AU214" i="43"/>
  <c r="AV214" i="43"/>
  <c r="AW214" i="43"/>
  <c r="AX214" i="43"/>
  <c r="BK214" i="43"/>
  <c r="AS214" i="43"/>
  <c r="AZ214" i="43"/>
  <c r="BD214" i="43"/>
  <c r="BB214" i="43"/>
  <c r="BC214" i="43"/>
  <c r="BA214" i="43"/>
  <c r="AY214" i="43"/>
  <c r="BN214" i="43"/>
  <c r="AQ254" i="43"/>
  <c r="AR254" i="43"/>
  <c r="AP254" i="43"/>
  <c r="AO254" i="43"/>
  <c r="AN254" i="43"/>
  <c r="AM254" i="43"/>
  <c r="AL254" i="43"/>
  <c r="AJ254" i="43"/>
  <c r="AI254" i="43"/>
  <c r="AK254" i="43"/>
  <c r="AH254" i="43"/>
  <c r="AG254" i="43"/>
  <c r="AE254" i="43"/>
  <c r="AF254" i="43"/>
  <c r="AC254" i="43"/>
  <c r="AA254" i="43"/>
  <c r="AD254" i="43"/>
  <c r="AB254" i="43"/>
  <c r="Z254" i="43"/>
  <c r="X254" i="43"/>
  <c r="Y254" i="43"/>
  <c r="W254" i="43"/>
  <c r="V254" i="43"/>
  <c r="T254" i="43"/>
  <c r="R254" i="43"/>
  <c r="U254" i="43"/>
  <c r="S254" i="43"/>
  <c r="P254" i="43"/>
  <c r="Q254" i="43"/>
  <c r="O254" i="43"/>
  <c r="N254" i="43"/>
  <c r="M254" i="43"/>
  <c r="L254" i="43"/>
  <c r="K254" i="43"/>
  <c r="I254" i="43"/>
  <c r="G254" i="43"/>
  <c r="J254" i="43"/>
  <c r="H254" i="43"/>
  <c r="F254" i="43"/>
  <c r="C254" i="43"/>
  <c r="E254" i="43"/>
  <c r="D254" i="43"/>
  <c r="BM254" i="43"/>
  <c r="B254" i="43"/>
  <c r="BJ254" i="43"/>
  <c r="BH254" i="43"/>
  <c r="BI254" i="43"/>
  <c r="BG254" i="43"/>
  <c r="BE254" i="43"/>
  <c r="BF254" i="43"/>
  <c r="BL254" i="43"/>
  <c r="AS254" i="43"/>
  <c r="BA254" i="43"/>
  <c r="AZ254" i="43"/>
  <c r="AY254" i="43"/>
  <c r="BD254" i="43"/>
  <c r="BC254" i="43"/>
  <c r="BB254" i="43"/>
  <c r="AX254" i="43"/>
  <c r="AW254" i="43"/>
  <c r="BK254" i="43"/>
  <c r="AV254" i="43"/>
  <c r="BN254" i="43"/>
  <c r="AU254" i="43"/>
  <c r="AT254" i="43"/>
  <c r="AL492" i="43"/>
  <c r="AM492" i="43" s="1"/>
  <c r="AE492" i="43"/>
  <c r="AF492" i="43" s="1"/>
  <c r="X492" i="43"/>
  <c r="Y492" i="43" s="1"/>
  <c r="Z492" i="43" s="1"/>
  <c r="AA492" i="43" s="1"/>
  <c r="AB492" i="43" s="1"/>
  <c r="AC492" i="43" s="1"/>
  <c r="AD492" i="43" s="1"/>
  <c r="R492" i="43"/>
  <c r="S492" i="43" s="1"/>
  <c r="Q492" i="43"/>
  <c r="J492" i="43"/>
  <c r="K492" i="43" s="1"/>
  <c r="D492" i="43"/>
  <c r="E492" i="43" s="1"/>
  <c r="F492" i="43" s="1"/>
  <c r="G492" i="43" s="1"/>
  <c r="H492" i="43" s="1"/>
  <c r="I492" i="43" s="1"/>
  <c r="C492" i="43"/>
  <c r="AS492" i="43" s="1"/>
  <c r="B492" i="43"/>
  <c r="AL180" i="43"/>
  <c r="AM180" i="43" s="1"/>
  <c r="AN180" i="43" s="1"/>
  <c r="AO180" i="43" s="1"/>
  <c r="AP180" i="43" s="1"/>
  <c r="AQ180" i="43" s="1"/>
  <c r="AR180" i="43" s="1"/>
  <c r="AE180" i="43"/>
  <c r="AF180" i="43" s="1"/>
  <c r="AG180" i="43" s="1"/>
  <c r="AH180" i="43" s="1"/>
  <c r="AI180" i="43" s="1"/>
  <c r="AJ180" i="43" s="1"/>
  <c r="AK180" i="43" s="1"/>
  <c r="X180" i="43"/>
  <c r="Y180" i="43" s="1"/>
  <c r="Z180" i="43" s="1"/>
  <c r="AA180" i="43" s="1"/>
  <c r="AB180" i="43" s="1"/>
  <c r="AC180" i="43" s="1"/>
  <c r="AD180" i="43" s="1"/>
  <c r="Q180" i="43"/>
  <c r="R180" i="43" s="1"/>
  <c r="S180" i="43" s="1"/>
  <c r="T180" i="43" s="1"/>
  <c r="U180" i="43" s="1"/>
  <c r="V180" i="43" s="1"/>
  <c r="W180" i="43" s="1"/>
  <c r="K180" i="43"/>
  <c r="L180" i="43" s="1"/>
  <c r="M180" i="43" s="1"/>
  <c r="N180" i="43" s="1"/>
  <c r="O180" i="43" s="1"/>
  <c r="P180" i="43" s="1"/>
  <c r="J180" i="43"/>
  <c r="B180" i="43"/>
  <c r="C180" i="43" s="1"/>
  <c r="D180" i="43" s="1"/>
  <c r="E180" i="43" s="1"/>
  <c r="F180" i="43" s="1"/>
  <c r="G180" i="43" s="1"/>
  <c r="H180" i="43" s="1"/>
  <c r="I180" i="43" s="1"/>
  <c r="AR212" i="43"/>
  <c r="AP212" i="43"/>
  <c r="AQ212" i="43"/>
  <c r="AO212" i="43"/>
  <c r="AN212" i="43"/>
  <c r="AM212" i="43"/>
  <c r="AL212" i="43"/>
  <c r="AJ212" i="43"/>
  <c r="AI212" i="43"/>
  <c r="AK212" i="43"/>
  <c r="AH212" i="43"/>
  <c r="AG212" i="43"/>
  <c r="AF212" i="43"/>
  <c r="AE212" i="43"/>
  <c r="AD212" i="43"/>
  <c r="AC212" i="43"/>
  <c r="AA212" i="43"/>
  <c r="AB212" i="43"/>
  <c r="Z212" i="43"/>
  <c r="X212" i="43"/>
  <c r="V212" i="43"/>
  <c r="Y212" i="43"/>
  <c r="W212" i="43"/>
  <c r="R212" i="43"/>
  <c r="U212" i="43"/>
  <c r="S212" i="43"/>
  <c r="T212" i="43"/>
  <c r="P212" i="43"/>
  <c r="N212" i="43"/>
  <c r="Q212" i="43"/>
  <c r="O212" i="43"/>
  <c r="J212" i="43"/>
  <c r="L212" i="43"/>
  <c r="K212" i="43"/>
  <c r="M212" i="43"/>
  <c r="I212" i="43"/>
  <c r="G212" i="43"/>
  <c r="H212" i="43"/>
  <c r="F212" i="43"/>
  <c r="D212" i="43"/>
  <c r="C212" i="43"/>
  <c r="E212" i="43"/>
  <c r="B212" i="43"/>
  <c r="BM212" i="43"/>
  <c r="BJ212" i="43"/>
  <c r="BH212" i="43"/>
  <c r="BI212" i="43"/>
  <c r="BG212" i="43"/>
  <c r="BF212" i="43"/>
  <c r="BL212" i="43"/>
  <c r="BE212" i="43"/>
  <c r="AY212" i="43"/>
  <c r="BN212" i="43"/>
  <c r="BD212" i="43"/>
  <c r="BC212" i="43"/>
  <c r="BB212" i="43"/>
  <c r="BA212" i="43"/>
  <c r="AZ212" i="43"/>
  <c r="BK212" i="43"/>
  <c r="AV212" i="43"/>
  <c r="AU212" i="43"/>
  <c r="AT212" i="43"/>
  <c r="AS212" i="43"/>
  <c r="AW212" i="43"/>
  <c r="AX212" i="43"/>
  <c r="AR228" i="43"/>
  <c r="AP228" i="43"/>
  <c r="AQ228" i="43"/>
  <c r="AO228" i="43"/>
  <c r="AM228" i="43"/>
  <c r="AN228" i="43"/>
  <c r="AL228" i="43"/>
  <c r="AJ228" i="43"/>
  <c r="AK228" i="43"/>
  <c r="AI228" i="43"/>
  <c r="AG228" i="43"/>
  <c r="AH228" i="43"/>
  <c r="AF228" i="43"/>
  <c r="AE228" i="43"/>
  <c r="AD228" i="43"/>
  <c r="AC228" i="43"/>
  <c r="AA228" i="43"/>
  <c r="AB228" i="43"/>
  <c r="Z228" i="43"/>
  <c r="X228" i="43"/>
  <c r="Y228" i="43"/>
  <c r="W228" i="43"/>
  <c r="R228" i="43"/>
  <c r="U228" i="43"/>
  <c r="S228" i="43"/>
  <c r="V228" i="43"/>
  <c r="T228" i="43"/>
  <c r="P228" i="43"/>
  <c r="N228" i="43"/>
  <c r="Q228" i="43"/>
  <c r="O228" i="43"/>
  <c r="J228" i="43"/>
  <c r="L228" i="43"/>
  <c r="K228" i="43"/>
  <c r="M228" i="43"/>
  <c r="I228" i="43"/>
  <c r="G228" i="43"/>
  <c r="H228" i="43"/>
  <c r="F228" i="43"/>
  <c r="D228" i="43"/>
  <c r="C228" i="43"/>
  <c r="E228" i="43"/>
  <c r="B228" i="43"/>
  <c r="BM228" i="43"/>
  <c r="BJ228" i="43"/>
  <c r="BH228" i="43"/>
  <c r="BI228" i="43"/>
  <c r="BG228" i="43"/>
  <c r="BF228" i="43"/>
  <c r="BL228" i="43"/>
  <c r="BE228" i="43"/>
  <c r="BB228" i="43"/>
  <c r="BN228" i="43"/>
  <c r="AZ228" i="43"/>
  <c r="AY228" i="43"/>
  <c r="BC228" i="43"/>
  <c r="BK228" i="43"/>
  <c r="BD228" i="43"/>
  <c r="BA228" i="43"/>
  <c r="AX228" i="43"/>
  <c r="AW228" i="43"/>
  <c r="AV228" i="43"/>
  <c r="AU228" i="43"/>
  <c r="AT228" i="43"/>
  <c r="AS228" i="43"/>
  <c r="AR244" i="43"/>
  <c r="AP244" i="43"/>
  <c r="AQ244" i="43"/>
  <c r="AO244" i="43"/>
  <c r="AN244" i="43"/>
  <c r="AM244" i="43"/>
  <c r="AL244" i="43"/>
  <c r="AJ244" i="43"/>
  <c r="AI244" i="43"/>
  <c r="AK244" i="43"/>
  <c r="AH244" i="43"/>
  <c r="AG244" i="43"/>
  <c r="AF244" i="43"/>
  <c r="AE244" i="43"/>
  <c r="AD244" i="43"/>
  <c r="AC244" i="43"/>
  <c r="AA244" i="43"/>
  <c r="AB244" i="43"/>
  <c r="Z244" i="43"/>
  <c r="X244" i="43"/>
  <c r="Y244" i="43"/>
  <c r="W244" i="43"/>
  <c r="R244" i="43"/>
  <c r="U244" i="43"/>
  <c r="S244" i="43"/>
  <c r="V244" i="43"/>
  <c r="T244" i="43"/>
  <c r="P244" i="43"/>
  <c r="N244" i="43"/>
  <c r="Q244" i="43"/>
  <c r="O244" i="43"/>
  <c r="L244" i="43"/>
  <c r="K244" i="43"/>
  <c r="M244" i="43"/>
  <c r="I244" i="43"/>
  <c r="G244" i="43"/>
  <c r="J244" i="43"/>
  <c r="H244" i="43"/>
  <c r="F244" i="43"/>
  <c r="D244" i="43"/>
  <c r="C244" i="43"/>
  <c r="E244" i="43"/>
  <c r="B244" i="43"/>
  <c r="BM244" i="43"/>
  <c r="BJ244" i="43"/>
  <c r="BH244" i="43"/>
  <c r="BI244" i="43"/>
  <c r="BG244" i="43"/>
  <c r="BF244" i="43"/>
  <c r="BL244" i="43"/>
  <c r="BE244" i="43"/>
  <c r="BC244" i="43"/>
  <c r="BD244" i="43"/>
  <c r="BB244" i="43"/>
  <c r="BA244" i="43"/>
  <c r="AZ244" i="43"/>
  <c r="BN244" i="43"/>
  <c r="AY244" i="43"/>
  <c r="BK244" i="43"/>
  <c r="AW244" i="43"/>
  <c r="AX244" i="43"/>
  <c r="AS244" i="43"/>
  <c r="AT244" i="43"/>
  <c r="AU244" i="43"/>
  <c r="AV244" i="43"/>
  <c r="AR260" i="43"/>
  <c r="AP260" i="43"/>
  <c r="AQ260" i="43"/>
  <c r="AO260" i="43"/>
  <c r="AN260" i="43"/>
  <c r="AM260" i="43"/>
  <c r="AL260" i="43"/>
  <c r="AJ260" i="43"/>
  <c r="AK260" i="43"/>
  <c r="AG260" i="43"/>
  <c r="AI260" i="43"/>
  <c r="AH260" i="43"/>
  <c r="AF260" i="43"/>
  <c r="AE260" i="43"/>
  <c r="AC260" i="43"/>
  <c r="AA260" i="43"/>
  <c r="AD260" i="43"/>
  <c r="AB260" i="43"/>
  <c r="Z260" i="43"/>
  <c r="X260" i="43"/>
  <c r="Y260" i="43"/>
  <c r="W260" i="43"/>
  <c r="R260" i="43"/>
  <c r="U260" i="43"/>
  <c r="S260" i="43"/>
  <c r="V260" i="43"/>
  <c r="T260" i="43"/>
  <c r="P260" i="43"/>
  <c r="N260" i="43"/>
  <c r="Q260" i="43"/>
  <c r="O260" i="43"/>
  <c r="L260" i="43"/>
  <c r="K260" i="43"/>
  <c r="M260" i="43"/>
  <c r="I260" i="43"/>
  <c r="G260" i="43"/>
  <c r="J260" i="43"/>
  <c r="H260" i="43"/>
  <c r="F260" i="43"/>
  <c r="D260" i="43"/>
  <c r="C260" i="43"/>
  <c r="E260" i="43"/>
  <c r="B260" i="43"/>
  <c r="BM260" i="43"/>
  <c r="BJ260" i="43"/>
  <c r="BH260" i="43"/>
  <c r="BI260" i="43"/>
  <c r="BG260" i="43"/>
  <c r="BF260" i="43"/>
  <c r="BL260" i="43"/>
  <c r="BE260" i="43"/>
  <c r="AS260" i="43"/>
  <c r="BD260" i="43"/>
  <c r="BC260" i="43"/>
  <c r="BA260" i="43"/>
  <c r="BB260" i="43"/>
  <c r="AY260" i="43"/>
  <c r="AZ260" i="43"/>
  <c r="BK260" i="43"/>
  <c r="AX260" i="43"/>
  <c r="AW260" i="43"/>
  <c r="AV260" i="43"/>
  <c r="AU260" i="43"/>
  <c r="BN260" i="43"/>
  <c r="AT260" i="43"/>
  <c r="AR276" i="43"/>
  <c r="AP276" i="43"/>
  <c r="AQ276" i="43"/>
  <c r="AO276" i="43"/>
  <c r="AN276" i="43"/>
  <c r="AM276" i="43"/>
  <c r="AL276" i="43"/>
  <c r="AJ276" i="43"/>
  <c r="AK276" i="43"/>
  <c r="AI276" i="43"/>
  <c r="AH276" i="43"/>
  <c r="AG276" i="43"/>
  <c r="AF276" i="43"/>
  <c r="AE276" i="43"/>
  <c r="AC276" i="43"/>
  <c r="AA276" i="43"/>
  <c r="AD276" i="43"/>
  <c r="AB276" i="43"/>
  <c r="Z276" i="43"/>
  <c r="X276" i="43"/>
  <c r="Y276" i="43"/>
  <c r="W276" i="43"/>
  <c r="R276" i="43"/>
  <c r="U276" i="43"/>
  <c r="S276" i="43"/>
  <c r="V276" i="43"/>
  <c r="T276" i="43"/>
  <c r="P276" i="43"/>
  <c r="N276" i="43"/>
  <c r="Q276" i="43"/>
  <c r="O276" i="43"/>
  <c r="L276" i="43"/>
  <c r="K276" i="43"/>
  <c r="M276" i="43"/>
  <c r="I276" i="43"/>
  <c r="G276" i="43"/>
  <c r="J276" i="43"/>
  <c r="H276" i="43"/>
  <c r="F276" i="43"/>
  <c r="D276" i="43"/>
  <c r="C276" i="43"/>
  <c r="E276" i="43"/>
  <c r="B276" i="43"/>
  <c r="BM276" i="43"/>
  <c r="BJ276" i="43"/>
  <c r="BH276" i="43"/>
  <c r="BI276" i="43"/>
  <c r="BG276" i="43"/>
  <c r="BF276" i="43"/>
  <c r="BL276" i="43"/>
  <c r="BE276" i="43"/>
  <c r="AZ276" i="43"/>
  <c r="AY276" i="43"/>
  <c r="BK276" i="43"/>
  <c r="BD276" i="43"/>
  <c r="BC276" i="43"/>
  <c r="BB276" i="43"/>
  <c r="BN276" i="43"/>
  <c r="BA276" i="43"/>
  <c r="AS276" i="43"/>
  <c r="AT276" i="43"/>
  <c r="AU276" i="43"/>
  <c r="AV276" i="43"/>
  <c r="AW276" i="43"/>
  <c r="AX276" i="43"/>
  <c r="AR292" i="43"/>
  <c r="AQ292" i="43"/>
  <c r="AO292" i="43"/>
  <c r="AP292" i="43"/>
  <c r="AM292" i="43"/>
  <c r="AN292" i="43"/>
  <c r="AL292" i="43"/>
  <c r="AJ292" i="43"/>
  <c r="AK292" i="43"/>
  <c r="AG292" i="43"/>
  <c r="AI292" i="43"/>
  <c r="AH292" i="43"/>
  <c r="AF292" i="43"/>
  <c r="AE292" i="43"/>
  <c r="AC292" i="43"/>
  <c r="AA292" i="43"/>
  <c r="AD292" i="43"/>
  <c r="AB292" i="43"/>
  <c r="X292" i="43"/>
  <c r="Z292" i="43"/>
  <c r="Y292" i="43"/>
  <c r="W292" i="43"/>
  <c r="R292" i="43"/>
  <c r="U292" i="43"/>
  <c r="S292" i="43"/>
  <c r="V292" i="43"/>
  <c r="T292" i="43"/>
  <c r="P292" i="43"/>
  <c r="N292" i="43"/>
  <c r="Q292" i="43"/>
  <c r="O292" i="43"/>
  <c r="L292" i="43"/>
  <c r="K292" i="43"/>
  <c r="M292" i="43"/>
  <c r="I292" i="43"/>
  <c r="G292" i="43"/>
  <c r="J292" i="43"/>
  <c r="H292" i="43"/>
  <c r="F292" i="43"/>
  <c r="D292" i="43"/>
  <c r="C292" i="43"/>
  <c r="E292" i="43"/>
  <c r="B292" i="43"/>
  <c r="BM292" i="43"/>
  <c r="BJ292" i="43"/>
  <c r="BH292" i="43"/>
  <c r="BI292" i="43"/>
  <c r="BG292" i="43"/>
  <c r="BF292" i="43"/>
  <c r="BL292" i="43"/>
  <c r="BE292" i="43"/>
  <c r="BA292" i="43"/>
  <c r="BB292" i="43"/>
  <c r="BK292" i="43"/>
  <c r="AZ292" i="43"/>
  <c r="AY292" i="43"/>
  <c r="BN292" i="43"/>
  <c r="BC292" i="43"/>
  <c r="BD292" i="43"/>
  <c r="AS292" i="43"/>
  <c r="AT292" i="43"/>
  <c r="AU292" i="43"/>
  <c r="AV292" i="43"/>
  <c r="AW292" i="43"/>
  <c r="AX292" i="43"/>
  <c r="AL190" i="43"/>
  <c r="AM190" i="43" s="1"/>
  <c r="AN190" i="43" s="1"/>
  <c r="AO190" i="43" s="1"/>
  <c r="AP190" i="43" s="1"/>
  <c r="AQ190" i="43" s="1"/>
  <c r="AR190" i="43" s="1"/>
  <c r="AE190" i="43"/>
  <c r="AF190" i="43" s="1"/>
  <c r="AG190" i="43" s="1"/>
  <c r="AH190" i="43" s="1"/>
  <c r="AI190" i="43" s="1"/>
  <c r="AJ190" i="43" s="1"/>
  <c r="AK190" i="43" s="1"/>
  <c r="X190" i="43"/>
  <c r="Y190" i="43" s="1"/>
  <c r="Z190" i="43" s="1"/>
  <c r="AA190" i="43" s="1"/>
  <c r="AB190" i="43" s="1"/>
  <c r="AC190" i="43" s="1"/>
  <c r="AD190" i="43" s="1"/>
  <c r="Q190" i="43"/>
  <c r="R190" i="43" s="1"/>
  <c r="S190" i="43" s="1"/>
  <c r="T190" i="43" s="1"/>
  <c r="U190" i="43" s="1"/>
  <c r="V190" i="43" s="1"/>
  <c r="W190" i="43" s="1"/>
  <c r="J190" i="43"/>
  <c r="K190" i="43" s="1"/>
  <c r="L190" i="43" s="1"/>
  <c r="M190" i="43" s="1"/>
  <c r="N190" i="43" s="1"/>
  <c r="O190" i="43" s="1"/>
  <c r="P190" i="43" s="1"/>
  <c r="B190" i="43"/>
  <c r="C190" i="43" s="1"/>
  <c r="D190" i="43" s="1"/>
  <c r="E190" i="43" s="1"/>
  <c r="F190" i="43" s="1"/>
  <c r="G190" i="43" s="1"/>
  <c r="H190" i="43" s="1"/>
  <c r="I190" i="43" s="1"/>
  <c r="AV190" i="43"/>
  <c r="BB190" i="43" s="1"/>
  <c r="BH190" i="43" s="1"/>
  <c r="AL307" i="43"/>
  <c r="AM307" i="43" s="1"/>
  <c r="AE307" i="43"/>
  <c r="AF307" i="43" s="1"/>
  <c r="Y307" i="43"/>
  <c r="X307" i="43"/>
  <c r="R307" i="43"/>
  <c r="S307" i="43" s="1"/>
  <c r="Q307" i="43"/>
  <c r="K307" i="43"/>
  <c r="J307" i="43"/>
  <c r="C307" i="43"/>
  <c r="D307" i="43" s="1"/>
  <c r="E307" i="43" s="1"/>
  <c r="F307" i="43" s="1"/>
  <c r="G307" i="43" s="1"/>
  <c r="H307" i="43" s="1"/>
  <c r="I307" i="43" s="1"/>
  <c r="B307" i="43"/>
  <c r="AM329" i="43"/>
  <c r="AN329" i="43" s="1"/>
  <c r="AO329" i="43" s="1"/>
  <c r="AP329" i="43" s="1"/>
  <c r="AQ329" i="43" s="1"/>
  <c r="AR329" i="43" s="1"/>
  <c r="AL329" i="43"/>
  <c r="AE329" i="43"/>
  <c r="AF329" i="43" s="1"/>
  <c r="X329" i="43"/>
  <c r="Y329" i="43" s="1"/>
  <c r="R329" i="43"/>
  <c r="S329" i="43" s="1"/>
  <c r="T329" i="43" s="1"/>
  <c r="U329" i="43" s="1"/>
  <c r="V329" i="43" s="1"/>
  <c r="W329" i="43" s="1"/>
  <c r="Q329" i="43"/>
  <c r="J329" i="43"/>
  <c r="K329" i="43" s="1"/>
  <c r="L329" i="43" s="1"/>
  <c r="M329" i="43" s="1"/>
  <c r="N329" i="43" s="1"/>
  <c r="O329" i="43" s="1"/>
  <c r="P329" i="43" s="1"/>
  <c r="D329" i="43"/>
  <c r="E329" i="43" s="1"/>
  <c r="C329" i="43"/>
  <c r="B329" i="43"/>
  <c r="AM317" i="43"/>
  <c r="AN317" i="43" s="1"/>
  <c r="AL317" i="43"/>
  <c r="AF317" i="43"/>
  <c r="AG317" i="43" s="1"/>
  <c r="AE317" i="43"/>
  <c r="X317" i="43"/>
  <c r="Z317" i="43"/>
  <c r="AA317" i="43" s="1"/>
  <c r="Y317" i="43"/>
  <c r="Q317" i="43"/>
  <c r="J317" i="43"/>
  <c r="K317" i="43" s="1"/>
  <c r="L317" i="43" s="1"/>
  <c r="M317" i="43" s="1"/>
  <c r="N317" i="43" s="1"/>
  <c r="O317" i="43" s="1"/>
  <c r="P317" i="43" s="1"/>
  <c r="C317" i="43"/>
  <c r="D317" i="43" s="1"/>
  <c r="E317" i="43" s="1"/>
  <c r="F317" i="43" s="1"/>
  <c r="G317" i="43" s="1"/>
  <c r="H317" i="43" s="1"/>
  <c r="I317" i="43" s="1"/>
  <c r="B317" i="43"/>
  <c r="AL169" i="43"/>
  <c r="AM169" i="43" s="1"/>
  <c r="AN169" i="43" s="1"/>
  <c r="AO169" i="43" s="1"/>
  <c r="AP169" i="43" s="1"/>
  <c r="AQ169" i="43" s="1"/>
  <c r="AR169" i="43" s="1"/>
  <c r="AE169" i="43"/>
  <c r="AF169" i="43" s="1"/>
  <c r="AG169" i="43" s="1"/>
  <c r="AH169" i="43" s="1"/>
  <c r="AI169" i="43" s="1"/>
  <c r="AJ169" i="43" s="1"/>
  <c r="AK169" i="43" s="1"/>
  <c r="X169" i="43"/>
  <c r="Y169" i="43" s="1"/>
  <c r="Z169" i="43" s="1"/>
  <c r="AA169" i="43" s="1"/>
  <c r="AB169" i="43" s="1"/>
  <c r="AC169" i="43" s="1"/>
  <c r="AD169" i="43" s="1"/>
  <c r="Q169" i="43"/>
  <c r="R169" i="43" s="1"/>
  <c r="S169" i="43" s="1"/>
  <c r="T169" i="43" s="1"/>
  <c r="U169" i="43" s="1"/>
  <c r="V169" i="43" s="1"/>
  <c r="W169" i="43" s="1"/>
  <c r="J169" i="43"/>
  <c r="K169" i="43" s="1"/>
  <c r="L169" i="43" s="1"/>
  <c r="M169" i="43" s="1"/>
  <c r="N169" i="43" s="1"/>
  <c r="O169" i="43" s="1"/>
  <c r="P169" i="43" s="1"/>
  <c r="B169" i="43"/>
  <c r="C169" i="43" s="1"/>
  <c r="D169" i="43" s="1"/>
  <c r="E169" i="43" s="1"/>
  <c r="F169" i="43" s="1"/>
  <c r="G169" i="43" s="1"/>
  <c r="H169" i="43" s="1"/>
  <c r="I169" i="43" s="1"/>
  <c r="AN395" i="43"/>
  <c r="AO395" i="43" s="1"/>
  <c r="AP395" i="43" s="1"/>
  <c r="AQ395" i="43" s="1"/>
  <c r="AR395" i="43" s="1"/>
  <c r="AM395" i="43"/>
  <c r="AL395" i="43"/>
  <c r="AG395" i="43"/>
  <c r="AH395" i="43" s="1"/>
  <c r="AI395" i="43" s="1"/>
  <c r="AJ395" i="43" s="1"/>
  <c r="AK395" i="43" s="1"/>
  <c r="AF395" i="43"/>
  <c r="AE395" i="43"/>
  <c r="AW395" i="43" s="1"/>
  <c r="BC395" i="43" s="1"/>
  <c r="BI395" i="43" s="1"/>
  <c r="X395" i="43"/>
  <c r="R395" i="43"/>
  <c r="S395" i="43" s="1"/>
  <c r="T395" i="43" s="1"/>
  <c r="U395" i="43" s="1"/>
  <c r="V395" i="43" s="1"/>
  <c r="W395" i="43" s="1"/>
  <c r="Q395" i="43"/>
  <c r="AU395" i="43" s="1"/>
  <c r="BA395" i="43" s="1"/>
  <c r="BG395" i="43" s="1"/>
  <c r="J395" i="43"/>
  <c r="K395" i="43" s="1"/>
  <c r="D395" i="43"/>
  <c r="E395" i="43" s="1"/>
  <c r="C395" i="43"/>
  <c r="B395" i="43"/>
  <c r="AL186" i="43"/>
  <c r="AM186" i="43" s="1"/>
  <c r="AN186" i="43" s="1"/>
  <c r="AO186" i="43" s="1"/>
  <c r="AP186" i="43" s="1"/>
  <c r="AQ186" i="43" s="1"/>
  <c r="AR186" i="43" s="1"/>
  <c r="AE186" i="43"/>
  <c r="AF186" i="43" s="1"/>
  <c r="AG186" i="43" s="1"/>
  <c r="AH186" i="43" s="1"/>
  <c r="AI186" i="43" s="1"/>
  <c r="AJ186" i="43" s="1"/>
  <c r="AK186" i="43" s="1"/>
  <c r="X186" i="43"/>
  <c r="Y186" i="43" s="1"/>
  <c r="Z186" i="43" s="1"/>
  <c r="AA186" i="43" s="1"/>
  <c r="AB186" i="43" s="1"/>
  <c r="AC186" i="43" s="1"/>
  <c r="AD186" i="43" s="1"/>
  <c r="Q186" i="43"/>
  <c r="R186" i="43" s="1"/>
  <c r="S186" i="43" s="1"/>
  <c r="T186" i="43" s="1"/>
  <c r="U186" i="43" s="1"/>
  <c r="V186" i="43" s="1"/>
  <c r="W186" i="43" s="1"/>
  <c r="J186" i="43"/>
  <c r="K186" i="43" s="1"/>
  <c r="L186" i="43" s="1"/>
  <c r="M186" i="43" s="1"/>
  <c r="N186" i="43" s="1"/>
  <c r="O186" i="43" s="1"/>
  <c r="P186" i="43" s="1"/>
  <c r="B186" i="43"/>
  <c r="C186" i="43" s="1"/>
  <c r="D186" i="43" s="1"/>
  <c r="E186" i="43" s="1"/>
  <c r="F186" i="43" s="1"/>
  <c r="G186" i="43" s="1"/>
  <c r="H186" i="43" s="1"/>
  <c r="I186" i="43" s="1"/>
  <c r="AL187" i="43"/>
  <c r="AM187" i="43" s="1"/>
  <c r="AN187" i="43" s="1"/>
  <c r="AO187" i="43" s="1"/>
  <c r="AP187" i="43" s="1"/>
  <c r="AQ187" i="43" s="1"/>
  <c r="AR187" i="43" s="1"/>
  <c r="AE187" i="43"/>
  <c r="AF187" i="43" s="1"/>
  <c r="AG187" i="43" s="1"/>
  <c r="AH187" i="43" s="1"/>
  <c r="AI187" i="43" s="1"/>
  <c r="AJ187" i="43" s="1"/>
  <c r="AK187" i="43" s="1"/>
  <c r="X187" i="43"/>
  <c r="Y187" i="43" s="1"/>
  <c r="Z187" i="43" s="1"/>
  <c r="AA187" i="43" s="1"/>
  <c r="AB187" i="43" s="1"/>
  <c r="AC187" i="43" s="1"/>
  <c r="AD187" i="43" s="1"/>
  <c r="Q187" i="43"/>
  <c r="R187" i="43" s="1"/>
  <c r="S187" i="43" s="1"/>
  <c r="T187" i="43" s="1"/>
  <c r="U187" i="43" s="1"/>
  <c r="V187" i="43" s="1"/>
  <c r="W187" i="43" s="1"/>
  <c r="J187" i="43"/>
  <c r="K187" i="43" s="1"/>
  <c r="L187" i="43" s="1"/>
  <c r="M187" i="43" s="1"/>
  <c r="N187" i="43" s="1"/>
  <c r="O187" i="43" s="1"/>
  <c r="P187" i="43" s="1"/>
  <c r="B187" i="43"/>
  <c r="C187" i="43" s="1"/>
  <c r="D187" i="43" s="1"/>
  <c r="E187" i="43" s="1"/>
  <c r="F187" i="43" s="1"/>
  <c r="G187" i="43" s="1"/>
  <c r="H187" i="43" s="1"/>
  <c r="I187" i="43" s="1"/>
  <c r="AS187" i="43"/>
  <c r="AY187" i="43" s="1"/>
  <c r="BE187" i="43" s="1"/>
  <c r="AL189" i="43"/>
  <c r="AM189" i="43" s="1"/>
  <c r="AN189" i="43" s="1"/>
  <c r="AO189" i="43" s="1"/>
  <c r="AP189" i="43" s="1"/>
  <c r="AQ189" i="43" s="1"/>
  <c r="AR189" i="43" s="1"/>
  <c r="AE189" i="43"/>
  <c r="AF189" i="43" s="1"/>
  <c r="AG189" i="43" s="1"/>
  <c r="AH189" i="43" s="1"/>
  <c r="AI189" i="43" s="1"/>
  <c r="AJ189" i="43" s="1"/>
  <c r="AK189" i="43" s="1"/>
  <c r="X189" i="43"/>
  <c r="Y189" i="43" s="1"/>
  <c r="Z189" i="43" s="1"/>
  <c r="AA189" i="43" s="1"/>
  <c r="AB189" i="43" s="1"/>
  <c r="AC189" i="43" s="1"/>
  <c r="AD189" i="43" s="1"/>
  <c r="Q189" i="43"/>
  <c r="R189" i="43" s="1"/>
  <c r="S189" i="43" s="1"/>
  <c r="T189" i="43" s="1"/>
  <c r="U189" i="43" s="1"/>
  <c r="V189" i="43" s="1"/>
  <c r="W189" i="43" s="1"/>
  <c r="J189" i="43"/>
  <c r="K189" i="43" s="1"/>
  <c r="L189" i="43" s="1"/>
  <c r="M189" i="43" s="1"/>
  <c r="N189" i="43" s="1"/>
  <c r="O189" i="43" s="1"/>
  <c r="P189" i="43" s="1"/>
  <c r="B189" i="43"/>
  <c r="C189" i="43" s="1"/>
  <c r="D189" i="43" s="1"/>
  <c r="E189" i="43" s="1"/>
  <c r="F189" i="43" s="1"/>
  <c r="G189" i="43" s="1"/>
  <c r="H189" i="43" s="1"/>
  <c r="I189" i="43" s="1"/>
  <c r="AT189" i="43"/>
  <c r="AZ189" i="43" s="1"/>
  <c r="BF189" i="43" s="1"/>
  <c r="AL159" i="43"/>
  <c r="AM159" i="43" s="1"/>
  <c r="AN159" i="43" s="1"/>
  <c r="AO159" i="43" s="1"/>
  <c r="AP159" i="43" s="1"/>
  <c r="AQ159" i="43" s="1"/>
  <c r="AR159" i="43" s="1"/>
  <c r="AE159" i="43"/>
  <c r="AF159" i="43" s="1"/>
  <c r="AG159" i="43" s="1"/>
  <c r="AH159" i="43" s="1"/>
  <c r="AI159" i="43" s="1"/>
  <c r="AJ159" i="43" s="1"/>
  <c r="AK159" i="43" s="1"/>
  <c r="X159" i="43"/>
  <c r="Y159" i="43" s="1"/>
  <c r="Z159" i="43" s="1"/>
  <c r="AA159" i="43" s="1"/>
  <c r="AB159" i="43" s="1"/>
  <c r="AC159" i="43" s="1"/>
  <c r="AD159" i="43" s="1"/>
  <c r="Q159" i="43"/>
  <c r="R159" i="43" s="1"/>
  <c r="S159" i="43" s="1"/>
  <c r="T159" i="43" s="1"/>
  <c r="U159" i="43" s="1"/>
  <c r="V159" i="43" s="1"/>
  <c r="W159" i="43" s="1"/>
  <c r="J159" i="43"/>
  <c r="K159" i="43" s="1"/>
  <c r="L159" i="43" s="1"/>
  <c r="M159" i="43" s="1"/>
  <c r="N159" i="43" s="1"/>
  <c r="O159" i="43" s="1"/>
  <c r="P159" i="43" s="1"/>
  <c r="B159" i="43"/>
  <c r="C159" i="43" s="1"/>
  <c r="D159" i="43" s="1"/>
  <c r="E159" i="43" s="1"/>
  <c r="F159" i="43" s="1"/>
  <c r="G159" i="43" s="1"/>
  <c r="H159" i="43" s="1"/>
  <c r="I159" i="43" s="1"/>
  <c r="AW159" i="43"/>
  <c r="BC159" i="43" s="1"/>
  <c r="BI159" i="43" s="1"/>
  <c r="AL73" i="43"/>
  <c r="AM73" i="43" s="1"/>
  <c r="AN73" i="43" s="1"/>
  <c r="AO73" i="43" s="1"/>
  <c r="AP73" i="43" s="1"/>
  <c r="AQ73" i="43" s="1"/>
  <c r="AR73" i="43" s="1"/>
  <c r="AE73" i="43"/>
  <c r="AF73" i="43" s="1"/>
  <c r="AG73" i="43" s="1"/>
  <c r="AH73" i="43" s="1"/>
  <c r="AI73" i="43" s="1"/>
  <c r="AJ73" i="43" s="1"/>
  <c r="AK73" i="43" s="1"/>
  <c r="X73" i="43"/>
  <c r="Y73" i="43" s="1"/>
  <c r="Q73" i="43"/>
  <c r="R73" i="43" s="1"/>
  <c r="S73" i="43" s="1"/>
  <c r="T73" i="43" s="1"/>
  <c r="U73" i="43" s="1"/>
  <c r="V73" i="43" s="1"/>
  <c r="W73" i="43" s="1"/>
  <c r="J73" i="43"/>
  <c r="K73" i="43" s="1"/>
  <c r="L73" i="43" s="1"/>
  <c r="M73" i="43" s="1"/>
  <c r="N73" i="43" s="1"/>
  <c r="O73" i="43" s="1"/>
  <c r="P73" i="43" s="1"/>
  <c r="B73" i="43"/>
  <c r="C73" i="43" s="1"/>
  <c r="D73" i="43" s="1"/>
  <c r="E73" i="43" s="1"/>
  <c r="F73" i="43" s="1"/>
  <c r="G73" i="43" s="1"/>
  <c r="H73" i="43" s="1"/>
  <c r="I73" i="43" s="1"/>
  <c r="AL66" i="43"/>
  <c r="AM66" i="43" s="1"/>
  <c r="AN66" i="43" s="1"/>
  <c r="AO66" i="43" s="1"/>
  <c r="AP66" i="43" s="1"/>
  <c r="AQ66" i="43" s="1"/>
  <c r="AR66" i="43" s="1"/>
  <c r="AE66" i="43"/>
  <c r="AF66" i="43" s="1"/>
  <c r="AG66" i="43" s="1"/>
  <c r="AH66" i="43" s="1"/>
  <c r="AI66" i="43" s="1"/>
  <c r="AJ66" i="43" s="1"/>
  <c r="AK66" i="43" s="1"/>
  <c r="X66" i="43"/>
  <c r="Y66" i="43" s="1"/>
  <c r="Z66" i="43" s="1"/>
  <c r="AA66" i="43" s="1"/>
  <c r="AB66" i="43" s="1"/>
  <c r="AC66" i="43" s="1"/>
  <c r="AD66" i="43" s="1"/>
  <c r="Q66" i="43"/>
  <c r="R66" i="43" s="1"/>
  <c r="S66" i="43" s="1"/>
  <c r="T66" i="43" s="1"/>
  <c r="U66" i="43" s="1"/>
  <c r="V66" i="43" s="1"/>
  <c r="W66" i="43" s="1"/>
  <c r="J66" i="43"/>
  <c r="K66" i="43" s="1"/>
  <c r="L66" i="43" s="1"/>
  <c r="M66" i="43" s="1"/>
  <c r="N66" i="43" s="1"/>
  <c r="O66" i="43" s="1"/>
  <c r="P66" i="43" s="1"/>
  <c r="B66" i="43"/>
  <c r="C66" i="43" s="1"/>
  <c r="D66" i="43" s="1"/>
  <c r="E66" i="43" s="1"/>
  <c r="F66" i="43" s="1"/>
  <c r="G66" i="43" s="1"/>
  <c r="H66" i="43" s="1"/>
  <c r="I66" i="43" s="1"/>
  <c r="AL82" i="43"/>
  <c r="AM82" i="43" s="1"/>
  <c r="AN82" i="43" s="1"/>
  <c r="AO82" i="43" s="1"/>
  <c r="AP82" i="43" s="1"/>
  <c r="AQ82" i="43" s="1"/>
  <c r="AR82" i="43" s="1"/>
  <c r="AE82" i="43"/>
  <c r="AF82" i="43" s="1"/>
  <c r="AG82" i="43" s="1"/>
  <c r="AH82" i="43" s="1"/>
  <c r="AI82" i="43" s="1"/>
  <c r="AJ82" i="43" s="1"/>
  <c r="AK82" i="43" s="1"/>
  <c r="X82" i="43"/>
  <c r="Y82" i="43" s="1"/>
  <c r="Z82" i="43" s="1"/>
  <c r="AA82" i="43" s="1"/>
  <c r="AB82" i="43" s="1"/>
  <c r="AC82" i="43" s="1"/>
  <c r="AD82" i="43" s="1"/>
  <c r="Q82" i="43"/>
  <c r="R82" i="43" s="1"/>
  <c r="S82" i="43" s="1"/>
  <c r="T82" i="43" s="1"/>
  <c r="U82" i="43" s="1"/>
  <c r="V82" i="43" s="1"/>
  <c r="W82" i="43" s="1"/>
  <c r="J82" i="43"/>
  <c r="K82" i="43" s="1"/>
  <c r="L82" i="43" s="1"/>
  <c r="M82" i="43" s="1"/>
  <c r="N82" i="43" s="1"/>
  <c r="O82" i="43" s="1"/>
  <c r="P82" i="43" s="1"/>
  <c r="B82" i="43"/>
  <c r="C82" i="43" s="1"/>
  <c r="D82" i="43" s="1"/>
  <c r="E82" i="43" s="1"/>
  <c r="F82" i="43" s="1"/>
  <c r="G82" i="43" s="1"/>
  <c r="H82" i="43" s="1"/>
  <c r="I82" i="43" s="1"/>
  <c r="AL98" i="43"/>
  <c r="AM98" i="43" s="1"/>
  <c r="AN98" i="43" s="1"/>
  <c r="AO98" i="43" s="1"/>
  <c r="AP98" i="43" s="1"/>
  <c r="AQ98" i="43" s="1"/>
  <c r="AR98" i="43" s="1"/>
  <c r="AE98" i="43"/>
  <c r="AF98" i="43" s="1"/>
  <c r="AG98" i="43" s="1"/>
  <c r="AH98" i="43" s="1"/>
  <c r="AI98" i="43" s="1"/>
  <c r="AJ98" i="43" s="1"/>
  <c r="AK98" i="43" s="1"/>
  <c r="X98" i="43"/>
  <c r="Y98" i="43" s="1"/>
  <c r="Z98" i="43" s="1"/>
  <c r="AA98" i="43" s="1"/>
  <c r="AB98" i="43" s="1"/>
  <c r="AC98" i="43" s="1"/>
  <c r="AD98" i="43" s="1"/>
  <c r="Q98" i="43"/>
  <c r="R98" i="43" s="1"/>
  <c r="S98" i="43" s="1"/>
  <c r="T98" i="43" s="1"/>
  <c r="U98" i="43" s="1"/>
  <c r="V98" i="43" s="1"/>
  <c r="W98" i="43" s="1"/>
  <c r="J98" i="43"/>
  <c r="K98" i="43" s="1"/>
  <c r="L98" i="43" s="1"/>
  <c r="M98" i="43" s="1"/>
  <c r="N98" i="43" s="1"/>
  <c r="O98" i="43" s="1"/>
  <c r="P98" i="43" s="1"/>
  <c r="B98" i="43"/>
  <c r="C98" i="43" s="1"/>
  <c r="D98" i="43" s="1"/>
  <c r="E98" i="43" s="1"/>
  <c r="F98" i="43" s="1"/>
  <c r="G98" i="43" s="1"/>
  <c r="H98" i="43" s="1"/>
  <c r="I98" i="43" s="1"/>
  <c r="AL68" i="43"/>
  <c r="AM68" i="43" s="1"/>
  <c r="AN68" i="43" s="1"/>
  <c r="AO68" i="43" s="1"/>
  <c r="AP68" i="43" s="1"/>
  <c r="AQ68" i="43" s="1"/>
  <c r="AR68" i="43" s="1"/>
  <c r="AE68" i="43"/>
  <c r="AF68" i="43" s="1"/>
  <c r="AG68" i="43" s="1"/>
  <c r="AH68" i="43" s="1"/>
  <c r="AI68" i="43" s="1"/>
  <c r="AJ68" i="43" s="1"/>
  <c r="AK68" i="43" s="1"/>
  <c r="X68" i="43"/>
  <c r="Y68" i="43" s="1"/>
  <c r="Z68" i="43" s="1"/>
  <c r="AA68" i="43" s="1"/>
  <c r="AB68" i="43" s="1"/>
  <c r="AC68" i="43" s="1"/>
  <c r="AD68" i="43" s="1"/>
  <c r="Q68" i="43"/>
  <c r="R68" i="43" s="1"/>
  <c r="S68" i="43" s="1"/>
  <c r="T68" i="43" s="1"/>
  <c r="U68" i="43" s="1"/>
  <c r="V68" i="43" s="1"/>
  <c r="W68" i="43" s="1"/>
  <c r="J68" i="43"/>
  <c r="K68" i="43" s="1"/>
  <c r="L68" i="43" s="1"/>
  <c r="M68" i="43" s="1"/>
  <c r="N68" i="43" s="1"/>
  <c r="O68" i="43" s="1"/>
  <c r="P68" i="43" s="1"/>
  <c r="B68" i="43"/>
  <c r="C68" i="43" s="1"/>
  <c r="D68" i="43" s="1"/>
  <c r="E68" i="43" s="1"/>
  <c r="F68" i="43" s="1"/>
  <c r="G68" i="43" s="1"/>
  <c r="H68" i="43" s="1"/>
  <c r="I68" i="43" s="1"/>
  <c r="AL84" i="43"/>
  <c r="AM84" i="43" s="1"/>
  <c r="AN84" i="43" s="1"/>
  <c r="AO84" i="43" s="1"/>
  <c r="AP84" i="43" s="1"/>
  <c r="AQ84" i="43" s="1"/>
  <c r="AR84" i="43" s="1"/>
  <c r="AE84" i="43"/>
  <c r="AF84" i="43" s="1"/>
  <c r="AG84" i="43" s="1"/>
  <c r="AH84" i="43" s="1"/>
  <c r="AI84" i="43" s="1"/>
  <c r="AJ84" i="43" s="1"/>
  <c r="AK84" i="43" s="1"/>
  <c r="X84" i="43"/>
  <c r="Y84" i="43" s="1"/>
  <c r="Z84" i="43" s="1"/>
  <c r="AA84" i="43" s="1"/>
  <c r="AB84" i="43" s="1"/>
  <c r="AC84" i="43" s="1"/>
  <c r="AD84" i="43" s="1"/>
  <c r="Q84" i="43"/>
  <c r="R84" i="43" s="1"/>
  <c r="S84" i="43" s="1"/>
  <c r="T84" i="43" s="1"/>
  <c r="U84" i="43" s="1"/>
  <c r="V84" i="43" s="1"/>
  <c r="W84" i="43" s="1"/>
  <c r="J84" i="43"/>
  <c r="K84" i="43" s="1"/>
  <c r="L84" i="43" s="1"/>
  <c r="M84" i="43" s="1"/>
  <c r="N84" i="43" s="1"/>
  <c r="O84" i="43" s="1"/>
  <c r="P84" i="43" s="1"/>
  <c r="B84" i="43"/>
  <c r="C84" i="43" s="1"/>
  <c r="D84" i="43" s="1"/>
  <c r="E84" i="43" s="1"/>
  <c r="F84" i="43" s="1"/>
  <c r="G84" i="43" s="1"/>
  <c r="H84" i="43" s="1"/>
  <c r="I84" i="43" s="1"/>
  <c r="AL69" i="43"/>
  <c r="AM69" i="43" s="1"/>
  <c r="AN69" i="43" s="1"/>
  <c r="AO69" i="43" s="1"/>
  <c r="AP69" i="43" s="1"/>
  <c r="AQ69" i="43" s="1"/>
  <c r="AR69" i="43" s="1"/>
  <c r="AE69" i="43"/>
  <c r="AF69" i="43" s="1"/>
  <c r="AG69" i="43" s="1"/>
  <c r="AH69" i="43" s="1"/>
  <c r="AI69" i="43" s="1"/>
  <c r="AJ69" i="43" s="1"/>
  <c r="AK69" i="43" s="1"/>
  <c r="X69" i="43"/>
  <c r="Y69" i="43" s="1"/>
  <c r="Z69" i="43" s="1"/>
  <c r="AA69" i="43" s="1"/>
  <c r="AB69" i="43" s="1"/>
  <c r="AC69" i="43" s="1"/>
  <c r="AD69" i="43" s="1"/>
  <c r="Q69" i="43"/>
  <c r="R69" i="43" s="1"/>
  <c r="S69" i="43" s="1"/>
  <c r="T69" i="43" s="1"/>
  <c r="U69" i="43" s="1"/>
  <c r="V69" i="43" s="1"/>
  <c r="W69" i="43" s="1"/>
  <c r="J69" i="43"/>
  <c r="K69" i="43" s="1"/>
  <c r="L69" i="43" s="1"/>
  <c r="M69" i="43" s="1"/>
  <c r="N69" i="43" s="1"/>
  <c r="O69" i="43" s="1"/>
  <c r="P69" i="43" s="1"/>
  <c r="B69" i="43"/>
  <c r="C69" i="43" s="1"/>
  <c r="D69" i="43" s="1"/>
  <c r="E69" i="43" s="1"/>
  <c r="F69" i="43" s="1"/>
  <c r="G69" i="43" s="1"/>
  <c r="H69" i="43" s="1"/>
  <c r="I69" i="43" s="1"/>
  <c r="AL85" i="43"/>
  <c r="AM85" i="43" s="1"/>
  <c r="AE85" i="43"/>
  <c r="AF85" i="43" s="1"/>
  <c r="AG85" i="43" s="1"/>
  <c r="AH85" i="43" s="1"/>
  <c r="AI85" i="43" s="1"/>
  <c r="AJ85" i="43" s="1"/>
  <c r="AK85" i="43" s="1"/>
  <c r="X85" i="43"/>
  <c r="Y85" i="43" s="1"/>
  <c r="Z85" i="43" s="1"/>
  <c r="AA85" i="43" s="1"/>
  <c r="AB85" i="43" s="1"/>
  <c r="AC85" i="43" s="1"/>
  <c r="AD85" i="43" s="1"/>
  <c r="Q85" i="43"/>
  <c r="R85" i="43" s="1"/>
  <c r="S85" i="43" s="1"/>
  <c r="T85" i="43" s="1"/>
  <c r="U85" i="43" s="1"/>
  <c r="V85" i="43" s="1"/>
  <c r="W85" i="43" s="1"/>
  <c r="J85" i="43"/>
  <c r="K85" i="43" s="1"/>
  <c r="L85" i="43" s="1"/>
  <c r="M85" i="43" s="1"/>
  <c r="N85" i="43" s="1"/>
  <c r="O85" i="43" s="1"/>
  <c r="P85" i="43" s="1"/>
  <c r="B85" i="43"/>
  <c r="C85" i="43" s="1"/>
  <c r="D85" i="43" s="1"/>
  <c r="E85" i="43" s="1"/>
  <c r="F85" i="43" s="1"/>
  <c r="G85" i="43" s="1"/>
  <c r="H85" i="43" s="1"/>
  <c r="I85" i="43" s="1"/>
  <c r="AL70" i="43"/>
  <c r="AM70" i="43" s="1"/>
  <c r="AN70" i="43" s="1"/>
  <c r="AO70" i="43" s="1"/>
  <c r="AP70" i="43" s="1"/>
  <c r="AQ70" i="43" s="1"/>
  <c r="AR70" i="43" s="1"/>
  <c r="AE70" i="43"/>
  <c r="AF70" i="43" s="1"/>
  <c r="AG70" i="43" s="1"/>
  <c r="AH70" i="43" s="1"/>
  <c r="AI70" i="43" s="1"/>
  <c r="AJ70" i="43" s="1"/>
  <c r="AK70" i="43" s="1"/>
  <c r="X70" i="43"/>
  <c r="Y70" i="43" s="1"/>
  <c r="Z70" i="43" s="1"/>
  <c r="AA70" i="43" s="1"/>
  <c r="AB70" i="43" s="1"/>
  <c r="AC70" i="43" s="1"/>
  <c r="AD70" i="43" s="1"/>
  <c r="Q70" i="43"/>
  <c r="R70" i="43" s="1"/>
  <c r="S70" i="43" s="1"/>
  <c r="T70" i="43" s="1"/>
  <c r="U70" i="43" s="1"/>
  <c r="V70" i="43" s="1"/>
  <c r="W70" i="43" s="1"/>
  <c r="J70" i="43"/>
  <c r="K70" i="43" s="1"/>
  <c r="L70" i="43" s="1"/>
  <c r="M70" i="43" s="1"/>
  <c r="N70" i="43" s="1"/>
  <c r="O70" i="43" s="1"/>
  <c r="P70" i="43" s="1"/>
  <c r="B70" i="43"/>
  <c r="C70" i="43" s="1"/>
  <c r="D70" i="43" s="1"/>
  <c r="E70" i="43" s="1"/>
  <c r="F70" i="43" s="1"/>
  <c r="G70" i="43" s="1"/>
  <c r="H70" i="43" s="1"/>
  <c r="I70" i="43" s="1"/>
  <c r="AL94" i="43"/>
  <c r="AM94" i="43" s="1"/>
  <c r="AN94" i="43" s="1"/>
  <c r="AO94" i="43" s="1"/>
  <c r="AP94" i="43" s="1"/>
  <c r="AQ94" i="43" s="1"/>
  <c r="AR94" i="43" s="1"/>
  <c r="AE94" i="43"/>
  <c r="AF94" i="43" s="1"/>
  <c r="AG94" i="43" s="1"/>
  <c r="AH94" i="43" s="1"/>
  <c r="AI94" i="43" s="1"/>
  <c r="AJ94" i="43" s="1"/>
  <c r="AK94" i="43" s="1"/>
  <c r="X94" i="43"/>
  <c r="Y94" i="43" s="1"/>
  <c r="Z94" i="43" s="1"/>
  <c r="AA94" i="43" s="1"/>
  <c r="AB94" i="43" s="1"/>
  <c r="AC94" i="43" s="1"/>
  <c r="AD94" i="43" s="1"/>
  <c r="Q94" i="43"/>
  <c r="R94" i="43" s="1"/>
  <c r="S94" i="43" s="1"/>
  <c r="T94" i="43" s="1"/>
  <c r="U94" i="43" s="1"/>
  <c r="V94" i="43" s="1"/>
  <c r="W94" i="43" s="1"/>
  <c r="J94" i="43"/>
  <c r="K94" i="43" s="1"/>
  <c r="L94" i="43" s="1"/>
  <c r="M94" i="43" s="1"/>
  <c r="N94" i="43" s="1"/>
  <c r="O94" i="43" s="1"/>
  <c r="P94" i="43" s="1"/>
  <c r="B94" i="43"/>
  <c r="C94" i="43" s="1"/>
  <c r="D94" i="43" s="1"/>
  <c r="E94" i="43" s="1"/>
  <c r="F94" i="43" s="1"/>
  <c r="G94" i="43" s="1"/>
  <c r="H94" i="43" s="1"/>
  <c r="I94" i="43" s="1"/>
  <c r="AL72" i="43"/>
  <c r="AM72" i="43" s="1"/>
  <c r="AN72" i="43" s="1"/>
  <c r="AO72" i="43" s="1"/>
  <c r="AP72" i="43" s="1"/>
  <c r="AQ72" i="43" s="1"/>
  <c r="AR72" i="43" s="1"/>
  <c r="AE72" i="43"/>
  <c r="AF72" i="43" s="1"/>
  <c r="AG72" i="43" s="1"/>
  <c r="AH72" i="43" s="1"/>
  <c r="AI72" i="43" s="1"/>
  <c r="AJ72" i="43" s="1"/>
  <c r="AK72" i="43" s="1"/>
  <c r="X72" i="43"/>
  <c r="Y72" i="43" s="1"/>
  <c r="Z72" i="43" s="1"/>
  <c r="AA72" i="43" s="1"/>
  <c r="AB72" i="43" s="1"/>
  <c r="AC72" i="43" s="1"/>
  <c r="AD72" i="43" s="1"/>
  <c r="Q72" i="43"/>
  <c r="R72" i="43" s="1"/>
  <c r="S72" i="43" s="1"/>
  <c r="T72" i="43" s="1"/>
  <c r="U72" i="43" s="1"/>
  <c r="V72" i="43" s="1"/>
  <c r="W72" i="43" s="1"/>
  <c r="J72" i="43"/>
  <c r="K72" i="43" s="1"/>
  <c r="L72" i="43" s="1"/>
  <c r="M72" i="43" s="1"/>
  <c r="N72" i="43" s="1"/>
  <c r="O72" i="43" s="1"/>
  <c r="P72" i="43" s="1"/>
  <c r="B72" i="43"/>
  <c r="C72" i="43" s="1"/>
  <c r="D72" i="43" s="1"/>
  <c r="E72" i="43" s="1"/>
  <c r="F72" i="43" s="1"/>
  <c r="G72" i="43" s="1"/>
  <c r="H72" i="43" s="1"/>
  <c r="I72" i="43" s="1"/>
  <c r="AL88" i="43"/>
  <c r="AM88" i="43" s="1"/>
  <c r="AN88" i="43" s="1"/>
  <c r="AO88" i="43" s="1"/>
  <c r="AP88" i="43" s="1"/>
  <c r="AQ88" i="43" s="1"/>
  <c r="AR88" i="43" s="1"/>
  <c r="AE88" i="43"/>
  <c r="AF88" i="43" s="1"/>
  <c r="AG88" i="43" s="1"/>
  <c r="AH88" i="43" s="1"/>
  <c r="AI88" i="43" s="1"/>
  <c r="AJ88" i="43" s="1"/>
  <c r="AK88" i="43" s="1"/>
  <c r="X88" i="43"/>
  <c r="Y88" i="43" s="1"/>
  <c r="Z88" i="43" s="1"/>
  <c r="AA88" i="43" s="1"/>
  <c r="AB88" i="43" s="1"/>
  <c r="AC88" i="43" s="1"/>
  <c r="AD88" i="43" s="1"/>
  <c r="Q88" i="43"/>
  <c r="R88" i="43" s="1"/>
  <c r="S88" i="43" s="1"/>
  <c r="T88" i="43" s="1"/>
  <c r="U88" i="43" s="1"/>
  <c r="V88" i="43" s="1"/>
  <c r="W88" i="43" s="1"/>
  <c r="J88" i="43"/>
  <c r="K88" i="43" s="1"/>
  <c r="L88" i="43" s="1"/>
  <c r="M88" i="43" s="1"/>
  <c r="N88" i="43" s="1"/>
  <c r="O88" i="43" s="1"/>
  <c r="P88" i="43" s="1"/>
  <c r="B88" i="43"/>
  <c r="C88" i="43" s="1"/>
  <c r="D88" i="43" s="1"/>
  <c r="E88" i="43" s="1"/>
  <c r="F88" i="43" s="1"/>
  <c r="G88" i="43" s="1"/>
  <c r="H88" i="43" s="1"/>
  <c r="I88" i="43" s="1"/>
  <c r="AL63" i="43"/>
  <c r="AM63" i="43" s="1"/>
  <c r="AN63" i="43" s="1"/>
  <c r="AO63" i="43" s="1"/>
  <c r="AP63" i="43" s="1"/>
  <c r="AQ63" i="43" s="1"/>
  <c r="AR63" i="43" s="1"/>
  <c r="AE63" i="43"/>
  <c r="AF63" i="43" s="1"/>
  <c r="AG63" i="43" s="1"/>
  <c r="AH63" i="43" s="1"/>
  <c r="AI63" i="43" s="1"/>
  <c r="AJ63" i="43" s="1"/>
  <c r="AK63" i="43" s="1"/>
  <c r="X63" i="43"/>
  <c r="Y63" i="43" s="1"/>
  <c r="Z63" i="43" s="1"/>
  <c r="AA63" i="43" s="1"/>
  <c r="AB63" i="43" s="1"/>
  <c r="AC63" i="43" s="1"/>
  <c r="AD63" i="43" s="1"/>
  <c r="Q63" i="43"/>
  <c r="R63" i="43" s="1"/>
  <c r="S63" i="43" s="1"/>
  <c r="T63" i="43" s="1"/>
  <c r="U63" i="43" s="1"/>
  <c r="V63" i="43" s="1"/>
  <c r="W63" i="43" s="1"/>
  <c r="J63" i="43"/>
  <c r="K63" i="43" s="1"/>
  <c r="L63" i="43" s="1"/>
  <c r="M63" i="43" s="1"/>
  <c r="N63" i="43" s="1"/>
  <c r="O63" i="43" s="1"/>
  <c r="P63" i="43" s="1"/>
  <c r="B63" i="43"/>
  <c r="C63" i="43" s="1"/>
  <c r="D63" i="43" s="1"/>
  <c r="E63" i="43" s="1"/>
  <c r="F63" i="43" s="1"/>
  <c r="G63" i="43" s="1"/>
  <c r="H63" i="43" s="1"/>
  <c r="I63" i="43" s="1"/>
  <c r="AL79" i="43"/>
  <c r="AM79" i="43" s="1"/>
  <c r="AN79" i="43" s="1"/>
  <c r="AO79" i="43" s="1"/>
  <c r="AP79" i="43" s="1"/>
  <c r="AQ79" i="43" s="1"/>
  <c r="AR79" i="43" s="1"/>
  <c r="AE79" i="43"/>
  <c r="AF79" i="43" s="1"/>
  <c r="AG79" i="43" s="1"/>
  <c r="AH79" i="43" s="1"/>
  <c r="AI79" i="43" s="1"/>
  <c r="AJ79" i="43" s="1"/>
  <c r="AK79" i="43" s="1"/>
  <c r="X79" i="43"/>
  <c r="Y79" i="43" s="1"/>
  <c r="Z79" i="43" s="1"/>
  <c r="AA79" i="43" s="1"/>
  <c r="AB79" i="43" s="1"/>
  <c r="AC79" i="43" s="1"/>
  <c r="AD79" i="43" s="1"/>
  <c r="Q79" i="43"/>
  <c r="R79" i="43" s="1"/>
  <c r="S79" i="43" s="1"/>
  <c r="T79" i="43" s="1"/>
  <c r="U79" i="43" s="1"/>
  <c r="V79" i="43" s="1"/>
  <c r="W79" i="43" s="1"/>
  <c r="J79" i="43"/>
  <c r="K79" i="43" s="1"/>
  <c r="L79" i="43" s="1"/>
  <c r="M79" i="43" s="1"/>
  <c r="N79" i="43" s="1"/>
  <c r="O79" i="43" s="1"/>
  <c r="P79" i="43" s="1"/>
  <c r="B79" i="43"/>
  <c r="C79" i="43" s="1"/>
  <c r="D79" i="43" s="1"/>
  <c r="E79" i="43" s="1"/>
  <c r="F79" i="43" s="1"/>
  <c r="G79" i="43" s="1"/>
  <c r="H79" i="43" s="1"/>
  <c r="I79" i="43" s="1"/>
  <c r="AL95" i="43"/>
  <c r="AM95" i="43" s="1"/>
  <c r="AN95" i="43" s="1"/>
  <c r="AO95" i="43" s="1"/>
  <c r="AP95" i="43" s="1"/>
  <c r="AQ95" i="43" s="1"/>
  <c r="AR95" i="43" s="1"/>
  <c r="AE95" i="43"/>
  <c r="AF95" i="43" s="1"/>
  <c r="AG95" i="43" s="1"/>
  <c r="AH95" i="43" s="1"/>
  <c r="AI95" i="43" s="1"/>
  <c r="AJ95" i="43" s="1"/>
  <c r="AK95" i="43" s="1"/>
  <c r="X95" i="43"/>
  <c r="Y95" i="43" s="1"/>
  <c r="Z95" i="43" s="1"/>
  <c r="AA95" i="43" s="1"/>
  <c r="AB95" i="43" s="1"/>
  <c r="AC95" i="43" s="1"/>
  <c r="AD95" i="43" s="1"/>
  <c r="Q95" i="43"/>
  <c r="R95" i="43" s="1"/>
  <c r="S95" i="43" s="1"/>
  <c r="T95" i="43" s="1"/>
  <c r="U95" i="43" s="1"/>
  <c r="V95" i="43" s="1"/>
  <c r="W95" i="43" s="1"/>
  <c r="J95" i="43"/>
  <c r="K95" i="43" s="1"/>
  <c r="L95" i="43" s="1"/>
  <c r="M95" i="43" s="1"/>
  <c r="N95" i="43" s="1"/>
  <c r="O95" i="43" s="1"/>
  <c r="P95" i="43" s="1"/>
  <c r="B95" i="43"/>
  <c r="C95" i="43" s="1"/>
  <c r="D95" i="43" s="1"/>
  <c r="E95" i="43" s="1"/>
  <c r="F95" i="43" s="1"/>
  <c r="G95" i="43" s="1"/>
  <c r="H95" i="43" s="1"/>
  <c r="I95" i="43" s="1"/>
  <c r="AL423" i="43"/>
  <c r="AM423" i="43" s="1"/>
  <c r="AN423" i="43" s="1"/>
  <c r="AO423" i="43" s="1"/>
  <c r="AP423" i="43" s="1"/>
  <c r="AQ423" i="43" s="1"/>
  <c r="AR423" i="43" s="1"/>
  <c r="AE423" i="43"/>
  <c r="AF423" i="43"/>
  <c r="AG423" i="43" s="1"/>
  <c r="X423" i="43"/>
  <c r="Y423" i="43"/>
  <c r="Z423" i="43" s="1"/>
  <c r="T423" i="43"/>
  <c r="U423" i="43" s="1"/>
  <c r="S423" i="43"/>
  <c r="Q423" i="43"/>
  <c r="R423" i="43"/>
  <c r="K423" i="43"/>
  <c r="L423" i="43" s="1"/>
  <c r="J423" i="43"/>
  <c r="C423" i="43"/>
  <c r="D423" i="43" s="1"/>
  <c r="B423" i="43"/>
  <c r="AL176" i="43"/>
  <c r="AM176" i="43" s="1"/>
  <c r="AN176" i="43" s="1"/>
  <c r="AO176" i="43" s="1"/>
  <c r="AP176" i="43" s="1"/>
  <c r="AQ176" i="43" s="1"/>
  <c r="AR176" i="43" s="1"/>
  <c r="AE176" i="43"/>
  <c r="AF176" i="43" s="1"/>
  <c r="AG176" i="43" s="1"/>
  <c r="AH176" i="43" s="1"/>
  <c r="AI176" i="43" s="1"/>
  <c r="AJ176" i="43" s="1"/>
  <c r="AK176" i="43" s="1"/>
  <c r="X176" i="43"/>
  <c r="Y176" i="43" s="1"/>
  <c r="Z176" i="43" s="1"/>
  <c r="AA176" i="43" s="1"/>
  <c r="AB176" i="43" s="1"/>
  <c r="AC176" i="43" s="1"/>
  <c r="AD176" i="43" s="1"/>
  <c r="Q176" i="43"/>
  <c r="R176" i="43" s="1"/>
  <c r="S176" i="43" s="1"/>
  <c r="T176" i="43" s="1"/>
  <c r="U176" i="43" s="1"/>
  <c r="V176" i="43" s="1"/>
  <c r="W176" i="43" s="1"/>
  <c r="J176" i="43"/>
  <c r="K176" i="43" s="1"/>
  <c r="L176" i="43" s="1"/>
  <c r="M176" i="43" s="1"/>
  <c r="N176" i="43" s="1"/>
  <c r="O176" i="43" s="1"/>
  <c r="P176" i="43" s="1"/>
  <c r="B176" i="43"/>
  <c r="C176" i="43" s="1"/>
  <c r="D176" i="43" s="1"/>
  <c r="E176" i="43" s="1"/>
  <c r="F176" i="43" s="1"/>
  <c r="G176" i="43" s="1"/>
  <c r="H176" i="43" s="1"/>
  <c r="I176" i="43" s="1"/>
  <c r="AV176" i="43"/>
  <c r="BB176" i="43" s="1"/>
  <c r="BH176" i="43" s="1"/>
  <c r="AQ208" i="43"/>
  <c r="AR208" i="43"/>
  <c r="AP208" i="43"/>
  <c r="AN208" i="43"/>
  <c r="AO208" i="43"/>
  <c r="AM208" i="43"/>
  <c r="AL208" i="43"/>
  <c r="AI208" i="43"/>
  <c r="AJ208" i="43"/>
  <c r="AK208" i="43"/>
  <c r="AH208" i="43"/>
  <c r="AG208" i="43"/>
  <c r="AF208" i="43"/>
  <c r="AE208" i="43"/>
  <c r="AD208" i="43"/>
  <c r="AB208" i="43"/>
  <c r="Z208" i="43"/>
  <c r="AC208" i="43"/>
  <c r="AA208" i="43"/>
  <c r="Y208" i="43"/>
  <c r="W208" i="43"/>
  <c r="X208" i="43"/>
  <c r="V208" i="43"/>
  <c r="S208" i="43"/>
  <c r="T208" i="43"/>
  <c r="R208" i="43"/>
  <c r="U208" i="43"/>
  <c r="Q208" i="43"/>
  <c r="O208" i="43"/>
  <c r="P208" i="43"/>
  <c r="N208" i="43"/>
  <c r="K208" i="43"/>
  <c r="M208" i="43"/>
  <c r="J208" i="43"/>
  <c r="L208" i="43"/>
  <c r="H208" i="43"/>
  <c r="F208" i="43"/>
  <c r="I208" i="43"/>
  <c r="G208" i="43"/>
  <c r="C208" i="43"/>
  <c r="E208" i="43"/>
  <c r="B208" i="43"/>
  <c r="D208" i="43"/>
  <c r="BM208" i="43"/>
  <c r="BI208" i="43"/>
  <c r="BG208" i="43"/>
  <c r="BJ208" i="43"/>
  <c r="BH208" i="43"/>
  <c r="BE208" i="43"/>
  <c r="BF208" i="43"/>
  <c r="BL208" i="43"/>
  <c r="AS208" i="43"/>
  <c r="BK208" i="43"/>
  <c r="BN208" i="43"/>
  <c r="BA208" i="43"/>
  <c r="AY208" i="43"/>
  <c r="AZ208" i="43"/>
  <c r="BD208" i="43"/>
  <c r="BC208" i="43"/>
  <c r="BB208" i="43"/>
  <c r="AV208" i="43"/>
  <c r="AU208" i="43"/>
  <c r="AT208" i="43"/>
  <c r="AX208" i="43"/>
  <c r="AW208" i="43"/>
  <c r="AQ224" i="43"/>
  <c r="AR224" i="43"/>
  <c r="AP224" i="43"/>
  <c r="AN224" i="43"/>
  <c r="AO224" i="43"/>
  <c r="AM224" i="43"/>
  <c r="AL224" i="43"/>
  <c r="AI224" i="43"/>
  <c r="AK224" i="43"/>
  <c r="AJ224" i="43"/>
  <c r="AH224" i="43"/>
  <c r="AG224" i="43"/>
  <c r="AE224" i="43"/>
  <c r="AF224" i="43"/>
  <c r="AD224" i="43"/>
  <c r="AB224" i="43"/>
  <c r="Z224" i="43"/>
  <c r="AC224" i="43"/>
  <c r="AA224" i="43"/>
  <c r="Y224" i="43"/>
  <c r="W224" i="43"/>
  <c r="X224" i="43"/>
  <c r="S224" i="43"/>
  <c r="V224" i="43"/>
  <c r="T224" i="43"/>
  <c r="R224" i="43"/>
  <c r="U224" i="43"/>
  <c r="Q224" i="43"/>
  <c r="O224" i="43"/>
  <c r="P224" i="43"/>
  <c r="N224" i="43"/>
  <c r="K224" i="43"/>
  <c r="M224" i="43"/>
  <c r="J224" i="43"/>
  <c r="L224" i="43"/>
  <c r="H224" i="43"/>
  <c r="F224" i="43"/>
  <c r="I224" i="43"/>
  <c r="G224" i="43"/>
  <c r="C224" i="43"/>
  <c r="E224" i="43"/>
  <c r="B224" i="43"/>
  <c r="D224" i="43"/>
  <c r="BM224" i="43"/>
  <c r="BI224" i="43"/>
  <c r="BG224" i="43"/>
  <c r="BJ224" i="43"/>
  <c r="BH224" i="43"/>
  <c r="BE224" i="43"/>
  <c r="BF224" i="43"/>
  <c r="BL224" i="43"/>
  <c r="AS224" i="43"/>
  <c r="BK224" i="43"/>
  <c r="BN224" i="43"/>
  <c r="BD224" i="43"/>
  <c r="BC224" i="43"/>
  <c r="BB224" i="43"/>
  <c r="AZ224" i="43"/>
  <c r="AY224" i="43"/>
  <c r="BA224" i="43"/>
  <c r="AT224" i="43"/>
  <c r="AX224" i="43"/>
  <c r="AW224" i="43"/>
  <c r="AU224" i="43"/>
  <c r="AV224" i="43"/>
  <c r="AQ240" i="43"/>
  <c r="AR240" i="43"/>
  <c r="AP240" i="43"/>
  <c r="AN240" i="43"/>
  <c r="AO240" i="43"/>
  <c r="AM240" i="43"/>
  <c r="AL240" i="43"/>
  <c r="AI240" i="43"/>
  <c r="AJ240" i="43"/>
  <c r="AK240" i="43"/>
  <c r="AH240" i="43"/>
  <c r="AG240" i="43"/>
  <c r="AF240" i="43"/>
  <c r="AE240" i="43"/>
  <c r="AD240" i="43"/>
  <c r="AB240" i="43"/>
  <c r="Z240" i="43"/>
  <c r="AC240" i="43"/>
  <c r="AA240" i="43"/>
  <c r="Y240" i="43"/>
  <c r="W240" i="43"/>
  <c r="X240" i="43"/>
  <c r="S240" i="43"/>
  <c r="V240" i="43"/>
  <c r="T240" i="43"/>
  <c r="R240" i="43"/>
  <c r="U240" i="43"/>
  <c r="Q240" i="43"/>
  <c r="O240" i="43"/>
  <c r="P240" i="43"/>
  <c r="N240" i="43"/>
  <c r="K240" i="43"/>
  <c r="M240" i="43"/>
  <c r="J240" i="43"/>
  <c r="L240" i="43"/>
  <c r="H240" i="43"/>
  <c r="F240" i="43"/>
  <c r="I240" i="43"/>
  <c r="G240" i="43"/>
  <c r="C240" i="43"/>
  <c r="E240" i="43"/>
  <c r="B240" i="43"/>
  <c r="D240" i="43"/>
  <c r="BM240" i="43"/>
  <c r="BI240" i="43"/>
  <c r="BG240" i="43"/>
  <c r="BJ240" i="43"/>
  <c r="BH240" i="43"/>
  <c r="BE240" i="43"/>
  <c r="BF240" i="43"/>
  <c r="BL240" i="43"/>
  <c r="BN240" i="43"/>
  <c r="AS240" i="43"/>
  <c r="BK240" i="43"/>
  <c r="BA240" i="43"/>
  <c r="AZ240" i="43"/>
  <c r="AY240" i="43"/>
  <c r="BD240" i="43"/>
  <c r="BC240" i="43"/>
  <c r="BB240" i="43"/>
  <c r="AX240" i="43"/>
  <c r="AW240" i="43"/>
  <c r="AV240" i="43"/>
  <c r="AU240" i="43"/>
  <c r="AT240" i="43"/>
  <c r="AQ256" i="43"/>
  <c r="AR256" i="43"/>
  <c r="AP256" i="43"/>
  <c r="AN256" i="43"/>
  <c r="AO256" i="43"/>
  <c r="AM256" i="43"/>
  <c r="AL256" i="43"/>
  <c r="AK256" i="43"/>
  <c r="AJ256" i="43"/>
  <c r="AI256" i="43"/>
  <c r="AH256" i="43"/>
  <c r="AG256" i="43"/>
  <c r="AF256" i="43"/>
  <c r="AE256" i="43"/>
  <c r="AD256" i="43"/>
  <c r="AB256" i="43"/>
  <c r="Z256" i="43"/>
  <c r="AC256" i="43"/>
  <c r="AA256" i="43"/>
  <c r="Y256" i="43"/>
  <c r="W256" i="43"/>
  <c r="X256" i="43"/>
  <c r="S256" i="43"/>
  <c r="V256" i="43"/>
  <c r="T256" i="43"/>
  <c r="R256" i="43"/>
  <c r="U256" i="43"/>
  <c r="Q256" i="43"/>
  <c r="O256" i="43"/>
  <c r="P256" i="43"/>
  <c r="N256" i="43"/>
  <c r="K256" i="43"/>
  <c r="M256" i="43"/>
  <c r="L256" i="43"/>
  <c r="J256" i="43"/>
  <c r="H256" i="43"/>
  <c r="F256" i="43"/>
  <c r="I256" i="43"/>
  <c r="G256" i="43"/>
  <c r="C256" i="43"/>
  <c r="E256" i="43"/>
  <c r="B256" i="43"/>
  <c r="D256" i="43"/>
  <c r="BM256" i="43"/>
  <c r="BI256" i="43"/>
  <c r="BG256" i="43"/>
  <c r="BJ256" i="43"/>
  <c r="BH256" i="43"/>
  <c r="BE256" i="43"/>
  <c r="BF256" i="43"/>
  <c r="BL256" i="43"/>
  <c r="AS256" i="43"/>
  <c r="BK256" i="43"/>
  <c r="BN256" i="43"/>
  <c r="BD256" i="43"/>
  <c r="BC256" i="43"/>
  <c r="BB256" i="43"/>
  <c r="AY256" i="43"/>
  <c r="BA256" i="43"/>
  <c r="AZ256" i="43"/>
  <c r="AT256" i="43"/>
  <c r="AX256" i="43"/>
  <c r="AW256" i="43"/>
  <c r="AU256" i="43"/>
  <c r="AV256" i="43"/>
  <c r="AQ272" i="43"/>
  <c r="AR272" i="43"/>
  <c r="AP272" i="43"/>
  <c r="AN272" i="43"/>
  <c r="AO272" i="43"/>
  <c r="AM272" i="43"/>
  <c r="AL272" i="43"/>
  <c r="AJ272" i="43"/>
  <c r="AK272" i="43"/>
  <c r="AI272" i="43"/>
  <c r="AH272" i="43"/>
  <c r="AG272" i="43"/>
  <c r="AF272" i="43"/>
  <c r="AD272" i="43"/>
  <c r="AB272" i="43"/>
  <c r="Z272" i="43"/>
  <c r="AE272" i="43"/>
  <c r="AC272" i="43"/>
  <c r="AA272" i="43"/>
  <c r="Y272" i="43"/>
  <c r="W272" i="43"/>
  <c r="X272" i="43"/>
  <c r="S272" i="43"/>
  <c r="V272" i="43"/>
  <c r="T272" i="43"/>
  <c r="R272" i="43"/>
  <c r="U272" i="43"/>
  <c r="Q272" i="43"/>
  <c r="O272" i="43"/>
  <c r="P272" i="43"/>
  <c r="N272" i="43"/>
  <c r="K272" i="43"/>
  <c r="M272" i="43"/>
  <c r="L272" i="43"/>
  <c r="J272" i="43"/>
  <c r="H272" i="43"/>
  <c r="F272" i="43"/>
  <c r="I272" i="43"/>
  <c r="G272" i="43"/>
  <c r="C272" i="43"/>
  <c r="E272" i="43"/>
  <c r="B272" i="43"/>
  <c r="D272" i="43"/>
  <c r="BM272" i="43"/>
  <c r="BI272" i="43"/>
  <c r="BG272" i="43"/>
  <c r="BJ272" i="43"/>
  <c r="BH272" i="43"/>
  <c r="BE272" i="43"/>
  <c r="BF272" i="43"/>
  <c r="BL272" i="43"/>
  <c r="BK272" i="43"/>
  <c r="BN272" i="43"/>
  <c r="AZ272" i="43"/>
  <c r="BA272" i="43"/>
  <c r="AY272" i="43"/>
  <c r="BD272" i="43"/>
  <c r="BC272" i="43"/>
  <c r="BB272" i="43"/>
  <c r="AU272" i="43"/>
  <c r="AV272" i="43"/>
  <c r="AW272" i="43"/>
  <c r="AX272" i="43"/>
  <c r="AS272" i="43"/>
  <c r="AT272" i="43"/>
  <c r="AQ288" i="43"/>
  <c r="AR288" i="43"/>
  <c r="AP288" i="43"/>
  <c r="AN288" i="43"/>
  <c r="AO288" i="43"/>
  <c r="AM288" i="43"/>
  <c r="AL288" i="43"/>
  <c r="AK288" i="43"/>
  <c r="AJ288" i="43"/>
  <c r="AI288" i="43"/>
  <c r="AH288" i="43"/>
  <c r="AG288" i="43"/>
  <c r="AF288" i="43"/>
  <c r="AE288" i="43"/>
  <c r="AD288" i="43"/>
  <c r="AB288" i="43"/>
  <c r="AC288" i="43"/>
  <c r="AA288" i="43"/>
  <c r="Y288" i="43"/>
  <c r="W288" i="43"/>
  <c r="X288" i="43"/>
  <c r="Z288" i="43"/>
  <c r="S288" i="43"/>
  <c r="V288" i="43"/>
  <c r="T288" i="43"/>
  <c r="R288" i="43"/>
  <c r="U288" i="43"/>
  <c r="Q288" i="43"/>
  <c r="O288" i="43"/>
  <c r="P288" i="43"/>
  <c r="N288" i="43"/>
  <c r="K288" i="43"/>
  <c r="M288" i="43"/>
  <c r="L288" i="43"/>
  <c r="J288" i="43"/>
  <c r="H288" i="43"/>
  <c r="F288" i="43"/>
  <c r="I288" i="43"/>
  <c r="G288" i="43"/>
  <c r="C288" i="43"/>
  <c r="E288" i="43"/>
  <c r="B288" i="43"/>
  <c r="D288" i="43"/>
  <c r="BM288" i="43"/>
  <c r="BI288" i="43"/>
  <c r="BG288" i="43"/>
  <c r="BJ288" i="43"/>
  <c r="BH288" i="43"/>
  <c r="BE288" i="43"/>
  <c r="BF288" i="43"/>
  <c r="BL288" i="43"/>
  <c r="BK288" i="43"/>
  <c r="BD288" i="43"/>
  <c r="BC288" i="43"/>
  <c r="BB288" i="43"/>
  <c r="AZ288" i="43"/>
  <c r="BA288" i="43"/>
  <c r="AY288" i="43"/>
  <c r="AU288" i="43"/>
  <c r="AV288" i="43"/>
  <c r="AW288" i="43"/>
  <c r="AX288" i="43"/>
  <c r="BN288" i="43"/>
  <c r="AS288" i="43"/>
  <c r="AT288" i="43"/>
  <c r="AM449" i="43"/>
  <c r="AN449" i="43" s="1"/>
  <c r="AL449" i="43"/>
  <c r="AE449" i="43"/>
  <c r="X449" i="43"/>
  <c r="Y449" i="43" s="1"/>
  <c r="Q449" i="43"/>
  <c r="R449" i="43" s="1"/>
  <c r="K449" i="43"/>
  <c r="L449" i="43" s="1"/>
  <c r="J449" i="43"/>
  <c r="D449" i="43"/>
  <c r="E449" i="43"/>
  <c r="F449" i="43" s="1"/>
  <c r="G449" i="43" s="1"/>
  <c r="H449" i="43" s="1"/>
  <c r="I449" i="43" s="1"/>
  <c r="B449" i="43"/>
  <c r="C449" i="43"/>
  <c r="AS217" i="43"/>
  <c r="AR217" i="43"/>
  <c r="AP217" i="43"/>
  <c r="AQ217" i="43"/>
  <c r="AO217" i="43"/>
  <c r="AN217" i="43"/>
  <c r="AM217" i="43"/>
  <c r="AL217" i="43"/>
  <c r="AI217" i="43"/>
  <c r="AK217" i="43"/>
  <c r="AJ217" i="43"/>
  <c r="AG217" i="43"/>
  <c r="AH217" i="43"/>
  <c r="AF217" i="43"/>
  <c r="AE217" i="43"/>
  <c r="AD217" i="43"/>
  <c r="AB217" i="43"/>
  <c r="Z217" i="43"/>
  <c r="AC217" i="43"/>
  <c r="AA217" i="43"/>
  <c r="Y217" i="43"/>
  <c r="W217" i="43"/>
  <c r="X217" i="43"/>
  <c r="V217" i="43"/>
  <c r="U217" i="43"/>
  <c r="S217" i="43"/>
  <c r="T217" i="43"/>
  <c r="R217" i="43"/>
  <c r="Q217" i="43"/>
  <c r="O217" i="43"/>
  <c r="P217" i="43"/>
  <c r="N217" i="43"/>
  <c r="L217" i="43"/>
  <c r="K217" i="43"/>
  <c r="M217" i="43"/>
  <c r="J217" i="43"/>
  <c r="H217" i="43"/>
  <c r="F217" i="43"/>
  <c r="I217" i="43"/>
  <c r="G217" i="43"/>
  <c r="D217" i="43"/>
  <c r="C217" i="43"/>
  <c r="E217" i="43"/>
  <c r="B217" i="43"/>
  <c r="BM217" i="43"/>
  <c r="BI217" i="43"/>
  <c r="BG217" i="43"/>
  <c r="BJ217" i="43"/>
  <c r="BH217" i="43"/>
  <c r="BE217" i="43"/>
  <c r="BF217" i="43"/>
  <c r="BL217" i="43"/>
  <c r="AZ217" i="43"/>
  <c r="AU217" i="43"/>
  <c r="BA217" i="43"/>
  <c r="AX217" i="43"/>
  <c r="AY217" i="43"/>
  <c r="AT217" i="43"/>
  <c r="BD217" i="43"/>
  <c r="BC217" i="43"/>
  <c r="AW217" i="43"/>
  <c r="BN217" i="43"/>
  <c r="BB217" i="43"/>
  <c r="AV217" i="43"/>
  <c r="BK217" i="43"/>
  <c r="AR233" i="43"/>
  <c r="AP233" i="43"/>
  <c r="AQ233" i="43"/>
  <c r="AO233" i="43"/>
  <c r="AN233" i="43"/>
  <c r="AM233" i="43"/>
  <c r="AL233" i="43"/>
  <c r="AK233" i="43"/>
  <c r="AI233" i="43"/>
  <c r="AJ233" i="43"/>
  <c r="AG233" i="43"/>
  <c r="AH233" i="43"/>
  <c r="AF233" i="43"/>
  <c r="AE233" i="43"/>
  <c r="AD233" i="43"/>
  <c r="AB233" i="43"/>
  <c r="AC233" i="43"/>
  <c r="AA233" i="43"/>
  <c r="Y233" i="43"/>
  <c r="W233" i="43"/>
  <c r="Z233" i="43"/>
  <c r="X233" i="43"/>
  <c r="U233" i="43"/>
  <c r="S233" i="43"/>
  <c r="V233" i="43"/>
  <c r="T233" i="43"/>
  <c r="R233" i="43"/>
  <c r="Q233" i="43"/>
  <c r="O233" i="43"/>
  <c r="P233" i="43"/>
  <c r="N233" i="43"/>
  <c r="L233" i="43"/>
  <c r="K233" i="43"/>
  <c r="M233" i="43"/>
  <c r="J233" i="43"/>
  <c r="H233" i="43"/>
  <c r="F233" i="43"/>
  <c r="I233" i="43"/>
  <c r="G233" i="43"/>
  <c r="D233" i="43"/>
  <c r="C233" i="43"/>
  <c r="E233" i="43"/>
  <c r="B233" i="43"/>
  <c r="BM233" i="43"/>
  <c r="BI233" i="43"/>
  <c r="BG233" i="43"/>
  <c r="BJ233" i="43"/>
  <c r="BH233" i="43"/>
  <c r="BE233" i="43"/>
  <c r="BF233" i="43"/>
  <c r="BL233" i="43"/>
  <c r="BB233" i="43"/>
  <c r="AW233" i="43"/>
  <c r="AZ233" i="43"/>
  <c r="AX233" i="43"/>
  <c r="AS233" i="43"/>
  <c r="AY233" i="43"/>
  <c r="BA233" i="43"/>
  <c r="AT233" i="43"/>
  <c r="AV233" i="43"/>
  <c r="BK233" i="43"/>
  <c r="BN233" i="43"/>
  <c r="BD233" i="43"/>
  <c r="AU233" i="43"/>
  <c r="BC233" i="43"/>
  <c r="AR249" i="43"/>
  <c r="AP249" i="43"/>
  <c r="AQ249" i="43"/>
  <c r="AO249" i="43"/>
  <c r="AM249" i="43"/>
  <c r="AN249" i="43"/>
  <c r="AL249" i="43"/>
  <c r="AK249" i="43"/>
  <c r="AJ249" i="43"/>
  <c r="AG249" i="43"/>
  <c r="AI249" i="43"/>
  <c r="AH249" i="43"/>
  <c r="AF249" i="43"/>
  <c r="AE249" i="43"/>
  <c r="AD249" i="43"/>
  <c r="AB249" i="43"/>
  <c r="AC249" i="43"/>
  <c r="AA249" i="43"/>
  <c r="Y249" i="43"/>
  <c r="W249" i="43"/>
  <c r="X249" i="43"/>
  <c r="Z249" i="43"/>
  <c r="U249" i="43"/>
  <c r="S249" i="43"/>
  <c r="V249" i="43"/>
  <c r="T249" i="43"/>
  <c r="R249" i="43"/>
  <c r="Q249" i="43"/>
  <c r="O249" i="43"/>
  <c r="P249" i="43"/>
  <c r="N249" i="43"/>
  <c r="L249" i="43"/>
  <c r="K249" i="43"/>
  <c r="M249" i="43"/>
  <c r="J249" i="43"/>
  <c r="H249" i="43"/>
  <c r="F249" i="43"/>
  <c r="I249" i="43"/>
  <c r="G249" i="43"/>
  <c r="D249" i="43"/>
  <c r="C249" i="43"/>
  <c r="E249" i="43"/>
  <c r="B249" i="43"/>
  <c r="BM249" i="43"/>
  <c r="BI249" i="43"/>
  <c r="BG249" i="43"/>
  <c r="BJ249" i="43"/>
  <c r="BH249" i="43"/>
  <c r="BE249" i="43"/>
  <c r="BF249" i="43"/>
  <c r="BL249" i="43"/>
  <c r="BC249" i="43"/>
  <c r="BB249" i="43"/>
  <c r="AZ249" i="43"/>
  <c r="BN249" i="43"/>
  <c r="BA249" i="43"/>
  <c r="AU249" i="43"/>
  <c r="AY249" i="43"/>
  <c r="AV249" i="43"/>
  <c r="BK249" i="43"/>
  <c r="AS249" i="43"/>
  <c r="AT249" i="43"/>
  <c r="AW249" i="43"/>
  <c r="AX249" i="43"/>
  <c r="BD249" i="43"/>
  <c r="AR265" i="43"/>
  <c r="AP265" i="43"/>
  <c r="AQ265" i="43"/>
  <c r="AO265" i="43"/>
  <c r="AN265" i="43"/>
  <c r="AM265" i="43"/>
  <c r="AL265" i="43"/>
  <c r="AK265" i="43"/>
  <c r="AJ265" i="43"/>
  <c r="AI265" i="43"/>
  <c r="AH265" i="43"/>
  <c r="AF265" i="43"/>
  <c r="AG265" i="43"/>
  <c r="AD265" i="43"/>
  <c r="AB265" i="43"/>
  <c r="AE265" i="43"/>
  <c r="AC265" i="43"/>
  <c r="AA265" i="43"/>
  <c r="Y265" i="43"/>
  <c r="W265" i="43"/>
  <c r="Z265" i="43"/>
  <c r="X265" i="43"/>
  <c r="U265" i="43"/>
  <c r="S265" i="43"/>
  <c r="V265" i="43"/>
  <c r="T265" i="43"/>
  <c r="R265" i="43"/>
  <c r="Q265" i="43"/>
  <c r="O265" i="43"/>
  <c r="P265" i="43"/>
  <c r="N265" i="43"/>
  <c r="L265" i="43"/>
  <c r="K265" i="43"/>
  <c r="M265" i="43"/>
  <c r="J265" i="43"/>
  <c r="H265" i="43"/>
  <c r="F265" i="43"/>
  <c r="I265" i="43"/>
  <c r="G265" i="43"/>
  <c r="D265" i="43"/>
  <c r="C265" i="43"/>
  <c r="E265" i="43"/>
  <c r="B265" i="43"/>
  <c r="BM265" i="43"/>
  <c r="BI265" i="43"/>
  <c r="BG265" i="43"/>
  <c r="BJ265" i="43"/>
  <c r="BH265" i="43"/>
  <c r="BE265" i="43"/>
  <c r="BF265" i="43"/>
  <c r="BL265" i="43"/>
  <c r="BD265" i="43"/>
  <c r="AV265" i="43"/>
  <c r="AX265" i="43"/>
  <c r="BC265" i="43"/>
  <c r="BK265" i="43"/>
  <c r="AT265" i="43"/>
  <c r="BB265" i="43"/>
  <c r="AW265" i="43"/>
  <c r="AZ265" i="43"/>
  <c r="AY265" i="43"/>
  <c r="BN265" i="43"/>
  <c r="BA265" i="43"/>
  <c r="AS265" i="43"/>
  <c r="AU265" i="43"/>
  <c r="AR281" i="43"/>
  <c r="AP281" i="43"/>
  <c r="AQ281" i="43"/>
  <c r="AO281" i="43"/>
  <c r="AN281" i="43"/>
  <c r="AM281" i="43"/>
  <c r="AL281" i="43"/>
  <c r="AK281" i="43"/>
  <c r="AJ281" i="43"/>
  <c r="AI281" i="43"/>
  <c r="AH281" i="43"/>
  <c r="AF281" i="43"/>
  <c r="AG281" i="43"/>
  <c r="AE281" i="43"/>
  <c r="AD281" i="43"/>
  <c r="AB281" i="43"/>
  <c r="AC281" i="43"/>
  <c r="AA281" i="43"/>
  <c r="Z281" i="43"/>
  <c r="Y281" i="43"/>
  <c r="W281" i="43"/>
  <c r="X281" i="43"/>
  <c r="U281" i="43"/>
  <c r="S281" i="43"/>
  <c r="V281" i="43"/>
  <c r="T281" i="43"/>
  <c r="R281" i="43"/>
  <c r="Q281" i="43"/>
  <c r="O281" i="43"/>
  <c r="P281" i="43"/>
  <c r="N281" i="43"/>
  <c r="L281" i="43"/>
  <c r="K281" i="43"/>
  <c r="M281" i="43"/>
  <c r="J281" i="43"/>
  <c r="H281" i="43"/>
  <c r="F281" i="43"/>
  <c r="I281" i="43"/>
  <c r="G281" i="43"/>
  <c r="D281" i="43"/>
  <c r="C281" i="43"/>
  <c r="E281" i="43"/>
  <c r="B281" i="43"/>
  <c r="BM281" i="43"/>
  <c r="BI281" i="43"/>
  <c r="BG281" i="43"/>
  <c r="BJ281" i="43"/>
  <c r="BH281" i="43"/>
  <c r="BE281" i="43"/>
  <c r="BF281" i="43"/>
  <c r="BL281" i="43"/>
  <c r="BN281" i="43"/>
  <c r="AT281" i="43"/>
  <c r="AV281" i="43"/>
  <c r="BD281" i="43"/>
  <c r="AS281" i="43"/>
  <c r="BC281" i="43"/>
  <c r="AU281" i="43"/>
  <c r="BB281" i="43"/>
  <c r="BK281" i="43"/>
  <c r="BA281" i="43"/>
  <c r="AX281" i="43"/>
  <c r="AZ281" i="43"/>
  <c r="AW281" i="43"/>
  <c r="AY281" i="43"/>
  <c r="AR297" i="43"/>
  <c r="AQ297" i="43"/>
  <c r="AO297" i="43"/>
  <c r="AN297" i="43"/>
  <c r="AP297" i="43"/>
  <c r="AM297" i="43"/>
  <c r="AL297" i="43"/>
  <c r="AK297" i="43"/>
  <c r="AJ297" i="43"/>
  <c r="AI297" i="43"/>
  <c r="AH297" i="43"/>
  <c r="AF297" i="43"/>
  <c r="AG297" i="43"/>
  <c r="AD297" i="43"/>
  <c r="AB297" i="43"/>
  <c r="AE297" i="43"/>
  <c r="AC297" i="43"/>
  <c r="AA297" i="43"/>
  <c r="Z297" i="43"/>
  <c r="Y297" i="43"/>
  <c r="W297" i="43"/>
  <c r="X297" i="43"/>
  <c r="U297" i="43"/>
  <c r="S297" i="43"/>
  <c r="V297" i="43"/>
  <c r="T297" i="43"/>
  <c r="R297" i="43"/>
  <c r="Q297" i="43"/>
  <c r="O297" i="43"/>
  <c r="P297" i="43"/>
  <c r="N297" i="43"/>
  <c r="L297" i="43"/>
  <c r="K297" i="43"/>
  <c r="M297" i="43"/>
  <c r="J297" i="43"/>
  <c r="H297" i="43"/>
  <c r="F297" i="43"/>
  <c r="I297" i="43"/>
  <c r="G297" i="43"/>
  <c r="D297" i="43"/>
  <c r="C297" i="43"/>
  <c r="E297" i="43"/>
  <c r="B297" i="43"/>
  <c r="BM297" i="43"/>
  <c r="BI297" i="43"/>
  <c r="BG297" i="43"/>
  <c r="BJ297" i="43"/>
  <c r="BH297" i="43"/>
  <c r="BE297" i="43"/>
  <c r="BF297" i="43"/>
  <c r="BL297" i="43"/>
  <c r="AX297" i="43"/>
  <c r="AU297" i="43"/>
  <c r="AT297" i="43"/>
  <c r="BD297" i="43"/>
  <c r="BK297" i="43"/>
  <c r="BC297" i="43"/>
  <c r="BB297" i="43"/>
  <c r="AZ297" i="43"/>
  <c r="AW297" i="43"/>
  <c r="BA297" i="43"/>
  <c r="AS297" i="43"/>
  <c r="BN297" i="43"/>
  <c r="AY297" i="43"/>
  <c r="AV297" i="43"/>
  <c r="AL479" i="43"/>
  <c r="AM479" i="43" s="1"/>
  <c r="AI479" i="43"/>
  <c r="AJ479" i="43" s="1"/>
  <c r="AK479" i="43" s="1"/>
  <c r="AH479" i="43"/>
  <c r="AG479" i="43"/>
  <c r="AE479" i="43"/>
  <c r="AF479" i="43"/>
  <c r="X479" i="43"/>
  <c r="Q479" i="43"/>
  <c r="R479" i="43" s="1"/>
  <c r="S479" i="43" s="1"/>
  <c r="T479" i="43" s="1"/>
  <c r="U479" i="43" s="1"/>
  <c r="V479" i="43" s="1"/>
  <c r="W479" i="43" s="1"/>
  <c r="K479" i="43"/>
  <c r="L479" i="43" s="1"/>
  <c r="M479" i="43" s="1"/>
  <c r="N479" i="43" s="1"/>
  <c r="O479" i="43" s="1"/>
  <c r="P479" i="43" s="1"/>
  <c r="J479" i="43"/>
  <c r="D479" i="43"/>
  <c r="E479" i="43" s="1"/>
  <c r="C479" i="43"/>
  <c r="B479" i="43"/>
  <c r="AR210" i="43"/>
  <c r="AQ210" i="43"/>
  <c r="AP210" i="43"/>
  <c r="AO210" i="43"/>
  <c r="AM210" i="43"/>
  <c r="AN210" i="43"/>
  <c r="AL210" i="43"/>
  <c r="AK210" i="43"/>
  <c r="AI210" i="43"/>
  <c r="AJ210" i="43"/>
  <c r="AH210" i="43"/>
  <c r="AG210" i="43"/>
  <c r="AF210" i="43"/>
  <c r="AE210" i="43"/>
  <c r="AD210" i="43"/>
  <c r="AB210" i="43"/>
  <c r="Z210" i="43"/>
  <c r="AC210" i="43"/>
  <c r="AA210" i="43"/>
  <c r="Y210" i="43"/>
  <c r="W210" i="43"/>
  <c r="X210" i="43"/>
  <c r="V210" i="43"/>
  <c r="R210" i="43"/>
  <c r="U210" i="43"/>
  <c r="S210" i="43"/>
  <c r="T210" i="43"/>
  <c r="Q210" i="43"/>
  <c r="O210" i="43"/>
  <c r="P210" i="43"/>
  <c r="N210" i="43"/>
  <c r="L210" i="43"/>
  <c r="K210" i="43"/>
  <c r="M210" i="43"/>
  <c r="J210" i="43"/>
  <c r="H210" i="43"/>
  <c r="F210" i="43"/>
  <c r="I210" i="43"/>
  <c r="G210" i="43"/>
  <c r="D210" i="43"/>
  <c r="C210" i="43"/>
  <c r="E210" i="43"/>
  <c r="B210" i="43"/>
  <c r="BM210" i="43"/>
  <c r="BI210" i="43"/>
  <c r="BG210" i="43"/>
  <c r="BJ210" i="43"/>
  <c r="BH210" i="43"/>
  <c r="BF210" i="43"/>
  <c r="BE210" i="43"/>
  <c r="BL210" i="43"/>
  <c r="BN210" i="43"/>
  <c r="AZ210" i="43"/>
  <c r="AW210" i="43"/>
  <c r="AY210" i="43"/>
  <c r="AX210" i="43"/>
  <c r="AS210" i="43"/>
  <c r="AT210" i="43"/>
  <c r="AV210" i="43"/>
  <c r="AU210" i="43"/>
  <c r="BD210" i="43"/>
  <c r="BC210" i="43"/>
  <c r="BB210" i="43"/>
  <c r="BK210" i="43"/>
  <c r="BA210" i="43"/>
  <c r="AR226" i="43"/>
  <c r="AQ226" i="43"/>
  <c r="AP226" i="43"/>
  <c r="AO226" i="43"/>
  <c r="AN226" i="43"/>
  <c r="AM226" i="43"/>
  <c r="AL226" i="43"/>
  <c r="AK226" i="43"/>
  <c r="AI226" i="43"/>
  <c r="AJ226" i="43"/>
  <c r="AH226" i="43"/>
  <c r="AG226" i="43"/>
  <c r="AF226" i="43"/>
  <c r="AE226" i="43"/>
  <c r="AD226" i="43"/>
  <c r="AB226" i="43"/>
  <c r="AC226" i="43"/>
  <c r="AA226" i="43"/>
  <c r="Z226" i="43"/>
  <c r="Y226" i="43"/>
  <c r="W226" i="43"/>
  <c r="X226" i="43"/>
  <c r="R226" i="43"/>
  <c r="U226" i="43"/>
  <c r="S226" i="43"/>
  <c r="V226" i="43"/>
  <c r="T226" i="43"/>
  <c r="Q226" i="43"/>
  <c r="O226" i="43"/>
  <c r="P226" i="43"/>
  <c r="N226" i="43"/>
  <c r="L226" i="43"/>
  <c r="K226" i="43"/>
  <c r="M226" i="43"/>
  <c r="J226" i="43"/>
  <c r="H226" i="43"/>
  <c r="F226" i="43"/>
  <c r="I226" i="43"/>
  <c r="G226" i="43"/>
  <c r="D226" i="43"/>
  <c r="C226" i="43"/>
  <c r="E226" i="43"/>
  <c r="B226" i="43"/>
  <c r="BM226" i="43"/>
  <c r="BI226" i="43"/>
  <c r="BG226" i="43"/>
  <c r="BJ226" i="43"/>
  <c r="BH226" i="43"/>
  <c r="BF226" i="43"/>
  <c r="BE226" i="43"/>
  <c r="BL226" i="43"/>
  <c r="AU226" i="43"/>
  <c r="BN226" i="43"/>
  <c r="BB226" i="43"/>
  <c r="BA226" i="43"/>
  <c r="AZ226" i="43"/>
  <c r="BK226" i="43"/>
  <c r="AY226" i="43"/>
  <c r="AX226" i="43"/>
  <c r="AW226" i="43"/>
  <c r="AV226" i="43"/>
  <c r="AT226" i="43"/>
  <c r="AS226" i="43"/>
  <c r="BD226" i="43"/>
  <c r="BC226" i="43"/>
  <c r="AR242" i="43"/>
  <c r="AQ242" i="43"/>
  <c r="AP242" i="43"/>
  <c r="AO242" i="43"/>
  <c r="AM242" i="43"/>
  <c r="AN242" i="43"/>
  <c r="AL242" i="43"/>
  <c r="AK242" i="43"/>
  <c r="AI242" i="43"/>
  <c r="AJ242" i="43"/>
  <c r="AH242" i="43"/>
  <c r="AG242" i="43"/>
  <c r="AF242" i="43"/>
  <c r="AE242" i="43"/>
  <c r="AD242" i="43"/>
  <c r="AB242" i="43"/>
  <c r="AC242" i="43"/>
  <c r="AA242" i="43"/>
  <c r="Y242" i="43"/>
  <c r="W242" i="43"/>
  <c r="Z242" i="43"/>
  <c r="X242" i="43"/>
  <c r="R242" i="43"/>
  <c r="U242" i="43"/>
  <c r="S242" i="43"/>
  <c r="V242" i="43"/>
  <c r="T242" i="43"/>
  <c r="Q242" i="43"/>
  <c r="O242" i="43"/>
  <c r="P242" i="43"/>
  <c r="N242" i="43"/>
  <c r="L242" i="43"/>
  <c r="K242" i="43"/>
  <c r="M242" i="43"/>
  <c r="J242" i="43"/>
  <c r="H242" i="43"/>
  <c r="F242" i="43"/>
  <c r="I242" i="43"/>
  <c r="G242" i="43"/>
  <c r="D242" i="43"/>
  <c r="C242" i="43"/>
  <c r="E242" i="43"/>
  <c r="B242" i="43"/>
  <c r="BM242" i="43"/>
  <c r="BI242" i="43"/>
  <c r="BG242" i="43"/>
  <c r="BJ242" i="43"/>
  <c r="BH242" i="43"/>
  <c r="BF242" i="43"/>
  <c r="BE242" i="43"/>
  <c r="BL242" i="43"/>
  <c r="AU242" i="43"/>
  <c r="AT242" i="43"/>
  <c r="AS242" i="43"/>
  <c r="BD242" i="43"/>
  <c r="AV242" i="43"/>
  <c r="BC242" i="43"/>
  <c r="BB242" i="43"/>
  <c r="BA242" i="43"/>
  <c r="AZ242" i="43"/>
  <c r="BN242" i="43"/>
  <c r="AY242" i="43"/>
  <c r="AX242" i="43"/>
  <c r="AW242" i="43"/>
  <c r="BK242" i="43"/>
  <c r="AR258" i="43"/>
  <c r="AQ258" i="43"/>
  <c r="AO258" i="43"/>
  <c r="AP258" i="43"/>
  <c r="AN258" i="43"/>
  <c r="AM258" i="43"/>
  <c r="AL258" i="43"/>
  <c r="AK258" i="43"/>
  <c r="AJ258" i="43"/>
  <c r="AH258" i="43"/>
  <c r="AG258" i="43"/>
  <c r="AI258" i="43"/>
  <c r="AF258" i="43"/>
  <c r="AE258" i="43"/>
  <c r="AD258" i="43"/>
  <c r="AB258" i="43"/>
  <c r="AC258" i="43"/>
  <c r="AA258" i="43"/>
  <c r="Z258" i="43"/>
  <c r="Y258" i="43"/>
  <c r="W258" i="43"/>
  <c r="X258" i="43"/>
  <c r="R258" i="43"/>
  <c r="U258" i="43"/>
  <c r="S258" i="43"/>
  <c r="V258" i="43"/>
  <c r="T258" i="43"/>
  <c r="Q258" i="43"/>
  <c r="O258" i="43"/>
  <c r="P258" i="43"/>
  <c r="N258" i="43"/>
  <c r="L258" i="43"/>
  <c r="K258" i="43"/>
  <c r="M258" i="43"/>
  <c r="J258" i="43"/>
  <c r="H258" i="43"/>
  <c r="F258" i="43"/>
  <c r="I258" i="43"/>
  <c r="G258" i="43"/>
  <c r="D258" i="43"/>
  <c r="C258" i="43"/>
  <c r="E258" i="43"/>
  <c r="B258" i="43"/>
  <c r="BM258" i="43"/>
  <c r="BI258" i="43"/>
  <c r="BG258" i="43"/>
  <c r="BJ258" i="43"/>
  <c r="BH258" i="43"/>
  <c r="BF258" i="43"/>
  <c r="BE258" i="43"/>
  <c r="BL258" i="43"/>
  <c r="AU258" i="43"/>
  <c r="BA258" i="43"/>
  <c r="AW258" i="43"/>
  <c r="AZ258" i="43"/>
  <c r="AY258" i="43"/>
  <c r="AX258" i="43"/>
  <c r="BD258" i="43"/>
  <c r="BC258" i="43"/>
  <c r="BB258" i="43"/>
  <c r="BN258" i="43"/>
  <c r="BK258" i="43"/>
  <c r="AV258" i="43"/>
  <c r="AS258" i="43"/>
  <c r="AT258" i="43"/>
  <c r="AR274" i="43"/>
  <c r="AQ274" i="43"/>
  <c r="AP274" i="43"/>
  <c r="AO274" i="43"/>
  <c r="AM274" i="43"/>
  <c r="AN274" i="43"/>
  <c r="AL274" i="43"/>
  <c r="AK274" i="43"/>
  <c r="AJ274" i="43"/>
  <c r="AH274" i="43"/>
  <c r="AG274" i="43"/>
  <c r="AI274" i="43"/>
  <c r="AF274" i="43"/>
  <c r="AE274" i="43"/>
  <c r="AD274" i="43"/>
  <c r="AB274" i="43"/>
  <c r="AC274" i="43"/>
  <c r="AA274" i="43"/>
  <c r="Y274" i="43"/>
  <c r="W274" i="43"/>
  <c r="Z274" i="43"/>
  <c r="X274" i="43"/>
  <c r="R274" i="43"/>
  <c r="U274" i="43"/>
  <c r="S274" i="43"/>
  <c r="V274" i="43"/>
  <c r="T274" i="43"/>
  <c r="Q274" i="43"/>
  <c r="O274" i="43"/>
  <c r="P274" i="43"/>
  <c r="N274" i="43"/>
  <c r="L274" i="43"/>
  <c r="K274" i="43"/>
  <c r="M274" i="43"/>
  <c r="J274" i="43"/>
  <c r="H274" i="43"/>
  <c r="F274" i="43"/>
  <c r="I274" i="43"/>
  <c r="G274" i="43"/>
  <c r="D274" i="43"/>
  <c r="C274" i="43"/>
  <c r="E274" i="43"/>
  <c r="B274" i="43"/>
  <c r="BM274" i="43"/>
  <c r="BI274" i="43"/>
  <c r="BG274" i="43"/>
  <c r="BJ274" i="43"/>
  <c r="BH274" i="43"/>
  <c r="BF274" i="43"/>
  <c r="BE274" i="43"/>
  <c r="BL274" i="43"/>
  <c r="BC274" i="43"/>
  <c r="BB274" i="43"/>
  <c r="BA274" i="43"/>
  <c r="AY274" i="43"/>
  <c r="AZ274" i="43"/>
  <c r="AW274" i="43"/>
  <c r="AU274" i="43"/>
  <c r="AS274" i="43"/>
  <c r="BD274" i="43"/>
  <c r="BN274" i="43"/>
  <c r="AX274" i="43"/>
  <c r="BK274" i="43"/>
  <c r="AV274" i="43"/>
  <c r="AT274" i="43"/>
  <c r="AR290" i="43"/>
  <c r="AQ290" i="43"/>
  <c r="AP290" i="43"/>
  <c r="AO290" i="43"/>
  <c r="AN290" i="43"/>
  <c r="AM290" i="43"/>
  <c r="AL290" i="43"/>
  <c r="AK290" i="43"/>
  <c r="AJ290" i="43"/>
  <c r="AH290" i="43"/>
  <c r="AG290" i="43"/>
  <c r="AI290" i="43"/>
  <c r="AF290" i="43"/>
  <c r="AE290" i="43"/>
  <c r="AD290" i="43"/>
  <c r="AB290" i="43"/>
  <c r="AC290" i="43"/>
  <c r="AA290" i="43"/>
  <c r="Z290" i="43"/>
  <c r="Y290" i="43"/>
  <c r="W290" i="43"/>
  <c r="X290" i="43"/>
  <c r="R290" i="43"/>
  <c r="U290" i="43"/>
  <c r="S290" i="43"/>
  <c r="V290" i="43"/>
  <c r="T290" i="43"/>
  <c r="Q290" i="43"/>
  <c r="O290" i="43"/>
  <c r="P290" i="43"/>
  <c r="N290" i="43"/>
  <c r="L290" i="43"/>
  <c r="K290" i="43"/>
  <c r="M290" i="43"/>
  <c r="J290" i="43"/>
  <c r="H290" i="43"/>
  <c r="F290" i="43"/>
  <c r="I290" i="43"/>
  <c r="G290" i="43"/>
  <c r="D290" i="43"/>
  <c r="C290" i="43"/>
  <c r="E290" i="43"/>
  <c r="B290" i="43"/>
  <c r="BM290" i="43"/>
  <c r="BI290" i="43"/>
  <c r="BG290" i="43"/>
  <c r="BJ290" i="43"/>
  <c r="BH290" i="43"/>
  <c r="BF290" i="43"/>
  <c r="BE290" i="43"/>
  <c r="BL290" i="43"/>
  <c r="AV290" i="43"/>
  <c r="AT290" i="43"/>
  <c r="BD290" i="43"/>
  <c r="BC290" i="43"/>
  <c r="BB290" i="43"/>
  <c r="BA290" i="43"/>
  <c r="AY290" i="43"/>
  <c r="AZ290" i="43"/>
  <c r="AS290" i="43"/>
  <c r="AX290" i="43"/>
  <c r="BK290" i="43"/>
  <c r="BN290" i="43"/>
  <c r="AW290" i="43"/>
  <c r="AU290" i="43"/>
  <c r="AR211" i="43"/>
  <c r="AP211" i="43"/>
  <c r="AQ211" i="43"/>
  <c r="AN211" i="43"/>
  <c r="AO211" i="43"/>
  <c r="AM211" i="43"/>
  <c r="AL211" i="43"/>
  <c r="AK211" i="43"/>
  <c r="AI211" i="43"/>
  <c r="AJ211" i="43"/>
  <c r="AH211" i="43"/>
  <c r="AG211" i="43"/>
  <c r="AD211" i="43"/>
  <c r="AF211" i="43"/>
  <c r="AE211" i="43"/>
  <c r="AC211" i="43"/>
  <c r="AA211" i="43"/>
  <c r="AB211" i="43"/>
  <c r="Z211" i="43"/>
  <c r="Y211" i="43"/>
  <c r="W211" i="43"/>
  <c r="X211" i="43"/>
  <c r="V211" i="43"/>
  <c r="R211" i="43"/>
  <c r="U211" i="43"/>
  <c r="S211" i="43"/>
  <c r="T211" i="43"/>
  <c r="P211" i="43"/>
  <c r="N211" i="43"/>
  <c r="Q211" i="43"/>
  <c r="O211" i="43"/>
  <c r="L211" i="43"/>
  <c r="K211" i="43"/>
  <c r="M211" i="43"/>
  <c r="J211" i="43"/>
  <c r="I211" i="43"/>
  <c r="G211" i="43"/>
  <c r="H211" i="43"/>
  <c r="F211" i="43"/>
  <c r="D211" i="43"/>
  <c r="C211" i="43"/>
  <c r="E211" i="43"/>
  <c r="B211" i="43"/>
  <c r="BM211" i="43"/>
  <c r="BI211" i="43"/>
  <c r="BG211" i="43"/>
  <c r="BJ211" i="43"/>
  <c r="BH211" i="43"/>
  <c r="BF211" i="43"/>
  <c r="BL211" i="43"/>
  <c r="BE211" i="43"/>
  <c r="BN211" i="43"/>
  <c r="AY211" i="43"/>
  <c r="BD211" i="43"/>
  <c r="BB211" i="43"/>
  <c r="BC211" i="43"/>
  <c r="AZ211" i="43"/>
  <c r="BA211" i="43"/>
  <c r="BK211" i="43"/>
  <c r="AS211" i="43"/>
  <c r="AT211" i="43"/>
  <c r="AU211" i="43"/>
  <c r="AV211" i="43"/>
  <c r="AW211" i="43"/>
  <c r="AX211" i="43"/>
  <c r="AR251" i="43"/>
  <c r="AP251" i="43"/>
  <c r="AQ251" i="43"/>
  <c r="AN251" i="43"/>
  <c r="AM251" i="43"/>
  <c r="AO251" i="43"/>
  <c r="AL251" i="43"/>
  <c r="AK251" i="43"/>
  <c r="AJ251" i="43"/>
  <c r="AH251" i="43"/>
  <c r="AG251" i="43"/>
  <c r="AI251" i="43"/>
  <c r="AF251" i="43"/>
  <c r="AD251" i="43"/>
  <c r="AE251" i="43"/>
  <c r="AC251" i="43"/>
  <c r="AA251" i="43"/>
  <c r="AB251" i="43"/>
  <c r="Z251" i="43"/>
  <c r="Y251" i="43"/>
  <c r="W251" i="43"/>
  <c r="X251" i="43"/>
  <c r="R251" i="43"/>
  <c r="U251" i="43"/>
  <c r="S251" i="43"/>
  <c r="V251" i="43"/>
  <c r="T251" i="43"/>
  <c r="P251" i="43"/>
  <c r="N251" i="43"/>
  <c r="Q251" i="43"/>
  <c r="O251" i="43"/>
  <c r="L251" i="43"/>
  <c r="K251" i="43"/>
  <c r="M251" i="43"/>
  <c r="I251" i="43"/>
  <c r="G251" i="43"/>
  <c r="J251" i="43"/>
  <c r="H251" i="43"/>
  <c r="F251" i="43"/>
  <c r="D251" i="43"/>
  <c r="C251" i="43"/>
  <c r="E251" i="43"/>
  <c r="B251" i="43"/>
  <c r="BM251" i="43"/>
  <c r="BI251" i="43"/>
  <c r="BG251" i="43"/>
  <c r="BJ251" i="43"/>
  <c r="BH251" i="43"/>
  <c r="BF251" i="43"/>
  <c r="BL251" i="43"/>
  <c r="BE251" i="43"/>
  <c r="BK251" i="43"/>
  <c r="AS251" i="43"/>
  <c r="AU251" i="43"/>
  <c r="AV251" i="43"/>
  <c r="AW251" i="43"/>
  <c r="BN251" i="43"/>
  <c r="BA251" i="43"/>
  <c r="AZ251" i="43"/>
  <c r="AY251" i="43"/>
  <c r="BD251" i="43"/>
  <c r="BB251" i="43"/>
  <c r="BC251" i="43"/>
  <c r="AT251" i="43"/>
  <c r="AX251" i="43"/>
  <c r="AL451" i="43"/>
  <c r="AM451" i="43" s="1"/>
  <c r="AF451" i="43"/>
  <c r="AG451" i="43" s="1"/>
  <c r="AH451" i="43" s="1"/>
  <c r="AI451" i="43" s="1"/>
  <c r="AJ451" i="43" s="1"/>
  <c r="AK451" i="43" s="1"/>
  <c r="AE451" i="43"/>
  <c r="Y451" i="43"/>
  <c r="Z451" i="43" s="1"/>
  <c r="AA451" i="43" s="1"/>
  <c r="AB451" i="43" s="1"/>
  <c r="AC451" i="43" s="1"/>
  <c r="AD451" i="43" s="1"/>
  <c r="X451" i="43"/>
  <c r="R451" i="43"/>
  <c r="S451" i="43" s="1"/>
  <c r="Q451" i="43"/>
  <c r="J451" i="43"/>
  <c r="K451" i="43" s="1"/>
  <c r="D451" i="43"/>
  <c r="C451" i="43"/>
  <c r="B451" i="43"/>
  <c r="AL171" i="43"/>
  <c r="AM171" i="43" s="1"/>
  <c r="AN171" i="43" s="1"/>
  <c r="AO171" i="43" s="1"/>
  <c r="AP171" i="43" s="1"/>
  <c r="AQ171" i="43" s="1"/>
  <c r="AR171" i="43" s="1"/>
  <c r="AE171" i="43"/>
  <c r="AF171" i="43" s="1"/>
  <c r="AG171" i="43" s="1"/>
  <c r="AH171" i="43" s="1"/>
  <c r="AI171" i="43" s="1"/>
  <c r="AJ171" i="43" s="1"/>
  <c r="AK171" i="43" s="1"/>
  <c r="X171" i="43"/>
  <c r="Y171" i="43" s="1"/>
  <c r="Z171" i="43" s="1"/>
  <c r="AA171" i="43" s="1"/>
  <c r="AB171" i="43" s="1"/>
  <c r="AC171" i="43" s="1"/>
  <c r="AD171" i="43" s="1"/>
  <c r="Q171" i="43"/>
  <c r="R171" i="43" s="1"/>
  <c r="S171" i="43" s="1"/>
  <c r="T171" i="43" s="1"/>
  <c r="U171" i="43" s="1"/>
  <c r="V171" i="43" s="1"/>
  <c r="W171" i="43" s="1"/>
  <c r="J171" i="43"/>
  <c r="K171" i="43" s="1"/>
  <c r="L171" i="43" s="1"/>
  <c r="M171" i="43" s="1"/>
  <c r="N171" i="43" s="1"/>
  <c r="O171" i="43" s="1"/>
  <c r="P171" i="43" s="1"/>
  <c r="B171" i="43"/>
  <c r="C171" i="43" s="1"/>
  <c r="D171" i="43" s="1"/>
  <c r="E171" i="43" s="1"/>
  <c r="F171" i="43" s="1"/>
  <c r="G171" i="43" s="1"/>
  <c r="H171" i="43" s="1"/>
  <c r="I171" i="43" s="1"/>
  <c r="AW171" i="43"/>
  <c r="BC171" i="43" s="1"/>
  <c r="BI171" i="43" s="1"/>
  <c r="AR203" i="43"/>
  <c r="AP203" i="43"/>
  <c r="AQ203" i="43"/>
  <c r="AN203" i="43"/>
  <c r="AM203" i="43"/>
  <c r="AO203" i="43"/>
  <c r="AL203" i="43"/>
  <c r="AK203" i="43"/>
  <c r="AI203" i="43"/>
  <c r="AJ203" i="43"/>
  <c r="AH203" i="43"/>
  <c r="AG203" i="43"/>
  <c r="AD203" i="43"/>
  <c r="AF203" i="43"/>
  <c r="AE203" i="43"/>
  <c r="AC203" i="43"/>
  <c r="AA203" i="43"/>
  <c r="AB203" i="43"/>
  <c r="Z203" i="43"/>
  <c r="Y203" i="43"/>
  <c r="W203" i="43"/>
  <c r="X203" i="43"/>
  <c r="V203" i="43"/>
  <c r="R203" i="43"/>
  <c r="U203" i="43"/>
  <c r="S203" i="43"/>
  <c r="T203" i="43"/>
  <c r="P203" i="43"/>
  <c r="N203" i="43"/>
  <c r="Q203" i="43"/>
  <c r="O203" i="43"/>
  <c r="L203" i="43"/>
  <c r="K203" i="43"/>
  <c r="M203" i="43"/>
  <c r="J203" i="43"/>
  <c r="I203" i="43"/>
  <c r="G203" i="43"/>
  <c r="H203" i="43"/>
  <c r="F203" i="43"/>
  <c r="D203" i="43"/>
  <c r="C203" i="43"/>
  <c r="E203" i="43"/>
  <c r="B203" i="43"/>
  <c r="BM203" i="43"/>
  <c r="BI203" i="43"/>
  <c r="BG203" i="43"/>
  <c r="BJ203" i="43"/>
  <c r="BH203" i="43"/>
  <c r="BF203" i="43"/>
  <c r="BL203" i="43"/>
  <c r="BE203" i="43"/>
  <c r="BN203" i="43"/>
  <c r="AS203" i="43"/>
  <c r="AT203" i="43"/>
  <c r="AU203" i="43"/>
  <c r="AV203" i="43"/>
  <c r="AW203" i="43"/>
  <c r="AX203" i="43"/>
  <c r="BK203" i="43"/>
  <c r="BD203" i="43"/>
  <c r="BB203" i="43"/>
  <c r="BC203" i="43"/>
  <c r="BA203" i="43"/>
  <c r="AZ203" i="43"/>
  <c r="AY203" i="43"/>
  <c r="AR243" i="43"/>
  <c r="AP243" i="43"/>
  <c r="AQ243" i="43"/>
  <c r="AN243" i="43"/>
  <c r="AO243" i="43"/>
  <c r="AM243" i="43"/>
  <c r="AL243" i="43"/>
  <c r="AK243" i="43"/>
  <c r="AJ243" i="43"/>
  <c r="AH243" i="43"/>
  <c r="AI243" i="43"/>
  <c r="AG243" i="43"/>
  <c r="AD243" i="43"/>
  <c r="AF243" i="43"/>
  <c r="AE243" i="43"/>
  <c r="AC243" i="43"/>
  <c r="AA243" i="43"/>
  <c r="AB243" i="43"/>
  <c r="Z243" i="43"/>
  <c r="Y243" i="43"/>
  <c r="W243" i="43"/>
  <c r="X243" i="43"/>
  <c r="R243" i="43"/>
  <c r="U243" i="43"/>
  <c r="S243" i="43"/>
  <c r="V243" i="43"/>
  <c r="T243" i="43"/>
  <c r="P243" i="43"/>
  <c r="N243" i="43"/>
  <c r="Q243" i="43"/>
  <c r="O243" i="43"/>
  <c r="L243" i="43"/>
  <c r="K243" i="43"/>
  <c r="M243" i="43"/>
  <c r="I243" i="43"/>
  <c r="G243" i="43"/>
  <c r="J243" i="43"/>
  <c r="H243" i="43"/>
  <c r="F243" i="43"/>
  <c r="D243" i="43"/>
  <c r="C243" i="43"/>
  <c r="E243" i="43"/>
  <c r="B243" i="43"/>
  <c r="BM243" i="43"/>
  <c r="BI243" i="43"/>
  <c r="BG243" i="43"/>
  <c r="BJ243" i="43"/>
  <c r="BH243" i="43"/>
  <c r="BF243" i="43"/>
  <c r="BL243" i="43"/>
  <c r="BE243" i="43"/>
  <c r="BK243" i="43"/>
  <c r="AS243" i="43"/>
  <c r="AT243" i="43"/>
  <c r="AV243" i="43"/>
  <c r="AW243" i="43"/>
  <c r="AX243" i="43"/>
  <c r="BN243" i="43"/>
  <c r="AY243" i="43"/>
  <c r="BD243" i="43"/>
  <c r="BB243" i="43"/>
  <c r="BC243" i="43"/>
  <c r="AZ243" i="43"/>
  <c r="BA243" i="43"/>
  <c r="AU243" i="43"/>
  <c r="AR291" i="43"/>
  <c r="AQ291" i="43"/>
  <c r="AP291" i="43"/>
  <c r="AN291" i="43"/>
  <c r="AO291" i="43"/>
  <c r="AM291" i="43"/>
  <c r="AL291" i="43"/>
  <c r="AK291" i="43"/>
  <c r="AJ291" i="43"/>
  <c r="AH291" i="43"/>
  <c r="AG291" i="43"/>
  <c r="AI291" i="43"/>
  <c r="AE291" i="43"/>
  <c r="AF291" i="43"/>
  <c r="AC291" i="43"/>
  <c r="AA291" i="43"/>
  <c r="AD291" i="43"/>
  <c r="AB291" i="43"/>
  <c r="Z291" i="43"/>
  <c r="Y291" i="43"/>
  <c r="W291" i="43"/>
  <c r="X291" i="43"/>
  <c r="R291" i="43"/>
  <c r="U291" i="43"/>
  <c r="S291" i="43"/>
  <c r="V291" i="43"/>
  <c r="T291" i="43"/>
  <c r="P291" i="43"/>
  <c r="N291" i="43"/>
  <c r="Q291" i="43"/>
  <c r="O291" i="43"/>
  <c r="L291" i="43"/>
  <c r="K291" i="43"/>
  <c r="M291" i="43"/>
  <c r="I291" i="43"/>
  <c r="G291" i="43"/>
  <c r="J291" i="43"/>
  <c r="H291" i="43"/>
  <c r="F291" i="43"/>
  <c r="D291" i="43"/>
  <c r="C291" i="43"/>
  <c r="E291" i="43"/>
  <c r="B291" i="43"/>
  <c r="BM291" i="43"/>
  <c r="BI291" i="43"/>
  <c r="BG291" i="43"/>
  <c r="BJ291" i="43"/>
  <c r="BH291" i="43"/>
  <c r="BF291" i="43"/>
  <c r="BL291" i="43"/>
  <c r="BE291" i="43"/>
  <c r="AX291" i="43"/>
  <c r="AU291" i="43"/>
  <c r="BB291" i="43"/>
  <c r="BC291" i="43"/>
  <c r="AZ291" i="43"/>
  <c r="BA291" i="43"/>
  <c r="AY291" i="43"/>
  <c r="BD291" i="43"/>
  <c r="BK291" i="43"/>
  <c r="AV291" i="43"/>
  <c r="BN291" i="43"/>
  <c r="AS291" i="43"/>
  <c r="AW291" i="43"/>
  <c r="AT291" i="43"/>
  <c r="AQ205" i="43"/>
  <c r="AR205" i="43"/>
  <c r="AP205" i="43"/>
  <c r="AN205" i="43"/>
  <c r="AM205" i="43"/>
  <c r="AO205" i="43"/>
  <c r="AL205" i="43"/>
  <c r="AJ205" i="43"/>
  <c r="AK205" i="43"/>
  <c r="AI205" i="43"/>
  <c r="AH205" i="43"/>
  <c r="AG205" i="43"/>
  <c r="AF205" i="43"/>
  <c r="AE205" i="43"/>
  <c r="AC205" i="43"/>
  <c r="AA205" i="43"/>
  <c r="AD205" i="43"/>
  <c r="AB205" i="43"/>
  <c r="Z205" i="43"/>
  <c r="X205" i="43"/>
  <c r="V205" i="43"/>
  <c r="Y205" i="43"/>
  <c r="W205" i="43"/>
  <c r="T205" i="43"/>
  <c r="R205" i="43"/>
  <c r="U205" i="43"/>
  <c r="S205" i="43"/>
  <c r="P205" i="43"/>
  <c r="Q205" i="43"/>
  <c r="O205" i="43"/>
  <c r="M205" i="43"/>
  <c r="J205" i="43"/>
  <c r="N205" i="43"/>
  <c r="L205" i="43"/>
  <c r="K205" i="43"/>
  <c r="I205" i="43"/>
  <c r="G205" i="43"/>
  <c r="H205" i="43"/>
  <c r="F205" i="43"/>
  <c r="E205" i="43"/>
  <c r="D205" i="43"/>
  <c r="C205" i="43"/>
  <c r="BM205" i="43"/>
  <c r="B205" i="43"/>
  <c r="BJ205" i="43"/>
  <c r="BH205" i="43"/>
  <c r="BI205" i="43"/>
  <c r="BG205" i="43"/>
  <c r="BF205" i="43"/>
  <c r="BL205" i="43"/>
  <c r="BE205" i="43"/>
  <c r="BK205" i="43"/>
  <c r="BD205" i="43"/>
  <c r="BC205" i="43"/>
  <c r="BA205" i="43"/>
  <c r="AZ205" i="43"/>
  <c r="BB205" i="43"/>
  <c r="AY205" i="43"/>
  <c r="AS205" i="43"/>
  <c r="AT205" i="43"/>
  <c r="AU205" i="43"/>
  <c r="AV205" i="43"/>
  <c r="AW205" i="43"/>
  <c r="AX205" i="43"/>
  <c r="BN205" i="43"/>
  <c r="AQ237" i="43"/>
  <c r="AR237" i="43"/>
  <c r="AP237" i="43"/>
  <c r="AN237" i="43"/>
  <c r="AM237" i="43"/>
  <c r="AO237" i="43"/>
  <c r="AL237" i="43"/>
  <c r="AJ237" i="43"/>
  <c r="AK237" i="43"/>
  <c r="AI237" i="43"/>
  <c r="AH237" i="43"/>
  <c r="AG237" i="43"/>
  <c r="AF237" i="43"/>
  <c r="AE237" i="43"/>
  <c r="AC237" i="43"/>
  <c r="AA237" i="43"/>
  <c r="AD237" i="43"/>
  <c r="AB237" i="43"/>
  <c r="Z237" i="43"/>
  <c r="X237" i="43"/>
  <c r="Y237" i="43"/>
  <c r="W237" i="43"/>
  <c r="V237" i="43"/>
  <c r="T237" i="43"/>
  <c r="R237" i="43"/>
  <c r="U237" i="43"/>
  <c r="S237" i="43"/>
  <c r="P237" i="43"/>
  <c r="Q237" i="43"/>
  <c r="O237" i="43"/>
  <c r="M237" i="43"/>
  <c r="J237" i="43"/>
  <c r="N237" i="43"/>
  <c r="L237" i="43"/>
  <c r="K237" i="43"/>
  <c r="I237" i="43"/>
  <c r="G237" i="43"/>
  <c r="H237" i="43"/>
  <c r="F237" i="43"/>
  <c r="E237" i="43"/>
  <c r="D237" i="43"/>
  <c r="C237" i="43"/>
  <c r="BM237" i="43"/>
  <c r="B237" i="43"/>
  <c r="BJ237" i="43"/>
  <c r="BH237" i="43"/>
  <c r="BI237" i="43"/>
  <c r="BG237" i="43"/>
  <c r="BF237" i="43"/>
  <c r="BL237" i="43"/>
  <c r="BE237" i="43"/>
  <c r="AU237" i="43"/>
  <c r="AV237" i="43"/>
  <c r="AW237" i="43"/>
  <c r="AX237" i="43"/>
  <c r="BK237" i="43"/>
  <c r="BN237" i="43"/>
  <c r="AS237" i="43"/>
  <c r="AT237" i="43"/>
  <c r="BD237" i="43"/>
  <c r="BC237" i="43"/>
  <c r="BA237" i="43"/>
  <c r="AZ237" i="43"/>
  <c r="BB237" i="43"/>
  <c r="AY237" i="43"/>
  <c r="AQ269" i="43"/>
  <c r="AR269" i="43"/>
  <c r="AP269" i="43"/>
  <c r="AN269" i="43"/>
  <c r="AM269" i="43"/>
  <c r="AO269" i="43"/>
  <c r="AL269" i="43"/>
  <c r="AJ269" i="43"/>
  <c r="AK269" i="43"/>
  <c r="AI269" i="43"/>
  <c r="AH269" i="43"/>
  <c r="AG269" i="43"/>
  <c r="AF269" i="43"/>
  <c r="AE269" i="43"/>
  <c r="AC269" i="43"/>
  <c r="AA269" i="43"/>
  <c r="AD269" i="43"/>
  <c r="AB269" i="43"/>
  <c r="Z269" i="43"/>
  <c r="X269" i="43"/>
  <c r="Y269" i="43"/>
  <c r="W269" i="43"/>
  <c r="V269" i="43"/>
  <c r="T269" i="43"/>
  <c r="R269" i="43"/>
  <c r="U269" i="43"/>
  <c r="S269" i="43"/>
  <c r="P269" i="43"/>
  <c r="Q269" i="43"/>
  <c r="O269" i="43"/>
  <c r="M269" i="43"/>
  <c r="N269" i="43"/>
  <c r="L269" i="43"/>
  <c r="K269" i="43"/>
  <c r="I269" i="43"/>
  <c r="G269" i="43"/>
  <c r="J269" i="43"/>
  <c r="H269" i="43"/>
  <c r="F269" i="43"/>
  <c r="E269" i="43"/>
  <c r="D269" i="43"/>
  <c r="C269" i="43"/>
  <c r="BM269" i="43"/>
  <c r="B269" i="43"/>
  <c r="BJ269" i="43"/>
  <c r="BH269" i="43"/>
  <c r="BI269" i="43"/>
  <c r="BG269" i="43"/>
  <c r="BF269" i="43"/>
  <c r="BL269" i="43"/>
  <c r="BE269" i="43"/>
  <c r="AS269" i="43"/>
  <c r="AT269" i="43"/>
  <c r="AU269" i="43"/>
  <c r="AV269" i="43"/>
  <c r="AW269" i="43"/>
  <c r="AX269" i="43"/>
  <c r="BK269" i="43"/>
  <c r="BN269" i="43"/>
  <c r="BD269" i="43"/>
  <c r="BC269" i="43"/>
  <c r="BA269" i="43"/>
  <c r="BB269" i="43"/>
  <c r="AZ269" i="43"/>
  <c r="AY269" i="43"/>
  <c r="AQ293" i="43"/>
  <c r="AR293" i="43"/>
  <c r="AP293" i="43"/>
  <c r="AO293" i="43"/>
  <c r="AN293" i="43"/>
  <c r="AM293" i="43"/>
  <c r="AL293" i="43"/>
  <c r="AJ293" i="43"/>
  <c r="AK293" i="43"/>
  <c r="AI293" i="43"/>
  <c r="AH293" i="43"/>
  <c r="AG293" i="43"/>
  <c r="AF293" i="43"/>
  <c r="AE293" i="43"/>
  <c r="AC293" i="43"/>
  <c r="AA293" i="43"/>
  <c r="AD293" i="43"/>
  <c r="AB293" i="43"/>
  <c r="X293" i="43"/>
  <c r="Z293" i="43"/>
  <c r="Y293" i="43"/>
  <c r="W293" i="43"/>
  <c r="V293" i="43"/>
  <c r="T293" i="43"/>
  <c r="R293" i="43"/>
  <c r="U293" i="43"/>
  <c r="S293" i="43"/>
  <c r="P293" i="43"/>
  <c r="Q293" i="43"/>
  <c r="O293" i="43"/>
  <c r="M293" i="43"/>
  <c r="N293" i="43"/>
  <c r="L293" i="43"/>
  <c r="K293" i="43"/>
  <c r="I293" i="43"/>
  <c r="G293" i="43"/>
  <c r="J293" i="43"/>
  <c r="H293" i="43"/>
  <c r="F293" i="43"/>
  <c r="E293" i="43"/>
  <c r="D293" i="43"/>
  <c r="C293" i="43"/>
  <c r="B293" i="43"/>
  <c r="BM293" i="43"/>
  <c r="BJ293" i="43"/>
  <c r="BH293" i="43"/>
  <c r="BI293" i="43"/>
  <c r="BG293" i="43"/>
  <c r="BF293" i="43"/>
  <c r="BL293" i="43"/>
  <c r="BE293" i="43"/>
  <c r="BK293" i="43"/>
  <c r="BN293" i="43"/>
  <c r="AS293" i="43"/>
  <c r="AT293" i="43"/>
  <c r="AU293" i="43"/>
  <c r="AV293" i="43"/>
  <c r="AW293" i="43"/>
  <c r="AX293" i="43"/>
  <c r="BB293" i="43"/>
  <c r="BA293" i="43"/>
  <c r="AY293" i="43"/>
  <c r="AZ293" i="43"/>
  <c r="BD293" i="43"/>
  <c r="BC293" i="43"/>
  <c r="AL174" i="43"/>
  <c r="AM174" i="43" s="1"/>
  <c r="AN174" i="43" s="1"/>
  <c r="AO174" i="43" s="1"/>
  <c r="AP174" i="43" s="1"/>
  <c r="AQ174" i="43" s="1"/>
  <c r="AR174" i="43" s="1"/>
  <c r="AE174" i="43"/>
  <c r="AF174" i="43" s="1"/>
  <c r="X174" i="43"/>
  <c r="Y174" i="43" s="1"/>
  <c r="Z174" i="43" s="1"/>
  <c r="AA174" i="43" s="1"/>
  <c r="AB174" i="43" s="1"/>
  <c r="AC174" i="43" s="1"/>
  <c r="AD174" i="43" s="1"/>
  <c r="Q174" i="43"/>
  <c r="R174" i="43" s="1"/>
  <c r="S174" i="43" s="1"/>
  <c r="T174" i="43" s="1"/>
  <c r="U174" i="43" s="1"/>
  <c r="V174" i="43" s="1"/>
  <c r="W174" i="43" s="1"/>
  <c r="J174" i="43"/>
  <c r="K174" i="43" s="1"/>
  <c r="L174" i="43" s="1"/>
  <c r="M174" i="43" s="1"/>
  <c r="N174" i="43" s="1"/>
  <c r="O174" i="43" s="1"/>
  <c r="P174" i="43" s="1"/>
  <c r="B174" i="43"/>
  <c r="C174" i="43" s="1"/>
  <c r="D174" i="43" s="1"/>
  <c r="E174" i="43" s="1"/>
  <c r="F174" i="43" s="1"/>
  <c r="G174" i="43" s="1"/>
  <c r="H174" i="43" s="1"/>
  <c r="I174" i="43" s="1"/>
  <c r="AN321" i="43"/>
  <c r="AO321" i="43" s="1"/>
  <c r="AM321" i="43"/>
  <c r="AL321" i="43"/>
  <c r="AE321" i="43"/>
  <c r="AF321" i="43" s="1"/>
  <c r="X321" i="43"/>
  <c r="Y321" i="43" s="1"/>
  <c r="R321" i="43"/>
  <c r="S321" i="43" s="1"/>
  <c r="T321" i="43" s="1"/>
  <c r="U321" i="43" s="1"/>
  <c r="V321" i="43" s="1"/>
  <c r="W321" i="43" s="1"/>
  <c r="Q321" i="43"/>
  <c r="K321" i="43"/>
  <c r="L321" i="43" s="1"/>
  <c r="M321" i="43" s="1"/>
  <c r="N321" i="43" s="1"/>
  <c r="O321" i="43" s="1"/>
  <c r="P321" i="43" s="1"/>
  <c r="J321" i="43"/>
  <c r="C321" i="43"/>
  <c r="D321" i="43" s="1"/>
  <c r="B321" i="43"/>
  <c r="AL196" i="43"/>
  <c r="AM196" i="43" s="1"/>
  <c r="AN196" i="43" s="1"/>
  <c r="AO196" i="43" s="1"/>
  <c r="AP196" i="43" s="1"/>
  <c r="AQ196" i="43" s="1"/>
  <c r="AR196" i="43" s="1"/>
  <c r="AE196" i="43"/>
  <c r="AF196" i="43" s="1"/>
  <c r="AG196" i="43" s="1"/>
  <c r="AH196" i="43" s="1"/>
  <c r="AI196" i="43" s="1"/>
  <c r="AJ196" i="43" s="1"/>
  <c r="AK196" i="43" s="1"/>
  <c r="X196" i="43"/>
  <c r="Y196" i="43" s="1"/>
  <c r="Z196" i="43" s="1"/>
  <c r="AA196" i="43" s="1"/>
  <c r="AB196" i="43" s="1"/>
  <c r="AC196" i="43" s="1"/>
  <c r="AD196" i="43" s="1"/>
  <c r="Q196" i="43"/>
  <c r="R196" i="43" s="1"/>
  <c r="S196" i="43" s="1"/>
  <c r="T196" i="43" s="1"/>
  <c r="U196" i="43" s="1"/>
  <c r="V196" i="43" s="1"/>
  <c r="W196" i="43" s="1"/>
  <c r="J196" i="43"/>
  <c r="K196" i="43" s="1"/>
  <c r="L196" i="43" s="1"/>
  <c r="M196" i="43" s="1"/>
  <c r="N196" i="43" s="1"/>
  <c r="O196" i="43" s="1"/>
  <c r="P196" i="43" s="1"/>
  <c r="B196" i="43"/>
  <c r="C196" i="43" s="1"/>
  <c r="D196" i="43" s="1"/>
  <c r="E196" i="43" s="1"/>
  <c r="F196" i="43" s="1"/>
  <c r="G196" i="43" s="1"/>
  <c r="H196" i="43" s="1"/>
  <c r="I196" i="43" s="1"/>
  <c r="AU196" i="43"/>
  <c r="BA196" i="43" s="1"/>
  <c r="BG196" i="43" s="1"/>
  <c r="AQ246" i="43"/>
  <c r="AR246" i="43"/>
  <c r="AP246" i="43"/>
  <c r="AO246" i="43"/>
  <c r="AM246" i="43"/>
  <c r="AN246" i="43"/>
  <c r="AL246" i="43"/>
  <c r="AK246" i="43"/>
  <c r="AJ246" i="43"/>
  <c r="AI246" i="43"/>
  <c r="AH246" i="43"/>
  <c r="AG246" i="43"/>
  <c r="AE246" i="43"/>
  <c r="AF246" i="43"/>
  <c r="AD246" i="43"/>
  <c r="AC246" i="43"/>
  <c r="AA246" i="43"/>
  <c r="AB246" i="43"/>
  <c r="Z246" i="43"/>
  <c r="X246" i="43"/>
  <c r="Y246" i="43"/>
  <c r="W246" i="43"/>
  <c r="V246" i="43"/>
  <c r="T246" i="43"/>
  <c r="R246" i="43"/>
  <c r="U246" i="43"/>
  <c r="S246" i="43"/>
  <c r="P246" i="43"/>
  <c r="Q246" i="43"/>
  <c r="O246" i="43"/>
  <c r="M246" i="43"/>
  <c r="L246" i="43"/>
  <c r="N246" i="43"/>
  <c r="K246" i="43"/>
  <c r="I246" i="43"/>
  <c r="G246" i="43"/>
  <c r="J246" i="43"/>
  <c r="H246" i="43"/>
  <c r="F246" i="43"/>
  <c r="C246" i="43"/>
  <c r="E246" i="43"/>
  <c r="D246" i="43"/>
  <c r="BM246" i="43"/>
  <c r="B246" i="43"/>
  <c r="BJ246" i="43"/>
  <c r="BH246" i="43"/>
  <c r="BI246" i="43"/>
  <c r="BG246" i="43"/>
  <c r="BE246" i="43"/>
  <c r="BF246" i="43"/>
  <c r="BL246" i="43"/>
  <c r="AS246" i="43"/>
  <c r="AT246" i="43"/>
  <c r="AU246" i="43"/>
  <c r="AV246" i="43"/>
  <c r="AW246" i="43"/>
  <c r="AX246" i="43"/>
  <c r="BN246" i="43"/>
  <c r="AY246" i="43"/>
  <c r="BD246" i="43"/>
  <c r="BC246" i="43"/>
  <c r="BB246" i="43"/>
  <c r="BA246" i="43"/>
  <c r="AZ246" i="43"/>
  <c r="BK246" i="43"/>
  <c r="AQ278" i="43"/>
  <c r="AR278" i="43"/>
  <c r="AP278" i="43"/>
  <c r="AO278" i="43"/>
  <c r="AM278" i="43"/>
  <c r="AN278" i="43"/>
  <c r="AL278" i="43"/>
  <c r="AK278" i="43"/>
  <c r="AJ278" i="43"/>
  <c r="AI278" i="43"/>
  <c r="AH278" i="43"/>
  <c r="AG278" i="43"/>
  <c r="AE278" i="43"/>
  <c r="AF278" i="43"/>
  <c r="AC278" i="43"/>
  <c r="AA278" i="43"/>
  <c r="AD278" i="43"/>
  <c r="AB278" i="43"/>
  <c r="Z278" i="43"/>
  <c r="X278" i="43"/>
  <c r="Y278" i="43"/>
  <c r="W278" i="43"/>
  <c r="V278" i="43"/>
  <c r="T278" i="43"/>
  <c r="R278" i="43"/>
  <c r="U278" i="43"/>
  <c r="S278" i="43"/>
  <c r="P278" i="43"/>
  <c r="Q278" i="43"/>
  <c r="O278" i="43"/>
  <c r="M278" i="43"/>
  <c r="L278" i="43"/>
  <c r="N278" i="43"/>
  <c r="K278" i="43"/>
  <c r="I278" i="43"/>
  <c r="G278" i="43"/>
  <c r="J278" i="43"/>
  <c r="H278" i="43"/>
  <c r="F278" i="43"/>
  <c r="C278" i="43"/>
  <c r="E278" i="43"/>
  <c r="D278" i="43"/>
  <c r="BM278" i="43"/>
  <c r="B278" i="43"/>
  <c r="BJ278" i="43"/>
  <c r="BH278" i="43"/>
  <c r="BI278" i="43"/>
  <c r="BG278" i="43"/>
  <c r="BE278" i="43"/>
  <c r="BF278" i="43"/>
  <c r="BL278" i="43"/>
  <c r="BK278" i="43"/>
  <c r="BN278" i="43"/>
  <c r="AY278" i="43"/>
  <c r="BD278" i="43"/>
  <c r="BB278" i="43"/>
  <c r="BA278" i="43"/>
  <c r="BC278" i="43"/>
  <c r="AZ278" i="43"/>
  <c r="AU278" i="43"/>
  <c r="AV278" i="43"/>
  <c r="AW278" i="43"/>
  <c r="AX278" i="43"/>
  <c r="AT278" i="43"/>
  <c r="AS278" i="43"/>
  <c r="AL318" i="43"/>
  <c r="AM318" i="43" s="1"/>
  <c r="AE318" i="43"/>
  <c r="AF318" i="43" s="1"/>
  <c r="AG318" i="43" s="1"/>
  <c r="AH318" i="43" s="1"/>
  <c r="AI318" i="43" s="1"/>
  <c r="AJ318" i="43" s="1"/>
  <c r="AK318" i="43" s="1"/>
  <c r="X318" i="43"/>
  <c r="Y318" i="43" s="1"/>
  <c r="R318" i="43"/>
  <c r="Q318" i="43"/>
  <c r="L318" i="43"/>
  <c r="M318" i="43" s="1"/>
  <c r="N318" i="43" s="1"/>
  <c r="O318" i="43" s="1"/>
  <c r="P318" i="43" s="1"/>
  <c r="K318" i="43"/>
  <c r="J318" i="43"/>
  <c r="C318" i="43"/>
  <c r="B318" i="43"/>
  <c r="AQ215" i="43"/>
  <c r="AR215" i="43"/>
  <c r="AO215" i="43"/>
  <c r="AN215" i="43"/>
  <c r="AP215" i="43"/>
  <c r="AM215" i="43"/>
  <c r="AL215" i="43"/>
  <c r="AK215" i="43"/>
  <c r="AJ215" i="43"/>
  <c r="AI215" i="43"/>
  <c r="AH215" i="43"/>
  <c r="AG215" i="43"/>
  <c r="AE215" i="43"/>
  <c r="AD215" i="43"/>
  <c r="AF215" i="43"/>
  <c r="AB215" i="43"/>
  <c r="Z215" i="43"/>
  <c r="AC215" i="43"/>
  <c r="AA215" i="43"/>
  <c r="X215" i="43"/>
  <c r="V215" i="43"/>
  <c r="Y215" i="43"/>
  <c r="W215" i="43"/>
  <c r="T215" i="43"/>
  <c r="R215" i="43"/>
  <c r="U215" i="43"/>
  <c r="S215" i="43"/>
  <c r="Q215" i="43"/>
  <c r="O215" i="43"/>
  <c r="P215" i="43"/>
  <c r="N215" i="43"/>
  <c r="M215" i="43"/>
  <c r="L215" i="43"/>
  <c r="K215" i="43"/>
  <c r="H215" i="43"/>
  <c r="F215" i="43"/>
  <c r="J215" i="43"/>
  <c r="I215" i="43"/>
  <c r="G215" i="43"/>
  <c r="C215" i="43"/>
  <c r="E215" i="43"/>
  <c r="D215" i="43"/>
  <c r="BM215" i="43"/>
  <c r="B215" i="43"/>
  <c r="BJ215" i="43"/>
  <c r="BH215" i="43"/>
  <c r="BI215" i="43"/>
  <c r="BG215" i="43"/>
  <c r="BE215" i="43"/>
  <c r="BF215" i="43"/>
  <c r="BL215" i="43"/>
  <c r="BB215" i="43"/>
  <c r="BA215" i="43"/>
  <c r="AZ215" i="43"/>
  <c r="AY215" i="43"/>
  <c r="BD215" i="43"/>
  <c r="BC215" i="43"/>
  <c r="AX215" i="43"/>
  <c r="BK215" i="43"/>
  <c r="BN215" i="43"/>
  <c r="AS215" i="43"/>
  <c r="AT215" i="43"/>
  <c r="AU215" i="43"/>
  <c r="AW215" i="43"/>
  <c r="AV215" i="43"/>
  <c r="AQ247" i="43"/>
  <c r="AR247" i="43"/>
  <c r="AO247" i="43"/>
  <c r="AP247" i="43"/>
  <c r="AN247" i="43"/>
  <c r="AM247" i="43"/>
  <c r="AL247" i="43"/>
  <c r="AK247" i="43"/>
  <c r="AJ247" i="43"/>
  <c r="AI247" i="43"/>
  <c r="AH247" i="43"/>
  <c r="AG247" i="43"/>
  <c r="AE247" i="43"/>
  <c r="AD247" i="43"/>
  <c r="AF247" i="43"/>
  <c r="AB247" i="43"/>
  <c r="Z247" i="43"/>
  <c r="AC247" i="43"/>
  <c r="AA247" i="43"/>
  <c r="X247" i="43"/>
  <c r="Y247" i="43"/>
  <c r="W247" i="43"/>
  <c r="V247" i="43"/>
  <c r="T247" i="43"/>
  <c r="R247" i="43"/>
  <c r="U247" i="43"/>
  <c r="S247" i="43"/>
  <c r="Q247" i="43"/>
  <c r="O247" i="43"/>
  <c r="P247" i="43"/>
  <c r="N247" i="43"/>
  <c r="M247" i="43"/>
  <c r="L247" i="43"/>
  <c r="K247" i="43"/>
  <c r="J247" i="43"/>
  <c r="H247" i="43"/>
  <c r="F247" i="43"/>
  <c r="I247" i="43"/>
  <c r="G247" i="43"/>
  <c r="C247" i="43"/>
  <c r="E247" i="43"/>
  <c r="D247" i="43"/>
  <c r="BM247" i="43"/>
  <c r="B247" i="43"/>
  <c r="BJ247" i="43"/>
  <c r="BH247" i="43"/>
  <c r="BI247" i="43"/>
  <c r="BG247" i="43"/>
  <c r="BE247" i="43"/>
  <c r="BF247" i="43"/>
  <c r="BL247" i="43"/>
  <c r="AS247" i="43"/>
  <c r="AT247" i="43"/>
  <c r="AV247" i="43"/>
  <c r="AW247" i="43"/>
  <c r="AX247" i="43"/>
  <c r="BN247" i="43"/>
  <c r="BK247" i="43"/>
  <c r="BB247" i="43"/>
  <c r="BA247" i="43"/>
  <c r="AZ247" i="43"/>
  <c r="AY247" i="43"/>
  <c r="BD247" i="43"/>
  <c r="BC247" i="43"/>
  <c r="AU247" i="43"/>
  <c r="AQ279" i="43"/>
  <c r="AR279" i="43"/>
  <c r="AO279" i="43"/>
  <c r="AN279" i="43"/>
  <c r="AP279" i="43"/>
  <c r="AM279" i="43"/>
  <c r="AL279" i="43"/>
  <c r="AK279" i="43"/>
  <c r="AJ279" i="43"/>
  <c r="AI279" i="43"/>
  <c r="AH279" i="43"/>
  <c r="AG279" i="43"/>
  <c r="AE279" i="43"/>
  <c r="AF279" i="43"/>
  <c r="AD279" i="43"/>
  <c r="AB279" i="43"/>
  <c r="Z279" i="43"/>
  <c r="AC279" i="43"/>
  <c r="AA279" i="43"/>
  <c r="X279" i="43"/>
  <c r="Y279" i="43"/>
  <c r="W279" i="43"/>
  <c r="V279" i="43"/>
  <c r="T279" i="43"/>
  <c r="R279" i="43"/>
  <c r="U279" i="43"/>
  <c r="S279" i="43"/>
  <c r="Q279" i="43"/>
  <c r="O279" i="43"/>
  <c r="P279" i="43"/>
  <c r="N279" i="43"/>
  <c r="M279" i="43"/>
  <c r="L279" i="43"/>
  <c r="K279" i="43"/>
  <c r="J279" i="43"/>
  <c r="H279" i="43"/>
  <c r="F279" i="43"/>
  <c r="I279" i="43"/>
  <c r="G279" i="43"/>
  <c r="C279" i="43"/>
  <c r="E279" i="43"/>
  <c r="D279" i="43"/>
  <c r="BM279" i="43"/>
  <c r="B279" i="43"/>
  <c r="BJ279" i="43"/>
  <c r="BH279" i="43"/>
  <c r="BI279" i="43"/>
  <c r="BG279" i="43"/>
  <c r="BE279" i="43"/>
  <c r="BF279" i="43"/>
  <c r="BL279" i="43"/>
  <c r="AW279" i="43"/>
  <c r="AX279" i="43"/>
  <c r="AS279" i="43"/>
  <c r="AT279" i="43"/>
  <c r="AU279" i="43"/>
  <c r="AV279" i="43"/>
  <c r="BC279" i="43"/>
  <c r="BA279" i="43"/>
  <c r="AZ279" i="43"/>
  <c r="AY279" i="43"/>
  <c r="BD279" i="43"/>
  <c r="BB279" i="43"/>
  <c r="BK279" i="43"/>
  <c r="BN279" i="43"/>
  <c r="AQ270" i="43"/>
  <c r="AR270" i="43"/>
  <c r="AP270" i="43"/>
  <c r="AO270" i="43"/>
  <c r="AM270" i="43"/>
  <c r="AN270" i="43"/>
  <c r="AL270" i="43"/>
  <c r="AJ270" i="43"/>
  <c r="AK270" i="43"/>
  <c r="AI270" i="43"/>
  <c r="AH270" i="43"/>
  <c r="AG270" i="43"/>
  <c r="AF270" i="43"/>
  <c r="AE270" i="43"/>
  <c r="AC270" i="43"/>
  <c r="AA270" i="43"/>
  <c r="AD270" i="43"/>
  <c r="AB270" i="43"/>
  <c r="Z270" i="43"/>
  <c r="X270" i="43"/>
  <c r="Y270" i="43"/>
  <c r="W270" i="43"/>
  <c r="V270" i="43"/>
  <c r="T270" i="43"/>
  <c r="R270" i="43"/>
  <c r="U270" i="43"/>
  <c r="S270" i="43"/>
  <c r="P270" i="43"/>
  <c r="Q270" i="43"/>
  <c r="O270" i="43"/>
  <c r="M270" i="43"/>
  <c r="N270" i="43"/>
  <c r="L270" i="43"/>
  <c r="K270" i="43"/>
  <c r="I270" i="43"/>
  <c r="G270" i="43"/>
  <c r="J270" i="43"/>
  <c r="H270" i="43"/>
  <c r="F270" i="43"/>
  <c r="C270" i="43"/>
  <c r="E270" i="43"/>
  <c r="D270" i="43"/>
  <c r="BM270" i="43"/>
  <c r="B270" i="43"/>
  <c r="BJ270" i="43"/>
  <c r="BH270" i="43"/>
  <c r="BI270" i="43"/>
  <c r="BG270" i="43"/>
  <c r="BE270" i="43"/>
  <c r="BF270" i="43"/>
  <c r="BL270" i="43"/>
  <c r="BK270" i="43"/>
  <c r="BN270" i="43"/>
  <c r="AS270" i="43"/>
  <c r="BD270" i="43"/>
  <c r="BC270" i="43"/>
  <c r="BB270" i="43"/>
  <c r="BA270" i="43"/>
  <c r="AZ270" i="43"/>
  <c r="AY270" i="43"/>
  <c r="AU270" i="43"/>
  <c r="AT270" i="43"/>
  <c r="AX270" i="43"/>
  <c r="AW270" i="43"/>
  <c r="AV270" i="43"/>
  <c r="AL167" i="43"/>
  <c r="AM167" i="43" s="1"/>
  <c r="AN167" i="43" s="1"/>
  <c r="AO167" i="43" s="1"/>
  <c r="AP167" i="43" s="1"/>
  <c r="AQ167" i="43" s="1"/>
  <c r="AR167" i="43" s="1"/>
  <c r="AE167" i="43"/>
  <c r="AF167" i="43" s="1"/>
  <c r="AG167" i="43" s="1"/>
  <c r="AH167" i="43" s="1"/>
  <c r="AI167" i="43" s="1"/>
  <c r="AJ167" i="43" s="1"/>
  <c r="AK167" i="43" s="1"/>
  <c r="X167" i="43"/>
  <c r="Y167" i="43" s="1"/>
  <c r="Z167" i="43" s="1"/>
  <c r="AA167" i="43" s="1"/>
  <c r="AB167" i="43" s="1"/>
  <c r="AC167" i="43" s="1"/>
  <c r="AD167" i="43" s="1"/>
  <c r="Q167" i="43"/>
  <c r="R167" i="43" s="1"/>
  <c r="S167" i="43" s="1"/>
  <c r="T167" i="43" s="1"/>
  <c r="U167" i="43" s="1"/>
  <c r="V167" i="43" s="1"/>
  <c r="W167" i="43" s="1"/>
  <c r="J167" i="43"/>
  <c r="K167" i="43" s="1"/>
  <c r="L167" i="43" s="1"/>
  <c r="M167" i="43" s="1"/>
  <c r="N167" i="43" s="1"/>
  <c r="O167" i="43" s="1"/>
  <c r="P167" i="43" s="1"/>
  <c r="B167" i="43"/>
  <c r="C167" i="43" s="1"/>
  <c r="D167" i="43" s="1"/>
  <c r="E167" i="43" s="1"/>
  <c r="F167" i="43" s="1"/>
  <c r="G167" i="43" s="1"/>
  <c r="H167" i="43" s="1"/>
  <c r="I167" i="43" s="1"/>
  <c r="AS167" i="43"/>
  <c r="AY167" i="43" s="1"/>
  <c r="BE167" i="43" s="1"/>
  <c r="AQ207" i="43"/>
  <c r="AR207" i="43"/>
  <c r="AO207" i="43"/>
  <c r="AP207" i="43"/>
  <c r="AN207" i="43"/>
  <c r="AM207" i="43"/>
  <c r="AL207" i="43"/>
  <c r="AJ207" i="43"/>
  <c r="AK207" i="43"/>
  <c r="AI207" i="43"/>
  <c r="AH207" i="43"/>
  <c r="AG207" i="43"/>
  <c r="AF207" i="43"/>
  <c r="AE207" i="43"/>
  <c r="AD207" i="43"/>
  <c r="AB207" i="43"/>
  <c r="Z207" i="43"/>
  <c r="AC207" i="43"/>
  <c r="AA207" i="43"/>
  <c r="X207" i="43"/>
  <c r="V207" i="43"/>
  <c r="Y207" i="43"/>
  <c r="W207" i="43"/>
  <c r="T207" i="43"/>
  <c r="R207" i="43"/>
  <c r="U207" i="43"/>
  <c r="S207" i="43"/>
  <c r="Q207" i="43"/>
  <c r="O207" i="43"/>
  <c r="P207" i="43"/>
  <c r="N207" i="43"/>
  <c r="M207" i="43"/>
  <c r="L207" i="43"/>
  <c r="K207" i="43"/>
  <c r="H207" i="43"/>
  <c r="F207" i="43"/>
  <c r="J207" i="43"/>
  <c r="I207" i="43"/>
  <c r="G207" i="43"/>
  <c r="C207" i="43"/>
  <c r="E207" i="43"/>
  <c r="D207" i="43"/>
  <c r="B207" i="43"/>
  <c r="BM207" i="43"/>
  <c r="BJ207" i="43"/>
  <c r="BH207" i="43"/>
  <c r="BI207" i="43"/>
  <c r="BG207" i="43"/>
  <c r="BE207" i="43"/>
  <c r="BF207" i="43"/>
  <c r="BL207" i="43"/>
  <c r="AS207" i="43"/>
  <c r="BN207" i="43"/>
  <c r="AY207" i="43"/>
  <c r="AZ207" i="43"/>
  <c r="BD207" i="43"/>
  <c r="BC207" i="43"/>
  <c r="BB207" i="43"/>
  <c r="BA207" i="43"/>
  <c r="AW207" i="43"/>
  <c r="AX207" i="43"/>
  <c r="AU207" i="43"/>
  <c r="BK207" i="43"/>
  <c r="AT207" i="43"/>
  <c r="AV207" i="43"/>
  <c r="AQ239" i="43"/>
  <c r="AR239" i="43"/>
  <c r="AO239" i="43"/>
  <c r="AP239" i="43"/>
  <c r="AN239" i="43"/>
  <c r="AM239" i="43"/>
  <c r="AL239" i="43"/>
  <c r="AJ239" i="43"/>
  <c r="AK239" i="43"/>
  <c r="AI239" i="43"/>
  <c r="AH239" i="43"/>
  <c r="AG239" i="43"/>
  <c r="AF239" i="43"/>
  <c r="AE239" i="43"/>
  <c r="AD239" i="43"/>
  <c r="AB239" i="43"/>
  <c r="Z239" i="43"/>
  <c r="AC239" i="43"/>
  <c r="AA239" i="43"/>
  <c r="X239" i="43"/>
  <c r="Y239" i="43"/>
  <c r="W239" i="43"/>
  <c r="V239" i="43"/>
  <c r="T239" i="43"/>
  <c r="R239" i="43"/>
  <c r="U239" i="43"/>
  <c r="S239" i="43"/>
  <c r="Q239" i="43"/>
  <c r="O239" i="43"/>
  <c r="P239" i="43"/>
  <c r="N239" i="43"/>
  <c r="M239" i="43"/>
  <c r="L239" i="43"/>
  <c r="K239" i="43"/>
  <c r="H239" i="43"/>
  <c r="F239" i="43"/>
  <c r="J239" i="43"/>
  <c r="I239" i="43"/>
  <c r="G239" i="43"/>
  <c r="C239" i="43"/>
  <c r="E239" i="43"/>
  <c r="D239" i="43"/>
  <c r="B239" i="43"/>
  <c r="BM239" i="43"/>
  <c r="BJ239" i="43"/>
  <c r="BH239" i="43"/>
  <c r="BI239" i="43"/>
  <c r="BG239" i="43"/>
  <c r="BE239" i="43"/>
  <c r="BF239" i="43"/>
  <c r="BL239" i="43"/>
  <c r="AT239" i="43"/>
  <c r="AU239" i="43"/>
  <c r="AV239" i="43"/>
  <c r="AW239" i="43"/>
  <c r="AX239" i="43"/>
  <c r="BN239" i="43"/>
  <c r="BK239" i="43"/>
  <c r="AS239" i="43"/>
  <c r="AY239" i="43"/>
  <c r="AZ239" i="43"/>
  <c r="BD239" i="43"/>
  <c r="BC239" i="43"/>
  <c r="BB239" i="43"/>
  <c r="BA239" i="43"/>
  <c r="AQ271" i="43"/>
  <c r="AR271" i="43"/>
  <c r="AO271" i="43"/>
  <c r="AP271" i="43"/>
  <c r="AN271" i="43"/>
  <c r="AM271" i="43"/>
  <c r="AL271" i="43"/>
  <c r="AJ271" i="43"/>
  <c r="AK271" i="43"/>
  <c r="AI271" i="43"/>
  <c r="AH271" i="43"/>
  <c r="AG271" i="43"/>
  <c r="AF271" i="43"/>
  <c r="AE271" i="43"/>
  <c r="AD271" i="43"/>
  <c r="AB271" i="43"/>
  <c r="Z271" i="43"/>
  <c r="AC271" i="43"/>
  <c r="AA271" i="43"/>
  <c r="X271" i="43"/>
  <c r="Y271" i="43"/>
  <c r="W271" i="43"/>
  <c r="V271" i="43"/>
  <c r="T271" i="43"/>
  <c r="R271" i="43"/>
  <c r="U271" i="43"/>
  <c r="S271" i="43"/>
  <c r="Q271" i="43"/>
  <c r="O271" i="43"/>
  <c r="P271" i="43"/>
  <c r="N271" i="43"/>
  <c r="M271" i="43"/>
  <c r="L271" i="43"/>
  <c r="K271" i="43"/>
  <c r="J271" i="43"/>
  <c r="H271" i="43"/>
  <c r="F271" i="43"/>
  <c r="I271" i="43"/>
  <c r="G271" i="43"/>
  <c r="C271" i="43"/>
  <c r="E271" i="43"/>
  <c r="D271" i="43"/>
  <c r="B271" i="43"/>
  <c r="BM271" i="43"/>
  <c r="BJ271" i="43"/>
  <c r="BH271" i="43"/>
  <c r="BI271" i="43"/>
  <c r="BG271" i="43"/>
  <c r="BE271" i="43"/>
  <c r="BF271" i="43"/>
  <c r="BL271" i="43"/>
  <c r="AS271" i="43"/>
  <c r="AT271" i="43"/>
  <c r="AU271" i="43"/>
  <c r="AV271" i="43"/>
  <c r="AW271" i="43"/>
  <c r="AX271" i="43"/>
  <c r="AZ271" i="43"/>
  <c r="AY271" i="43"/>
  <c r="BD271" i="43"/>
  <c r="BC271" i="43"/>
  <c r="BB271" i="43"/>
  <c r="BA271" i="43"/>
  <c r="BK271" i="43"/>
  <c r="BN271" i="43"/>
  <c r="AL194" i="43"/>
  <c r="AM194" i="43" s="1"/>
  <c r="AN194" i="43" s="1"/>
  <c r="AO194" i="43" s="1"/>
  <c r="AP194" i="43" s="1"/>
  <c r="AQ194" i="43" s="1"/>
  <c r="AR194" i="43" s="1"/>
  <c r="AE194" i="43"/>
  <c r="AF194" i="43" s="1"/>
  <c r="AG194" i="43" s="1"/>
  <c r="AH194" i="43" s="1"/>
  <c r="AI194" i="43" s="1"/>
  <c r="AJ194" i="43" s="1"/>
  <c r="AK194" i="43" s="1"/>
  <c r="X194" i="43"/>
  <c r="Y194" i="43" s="1"/>
  <c r="Z194" i="43" s="1"/>
  <c r="AA194" i="43" s="1"/>
  <c r="AB194" i="43" s="1"/>
  <c r="AC194" i="43" s="1"/>
  <c r="AD194" i="43" s="1"/>
  <c r="Q194" i="43"/>
  <c r="R194" i="43" s="1"/>
  <c r="S194" i="43" s="1"/>
  <c r="T194" i="43" s="1"/>
  <c r="U194" i="43" s="1"/>
  <c r="V194" i="43" s="1"/>
  <c r="W194" i="43" s="1"/>
  <c r="J194" i="43"/>
  <c r="K194" i="43" s="1"/>
  <c r="L194" i="43" s="1"/>
  <c r="M194" i="43" s="1"/>
  <c r="N194" i="43" s="1"/>
  <c r="O194" i="43" s="1"/>
  <c r="P194" i="43" s="1"/>
  <c r="B194" i="43"/>
  <c r="C194" i="43" s="1"/>
  <c r="D194" i="43" s="1"/>
  <c r="E194" i="43" s="1"/>
  <c r="F194" i="43" s="1"/>
  <c r="G194" i="43" s="1"/>
  <c r="H194" i="43" s="1"/>
  <c r="I194" i="43" s="1"/>
  <c r="AM363" i="43"/>
  <c r="AN363" i="43" s="1"/>
  <c r="AL363" i="43"/>
  <c r="AG363" i="43"/>
  <c r="AH363" i="43" s="1"/>
  <c r="AF363" i="43"/>
  <c r="AE363" i="43"/>
  <c r="AA363" i="43"/>
  <c r="AB363" i="43" s="1"/>
  <c r="AC363" i="43" s="1"/>
  <c r="AD363" i="43" s="1"/>
  <c r="Z363" i="43"/>
  <c r="Y363" i="43"/>
  <c r="X363" i="43"/>
  <c r="Q363" i="43"/>
  <c r="R363" i="43" s="1"/>
  <c r="S363" i="43" s="1"/>
  <c r="T363" i="43" s="1"/>
  <c r="U363" i="43" s="1"/>
  <c r="V363" i="43" s="1"/>
  <c r="W363" i="43" s="1"/>
  <c r="K363" i="43"/>
  <c r="L363" i="43" s="1"/>
  <c r="M363" i="43" s="1"/>
  <c r="N363" i="43" s="1"/>
  <c r="O363" i="43" s="1"/>
  <c r="P363" i="43" s="1"/>
  <c r="J363" i="43"/>
  <c r="C363" i="43"/>
  <c r="D363" i="43" s="1"/>
  <c r="E363" i="43" s="1"/>
  <c r="F363" i="43" s="1"/>
  <c r="G363" i="43" s="1"/>
  <c r="H363" i="43" s="1"/>
  <c r="I363" i="43" s="1"/>
  <c r="B363" i="43"/>
  <c r="AL173" i="43"/>
  <c r="AM173" i="43" s="1"/>
  <c r="AN173" i="43" s="1"/>
  <c r="AO173" i="43" s="1"/>
  <c r="AP173" i="43" s="1"/>
  <c r="AQ173" i="43" s="1"/>
  <c r="AR173" i="43" s="1"/>
  <c r="AE173" i="43"/>
  <c r="AF173" i="43" s="1"/>
  <c r="AG173" i="43" s="1"/>
  <c r="AH173" i="43" s="1"/>
  <c r="AI173" i="43" s="1"/>
  <c r="AJ173" i="43" s="1"/>
  <c r="AK173" i="43" s="1"/>
  <c r="X173" i="43"/>
  <c r="Y173" i="43" s="1"/>
  <c r="Z173" i="43" s="1"/>
  <c r="AA173" i="43" s="1"/>
  <c r="AB173" i="43" s="1"/>
  <c r="AC173" i="43" s="1"/>
  <c r="AD173" i="43" s="1"/>
  <c r="Q173" i="43"/>
  <c r="R173" i="43" s="1"/>
  <c r="S173" i="43" s="1"/>
  <c r="T173" i="43" s="1"/>
  <c r="U173" i="43" s="1"/>
  <c r="V173" i="43" s="1"/>
  <c r="W173" i="43" s="1"/>
  <c r="J173" i="43"/>
  <c r="K173" i="43" s="1"/>
  <c r="L173" i="43" s="1"/>
  <c r="M173" i="43" s="1"/>
  <c r="N173" i="43" s="1"/>
  <c r="O173" i="43" s="1"/>
  <c r="P173" i="43" s="1"/>
  <c r="B173" i="43"/>
  <c r="C173" i="43" s="1"/>
  <c r="D173" i="43" s="1"/>
  <c r="E173" i="43" s="1"/>
  <c r="F173" i="43" s="1"/>
  <c r="G173" i="43" s="1"/>
  <c r="H173" i="43" s="1"/>
  <c r="I173" i="43" s="1"/>
  <c r="AU173" i="43"/>
  <c r="BA173" i="43" s="1"/>
  <c r="BG173" i="43" s="1"/>
  <c r="AL184" i="43"/>
  <c r="AM184" i="43" s="1"/>
  <c r="AN184" i="43" s="1"/>
  <c r="AO184" i="43" s="1"/>
  <c r="AP184" i="43" s="1"/>
  <c r="AQ184" i="43" s="1"/>
  <c r="AR184" i="43" s="1"/>
  <c r="AE184" i="43"/>
  <c r="AF184" i="43" s="1"/>
  <c r="AG184" i="43" s="1"/>
  <c r="AH184" i="43" s="1"/>
  <c r="AI184" i="43" s="1"/>
  <c r="AJ184" i="43" s="1"/>
  <c r="AK184" i="43" s="1"/>
  <c r="X184" i="43"/>
  <c r="Y184" i="43" s="1"/>
  <c r="Z184" i="43" s="1"/>
  <c r="AA184" i="43" s="1"/>
  <c r="AB184" i="43" s="1"/>
  <c r="AC184" i="43" s="1"/>
  <c r="AD184" i="43" s="1"/>
  <c r="Q184" i="43"/>
  <c r="R184" i="43" s="1"/>
  <c r="S184" i="43" s="1"/>
  <c r="T184" i="43" s="1"/>
  <c r="U184" i="43" s="1"/>
  <c r="V184" i="43" s="1"/>
  <c r="W184" i="43" s="1"/>
  <c r="J184" i="43"/>
  <c r="K184" i="43" s="1"/>
  <c r="L184" i="43" s="1"/>
  <c r="M184" i="43" s="1"/>
  <c r="N184" i="43" s="1"/>
  <c r="O184" i="43" s="1"/>
  <c r="P184" i="43" s="1"/>
  <c r="B184" i="43"/>
  <c r="C184" i="43" s="1"/>
  <c r="D184" i="43" s="1"/>
  <c r="E184" i="43" s="1"/>
  <c r="F184" i="43" s="1"/>
  <c r="G184" i="43" s="1"/>
  <c r="H184" i="43" s="1"/>
  <c r="I184" i="43" s="1"/>
  <c r="AL200" i="43"/>
  <c r="AM200" i="43" s="1"/>
  <c r="AN200" i="43" s="1"/>
  <c r="AO200" i="43" s="1"/>
  <c r="AP200" i="43" s="1"/>
  <c r="AQ200" i="43" s="1"/>
  <c r="AR200" i="43" s="1"/>
  <c r="AE200" i="43"/>
  <c r="AF200" i="43" s="1"/>
  <c r="AG200" i="43" s="1"/>
  <c r="AH200" i="43" s="1"/>
  <c r="AI200" i="43" s="1"/>
  <c r="AJ200" i="43" s="1"/>
  <c r="AK200" i="43" s="1"/>
  <c r="X200" i="43"/>
  <c r="Y200" i="43" s="1"/>
  <c r="Z200" i="43" s="1"/>
  <c r="AA200" i="43" s="1"/>
  <c r="AB200" i="43" s="1"/>
  <c r="AC200" i="43" s="1"/>
  <c r="AD200" i="43" s="1"/>
  <c r="Q200" i="43"/>
  <c r="R200" i="43" s="1"/>
  <c r="S200" i="43" s="1"/>
  <c r="T200" i="43" s="1"/>
  <c r="U200" i="43" s="1"/>
  <c r="V200" i="43" s="1"/>
  <c r="W200" i="43" s="1"/>
  <c r="J200" i="43"/>
  <c r="K200" i="43" s="1"/>
  <c r="L200" i="43" s="1"/>
  <c r="M200" i="43" s="1"/>
  <c r="N200" i="43" s="1"/>
  <c r="O200" i="43" s="1"/>
  <c r="P200" i="43" s="1"/>
  <c r="B200" i="43"/>
  <c r="C200" i="43" s="1"/>
  <c r="D200" i="43" s="1"/>
  <c r="E200" i="43" s="1"/>
  <c r="F200" i="43" s="1"/>
  <c r="G200" i="43" s="1"/>
  <c r="H200" i="43" s="1"/>
  <c r="I200" i="43" s="1"/>
  <c r="AU200" i="43"/>
  <c r="BA200" i="43" s="1"/>
  <c r="BG200" i="43" s="1"/>
  <c r="AL161" i="43"/>
  <c r="AM161" i="43" s="1"/>
  <c r="AN161" i="43" s="1"/>
  <c r="AO161" i="43" s="1"/>
  <c r="AP161" i="43" s="1"/>
  <c r="AQ161" i="43" s="1"/>
  <c r="AR161" i="43" s="1"/>
  <c r="AE161" i="43"/>
  <c r="AF161" i="43" s="1"/>
  <c r="AG161" i="43" s="1"/>
  <c r="AH161" i="43" s="1"/>
  <c r="AI161" i="43" s="1"/>
  <c r="AJ161" i="43" s="1"/>
  <c r="AK161" i="43" s="1"/>
  <c r="X161" i="43"/>
  <c r="Y161" i="43" s="1"/>
  <c r="Z161" i="43" s="1"/>
  <c r="AA161" i="43" s="1"/>
  <c r="AB161" i="43" s="1"/>
  <c r="AC161" i="43" s="1"/>
  <c r="AD161" i="43" s="1"/>
  <c r="Q161" i="43"/>
  <c r="R161" i="43" s="1"/>
  <c r="S161" i="43" s="1"/>
  <c r="T161" i="43" s="1"/>
  <c r="U161" i="43" s="1"/>
  <c r="V161" i="43" s="1"/>
  <c r="W161" i="43" s="1"/>
  <c r="J161" i="43"/>
  <c r="K161" i="43" s="1"/>
  <c r="L161" i="43" s="1"/>
  <c r="M161" i="43" s="1"/>
  <c r="N161" i="43" s="1"/>
  <c r="O161" i="43" s="1"/>
  <c r="P161" i="43" s="1"/>
  <c r="B161" i="43"/>
  <c r="C161" i="43" s="1"/>
  <c r="AL193" i="43"/>
  <c r="AM193" i="43" s="1"/>
  <c r="AN193" i="43" s="1"/>
  <c r="AO193" i="43" s="1"/>
  <c r="AP193" i="43" s="1"/>
  <c r="AQ193" i="43" s="1"/>
  <c r="AR193" i="43" s="1"/>
  <c r="AE193" i="43"/>
  <c r="AF193" i="43" s="1"/>
  <c r="AG193" i="43" s="1"/>
  <c r="AH193" i="43" s="1"/>
  <c r="AI193" i="43" s="1"/>
  <c r="AJ193" i="43" s="1"/>
  <c r="AK193" i="43" s="1"/>
  <c r="X193" i="43"/>
  <c r="Y193" i="43" s="1"/>
  <c r="Z193" i="43" s="1"/>
  <c r="AA193" i="43" s="1"/>
  <c r="AB193" i="43" s="1"/>
  <c r="AC193" i="43" s="1"/>
  <c r="AD193" i="43" s="1"/>
  <c r="Q193" i="43"/>
  <c r="R193" i="43" s="1"/>
  <c r="S193" i="43" s="1"/>
  <c r="T193" i="43" s="1"/>
  <c r="U193" i="43" s="1"/>
  <c r="V193" i="43" s="1"/>
  <c r="W193" i="43" s="1"/>
  <c r="J193" i="43"/>
  <c r="K193" i="43" s="1"/>
  <c r="L193" i="43" s="1"/>
  <c r="M193" i="43" s="1"/>
  <c r="N193" i="43" s="1"/>
  <c r="O193" i="43" s="1"/>
  <c r="P193" i="43" s="1"/>
  <c r="B193" i="43"/>
  <c r="C193" i="43" s="1"/>
  <c r="D193" i="43" s="1"/>
  <c r="E193" i="43" s="1"/>
  <c r="F193" i="43" s="1"/>
  <c r="G193" i="43" s="1"/>
  <c r="H193" i="43" s="1"/>
  <c r="I193" i="43" s="1"/>
  <c r="AT193" i="43"/>
  <c r="AZ193" i="43" s="1"/>
  <c r="BF193" i="43" s="1"/>
  <c r="AR259" i="43"/>
  <c r="AP259" i="43"/>
  <c r="AQ259" i="43"/>
  <c r="AN259" i="43"/>
  <c r="AO259" i="43"/>
  <c r="AM259" i="43"/>
  <c r="AL259" i="43"/>
  <c r="AK259" i="43"/>
  <c r="AJ259" i="43"/>
  <c r="AH259" i="43"/>
  <c r="AG259" i="43"/>
  <c r="AI259" i="43"/>
  <c r="AE259" i="43"/>
  <c r="AF259" i="43"/>
  <c r="AC259" i="43"/>
  <c r="AA259" i="43"/>
  <c r="AD259" i="43"/>
  <c r="AB259" i="43"/>
  <c r="Z259" i="43"/>
  <c r="Y259" i="43"/>
  <c r="W259" i="43"/>
  <c r="X259" i="43"/>
  <c r="R259" i="43"/>
  <c r="U259" i="43"/>
  <c r="S259" i="43"/>
  <c r="V259" i="43"/>
  <c r="T259" i="43"/>
  <c r="P259" i="43"/>
  <c r="N259" i="43"/>
  <c r="Q259" i="43"/>
  <c r="O259" i="43"/>
  <c r="L259" i="43"/>
  <c r="K259" i="43"/>
  <c r="M259" i="43"/>
  <c r="I259" i="43"/>
  <c r="G259" i="43"/>
  <c r="J259" i="43"/>
  <c r="H259" i="43"/>
  <c r="F259" i="43"/>
  <c r="D259" i="43"/>
  <c r="C259" i="43"/>
  <c r="E259" i="43"/>
  <c r="B259" i="43"/>
  <c r="BM259" i="43"/>
  <c r="BI259" i="43"/>
  <c r="BG259" i="43"/>
  <c r="BJ259" i="43"/>
  <c r="BH259" i="43"/>
  <c r="BF259" i="43"/>
  <c r="BL259" i="43"/>
  <c r="BE259" i="43"/>
  <c r="AS259" i="43"/>
  <c r="AT259" i="43"/>
  <c r="AU259" i="43"/>
  <c r="AV259" i="43"/>
  <c r="AW259" i="43"/>
  <c r="AX259" i="43"/>
  <c r="BN259" i="43"/>
  <c r="BK259" i="43"/>
  <c r="BB259" i="43"/>
  <c r="BC259" i="43"/>
  <c r="BA259" i="43"/>
  <c r="AZ259" i="43"/>
  <c r="AY259" i="43"/>
  <c r="BD259" i="43"/>
  <c r="AR299" i="43"/>
  <c r="AQ299" i="43"/>
  <c r="AP299" i="43"/>
  <c r="AN299" i="43"/>
  <c r="AM299" i="43"/>
  <c r="AO299" i="43"/>
  <c r="AL299" i="43"/>
  <c r="AK299" i="43"/>
  <c r="AJ299" i="43"/>
  <c r="AH299" i="43"/>
  <c r="AI299" i="43"/>
  <c r="AG299" i="43"/>
  <c r="AF299" i="43"/>
  <c r="AE299" i="43"/>
  <c r="AC299" i="43"/>
  <c r="AA299" i="43"/>
  <c r="AD299" i="43"/>
  <c r="AB299" i="43"/>
  <c r="Z299" i="43"/>
  <c r="Y299" i="43"/>
  <c r="W299" i="43"/>
  <c r="X299" i="43"/>
  <c r="R299" i="43"/>
  <c r="U299" i="43"/>
  <c r="S299" i="43"/>
  <c r="V299" i="43"/>
  <c r="T299" i="43"/>
  <c r="P299" i="43"/>
  <c r="N299" i="43"/>
  <c r="Q299" i="43"/>
  <c r="O299" i="43"/>
  <c r="L299" i="43"/>
  <c r="K299" i="43"/>
  <c r="M299" i="43"/>
  <c r="I299" i="43"/>
  <c r="G299" i="43"/>
  <c r="J299" i="43"/>
  <c r="H299" i="43"/>
  <c r="F299" i="43"/>
  <c r="D299" i="43"/>
  <c r="C299" i="43"/>
  <c r="E299" i="43"/>
  <c r="B299" i="43"/>
  <c r="BM299" i="43"/>
  <c r="BI299" i="43"/>
  <c r="BG299" i="43"/>
  <c r="BJ299" i="43"/>
  <c r="BH299" i="43"/>
  <c r="BF299" i="43"/>
  <c r="BL299" i="43"/>
  <c r="BE299" i="43"/>
  <c r="BD299" i="43"/>
  <c r="BC299" i="43"/>
  <c r="BB299" i="43"/>
  <c r="AZ299" i="43"/>
  <c r="BA299" i="43"/>
  <c r="AY299" i="43"/>
  <c r="AS299" i="43"/>
  <c r="AT299" i="43"/>
  <c r="AU299" i="43"/>
  <c r="AV299" i="43"/>
  <c r="AW299" i="43"/>
  <c r="AX299" i="43"/>
  <c r="BK299" i="43"/>
  <c r="BN299" i="43"/>
  <c r="AL165" i="43"/>
  <c r="AM165" i="43" s="1"/>
  <c r="AN165" i="43" s="1"/>
  <c r="AO165" i="43" s="1"/>
  <c r="AP165" i="43" s="1"/>
  <c r="AQ165" i="43" s="1"/>
  <c r="AR165" i="43" s="1"/>
  <c r="AE165" i="43"/>
  <c r="AF165" i="43" s="1"/>
  <c r="AG165" i="43" s="1"/>
  <c r="AH165" i="43" s="1"/>
  <c r="AI165" i="43" s="1"/>
  <c r="AJ165" i="43" s="1"/>
  <c r="AK165" i="43" s="1"/>
  <c r="X165" i="43"/>
  <c r="Y165" i="43" s="1"/>
  <c r="Z165" i="43" s="1"/>
  <c r="AA165" i="43" s="1"/>
  <c r="AB165" i="43" s="1"/>
  <c r="AC165" i="43" s="1"/>
  <c r="AD165" i="43" s="1"/>
  <c r="Q165" i="43"/>
  <c r="R165" i="43" s="1"/>
  <c r="S165" i="43" s="1"/>
  <c r="T165" i="43" s="1"/>
  <c r="U165" i="43" s="1"/>
  <c r="V165" i="43" s="1"/>
  <c r="W165" i="43" s="1"/>
  <c r="J165" i="43"/>
  <c r="K165" i="43" s="1"/>
  <c r="L165" i="43" s="1"/>
  <c r="M165" i="43" s="1"/>
  <c r="N165" i="43" s="1"/>
  <c r="O165" i="43" s="1"/>
  <c r="P165" i="43" s="1"/>
  <c r="B165" i="43"/>
  <c r="C165" i="43" s="1"/>
  <c r="D165" i="43" s="1"/>
  <c r="E165" i="43" s="1"/>
  <c r="F165" i="43" s="1"/>
  <c r="G165" i="43" s="1"/>
  <c r="H165" i="43" s="1"/>
  <c r="I165" i="43" s="1"/>
  <c r="AS165" i="43"/>
  <c r="AY165" i="43" s="1"/>
  <c r="BE165" i="43" s="1"/>
  <c r="AL197" i="43"/>
  <c r="AM197" i="43" s="1"/>
  <c r="AN197" i="43" s="1"/>
  <c r="AO197" i="43" s="1"/>
  <c r="AP197" i="43" s="1"/>
  <c r="AQ197" i="43" s="1"/>
  <c r="AR197" i="43" s="1"/>
  <c r="AE197" i="43"/>
  <c r="AF197" i="43" s="1"/>
  <c r="AG197" i="43" s="1"/>
  <c r="AH197" i="43" s="1"/>
  <c r="AI197" i="43" s="1"/>
  <c r="AJ197" i="43" s="1"/>
  <c r="AK197" i="43" s="1"/>
  <c r="X197" i="43"/>
  <c r="Y197" i="43" s="1"/>
  <c r="Z197" i="43" s="1"/>
  <c r="AA197" i="43" s="1"/>
  <c r="AB197" i="43" s="1"/>
  <c r="AC197" i="43" s="1"/>
  <c r="AD197" i="43" s="1"/>
  <c r="Q197" i="43"/>
  <c r="R197" i="43" s="1"/>
  <c r="S197" i="43" s="1"/>
  <c r="T197" i="43" s="1"/>
  <c r="U197" i="43" s="1"/>
  <c r="V197" i="43" s="1"/>
  <c r="W197" i="43" s="1"/>
  <c r="J197" i="43"/>
  <c r="K197" i="43" s="1"/>
  <c r="L197" i="43" s="1"/>
  <c r="M197" i="43" s="1"/>
  <c r="N197" i="43" s="1"/>
  <c r="O197" i="43" s="1"/>
  <c r="P197" i="43" s="1"/>
  <c r="B197" i="43"/>
  <c r="C197" i="43" s="1"/>
  <c r="D197" i="43" s="1"/>
  <c r="E197" i="43" s="1"/>
  <c r="F197" i="43" s="1"/>
  <c r="G197" i="43" s="1"/>
  <c r="H197" i="43" s="1"/>
  <c r="I197" i="43" s="1"/>
  <c r="AQ229" i="43"/>
  <c r="AR229" i="43"/>
  <c r="AP229" i="43"/>
  <c r="AO229" i="43"/>
  <c r="AN229" i="43"/>
  <c r="AM229" i="43"/>
  <c r="AL229" i="43"/>
  <c r="AJ229" i="43"/>
  <c r="AK229" i="43"/>
  <c r="AI229" i="43"/>
  <c r="AG229" i="43"/>
  <c r="AH229" i="43"/>
  <c r="AF229" i="43"/>
  <c r="AE229" i="43"/>
  <c r="AD229" i="43"/>
  <c r="AC229" i="43"/>
  <c r="AA229" i="43"/>
  <c r="AB229" i="43"/>
  <c r="Z229" i="43"/>
  <c r="X229" i="43"/>
  <c r="Y229" i="43"/>
  <c r="W229" i="43"/>
  <c r="V229" i="43"/>
  <c r="T229" i="43"/>
  <c r="R229" i="43"/>
  <c r="U229" i="43"/>
  <c r="S229" i="43"/>
  <c r="P229" i="43"/>
  <c r="Q229" i="43"/>
  <c r="O229" i="43"/>
  <c r="M229" i="43"/>
  <c r="N229" i="43"/>
  <c r="J229" i="43"/>
  <c r="L229" i="43"/>
  <c r="K229" i="43"/>
  <c r="I229" i="43"/>
  <c r="G229" i="43"/>
  <c r="H229" i="43"/>
  <c r="F229" i="43"/>
  <c r="E229" i="43"/>
  <c r="D229" i="43"/>
  <c r="C229" i="43"/>
  <c r="B229" i="43"/>
  <c r="BM229" i="43"/>
  <c r="BJ229" i="43"/>
  <c r="BH229" i="43"/>
  <c r="BI229" i="43"/>
  <c r="BG229" i="43"/>
  <c r="BF229" i="43"/>
  <c r="BL229" i="43"/>
  <c r="BE229" i="43"/>
  <c r="AU229" i="43"/>
  <c r="AV229" i="43"/>
  <c r="AW229" i="43"/>
  <c r="AX229" i="43"/>
  <c r="BK229" i="43"/>
  <c r="BN229" i="43"/>
  <c r="AS229" i="43"/>
  <c r="AT229" i="43"/>
  <c r="BB229" i="43"/>
  <c r="BA229" i="43"/>
  <c r="AZ229" i="43"/>
  <c r="AY229" i="43"/>
  <c r="BD229" i="43"/>
  <c r="BC229" i="43"/>
  <c r="AQ261" i="43"/>
  <c r="AR261" i="43"/>
  <c r="AP261" i="43"/>
  <c r="AO261" i="43"/>
  <c r="AN261" i="43"/>
  <c r="AM261" i="43"/>
  <c r="AL261" i="43"/>
  <c r="AJ261" i="43"/>
  <c r="AK261" i="43"/>
  <c r="AI261" i="43"/>
  <c r="AH261" i="43"/>
  <c r="AG261" i="43"/>
  <c r="AF261" i="43"/>
  <c r="AE261" i="43"/>
  <c r="AC261" i="43"/>
  <c r="AA261" i="43"/>
  <c r="AD261" i="43"/>
  <c r="AB261" i="43"/>
  <c r="Z261" i="43"/>
  <c r="X261" i="43"/>
  <c r="Y261" i="43"/>
  <c r="W261" i="43"/>
  <c r="V261" i="43"/>
  <c r="T261" i="43"/>
  <c r="R261" i="43"/>
  <c r="U261" i="43"/>
  <c r="S261" i="43"/>
  <c r="P261" i="43"/>
  <c r="Q261" i="43"/>
  <c r="O261" i="43"/>
  <c r="M261" i="43"/>
  <c r="N261" i="43"/>
  <c r="L261" i="43"/>
  <c r="K261" i="43"/>
  <c r="I261" i="43"/>
  <c r="G261" i="43"/>
  <c r="J261" i="43"/>
  <c r="H261" i="43"/>
  <c r="F261" i="43"/>
  <c r="E261" i="43"/>
  <c r="D261" i="43"/>
  <c r="C261" i="43"/>
  <c r="B261" i="43"/>
  <c r="BM261" i="43"/>
  <c r="BJ261" i="43"/>
  <c r="BH261" i="43"/>
  <c r="BI261" i="43"/>
  <c r="BG261" i="43"/>
  <c r="BF261" i="43"/>
  <c r="BL261" i="43"/>
  <c r="BE261" i="43"/>
  <c r="AS261" i="43"/>
  <c r="AT261" i="43"/>
  <c r="AU261" i="43"/>
  <c r="AV261" i="43"/>
  <c r="AW261" i="43"/>
  <c r="AX261" i="43"/>
  <c r="BK261" i="43"/>
  <c r="BN261" i="43"/>
  <c r="BB261" i="43"/>
  <c r="BA261" i="43"/>
  <c r="AZ261" i="43"/>
  <c r="AY261" i="43"/>
  <c r="BD261" i="43"/>
  <c r="BC261" i="43"/>
  <c r="AQ301" i="43"/>
  <c r="AR301" i="43"/>
  <c r="AP301" i="43"/>
  <c r="AN301" i="43"/>
  <c r="AM301" i="43"/>
  <c r="AO301" i="43"/>
  <c r="AL301" i="43"/>
  <c r="AJ301" i="43"/>
  <c r="AK301" i="43"/>
  <c r="AI301" i="43"/>
  <c r="AH301" i="43"/>
  <c r="AG301" i="43"/>
  <c r="AF301" i="43"/>
  <c r="AE301" i="43"/>
  <c r="AC301" i="43"/>
  <c r="AA301" i="43"/>
  <c r="AD301" i="43"/>
  <c r="AB301" i="43"/>
  <c r="X301" i="43"/>
  <c r="Z301" i="43"/>
  <c r="Y301" i="43"/>
  <c r="W301" i="43"/>
  <c r="V301" i="43"/>
  <c r="T301" i="43"/>
  <c r="R301" i="43"/>
  <c r="U301" i="43"/>
  <c r="S301" i="43"/>
  <c r="P301" i="43"/>
  <c r="Q301" i="43"/>
  <c r="O301" i="43"/>
  <c r="M301" i="43"/>
  <c r="N301" i="43"/>
  <c r="L301" i="43"/>
  <c r="K301" i="43"/>
  <c r="I301" i="43"/>
  <c r="G301" i="43"/>
  <c r="J301" i="43"/>
  <c r="H301" i="43"/>
  <c r="F301" i="43"/>
  <c r="E301" i="43"/>
  <c r="D301" i="43"/>
  <c r="C301" i="43"/>
  <c r="BM301" i="43"/>
  <c r="B301" i="43"/>
  <c r="BJ301" i="43"/>
  <c r="BH301" i="43"/>
  <c r="BI301" i="43"/>
  <c r="BG301" i="43"/>
  <c r="BF301" i="43"/>
  <c r="BL301" i="43"/>
  <c r="BE301" i="43"/>
  <c r="AW301" i="43"/>
  <c r="AS301" i="43"/>
  <c r="AT301" i="43"/>
  <c r="AU301" i="43"/>
  <c r="AV301" i="43"/>
  <c r="AX301" i="43"/>
  <c r="BN301" i="43"/>
  <c r="BD301" i="43"/>
  <c r="BC301" i="43"/>
  <c r="BA301" i="43"/>
  <c r="AZ301" i="43"/>
  <c r="BB301" i="43"/>
  <c r="AY301" i="43"/>
  <c r="BK301" i="43"/>
  <c r="AL302" i="43"/>
  <c r="AM302" i="43" s="1"/>
  <c r="AF302" i="43"/>
  <c r="AG302" i="43" s="1"/>
  <c r="AE302" i="43"/>
  <c r="X302" i="43"/>
  <c r="Y302" i="43" s="1"/>
  <c r="Z302" i="43" s="1"/>
  <c r="AA302" i="43" s="1"/>
  <c r="AB302" i="43" s="1"/>
  <c r="AC302" i="43" s="1"/>
  <c r="AD302" i="43" s="1"/>
  <c r="R302" i="43"/>
  <c r="Q302" i="43"/>
  <c r="L302" i="43"/>
  <c r="M302" i="43" s="1"/>
  <c r="N302" i="43" s="1"/>
  <c r="O302" i="43" s="1"/>
  <c r="P302" i="43" s="1"/>
  <c r="K302" i="43"/>
  <c r="J302" i="43"/>
  <c r="C302" i="43"/>
  <c r="D302" i="43" s="1"/>
  <c r="B302" i="43"/>
  <c r="AL383" i="43"/>
  <c r="AM383" i="43" s="1"/>
  <c r="AN383" i="43" s="1"/>
  <c r="AO383" i="43" s="1"/>
  <c r="AP383" i="43" s="1"/>
  <c r="AQ383" i="43" s="1"/>
  <c r="AR383" i="43" s="1"/>
  <c r="AE383" i="43"/>
  <c r="AF383" i="43"/>
  <c r="AG383" i="43" s="1"/>
  <c r="X383" i="43"/>
  <c r="Y383" i="43" s="1"/>
  <c r="Q383" i="43"/>
  <c r="R383" i="43" s="1"/>
  <c r="K383" i="43"/>
  <c r="L383" i="43" s="1"/>
  <c r="M383" i="43" s="1"/>
  <c r="N383" i="43" s="1"/>
  <c r="O383" i="43" s="1"/>
  <c r="P383" i="43" s="1"/>
  <c r="J383" i="43"/>
  <c r="C383" i="43"/>
  <c r="D383" i="43" s="1"/>
  <c r="B383" i="43"/>
  <c r="AL162" i="43"/>
  <c r="AM162" i="43" s="1"/>
  <c r="AN162" i="43" s="1"/>
  <c r="AO162" i="43" s="1"/>
  <c r="AP162" i="43" s="1"/>
  <c r="AQ162" i="43" s="1"/>
  <c r="AR162" i="43" s="1"/>
  <c r="AE162" i="43"/>
  <c r="AF162" i="43" s="1"/>
  <c r="AG162" i="43" s="1"/>
  <c r="AH162" i="43" s="1"/>
  <c r="AI162" i="43" s="1"/>
  <c r="AJ162" i="43" s="1"/>
  <c r="AK162" i="43" s="1"/>
  <c r="X162" i="43"/>
  <c r="Y162" i="43" s="1"/>
  <c r="Z162" i="43" s="1"/>
  <c r="AA162" i="43" s="1"/>
  <c r="AB162" i="43" s="1"/>
  <c r="AC162" i="43" s="1"/>
  <c r="AD162" i="43" s="1"/>
  <c r="Q162" i="43"/>
  <c r="R162" i="43" s="1"/>
  <c r="S162" i="43" s="1"/>
  <c r="T162" i="43" s="1"/>
  <c r="U162" i="43" s="1"/>
  <c r="V162" i="43" s="1"/>
  <c r="W162" i="43" s="1"/>
  <c r="J162" i="43"/>
  <c r="K162" i="43" s="1"/>
  <c r="L162" i="43" s="1"/>
  <c r="M162" i="43" s="1"/>
  <c r="N162" i="43" s="1"/>
  <c r="O162" i="43" s="1"/>
  <c r="P162" i="43" s="1"/>
  <c r="B162" i="43"/>
  <c r="C162" i="43" s="1"/>
  <c r="D162" i="43" s="1"/>
  <c r="E162" i="43" s="1"/>
  <c r="F162" i="43" s="1"/>
  <c r="G162" i="43" s="1"/>
  <c r="H162" i="43" s="1"/>
  <c r="I162" i="43" s="1"/>
  <c r="AW162" i="43"/>
  <c r="BC162" i="43" s="1"/>
  <c r="BI162" i="43" s="1"/>
  <c r="AL163" i="43"/>
  <c r="AM163" i="43" s="1"/>
  <c r="AN163" i="43" s="1"/>
  <c r="AO163" i="43" s="1"/>
  <c r="AP163" i="43" s="1"/>
  <c r="AQ163" i="43" s="1"/>
  <c r="AR163" i="43" s="1"/>
  <c r="AE163" i="43"/>
  <c r="AF163" i="43" s="1"/>
  <c r="AG163" i="43" s="1"/>
  <c r="AH163" i="43" s="1"/>
  <c r="AI163" i="43" s="1"/>
  <c r="AJ163" i="43" s="1"/>
  <c r="AK163" i="43" s="1"/>
  <c r="X163" i="43"/>
  <c r="Y163" i="43" s="1"/>
  <c r="Z163" i="43" s="1"/>
  <c r="AA163" i="43" s="1"/>
  <c r="AB163" i="43" s="1"/>
  <c r="AC163" i="43" s="1"/>
  <c r="AD163" i="43" s="1"/>
  <c r="Q163" i="43"/>
  <c r="R163" i="43" s="1"/>
  <c r="S163" i="43" s="1"/>
  <c r="T163" i="43" s="1"/>
  <c r="U163" i="43" s="1"/>
  <c r="V163" i="43" s="1"/>
  <c r="W163" i="43" s="1"/>
  <c r="J163" i="43"/>
  <c r="K163" i="43" s="1"/>
  <c r="L163" i="43" s="1"/>
  <c r="M163" i="43" s="1"/>
  <c r="N163" i="43" s="1"/>
  <c r="O163" i="43" s="1"/>
  <c r="P163" i="43" s="1"/>
  <c r="B163" i="43"/>
  <c r="C163" i="43" s="1"/>
  <c r="D163" i="43" s="1"/>
  <c r="E163" i="43" s="1"/>
  <c r="F163" i="43" s="1"/>
  <c r="G163" i="43" s="1"/>
  <c r="H163" i="43" s="1"/>
  <c r="I163" i="43" s="1"/>
  <c r="AU163" i="43"/>
  <c r="BA163" i="43" s="1"/>
  <c r="BG163" i="43" s="1"/>
  <c r="AN440" i="43"/>
  <c r="AO440" i="43" s="1"/>
  <c r="AP440" i="43" s="1"/>
  <c r="AQ440" i="43" s="1"/>
  <c r="AR440" i="43" s="1"/>
  <c r="AM440" i="43"/>
  <c r="AL440" i="43"/>
  <c r="AF440" i="43"/>
  <c r="AG440" i="43" s="1"/>
  <c r="AH440" i="43" s="1"/>
  <c r="AI440" i="43" s="1"/>
  <c r="AJ440" i="43" s="1"/>
  <c r="AK440" i="43" s="1"/>
  <c r="AE440" i="43"/>
  <c r="Y440" i="43"/>
  <c r="X440" i="43"/>
  <c r="Q440" i="43"/>
  <c r="R440" i="43" s="1"/>
  <c r="S440" i="43" s="1"/>
  <c r="T440" i="43" s="1"/>
  <c r="U440" i="43" s="1"/>
  <c r="V440" i="43" s="1"/>
  <c r="W440" i="43" s="1"/>
  <c r="J440" i="43"/>
  <c r="C440" i="43"/>
  <c r="D440" i="43" s="1"/>
  <c r="E440" i="43" s="1"/>
  <c r="F440" i="43" s="1"/>
  <c r="G440" i="43" s="1"/>
  <c r="H440" i="43" s="1"/>
  <c r="I440" i="43" s="1"/>
  <c r="B440" i="43"/>
  <c r="AM350" i="43"/>
  <c r="AN350" i="43" s="1"/>
  <c r="AL350" i="43"/>
  <c r="AE350" i="43"/>
  <c r="AF350" i="43" s="1"/>
  <c r="X350" i="43"/>
  <c r="Z350" i="43"/>
  <c r="AA350" i="43" s="1"/>
  <c r="Y350" i="43"/>
  <c r="R350" i="43"/>
  <c r="S350" i="43" s="1"/>
  <c r="T350" i="43" s="1"/>
  <c r="U350" i="43" s="1"/>
  <c r="V350" i="43" s="1"/>
  <c r="W350" i="43" s="1"/>
  <c r="Q350" i="43"/>
  <c r="K350" i="43"/>
  <c r="L350" i="43" s="1"/>
  <c r="M350" i="43" s="1"/>
  <c r="N350" i="43" s="1"/>
  <c r="O350" i="43" s="1"/>
  <c r="P350" i="43" s="1"/>
  <c r="J350" i="43"/>
  <c r="C350" i="43"/>
  <c r="D350" i="43"/>
  <c r="E350" i="43" s="1"/>
  <c r="F350" i="43" s="1"/>
  <c r="G350" i="43" s="1"/>
  <c r="H350" i="43" s="1"/>
  <c r="I350" i="43" s="1"/>
  <c r="B350" i="43"/>
  <c r="AO376" i="43"/>
  <c r="AP376" i="43" s="1"/>
  <c r="AN376" i="43"/>
  <c r="AM376" i="43"/>
  <c r="AL376" i="43"/>
  <c r="AG376" i="43"/>
  <c r="AH376" i="43" s="1"/>
  <c r="AI376" i="43" s="1"/>
  <c r="AJ376" i="43" s="1"/>
  <c r="AK376" i="43" s="1"/>
  <c r="AF376" i="43"/>
  <c r="AE376" i="43"/>
  <c r="X376" i="43"/>
  <c r="Y376" i="43" s="1"/>
  <c r="Z376" i="43" s="1"/>
  <c r="AA376" i="43" s="1"/>
  <c r="AB376" i="43" s="1"/>
  <c r="AC376" i="43" s="1"/>
  <c r="AD376" i="43" s="1"/>
  <c r="R376" i="43"/>
  <c r="S376" i="43" s="1"/>
  <c r="T376" i="43" s="1"/>
  <c r="U376" i="43" s="1"/>
  <c r="V376" i="43" s="1"/>
  <c r="W376" i="43" s="1"/>
  <c r="Q376" i="43"/>
  <c r="J376" i="43"/>
  <c r="K376" i="43" s="1"/>
  <c r="C376" i="43"/>
  <c r="D376" i="43"/>
  <c r="E376" i="43" s="1"/>
  <c r="F376" i="43" s="1"/>
  <c r="G376" i="43" s="1"/>
  <c r="H376" i="43" s="1"/>
  <c r="I376" i="43" s="1"/>
  <c r="B376" i="43"/>
  <c r="AQ206" i="43"/>
  <c r="AR206" i="43"/>
  <c r="AP206" i="43"/>
  <c r="AO206" i="43"/>
  <c r="AM206" i="43"/>
  <c r="AN206" i="43"/>
  <c r="AL206" i="43"/>
  <c r="AJ206" i="43"/>
  <c r="AK206" i="43"/>
  <c r="AI206" i="43"/>
  <c r="AH206" i="43"/>
  <c r="AG206" i="43"/>
  <c r="AF206" i="43"/>
  <c r="AE206" i="43"/>
  <c r="AC206" i="43"/>
  <c r="AA206" i="43"/>
  <c r="AD206" i="43"/>
  <c r="AB206" i="43"/>
  <c r="Z206" i="43"/>
  <c r="X206" i="43"/>
  <c r="V206" i="43"/>
  <c r="Y206" i="43"/>
  <c r="W206" i="43"/>
  <c r="T206" i="43"/>
  <c r="R206" i="43"/>
  <c r="U206" i="43"/>
  <c r="S206" i="43"/>
  <c r="P206" i="43"/>
  <c r="Q206" i="43"/>
  <c r="O206" i="43"/>
  <c r="M206" i="43"/>
  <c r="N206" i="43"/>
  <c r="L206" i="43"/>
  <c r="K206" i="43"/>
  <c r="J206" i="43"/>
  <c r="I206" i="43"/>
  <c r="G206" i="43"/>
  <c r="H206" i="43"/>
  <c r="F206" i="43"/>
  <c r="C206" i="43"/>
  <c r="E206" i="43"/>
  <c r="D206" i="43"/>
  <c r="BM206" i="43"/>
  <c r="B206" i="43"/>
  <c r="BJ206" i="43"/>
  <c r="BH206" i="43"/>
  <c r="BI206" i="43"/>
  <c r="BG206" i="43"/>
  <c r="BE206" i="43"/>
  <c r="BF206" i="43"/>
  <c r="BL206" i="43"/>
  <c r="BN206" i="43"/>
  <c r="AT206" i="43"/>
  <c r="AV206" i="43"/>
  <c r="AX206" i="43"/>
  <c r="BD206" i="43"/>
  <c r="BC206" i="43"/>
  <c r="BB206" i="43"/>
  <c r="BA206" i="43"/>
  <c r="AZ206" i="43"/>
  <c r="AY206" i="43"/>
  <c r="AU206" i="43"/>
  <c r="BK206" i="43"/>
  <c r="AW206" i="43"/>
  <c r="AS206" i="43"/>
  <c r="AQ230" i="43"/>
  <c r="AR230" i="43"/>
  <c r="AP230" i="43"/>
  <c r="AO230" i="43"/>
  <c r="AN230" i="43"/>
  <c r="AM230" i="43"/>
  <c r="AL230" i="43"/>
  <c r="AJ230" i="43"/>
  <c r="AK230" i="43"/>
  <c r="AI230" i="43"/>
  <c r="AG230" i="43"/>
  <c r="AH230" i="43"/>
  <c r="AE230" i="43"/>
  <c r="AF230" i="43"/>
  <c r="AD230" i="43"/>
  <c r="AC230" i="43"/>
  <c r="AA230" i="43"/>
  <c r="AB230" i="43"/>
  <c r="Z230" i="43"/>
  <c r="X230" i="43"/>
  <c r="Y230" i="43"/>
  <c r="W230" i="43"/>
  <c r="V230" i="43"/>
  <c r="T230" i="43"/>
  <c r="R230" i="43"/>
  <c r="U230" i="43"/>
  <c r="S230" i="43"/>
  <c r="P230" i="43"/>
  <c r="Q230" i="43"/>
  <c r="O230" i="43"/>
  <c r="M230" i="43"/>
  <c r="N230" i="43"/>
  <c r="L230" i="43"/>
  <c r="K230" i="43"/>
  <c r="I230" i="43"/>
  <c r="G230" i="43"/>
  <c r="J230" i="43"/>
  <c r="H230" i="43"/>
  <c r="F230" i="43"/>
  <c r="C230" i="43"/>
  <c r="E230" i="43"/>
  <c r="D230" i="43"/>
  <c r="B230" i="43"/>
  <c r="BM230" i="43"/>
  <c r="BJ230" i="43"/>
  <c r="BH230" i="43"/>
  <c r="BI230" i="43"/>
  <c r="BG230" i="43"/>
  <c r="BE230" i="43"/>
  <c r="BF230" i="43"/>
  <c r="BL230" i="43"/>
  <c r="BC230" i="43"/>
  <c r="BB230" i="43"/>
  <c r="BA230" i="43"/>
  <c r="AZ230" i="43"/>
  <c r="AY230" i="43"/>
  <c r="BD230" i="43"/>
  <c r="BK230" i="43"/>
  <c r="BN230" i="43"/>
  <c r="AW230" i="43"/>
  <c r="AU230" i="43"/>
  <c r="AS230" i="43"/>
  <c r="AX230" i="43"/>
  <c r="AT230" i="43"/>
  <c r="AV230" i="43"/>
  <c r="AQ286" i="43"/>
  <c r="AR286" i="43"/>
  <c r="AO286" i="43"/>
  <c r="AP286" i="43"/>
  <c r="AN286" i="43"/>
  <c r="AM286" i="43"/>
  <c r="AL286" i="43"/>
  <c r="AJ286" i="43"/>
  <c r="AI286" i="43"/>
  <c r="AK286" i="43"/>
  <c r="AH286" i="43"/>
  <c r="AG286" i="43"/>
  <c r="AE286" i="43"/>
  <c r="AF286" i="43"/>
  <c r="AC286" i="43"/>
  <c r="AA286" i="43"/>
  <c r="AD286" i="43"/>
  <c r="AB286" i="43"/>
  <c r="X286" i="43"/>
  <c r="Z286" i="43"/>
  <c r="Y286" i="43"/>
  <c r="W286" i="43"/>
  <c r="V286" i="43"/>
  <c r="T286" i="43"/>
  <c r="R286" i="43"/>
  <c r="U286" i="43"/>
  <c r="S286" i="43"/>
  <c r="P286" i="43"/>
  <c r="Q286" i="43"/>
  <c r="O286" i="43"/>
  <c r="N286" i="43"/>
  <c r="M286" i="43"/>
  <c r="L286" i="43"/>
  <c r="K286" i="43"/>
  <c r="I286" i="43"/>
  <c r="G286" i="43"/>
  <c r="J286" i="43"/>
  <c r="H286" i="43"/>
  <c r="F286" i="43"/>
  <c r="C286" i="43"/>
  <c r="E286" i="43"/>
  <c r="D286" i="43"/>
  <c r="BM286" i="43"/>
  <c r="B286" i="43"/>
  <c r="BJ286" i="43"/>
  <c r="BH286" i="43"/>
  <c r="BI286" i="43"/>
  <c r="BG286" i="43"/>
  <c r="BE286" i="43"/>
  <c r="BF286" i="43"/>
  <c r="BL286" i="43"/>
  <c r="BK286" i="43"/>
  <c r="BN286" i="43"/>
  <c r="BC286" i="43"/>
  <c r="AZ286" i="43"/>
  <c r="AY286" i="43"/>
  <c r="BD286" i="43"/>
  <c r="BB286" i="43"/>
  <c r="BA286" i="43"/>
  <c r="AS286" i="43"/>
  <c r="AT286" i="43"/>
  <c r="AU286" i="43"/>
  <c r="AV286" i="43"/>
  <c r="AW286" i="43"/>
  <c r="AX286" i="43"/>
  <c r="AM404" i="43"/>
  <c r="AN404" i="43" s="1"/>
  <c r="AO404" i="43" s="1"/>
  <c r="AP404" i="43" s="1"/>
  <c r="AQ404" i="43" s="1"/>
  <c r="AR404" i="43" s="1"/>
  <c r="AL404" i="43"/>
  <c r="AE404" i="43"/>
  <c r="AF404" i="43" s="1"/>
  <c r="AG404" i="43" s="1"/>
  <c r="AH404" i="43" s="1"/>
  <c r="AI404" i="43" s="1"/>
  <c r="AJ404" i="43" s="1"/>
  <c r="AK404" i="43" s="1"/>
  <c r="X404" i="43"/>
  <c r="Y404" i="43"/>
  <c r="Z404" i="43" s="1"/>
  <c r="Q404" i="43"/>
  <c r="J404" i="43"/>
  <c r="D404" i="43"/>
  <c r="E404" i="43" s="1"/>
  <c r="C404" i="43"/>
  <c r="B404" i="43"/>
  <c r="AL172" i="43"/>
  <c r="AM172" i="43" s="1"/>
  <c r="AN172" i="43" s="1"/>
  <c r="AO172" i="43" s="1"/>
  <c r="AP172" i="43" s="1"/>
  <c r="AQ172" i="43" s="1"/>
  <c r="AR172" i="43" s="1"/>
  <c r="AE172" i="43"/>
  <c r="AF172" i="43" s="1"/>
  <c r="AG172" i="43" s="1"/>
  <c r="AH172" i="43" s="1"/>
  <c r="AI172" i="43" s="1"/>
  <c r="AJ172" i="43" s="1"/>
  <c r="AK172" i="43" s="1"/>
  <c r="X172" i="43"/>
  <c r="Y172" i="43" s="1"/>
  <c r="Z172" i="43" s="1"/>
  <c r="AA172" i="43" s="1"/>
  <c r="AB172" i="43" s="1"/>
  <c r="AC172" i="43" s="1"/>
  <c r="AD172" i="43" s="1"/>
  <c r="Q172" i="43"/>
  <c r="R172" i="43" s="1"/>
  <c r="S172" i="43" s="1"/>
  <c r="T172" i="43" s="1"/>
  <c r="U172" i="43" s="1"/>
  <c r="V172" i="43" s="1"/>
  <c r="W172" i="43" s="1"/>
  <c r="J172" i="43"/>
  <c r="K172" i="43" s="1"/>
  <c r="L172" i="43" s="1"/>
  <c r="M172" i="43" s="1"/>
  <c r="N172" i="43" s="1"/>
  <c r="O172" i="43" s="1"/>
  <c r="P172" i="43" s="1"/>
  <c r="B172" i="43"/>
  <c r="C172" i="43" s="1"/>
  <c r="D172" i="43" s="1"/>
  <c r="E172" i="43" s="1"/>
  <c r="F172" i="43" s="1"/>
  <c r="G172" i="43" s="1"/>
  <c r="H172" i="43" s="1"/>
  <c r="I172" i="43" s="1"/>
  <c r="AX172" i="43"/>
  <c r="BD172" i="43" s="1"/>
  <c r="BJ172" i="43" s="1"/>
  <c r="AW172" i="43"/>
  <c r="BC172" i="43" s="1"/>
  <c r="BI172" i="43" s="1"/>
  <c r="AR204" i="43"/>
  <c r="AP204" i="43"/>
  <c r="AQ204" i="43"/>
  <c r="AO204" i="43"/>
  <c r="AN204" i="43"/>
  <c r="AM204" i="43"/>
  <c r="AL204" i="43"/>
  <c r="AJ204" i="43"/>
  <c r="AK204" i="43"/>
  <c r="AI204" i="43"/>
  <c r="AH204" i="43"/>
  <c r="AG204" i="43"/>
  <c r="AF204" i="43"/>
  <c r="AE204" i="43"/>
  <c r="AC204" i="43"/>
  <c r="AA204" i="43"/>
  <c r="AD204" i="43"/>
  <c r="AB204" i="43"/>
  <c r="Z204" i="43"/>
  <c r="X204" i="43"/>
  <c r="V204" i="43"/>
  <c r="Y204" i="43"/>
  <c r="W204" i="43"/>
  <c r="R204" i="43"/>
  <c r="U204" i="43"/>
  <c r="S204" i="43"/>
  <c r="T204" i="43"/>
  <c r="P204" i="43"/>
  <c r="N204" i="43"/>
  <c r="Q204" i="43"/>
  <c r="O204" i="43"/>
  <c r="J204" i="43"/>
  <c r="L204" i="43"/>
  <c r="K204" i="43"/>
  <c r="M204" i="43"/>
  <c r="I204" i="43"/>
  <c r="G204" i="43"/>
  <c r="H204" i="43"/>
  <c r="F204" i="43"/>
  <c r="D204" i="43"/>
  <c r="C204" i="43"/>
  <c r="E204" i="43"/>
  <c r="B204" i="43"/>
  <c r="BM204" i="43"/>
  <c r="BJ204" i="43"/>
  <c r="BH204" i="43"/>
  <c r="BI204" i="43"/>
  <c r="BG204" i="43"/>
  <c r="BF204" i="43"/>
  <c r="BL204" i="43"/>
  <c r="BE204" i="43"/>
  <c r="BK204" i="43"/>
  <c r="BN204" i="43"/>
  <c r="BC204" i="43"/>
  <c r="BD204" i="43"/>
  <c r="BA204" i="43"/>
  <c r="AZ204" i="43"/>
  <c r="AY204" i="43"/>
  <c r="BB204" i="43"/>
  <c r="AT204" i="43"/>
  <c r="AU204" i="43"/>
  <c r="AV204" i="43"/>
  <c r="AW204" i="43"/>
  <c r="AX204" i="43"/>
  <c r="AS204" i="43"/>
  <c r="AR220" i="43"/>
  <c r="AP220" i="43"/>
  <c r="AQ220" i="43"/>
  <c r="AO220" i="43"/>
  <c r="AN220" i="43"/>
  <c r="AM220" i="43"/>
  <c r="AL220" i="43"/>
  <c r="AJ220" i="43"/>
  <c r="AI220" i="43"/>
  <c r="AK220" i="43"/>
  <c r="AG220" i="43"/>
  <c r="AH220" i="43"/>
  <c r="AF220" i="43"/>
  <c r="AE220" i="43"/>
  <c r="AC220" i="43"/>
  <c r="AA220" i="43"/>
  <c r="AD220" i="43"/>
  <c r="AB220" i="43"/>
  <c r="Z220" i="43"/>
  <c r="X220" i="43"/>
  <c r="V220" i="43"/>
  <c r="Y220" i="43"/>
  <c r="W220" i="43"/>
  <c r="R220" i="43"/>
  <c r="U220" i="43"/>
  <c r="S220" i="43"/>
  <c r="T220" i="43"/>
  <c r="P220" i="43"/>
  <c r="N220" i="43"/>
  <c r="Q220" i="43"/>
  <c r="O220" i="43"/>
  <c r="J220" i="43"/>
  <c r="L220" i="43"/>
  <c r="K220" i="43"/>
  <c r="M220" i="43"/>
  <c r="I220" i="43"/>
  <c r="G220" i="43"/>
  <c r="H220" i="43"/>
  <c r="F220" i="43"/>
  <c r="D220" i="43"/>
  <c r="C220" i="43"/>
  <c r="E220" i="43"/>
  <c r="B220" i="43"/>
  <c r="BM220" i="43"/>
  <c r="BJ220" i="43"/>
  <c r="BH220" i="43"/>
  <c r="BI220" i="43"/>
  <c r="BG220" i="43"/>
  <c r="BF220" i="43"/>
  <c r="BL220" i="43"/>
  <c r="BE220" i="43"/>
  <c r="BK220" i="43"/>
  <c r="AY220" i="43"/>
  <c r="BB220" i="43"/>
  <c r="BN220" i="43"/>
  <c r="BD220" i="43"/>
  <c r="BC220" i="43"/>
  <c r="BA220" i="43"/>
  <c r="AZ220" i="43"/>
  <c r="AX220" i="43"/>
  <c r="AW220" i="43"/>
  <c r="AV220" i="43"/>
  <c r="AU220" i="43"/>
  <c r="AT220" i="43"/>
  <c r="AS220" i="43"/>
  <c r="AR236" i="43"/>
  <c r="AP236" i="43"/>
  <c r="AQ236" i="43"/>
  <c r="AO236" i="43"/>
  <c r="AN236" i="43"/>
  <c r="AM236" i="43"/>
  <c r="AL236" i="43"/>
  <c r="AJ236" i="43"/>
  <c r="AK236" i="43"/>
  <c r="AI236" i="43"/>
  <c r="AH236" i="43"/>
  <c r="AG236" i="43"/>
  <c r="AF236" i="43"/>
  <c r="AE236" i="43"/>
  <c r="AC236" i="43"/>
  <c r="AA236" i="43"/>
  <c r="AD236" i="43"/>
  <c r="AB236" i="43"/>
  <c r="Z236" i="43"/>
  <c r="X236" i="43"/>
  <c r="Y236" i="43"/>
  <c r="W236" i="43"/>
  <c r="R236" i="43"/>
  <c r="U236" i="43"/>
  <c r="S236" i="43"/>
  <c r="V236" i="43"/>
  <c r="T236" i="43"/>
  <c r="P236" i="43"/>
  <c r="N236" i="43"/>
  <c r="Q236" i="43"/>
  <c r="O236" i="43"/>
  <c r="J236" i="43"/>
  <c r="L236" i="43"/>
  <c r="K236" i="43"/>
  <c r="M236" i="43"/>
  <c r="I236" i="43"/>
  <c r="G236" i="43"/>
  <c r="H236" i="43"/>
  <c r="F236" i="43"/>
  <c r="D236" i="43"/>
  <c r="C236" i="43"/>
  <c r="E236" i="43"/>
  <c r="B236" i="43"/>
  <c r="BM236" i="43"/>
  <c r="BJ236" i="43"/>
  <c r="BH236" i="43"/>
  <c r="BI236" i="43"/>
  <c r="BG236" i="43"/>
  <c r="BF236" i="43"/>
  <c r="BL236" i="43"/>
  <c r="BE236" i="43"/>
  <c r="BD236" i="43"/>
  <c r="BA236" i="43"/>
  <c r="BB236" i="43"/>
  <c r="AZ236" i="43"/>
  <c r="AY236" i="43"/>
  <c r="BK236" i="43"/>
  <c r="BC236" i="43"/>
  <c r="AV236" i="43"/>
  <c r="AW236" i="43"/>
  <c r="AX236" i="43"/>
  <c r="BN236" i="43"/>
  <c r="AS236" i="43"/>
  <c r="AT236" i="43"/>
  <c r="AU236" i="43"/>
  <c r="AR252" i="43"/>
  <c r="AP252" i="43"/>
  <c r="AQ252" i="43"/>
  <c r="AO252" i="43"/>
  <c r="AN252" i="43"/>
  <c r="AM252" i="43"/>
  <c r="AL252" i="43"/>
  <c r="AJ252" i="43"/>
  <c r="AK252" i="43"/>
  <c r="AG252" i="43"/>
  <c r="AI252" i="43"/>
  <c r="AH252" i="43"/>
  <c r="AF252" i="43"/>
  <c r="AE252" i="43"/>
  <c r="AC252" i="43"/>
  <c r="AA252" i="43"/>
  <c r="AD252" i="43"/>
  <c r="AB252" i="43"/>
  <c r="Z252" i="43"/>
  <c r="X252" i="43"/>
  <c r="Y252" i="43"/>
  <c r="W252" i="43"/>
  <c r="R252" i="43"/>
  <c r="U252" i="43"/>
  <c r="S252" i="43"/>
  <c r="V252" i="43"/>
  <c r="T252" i="43"/>
  <c r="P252" i="43"/>
  <c r="N252" i="43"/>
  <c r="Q252" i="43"/>
  <c r="O252" i="43"/>
  <c r="L252" i="43"/>
  <c r="K252" i="43"/>
  <c r="M252" i="43"/>
  <c r="I252" i="43"/>
  <c r="G252" i="43"/>
  <c r="J252" i="43"/>
  <c r="H252" i="43"/>
  <c r="F252" i="43"/>
  <c r="D252" i="43"/>
  <c r="C252" i="43"/>
  <c r="E252" i="43"/>
  <c r="B252" i="43"/>
  <c r="BM252" i="43"/>
  <c r="BJ252" i="43"/>
  <c r="BH252" i="43"/>
  <c r="BI252" i="43"/>
  <c r="BG252" i="43"/>
  <c r="BF252" i="43"/>
  <c r="BL252" i="43"/>
  <c r="BE252" i="43"/>
  <c r="AX252" i="43"/>
  <c r="BC252" i="43"/>
  <c r="BD252" i="43"/>
  <c r="BN252" i="43"/>
  <c r="BA252" i="43"/>
  <c r="AU252" i="43"/>
  <c r="AS252" i="43"/>
  <c r="BB252" i="43"/>
  <c r="AZ252" i="43"/>
  <c r="AY252" i="43"/>
  <c r="AT252" i="43"/>
  <c r="BK252" i="43"/>
  <c r="AW252" i="43"/>
  <c r="AV252" i="43"/>
  <c r="AR268" i="43"/>
  <c r="AP268" i="43"/>
  <c r="AQ268" i="43"/>
  <c r="AO268" i="43"/>
  <c r="AN268" i="43"/>
  <c r="AM268" i="43"/>
  <c r="AL268" i="43"/>
  <c r="AJ268" i="43"/>
  <c r="AK268" i="43"/>
  <c r="AI268" i="43"/>
  <c r="AH268" i="43"/>
  <c r="AG268" i="43"/>
  <c r="AF268" i="43"/>
  <c r="AE268" i="43"/>
  <c r="AC268" i="43"/>
  <c r="AA268" i="43"/>
  <c r="AD268" i="43"/>
  <c r="AB268" i="43"/>
  <c r="Z268" i="43"/>
  <c r="X268" i="43"/>
  <c r="Y268" i="43"/>
  <c r="W268" i="43"/>
  <c r="R268" i="43"/>
  <c r="U268" i="43"/>
  <c r="S268" i="43"/>
  <c r="V268" i="43"/>
  <c r="T268" i="43"/>
  <c r="P268" i="43"/>
  <c r="N268" i="43"/>
  <c r="Q268" i="43"/>
  <c r="O268" i="43"/>
  <c r="L268" i="43"/>
  <c r="K268" i="43"/>
  <c r="M268" i="43"/>
  <c r="I268" i="43"/>
  <c r="G268" i="43"/>
  <c r="J268" i="43"/>
  <c r="H268" i="43"/>
  <c r="F268" i="43"/>
  <c r="D268" i="43"/>
  <c r="C268" i="43"/>
  <c r="E268" i="43"/>
  <c r="B268" i="43"/>
  <c r="BM268" i="43"/>
  <c r="BJ268" i="43"/>
  <c r="BH268" i="43"/>
  <c r="BI268" i="43"/>
  <c r="BG268" i="43"/>
  <c r="BF268" i="43"/>
  <c r="BL268" i="43"/>
  <c r="BE268" i="43"/>
  <c r="AY268" i="43"/>
  <c r="BN268" i="43"/>
  <c r="BC268" i="43"/>
  <c r="BD268" i="43"/>
  <c r="BA268" i="43"/>
  <c r="AZ268" i="43"/>
  <c r="BB268" i="43"/>
  <c r="AT268" i="43"/>
  <c r="AU268" i="43"/>
  <c r="AV268" i="43"/>
  <c r="AW268" i="43"/>
  <c r="AX268" i="43"/>
  <c r="BK268" i="43"/>
  <c r="AS268" i="43"/>
  <c r="AR284" i="43"/>
  <c r="AQ284" i="43"/>
  <c r="AO284" i="43"/>
  <c r="AP284" i="43"/>
  <c r="AN284" i="43"/>
  <c r="AM284" i="43"/>
  <c r="AL284" i="43"/>
  <c r="AJ284" i="43"/>
  <c r="AK284" i="43"/>
  <c r="AG284" i="43"/>
  <c r="AI284" i="43"/>
  <c r="AH284" i="43"/>
  <c r="AF284" i="43"/>
  <c r="AE284" i="43"/>
  <c r="AC284" i="43"/>
  <c r="AA284" i="43"/>
  <c r="AD284" i="43"/>
  <c r="AB284" i="43"/>
  <c r="X284" i="43"/>
  <c r="Z284" i="43"/>
  <c r="Y284" i="43"/>
  <c r="W284" i="43"/>
  <c r="R284" i="43"/>
  <c r="U284" i="43"/>
  <c r="S284" i="43"/>
  <c r="V284" i="43"/>
  <c r="T284" i="43"/>
  <c r="P284" i="43"/>
  <c r="N284" i="43"/>
  <c r="Q284" i="43"/>
  <c r="O284" i="43"/>
  <c r="L284" i="43"/>
  <c r="K284" i="43"/>
  <c r="M284" i="43"/>
  <c r="I284" i="43"/>
  <c r="G284" i="43"/>
  <c r="J284" i="43"/>
  <c r="H284" i="43"/>
  <c r="F284" i="43"/>
  <c r="D284" i="43"/>
  <c r="C284" i="43"/>
  <c r="E284" i="43"/>
  <c r="B284" i="43"/>
  <c r="BM284" i="43"/>
  <c r="BJ284" i="43"/>
  <c r="BH284" i="43"/>
  <c r="BI284" i="43"/>
  <c r="BG284" i="43"/>
  <c r="BF284" i="43"/>
  <c r="BL284" i="43"/>
  <c r="BE284" i="43"/>
  <c r="AZ284" i="43"/>
  <c r="BB284" i="43"/>
  <c r="AY284" i="43"/>
  <c r="BK284" i="43"/>
  <c r="BN284" i="43"/>
  <c r="BD284" i="43"/>
  <c r="BC284" i="43"/>
  <c r="BA284" i="43"/>
  <c r="AV284" i="43"/>
  <c r="AW284" i="43"/>
  <c r="AX284" i="43"/>
  <c r="AS284" i="43"/>
  <c r="AT284" i="43"/>
  <c r="AU284" i="43"/>
  <c r="AR300" i="43"/>
  <c r="AQ300" i="43"/>
  <c r="AO300" i="43"/>
  <c r="AP300" i="43"/>
  <c r="AN300" i="43"/>
  <c r="AM300" i="43"/>
  <c r="AL300" i="43"/>
  <c r="AJ300" i="43"/>
  <c r="AK300" i="43"/>
  <c r="AI300" i="43"/>
  <c r="AH300" i="43"/>
  <c r="AG300" i="43"/>
  <c r="AF300" i="43"/>
  <c r="AE300" i="43"/>
  <c r="AC300" i="43"/>
  <c r="AA300" i="43"/>
  <c r="AD300" i="43"/>
  <c r="AB300" i="43"/>
  <c r="X300" i="43"/>
  <c r="Z300" i="43"/>
  <c r="Y300" i="43"/>
  <c r="W300" i="43"/>
  <c r="R300" i="43"/>
  <c r="U300" i="43"/>
  <c r="S300" i="43"/>
  <c r="V300" i="43"/>
  <c r="T300" i="43"/>
  <c r="P300" i="43"/>
  <c r="N300" i="43"/>
  <c r="Q300" i="43"/>
  <c r="O300" i="43"/>
  <c r="L300" i="43"/>
  <c r="K300" i="43"/>
  <c r="M300" i="43"/>
  <c r="I300" i="43"/>
  <c r="G300" i="43"/>
  <c r="J300" i="43"/>
  <c r="H300" i="43"/>
  <c r="F300" i="43"/>
  <c r="D300" i="43"/>
  <c r="C300" i="43"/>
  <c r="E300" i="43"/>
  <c r="B300" i="43"/>
  <c r="BM300" i="43"/>
  <c r="BJ300" i="43"/>
  <c r="BH300" i="43"/>
  <c r="BI300" i="43"/>
  <c r="BG300" i="43"/>
  <c r="BF300" i="43"/>
  <c r="BL300" i="43"/>
  <c r="BE300" i="43"/>
  <c r="AS300" i="43"/>
  <c r="BA300" i="43"/>
  <c r="BD300" i="43"/>
  <c r="BB300" i="43"/>
  <c r="AZ300" i="43"/>
  <c r="AY300" i="43"/>
  <c r="BC300" i="43"/>
  <c r="AT300" i="43"/>
  <c r="BN300" i="43"/>
  <c r="AX300" i="43"/>
  <c r="AW300" i="43"/>
  <c r="BK300" i="43"/>
  <c r="AV300" i="43"/>
  <c r="AU300" i="43"/>
  <c r="AL468" i="43"/>
  <c r="AF468" i="43"/>
  <c r="AG468" i="43" s="1"/>
  <c r="AE468" i="43"/>
  <c r="X468" i="43"/>
  <c r="Y468" i="43" s="1"/>
  <c r="Z468" i="43" s="1"/>
  <c r="AA468" i="43" s="1"/>
  <c r="AB468" i="43" s="1"/>
  <c r="AC468" i="43" s="1"/>
  <c r="AD468" i="43" s="1"/>
  <c r="S468" i="43"/>
  <c r="T468" i="43" s="1"/>
  <c r="R468" i="43"/>
  <c r="Q468" i="43"/>
  <c r="K468" i="43"/>
  <c r="L468" i="43" s="1"/>
  <c r="M468" i="43" s="1"/>
  <c r="N468" i="43" s="1"/>
  <c r="O468" i="43" s="1"/>
  <c r="P468" i="43" s="1"/>
  <c r="J468" i="43"/>
  <c r="AT468" i="43" s="1"/>
  <c r="AZ468" i="43" s="1"/>
  <c r="BF468" i="43" s="1"/>
  <c r="C468" i="43"/>
  <c r="D468" i="43" s="1"/>
  <c r="E468" i="43" s="1"/>
  <c r="F468" i="43" s="1"/>
  <c r="G468" i="43" s="1"/>
  <c r="H468" i="43" s="1"/>
  <c r="I468" i="43" s="1"/>
  <c r="B468" i="43"/>
  <c r="AL175" i="43"/>
  <c r="AM175" i="43" s="1"/>
  <c r="AN175" i="43" s="1"/>
  <c r="AO175" i="43" s="1"/>
  <c r="AP175" i="43" s="1"/>
  <c r="AQ175" i="43" s="1"/>
  <c r="AR175" i="43" s="1"/>
  <c r="AE175" i="43"/>
  <c r="AF175" i="43" s="1"/>
  <c r="AG175" i="43" s="1"/>
  <c r="AH175" i="43" s="1"/>
  <c r="AI175" i="43" s="1"/>
  <c r="AJ175" i="43" s="1"/>
  <c r="AK175" i="43" s="1"/>
  <c r="X175" i="43"/>
  <c r="Y175" i="43" s="1"/>
  <c r="Z175" i="43" s="1"/>
  <c r="AA175" i="43" s="1"/>
  <c r="AB175" i="43" s="1"/>
  <c r="AC175" i="43" s="1"/>
  <c r="AD175" i="43" s="1"/>
  <c r="Q175" i="43"/>
  <c r="R175" i="43" s="1"/>
  <c r="S175" i="43" s="1"/>
  <c r="T175" i="43" s="1"/>
  <c r="U175" i="43" s="1"/>
  <c r="V175" i="43" s="1"/>
  <c r="W175" i="43" s="1"/>
  <c r="J175" i="43"/>
  <c r="K175" i="43" s="1"/>
  <c r="L175" i="43" s="1"/>
  <c r="M175" i="43" s="1"/>
  <c r="N175" i="43" s="1"/>
  <c r="O175" i="43" s="1"/>
  <c r="P175" i="43" s="1"/>
  <c r="B175" i="43"/>
  <c r="C175" i="43" s="1"/>
  <c r="D175" i="43" s="1"/>
  <c r="E175" i="43" s="1"/>
  <c r="F175" i="43" s="1"/>
  <c r="G175" i="43" s="1"/>
  <c r="H175" i="43" s="1"/>
  <c r="I175" i="43" s="1"/>
  <c r="AL338" i="43"/>
  <c r="AF338" i="43"/>
  <c r="AG338" i="43" s="1"/>
  <c r="AH338" i="43" s="1"/>
  <c r="AI338" i="43" s="1"/>
  <c r="AJ338" i="43" s="1"/>
  <c r="AK338" i="43" s="1"/>
  <c r="AE338" i="43"/>
  <c r="AW338" i="43" s="1"/>
  <c r="BC338" i="43" s="1"/>
  <c r="BI338" i="43" s="1"/>
  <c r="Y338" i="43"/>
  <c r="Z338" i="43" s="1"/>
  <c r="X338" i="43"/>
  <c r="Q338" i="43"/>
  <c r="R338" i="43" s="1"/>
  <c r="S338" i="43" s="1"/>
  <c r="T338" i="43" s="1"/>
  <c r="U338" i="43" s="1"/>
  <c r="V338" i="43" s="1"/>
  <c r="W338" i="43" s="1"/>
  <c r="L338" i="43"/>
  <c r="M338" i="43" s="1"/>
  <c r="K338" i="43"/>
  <c r="J338" i="43"/>
  <c r="D338" i="43"/>
  <c r="E338" i="43" s="1"/>
  <c r="C338" i="43"/>
  <c r="B338" i="43"/>
  <c r="AL356" i="43"/>
  <c r="AM356" i="43" s="1"/>
  <c r="AF356" i="43"/>
  <c r="AE356" i="43"/>
  <c r="X356" i="43"/>
  <c r="Y356" i="43"/>
  <c r="Z356" i="43" s="1"/>
  <c r="Q356" i="43"/>
  <c r="R356" i="43" s="1"/>
  <c r="J356" i="43"/>
  <c r="K356" i="43" s="1"/>
  <c r="L356" i="43" s="1"/>
  <c r="M356" i="43" s="1"/>
  <c r="N356" i="43" s="1"/>
  <c r="O356" i="43" s="1"/>
  <c r="P356" i="43" s="1"/>
  <c r="D356" i="43"/>
  <c r="E356" i="43" s="1"/>
  <c r="F356" i="43" s="1"/>
  <c r="G356" i="43" s="1"/>
  <c r="H356" i="43" s="1"/>
  <c r="I356" i="43" s="1"/>
  <c r="C356" i="43"/>
  <c r="B356" i="43"/>
  <c r="AL188" i="43"/>
  <c r="AM188" i="43" s="1"/>
  <c r="AN188" i="43" s="1"/>
  <c r="AO188" i="43" s="1"/>
  <c r="AP188" i="43" s="1"/>
  <c r="AQ188" i="43" s="1"/>
  <c r="AR188" i="43" s="1"/>
  <c r="AE188" i="43"/>
  <c r="AF188" i="43" s="1"/>
  <c r="AG188" i="43" s="1"/>
  <c r="AH188" i="43" s="1"/>
  <c r="AI188" i="43" s="1"/>
  <c r="AJ188" i="43" s="1"/>
  <c r="AK188" i="43" s="1"/>
  <c r="X188" i="43"/>
  <c r="Y188" i="43" s="1"/>
  <c r="Z188" i="43" s="1"/>
  <c r="AA188" i="43" s="1"/>
  <c r="AB188" i="43" s="1"/>
  <c r="AC188" i="43" s="1"/>
  <c r="AD188" i="43" s="1"/>
  <c r="Q188" i="43"/>
  <c r="R188" i="43" s="1"/>
  <c r="S188" i="43" s="1"/>
  <c r="T188" i="43" s="1"/>
  <c r="U188" i="43" s="1"/>
  <c r="V188" i="43" s="1"/>
  <c r="W188" i="43" s="1"/>
  <c r="J188" i="43"/>
  <c r="K188" i="43" s="1"/>
  <c r="L188" i="43" s="1"/>
  <c r="M188" i="43" s="1"/>
  <c r="N188" i="43" s="1"/>
  <c r="O188" i="43" s="1"/>
  <c r="P188" i="43" s="1"/>
  <c r="B188" i="43"/>
  <c r="C188" i="43" s="1"/>
  <c r="D188" i="43" s="1"/>
  <c r="E188" i="43" s="1"/>
  <c r="F188" i="43" s="1"/>
  <c r="G188" i="43" s="1"/>
  <c r="H188" i="43" s="1"/>
  <c r="I188" i="43" s="1"/>
  <c r="AT188" i="43"/>
  <c r="AZ188" i="43" s="1"/>
  <c r="BF188" i="43" s="1"/>
  <c r="AW188" i="43"/>
  <c r="BC188" i="43" s="1"/>
  <c r="BI188" i="43" s="1"/>
  <c r="AL65" i="43"/>
  <c r="AM65" i="43" s="1"/>
  <c r="AN65" i="43" s="1"/>
  <c r="AO65" i="43" s="1"/>
  <c r="AP65" i="43" s="1"/>
  <c r="AQ65" i="43" s="1"/>
  <c r="AR65" i="43" s="1"/>
  <c r="AE65" i="43"/>
  <c r="AF65" i="43" s="1"/>
  <c r="AG65" i="43" s="1"/>
  <c r="AH65" i="43" s="1"/>
  <c r="AI65" i="43" s="1"/>
  <c r="AJ65" i="43" s="1"/>
  <c r="AK65" i="43" s="1"/>
  <c r="X65" i="43"/>
  <c r="Y65" i="43" s="1"/>
  <c r="Z65" i="43" s="1"/>
  <c r="AA65" i="43" s="1"/>
  <c r="AB65" i="43" s="1"/>
  <c r="AC65" i="43" s="1"/>
  <c r="AD65" i="43" s="1"/>
  <c r="Q65" i="43"/>
  <c r="R65" i="43" s="1"/>
  <c r="S65" i="43" s="1"/>
  <c r="T65" i="43" s="1"/>
  <c r="U65" i="43" s="1"/>
  <c r="V65" i="43" s="1"/>
  <c r="W65" i="43" s="1"/>
  <c r="J65" i="43"/>
  <c r="K65" i="43" s="1"/>
  <c r="L65" i="43" s="1"/>
  <c r="M65" i="43" s="1"/>
  <c r="N65" i="43" s="1"/>
  <c r="O65" i="43" s="1"/>
  <c r="P65" i="43" s="1"/>
  <c r="B65" i="43"/>
  <c r="C65" i="43" s="1"/>
  <c r="D65" i="43" s="1"/>
  <c r="E65" i="43" s="1"/>
  <c r="F65" i="43" s="1"/>
  <c r="G65" i="43" s="1"/>
  <c r="H65" i="43" s="1"/>
  <c r="I65" i="43" s="1"/>
  <c r="AL97" i="43"/>
  <c r="AM97" i="43" s="1"/>
  <c r="AN97" i="43" s="1"/>
  <c r="AO97" i="43" s="1"/>
  <c r="AP97" i="43" s="1"/>
  <c r="AQ97" i="43" s="1"/>
  <c r="AR97" i="43" s="1"/>
  <c r="AE97" i="43"/>
  <c r="AF97" i="43" s="1"/>
  <c r="AG97" i="43" s="1"/>
  <c r="AH97" i="43" s="1"/>
  <c r="AI97" i="43" s="1"/>
  <c r="AJ97" i="43" s="1"/>
  <c r="AK97" i="43" s="1"/>
  <c r="X97" i="43"/>
  <c r="Y97" i="43" s="1"/>
  <c r="Z97" i="43" s="1"/>
  <c r="AA97" i="43" s="1"/>
  <c r="AB97" i="43" s="1"/>
  <c r="AC97" i="43" s="1"/>
  <c r="AD97" i="43" s="1"/>
  <c r="Q97" i="43"/>
  <c r="R97" i="43" s="1"/>
  <c r="S97" i="43" s="1"/>
  <c r="T97" i="43" s="1"/>
  <c r="U97" i="43" s="1"/>
  <c r="V97" i="43" s="1"/>
  <c r="W97" i="43" s="1"/>
  <c r="J97" i="43"/>
  <c r="K97" i="43" s="1"/>
  <c r="L97" i="43" s="1"/>
  <c r="M97" i="43" s="1"/>
  <c r="N97" i="43" s="1"/>
  <c r="O97" i="43" s="1"/>
  <c r="P97" i="43" s="1"/>
  <c r="B97" i="43"/>
  <c r="C97" i="43" s="1"/>
  <c r="AL74" i="43"/>
  <c r="AM74" i="43" s="1"/>
  <c r="AN74" i="43" s="1"/>
  <c r="AO74" i="43" s="1"/>
  <c r="AP74" i="43" s="1"/>
  <c r="AQ74" i="43" s="1"/>
  <c r="AR74" i="43" s="1"/>
  <c r="AE74" i="43"/>
  <c r="AF74" i="43" s="1"/>
  <c r="AG74" i="43" s="1"/>
  <c r="AH74" i="43" s="1"/>
  <c r="AI74" i="43" s="1"/>
  <c r="AJ74" i="43" s="1"/>
  <c r="AK74" i="43" s="1"/>
  <c r="X74" i="43"/>
  <c r="Y74" i="43" s="1"/>
  <c r="Z74" i="43" s="1"/>
  <c r="AA74" i="43" s="1"/>
  <c r="AB74" i="43" s="1"/>
  <c r="AC74" i="43" s="1"/>
  <c r="AD74" i="43" s="1"/>
  <c r="Q74" i="43"/>
  <c r="R74" i="43" s="1"/>
  <c r="S74" i="43" s="1"/>
  <c r="T74" i="43" s="1"/>
  <c r="U74" i="43" s="1"/>
  <c r="V74" i="43" s="1"/>
  <c r="W74" i="43" s="1"/>
  <c r="J74" i="43"/>
  <c r="K74" i="43" s="1"/>
  <c r="L74" i="43" s="1"/>
  <c r="M74" i="43" s="1"/>
  <c r="N74" i="43" s="1"/>
  <c r="O74" i="43" s="1"/>
  <c r="P74" i="43" s="1"/>
  <c r="B74" i="43"/>
  <c r="C74" i="43" s="1"/>
  <c r="D74" i="43" s="1"/>
  <c r="E74" i="43" s="1"/>
  <c r="F74" i="43" s="1"/>
  <c r="G74" i="43" s="1"/>
  <c r="H74" i="43" s="1"/>
  <c r="I74" i="43" s="1"/>
  <c r="AL90" i="43"/>
  <c r="AM90" i="43" s="1"/>
  <c r="AN90" i="43" s="1"/>
  <c r="AO90" i="43" s="1"/>
  <c r="AP90" i="43" s="1"/>
  <c r="AQ90" i="43" s="1"/>
  <c r="AR90" i="43" s="1"/>
  <c r="AE90" i="43"/>
  <c r="AF90" i="43" s="1"/>
  <c r="AG90" i="43" s="1"/>
  <c r="AH90" i="43" s="1"/>
  <c r="AI90" i="43" s="1"/>
  <c r="AJ90" i="43" s="1"/>
  <c r="AK90" i="43" s="1"/>
  <c r="X90" i="43"/>
  <c r="Y90" i="43" s="1"/>
  <c r="Z90" i="43" s="1"/>
  <c r="AA90" i="43" s="1"/>
  <c r="AB90" i="43" s="1"/>
  <c r="AC90" i="43" s="1"/>
  <c r="AD90" i="43" s="1"/>
  <c r="Q90" i="43"/>
  <c r="R90" i="43" s="1"/>
  <c r="S90" i="43" s="1"/>
  <c r="T90" i="43" s="1"/>
  <c r="U90" i="43" s="1"/>
  <c r="V90" i="43" s="1"/>
  <c r="W90" i="43" s="1"/>
  <c r="J90" i="43"/>
  <c r="K90" i="43" s="1"/>
  <c r="L90" i="43" s="1"/>
  <c r="M90" i="43" s="1"/>
  <c r="N90" i="43" s="1"/>
  <c r="O90" i="43" s="1"/>
  <c r="P90" i="43" s="1"/>
  <c r="B90" i="43"/>
  <c r="C90" i="43" s="1"/>
  <c r="D90" i="43" s="1"/>
  <c r="E90" i="43" s="1"/>
  <c r="F90" i="43" s="1"/>
  <c r="G90" i="43" s="1"/>
  <c r="H90" i="43" s="1"/>
  <c r="I90" i="43" s="1"/>
  <c r="AL83" i="43"/>
  <c r="AM83" i="43" s="1"/>
  <c r="AN83" i="43" s="1"/>
  <c r="AO83" i="43" s="1"/>
  <c r="AP83" i="43" s="1"/>
  <c r="AQ83" i="43" s="1"/>
  <c r="AR83" i="43" s="1"/>
  <c r="AE83" i="43"/>
  <c r="AF83" i="43" s="1"/>
  <c r="AG83" i="43" s="1"/>
  <c r="AH83" i="43" s="1"/>
  <c r="AI83" i="43" s="1"/>
  <c r="AJ83" i="43" s="1"/>
  <c r="AK83" i="43" s="1"/>
  <c r="X83" i="43"/>
  <c r="Y83" i="43" s="1"/>
  <c r="Z83" i="43" s="1"/>
  <c r="AA83" i="43" s="1"/>
  <c r="AB83" i="43" s="1"/>
  <c r="AC83" i="43" s="1"/>
  <c r="AD83" i="43" s="1"/>
  <c r="Q83" i="43"/>
  <c r="R83" i="43" s="1"/>
  <c r="S83" i="43" s="1"/>
  <c r="T83" i="43" s="1"/>
  <c r="U83" i="43" s="1"/>
  <c r="V83" i="43" s="1"/>
  <c r="W83" i="43" s="1"/>
  <c r="J83" i="43"/>
  <c r="K83" i="43" s="1"/>
  <c r="L83" i="43" s="1"/>
  <c r="M83" i="43" s="1"/>
  <c r="N83" i="43" s="1"/>
  <c r="O83" i="43" s="1"/>
  <c r="P83" i="43" s="1"/>
  <c r="B83" i="43"/>
  <c r="C83" i="43" s="1"/>
  <c r="D83" i="43" s="1"/>
  <c r="E83" i="43" s="1"/>
  <c r="F83" i="43" s="1"/>
  <c r="G83" i="43" s="1"/>
  <c r="H83" i="43" s="1"/>
  <c r="I83" i="43" s="1"/>
  <c r="AL99" i="43"/>
  <c r="AM99" i="43" s="1"/>
  <c r="AN99" i="43" s="1"/>
  <c r="AO99" i="43" s="1"/>
  <c r="AP99" i="43" s="1"/>
  <c r="AQ99" i="43" s="1"/>
  <c r="AR99" i="43" s="1"/>
  <c r="AE99" i="43"/>
  <c r="AF99" i="43" s="1"/>
  <c r="AG99" i="43" s="1"/>
  <c r="AH99" i="43" s="1"/>
  <c r="AI99" i="43" s="1"/>
  <c r="AJ99" i="43" s="1"/>
  <c r="AK99" i="43" s="1"/>
  <c r="X99" i="43"/>
  <c r="Y99" i="43" s="1"/>
  <c r="Z99" i="43" s="1"/>
  <c r="AA99" i="43" s="1"/>
  <c r="AB99" i="43" s="1"/>
  <c r="AC99" i="43" s="1"/>
  <c r="AD99" i="43" s="1"/>
  <c r="Q99" i="43"/>
  <c r="R99" i="43" s="1"/>
  <c r="S99" i="43" s="1"/>
  <c r="T99" i="43" s="1"/>
  <c r="U99" i="43" s="1"/>
  <c r="V99" i="43" s="1"/>
  <c r="W99" i="43" s="1"/>
  <c r="J99" i="43"/>
  <c r="K99" i="43" s="1"/>
  <c r="L99" i="43" s="1"/>
  <c r="M99" i="43" s="1"/>
  <c r="N99" i="43" s="1"/>
  <c r="O99" i="43" s="1"/>
  <c r="P99" i="43" s="1"/>
  <c r="B99" i="43"/>
  <c r="C99" i="43" s="1"/>
  <c r="D99" i="43" s="1"/>
  <c r="E99" i="43" s="1"/>
  <c r="F99" i="43" s="1"/>
  <c r="G99" i="43" s="1"/>
  <c r="H99" i="43" s="1"/>
  <c r="I99" i="43" s="1"/>
  <c r="AL93" i="43"/>
  <c r="AM93" i="43" s="1"/>
  <c r="AN93" i="43" s="1"/>
  <c r="AO93" i="43" s="1"/>
  <c r="AP93" i="43" s="1"/>
  <c r="AQ93" i="43" s="1"/>
  <c r="AR93" i="43" s="1"/>
  <c r="AE93" i="43"/>
  <c r="AF93" i="43" s="1"/>
  <c r="AG93" i="43" s="1"/>
  <c r="AH93" i="43" s="1"/>
  <c r="AI93" i="43" s="1"/>
  <c r="AJ93" i="43" s="1"/>
  <c r="AK93" i="43" s="1"/>
  <c r="X93" i="43"/>
  <c r="Y93" i="43" s="1"/>
  <c r="Z93" i="43" s="1"/>
  <c r="AA93" i="43" s="1"/>
  <c r="AB93" i="43" s="1"/>
  <c r="AC93" i="43" s="1"/>
  <c r="AD93" i="43" s="1"/>
  <c r="Q93" i="43"/>
  <c r="R93" i="43" s="1"/>
  <c r="S93" i="43" s="1"/>
  <c r="T93" i="43" s="1"/>
  <c r="U93" i="43" s="1"/>
  <c r="V93" i="43" s="1"/>
  <c r="W93" i="43" s="1"/>
  <c r="J93" i="43"/>
  <c r="K93" i="43" s="1"/>
  <c r="L93" i="43" s="1"/>
  <c r="M93" i="43" s="1"/>
  <c r="N93" i="43" s="1"/>
  <c r="O93" i="43" s="1"/>
  <c r="P93" i="43" s="1"/>
  <c r="B93" i="43"/>
  <c r="C93" i="43" s="1"/>
  <c r="D93" i="43" s="1"/>
  <c r="E93" i="43" s="1"/>
  <c r="F93" i="43" s="1"/>
  <c r="G93" i="43" s="1"/>
  <c r="H93" i="43" s="1"/>
  <c r="I93" i="43" s="1"/>
  <c r="AL86" i="43"/>
  <c r="AM86" i="43" s="1"/>
  <c r="AN86" i="43" s="1"/>
  <c r="AO86" i="43" s="1"/>
  <c r="AP86" i="43" s="1"/>
  <c r="AQ86" i="43" s="1"/>
  <c r="AR86" i="43" s="1"/>
  <c r="AE86" i="43"/>
  <c r="AF86" i="43" s="1"/>
  <c r="AG86" i="43" s="1"/>
  <c r="AH86" i="43" s="1"/>
  <c r="AI86" i="43" s="1"/>
  <c r="AJ86" i="43" s="1"/>
  <c r="AK86" i="43" s="1"/>
  <c r="X86" i="43"/>
  <c r="Y86" i="43" s="1"/>
  <c r="Z86" i="43" s="1"/>
  <c r="AA86" i="43" s="1"/>
  <c r="AB86" i="43" s="1"/>
  <c r="AC86" i="43" s="1"/>
  <c r="AD86" i="43" s="1"/>
  <c r="Q86" i="43"/>
  <c r="R86" i="43" s="1"/>
  <c r="S86" i="43" s="1"/>
  <c r="T86" i="43" s="1"/>
  <c r="U86" i="43" s="1"/>
  <c r="V86" i="43" s="1"/>
  <c r="W86" i="43" s="1"/>
  <c r="J86" i="43"/>
  <c r="K86" i="43" s="1"/>
  <c r="L86" i="43" s="1"/>
  <c r="M86" i="43" s="1"/>
  <c r="N86" i="43" s="1"/>
  <c r="O86" i="43" s="1"/>
  <c r="P86" i="43" s="1"/>
  <c r="B86" i="43"/>
  <c r="C86" i="43" s="1"/>
  <c r="D86" i="43" s="1"/>
  <c r="E86" i="43" s="1"/>
  <c r="F86" i="43" s="1"/>
  <c r="G86" i="43" s="1"/>
  <c r="H86" i="43" s="1"/>
  <c r="I86" i="43" s="1"/>
  <c r="AL78" i="43"/>
  <c r="AM78" i="43" s="1"/>
  <c r="AN78" i="43" s="1"/>
  <c r="AO78" i="43" s="1"/>
  <c r="AP78" i="43" s="1"/>
  <c r="AQ78" i="43" s="1"/>
  <c r="AR78" i="43" s="1"/>
  <c r="AE78" i="43"/>
  <c r="AF78" i="43" s="1"/>
  <c r="AG78" i="43" s="1"/>
  <c r="AH78" i="43" s="1"/>
  <c r="AI78" i="43" s="1"/>
  <c r="AJ78" i="43" s="1"/>
  <c r="AK78" i="43" s="1"/>
  <c r="X78" i="43"/>
  <c r="Y78" i="43" s="1"/>
  <c r="Z78" i="43" s="1"/>
  <c r="AA78" i="43" s="1"/>
  <c r="AB78" i="43" s="1"/>
  <c r="AC78" i="43" s="1"/>
  <c r="AD78" i="43" s="1"/>
  <c r="Q78" i="43"/>
  <c r="R78" i="43" s="1"/>
  <c r="S78" i="43" s="1"/>
  <c r="T78" i="43" s="1"/>
  <c r="U78" i="43" s="1"/>
  <c r="V78" i="43" s="1"/>
  <c r="W78" i="43" s="1"/>
  <c r="J78" i="43"/>
  <c r="K78" i="43" s="1"/>
  <c r="L78" i="43" s="1"/>
  <c r="M78" i="43" s="1"/>
  <c r="N78" i="43" s="1"/>
  <c r="O78" i="43" s="1"/>
  <c r="P78" i="43" s="1"/>
  <c r="B78" i="43"/>
  <c r="C78" i="43" s="1"/>
  <c r="AL64" i="43"/>
  <c r="AM64" i="43" s="1"/>
  <c r="AN64" i="43" s="1"/>
  <c r="AO64" i="43" s="1"/>
  <c r="AP64" i="43" s="1"/>
  <c r="AQ64" i="43" s="1"/>
  <c r="AR64" i="43" s="1"/>
  <c r="AE64" i="43"/>
  <c r="AF64" i="43" s="1"/>
  <c r="AG64" i="43" s="1"/>
  <c r="AH64" i="43" s="1"/>
  <c r="AI64" i="43" s="1"/>
  <c r="AJ64" i="43" s="1"/>
  <c r="AK64" i="43" s="1"/>
  <c r="X64" i="43"/>
  <c r="Y64" i="43" s="1"/>
  <c r="Z64" i="43" s="1"/>
  <c r="AA64" i="43" s="1"/>
  <c r="AB64" i="43" s="1"/>
  <c r="AC64" i="43" s="1"/>
  <c r="AD64" i="43" s="1"/>
  <c r="Q64" i="43"/>
  <c r="R64" i="43" s="1"/>
  <c r="S64" i="43" s="1"/>
  <c r="T64" i="43" s="1"/>
  <c r="U64" i="43" s="1"/>
  <c r="V64" i="43" s="1"/>
  <c r="W64" i="43" s="1"/>
  <c r="J64" i="43"/>
  <c r="K64" i="43" s="1"/>
  <c r="L64" i="43" s="1"/>
  <c r="M64" i="43" s="1"/>
  <c r="N64" i="43" s="1"/>
  <c r="O64" i="43" s="1"/>
  <c r="P64" i="43" s="1"/>
  <c r="B64" i="43"/>
  <c r="C64" i="43" s="1"/>
  <c r="D64" i="43" s="1"/>
  <c r="E64" i="43" s="1"/>
  <c r="F64" i="43" s="1"/>
  <c r="G64" i="43" s="1"/>
  <c r="H64" i="43" s="1"/>
  <c r="I64" i="43" s="1"/>
  <c r="AL96" i="43"/>
  <c r="AM96" i="43" s="1"/>
  <c r="AN96" i="43" s="1"/>
  <c r="AO96" i="43" s="1"/>
  <c r="AP96" i="43" s="1"/>
  <c r="AQ96" i="43" s="1"/>
  <c r="AR96" i="43" s="1"/>
  <c r="AE96" i="43"/>
  <c r="AF96" i="43" s="1"/>
  <c r="AG96" i="43" s="1"/>
  <c r="AH96" i="43" s="1"/>
  <c r="AI96" i="43" s="1"/>
  <c r="AJ96" i="43" s="1"/>
  <c r="AK96" i="43" s="1"/>
  <c r="X96" i="43"/>
  <c r="Y96" i="43" s="1"/>
  <c r="Z96" i="43" s="1"/>
  <c r="AA96" i="43" s="1"/>
  <c r="AB96" i="43" s="1"/>
  <c r="AC96" i="43" s="1"/>
  <c r="AD96" i="43" s="1"/>
  <c r="Q96" i="43"/>
  <c r="R96" i="43" s="1"/>
  <c r="S96" i="43" s="1"/>
  <c r="T96" i="43" s="1"/>
  <c r="U96" i="43" s="1"/>
  <c r="V96" i="43" s="1"/>
  <c r="W96" i="43" s="1"/>
  <c r="J96" i="43"/>
  <c r="K96" i="43" s="1"/>
  <c r="L96" i="43" s="1"/>
  <c r="M96" i="43" s="1"/>
  <c r="N96" i="43" s="1"/>
  <c r="O96" i="43" s="1"/>
  <c r="P96" i="43" s="1"/>
  <c r="B96" i="43"/>
  <c r="C96" i="43" s="1"/>
  <c r="D96" i="43" s="1"/>
  <c r="E96" i="43" s="1"/>
  <c r="F96" i="43" s="1"/>
  <c r="G96" i="43" s="1"/>
  <c r="H96" i="43" s="1"/>
  <c r="I96" i="43" s="1"/>
  <c r="AM463" i="43"/>
  <c r="AN463" i="43" s="1"/>
  <c r="AL463" i="43"/>
  <c r="AE463" i="43"/>
  <c r="AF463" i="43" s="1"/>
  <c r="X463" i="43"/>
  <c r="Y463" i="43" s="1"/>
  <c r="Q463" i="43"/>
  <c r="R463" i="43" s="1"/>
  <c r="K463" i="43"/>
  <c r="L463" i="43" s="1"/>
  <c r="M463" i="43" s="1"/>
  <c r="N463" i="43" s="1"/>
  <c r="O463" i="43" s="1"/>
  <c r="P463" i="43" s="1"/>
  <c r="J463" i="43"/>
  <c r="C463" i="43"/>
  <c r="D463" i="43" s="1"/>
  <c r="E463" i="43" s="1"/>
  <c r="F463" i="43" s="1"/>
  <c r="G463" i="43" s="1"/>
  <c r="H463" i="43" s="1"/>
  <c r="I463" i="43" s="1"/>
  <c r="B463" i="43"/>
  <c r="AL400" i="43"/>
  <c r="AM400" i="43" s="1"/>
  <c r="AF400" i="43"/>
  <c r="AG400" i="43" s="1"/>
  <c r="AE400" i="43"/>
  <c r="Y400" i="43"/>
  <c r="Z400" i="43" s="1"/>
  <c r="X400" i="43"/>
  <c r="Q400" i="43"/>
  <c r="R400" i="43" s="1"/>
  <c r="S400" i="43" s="1"/>
  <c r="T400" i="43" s="1"/>
  <c r="U400" i="43" s="1"/>
  <c r="V400" i="43" s="1"/>
  <c r="W400" i="43" s="1"/>
  <c r="J400" i="43"/>
  <c r="K400" i="43" s="1"/>
  <c r="L400" i="43" s="1"/>
  <c r="M400" i="43" s="1"/>
  <c r="N400" i="43" s="1"/>
  <c r="O400" i="43" s="1"/>
  <c r="P400" i="43" s="1"/>
  <c r="C400" i="43"/>
  <c r="D400" i="43" s="1"/>
  <c r="E400" i="43" s="1"/>
  <c r="F400" i="43" s="1"/>
  <c r="G400" i="43" s="1"/>
  <c r="H400" i="43" s="1"/>
  <c r="I400" i="43" s="1"/>
  <c r="B400" i="43"/>
  <c r="AL431" i="43"/>
  <c r="AM431" i="43" s="1"/>
  <c r="AN431" i="43" s="1"/>
  <c r="AO431" i="43" s="1"/>
  <c r="AP431" i="43" s="1"/>
  <c r="AQ431" i="43" s="1"/>
  <c r="AR431" i="43" s="1"/>
  <c r="AE431" i="43"/>
  <c r="AF431" i="43"/>
  <c r="AG431" i="43" s="1"/>
  <c r="X431" i="43"/>
  <c r="Y431" i="43" s="1"/>
  <c r="Q431" i="43"/>
  <c r="R431" i="43" s="1"/>
  <c r="K431" i="43"/>
  <c r="L431" i="43" s="1"/>
  <c r="J431" i="43"/>
  <c r="C431" i="43"/>
  <c r="B431" i="43"/>
  <c r="AQ216" i="43"/>
  <c r="AR216" i="43"/>
  <c r="AP216" i="43"/>
  <c r="AN216" i="43"/>
  <c r="AM216" i="43"/>
  <c r="AO216" i="43"/>
  <c r="AL216" i="43"/>
  <c r="AI216" i="43"/>
  <c r="AK216" i="43"/>
  <c r="AJ216" i="43"/>
  <c r="AH216" i="43"/>
  <c r="AG216" i="43"/>
  <c r="AF216" i="43"/>
  <c r="AE216" i="43"/>
  <c r="AD216" i="43"/>
  <c r="AB216" i="43"/>
  <c r="Z216" i="43"/>
  <c r="AC216" i="43"/>
  <c r="AA216" i="43"/>
  <c r="Y216" i="43"/>
  <c r="W216" i="43"/>
  <c r="X216" i="43"/>
  <c r="V216" i="43"/>
  <c r="S216" i="43"/>
  <c r="T216" i="43"/>
  <c r="R216" i="43"/>
  <c r="U216" i="43"/>
  <c r="Q216" i="43"/>
  <c r="O216" i="43"/>
  <c r="P216" i="43"/>
  <c r="N216" i="43"/>
  <c r="K216" i="43"/>
  <c r="M216" i="43"/>
  <c r="J216" i="43"/>
  <c r="L216" i="43"/>
  <c r="H216" i="43"/>
  <c r="F216" i="43"/>
  <c r="I216" i="43"/>
  <c r="G216" i="43"/>
  <c r="C216" i="43"/>
  <c r="E216" i="43"/>
  <c r="B216" i="43"/>
  <c r="D216" i="43"/>
  <c r="BM216" i="43"/>
  <c r="BI216" i="43"/>
  <c r="BG216" i="43"/>
  <c r="BJ216" i="43"/>
  <c r="BH216" i="43"/>
  <c r="BE216" i="43"/>
  <c r="BF216" i="43"/>
  <c r="BL216" i="43"/>
  <c r="AS216" i="43"/>
  <c r="BK216" i="43"/>
  <c r="BN216" i="43"/>
  <c r="BC216" i="43"/>
  <c r="BB216" i="43"/>
  <c r="AZ216" i="43"/>
  <c r="BA216" i="43"/>
  <c r="AY216" i="43"/>
  <c r="BD216" i="43"/>
  <c r="AW216" i="43"/>
  <c r="AX216" i="43"/>
  <c r="AV216" i="43"/>
  <c r="AU216" i="43"/>
  <c r="AT216" i="43"/>
  <c r="AQ232" i="43"/>
  <c r="AR232" i="43"/>
  <c r="AP232" i="43"/>
  <c r="AN232" i="43"/>
  <c r="AM232" i="43"/>
  <c r="AO232" i="43"/>
  <c r="AL232" i="43"/>
  <c r="AI232" i="43"/>
  <c r="AJ232" i="43"/>
  <c r="AK232" i="43"/>
  <c r="AH232" i="43"/>
  <c r="AG232" i="43"/>
  <c r="AE232" i="43"/>
  <c r="AF232" i="43"/>
  <c r="AD232" i="43"/>
  <c r="AB232" i="43"/>
  <c r="Z232" i="43"/>
  <c r="AC232" i="43"/>
  <c r="AA232" i="43"/>
  <c r="Y232" i="43"/>
  <c r="W232" i="43"/>
  <c r="X232" i="43"/>
  <c r="S232" i="43"/>
  <c r="V232" i="43"/>
  <c r="T232" i="43"/>
  <c r="R232" i="43"/>
  <c r="U232" i="43"/>
  <c r="Q232" i="43"/>
  <c r="O232" i="43"/>
  <c r="P232" i="43"/>
  <c r="N232" i="43"/>
  <c r="K232" i="43"/>
  <c r="M232" i="43"/>
  <c r="J232" i="43"/>
  <c r="L232" i="43"/>
  <c r="H232" i="43"/>
  <c r="F232" i="43"/>
  <c r="I232" i="43"/>
  <c r="G232" i="43"/>
  <c r="C232" i="43"/>
  <c r="E232" i="43"/>
  <c r="B232" i="43"/>
  <c r="D232" i="43"/>
  <c r="BM232" i="43"/>
  <c r="BI232" i="43"/>
  <c r="BG232" i="43"/>
  <c r="BJ232" i="43"/>
  <c r="BH232" i="43"/>
  <c r="BE232" i="43"/>
  <c r="BF232" i="43"/>
  <c r="BL232" i="43"/>
  <c r="AS232" i="43"/>
  <c r="BK232" i="43"/>
  <c r="BN232" i="43"/>
  <c r="BA232" i="43"/>
  <c r="BD232" i="43"/>
  <c r="BC232" i="43"/>
  <c r="BB232" i="43"/>
  <c r="AZ232" i="43"/>
  <c r="AY232" i="43"/>
  <c r="AX232" i="43"/>
  <c r="AW232" i="43"/>
  <c r="AV232" i="43"/>
  <c r="AU232" i="43"/>
  <c r="AT232" i="43"/>
  <c r="AQ248" i="43"/>
  <c r="AR248" i="43"/>
  <c r="AP248" i="43"/>
  <c r="AN248" i="43"/>
  <c r="AM248" i="43"/>
  <c r="AO248" i="43"/>
  <c r="AL248" i="43"/>
  <c r="AK248" i="43"/>
  <c r="AJ248" i="43"/>
  <c r="AI248" i="43"/>
  <c r="AH248" i="43"/>
  <c r="AG248" i="43"/>
  <c r="AF248" i="43"/>
  <c r="AE248" i="43"/>
  <c r="AD248" i="43"/>
  <c r="AB248" i="43"/>
  <c r="Z248" i="43"/>
  <c r="AC248" i="43"/>
  <c r="AA248" i="43"/>
  <c r="Y248" i="43"/>
  <c r="W248" i="43"/>
  <c r="X248" i="43"/>
  <c r="S248" i="43"/>
  <c r="V248" i="43"/>
  <c r="T248" i="43"/>
  <c r="R248" i="43"/>
  <c r="U248" i="43"/>
  <c r="Q248" i="43"/>
  <c r="O248" i="43"/>
  <c r="P248" i="43"/>
  <c r="N248" i="43"/>
  <c r="K248" i="43"/>
  <c r="M248" i="43"/>
  <c r="L248" i="43"/>
  <c r="J248" i="43"/>
  <c r="H248" i="43"/>
  <c r="F248" i="43"/>
  <c r="I248" i="43"/>
  <c r="G248" i="43"/>
  <c r="C248" i="43"/>
  <c r="E248" i="43"/>
  <c r="B248" i="43"/>
  <c r="D248" i="43"/>
  <c r="BM248" i="43"/>
  <c r="BI248" i="43"/>
  <c r="BG248" i="43"/>
  <c r="BJ248" i="43"/>
  <c r="BH248" i="43"/>
  <c r="BE248" i="43"/>
  <c r="BF248" i="43"/>
  <c r="BL248" i="43"/>
  <c r="BK248" i="43"/>
  <c r="BN248" i="43"/>
  <c r="BC248" i="43"/>
  <c r="BB248" i="43"/>
  <c r="BA248" i="43"/>
  <c r="AZ248" i="43"/>
  <c r="AY248" i="43"/>
  <c r="BD248" i="43"/>
  <c r="AV248" i="43"/>
  <c r="AW248" i="43"/>
  <c r="AX248" i="43"/>
  <c r="AS248" i="43"/>
  <c r="AT248" i="43"/>
  <c r="AU248" i="43"/>
  <c r="AQ264" i="43"/>
  <c r="AR264" i="43"/>
  <c r="AP264" i="43"/>
  <c r="AN264" i="43"/>
  <c r="AM264" i="43"/>
  <c r="AO264" i="43"/>
  <c r="AL264" i="43"/>
  <c r="AJ264" i="43"/>
  <c r="AK264" i="43"/>
  <c r="AH264" i="43"/>
  <c r="AI264" i="43"/>
  <c r="AG264" i="43"/>
  <c r="AF264" i="43"/>
  <c r="AD264" i="43"/>
  <c r="AB264" i="43"/>
  <c r="Z264" i="43"/>
  <c r="AE264" i="43"/>
  <c r="AC264" i="43"/>
  <c r="AA264" i="43"/>
  <c r="Y264" i="43"/>
  <c r="W264" i="43"/>
  <c r="X264" i="43"/>
  <c r="S264" i="43"/>
  <c r="V264" i="43"/>
  <c r="T264" i="43"/>
  <c r="R264" i="43"/>
  <c r="U264" i="43"/>
  <c r="Q264" i="43"/>
  <c r="O264" i="43"/>
  <c r="P264" i="43"/>
  <c r="N264" i="43"/>
  <c r="K264" i="43"/>
  <c r="M264" i="43"/>
  <c r="L264" i="43"/>
  <c r="J264" i="43"/>
  <c r="H264" i="43"/>
  <c r="F264" i="43"/>
  <c r="I264" i="43"/>
  <c r="G264" i="43"/>
  <c r="C264" i="43"/>
  <c r="E264" i="43"/>
  <c r="B264" i="43"/>
  <c r="D264" i="43"/>
  <c r="BM264" i="43"/>
  <c r="BI264" i="43"/>
  <c r="BG264" i="43"/>
  <c r="BJ264" i="43"/>
  <c r="BH264" i="43"/>
  <c r="BE264" i="43"/>
  <c r="BF264" i="43"/>
  <c r="BL264" i="43"/>
  <c r="AS264" i="43"/>
  <c r="BK264" i="43"/>
  <c r="BN264" i="43"/>
  <c r="AY264" i="43"/>
  <c r="BD264" i="43"/>
  <c r="BC264" i="43"/>
  <c r="BB264" i="43"/>
  <c r="AZ264" i="43"/>
  <c r="BA264" i="43"/>
  <c r="AW264" i="43"/>
  <c r="AV264" i="43"/>
  <c r="AU264" i="43"/>
  <c r="AT264" i="43"/>
  <c r="AX264" i="43"/>
  <c r="AQ280" i="43"/>
  <c r="AR280" i="43"/>
  <c r="AP280" i="43"/>
  <c r="AN280" i="43"/>
  <c r="AM280" i="43"/>
  <c r="AO280" i="43"/>
  <c r="AL280" i="43"/>
  <c r="AK280" i="43"/>
  <c r="AJ280" i="43"/>
  <c r="AI280" i="43"/>
  <c r="AH280" i="43"/>
  <c r="AG280" i="43"/>
  <c r="AF280" i="43"/>
  <c r="AD280" i="43"/>
  <c r="AB280" i="43"/>
  <c r="AC280" i="43"/>
  <c r="AA280" i="43"/>
  <c r="AE280" i="43"/>
  <c r="Y280" i="43"/>
  <c r="W280" i="43"/>
  <c r="X280" i="43"/>
  <c r="Z280" i="43"/>
  <c r="S280" i="43"/>
  <c r="V280" i="43"/>
  <c r="T280" i="43"/>
  <c r="R280" i="43"/>
  <c r="U280" i="43"/>
  <c r="Q280" i="43"/>
  <c r="O280" i="43"/>
  <c r="P280" i="43"/>
  <c r="N280" i="43"/>
  <c r="K280" i="43"/>
  <c r="M280" i="43"/>
  <c r="L280" i="43"/>
  <c r="J280" i="43"/>
  <c r="H280" i="43"/>
  <c r="F280" i="43"/>
  <c r="I280" i="43"/>
  <c r="G280" i="43"/>
  <c r="C280" i="43"/>
  <c r="E280" i="43"/>
  <c r="B280" i="43"/>
  <c r="D280" i="43"/>
  <c r="BM280" i="43"/>
  <c r="BI280" i="43"/>
  <c r="BG280" i="43"/>
  <c r="BJ280" i="43"/>
  <c r="BH280" i="43"/>
  <c r="BE280" i="43"/>
  <c r="BF280" i="43"/>
  <c r="BL280" i="43"/>
  <c r="BC280" i="43"/>
  <c r="BB280" i="43"/>
  <c r="AZ280" i="43"/>
  <c r="BA280" i="43"/>
  <c r="AY280" i="43"/>
  <c r="BD280" i="43"/>
  <c r="BN280" i="43"/>
  <c r="BK280" i="43"/>
  <c r="AS280" i="43"/>
  <c r="AT280" i="43"/>
  <c r="AU280" i="43"/>
  <c r="AV280" i="43"/>
  <c r="AW280" i="43"/>
  <c r="AX280" i="43"/>
  <c r="AQ296" i="43"/>
  <c r="AR296" i="43"/>
  <c r="AP296" i="43"/>
  <c r="AN296" i="43"/>
  <c r="AM296" i="43"/>
  <c r="AO296" i="43"/>
  <c r="AL296" i="43"/>
  <c r="AJ296" i="43"/>
  <c r="AK296" i="43"/>
  <c r="AH296" i="43"/>
  <c r="AI296" i="43"/>
  <c r="AG296" i="43"/>
  <c r="AF296" i="43"/>
  <c r="AD296" i="43"/>
  <c r="AB296" i="43"/>
  <c r="AE296" i="43"/>
  <c r="AC296" i="43"/>
  <c r="AA296" i="43"/>
  <c r="Y296" i="43"/>
  <c r="W296" i="43"/>
  <c r="X296" i="43"/>
  <c r="Z296" i="43"/>
  <c r="S296" i="43"/>
  <c r="V296" i="43"/>
  <c r="T296" i="43"/>
  <c r="R296" i="43"/>
  <c r="U296" i="43"/>
  <c r="Q296" i="43"/>
  <c r="O296" i="43"/>
  <c r="P296" i="43"/>
  <c r="N296" i="43"/>
  <c r="K296" i="43"/>
  <c r="M296" i="43"/>
  <c r="L296" i="43"/>
  <c r="J296" i="43"/>
  <c r="H296" i="43"/>
  <c r="F296" i="43"/>
  <c r="I296" i="43"/>
  <c r="G296" i="43"/>
  <c r="C296" i="43"/>
  <c r="E296" i="43"/>
  <c r="B296" i="43"/>
  <c r="D296" i="43"/>
  <c r="BM296" i="43"/>
  <c r="BI296" i="43"/>
  <c r="BG296" i="43"/>
  <c r="BJ296" i="43"/>
  <c r="BH296" i="43"/>
  <c r="BE296" i="43"/>
  <c r="BF296" i="43"/>
  <c r="BL296" i="43"/>
  <c r="BK296" i="43"/>
  <c r="BN296" i="43"/>
  <c r="BA296" i="43"/>
  <c r="BD296" i="43"/>
  <c r="BC296" i="43"/>
  <c r="BB296" i="43"/>
  <c r="AZ296" i="43"/>
  <c r="AY296" i="43"/>
  <c r="AW296" i="43"/>
  <c r="AX296" i="43"/>
  <c r="AS296" i="43"/>
  <c r="AT296" i="43"/>
  <c r="AU296" i="43"/>
  <c r="AV296" i="43"/>
  <c r="AL473" i="43"/>
  <c r="AM473" i="43" s="1"/>
  <c r="AE473" i="43"/>
  <c r="AF473" i="43" s="1"/>
  <c r="Z473" i="43"/>
  <c r="AA473" i="43" s="1"/>
  <c r="Y473" i="43"/>
  <c r="X473" i="43"/>
  <c r="Q473" i="43"/>
  <c r="R473" i="43" s="1"/>
  <c r="S473" i="43" s="1"/>
  <c r="T473" i="43" s="1"/>
  <c r="U473" i="43" s="1"/>
  <c r="V473" i="43" s="1"/>
  <c r="W473" i="43" s="1"/>
  <c r="K473" i="43"/>
  <c r="L473" i="43" s="1"/>
  <c r="M473" i="43" s="1"/>
  <c r="N473" i="43" s="1"/>
  <c r="O473" i="43" s="1"/>
  <c r="P473" i="43" s="1"/>
  <c r="J473" i="43"/>
  <c r="D473" i="43"/>
  <c r="E473" i="43"/>
  <c r="F473" i="43" s="1"/>
  <c r="G473" i="43" s="1"/>
  <c r="H473" i="43" s="1"/>
  <c r="I473" i="43" s="1"/>
  <c r="C473" i="43"/>
  <c r="B473" i="43"/>
  <c r="AR209" i="43"/>
  <c r="AP209" i="43"/>
  <c r="AQ209" i="43"/>
  <c r="AO209" i="43"/>
  <c r="AN209" i="43"/>
  <c r="AM209" i="43"/>
  <c r="AL209" i="43"/>
  <c r="AI209" i="43"/>
  <c r="AJ209" i="43"/>
  <c r="AK209" i="43"/>
  <c r="AH209" i="43"/>
  <c r="AG209" i="43"/>
  <c r="AF209" i="43"/>
  <c r="AE209" i="43"/>
  <c r="AD209" i="43"/>
  <c r="AB209" i="43"/>
  <c r="Z209" i="43"/>
  <c r="AC209" i="43"/>
  <c r="AA209" i="43"/>
  <c r="Y209" i="43"/>
  <c r="W209" i="43"/>
  <c r="X209" i="43"/>
  <c r="V209" i="43"/>
  <c r="U209" i="43"/>
  <c r="S209" i="43"/>
  <c r="T209" i="43"/>
  <c r="R209" i="43"/>
  <c r="Q209" i="43"/>
  <c r="O209" i="43"/>
  <c r="P209" i="43"/>
  <c r="N209" i="43"/>
  <c r="L209" i="43"/>
  <c r="K209" i="43"/>
  <c r="M209" i="43"/>
  <c r="J209" i="43"/>
  <c r="H209" i="43"/>
  <c r="F209" i="43"/>
  <c r="I209" i="43"/>
  <c r="G209" i="43"/>
  <c r="D209" i="43"/>
  <c r="C209" i="43"/>
  <c r="E209" i="43"/>
  <c r="B209" i="43"/>
  <c r="BM209" i="43"/>
  <c r="BI209" i="43"/>
  <c r="BG209" i="43"/>
  <c r="BJ209" i="43"/>
  <c r="BH209" i="43"/>
  <c r="BE209" i="43"/>
  <c r="BF209" i="43"/>
  <c r="BL209" i="43"/>
  <c r="AS209" i="43"/>
  <c r="AZ209" i="43"/>
  <c r="BN209" i="43"/>
  <c r="AX209" i="43"/>
  <c r="BB209" i="43"/>
  <c r="BK209" i="43"/>
  <c r="BA209" i="43"/>
  <c r="AY209" i="43"/>
  <c r="AV209" i="43"/>
  <c r="AT209" i="43"/>
  <c r="BD209" i="43"/>
  <c r="BC209" i="43"/>
  <c r="AW209" i="43"/>
  <c r="AU209" i="43"/>
  <c r="AR225" i="43"/>
  <c r="AP225" i="43"/>
  <c r="AQ225" i="43"/>
  <c r="AO225" i="43"/>
  <c r="AN225" i="43"/>
  <c r="AM225" i="43"/>
  <c r="AL225" i="43"/>
  <c r="AI225" i="43"/>
  <c r="AK225" i="43"/>
  <c r="AJ225" i="43"/>
  <c r="AG225" i="43"/>
  <c r="AH225" i="43"/>
  <c r="AF225" i="43"/>
  <c r="AE225" i="43"/>
  <c r="AD225" i="43"/>
  <c r="AB225" i="43"/>
  <c r="AC225" i="43"/>
  <c r="AA225" i="43"/>
  <c r="Z225" i="43"/>
  <c r="Y225" i="43"/>
  <c r="W225" i="43"/>
  <c r="X225" i="43"/>
  <c r="U225" i="43"/>
  <c r="S225" i="43"/>
  <c r="V225" i="43"/>
  <c r="T225" i="43"/>
  <c r="R225" i="43"/>
  <c r="Q225" i="43"/>
  <c r="O225" i="43"/>
  <c r="P225" i="43"/>
  <c r="N225" i="43"/>
  <c r="L225" i="43"/>
  <c r="K225" i="43"/>
  <c r="M225" i="43"/>
  <c r="J225" i="43"/>
  <c r="H225" i="43"/>
  <c r="F225" i="43"/>
  <c r="I225" i="43"/>
  <c r="G225" i="43"/>
  <c r="D225" i="43"/>
  <c r="C225" i="43"/>
  <c r="E225" i="43"/>
  <c r="B225" i="43"/>
  <c r="BM225" i="43"/>
  <c r="BI225" i="43"/>
  <c r="BG225" i="43"/>
  <c r="BJ225" i="43"/>
  <c r="BH225" i="43"/>
  <c r="BE225" i="43"/>
  <c r="BF225" i="43"/>
  <c r="BL225" i="43"/>
  <c r="BC225" i="43"/>
  <c r="AW225" i="43"/>
  <c r="AZ225" i="43"/>
  <c r="BA225" i="43"/>
  <c r="AV225" i="43"/>
  <c r="BN225" i="43"/>
  <c r="BB225" i="43"/>
  <c r="AY225" i="43"/>
  <c r="BK225" i="43"/>
  <c r="AS225" i="43"/>
  <c r="AU225" i="43"/>
  <c r="AX225" i="43"/>
  <c r="BD225" i="43"/>
  <c r="AT225" i="43"/>
  <c r="AR241" i="43"/>
  <c r="AP241" i="43"/>
  <c r="AQ241" i="43"/>
  <c r="AO241" i="43"/>
  <c r="AN241" i="43"/>
  <c r="AM241" i="43"/>
  <c r="AL241" i="43"/>
  <c r="AI241" i="43"/>
  <c r="AJ241" i="43"/>
  <c r="AK241" i="43"/>
  <c r="AH241" i="43"/>
  <c r="AG241" i="43"/>
  <c r="AF241" i="43"/>
  <c r="AE241" i="43"/>
  <c r="AD241" i="43"/>
  <c r="AB241" i="43"/>
  <c r="AC241" i="43"/>
  <c r="AA241" i="43"/>
  <c r="Y241" i="43"/>
  <c r="W241" i="43"/>
  <c r="Z241" i="43"/>
  <c r="X241" i="43"/>
  <c r="U241" i="43"/>
  <c r="S241" i="43"/>
  <c r="V241" i="43"/>
  <c r="T241" i="43"/>
  <c r="R241" i="43"/>
  <c r="Q241" i="43"/>
  <c r="O241" i="43"/>
  <c r="P241" i="43"/>
  <c r="N241" i="43"/>
  <c r="L241" i="43"/>
  <c r="K241" i="43"/>
  <c r="M241" i="43"/>
  <c r="J241" i="43"/>
  <c r="H241" i="43"/>
  <c r="F241" i="43"/>
  <c r="I241" i="43"/>
  <c r="G241" i="43"/>
  <c r="D241" i="43"/>
  <c r="C241" i="43"/>
  <c r="E241" i="43"/>
  <c r="B241" i="43"/>
  <c r="BM241" i="43"/>
  <c r="BI241" i="43"/>
  <c r="BG241" i="43"/>
  <c r="BJ241" i="43"/>
  <c r="BH241" i="43"/>
  <c r="BE241" i="43"/>
  <c r="BF241" i="43"/>
  <c r="BL241" i="43"/>
  <c r="BD241" i="43"/>
  <c r="BC241" i="43"/>
  <c r="AZ241" i="43"/>
  <c r="BB241" i="43"/>
  <c r="BN241" i="43"/>
  <c r="AY241" i="43"/>
  <c r="AU241" i="43"/>
  <c r="BA241" i="43"/>
  <c r="AW241" i="43"/>
  <c r="AV241" i="43"/>
  <c r="BK241" i="43"/>
  <c r="AS241" i="43"/>
  <c r="AT241" i="43"/>
  <c r="AX241" i="43"/>
  <c r="AR257" i="43"/>
  <c r="AP257" i="43"/>
  <c r="AQ257" i="43"/>
  <c r="AO257" i="43"/>
  <c r="AN257" i="43"/>
  <c r="AM257" i="43"/>
  <c r="AL257" i="43"/>
  <c r="AK257" i="43"/>
  <c r="AJ257" i="43"/>
  <c r="AG257" i="43"/>
  <c r="AI257" i="43"/>
  <c r="AH257" i="43"/>
  <c r="AF257" i="43"/>
  <c r="AE257" i="43"/>
  <c r="AD257" i="43"/>
  <c r="AB257" i="43"/>
  <c r="AC257" i="43"/>
  <c r="AA257" i="43"/>
  <c r="Z257" i="43"/>
  <c r="Y257" i="43"/>
  <c r="W257" i="43"/>
  <c r="X257" i="43"/>
  <c r="U257" i="43"/>
  <c r="S257" i="43"/>
  <c r="V257" i="43"/>
  <c r="T257" i="43"/>
  <c r="R257" i="43"/>
  <c r="Q257" i="43"/>
  <c r="O257" i="43"/>
  <c r="P257" i="43"/>
  <c r="N257" i="43"/>
  <c r="L257" i="43"/>
  <c r="K257" i="43"/>
  <c r="M257" i="43"/>
  <c r="J257" i="43"/>
  <c r="H257" i="43"/>
  <c r="F257" i="43"/>
  <c r="I257" i="43"/>
  <c r="G257" i="43"/>
  <c r="D257" i="43"/>
  <c r="C257" i="43"/>
  <c r="E257" i="43"/>
  <c r="B257" i="43"/>
  <c r="BM257" i="43"/>
  <c r="BI257" i="43"/>
  <c r="BG257" i="43"/>
  <c r="BJ257" i="43"/>
  <c r="BH257" i="43"/>
  <c r="BE257" i="43"/>
  <c r="BF257" i="43"/>
  <c r="BL257" i="43"/>
  <c r="AU257" i="43"/>
  <c r="AT257" i="43"/>
  <c r="BD257" i="43"/>
  <c r="BC257" i="43"/>
  <c r="AW257" i="43"/>
  <c r="AV257" i="43"/>
  <c r="AZ257" i="43"/>
  <c r="BK257" i="43"/>
  <c r="AS257" i="43"/>
  <c r="BN257" i="43"/>
  <c r="BA257" i="43"/>
  <c r="BB257" i="43"/>
  <c r="AX257" i="43"/>
  <c r="AY257" i="43"/>
  <c r="AR273" i="43"/>
  <c r="AP273" i="43"/>
  <c r="AQ273" i="43"/>
  <c r="AO273" i="43"/>
  <c r="AN273" i="43"/>
  <c r="AM273" i="43"/>
  <c r="AL273" i="43"/>
  <c r="AJ273" i="43"/>
  <c r="AK273" i="43"/>
  <c r="AH273" i="43"/>
  <c r="AI273" i="43"/>
  <c r="AF273" i="43"/>
  <c r="AG273" i="43"/>
  <c r="AD273" i="43"/>
  <c r="AB273" i="43"/>
  <c r="AE273" i="43"/>
  <c r="AC273" i="43"/>
  <c r="AA273" i="43"/>
  <c r="Y273" i="43"/>
  <c r="W273" i="43"/>
  <c r="Z273" i="43"/>
  <c r="X273" i="43"/>
  <c r="U273" i="43"/>
  <c r="S273" i="43"/>
  <c r="V273" i="43"/>
  <c r="T273" i="43"/>
  <c r="R273" i="43"/>
  <c r="Q273" i="43"/>
  <c r="O273" i="43"/>
  <c r="P273" i="43"/>
  <c r="N273" i="43"/>
  <c r="L273" i="43"/>
  <c r="K273" i="43"/>
  <c r="M273" i="43"/>
  <c r="J273" i="43"/>
  <c r="H273" i="43"/>
  <c r="F273" i="43"/>
  <c r="I273" i="43"/>
  <c r="G273" i="43"/>
  <c r="D273" i="43"/>
  <c r="C273" i="43"/>
  <c r="E273" i="43"/>
  <c r="B273" i="43"/>
  <c r="BM273" i="43"/>
  <c r="BI273" i="43"/>
  <c r="BG273" i="43"/>
  <c r="BJ273" i="43"/>
  <c r="BH273" i="43"/>
  <c r="BE273" i="43"/>
  <c r="BF273" i="43"/>
  <c r="BL273" i="43"/>
  <c r="BN273" i="43"/>
  <c r="AV273" i="43"/>
  <c r="BD273" i="43"/>
  <c r="BC273" i="43"/>
  <c r="BB273" i="43"/>
  <c r="BK273" i="43"/>
  <c r="AZ273" i="43"/>
  <c r="AX273" i="43"/>
  <c r="AY273" i="43"/>
  <c r="AT273" i="43"/>
  <c r="AW273" i="43"/>
  <c r="BA273" i="43"/>
  <c r="AU273" i="43"/>
  <c r="AS273" i="43"/>
  <c r="AS289" i="43"/>
  <c r="AR289" i="43"/>
  <c r="AQ289" i="43"/>
  <c r="AO289" i="43"/>
  <c r="AP289" i="43"/>
  <c r="AN289" i="43"/>
  <c r="AM289" i="43"/>
  <c r="AL289" i="43"/>
  <c r="AK289" i="43"/>
  <c r="AJ289" i="43"/>
  <c r="AI289" i="43"/>
  <c r="AH289" i="43"/>
  <c r="AF289" i="43"/>
  <c r="AG289" i="43"/>
  <c r="AE289" i="43"/>
  <c r="AD289" i="43"/>
  <c r="AB289" i="43"/>
  <c r="AC289" i="43"/>
  <c r="AA289" i="43"/>
  <c r="Z289" i="43"/>
  <c r="Y289" i="43"/>
  <c r="W289" i="43"/>
  <c r="X289" i="43"/>
  <c r="U289" i="43"/>
  <c r="S289" i="43"/>
  <c r="V289" i="43"/>
  <c r="T289" i="43"/>
  <c r="R289" i="43"/>
  <c r="Q289" i="43"/>
  <c r="O289" i="43"/>
  <c r="P289" i="43"/>
  <c r="N289" i="43"/>
  <c r="L289" i="43"/>
  <c r="K289" i="43"/>
  <c r="M289" i="43"/>
  <c r="J289" i="43"/>
  <c r="H289" i="43"/>
  <c r="F289" i="43"/>
  <c r="I289" i="43"/>
  <c r="G289" i="43"/>
  <c r="D289" i="43"/>
  <c r="C289" i="43"/>
  <c r="E289" i="43"/>
  <c r="B289" i="43"/>
  <c r="BM289" i="43"/>
  <c r="BI289" i="43"/>
  <c r="BG289" i="43"/>
  <c r="BJ289" i="43"/>
  <c r="BH289" i="43"/>
  <c r="BE289" i="43"/>
  <c r="BF289" i="43"/>
  <c r="BL289" i="43"/>
  <c r="AY289" i="43"/>
  <c r="AU289" i="43"/>
  <c r="AT289" i="43"/>
  <c r="BD289" i="43"/>
  <c r="AW289" i="43"/>
  <c r="BC289" i="43"/>
  <c r="BN289" i="43"/>
  <c r="BB289" i="43"/>
  <c r="AX289" i="43"/>
  <c r="BA289" i="43"/>
  <c r="AZ289" i="43"/>
  <c r="AV289" i="43"/>
  <c r="BK289" i="43"/>
  <c r="AM344" i="43"/>
  <c r="AN344" i="43" s="1"/>
  <c r="AL344" i="43"/>
  <c r="AF344" i="43"/>
  <c r="AG344" i="43" s="1"/>
  <c r="AH344" i="43" s="1"/>
  <c r="AI344" i="43" s="1"/>
  <c r="AJ344" i="43" s="1"/>
  <c r="AK344" i="43" s="1"/>
  <c r="AE344" i="43"/>
  <c r="AW344" i="43" s="1"/>
  <c r="X344" i="43"/>
  <c r="Y344" i="43" s="1"/>
  <c r="R344" i="43"/>
  <c r="S344" i="43" s="1"/>
  <c r="Q344" i="43"/>
  <c r="J344" i="43"/>
  <c r="K344" i="43" s="1"/>
  <c r="C344" i="43"/>
  <c r="D344" i="43"/>
  <c r="E344" i="43" s="1"/>
  <c r="F344" i="43" s="1"/>
  <c r="G344" i="43" s="1"/>
  <c r="H344" i="43" s="1"/>
  <c r="I344" i="43" s="1"/>
  <c r="B344" i="43"/>
  <c r="AR202" i="43"/>
  <c r="AQ202" i="43"/>
  <c r="AN202" i="43"/>
  <c r="AP202" i="43"/>
  <c r="AO202" i="43"/>
  <c r="AM202" i="43"/>
  <c r="AL202" i="43"/>
  <c r="AK202" i="43"/>
  <c r="AI202" i="43"/>
  <c r="AJ202" i="43"/>
  <c r="AH202" i="43"/>
  <c r="AG202" i="43"/>
  <c r="AF202" i="43"/>
  <c r="AE202" i="43"/>
  <c r="AB202" i="43"/>
  <c r="Z202" i="43"/>
  <c r="AD202" i="43"/>
  <c r="AC202" i="43"/>
  <c r="AA202" i="43"/>
  <c r="Y202" i="43"/>
  <c r="W202" i="43"/>
  <c r="X202" i="43"/>
  <c r="V202" i="43"/>
  <c r="R202" i="43"/>
  <c r="U202" i="43"/>
  <c r="S202" i="43"/>
  <c r="T202" i="43"/>
  <c r="Q202" i="43"/>
  <c r="O202" i="43"/>
  <c r="P202" i="43"/>
  <c r="N202" i="43"/>
  <c r="L202" i="43"/>
  <c r="K202" i="43"/>
  <c r="M202" i="43"/>
  <c r="J202" i="43"/>
  <c r="H202" i="43"/>
  <c r="F202" i="43"/>
  <c r="I202" i="43"/>
  <c r="G202" i="43"/>
  <c r="D202" i="43"/>
  <c r="C202" i="43"/>
  <c r="E202" i="43"/>
  <c r="B202" i="43"/>
  <c r="BM202" i="43"/>
  <c r="BI202" i="43"/>
  <c r="BG202" i="43"/>
  <c r="BJ202" i="43"/>
  <c r="BH202" i="43"/>
  <c r="BF202" i="43"/>
  <c r="BE202" i="43"/>
  <c r="BL202" i="43"/>
  <c r="AZ202" i="43"/>
  <c r="AS202" i="43"/>
  <c r="BD202" i="43"/>
  <c r="BK202" i="43"/>
  <c r="BC202" i="43"/>
  <c r="AW202" i="43"/>
  <c r="BB202" i="43"/>
  <c r="AX202" i="43"/>
  <c r="BA202" i="43"/>
  <c r="AV202" i="43"/>
  <c r="AT202" i="43"/>
  <c r="AY202" i="43"/>
  <c r="BN202" i="43"/>
  <c r="AU202" i="43"/>
  <c r="AR218" i="43"/>
  <c r="AQ218" i="43"/>
  <c r="AP218" i="43"/>
  <c r="AO218" i="43"/>
  <c r="AN218" i="43"/>
  <c r="AM218" i="43"/>
  <c r="AL218" i="43"/>
  <c r="AK218" i="43"/>
  <c r="AI218" i="43"/>
  <c r="AJ218" i="43"/>
  <c r="AH218" i="43"/>
  <c r="AG218" i="43"/>
  <c r="AF218" i="43"/>
  <c r="AE218" i="43"/>
  <c r="AB218" i="43"/>
  <c r="Z218" i="43"/>
  <c r="AD218" i="43"/>
  <c r="AC218" i="43"/>
  <c r="AA218" i="43"/>
  <c r="Y218" i="43"/>
  <c r="W218" i="43"/>
  <c r="X218" i="43"/>
  <c r="V218" i="43"/>
  <c r="R218" i="43"/>
  <c r="U218" i="43"/>
  <c r="S218" i="43"/>
  <c r="T218" i="43"/>
  <c r="Q218" i="43"/>
  <c r="O218" i="43"/>
  <c r="P218" i="43"/>
  <c r="N218" i="43"/>
  <c r="L218" i="43"/>
  <c r="K218" i="43"/>
  <c r="M218" i="43"/>
  <c r="J218" i="43"/>
  <c r="H218" i="43"/>
  <c r="F218" i="43"/>
  <c r="I218" i="43"/>
  <c r="G218" i="43"/>
  <c r="D218" i="43"/>
  <c r="C218" i="43"/>
  <c r="E218" i="43"/>
  <c r="BM218" i="43"/>
  <c r="B218" i="43"/>
  <c r="BI218" i="43"/>
  <c r="BG218" i="43"/>
  <c r="BJ218" i="43"/>
  <c r="BH218" i="43"/>
  <c r="BF218" i="43"/>
  <c r="BL218" i="43"/>
  <c r="BE218" i="43"/>
  <c r="BA218" i="43"/>
  <c r="AT218" i="43"/>
  <c r="AY218" i="43"/>
  <c r="AZ218" i="43"/>
  <c r="BN218" i="43"/>
  <c r="AV218" i="43"/>
  <c r="BD218" i="43"/>
  <c r="BK218" i="43"/>
  <c r="BC218" i="43"/>
  <c r="AU218" i="43"/>
  <c r="AW218" i="43"/>
  <c r="BB218" i="43"/>
  <c r="AX218" i="43"/>
  <c r="AS218" i="43"/>
  <c r="AR234" i="43"/>
  <c r="AQ234" i="43"/>
  <c r="AP234" i="43"/>
  <c r="AO234" i="43"/>
  <c r="AM234" i="43"/>
  <c r="AN234" i="43"/>
  <c r="AL234" i="43"/>
  <c r="AK234" i="43"/>
  <c r="AI234" i="43"/>
  <c r="AJ234" i="43"/>
  <c r="AH234" i="43"/>
  <c r="AG234" i="43"/>
  <c r="AF234" i="43"/>
  <c r="AE234" i="43"/>
  <c r="AB234" i="43"/>
  <c r="AD234" i="43"/>
  <c r="AC234" i="43"/>
  <c r="AA234" i="43"/>
  <c r="Y234" i="43"/>
  <c r="W234" i="43"/>
  <c r="Z234" i="43"/>
  <c r="X234" i="43"/>
  <c r="R234" i="43"/>
  <c r="U234" i="43"/>
  <c r="S234" i="43"/>
  <c r="V234" i="43"/>
  <c r="T234" i="43"/>
  <c r="Q234" i="43"/>
  <c r="O234" i="43"/>
  <c r="P234" i="43"/>
  <c r="N234" i="43"/>
  <c r="L234" i="43"/>
  <c r="K234" i="43"/>
  <c r="M234" i="43"/>
  <c r="J234" i="43"/>
  <c r="H234" i="43"/>
  <c r="F234" i="43"/>
  <c r="I234" i="43"/>
  <c r="G234" i="43"/>
  <c r="D234" i="43"/>
  <c r="C234" i="43"/>
  <c r="E234" i="43"/>
  <c r="B234" i="43"/>
  <c r="BM234" i="43"/>
  <c r="BI234" i="43"/>
  <c r="BG234" i="43"/>
  <c r="BJ234" i="43"/>
  <c r="BH234" i="43"/>
  <c r="BF234" i="43"/>
  <c r="BE234" i="43"/>
  <c r="BL234" i="43"/>
  <c r="BD234" i="43"/>
  <c r="BC234" i="43"/>
  <c r="AV234" i="43"/>
  <c r="BN234" i="43"/>
  <c r="AX234" i="43"/>
  <c r="BB234" i="43"/>
  <c r="AU234" i="43"/>
  <c r="AT234" i="43"/>
  <c r="AW234" i="43"/>
  <c r="BA234" i="43"/>
  <c r="AY234" i="43"/>
  <c r="AZ234" i="43"/>
  <c r="BK234" i="43"/>
  <c r="AS234" i="43"/>
  <c r="AR250" i="43"/>
  <c r="AQ250" i="43"/>
  <c r="AP250" i="43"/>
  <c r="AO250" i="43"/>
  <c r="AN250" i="43"/>
  <c r="AM250" i="43"/>
  <c r="AL250" i="43"/>
  <c r="AK250" i="43"/>
  <c r="AJ250" i="43"/>
  <c r="AH250" i="43"/>
  <c r="AG250" i="43"/>
  <c r="AI250" i="43"/>
  <c r="AF250" i="43"/>
  <c r="AE250" i="43"/>
  <c r="AB250" i="43"/>
  <c r="AD250" i="43"/>
  <c r="AC250" i="43"/>
  <c r="AA250" i="43"/>
  <c r="Z250" i="43"/>
  <c r="Y250" i="43"/>
  <c r="W250" i="43"/>
  <c r="X250" i="43"/>
  <c r="R250" i="43"/>
  <c r="U250" i="43"/>
  <c r="S250" i="43"/>
  <c r="V250" i="43"/>
  <c r="T250" i="43"/>
  <c r="Q250" i="43"/>
  <c r="O250" i="43"/>
  <c r="P250" i="43"/>
  <c r="N250" i="43"/>
  <c r="L250" i="43"/>
  <c r="K250" i="43"/>
  <c r="M250" i="43"/>
  <c r="J250" i="43"/>
  <c r="H250" i="43"/>
  <c r="F250" i="43"/>
  <c r="I250" i="43"/>
  <c r="G250" i="43"/>
  <c r="D250" i="43"/>
  <c r="C250" i="43"/>
  <c r="E250" i="43"/>
  <c r="BM250" i="43"/>
  <c r="B250" i="43"/>
  <c r="BI250" i="43"/>
  <c r="BG250" i="43"/>
  <c r="BJ250" i="43"/>
  <c r="BH250" i="43"/>
  <c r="BF250" i="43"/>
  <c r="BL250" i="43"/>
  <c r="BE250" i="43"/>
  <c r="AY250" i="43"/>
  <c r="BD250" i="43"/>
  <c r="BC250" i="43"/>
  <c r="BB250" i="43"/>
  <c r="AT250" i="43"/>
  <c r="AX250" i="43"/>
  <c r="BA250" i="43"/>
  <c r="BK250" i="43"/>
  <c r="AZ250" i="43"/>
  <c r="AV250" i="43"/>
  <c r="BN250" i="43"/>
  <c r="AW250" i="43"/>
  <c r="AU250" i="43"/>
  <c r="AS250" i="43"/>
  <c r="AR266" i="43"/>
  <c r="AQ266" i="43"/>
  <c r="AP266" i="43"/>
  <c r="AO266" i="43"/>
  <c r="AN266" i="43"/>
  <c r="AM266" i="43"/>
  <c r="AL266" i="43"/>
  <c r="AK266" i="43"/>
  <c r="AJ266" i="43"/>
  <c r="AH266" i="43"/>
  <c r="AI266" i="43"/>
  <c r="AG266" i="43"/>
  <c r="AF266" i="43"/>
  <c r="AE266" i="43"/>
  <c r="AD266" i="43"/>
  <c r="AB266" i="43"/>
  <c r="AC266" i="43"/>
  <c r="AA266" i="43"/>
  <c r="Y266" i="43"/>
  <c r="W266" i="43"/>
  <c r="Z266" i="43"/>
  <c r="X266" i="43"/>
  <c r="R266" i="43"/>
  <c r="U266" i="43"/>
  <c r="S266" i="43"/>
  <c r="V266" i="43"/>
  <c r="T266" i="43"/>
  <c r="Q266" i="43"/>
  <c r="O266" i="43"/>
  <c r="P266" i="43"/>
  <c r="N266" i="43"/>
  <c r="L266" i="43"/>
  <c r="K266" i="43"/>
  <c r="M266" i="43"/>
  <c r="J266" i="43"/>
  <c r="H266" i="43"/>
  <c r="F266" i="43"/>
  <c r="I266" i="43"/>
  <c r="G266" i="43"/>
  <c r="D266" i="43"/>
  <c r="C266" i="43"/>
  <c r="E266" i="43"/>
  <c r="B266" i="43"/>
  <c r="BM266" i="43"/>
  <c r="BI266" i="43"/>
  <c r="BG266" i="43"/>
  <c r="BJ266" i="43"/>
  <c r="BH266" i="43"/>
  <c r="BF266" i="43"/>
  <c r="BE266" i="43"/>
  <c r="BL266" i="43"/>
  <c r="AX266" i="43"/>
  <c r="AW266" i="43"/>
  <c r="BB266" i="43"/>
  <c r="BA266" i="43"/>
  <c r="AZ266" i="43"/>
  <c r="AY266" i="43"/>
  <c r="AU266" i="43"/>
  <c r="BD266" i="43"/>
  <c r="BC266" i="43"/>
  <c r="BK266" i="43"/>
  <c r="AV266" i="43"/>
  <c r="AT266" i="43"/>
  <c r="AS266" i="43"/>
  <c r="BN266" i="43"/>
  <c r="AR282" i="43"/>
  <c r="AQ282" i="43"/>
  <c r="AP282" i="43"/>
  <c r="AO282" i="43"/>
  <c r="AN282" i="43"/>
  <c r="AM282" i="43"/>
  <c r="AL282" i="43"/>
  <c r="AK282" i="43"/>
  <c r="AJ282" i="43"/>
  <c r="AH282" i="43"/>
  <c r="AG282" i="43"/>
  <c r="AI282" i="43"/>
  <c r="AF282" i="43"/>
  <c r="AE282" i="43"/>
  <c r="AD282" i="43"/>
  <c r="AB282" i="43"/>
  <c r="AC282" i="43"/>
  <c r="AA282" i="43"/>
  <c r="Z282" i="43"/>
  <c r="Y282" i="43"/>
  <c r="W282" i="43"/>
  <c r="X282" i="43"/>
  <c r="R282" i="43"/>
  <c r="U282" i="43"/>
  <c r="S282" i="43"/>
  <c r="V282" i="43"/>
  <c r="T282" i="43"/>
  <c r="Q282" i="43"/>
  <c r="O282" i="43"/>
  <c r="P282" i="43"/>
  <c r="N282" i="43"/>
  <c r="L282" i="43"/>
  <c r="K282" i="43"/>
  <c r="M282" i="43"/>
  <c r="J282" i="43"/>
  <c r="H282" i="43"/>
  <c r="F282" i="43"/>
  <c r="I282" i="43"/>
  <c r="G282" i="43"/>
  <c r="D282" i="43"/>
  <c r="C282" i="43"/>
  <c r="E282" i="43"/>
  <c r="BM282" i="43"/>
  <c r="B282" i="43"/>
  <c r="BI282" i="43"/>
  <c r="BG282" i="43"/>
  <c r="BJ282" i="43"/>
  <c r="BH282" i="43"/>
  <c r="BF282" i="43"/>
  <c r="BE282" i="43"/>
  <c r="BL282" i="43"/>
  <c r="BD282" i="43"/>
  <c r="BC282" i="43"/>
  <c r="BB282" i="43"/>
  <c r="BA282" i="43"/>
  <c r="AZ282" i="43"/>
  <c r="AX282" i="43"/>
  <c r="AY282" i="43"/>
  <c r="AU282" i="43"/>
  <c r="AS282" i="43"/>
  <c r="AW282" i="43"/>
  <c r="AT282" i="43"/>
  <c r="AV282" i="43"/>
  <c r="BK282" i="43"/>
  <c r="BN282" i="43"/>
  <c r="AR298" i="43"/>
  <c r="AQ298" i="43"/>
  <c r="AP298" i="43"/>
  <c r="AO298" i="43"/>
  <c r="AM298" i="43"/>
  <c r="AN298" i="43"/>
  <c r="AL298" i="43"/>
  <c r="AK298" i="43"/>
  <c r="AJ298" i="43"/>
  <c r="AH298" i="43"/>
  <c r="AI298" i="43"/>
  <c r="AG298" i="43"/>
  <c r="AF298" i="43"/>
  <c r="AE298" i="43"/>
  <c r="AD298" i="43"/>
  <c r="AB298" i="43"/>
  <c r="AC298" i="43"/>
  <c r="AA298" i="43"/>
  <c r="Z298" i="43"/>
  <c r="Y298" i="43"/>
  <c r="W298" i="43"/>
  <c r="X298" i="43"/>
  <c r="R298" i="43"/>
  <c r="U298" i="43"/>
  <c r="S298" i="43"/>
  <c r="V298" i="43"/>
  <c r="T298" i="43"/>
  <c r="Q298" i="43"/>
  <c r="O298" i="43"/>
  <c r="P298" i="43"/>
  <c r="N298" i="43"/>
  <c r="L298" i="43"/>
  <c r="K298" i="43"/>
  <c r="M298" i="43"/>
  <c r="J298" i="43"/>
  <c r="H298" i="43"/>
  <c r="F298" i="43"/>
  <c r="I298" i="43"/>
  <c r="G298" i="43"/>
  <c r="D298" i="43"/>
  <c r="C298" i="43"/>
  <c r="E298" i="43"/>
  <c r="B298" i="43"/>
  <c r="BM298" i="43"/>
  <c r="BI298" i="43"/>
  <c r="BG298" i="43"/>
  <c r="BJ298" i="43"/>
  <c r="BH298" i="43"/>
  <c r="BF298" i="43"/>
  <c r="BE298" i="43"/>
  <c r="BL298" i="43"/>
  <c r="AW298" i="43"/>
  <c r="BD298" i="43"/>
  <c r="BC298" i="43"/>
  <c r="BB298" i="43"/>
  <c r="BA298" i="43"/>
  <c r="AZ298" i="43"/>
  <c r="AY298" i="43"/>
  <c r="AS298" i="43"/>
  <c r="AV298" i="43"/>
  <c r="AU298" i="43"/>
  <c r="AT298" i="43"/>
  <c r="AX298" i="43"/>
  <c r="BK298" i="43"/>
  <c r="BN298" i="43"/>
  <c r="AM485" i="43"/>
  <c r="AN485" i="43" s="1"/>
  <c r="AO485" i="43" s="1"/>
  <c r="AP485" i="43" s="1"/>
  <c r="AQ485" i="43" s="1"/>
  <c r="AR485" i="43" s="1"/>
  <c r="AL485" i="43"/>
  <c r="AX485" i="43" s="1"/>
  <c r="BD485" i="43" s="1"/>
  <c r="BJ485" i="43" s="1"/>
  <c r="AE485" i="43"/>
  <c r="AF485" i="43" s="1"/>
  <c r="X485" i="43"/>
  <c r="Y485" i="43" s="1"/>
  <c r="R485" i="43"/>
  <c r="S485" i="43" s="1"/>
  <c r="Q485" i="43"/>
  <c r="K485" i="43"/>
  <c r="L485" i="43" s="1"/>
  <c r="J485" i="43"/>
  <c r="C485" i="43"/>
  <c r="D485" i="43" s="1"/>
  <c r="B485" i="43"/>
  <c r="AR235" i="43"/>
  <c r="AP235" i="43"/>
  <c r="AQ235" i="43"/>
  <c r="AN235" i="43"/>
  <c r="AM235" i="43"/>
  <c r="AO235" i="43"/>
  <c r="AL235" i="43"/>
  <c r="AK235" i="43"/>
  <c r="AI235" i="43"/>
  <c r="AJ235" i="43"/>
  <c r="AH235" i="43"/>
  <c r="AG235" i="43"/>
  <c r="AD235" i="43"/>
  <c r="AF235" i="43"/>
  <c r="AE235" i="43"/>
  <c r="AC235" i="43"/>
  <c r="AA235" i="43"/>
  <c r="AB235" i="43"/>
  <c r="Z235" i="43"/>
  <c r="Y235" i="43"/>
  <c r="W235" i="43"/>
  <c r="X235" i="43"/>
  <c r="R235" i="43"/>
  <c r="U235" i="43"/>
  <c r="S235" i="43"/>
  <c r="V235" i="43"/>
  <c r="T235" i="43"/>
  <c r="P235" i="43"/>
  <c r="N235" i="43"/>
  <c r="Q235" i="43"/>
  <c r="O235" i="43"/>
  <c r="L235" i="43"/>
  <c r="K235" i="43"/>
  <c r="M235" i="43"/>
  <c r="J235" i="43"/>
  <c r="I235" i="43"/>
  <c r="G235" i="43"/>
  <c r="H235" i="43"/>
  <c r="F235" i="43"/>
  <c r="D235" i="43"/>
  <c r="C235" i="43"/>
  <c r="E235" i="43"/>
  <c r="B235" i="43"/>
  <c r="BM235" i="43"/>
  <c r="BI235" i="43"/>
  <c r="BG235" i="43"/>
  <c r="BJ235" i="43"/>
  <c r="BH235" i="43"/>
  <c r="BF235" i="43"/>
  <c r="BL235" i="43"/>
  <c r="BE235" i="43"/>
  <c r="BD235" i="43"/>
  <c r="BB235" i="43"/>
  <c r="BC235" i="43"/>
  <c r="BA235" i="43"/>
  <c r="AY235" i="43"/>
  <c r="AZ235" i="43"/>
  <c r="AS235" i="43"/>
  <c r="AT235" i="43"/>
  <c r="AU235" i="43"/>
  <c r="AV235" i="43"/>
  <c r="AW235" i="43"/>
  <c r="AX235" i="43"/>
  <c r="BK235" i="43"/>
  <c r="BN235" i="43"/>
  <c r="AR275" i="43"/>
  <c r="AP275" i="43"/>
  <c r="AQ275" i="43"/>
  <c r="AN275" i="43"/>
  <c r="AO275" i="43"/>
  <c r="AM275" i="43"/>
  <c r="AL275" i="43"/>
  <c r="AK275" i="43"/>
  <c r="AJ275" i="43"/>
  <c r="AH275" i="43"/>
  <c r="AI275" i="43"/>
  <c r="AG275" i="43"/>
  <c r="AF275" i="43"/>
  <c r="AE275" i="43"/>
  <c r="AC275" i="43"/>
  <c r="AA275" i="43"/>
  <c r="AD275" i="43"/>
  <c r="AB275" i="43"/>
  <c r="Z275" i="43"/>
  <c r="Y275" i="43"/>
  <c r="W275" i="43"/>
  <c r="X275" i="43"/>
  <c r="R275" i="43"/>
  <c r="U275" i="43"/>
  <c r="S275" i="43"/>
  <c r="V275" i="43"/>
  <c r="T275" i="43"/>
  <c r="P275" i="43"/>
  <c r="N275" i="43"/>
  <c r="Q275" i="43"/>
  <c r="O275" i="43"/>
  <c r="L275" i="43"/>
  <c r="K275" i="43"/>
  <c r="M275" i="43"/>
  <c r="I275" i="43"/>
  <c r="G275" i="43"/>
  <c r="J275" i="43"/>
  <c r="H275" i="43"/>
  <c r="F275" i="43"/>
  <c r="D275" i="43"/>
  <c r="C275" i="43"/>
  <c r="E275" i="43"/>
  <c r="B275" i="43"/>
  <c r="BM275" i="43"/>
  <c r="BI275" i="43"/>
  <c r="BG275" i="43"/>
  <c r="BJ275" i="43"/>
  <c r="BH275" i="43"/>
  <c r="BF275" i="43"/>
  <c r="BL275" i="43"/>
  <c r="BE275" i="43"/>
  <c r="AX275" i="43"/>
  <c r="BN275" i="43"/>
  <c r="BK275" i="43"/>
  <c r="AS275" i="43"/>
  <c r="AT275" i="43"/>
  <c r="AU275" i="43"/>
  <c r="AV275" i="43"/>
  <c r="AW275" i="43"/>
  <c r="BA275" i="43"/>
  <c r="BD275" i="43"/>
  <c r="BB275" i="43"/>
  <c r="BC275" i="43"/>
  <c r="AZ275" i="43"/>
  <c r="AY275" i="43"/>
  <c r="AR219" i="43"/>
  <c r="AP219" i="43"/>
  <c r="AQ219" i="43"/>
  <c r="AN219" i="43"/>
  <c r="AM219" i="43"/>
  <c r="AO219" i="43"/>
  <c r="AL219" i="43"/>
  <c r="AK219" i="43"/>
  <c r="AI219" i="43"/>
  <c r="AJ219" i="43"/>
  <c r="AH219" i="43"/>
  <c r="AG219" i="43"/>
  <c r="AF219" i="43"/>
  <c r="AD219" i="43"/>
  <c r="AE219" i="43"/>
  <c r="AC219" i="43"/>
  <c r="AA219" i="43"/>
  <c r="AB219" i="43"/>
  <c r="Z219" i="43"/>
  <c r="Y219" i="43"/>
  <c r="W219" i="43"/>
  <c r="X219" i="43"/>
  <c r="V219" i="43"/>
  <c r="R219" i="43"/>
  <c r="U219" i="43"/>
  <c r="S219" i="43"/>
  <c r="T219" i="43"/>
  <c r="P219" i="43"/>
  <c r="N219" i="43"/>
  <c r="Q219" i="43"/>
  <c r="O219" i="43"/>
  <c r="L219" i="43"/>
  <c r="K219" i="43"/>
  <c r="M219" i="43"/>
  <c r="J219" i="43"/>
  <c r="I219" i="43"/>
  <c r="G219" i="43"/>
  <c r="H219" i="43"/>
  <c r="F219" i="43"/>
  <c r="D219" i="43"/>
  <c r="C219" i="43"/>
  <c r="E219" i="43"/>
  <c r="B219" i="43"/>
  <c r="BM219" i="43"/>
  <c r="BI219" i="43"/>
  <c r="BG219" i="43"/>
  <c r="BJ219" i="43"/>
  <c r="BH219" i="43"/>
  <c r="BF219" i="43"/>
  <c r="BL219" i="43"/>
  <c r="BE219" i="43"/>
  <c r="BN219" i="43"/>
  <c r="BA219" i="43"/>
  <c r="AY219" i="43"/>
  <c r="AZ219" i="43"/>
  <c r="BD219" i="43"/>
  <c r="BB219" i="43"/>
  <c r="BC219" i="43"/>
  <c r="AS219" i="43"/>
  <c r="AT219" i="43"/>
  <c r="AU219" i="43"/>
  <c r="AV219" i="43"/>
  <c r="AW219" i="43"/>
  <c r="BK219" i="43"/>
  <c r="AX219" i="43"/>
  <c r="AR267" i="43"/>
  <c r="AP267" i="43"/>
  <c r="AQ267" i="43"/>
  <c r="AN267" i="43"/>
  <c r="AM267" i="43"/>
  <c r="AO267" i="43"/>
  <c r="AL267" i="43"/>
  <c r="AK267" i="43"/>
  <c r="AJ267" i="43"/>
  <c r="AH267" i="43"/>
  <c r="AI267" i="43"/>
  <c r="AG267" i="43"/>
  <c r="AF267" i="43"/>
  <c r="AE267" i="43"/>
  <c r="AC267" i="43"/>
  <c r="AA267" i="43"/>
  <c r="AD267" i="43"/>
  <c r="AB267" i="43"/>
  <c r="Z267" i="43"/>
  <c r="Y267" i="43"/>
  <c r="W267" i="43"/>
  <c r="X267" i="43"/>
  <c r="R267" i="43"/>
  <c r="U267" i="43"/>
  <c r="S267" i="43"/>
  <c r="V267" i="43"/>
  <c r="T267" i="43"/>
  <c r="P267" i="43"/>
  <c r="N267" i="43"/>
  <c r="Q267" i="43"/>
  <c r="O267" i="43"/>
  <c r="L267" i="43"/>
  <c r="K267" i="43"/>
  <c r="M267" i="43"/>
  <c r="I267" i="43"/>
  <c r="G267" i="43"/>
  <c r="J267" i="43"/>
  <c r="H267" i="43"/>
  <c r="F267" i="43"/>
  <c r="D267" i="43"/>
  <c r="C267" i="43"/>
  <c r="E267" i="43"/>
  <c r="B267" i="43"/>
  <c r="BM267" i="43"/>
  <c r="BI267" i="43"/>
  <c r="BG267" i="43"/>
  <c r="BJ267" i="43"/>
  <c r="BH267" i="43"/>
  <c r="BF267" i="43"/>
  <c r="BL267" i="43"/>
  <c r="BE267" i="43"/>
  <c r="AS267" i="43"/>
  <c r="AT267" i="43"/>
  <c r="AU267" i="43"/>
  <c r="AV267" i="43"/>
  <c r="AW267" i="43"/>
  <c r="AX267" i="43"/>
  <c r="BN267" i="43"/>
  <c r="BK267" i="43"/>
  <c r="BD267" i="43"/>
  <c r="BB267" i="43"/>
  <c r="BC267" i="43"/>
  <c r="BA267" i="43"/>
  <c r="AZ267" i="43"/>
  <c r="AY267" i="43"/>
  <c r="AQ221" i="43"/>
  <c r="AR221" i="43"/>
  <c r="AP221" i="43"/>
  <c r="AM221" i="43"/>
  <c r="AO221" i="43"/>
  <c r="AN221" i="43"/>
  <c r="AL221" i="43"/>
  <c r="AJ221" i="43"/>
  <c r="AI221" i="43"/>
  <c r="AK221" i="43"/>
  <c r="AH221" i="43"/>
  <c r="AG221" i="43"/>
  <c r="AF221" i="43"/>
  <c r="AE221" i="43"/>
  <c r="AC221" i="43"/>
  <c r="AA221" i="43"/>
  <c r="AD221" i="43"/>
  <c r="AB221" i="43"/>
  <c r="Z221" i="43"/>
  <c r="X221" i="43"/>
  <c r="V221" i="43"/>
  <c r="Y221" i="43"/>
  <c r="W221" i="43"/>
  <c r="T221" i="43"/>
  <c r="R221" i="43"/>
  <c r="U221" i="43"/>
  <c r="S221" i="43"/>
  <c r="P221" i="43"/>
  <c r="Q221" i="43"/>
  <c r="O221" i="43"/>
  <c r="M221" i="43"/>
  <c r="J221" i="43"/>
  <c r="L221" i="43"/>
  <c r="K221" i="43"/>
  <c r="N221" i="43"/>
  <c r="I221" i="43"/>
  <c r="G221" i="43"/>
  <c r="H221" i="43"/>
  <c r="F221" i="43"/>
  <c r="E221" i="43"/>
  <c r="D221" i="43"/>
  <c r="C221" i="43"/>
  <c r="BM221" i="43"/>
  <c r="B221" i="43"/>
  <c r="BJ221" i="43"/>
  <c r="BH221" i="43"/>
  <c r="BI221" i="43"/>
  <c r="BG221" i="43"/>
  <c r="BF221" i="43"/>
  <c r="BL221" i="43"/>
  <c r="BE221" i="43"/>
  <c r="BK221" i="43"/>
  <c r="BN221" i="43"/>
  <c r="AS221" i="43"/>
  <c r="AT221" i="43"/>
  <c r="AU221" i="43"/>
  <c r="AV221" i="43"/>
  <c r="AW221" i="43"/>
  <c r="AX221" i="43"/>
  <c r="BB221" i="43"/>
  <c r="AY221" i="43"/>
  <c r="BD221" i="43"/>
  <c r="BC221" i="43"/>
  <c r="BA221" i="43"/>
  <c r="AZ221" i="43"/>
  <c r="AQ253" i="43"/>
  <c r="AR253" i="43"/>
  <c r="AP253" i="43"/>
  <c r="AM253" i="43"/>
  <c r="AO253" i="43"/>
  <c r="AN253" i="43"/>
  <c r="AL253" i="43"/>
  <c r="AJ253" i="43"/>
  <c r="AK253" i="43"/>
  <c r="AI253" i="43"/>
  <c r="AH253" i="43"/>
  <c r="AG253" i="43"/>
  <c r="AF253" i="43"/>
  <c r="AE253" i="43"/>
  <c r="AC253" i="43"/>
  <c r="AA253" i="43"/>
  <c r="AD253" i="43"/>
  <c r="AB253" i="43"/>
  <c r="Z253" i="43"/>
  <c r="X253" i="43"/>
  <c r="Y253" i="43"/>
  <c r="W253" i="43"/>
  <c r="V253" i="43"/>
  <c r="T253" i="43"/>
  <c r="R253" i="43"/>
  <c r="U253" i="43"/>
  <c r="S253" i="43"/>
  <c r="P253" i="43"/>
  <c r="Q253" i="43"/>
  <c r="O253" i="43"/>
  <c r="M253" i="43"/>
  <c r="L253" i="43"/>
  <c r="K253" i="43"/>
  <c r="N253" i="43"/>
  <c r="I253" i="43"/>
  <c r="G253" i="43"/>
  <c r="J253" i="43"/>
  <c r="H253" i="43"/>
  <c r="F253" i="43"/>
  <c r="E253" i="43"/>
  <c r="D253" i="43"/>
  <c r="C253" i="43"/>
  <c r="BM253" i="43"/>
  <c r="B253" i="43"/>
  <c r="BJ253" i="43"/>
  <c r="BH253" i="43"/>
  <c r="BI253" i="43"/>
  <c r="BG253" i="43"/>
  <c r="BF253" i="43"/>
  <c r="BL253" i="43"/>
  <c r="BE253" i="43"/>
  <c r="AU253" i="43"/>
  <c r="AV253" i="43"/>
  <c r="AW253" i="43"/>
  <c r="AX253" i="43"/>
  <c r="BK253" i="43"/>
  <c r="BN253" i="43"/>
  <c r="AS253" i="43"/>
  <c r="AT253" i="43"/>
  <c r="BB253" i="43"/>
  <c r="AY253" i="43"/>
  <c r="BD253" i="43"/>
  <c r="BC253" i="43"/>
  <c r="BA253" i="43"/>
  <c r="AZ253" i="43"/>
  <c r="AQ277" i="43"/>
  <c r="AR277" i="43"/>
  <c r="AP277" i="43"/>
  <c r="AO277" i="43"/>
  <c r="AM277" i="43"/>
  <c r="AN277" i="43"/>
  <c r="AL277" i="43"/>
  <c r="AK277" i="43"/>
  <c r="AJ277" i="43"/>
  <c r="AI277" i="43"/>
  <c r="AH277" i="43"/>
  <c r="AG277" i="43"/>
  <c r="AF277" i="43"/>
  <c r="AE277" i="43"/>
  <c r="AC277" i="43"/>
  <c r="AA277" i="43"/>
  <c r="AD277" i="43"/>
  <c r="AB277" i="43"/>
  <c r="Z277" i="43"/>
  <c r="X277" i="43"/>
  <c r="Y277" i="43"/>
  <c r="W277" i="43"/>
  <c r="V277" i="43"/>
  <c r="T277" i="43"/>
  <c r="R277" i="43"/>
  <c r="U277" i="43"/>
  <c r="S277" i="43"/>
  <c r="P277" i="43"/>
  <c r="Q277" i="43"/>
  <c r="O277" i="43"/>
  <c r="M277" i="43"/>
  <c r="L277" i="43"/>
  <c r="N277" i="43"/>
  <c r="K277" i="43"/>
  <c r="I277" i="43"/>
  <c r="G277" i="43"/>
  <c r="J277" i="43"/>
  <c r="H277" i="43"/>
  <c r="F277" i="43"/>
  <c r="E277" i="43"/>
  <c r="D277" i="43"/>
  <c r="C277" i="43"/>
  <c r="BM277" i="43"/>
  <c r="B277" i="43"/>
  <c r="BJ277" i="43"/>
  <c r="BH277" i="43"/>
  <c r="BI277" i="43"/>
  <c r="BG277" i="43"/>
  <c r="BF277" i="43"/>
  <c r="BL277" i="43"/>
  <c r="BE277" i="43"/>
  <c r="BK277" i="43"/>
  <c r="BN277" i="43"/>
  <c r="AS277" i="43"/>
  <c r="AT277" i="43"/>
  <c r="AU277" i="43"/>
  <c r="AV277" i="43"/>
  <c r="AW277" i="43"/>
  <c r="AX277" i="43"/>
  <c r="BD277" i="43"/>
  <c r="BB277" i="43"/>
  <c r="BA277" i="43"/>
  <c r="BC277" i="43"/>
  <c r="AY277" i="43"/>
  <c r="AZ277" i="43"/>
  <c r="AL166" i="43"/>
  <c r="AM166" i="43" s="1"/>
  <c r="AN166" i="43" s="1"/>
  <c r="AO166" i="43" s="1"/>
  <c r="AP166" i="43" s="1"/>
  <c r="AQ166" i="43" s="1"/>
  <c r="AR166" i="43" s="1"/>
  <c r="AE166" i="43"/>
  <c r="AF166" i="43" s="1"/>
  <c r="AG166" i="43" s="1"/>
  <c r="AH166" i="43" s="1"/>
  <c r="AI166" i="43" s="1"/>
  <c r="AJ166" i="43" s="1"/>
  <c r="AK166" i="43" s="1"/>
  <c r="X166" i="43"/>
  <c r="Y166" i="43" s="1"/>
  <c r="Z166" i="43" s="1"/>
  <c r="AA166" i="43" s="1"/>
  <c r="AB166" i="43" s="1"/>
  <c r="AC166" i="43" s="1"/>
  <c r="AD166" i="43" s="1"/>
  <c r="Q166" i="43"/>
  <c r="R166" i="43" s="1"/>
  <c r="S166" i="43" s="1"/>
  <c r="T166" i="43" s="1"/>
  <c r="U166" i="43" s="1"/>
  <c r="V166" i="43" s="1"/>
  <c r="W166" i="43" s="1"/>
  <c r="J166" i="43"/>
  <c r="K166" i="43" s="1"/>
  <c r="L166" i="43" s="1"/>
  <c r="M166" i="43" s="1"/>
  <c r="N166" i="43" s="1"/>
  <c r="O166" i="43" s="1"/>
  <c r="P166" i="43" s="1"/>
  <c r="B166" i="43"/>
  <c r="C166" i="43" s="1"/>
  <c r="D166" i="43" s="1"/>
  <c r="E166" i="43" s="1"/>
  <c r="F166" i="43" s="1"/>
  <c r="G166" i="43" s="1"/>
  <c r="H166" i="43" s="1"/>
  <c r="I166" i="43" s="1"/>
  <c r="AX166" i="43"/>
  <c r="BD166" i="43" s="1"/>
  <c r="BJ166" i="43" s="1"/>
  <c r="AT166" i="43"/>
  <c r="AZ166" i="43" s="1"/>
  <c r="BF166" i="43" s="1"/>
  <c r="AL182" i="43"/>
  <c r="AM182" i="43" s="1"/>
  <c r="AN182" i="43" s="1"/>
  <c r="AO182" i="43" s="1"/>
  <c r="AP182" i="43" s="1"/>
  <c r="AQ182" i="43" s="1"/>
  <c r="AR182" i="43" s="1"/>
  <c r="AE182" i="43"/>
  <c r="AF182" i="43" s="1"/>
  <c r="AG182" i="43" s="1"/>
  <c r="AH182" i="43" s="1"/>
  <c r="AI182" i="43" s="1"/>
  <c r="AJ182" i="43" s="1"/>
  <c r="AK182" i="43" s="1"/>
  <c r="X182" i="43"/>
  <c r="Y182" i="43" s="1"/>
  <c r="Z182" i="43" s="1"/>
  <c r="AA182" i="43" s="1"/>
  <c r="AB182" i="43" s="1"/>
  <c r="AC182" i="43" s="1"/>
  <c r="AD182" i="43" s="1"/>
  <c r="Q182" i="43"/>
  <c r="R182" i="43" s="1"/>
  <c r="S182" i="43" s="1"/>
  <c r="T182" i="43" s="1"/>
  <c r="U182" i="43" s="1"/>
  <c r="V182" i="43" s="1"/>
  <c r="W182" i="43" s="1"/>
  <c r="J182" i="43"/>
  <c r="K182" i="43" s="1"/>
  <c r="L182" i="43" s="1"/>
  <c r="M182" i="43" s="1"/>
  <c r="N182" i="43" s="1"/>
  <c r="O182" i="43" s="1"/>
  <c r="P182" i="43" s="1"/>
  <c r="B182" i="43"/>
  <c r="C182" i="43" s="1"/>
  <c r="D182" i="43" s="1"/>
  <c r="E182" i="43" s="1"/>
  <c r="F182" i="43" s="1"/>
  <c r="G182" i="43" s="1"/>
  <c r="H182" i="43" s="1"/>
  <c r="I182" i="43" s="1"/>
  <c r="AX182" i="43"/>
  <c r="BD182" i="43" s="1"/>
  <c r="BJ182" i="43" s="1"/>
  <c r="AS182" i="43"/>
  <c r="AY182" i="43" s="1"/>
  <c r="BE182" i="43" s="1"/>
  <c r="AM360" i="43"/>
  <c r="AN360" i="43" s="1"/>
  <c r="AL360" i="43"/>
  <c r="AG360" i="43"/>
  <c r="AH360" i="43" s="1"/>
  <c r="AI360" i="43" s="1"/>
  <c r="AJ360" i="43" s="1"/>
  <c r="AK360" i="43" s="1"/>
  <c r="AF360" i="43"/>
  <c r="AE360" i="43"/>
  <c r="Y360" i="43"/>
  <c r="Z360" i="43" s="1"/>
  <c r="AA360" i="43" s="1"/>
  <c r="AB360" i="43" s="1"/>
  <c r="AC360" i="43" s="1"/>
  <c r="AD360" i="43" s="1"/>
  <c r="X360" i="43"/>
  <c r="Q360" i="43"/>
  <c r="R360" i="43" s="1"/>
  <c r="S360" i="43" s="1"/>
  <c r="T360" i="43" s="1"/>
  <c r="U360" i="43" s="1"/>
  <c r="V360" i="43" s="1"/>
  <c r="W360" i="43" s="1"/>
  <c r="J360" i="43"/>
  <c r="K360" i="43" s="1"/>
  <c r="L360" i="43" s="1"/>
  <c r="M360" i="43" s="1"/>
  <c r="N360" i="43" s="1"/>
  <c r="O360" i="43" s="1"/>
  <c r="P360" i="43" s="1"/>
  <c r="C360" i="43"/>
  <c r="D360" i="43" s="1"/>
  <c r="B360" i="43"/>
  <c r="AQ222" i="43"/>
  <c r="AR222" i="43"/>
  <c r="AP222" i="43"/>
  <c r="AO222" i="43"/>
  <c r="AN222" i="43"/>
  <c r="AM222" i="43"/>
  <c r="AL222" i="43"/>
  <c r="AJ222" i="43"/>
  <c r="AI222" i="43"/>
  <c r="AK222" i="43"/>
  <c r="AH222" i="43"/>
  <c r="AG222" i="43"/>
  <c r="AE222" i="43"/>
  <c r="AF222" i="43"/>
  <c r="AC222" i="43"/>
  <c r="AA222" i="43"/>
  <c r="AD222" i="43"/>
  <c r="AB222" i="43"/>
  <c r="Z222" i="43"/>
  <c r="X222" i="43"/>
  <c r="Y222" i="43"/>
  <c r="W222" i="43"/>
  <c r="V222" i="43"/>
  <c r="T222" i="43"/>
  <c r="R222" i="43"/>
  <c r="U222" i="43"/>
  <c r="S222" i="43"/>
  <c r="P222" i="43"/>
  <c r="Q222" i="43"/>
  <c r="O222" i="43"/>
  <c r="N222" i="43"/>
  <c r="M222" i="43"/>
  <c r="L222" i="43"/>
  <c r="K222" i="43"/>
  <c r="I222" i="43"/>
  <c r="G222" i="43"/>
  <c r="J222" i="43"/>
  <c r="H222" i="43"/>
  <c r="F222" i="43"/>
  <c r="C222" i="43"/>
  <c r="E222" i="43"/>
  <c r="D222" i="43"/>
  <c r="BM222" i="43"/>
  <c r="B222" i="43"/>
  <c r="BJ222" i="43"/>
  <c r="BH222" i="43"/>
  <c r="BI222" i="43"/>
  <c r="BG222" i="43"/>
  <c r="BE222" i="43"/>
  <c r="BF222" i="43"/>
  <c r="BL222" i="43"/>
  <c r="AX222" i="43"/>
  <c r="BK222" i="43"/>
  <c r="AS222" i="43"/>
  <c r="AT222" i="43"/>
  <c r="AU222" i="43"/>
  <c r="AV222" i="43"/>
  <c r="AW222" i="43"/>
  <c r="BA222" i="43"/>
  <c r="AZ222" i="43"/>
  <c r="AY222" i="43"/>
  <c r="BD222" i="43"/>
  <c r="BB222" i="43"/>
  <c r="BC222" i="43"/>
  <c r="BN222" i="43"/>
  <c r="AQ262" i="43"/>
  <c r="AR262" i="43"/>
  <c r="AP262" i="43"/>
  <c r="AO262" i="43"/>
  <c r="AN262" i="43"/>
  <c r="AM262" i="43"/>
  <c r="AL262" i="43"/>
  <c r="AJ262" i="43"/>
  <c r="AK262" i="43"/>
  <c r="AI262" i="43"/>
  <c r="AG262" i="43"/>
  <c r="AH262" i="43"/>
  <c r="AE262" i="43"/>
  <c r="AF262" i="43"/>
  <c r="AC262" i="43"/>
  <c r="AA262" i="43"/>
  <c r="AD262" i="43"/>
  <c r="AB262" i="43"/>
  <c r="Z262" i="43"/>
  <c r="X262" i="43"/>
  <c r="Y262" i="43"/>
  <c r="W262" i="43"/>
  <c r="V262" i="43"/>
  <c r="T262" i="43"/>
  <c r="R262" i="43"/>
  <c r="U262" i="43"/>
  <c r="S262" i="43"/>
  <c r="P262" i="43"/>
  <c r="Q262" i="43"/>
  <c r="O262" i="43"/>
  <c r="M262" i="43"/>
  <c r="N262" i="43"/>
  <c r="L262" i="43"/>
  <c r="K262" i="43"/>
  <c r="I262" i="43"/>
  <c r="G262" i="43"/>
  <c r="J262" i="43"/>
  <c r="H262" i="43"/>
  <c r="F262" i="43"/>
  <c r="C262" i="43"/>
  <c r="E262" i="43"/>
  <c r="D262" i="43"/>
  <c r="B262" i="43"/>
  <c r="BM262" i="43"/>
  <c r="BJ262" i="43"/>
  <c r="BH262" i="43"/>
  <c r="BI262" i="43"/>
  <c r="BG262" i="43"/>
  <c r="BE262" i="43"/>
  <c r="BF262" i="43"/>
  <c r="BL262" i="43"/>
  <c r="BK262" i="43"/>
  <c r="BN262" i="43"/>
  <c r="AS262" i="43"/>
  <c r="BB262" i="43"/>
  <c r="BC262" i="43"/>
  <c r="BA262" i="43"/>
  <c r="AZ262" i="43"/>
  <c r="AY262" i="43"/>
  <c r="BD262" i="43"/>
  <c r="AX262" i="43"/>
  <c r="AW262" i="43"/>
  <c r="AV262" i="43"/>
  <c r="AU262" i="43"/>
  <c r="AT262" i="43"/>
  <c r="AL486" i="43"/>
  <c r="AM486" i="43" s="1"/>
  <c r="AE486" i="43"/>
  <c r="AF486" i="43" s="1"/>
  <c r="X486" i="43"/>
  <c r="Y486" i="43" s="1"/>
  <c r="R486" i="43"/>
  <c r="S486" i="43" s="1"/>
  <c r="T486" i="43" s="1"/>
  <c r="U486" i="43" s="1"/>
  <c r="V486" i="43" s="1"/>
  <c r="W486" i="43" s="1"/>
  <c r="Q486" i="43"/>
  <c r="L486" i="43"/>
  <c r="M486" i="43" s="1"/>
  <c r="N486" i="43" s="1"/>
  <c r="O486" i="43" s="1"/>
  <c r="P486" i="43" s="1"/>
  <c r="K486" i="43"/>
  <c r="J486" i="43"/>
  <c r="D486" i="43"/>
  <c r="E486" i="43" s="1"/>
  <c r="F486" i="43" s="1"/>
  <c r="G486" i="43" s="1"/>
  <c r="H486" i="43" s="1"/>
  <c r="I486" i="43" s="1"/>
  <c r="C486" i="43"/>
  <c r="B486" i="43"/>
  <c r="AQ231" i="43"/>
  <c r="AR231" i="43"/>
  <c r="AP231" i="43"/>
  <c r="AO231" i="43"/>
  <c r="AM231" i="43"/>
  <c r="AN231" i="43"/>
  <c r="AL231" i="43"/>
  <c r="AJ231" i="43"/>
  <c r="AK231" i="43"/>
  <c r="AI231" i="43"/>
  <c r="AH231" i="43"/>
  <c r="AG231" i="43"/>
  <c r="AE231" i="43"/>
  <c r="AF231" i="43"/>
  <c r="AD231" i="43"/>
  <c r="AB231" i="43"/>
  <c r="Z231" i="43"/>
  <c r="AC231" i="43"/>
  <c r="AA231" i="43"/>
  <c r="X231" i="43"/>
  <c r="Y231" i="43"/>
  <c r="W231" i="43"/>
  <c r="V231" i="43"/>
  <c r="T231" i="43"/>
  <c r="R231" i="43"/>
  <c r="U231" i="43"/>
  <c r="S231" i="43"/>
  <c r="Q231" i="43"/>
  <c r="O231" i="43"/>
  <c r="P231" i="43"/>
  <c r="N231" i="43"/>
  <c r="M231" i="43"/>
  <c r="L231" i="43"/>
  <c r="K231" i="43"/>
  <c r="J231" i="43"/>
  <c r="H231" i="43"/>
  <c r="F231" i="43"/>
  <c r="I231" i="43"/>
  <c r="G231" i="43"/>
  <c r="C231" i="43"/>
  <c r="E231" i="43"/>
  <c r="D231" i="43"/>
  <c r="B231" i="43"/>
  <c r="BM231" i="43"/>
  <c r="BJ231" i="43"/>
  <c r="BH231" i="43"/>
  <c r="BI231" i="43"/>
  <c r="BG231" i="43"/>
  <c r="BE231" i="43"/>
  <c r="BF231" i="43"/>
  <c r="BL231" i="43"/>
  <c r="AV231" i="43"/>
  <c r="AX231" i="43"/>
  <c r="BN231" i="43"/>
  <c r="AW231" i="43"/>
  <c r="AT231" i="43"/>
  <c r="BD231" i="43"/>
  <c r="BC231" i="43"/>
  <c r="BB231" i="43"/>
  <c r="BA231" i="43"/>
  <c r="AZ231" i="43"/>
  <c r="AY231" i="43"/>
  <c r="AS231" i="43"/>
  <c r="AU231" i="43"/>
  <c r="BK231" i="43"/>
  <c r="AQ263" i="43"/>
  <c r="AR263" i="43"/>
  <c r="AP263" i="43"/>
  <c r="AO263" i="43"/>
  <c r="AN263" i="43"/>
  <c r="AM263" i="43"/>
  <c r="AL263" i="43"/>
  <c r="AJ263" i="43"/>
  <c r="AK263" i="43"/>
  <c r="AI263" i="43"/>
  <c r="AH263" i="43"/>
  <c r="AG263" i="43"/>
  <c r="AE263" i="43"/>
  <c r="AF263" i="43"/>
  <c r="AD263" i="43"/>
  <c r="AB263" i="43"/>
  <c r="Z263" i="43"/>
  <c r="AC263" i="43"/>
  <c r="AA263" i="43"/>
  <c r="X263" i="43"/>
  <c r="Y263" i="43"/>
  <c r="W263" i="43"/>
  <c r="V263" i="43"/>
  <c r="T263" i="43"/>
  <c r="R263" i="43"/>
  <c r="U263" i="43"/>
  <c r="S263" i="43"/>
  <c r="Q263" i="43"/>
  <c r="O263" i="43"/>
  <c r="P263" i="43"/>
  <c r="N263" i="43"/>
  <c r="M263" i="43"/>
  <c r="L263" i="43"/>
  <c r="K263" i="43"/>
  <c r="J263" i="43"/>
  <c r="H263" i="43"/>
  <c r="F263" i="43"/>
  <c r="I263" i="43"/>
  <c r="G263" i="43"/>
  <c r="C263" i="43"/>
  <c r="E263" i="43"/>
  <c r="D263" i="43"/>
  <c r="B263" i="43"/>
  <c r="BM263" i="43"/>
  <c r="BJ263" i="43"/>
  <c r="BH263" i="43"/>
  <c r="BI263" i="43"/>
  <c r="BG263" i="43"/>
  <c r="BE263" i="43"/>
  <c r="BF263" i="43"/>
  <c r="BL263" i="43"/>
  <c r="BD263" i="43"/>
  <c r="BC263" i="43"/>
  <c r="BB263" i="43"/>
  <c r="BA263" i="43"/>
  <c r="AZ263" i="43"/>
  <c r="AY263" i="43"/>
  <c r="AW263" i="43"/>
  <c r="AX263" i="43"/>
  <c r="BK263" i="43"/>
  <c r="BN263" i="43"/>
  <c r="AS263" i="43"/>
  <c r="AT263" i="43"/>
  <c r="AU263" i="43"/>
  <c r="AV263" i="43"/>
  <c r="AQ287" i="43"/>
  <c r="AR287" i="43"/>
  <c r="AO287" i="43"/>
  <c r="AP287" i="43"/>
  <c r="AN287" i="43"/>
  <c r="AM287" i="43"/>
  <c r="AL287" i="43"/>
  <c r="AK287" i="43"/>
  <c r="AJ287" i="43"/>
  <c r="AI287" i="43"/>
  <c r="AH287" i="43"/>
  <c r="AG287" i="43"/>
  <c r="AE287" i="43"/>
  <c r="AF287" i="43"/>
  <c r="AD287" i="43"/>
  <c r="AB287" i="43"/>
  <c r="AC287" i="43"/>
  <c r="AA287" i="43"/>
  <c r="X287" i="43"/>
  <c r="Z287" i="43"/>
  <c r="Y287" i="43"/>
  <c r="W287" i="43"/>
  <c r="V287" i="43"/>
  <c r="T287" i="43"/>
  <c r="R287" i="43"/>
  <c r="U287" i="43"/>
  <c r="S287" i="43"/>
  <c r="Q287" i="43"/>
  <c r="O287" i="43"/>
  <c r="P287" i="43"/>
  <c r="N287" i="43"/>
  <c r="M287" i="43"/>
  <c r="L287" i="43"/>
  <c r="K287" i="43"/>
  <c r="J287" i="43"/>
  <c r="H287" i="43"/>
  <c r="F287" i="43"/>
  <c r="I287" i="43"/>
  <c r="G287" i="43"/>
  <c r="C287" i="43"/>
  <c r="E287" i="43"/>
  <c r="D287" i="43"/>
  <c r="BM287" i="43"/>
  <c r="B287" i="43"/>
  <c r="BJ287" i="43"/>
  <c r="BH287" i="43"/>
  <c r="BI287" i="43"/>
  <c r="BG287" i="43"/>
  <c r="BE287" i="43"/>
  <c r="BF287" i="43"/>
  <c r="BL287" i="43"/>
  <c r="AU287" i="43"/>
  <c r="BD287" i="43"/>
  <c r="BB287" i="43"/>
  <c r="BA287" i="43"/>
  <c r="BC287" i="43"/>
  <c r="AZ287" i="43"/>
  <c r="AY287" i="43"/>
  <c r="AT287" i="43"/>
  <c r="AS287" i="43"/>
  <c r="AX287" i="43"/>
  <c r="BK287" i="43"/>
  <c r="BN287" i="43"/>
  <c r="AV287" i="43"/>
  <c r="AW287" i="43"/>
  <c r="AQ238" i="43"/>
  <c r="AR238" i="43"/>
  <c r="AP238" i="43"/>
  <c r="AO238" i="43"/>
  <c r="AM238" i="43"/>
  <c r="AN238" i="43"/>
  <c r="AL238" i="43"/>
  <c r="AJ238" i="43"/>
  <c r="AK238" i="43"/>
  <c r="AI238" i="43"/>
  <c r="AH238" i="43"/>
  <c r="AG238" i="43"/>
  <c r="AF238" i="43"/>
  <c r="AE238" i="43"/>
  <c r="AC238" i="43"/>
  <c r="AA238" i="43"/>
  <c r="AD238" i="43"/>
  <c r="AB238" i="43"/>
  <c r="Z238" i="43"/>
  <c r="X238" i="43"/>
  <c r="Y238" i="43"/>
  <c r="W238" i="43"/>
  <c r="V238" i="43"/>
  <c r="T238" i="43"/>
  <c r="R238" i="43"/>
  <c r="U238" i="43"/>
  <c r="S238" i="43"/>
  <c r="P238" i="43"/>
  <c r="Q238" i="43"/>
  <c r="O238" i="43"/>
  <c r="M238" i="43"/>
  <c r="N238" i="43"/>
  <c r="L238" i="43"/>
  <c r="K238" i="43"/>
  <c r="J238" i="43"/>
  <c r="I238" i="43"/>
  <c r="G238" i="43"/>
  <c r="H238" i="43"/>
  <c r="F238" i="43"/>
  <c r="C238" i="43"/>
  <c r="E238" i="43"/>
  <c r="D238" i="43"/>
  <c r="BM238" i="43"/>
  <c r="B238" i="43"/>
  <c r="BJ238" i="43"/>
  <c r="BH238" i="43"/>
  <c r="BI238" i="43"/>
  <c r="BG238" i="43"/>
  <c r="BE238" i="43"/>
  <c r="BF238" i="43"/>
  <c r="BL238" i="43"/>
  <c r="BD238" i="43"/>
  <c r="BB238" i="43"/>
  <c r="BC238" i="43"/>
  <c r="BA238" i="43"/>
  <c r="AZ238" i="43"/>
  <c r="AY238" i="43"/>
  <c r="BK238" i="43"/>
  <c r="AU238" i="43"/>
  <c r="AT238" i="43"/>
  <c r="AX238" i="43"/>
  <c r="BN238" i="43"/>
  <c r="AS238" i="43"/>
  <c r="AW238" i="43"/>
  <c r="AV238" i="43"/>
  <c r="AQ294" i="43"/>
  <c r="AR294" i="43"/>
  <c r="AO294" i="43"/>
  <c r="AP294" i="43"/>
  <c r="AN294" i="43"/>
  <c r="AM294" i="43"/>
  <c r="AL294" i="43"/>
  <c r="AJ294" i="43"/>
  <c r="AK294" i="43"/>
  <c r="AI294" i="43"/>
  <c r="AG294" i="43"/>
  <c r="AH294" i="43"/>
  <c r="AE294" i="43"/>
  <c r="AF294" i="43"/>
  <c r="AC294" i="43"/>
  <c r="AA294" i="43"/>
  <c r="AD294" i="43"/>
  <c r="AB294" i="43"/>
  <c r="X294" i="43"/>
  <c r="Z294" i="43"/>
  <c r="Y294" i="43"/>
  <c r="W294" i="43"/>
  <c r="V294" i="43"/>
  <c r="T294" i="43"/>
  <c r="R294" i="43"/>
  <c r="U294" i="43"/>
  <c r="S294" i="43"/>
  <c r="P294" i="43"/>
  <c r="Q294" i="43"/>
  <c r="O294" i="43"/>
  <c r="M294" i="43"/>
  <c r="N294" i="43"/>
  <c r="L294" i="43"/>
  <c r="K294" i="43"/>
  <c r="I294" i="43"/>
  <c r="G294" i="43"/>
  <c r="J294" i="43"/>
  <c r="H294" i="43"/>
  <c r="F294" i="43"/>
  <c r="C294" i="43"/>
  <c r="E294" i="43"/>
  <c r="D294" i="43"/>
  <c r="B294" i="43"/>
  <c r="BM294" i="43"/>
  <c r="BJ294" i="43"/>
  <c r="BH294" i="43"/>
  <c r="BI294" i="43"/>
  <c r="BG294" i="43"/>
  <c r="BE294" i="43"/>
  <c r="BF294" i="43"/>
  <c r="BL294" i="43"/>
  <c r="AS294" i="43"/>
  <c r="AT294" i="43"/>
  <c r="AV294" i="43"/>
  <c r="AW294" i="43"/>
  <c r="AX294" i="43"/>
  <c r="BN294" i="43"/>
  <c r="BB294" i="43"/>
  <c r="BC294" i="43"/>
  <c r="BA294" i="43"/>
  <c r="AZ294" i="43"/>
  <c r="AY294" i="43"/>
  <c r="BD294" i="43"/>
  <c r="AU294" i="43"/>
  <c r="BK294" i="43"/>
  <c r="AQ223" i="43"/>
  <c r="AR223" i="43"/>
  <c r="AP223" i="43"/>
  <c r="AO223" i="43"/>
  <c r="AN223" i="43"/>
  <c r="AM223" i="43"/>
  <c r="AL223" i="43"/>
  <c r="AK223" i="43"/>
  <c r="AJ223" i="43"/>
  <c r="AI223" i="43"/>
  <c r="AH223" i="43"/>
  <c r="AG223" i="43"/>
  <c r="AE223" i="43"/>
  <c r="AF223" i="43"/>
  <c r="AD223" i="43"/>
  <c r="AB223" i="43"/>
  <c r="Z223" i="43"/>
  <c r="AC223" i="43"/>
  <c r="AA223" i="43"/>
  <c r="X223" i="43"/>
  <c r="Y223" i="43"/>
  <c r="W223" i="43"/>
  <c r="V223" i="43"/>
  <c r="T223" i="43"/>
  <c r="R223" i="43"/>
  <c r="U223" i="43"/>
  <c r="S223" i="43"/>
  <c r="Q223" i="43"/>
  <c r="O223" i="43"/>
  <c r="P223" i="43"/>
  <c r="N223" i="43"/>
  <c r="M223" i="43"/>
  <c r="L223" i="43"/>
  <c r="K223" i="43"/>
  <c r="H223" i="43"/>
  <c r="F223" i="43"/>
  <c r="I223" i="43"/>
  <c r="G223" i="43"/>
  <c r="J223" i="43"/>
  <c r="C223" i="43"/>
  <c r="E223" i="43"/>
  <c r="D223" i="43"/>
  <c r="BM223" i="43"/>
  <c r="B223" i="43"/>
  <c r="BJ223" i="43"/>
  <c r="BH223" i="43"/>
  <c r="BI223" i="43"/>
  <c r="BG223" i="43"/>
  <c r="BE223" i="43"/>
  <c r="BF223" i="43"/>
  <c r="BL223" i="43"/>
  <c r="BD223" i="43"/>
  <c r="BC223" i="43"/>
  <c r="BB223" i="43"/>
  <c r="BA223" i="43"/>
  <c r="AZ223" i="43"/>
  <c r="AY223" i="43"/>
  <c r="AX223" i="43"/>
  <c r="BK223" i="43"/>
  <c r="AS223" i="43"/>
  <c r="AT223" i="43"/>
  <c r="AU223" i="43"/>
  <c r="AV223" i="43"/>
  <c r="BN223" i="43"/>
  <c r="AW223" i="43"/>
  <c r="AQ255" i="43"/>
  <c r="AR255" i="43"/>
  <c r="AP255" i="43"/>
  <c r="AO255" i="43"/>
  <c r="AM255" i="43"/>
  <c r="AN255" i="43"/>
  <c r="AL255" i="43"/>
  <c r="AK255" i="43"/>
  <c r="AJ255" i="43"/>
  <c r="AI255" i="43"/>
  <c r="AH255" i="43"/>
  <c r="AG255" i="43"/>
  <c r="AE255" i="43"/>
  <c r="AF255" i="43"/>
  <c r="AD255" i="43"/>
  <c r="AB255" i="43"/>
  <c r="Z255" i="43"/>
  <c r="AC255" i="43"/>
  <c r="AA255" i="43"/>
  <c r="X255" i="43"/>
  <c r="Y255" i="43"/>
  <c r="W255" i="43"/>
  <c r="V255" i="43"/>
  <c r="T255" i="43"/>
  <c r="R255" i="43"/>
  <c r="U255" i="43"/>
  <c r="S255" i="43"/>
  <c r="Q255" i="43"/>
  <c r="O255" i="43"/>
  <c r="P255" i="43"/>
  <c r="N255" i="43"/>
  <c r="M255" i="43"/>
  <c r="L255" i="43"/>
  <c r="K255" i="43"/>
  <c r="J255" i="43"/>
  <c r="H255" i="43"/>
  <c r="F255" i="43"/>
  <c r="I255" i="43"/>
  <c r="G255" i="43"/>
  <c r="C255" i="43"/>
  <c r="E255" i="43"/>
  <c r="D255" i="43"/>
  <c r="BM255" i="43"/>
  <c r="B255" i="43"/>
  <c r="BJ255" i="43"/>
  <c r="BH255" i="43"/>
  <c r="BI255" i="43"/>
  <c r="BG255" i="43"/>
  <c r="BE255" i="43"/>
  <c r="BF255" i="43"/>
  <c r="BL255" i="43"/>
  <c r="AS255" i="43"/>
  <c r="AW255" i="43"/>
  <c r="AX255" i="43"/>
  <c r="AV255" i="43"/>
  <c r="BD255" i="43"/>
  <c r="BC255" i="43"/>
  <c r="BB255" i="43"/>
  <c r="BA255" i="43"/>
  <c r="AY255" i="43"/>
  <c r="AZ255" i="43"/>
  <c r="AT255" i="43"/>
  <c r="AU255" i="43"/>
  <c r="BN255" i="43"/>
  <c r="BK255" i="43"/>
  <c r="AQ295" i="43"/>
  <c r="AR295" i="43"/>
  <c r="AO295" i="43"/>
  <c r="AP295" i="43"/>
  <c r="AM295" i="43"/>
  <c r="AN295" i="43"/>
  <c r="AL295" i="43"/>
  <c r="AJ295" i="43"/>
  <c r="AK295" i="43"/>
  <c r="AI295" i="43"/>
  <c r="AH295" i="43"/>
  <c r="AG295" i="43"/>
  <c r="AE295" i="43"/>
  <c r="AF295" i="43"/>
  <c r="AD295" i="43"/>
  <c r="AB295" i="43"/>
  <c r="AC295" i="43"/>
  <c r="AA295" i="43"/>
  <c r="X295" i="43"/>
  <c r="Z295" i="43"/>
  <c r="Y295" i="43"/>
  <c r="W295" i="43"/>
  <c r="V295" i="43"/>
  <c r="T295" i="43"/>
  <c r="R295" i="43"/>
  <c r="U295" i="43"/>
  <c r="S295" i="43"/>
  <c r="Q295" i="43"/>
  <c r="O295" i="43"/>
  <c r="P295" i="43"/>
  <c r="N295" i="43"/>
  <c r="M295" i="43"/>
  <c r="L295" i="43"/>
  <c r="K295" i="43"/>
  <c r="J295" i="43"/>
  <c r="H295" i="43"/>
  <c r="F295" i="43"/>
  <c r="I295" i="43"/>
  <c r="G295" i="43"/>
  <c r="C295" i="43"/>
  <c r="E295" i="43"/>
  <c r="D295" i="43"/>
  <c r="B295" i="43"/>
  <c r="BM295" i="43"/>
  <c r="BJ295" i="43"/>
  <c r="BH295" i="43"/>
  <c r="BI295" i="43"/>
  <c r="BG295" i="43"/>
  <c r="BE295" i="43"/>
  <c r="BF295" i="43"/>
  <c r="BL295" i="43"/>
  <c r="AT295" i="43"/>
  <c r="AV295" i="43"/>
  <c r="AW295" i="43"/>
  <c r="BN295" i="43"/>
  <c r="AS295" i="43"/>
  <c r="BD295" i="43"/>
  <c r="BB295" i="43"/>
  <c r="BC295" i="43"/>
  <c r="BA295" i="43"/>
  <c r="AZ295" i="43"/>
  <c r="AY295" i="43"/>
  <c r="BK295" i="43"/>
  <c r="AX295" i="43"/>
  <c r="AU295" i="43"/>
  <c r="AL168" i="43"/>
  <c r="AM168" i="43" s="1"/>
  <c r="AN168" i="43" s="1"/>
  <c r="AO168" i="43" s="1"/>
  <c r="AP168" i="43" s="1"/>
  <c r="AQ168" i="43" s="1"/>
  <c r="AR168" i="43" s="1"/>
  <c r="AE168" i="43"/>
  <c r="AF168" i="43" s="1"/>
  <c r="AG168" i="43" s="1"/>
  <c r="AH168" i="43" s="1"/>
  <c r="AI168" i="43" s="1"/>
  <c r="AJ168" i="43" s="1"/>
  <c r="AK168" i="43" s="1"/>
  <c r="X168" i="43"/>
  <c r="Q168" i="43"/>
  <c r="R168" i="43" s="1"/>
  <c r="S168" i="43" s="1"/>
  <c r="T168" i="43" s="1"/>
  <c r="U168" i="43" s="1"/>
  <c r="V168" i="43" s="1"/>
  <c r="W168" i="43" s="1"/>
  <c r="J168" i="43"/>
  <c r="K168" i="43" s="1"/>
  <c r="L168" i="43" s="1"/>
  <c r="M168" i="43" s="1"/>
  <c r="N168" i="43" s="1"/>
  <c r="O168" i="43" s="1"/>
  <c r="P168" i="43" s="1"/>
  <c r="B168" i="43"/>
  <c r="C168" i="43" s="1"/>
  <c r="D168" i="43" s="1"/>
  <c r="E168" i="43" s="1"/>
  <c r="F168" i="43" s="1"/>
  <c r="G168" i="43" s="1"/>
  <c r="H168" i="43" s="1"/>
  <c r="I168" i="43" s="1"/>
  <c r="AW168" i="43"/>
  <c r="BC168" i="43" s="1"/>
  <c r="BI168" i="43" s="1"/>
  <c r="AT168" i="43"/>
  <c r="AZ168" i="43" s="1"/>
  <c r="BF168" i="43" s="1"/>
  <c r="AL177" i="43"/>
  <c r="AE177" i="43"/>
  <c r="AF177" i="43" s="1"/>
  <c r="AG177" i="43" s="1"/>
  <c r="AH177" i="43" s="1"/>
  <c r="AI177" i="43" s="1"/>
  <c r="AJ177" i="43" s="1"/>
  <c r="AK177" i="43" s="1"/>
  <c r="X177" i="43"/>
  <c r="Y177" i="43" s="1"/>
  <c r="Z177" i="43" s="1"/>
  <c r="AA177" i="43" s="1"/>
  <c r="AB177" i="43" s="1"/>
  <c r="AC177" i="43" s="1"/>
  <c r="AD177" i="43" s="1"/>
  <c r="Q177" i="43"/>
  <c r="R177" i="43" s="1"/>
  <c r="S177" i="43" s="1"/>
  <c r="T177" i="43" s="1"/>
  <c r="U177" i="43" s="1"/>
  <c r="V177" i="43" s="1"/>
  <c r="W177" i="43" s="1"/>
  <c r="J177" i="43"/>
  <c r="K177" i="43" s="1"/>
  <c r="L177" i="43" s="1"/>
  <c r="M177" i="43" s="1"/>
  <c r="N177" i="43" s="1"/>
  <c r="O177" i="43" s="1"/>
  <c r="P177" i="43" s="1"/>
  <c r="B177" i="43"/>
  <c r="C177" i="43" s="1"/>
  <c r="D177" i="43" s="1"/>
  <c r="E177" i="43" s="1"/>
  <c r="F177" i="43" s="1"/>
  <c r="G177" i="43" s="1"/>
  <c r="H177" i="43" s="1"/>
  <c r="I177" i="43" s="1"/>
  <c r="AL373" i="43"/>
  <c r="AM373" i="43" s="1"/>
  <c r="AF373" i="43"/>
  <c r="AG373" i="43" s="1"/>
  <c r="AE373" i="43"/>
  <c r="X373" i="43"/>
  <c r="Q373" i="43"/>
  <c r="R373" i="43" s="1"/>
  <c r="K373" i="43"/>
  <c r="L373" i="43" s="1"/>
  <c r="J373" i="43"/>
  <c r="C373" i="43"/>
  <c r="D373" i="43" s="1"/>
  <c r="E373" i="43" s="1"/>
  <c r="F373" i="43" s="1"/>
  <c r="G373" i="43" s="1"/>
  <c r="H373" i="43" s="1"/>
  <c r="I373" i="43" s="1"/>
  <c r="B373" i="43"/>
  <c r="AM314" i="43"/>
  <c r="AN314" i="43" s="1"/>
  <c r="AO314" i="43" s="1"/>
  <c r="AP314" i="43" s="1"/>
  <c r="AQ314" i="43" s="1"/>
  <c r="AR314" i="43" s="1"/>
  <c r="AL314" i="43"/>
  <c r="AE314" i="43"/>
  <c r="Y314" i="43"/>
  <c r="Z314" i="43" s="1"/>
  <c r="AA314" i="43" s="1"/>
  <c r="AB314" i="43" s="1"/>
  <c r="AC314" i="43" s="1"/>
  <c r="AD314" i="43" s="1"/>
  <c r="X314" i="43"/>
  <c r="Q314" i="43"/>
  <c r="J314" i="43"/>
  <c r="K314" i="43" s="1"/>
  <c r="D314" i="43"/>
  <c r="E314" i="43" s="1"/>
  <c r="C314" i="43"/>
  <c r="B314" i="43"/>
  <c r="AM328" i="43"/>
  <c r="AN328" i="43" s="1"/>
  <c r="AL328" i="43"/>
  <c r="AF328" i="43"/>
  <c r="AG328" i="43" s="1"/>
  <c r="AE328" i="43"/>
  <c r="Y328" i="43"/>
  <c r="Z328" i="43" s="1"/>
  <c r="AA328" i="43" s="1"/>
  <c r="AB328" i="43" s="1"/>
  <c r="AC328" i="43" s="1"/>
  <c r="AD328" i="43" s="1"/>
  <c r="X328" i="43"/>
  <c r="R328" i="43"/>
  <c r="S328" i="43" s="1"/>
  <c r="Q328" i="43"/>
  <c r="J328" i="43"/>
  <c r="C328" i="43"/>
  <c r="D328" i="43"/>
  <c r="E328" i="43" s="1"/>
  <c r="F328" i="43" s="1"/>
  <c r="G328" i="43" s="1"/>
  <c r="H328" i="43" s="1"/>
  <c r="I328" i="43" s="1"/>
  <c r="B328" i="43"/>
  <c r="AL156" i="43"/>
  <c r="AM156" i="43" s="1"/>
  <c r="AN156" i="43" s="1"/>
  <c r="AO156" i="43" s="1"/>
  <c r="AP156" i="43" s="1"/>
  <c r="AQ156" i="43" s="1"/>
  <c r="AR156" i="43" s="1"/>
  <c r="AE156" i="43"/>
  <c r="AF156" i="43" s="1"/>
  <c r="AG156" i="43" s="1"/>
  <c r="AH156" i="43" s="1"/>
  <c r="AI156" i="43" s="1"/>
  <c r="AJ156" i="43" s="1"/>
  <c r="AK156" i="43" s="1"/>
  <c r="X156" i="43"/>
  <c r="Y156" i="43" s="1"/>
  <c r="Z156" i="43" s="1"/>
  <c r="AA156" i="43" s="1"/>
  <c r="AB156" i="43" s="1"/>
  <c r="AC156" i="43" s="1"/>
  <c r="AD156" i="43" s="1"/>
  <c r="Q156" i="43"/>
  <c r="R156" i="43" s="1"/>
  <c r="S156" i="43" s="1"/>
  <c r="T156" i="43" s="1"/>
  <c r="U156" i="43" s="1"/>
  <c r="V156" i="43" s="1"/>
  <c r="W156" i="43" s="1"/>
  <c r="J156" i="43"/>
  <c r="K156" i="43" s="1"/>
  <c r="L156" i="43" s="1"/>
  <c r="M156" i="43" s="1"/>
  <c r="N156" i="43" s="1"/>
  <c r="O156" i="43" s="1"/>
  <c r="P156" i="43" s="1"/>
  <c r="B156" i="43"/>
  <c r="C156" i="43" s="1"/>
  <c r="D156" i="43" s="1"/>
  <c r="E156" i="43" s="1"/>
  <c r="F156" i="43" s="1"/>
  <c r="G156" i="43" s="1"/>
  <c r="H156" i="43" s="1"/>
  <c r="I156" i="43" s="1"/>
  <c r="AW156" i="43"/>
  <c r="BC156" i="43" s="1"/>
  <c r="BI156" i="43" s="1"/>
  <c r="AX65" i="43"/>
  <c r="BD65" i="43" s="1"/>
  <c r="BJ65" i="43" s="1"/>
  <c r="AV65" i="43"/>
  <c r="BB65" i="43" s="1"/>
  <c r="BH65" i="43" s="1"/>
  <c r="AT65" i="43"/>
  <c r="AZ65" i="43" s="1"/>
  <c r="BF65" i="43" s="1"/>
  <c r="AW65" i="43"/>
  <c r="BC65" i="43" s="1"/>
  <c r="BI65" i="43" s="1"/>
  <c r="AS65" i="43"/>
  <c r="AU65" i="43"/>
  <c r="BA65" i="43" s="1"/>
  <c r="BG65" i="43" s="1"/>
  <c r="AU97" i="43"/>
  <c r="BA97" i="43" s="1"/>
  <c r="BG97" i="43" s="1"/>
  <c r="AV97" i="43"/>
  <c r="BB97" i="43" s="1"/>
  <c r="BH97" i="43" s="1"/>
  <c r="AT97" i="43"/>
  <c r="AZ97" i="43" s="1"/>
  <c r="AW97" i="43"/>
  <c r="BC97" i="43" s="1"/>
  <c r="BI97" i="43" s="1"/>
  <c r="AS74" i="43"/>
  <c r="AX74" i="43"/>
  <c r="BD74" i="43" s="1"/>
  <c r="BJ74" i="43" s="1"/>
  <c r="AW74" i="43"/>
  <c r="BC74" i="43" s="1"/>
  <c r="BI74" i="43" s="1"/>
  <c r="AT74" i="43"/>
  <c r="AZ74" i="43" s="1"/>
  <c r="BF74" i="43" s="1"/>
  <c r="AU74" i="43"/>
  <c r="BA74" i="43" s="1"/>
  <c r="BG74" i="43" s="1"/>
  <c r="AS90" i="43"/>
  <c r="AY90" i="43" s="1"/>
  <c r="AX90" i="43"/>
  <c r="BD90" i="43" s="1"/>
  <c r="BJ90" i="43" s="1"/>
  <c r="AU90" i="43"/>
  <c r="BA90" i="43" s="1"/>
  <c r="BG90" i="43" s="1"/>
  <c r="AV90" i="43"/>
  <c r="BB90" i="43" s="1"/>
  <c r="BH90" i="43" s="1"/>
  <c r="AW90" i="43"/>
  <c r="BC90" i="43" s="1"/>
  <c r="BI90" i="43" s="1"/>
  <c r="AV83" i="43"/>
  <c r="BB83" i="43" s="1"/>
  <c r="BH83" i="43" s="1"/>
  <c r="AT83" i="43"/>
  <c r="AS83" i="43"/>
  <c r="AY83" i="43" s="1"/>
  <c r="BE83" i="43" s="1"/>
  <c r="AX83" i="43"/>
  <c r="BD83" i="43" s="1"/>
  <c r="BJ83" i="43" s="1"/>
  <c r="AW83" i="43"/>
  <c r="BC83" i="43" s="1"/>
  <c r="BI83" i="43" s="1"/>
  <c r="AU83" i="43"/>
  <c r="BA83" i="43" s="1"/>
  <c r="BG83" i="43" s="1"/>
  <c r="AS99" i="43"/>
  <c r="AY99" i="43" s="1"/>
  <c r="BE99" i="43" s="1"/>
  <c r="AV99" i="43"/>
  <c r="BB99" i="43" s="1"/>
  <c r="BH99" i="43" s="1"/>
  <c r="AW99" i="43"/>
  <c r="BC99" i="43" s="1"/>
  <c r="BI99" i="43" s="1"/>
  <c r="AT99" i="43"/>
  <c r="AZ99" i="43" s="1"/>
  <c r="AU99" i="43"/>
  <c r="BA99" i="43" s="1"/>
  <c r="BG99" i="43" s="1"/>
  <c r="AS93" i="43"/>
  <c r="AW93" i="43"/>
  <c r="BC93" i="43" s="1"/>
  <c r="BI93" i="43" s="1"/>
  <c r="AT93" i="43"/>
  <c r="AZ93" i="43" s="1"/>
  <c r="BF93" i="43" s="1"/>
  <c r="AX93" i="43"/>
  <c r="BD93" i="43" s="1"/>
  <c r="BJ93" i="43" s="1"/>
  <c r="AU93" i="43"/>
  <c r="BA93" i="43" s="1"/>
  <c r="BG93" i="43" s="1"/>
  <c r="AU86" i="43"/>
  <c r="BA86" i="43" s="1"/>
  <c r="BG86" i="43" s="1"/>
  <c r="AV86" i="43"/>
  <c r="BB86" i="43" s="1"/>
  <c r="BH86" i="43" s="1"/>
  <c r="AX86" i="43"/>
  <c r="BD86" i="43" s="1"/>
  <c r="BJ86" i="43" s="1"/>
  <c r="AS86" i="43"/>
  <c r="AW86" i="43"/>
  <c r="BC86" i="43" s="1"/>
  <c r="BI86" i="43" s="1"/>
  <c r="AT78" i="43"/>
  <c r="AZ78" i="43" s="1"/>
  <c r="BF78" i="43" s="1"/>
  <c r="AX78" i="43"/>
  <c r="BD78" i="43" s="1"/>
  <c r="BJ78" i="43" s="1"/>
  <c r="AU78" i="43"/>
  <c r="BA78" i="43" s="1"/>
  <c r="BG78" i="43" s="1"/>
  <c r="AV78" i="43"/>
  <c r="BB78" i="43" s="1"/>
  <c r="BH78" i="43" s="1"/>
  <c r="AW78" i="43"/>
  <c r="BC78" i="43" s="1"/>
  <c r="BI78" i="43" s="1"/>
  <c r="AT64" i="43"/>
  <c r="AZ64" i="43" s="1"/>
  <c r="BF64" i="43" s="1"/>
  <c r="AS64" i="43"/>
  <c r="AY64" i="43" s="1"/>
  <c r="BE64" i="43" s="1"/>
  <c r="AU64" i="43"/>
  <c r="BA64" i="43" s="1"/>
  <c r="BG64" i="43" s="1"/>
  <c r="AW64" i="43"/>
  <c r="BC64" i="43" s="1"/>
  <c r="BI64" i="43" s="1"/>
  <c r="AV64" i="43"/>
  <c r="BB64" i="43" s="1"/>
  <c r="BH64" i="43" s="1"/>
  <c r="AT96" i="43"/>
  <c r="AZ96" i="43" s="1"/>
  <c r="BF96" i="43" s="1"/>
  <c r="AX96" i="43"/>
  <c r="BD96" i="43" s="1"/>
  <c r="BJ96" i="43" s="1"/>
  <c r="AS96" i="43"/>
  <c r="AY96" i="43" s="1"/>
  <c r="BE96" i="43" s="1"/>
  <c r="AU96" i="43"/>
  <c r="BA96" i="43" s="1"/>
  <c r="BG96" i="43" s="1"/>
  <c r="AW96" i="43"/>
  <c r="BC96" i="43" s="1"/>
  <c r="BI96" i="43" s="1"/>
  <c r="AT73" i="43"/>
  <c r="AZ73" i="43" s="1"/>
  <c r="BF73" i="43" s="1"/>
  <c r="AW73" i="43"/>
  <c r="BC73" i="43" s="1"/>
  <c r="BI73" i="43" s="1"/>
  <c r="AU73" i="43"/>
  <c r="BA73" i="43" s="1"/>
  <c r="BG73" i="43" s="1"/>
  <c r="AX73" i="43"/>
  <c r="BD73" i="43" s="1"/>
  <c r="BJ73" i="43" s="1"/>
  <c r="AV66" i="43"/>
  <c r="BB66" i="43" s="1"/>
  <c r="BH66" i="43" s="1"/>
  <c r="AW66" i="43"/>
  <c r="BC66" i="43" s="1"/>
  <c r="BI66" i="43" s="1"/>
  <c r="AS66" i="43"/>
  <c r="AY66" i="43" s="1"/>
  <c r="BE66" i="43" s="1"/>
  <c r="AU66" i="43"/>
  <c r="BA66" i="43" s="1"/>
  <c r="BG66" i="43" s="1"/>
  <c r="AX66" i="43"/>
  <c r="BD66" i="43" s="1"/>
  <c r="BJ66" i="43" s="1"/>
  <c r="AT66" i="43"/>
  <c r="AZ66" i="43" s="1"/>
  <c r="BF66" i="43" s="1"/>
  <c r="AU82" i="43"/>
  <c r="BA82" i="43" s="1"/>
  <c r="BG82" i="43" s="1"/>
  <c r="AS82" i="43"/>
  <c r="AY82" i="43" s="1"/>
  <c r="BE82" i="43" s="1"/>
  <c r="AV82" i="43"/>
  <c r="BB82" i="43" s="1"/>
  <c r="BH82" i="43" s="1"/>
  <c r="AX82" i="43"/>
  <c r="BD82" i="43" s="1"/>
  <c r="BJ82" i="43" s="1"/>
  <c r="AT82" i="43"/>
  <c r="AZ82" i="43" s="1"/>
  <c r="BF82" i="43" s="1"/>
  <c r="AT98" i="43"/>
  <c r="AZ98" i="43" s="1"/>
  <c r="BF98" i="43" s="1"/>
  <c r="AX98" i="43"/>
  <c r="BD98" i="43" s="1"/>
  <c r="BJ98" i="43" s="1"/>
  <c r="AV98" i="43"/>
  <c r="BB98" i="43" s="1"/>
  <c r="BH98" i="43" s="1"/>
  <c r="AW98" i="43"/>
  <c r="BC98" i="43" s="1"/>
  <c r="BI98" i="43" s="1"/>
  <c r="AS98" i="43"/>
  <c r="AY98" i="43" s="1"/>
  <c r="AV68" i="43"/>
  <c r="BB68" i="43" s="1"/>
  <c r="BH68" i="43" s="1"/>
  <c r="AU68" i="43"/>
  <c r="BA68" i="43" s="1"/>
  <c r="BG68" i="43" s="1"/>
  <c r="AX68" i="43"/>
  <c r="BD68" i="43" s="1"/>
  <c r="BJ68" i="43" s="1"/>
  <c r="AT68" i="43"/>
  <c r="AZ68" i="43" s="1"/>
  <c r="BF68" i="43" s="1"/>
  <c r="AW68" i="43"/>
  <c r="BC68" i="43" s="1"/>
  <c r="BI68" i="43" s="1"/>
  <c r="AW84" i="43"/>
  <c r="BC84" i="43" s="1"/>
  <c r="BI84" i="43" s="1"/>
  <c r="AS84" i="43"/>
  <c r="AV84" i="43"/>
  <c r="BB84" i="43" s="1"/>
  <c r="BH84" i="43" s="1"/>
  <c r="AU84" i="43"/>
  <c r="BA84" i="43" s="1"/>
  <c r="BG84" i="43" s="1"/>
  <c r="AX84" i="43"/>
  <c r="BD84" i="43" s="1"/>
  <c r="BJ84" i="43" s="1"/>
  <c r="AT84" i="43"/>
  <c r="AZ84" i="43" s="1"/>
  <c r="BF84" i="43" s="1"/>
  <c r="AS69" i="43"/>
  <c r="AV69" i="43"/>
  <c r="BB69" i="43" s="1"/>
  <c r="BH69" i="43" s="1"/>
  <c r="AU69" i="43"/>
  <c r="BA69" i="43" s="1"/>
  <c r="BG69" i="43" s="1"/>
  <c r="AT69" i="43"/>
  <c r="AZ69" i="43" s="1"/>
  <c r="BF69" i="43" s="1"/>
  <c r="AX69" i="43"/>
  <c r="BD69" i="43" s="1"/>
  <c r="BJ69" i="43" s="1"/>
  <c r="AS85" i="43"/>
  <c r="AY85" i="43" s="1"/>
  <c r="AW85" i="43"/>
  <c r="BC85" i="43" s="1"/>
  <c r="BI85" i="43" s="1"/>
  <c r="AT85" i="43"/>
  <c r="AZ85" i="43" s="1"/>
  <c r="BF85" i="43" s="1"/>
  <c r="AV85" i="43"/>
  <c r="BB85" i="43" s="1"/>
  <c r="BH85" i="43" s="1"/>
  <c r="AS70" i="43"/>
  <c r="AT70" i="43"/>
  <c r="AZ70" i="43" s="1"/>
  <c r="BF70" i="43" s="1"/>
  <c r="AU70" i="43"/>
  <c r="BA70" i="43" s="1"/>
  <c r="BG70" i="43" s="1"/>
  <c r="AW70" i="43"/>
  <c r="BC70" i="43" s="1"/>
  <c r="BI70" i="43" s="1"/>
  <c r="AX70" i="43"/>
  <c r="BD70" i="43" s="1"/>
  <c r="BJ70" i="43" s="1"/>
  <c r="AV70" i="43"/>
  <c r="BB70" i="43" s="1"/>
  <c r="BH70" i="43" s="1"/>
  <c r="AX94" i="43"/>
  <c r="BD94" i="43" s="1"/>
  <c r="BJ94" i="43" s="1"/>
  <c r="AT94" i="43"/>
  <c r="AZ94" i="43" s="1"/>
  <c r="BF94" i="43" s="1"/>
  <c r="AS94" i="43"/>
  <c r="AY94" i="43" s="1"/>
  <c r="AW94" i="43"/>
  <c r="BC94" i="43" s="1"/>
  <c r="BI94" i="43" s="1"/>
  <c r="AV94" i="43"/>
  <c r="BB94" i="43" s="1"/>
  <c r="BH94" i="43" s="1"/>
  <c r="AU94" i="43"/>
  <c r="BA94" i="43" s="1"/>
  <c r="BG94" i="43" s="1"/>
  <c r="AU72" i="43"/>
  <c r="BA72" i="43" s="1"/>
  <c r="BG72" i="43" s="1"/>
  <c r="AV72" i="43"/>
  <c r="BB72" i="43" s="1"/>
  <c r="BH72" i="43" s="1"/>
  <c r="AX72" i="43"/>
  <c r="BD72" i="43" s="1"/>
  <c r="BJ72" i="43" s="1"/>
  <c r="AS72" i="43"/>
  <c r="AT72" i="43"/>
  <c r="AZ72" i="43" s="1"/>
  <c r="BF72" i="43" s="1"/>
  <c r="AV88" i="43"/>
  <c r="BB88" i="43" s="1"/>
  <c r="BH88" i="43" s="1"/>
  <c r="AX88" i="43"/>
  <c r="BD88" i="43" s="1"/>
  <c r="BJ88" i="43" s="1"/>
  <c r="AS88" i="43"/>
  <c r="AY88" i="43" s="1"/>
  <c r="AT88" i="43"/>
  <c r="AZ88" i="43" s="1"/>
  <c r="BF88" i="43" s="1"/>
  <c r="AW88" i="43"/>
  <c r="BC88" i="43" s="1"/>
  <c r="BI88" i="43" s="1"/>
  <c r="AS63" i="43"/>
  <c r="AV63" i="43"/>
  <c r="BB63" i="43" s="1"/>
  <c r="BH63" i="43" s="1"/>
  <c r="AW63" i="43"/>
  <c r="BC63" i="43" s="1"/>
  <c r="BI63" i="43" s="1"/>
  <c r="AX63" i="43"/>
  <c r="BD63" i="43" s="1"/>
  <c r="BJ63" i="43" s="1"/>
  <c r="AU63" i="43"/>
  <c r="BA63" i="43" s="1"/>
  <c r="BG63" i="43" s="1"/>
  <c r="AT63" i="43"/>
  <c r="AZ63" i="43" s="1"/>
  <c r="BF63" i="43" s="1"/>
  <c r="AS79" i="43"/>
  <c r="AW79" i="43"/>
  <c r="BC79" i="43" s="1"/>
  <c r="BI79" i="43" s="1"/>
  <c r="AT79" i="43"/>
  <c r="AZ79" i="43" s="1"/>
  <c r="BF79" i="43" s="1"/>
  <c r="AU79" i="43"/>
  <c r="BA79" i="43" s="1"/>
  <c r="BG79" i="43" s="1"/>
  <c r="AX79" i="43"/>
  <c r="BD79" i="43" s="1"/>
  <c r="BJ79" i="43" s="1"/>
  <c r="AV79" i="43"/>
  <c r="BB79" i="43" s="1"/>
  <c r="BH79" i="43" s="1"/>
  <c r="AV95" i="43"/>
  <c r="BB95" i="43" s="1"/>
  <c r="BH95" i="43" s="1"/>
  <c r="AS95" i="43"/>
  <c r="AY95" i="43" s="1"/>
  <c r="BE95" i="43" s="1"/>
  <c r="AT95" i="43"/>
  <c r="AZ95" i="43" s="1"/>
  <c r="BF95" i="43" s="1"/>
  <c r="AU95" i="43"/>
  <c r="BA95" i="43" s="1"/>
  <c r="BG95" i="43" s="1"/>
  <c r="AX95" i="43"/>
  <c r="BD95" i="43" s="1"/>
  <c r="BJ95" i="43" s="1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2" i="16"/>
  <c r="AN135" i="43" l="1"/>
  <c r="AO135" i="43" s="1"/>
  <c r="AP135" i="43" s="1"/>
  <c r="AQ135" i="43" s="1"/>
  <c r="AR135" i="43" s="1"/>
  <c r="AX135" i="43"/>
  <c r="BD135" i="43" s="1"/>
  <c r="BJ135" i="43" s="1"/>
  <c r="E130" i="43"/>
  <c r="F130" i="43" s="1"/>
  <c r="G130" i="43" s="1"/>
  <c r="H130" i="43" s="1"/>
  <c r="I130" i="43" s="1"/>
  <c r="AS130" i="43"/>
  <c r="AY130" i="43" s="1"/>
  <c r="AX162" i="43"/>
  <c r="BD162" i="43" s="1"/>
  <c r="BJ162" i="43" s="1"/>
  <c r="AV193" i="43"/>
  <c r="BB193" i="43" s="1"/>
  <c r="BH193" i="43" s="1"/>
  <c r="AV161" i="43"/>
  <c r="BB161" i="43" s="1"/>
  <c r="BH161" i="43" s="1"/>
  <c r="AS135" i="43"/>
  <c r="AY135" i="43" s="1"/>
  <c r="AX147" i="43"/>
  <c r="BD147" i="43" s="1"/>
  <c r="BJ147" i="43" s="1"/>
  <c r="AS114" i="43"/>
  <c r="AS111" i="43"/>
  <c r="AS142" i="43"/>
  <c r="AW146" i="43"/>
  <c r="BC146" i="43" s="1"/>
  <c r="BI146" i="43" s="1"/>
  <c r="AT141" i="43"/>
  <c r="AZ141" i="43" s="1"/>
  <c r="BF141" i="43" s="1"/>
  <c r="AS116" i="43"/>
  <c r="AY116" i="43" s="1"/>
  <c r="AU98" i="43"/>
  <c r="BA98" i="43" s="1"/>
  <c r="BG98" i="43" s="1"/>
  <c r="AS73" i="43"/>
  <c r="AY73" i="43" s="1"/>
  <c r="AV96" i="43"/>
  <c r="BB96" i="43" s="1"/>
  <c r="BH96" i="43" s="1"/>
  <c r="AT86" i="43"/>
  <c r="AZ86" i="43" s="1"/>
  <c r="BF86" i="43" s="1"/>
  <c r="AU174" i="43"/>
  <c r="BA174" i="43" s="1"/>
  <c r="BG174" i="43" s="1"/>
  <c r="AS147" i="43"/>
  <c r="AW95" i="43"/>
  <c r="BC95" i="43" s="1"/>
  <c r="BI95" i="43" s="1"/>
  <c r="AX99" i="43"/>
  <c r="BD99" i="43" s="1"/>
  <c r="BJ99" i="43" s="1"/>
  <c r="AT90" i="43"/>
  <c r="AZ90" i="43" s="1"/>
  <c r="BF90" i="43" s="1"/>
  <c r="AT177" i="43"/>
  <c r="AZ177" i="43" s="1"/>
  <c r="BF177" i="43" s="1"/>
  <c r="AU168" i="43"/>
  <c r="BA168" i="43" s="1"/>
  <c r="BG168" i="43" s="1"/>
  <c r="AW180" i="43"/>
  <c r="BC180" i="43" s="1"/>
  <c r="BI180" i="43" s="1"/>
  <c r="AW192" i="43"/>
  <c r="BC192" i="43" s="1"/>
  <c r="BI192" i="43" s="1"/>
  <c r="AV107" i="43"/>
  <c r="BB107" i="43" s="1"/>
  <c r="BH107" i="43" s="1"/>
  <c r="AF130" i="43"/>
  <c r="AG130" i="43" s="1"/>
  <c r="AH130" i="43" s="1"/>
  <c r="AI130" i="43" s="1"/>
  <c r="AJ130" i="43" s="1"/>
  <c r="AK130" i="43" s="1"/>
  <c r="AX122" i="43"/>
  <c r="BD122" i="43" s="1"/>
  <c r="BJ122" i="43" s="1"/>
  <c r="AU88" i="43"/>
  <c r="BA88" i="43" s="1"/>
  <c r="BG88" i="43" s="1"/>
  <c r="AW69" i="43"/>
  <c r="BC69" i="43" s="1"/>
  <c r="BI69" i="43" s="1"/>
  <c r="AW82" i="43"/>
  <c r="BC82" i="43" s="1"/>
  <c r="BI82" i="43" s="1"/>
  <c r="AX64" i="43"/>
  <c r="BD64" i="43" s="1"/>
  <c r="BJ64" i="43" s="1"/>
  <c r="AV93" i="43"/>
  <c r="BB93" i="43" s="1"/>
  <c r="BH93" i="43" s="1"/>
  <c r="AX97" i="43"/>
  <c r="BD97" i="43" s="1"/>
  <c r="BJ97" i="43" s="1"/>
  <c r="AV177" i="43"/>
  <c r="BB177" i="43" s="1"/>
  <c r="BH177" i="43" s="1"/>
  <c r="AU172" i="43"/>
  <c r="BA172" i="43" s="1"/>
  <c r="BG172" i="43" s="1"/>
  <c r="AW194" i="43"/>
  <c r="BC194" i="43" s="1"/>
  <c r="BI194" i="43" s="1"/>
  <c r="AT159" i="43"/>
  <c r="AZ159" i="43" s="1"/>
  <c r="BF159" i="43" s="1"/>
  <c r="AW169" i="43"/>
  <c r="BC169" i="43" s="1"/>
  <c r="BI169" i="43" s="1"/>
  <c r="AW190" i="43"/>
  <c r="BC190" i="43" s="1"/>
  <c r="BI190" i="43" s="1"/>
  <c r="AU192" i="43"/>
  <c r="BA192" i="43" s="1"/>
  <c r="BG192" i="43" s="1"/>
  <c r="AS68" i="43"/>
  <c r="AY68" i="43" s="1"/>
  <c r="BE68" i="43" s="1"/>
  <c r="AV74" i="43"/>
  <c r="BB74" i="43" s="1"/>
  <c r="BH74" i="43" s="1"/>
  <c r="AV159" i="43"/>
  <c r="BB159" i="43" s="1"/>
  <c r="BH159" i="43" s="1"/>
  <c r="AS189" i="43"/>
  <c r="AY189" i="43" s="1"/>
  <c r="BE189" i="43" s="1"/>
  <c r="AU187" i="43"/>
  <c r="BA187" i="43" s="1"/>
  <c r="BG187" i="43" s="1"/>
  <c r="AV169" i="43"/>
  <c r="BB169" i="43" s="1"/>
  <c r="BH169" i="43" s="1"/>
  <c r="AS190" i="43"/>
  <c r="AY190" i="43" s="1"/>
  <c r="BE190" i="43" s="1"/>
  <c r="AX192" i="43"/>
  <c r="BD192" i="43" s="1"/>
  <c r="BJ192" i="43" s="1"/>
  <c r="K101" i="43"/>
  <c r="L101" i="43" s="1"/>
  <c r="M101" i="43" s="1"/>
  <c r="N101" i="43" s="1"/>
  <c r="O101" i="43" s="1"/>
  <c r="P101" i="43" s="1"/>
  <c r="AV147" i="43"/>
  <c r="BB147" i="43" s="1"/>
  <c r="BH147" i="43" s="1"/>
  <c r="AU102" i="43"/>
  <c r="BA102" i="43" s="1"/>
  <c r="BG102" i="43" s="1"/>
  <c r="AM126" i="43"/>
  <c r="AN126" i="43" s="1"/>
  <c r="AO126" i="43" s="1"/>
  <c r="AP126" i="43" s="1"/>
  <c r="AQ126" i="43" s="1"/>
  <c r="AR126" i="43" s="1"/>
  <c r="AX139" i="43"/>
  <c r="BD139" i="43" s="1"/>
  <c r="BJ139" i="43" s="1"/>
  <c r="AT122" i="43"/>
  <c r="AZ122" i="43" s="1"/>
  <c r="BF122" i="43" s="1"/>
  <c r="AW72" i="43"/>
  <c r="BC72" i="43" s="1"/>
  <c r="BI72" i="43" s="1"/>
  <c r="AU85" i="43"/>
  <c r="BA85" i="43" s="1"/>
  <c r="BG85" i="43" s="1"/>
  <c r="AU165" i="43"/>
  <c r="BA165" i="43" s="1"/>
  <c r="BG165" i="43" s="1"/>
  <c r="AX184" i="43"/>
  <c r="BD184" i="43" s="1"/>
  <c r="BJ184" i="43" s="1"/>
  <c r="AT173" i="43"/>
  <c r="AZ173" i="43" s="1"/>
  <c r="BF173" i="43" s="1"/>
  <c r="AU167" i="43"/>
  <c r="BA167" i="43" s="1"/>
  <c r="BG167" i="43" s="1"/>
  <c r="AX196" i="43"/>
  <c r="BD196" i="43" s="1"/>
  <c r="BJ196" i="43" s="1"/>
  <c r="AW187" i="43"/>
  <c r="BC187" i="43" s="1"/>
  <c r="BI187" i="43" s="1"/>
  <c r="AU186" i="43"/>
  <c r="BA186" i="43" s="1"/>
  <c r="BG186" i="43" s="1"/>
  <c r="AW135" i="43"/>
  <c r="BC135" i="43" s="1"/>
  <c r="BI135" i="43" s="1"/>
  <c r="AW102" i="43"/>
  <c r="BC102" i="43" s="1"/>
  <c r="BI102" i="43" s="1"/>
  <c r="AT146" i="43"/>
  <c r="AZ146" i="43" s="1"/>
  <c r="BF146" i="43" s="1"/>
  <c r="AU116" i="43"/>
  <c r="BA116" i="43" s="1"/>
  <c r="BG116" i="43" s="1"/>
  <c r="AV163" i="43"/>
  <c r="BB163" i="43" s="1"/>
  <c r="BH163" i="43" s="1"/>
  <c r="AX197" i="43"/>
  <c r="BD197" i="43" s="1"/>
  <c r="BJ197" i="43" s="1"/>
  <c r="AX167" i="43"/>
  <c r="BD167" i="43" s="1"/>
  <c r="BJ167" i="43" s="1"/>
  <c r="AU169" i="43"/>
  <c r="BA169" i="43" s="1"/>
  <c r="BG169" i="43" s="1"/>
  <c r="AX114" i="43"/>
  <c r="BD114" i="43" s="1"/>
  <c r="BJ114" i="43" s="1"/>
  <c r="AU126" i="43"/>
  <c r="BA126" i="43" s="1"/>
  <c r="BG126" i="43" s="1"/>
  <c r="AX111" i="43"/>
  <c r="BD111" i="43" s="1"/>
  <c r="BJ111" i="43" s="1"/>
  <c r="AU142" i="43"/>
  <c r="BA142" i="43" s="1"/>
  <c r="BG142" i="43" s="1"/>
  <c r="AT142" i="43"/>
  <c r="AZ142" i="43" s="1"/>
  <c r="BF142" i="43" s="1"/>
  <c r="A185" i="43"/>
  <c r="A185" i="38"/>
  <c r="A187" i="17"/>
  <c r="A1183" i="17" s="1"/>
  <c r="A185" i="42"/>
  <c r="A77" i="17"/>
  <c r="A1073" i="17" s="1"/>
  <c r="A75" i="42"/>
  <c r="A75" i="43"/>
  <c r="A75" i="38"/>
  <c r="A82" i="17"/>
  <c r="A1078" i="17" s="1"/>
  <c r="A80" i="42"/>
  <c r="A80" i="43"/>
  <c r="A80" i="38"/>
  <c r="A153" i="38"/>
  <c r="A155" i="17"/>
  <c r="A1151" i="17" s="1"/>
  <c r="A153" i="42"/>
  <c r="A153" i="43"/>
  <c r="A71" i="38"/>
  <c r="A73" i="17"/>
  <c r="A1069" i="17" s="1"/>
  <c r="A71" i="42"/>
  <c r="A71" i="43"/>
  <c r="A76" i="38"/>
  <c r="A78" i="17"/>
  <c r="A1074" i="17" s="1"/>
  <c r="A76" i="42"/>
  <c r="A76" i="43"/>
  <c r="A87" i="38"/>
  <c r="A89" i="17"/>
  <c r="A1085" i="17" s="1"/>
  <c r="A87" i="42"/>
  <c r="A87" i="43"/>
  <c r="A195" i="42"/>
  <c r="A195" i="43"/>
  <c r="A195" i="38"/>
  <c r="A197" i="17"/>
  <c r="A1193" i="17" s="1"/>
  <c r="A170" i="43"/>
  <c r="A170" i="38"/>
  <c r="A172" i="17"/>
  <c r="A1168" i="17" s="1"/>
  <c r="A170" i="42"/>
  <c r="A201" i="17"/>
  <c r="A1197" i="17" s="1"/>
  <c r="A199" i="42"/>
  <c r="A199" i="43"/>
  <c r="A199" i="38"/>
  <c r="A185" i="17"/>
  <c r="A1181" i="17" s="1"/>
  <c r="A183" i="42"/>
  <c r="A183" i="43"/>
  <c r="A183" i="38"/>
  <c r="A89" i="43"/>
  <c r="A89" i="38"/>
  <c r="A89" i="42"/>
  <c r="A91" i="17"/>
  <c r="A1087" i="17" s="1"/>
  <c r="A136" i="17"/>
  <c r="A1132" i="17" s="1"/>
  <c r="A134" i="42"/>
  <c r="A134" i="38"/>
  <c r="A134" i="43"/>
  <c r="A123" i="17"/>
  <c r="A1119" i="17" s="1"/>
  <c r="A121" i="43"/>
  <c r="A121" i="38"/>
  <c r="A121" i="42"/>
  <c r="A183" i="17"/>
  <c r="A1179" i="17" s="1"/>
  <c r="A181" i="42"/>
  <c r="A181" i="43"/>
  <c r="A181" i="38"/>
  <c r="A122" i="17"/>
  <c r="A1118" i="17" s="1"/>
  <c r="A120" i="42"/>
  <c r="A120" i="38"/>
  <c r="A120" i="43"/>
  <c r="A162" i="17"/>
  <c r="A1158" i="17" s="1"/>
  <c r="A160" i="42"/>
  <c r="A160" i="43"/>
  <c r="A160" i="38"/>
  <c r="AX156" i="43"/>
  <c r="BD156" i="43" s="1"/>
  <c r="BJ156" i="43" s="1"/>
  <c r="BE130" i="43"/>
  <c r="S132" i="43"/>
  <c r="T132" i="43" s="1"/>
  <c r="U132" i="43" s="1"/>
  <c r="V132" i="43" s="1"/>
  <c r="W132" i="43" s="1"/>
  <c r="A67" i="38"/>
  <c r="A69" i="17"/>
  <c r="A1065" i="17" s="1"/>
  <c r="A67" i="42"/>
  <c r="A67" i="43"/>
  <c r="A110" i="38"/>
  <c r="A110" i="43"/>
  <c r="A112" i="17"/>
  <c r="A1108" i="17" s="1"/>
  <c r="A110" i="42"/>
  <c r="A110" i="17"/>
  <c r="A1106" i="17" s="1"/>
  <c r="A108" i="42"/>
  <c r="A108" i="43"/>
  <c r="A108" i="38"/>
  <c r="A180" i="17"/>
  <c r="A1176" i="17" s="1"/>
  <c r="A178" i="38"/>
  <c r="A178" i="42"/>
  <c r="A178" i="43"/>
  <c r="A94" i="17"/>
  <c r="A1090" i="17" s="1"/>
  <c r="A92" i="42"/>
  <c r="A92" i="43"/>
  <c r="A92" i="38"/>
  <c r="A179" i="43"/>
  <c r="A181" i="17"/>
  <c r="A1177" i="17" s="1"/>
  <c r="A179" i="38"/>
  <c r="A179" i="42"/>
  <c r="A164" i="38"/>
  <c r="A166" i="17"/>
  <c r="A1162" i="17" s="1"/>
  <c r="A164" i="42"/>
  <c r="A164" i="43"/>
  <c r="A62" i="42"/>
  <c r="A62" i="43"/>
  <c r="A62" i="38"/>
  <c r="A64" i="17"/>
  <c r="A1060" i="17" s="1"/>
  <c r="A152" i="38"/>
  <c r="A154" i="17"/>
  <c r="A1150" i="17" s="1"/>
  <c r="A152" i="42"/>
  <c r="A152" i="43"/>
  <c r="A109" i="38"/>
  <c r="A109" i="42"/>
  <c r="A109" i="43"/>
  <c r="A111" i="17"/>
  <c r="A1107" i="17" s="1"/>
  <c r="A198" i="42"/>
  <c r="A198" i="38"/>
  <c r="A198" i="43"/>
  <c r="A200" i="17"/>
  <c r="A1196" i="17" s="1"/>
  <c r="A125" i="17"/>
  <c r="A1121" i="17" s="1"/>
  <c r="A123" i="42"/>
  <c r="A123" i="43"/>
  <c r="A123" i="38"/>
  <c r="A77" i="38"/>
  <c r="A79" i="17"/>
  <c r="A1075" i="17" s="1"/>
  <c r="A77" i="42"/>
  <c r="A77" i="43"/>
  <c r="A144" i="38"/>
  <c r="A146" i="17"/>
  <c r="A1142" i="17" s="1"/>
  <c r="A144" i="42"/>
  <c r="A144" i="43"/>
  <c r="Y168" i="43"/>
  <c r="Z168" i="43" s="1"/>
  <c r="AA168" i="43" s="1"/>
  <c r="AB168" i="43" s="1"/>
  <c r="AC168" i="43" s="1"/>
  <c r="AD168" i="43" s="1"/>
  <c r="BE135" i="43"/>
  <c r="AY114" i="43"/>
  <c r="Z126" i="43"/>
  <c r="AA126" i="43" s="1"/>
  <c r="AB126" i="43" s="1"/>
  <c r="AC126" i="43" s="1"/>
  <c r="AD126" i="43" s="1"/>
  <c r="AY111" i="43"/>
  <c r="AY142" i="43"/>
  <c r="BE116" i="43"/>
  <c r="A155" i="38"/>
  <c r="A157" i="17"/>
  <c r="A1153" i="17" s="1"/>
  <c r="A155" i="42"/>
  <c r="A155" i="43"/>
  <c r="A131" i="43"/>
  <c r="A131" i="38"/>
  <c r="A131" i="42"/>
  <c r="A133" i="17"/>
  <c r="A1129" i="17" s="1"/>
  <c r="AM177" i="43"/>
  <c r="AN177" i="43" s="1"/>
  <c r="AO177" i="43" s="1"/>
  <c r="AP177" i="43" s="1"/>
  <c r="AQ177" i="43" s="1"/>
  <c r="AR177" i="43" s="1"/>
  <c r="L135" i="43"/>
  <c r="M135" i="43" s="1"/>
  <c r="N135" i="43" s="1"/>
  <c r="O135" i="43" s="1"/>
  <c r="P135" i="43" s="1"/>
  <c r="AY147" i="43"/>
  <c r="AN116" i="43"/>
  <c r="AO116" i="43" s="1"/>
  <c r="AP116" i="43" s="1"/>
  <c r="AQ116" i="43" s="1"/>
  <c r="AR116" i="43" s="1"/>
  <c r="A160" i="17"/>
  <c r="A1156" i="17" s="1"/>
  <c r="A158" i="42"/>
  <c r="A158" i="43"/>
  <c r="A158" i="38"/>
  <c r="S114" i="43"/>
  <c r="T114" i="43" s="1"/>
  <c r="U114" i="43" s="1"/>
  <c r="V114" i="43" s="1"/>
  <c r="W114" i="43" s="1"/>
  <c r="S111" i="43"/>
  <c r="T111" i="43" s="1"/>
  <c r="U111" i="43" s="1"/>
  <c r="V111" i="43" s="1"/>
  <c r="W111" i="43" s="1"/>
  <c r="AN146" i="43"/>
  <c r="AO146" i="43" s="1"/>
  <c r="AP146" i="43" s="1"/>
  <c r="AQ146" i="43" s="1"/>
  <c r="AR146" i="43" s="1"/>
  <c r="A81" i="43"/>
  <c r="A81" i="38"/>
  <c r="A83" i="17"/>
  <c r="A1079" i="17" s="1"/>
  <c r="A81" i="42"/>
  <c r="A157" i="43"/>
  <c r="A159" i="17"/>
  <c r="A1155" i="17" s="1"/>
  <c r="A157" i="42"/>
  <c r="A157" i="38"/>
  <c r="A93" i="17"/>
  <c r="A1089" i="17" s="1"/>
  <c r="A91" i="42"/>
  <c r="A91" i="43"/>
  <c r="A91" i="38"/>
  <c r="S101" i="43"/>
  <c r="T101" i="43" s="1"/>
  <c r="U101" i="43" s="1"/>
  <c r="V101" i="43" s="1"/>
  <c r="W101" i="43" s="1"/>
  <c r="S147" i="43"/>
  <c r="T147" i="43" s="1"/>
  <c r="U147" i="43" s="1"/>
  <c r="V147" i="43" s="1"/>
  <c r="W147" i="43" s="1"/>
  <c r="Z142" i="43"/>
  <c r="AA142" i="43" s="1"/>
  <c r="AB142" i="43" s="1"/>
  <c r="AC142" i="43" s="1"/>
  <c r="AD142" i="43" s="1"/>
  <c r="AV142" i="43"/>
  <c r="BB142" i="43" s="1"/>
  <c r="BH142" i="43" s="1"/>
  <c r="BE141" i="43"/>
  <c r="AG141" i="43"/>
  <c r="AH141" i="43" s="1"/>
  <c r="AI141" i="43" s="1"/>
  <c r="AJ141" i="43" s="1"/>
  <c r="AK141" i="43" s="1"/>
  <c r="AV188" i="43"/>
  <c r="BB188" i="43" s="1"/>
  <c r="BH188" i="43" s="1"/>
  <c r="AX175" i="43"/>
  <c r="BD175" i="43" s="1"/>
  <c r="BJ175" i="43" s="1"/>
  <c r="AV172" i="43"/>
  <c r="BB172" i="43" s="1"/>
  <c r="BH172" i="43" s="1"/>
  <c r="AS163" i="43"/>
  <c r="AY163" i="43" s="1"/>
  <c r="BE163" i="43" s="1"/>
  <c r="AW200" i="43"/>
  <c r="BC200" i="43" s="1"/>
  <c r="BI200" i="43" s="1"/>
  <c r="AV184" i="43"/>
  <c r="BB184" i="43" s="1"/>
  <c r="BH184" i="43" s="1"/>
  <c r="AS196" i="43"/>
  <c r="AY196" i="43" s="1"/>
  <c r="BE196" i="43" s="1"/>
  <c r="AW189" i="43"/>
  <c r="BC189" i="43" s="1"/>
  <c r="BI189" i="43" s="1"/>
  <c r="AS186" i="43"/>
  <c r="AY186" i="43" s="1"/>
  <c r="AU191" i="43"/>
  <c r="BA191" i="43" s="1"/>
  <c r="BG191" i="43" s="1"/>
  <c r="AV101" i="43"/>
  <c r="BB101" i="43" s="1"/>
  <c r="BH101" i="43" s="1"/>
  <c r="AT107" i="43"/>
  <c r="AZ107" i="43" s="1"/>
  <c r="BF107" i="43" s="1"/>
  <c r="AF147" i="43"/>
  <c r="AG147" i="43" s="1"/>
  <c r="AH147" i="43" s="1"/>
  <c r="AI147" i="43" s="1"/>
  <c r="AJ147" i="43" s="1"/>
  <c r="AK147" i="43" s="1"/>
  <c r="R130" i="43"/>
  <c r="S130" i="43" s="1"/>
  <c r="T130" i="43" s="1"/>
  <c r="U130" i="43" s="1"/>
  <c r="V130" i="43" s="1"/>
  <c r="W130" i="43" s="1"/>
  <c r="AF132" i="43"/>
  <c r="AG132" i="43" s="1"/>
  <c r="AH132" i="43" s="1"/>
  <c r="AI132" i="43" s="1"/>
  <c r="AJ132" i="43" s="1"/>
  <c r="AK132" i="43" s="1"/>
  <c r="AS146" i="43"/>
  <c r="AS139" i="43"/>
  <c r="AT139" i="43"/>
  <c r="AZ139" i="43" s="1"/>
  <c r="BF139" i="43" s="1"/>
  <c r="D122" i="43"/>
  <c r="E122" i="43" s="1"/>
  <c r="F122" i="43" s="1"/>
  <c r="G122" i="43" s="1"/>
  <c r="H122" i="43" s="1"/>
  <c r="I122" i="43" s="1"/>
  <c r="AW182" i="43"/>
  <c r="BC182" i="43" s="1"/>
  <c r="BI182" i="43" s="1"/>
  <c r="AV175" i="43"/>
  <c r="BB175" i="43" s="1"/>
  <c r="BH175" i="43" s="1"/>
  <c r="AW184" i="43"/>
  <c r="BC184" i="43" s="1"/>
  <c r="BI184" i="43" s="1"/>
  <c r="AU171" i="43"/>
  <c r="BA171" i="43" s="1"/>
  <c r="BG171" i="43" s="1"/>
  <c r="AV189" i="43"/>
  <c r="BB189" i="43" s="1"/>
  <c r="BH189" i="43" s="1"/>
  <c r="AT201" i="43"/>
  <c r="AZ201" i="43" s="1"/>
  <c r="BF201" i="43" s="1"/>
  <c r="AX101" i="43"/>
  <c r="BD101" i="43" s="1"/>
  <c r="BJ101" i="43" s="1"/>
  <c r="AS107" i="43"/>
  <c r="AT147" i="43"/>
  <c r="AZ147" i="43" s="1"/>
  <c r="BF147" i="43" s="1"/>
  <c r="AT130" i="43"/>
  <c r="AZ130" i="43" s="1"/>
  <c r="BF130" i="43" s="1"/>
  <c r="AW114" i="43"/>
  <c r="BC114" i="43" s="1"/>
  <c r="BI114" i="43" s="1"/>
  <c r="AT132" i="43"/>
  <c r="AZ132" i="43" s="1"/>
  <c r="BF132" i="43" s="1"/>
  <c r="AV102" i="43"/>
  <c r="BB102" i="43" s="1"/>
  <c r="BH102" i="43" s="1"/>
  <c r="AT111" i="43"/>
  <c r="AZ111" i="43" s="1"/>
  <c r="BF111" i="43" s="1"/>
  <c r="AT133" i="43"/>
  <c r="AZ133" i="43" s="1"/>
  <c r="BF133" i="43" s="1"/>
  <c r="AU133" i="43"/>
  <c r="BA133" i="43" s="1"/>
  <c r="BG133" i="43" s="1"/>
  <c r="AU146" i="43"/>
  <c r="BA146" i="43" s="1"/>
  <c r="BG146" i="43" s="1"/>
  <c r="AW122" i="43"/>
  <c r="BC122" i="43" s="1"/>
  <c r="BI122" i="43" s="1"/>
  <c r="AV116" i="43"/>
  <c r="BB116" i="43" s="1"/>
  <c r="BH116" i="43" s="1"/>
  <c r="AU182" i="43"/>
  <c r="BA182" i="43" s="1"/>
  <c r="BG182" i="43" s="1"/>
  <c r="AT175" i="43"/>
  <c r="AZ175" i="43" s="1"/>
  <c r="BF175" i="43" s="1"/>
  <c r="AX130" i="43"/>
  <c r="BD130" i="43" s="1"/>
  <c r="BJ130" i="43" s="1"/>
  <c r="AV114" i="43"/>
  <c r="BB114" i="43" s="1"/>
  <c r="BH114" i="43" s="1"/>
  <c r="AT126" i="43"/>
  <c r="AZ126" i="43" s="1"/>
  <c r="BF126" i="43" s="1"/>
  <c r="AV133" i="43"/>
  <c r="BB133" i="43" s="1"/>
  <c r="BH133" i="43" s="1"/>
  <c r="AX141" i="43"/>
  <c r="BD141" i="43" s="1"/>
  <c r="BJ141" i="43" s="1"/>
  <c r="AU122" i="43"/>
  <c r="BA122" i="43" s="1"/>
  <c r="BG122" i="43" s="1"/>
  <c r="AT156" i="43"/>
  <c r="AZ156" i="43" s="1"/>
  <c r="BF156" i="43" s="1"/>
  <c r="AU166" i="43"/>
  <c r="BA166" i="43" s="1"/>
  <c r="BG166" i="43" s="1"/>
  <c r="AS175" i="43"/>
  <c r="AY175" i="43" s="1"/>
  <c r="BE175" i="43" s="1"/>
  <c r="AS172" i="43"/>
  <c r="AY172" i="43" s="1"/>
  <c r="BE172" i="43" s="1"/>
  <c r="AU162" i="43"/>
  <c r="BA162" i="43" s="1"/>
  <c r="BG162" i="43" s="1"/>
  <c r="AV197" i="43"/>
  <c r="BB197" i="43" s="1"/>
  <c r="BH197" i="43" s="1"/>
  <c r="AX165" i="43"/>
  <c r="BD165" i="43" s="1"/>
  <c r="BJ165" i="43" s="1"/>
  <c r="AW193" i="43"/>
  <c r="BC193" i="43" s="1"/>
  <c r="BI193" i="43" s="1"/>
  <c r="AV173" i="43"/>
  <c r="BB173" i="43" s="1"/>
  <c r="BH173" i="43" s="1"/>
  <c r="AV194" i="43"/>
  <c r="BB194" i="43" s="1"/>
  <c r="BH194" i="43" s="1"/>
  <c r="AV167" i="43"/>
  <c r="BB167" i="43" s="1"/>
  <c r="BH167" i="43" s="1"/>
  <c r="AX174" i="43"/>
  <c r="BD174" i="43" s="1"/>
  <c r="BJ174" i="43" s="1"/>
  <c r="AV171" i="43"/>
  <c r="BB171" i="43" s="1"/>
  <c r="BH171" i="43" s="1"/>
  <c r="AS159" i="43"/>
  <c r="AY159" i="43" s="1"/>
  <c r="AV187" i="43"/>
  <c r="BB187" i="43" s="1"/>
  <c r="BH187" i="43" s="1"/>
  <c r="AU201" i="43"/>
  <c r="BA201" i="43" s="1"/>
  <c r="BG201" i="43" s="1"/>
  <c r="AU135" i="43"/>
  <c r="BA135" i="43" s="1"/>
  <c r="BG135" i="43" s="1"/>
  <c r="AU107" i="43"/>
  <c r="BA107" i="43" s="1"/>
  <c r="BG107" i="43" s="1"/>
  <c r="AW107" i="43"/>
  <c r="BC107" i="43" s="1"/>
  <c r="BI107" i="43" s="1"/>
  <c r="AT102" i="43"/>
  <c r="AZ102" i="43" s="1"/>
  <c r="BF102" i="43" s="1"/>
  <c r="AX102" i="43"/>
  <c r="BD102" i="43" s="1"/>
  <c r="BJ102" i="43" s="1"/>
  <c r="AW126" i="43"/>
  <c r="BC126" i="43" s="1"/>
  <c r="BI126" i="43" s="1"/>
  <c r="AW111" i="43"/>
  <c r="BC111" i="43" s="1"/>
  <c r="BI111" i="43" s="1"/>
  <c r="AW133" i="43"/>
  <c r="BC133" i="43" s="1"/>
  <c r="BI133" i="43" s="1"/>
  <c r="AX133" i="43"/>
  <c r="BD133" i="43" s="1"/>
  <c r="BJ133" i="43" s="1"/>
  <c r="AV141" i="43"/>
  <c r="BB141" i="43" s="1"/>
  <c r="BH141" i="43" s="1"/>
  <c r="AW139" i="43"/>
  <c r="BC139" i="43" s="1"/>
  <c r="BI139" i="43" s="1"/>
  <c r="AV122" i="43"/>
  <c r="BB122" i="43" s="1"/>
  <c r="BH122" i="43" s="1"/>
  <c r="AS197" i="43"/>
  <c r="AY197" i="43" s="1"/>
  <c r="BE197" i="43" s="1"/>
  <c r="AS193" i="43"/>
  <c r="AY193" i="43" s="1"/>
  <c r="BE193" i="43" s="1"/>
  <c r="AS171" i="43"/>
  <c r="AY171" i="43" s="1"/>
  <c r="BE171" i="43" s="1"/>
  <c r="AV135" i="43"/>
  <c r="BB135" i="43" s="1"/>
  <c r="BH135" i="43" s="1"/>
  <c r="AS102" i="43"/>
  <c r="AU139" i="43"/>
  <c r="BA139" i="43" s="1"/>
  <c r="BG139" i="43" s="1"/>
  <c r="AS188" i="43"/>
  <c r="AY188" i="43" s="1"/>
  <c r="BE188" i="43" s="1"/>
  <c r="AV165" i="43"/>
  <c r="BB165" i="43" s="1"/>
  <c r="BH165" i="43" s="1"/>
  <c r="AX161" i="43"/>
  <c r="BD161" i="43" s="1"/>
  <c r="BJ161" i="43" s="1"/>
  <c r="AT200" i="43"/>
  <c r="AZ200" i="43" s="1"/>
  <c r="BF200" i="43" s="1"/>
  <c r="AV196" i="43"/>
  <c r="BB196" i="43" s="1"/>
  <c r="BH196" i="43" s="1"/>
  <c r="AX180" i="43"/>
  <c r="BD180" i="43" s="1"/>
  <c r="BJ180" i="43" s="1"/>
  <c r="AS192" i="43"/>
  <c r="AY192" i="43" s="1"/>
  <c r="BE192" i="43" s="1"/>
  <c r="AV191" i="43"/>
  <c r="BB191" i="43" s="1"/>
  <c r="BH191" i="43" s="1"/>
  <c r="AS101" i="43"/>
  <c r="AT114" i="43"/>
  <c r="AZ114" i="43" s="1"/>
  <c r="BF114" i="43" s="1"/>
  <c r="AX132" i="43"/>
  <c r="BD132" i="43" s="1"/>
  <c r="BJ132" i="43" s="1"/>
  <c r="AS126" i="43"/>
  <c r="AV111" i="43"/>
  <c r="BB111" i="43" s="1"/>
  <c r="BH111" i="43" s="1"/>
  <c r="AS133" i="43"/>
  <c r="AU141" i="43"/>
  <c r="BA141" i="43" s="1"/>
  <c r="BG141" i="43" s="1"/>
  <c r="AT116" i="43"/>
  <c r="AZ116" i="43" s="1"/>
  <c r="BF116" i="43" s="1"/>
  <c r="AT163" i="43"/>
  <c r="AZ163" i="43" s="1"/>
  <c r="BF163" i="43" s="1"/>
  <c r="AU176" i="43"/>
  <c r="BA176" i="43" s="1"/>
  <c r="BG176" i="43" s="1"/>
  <c r="AW186" i="43"/>
  <c r="BC186" i="43" s="1"/>
  <c r="BI186" i="43" s="1"/>
  <c r="AU190" i="43"/>
  <c r="BA190" i="43" s="1"/>
  <c r="BG190" i="43" s="1"/>
  <c r="AT191" i="43"/>
  <c r="AZ191" i="43" s="1"/>
  <c r="BF191" i="43" s="1"/>
  <c r="AW101" i="43"/>
  <c r="BC101" i="43" s="1"/>
  <c r="BI101" i="43" s="1"/>
  <c r="AS132" i="43"/>
  <c r="AX142" i="43"/>
  <c r="BD142" i="43" s="1"/>
  <c r="BJ142" i="43" s="1"/>
  <c r="D78" i="43"/>
  <c r="E78" i="43" s="1"/>
  <c r="F78" i="43" s="1"/>
  <c r="G78" i="43" s="1"/>
  <c r="H78" i="43" s="1"/>
  <c r="I78" i="43" s="1"/>
  <c r="AG174" i="43"/>
  <c r="AH174" i="43" s="1"/>
  <c r="AI174" i="43" s="1"/>
  <c r="AJ174" i="43" s="1"/>
  <c r="AK174" i="43" s="1"/>
  <c r="BE186" i="43"/>
  <c r="AN85" i="43"/>
  <c r="AO85" i="43" s="1"/>
  <c r="AP85" i="43" s="1"/>
  <c r="AQ85" i="43" s="1"/>
  <c r="AR85" i="43" s="1"/>
  <c r="D97" i="43"/>
  <c r="E97" i="43" s="1"/>
  <c r="F97" i="43" s="1"/>
  <c r="G97" i="43" s="1"/>
  <c r="H97" i="43" s="1"/>
  <c r="I97" i="43" s="1"/>
  <c r="BE159" i="43"/>
  <c r="Z73" i="43"/>
  <c r="AA73" i="43" s="1"/>
  <c r="AB73" i="43" s="1"/>
  <c r="AC73" i="43" s="1"/>
  <c r="AD73" i="43" s="1"/>
  <c r="BE191" i="43"/>
  <c r="D161" i="43"/>
  <c r="E161" i="43" s="1"/>
  <c r="F161" i="43" s="1"/>
  <c r="G161" i="43" s="1"/>
  <c r="H161" i="43" s="1"/>
  <c r="I161" i="43" s="1"/>
  <c r="AS162" i="43"/>
  <c r="AT161" i="43"/>
  <c r="AZ161" i="43" s="1"/>
  <c r="BF161" i="43" s="1"/>
  <c r="AV180" i="43"/>
  <c r="BB180" i="43" s="1"/>
  <c r="BH180" i="43" s="1"/>
  <c r="BM137" i="43"/>
  <c r="AX163" i="43"/>
  <c r="BD163" i="43" s="1"/>
  <c r="BJ163" i="43" s="1"/>
  <c r="AT162" i="43"/>
  <c r="AZ162" i="43" s="1"/>
  <c r="BF162" i="43" s="1"/>
  <c r="AW165" i="43"/>
  <c r="BC165" i="43" s="1"/>
  <c r="BI165" i="43" s="1"/>
  <c r="AV200" i="43"/>
  <c r="BB200" i="43" s="1"/>
  <c r="BH200" i="43" s="1"/>
  <c r="AS184" i="43"/>
  <c r="AT194" i="43"/>
  <c r="AZ194" i="43" s="1"/>
  <c r="BF194" i="43" s="1"/>
  <c r="AW196" i="43"/>
  <c r="BC196" i="43" s="1"/>
  <c r="BI196" i="43" s="1"/>
  <c r="AV174" i="43"/>
  <c r="BB174" i="43" s="1"/>
  <c r="BH174" i="43" s="1"/>
  <c r="AT171" i="43"/>
  <c r="AZ171" i="43" s="1"/>
  <c r="AS176" i="43"/>
  <c r="AX159" i="43"/>
  <c r="BD159" i="43" s="1"/>
  <c r="BJ159" i="43" s="1"/>
  <c r="AX189" i="43"/>
  <c r="BD189" i="43" s="1"/>
  <c r="BJ189" i="43" s="1"/>
  <c r="AX187" i="43"/>
  <c r="BD187" i="43" s="1"/>
  <c r="BJ187" i="43" s="1"/>
  <c r="AS169" i="43"/>
  <c r="AT190" i="43"/>
  <c r="AS180" i="43"/>
  <c r="AV201" i="43"/>
  <c r="BB201" i="43" s="1"/>
  <c r="BH201" i="43" s="1"/>
  <c r="AT192" i="43"/>
  <c r="AW177" i="43"/>
  <c r="BC177" i="43" s="1"/>
  <c r="BI177" i="43" s="1"/>
  <c r="AX168" i="43"/>
  <c r="BD168" i="43" s="1"/>
  <c r="BJ168" i="43" s="1"/>
  <c r="AV182" i="43"/>
  <c r="BB182" i="43" s="1"/>
  <c r="BH182" i="43" s="1"/>
  <c r="AW175" i="43"/>
  <c r="BC175" i="43" s="1"/>
  <c r="BI175" i="43" s="1"/>
  <c r="AW163" i="43"/>
  <c r="BC163" i="43" s="1"/>
  <c r="BI163" i="43" s="1"/>
  <c r="AT165" i="43"/>
  <c r="AZ165" i="43" s="1"/>
  <c r="BF165" i="43" s="1"/>
  <c r="AX193" i="43"/>
  <c r="BD193" i="43" s="1"/>
  <c r="BJ193" i="43" s="1"/>
  <c r="AU161" i="43"/>
  <c r="BA161" i="43" s="1"/>
  <c r="BG161" i="43" s="1"/>
  <c r="AU184" i="43"/>
  <c r="BA184" i="43" s="1"/>
  <c r="BG184" i="43" s="1"/>
  <c r="AX173" i="43"/>
  <c r="BD173" i="43" s="1"/>
  <c r="BJ173" i="43" s="1"/>
  <c r="AS194" i="43"/>
  <c r="AS156" i="43"/>
  <c r="AU193" i="43"/>
  <c r="BA193" i="43" s="1"/>
  <c r="BG193" i="43" s="1"/>
  <c r="AS174" i="43"/>
  <c r="AX176" i="43"/>
  <c r="BD176" i="43" s="1"/>
  <c r="BJ176" i="43" s="1"/>
  <c r="AX186" i="43"/>
  <c r="BD186" i="43" s="1"/>
  <c r="BJ186" i="43" s="1"/>
  <c r="AX190" i="43"/>
  <c r="BD190" i="43" s="1"/>
  <c r="BJ190" i="43" s="1"/>
  <c r="AV192" i="43"/>
  <c r="BB192" i="43" s="1"/>
  <c r="BH192" i="43" s="1"/>
  <c r="AX191" i="43"/>
  <c r="BD191" i="43" s="1"/>
  <c r="BJ191" i="43" s="1"/>
  <c r="AU156" i="43"/>
  <c r="BA156" i="43" s="1"/>
  <c r="BG156" i="43" s="1"/>
  <c r="AV166" i="43"/>
  <c r="BB166" i="43" s="1"/>
  <c r="BH166" i="43" s="1"/>
  <c r="AX188" i="43"/>
  <c r="BD188" i="43" s="1"/>
  <c r="BJ188" i="43" s="1"/>
  <c r="AU175" i="43"/>
  <c r="BA175" i="43" s="1"/>
  <c r="AT172" i="43"/>
  <c r="AZ172" i="43" s="1"/>
  <c r="BF172" i="43" s="1"/>
  <c r="AV162" i="43"/>
  <c r="BB162" i="43" s="1"/>
  <c r="BH162" i="43" s="1"/>
  <c r="AW197" i="43"/>
  <c r="BC197" i="43" s="1"/>
  <c r="BI197" i="43" s="1"/>
  <c r="AS200" i="43"/>
  <c r="AW167" i="43"/>
  <c r="BC167" i="43" s="1"/>
  <c r="BI167" i="43" s="1"/>
  <c r="AT196" i="43"/>
  <c r="AZ196" i="43" s="1"/>
  <c r="AT174" i="43"/>
  <c r="AZ174" i="43" s="1"/>
  <c r="BF174" i="43" s="1"/>
  <c r="AU189" i="43"/>
  <c r="BA189" i="43" s="1"/>
  <c r="BG189" i="43" s="1"/>
  <c r="AT169" i="43"/>
  <c r="AZ169" i="43" s="1"/>
  <c r="BF169" i="43" s="1"/>
  <c r="AS177" i="43"/>
  <c r="AV156" i="43"/>
  <c r="BB156" i="43" s="1"/>
  <c r="AU177" i="43"/>
  <c r="BA177" i="43" s="1"/>
  <c r="BG177" i="43" s="1"/>
  <c r="AS168" i="43"/>
  <c r="AT182" i="43"/>
  <c r="AZ182" i="43" s="1"/>
  <c r="AS166" i="43"/>
  <c r="AW166" i="43"/>
  <c r="BC166" i="43" s="1"/>
  <c r="BI166" i="43" s="1"/>
  <c r="AU197" i="43"/>
  <c r="BA197" i="43" s="1"/>
  <c r="BG197" i="43" s="1"/>
  <c r="AS173" i="43"/>
  <c r="AX194" i="43"/>
  <c r="BD194" i="43" s="1"/>
  <c r="BJ194" i="43" s="1"/>
  <c r="AX171" i="43"/>
  <c r="BD171" i="43" s="1"/>
  <c r="BJ171" i="43" s="1"/>
  <c r="AW176" i="43"/>
  <c r="BC176" i="43" s="1"/>
  <c r="BI176" i="43" s="1"/>
  <c r="AU159" i="43"/>
  <c r="BA159" i="43" s="1"/>
  <c r="BG159" i="43" s="1"/>
  <c r="AT186" i="43"/>
  <c r="AX169" i="43"/>
  <c r="BD169" i="43" s="1"/>
  <c r="BJ169" i="43" s="1"/>
  <c r="AU180" i="43"/>
  <c r="BA180" i="43" s="1"/>
  <c r="BG180" i="43" s="1"/>
  <c r="AU188" i="43"/>
  <c r="BA188" i="43" s="1"/>
  <c r="BG188" i="43" s="1"/>
  <c r="BK172" i="43"/>
  <c r="BN172" i="43" s="1"/>
  <c r="AT197" i="43"/>
  <c r="AZ197" i="43" s="1"/>
  <c r="BF197" i="43" s="1"/>
  <c r="AW161" i="43"/>
  <c r="BC161" i="43" s="1"/>
  <c r="BI161" i="43" s="1"/>
  <c r="AX200" i="43"/>
  <c r="BD200" i="43" s="1"/>
  <c r="BJ200" i="43" s="1"/>
  <c r="AT184" i="43"/>
  <c r="AZ184" i="43" s="1"/>
  <c r="BF184" i="43" s="1"/>
  <c r="AW173" i="43"/>
  <c r="BC173" i="43" s="1"/>
  <c r="BI173" i="43" s="1"/>
  <c r="AU194" i="43"/>
  <c r="BA194" i="43" s="1"/>
  <c r="BG194" i="43" s="1"/>
  <c r="AT167" i="43"/>
  <c r="AZ167" i="43" s="1"/>
  <c r="AT176" i="43"/>
  <c r="AZ176" i="43" s="1"/>
  <c r="BF176" i="43" s="1"/>
  <c r="AT187" i="43"/>
  <c r="AZ187" i="43" s="1"/>
  <c r="BF187" i="43" s="1"/>
  <c r="AV186" i="43"/>
  <c r="BB186" i="43" s="1"/>
  <c r="BH186" i="43" s="1"/>
  <c r="AT180" i="43"/>
  <c r="AZ180" i="43" s="1"/>
  <c r="BF180" i="43" s="1"/>
  <c r="AS201" i="43"/>
  <c r="AW191" i="43"/>
  <c r="BC191" i="43" s="1"/>
  <c r="BI191" i="43" s="1"/>
  <c r="A419" i="17"/>
  <c r="A1415" i="17" s="1"/>
  <c r="A417" i="43"/>
  <c r="A417" i="38"/>
  <c r="A417" i="42"/>
  <c r="A308" i="42"/>
  <c r="A308" i="38"/>
  <c r="A310" i="17"/>
  <c r="A1306" i="17" s="1"/>
  <c r="A308" i="43"/>
  <c r="A444" i="38"/>
  <c r="A444" i="42"/>
  <c r="A446" i="17"/>
  <c r="A1442" i="17" s="1"/>
  <c r="A444" i="43"/>
  <c r="A386" i="42"/>
  <c r="A388" i="17"/>
  <c r="A1384" i="17" s="1"/>
  <c r="A386" i="43"/>
  <c r="A386" i="38"/>
  <c r="A493" i="42"/>
  <c r="A493" i="38"/>
  <c r="A495" i="17"/>
  <c r="A1491" i="17" s="1"/>
  <c r="A493" i="43"/>
  <c r="A402" i="42"/>
  <c r="A404" i="17"/>
  <c r="A1400" i="17" s="1"/>
  <c r="A402" i="43"/>
  <c r="A402" i="38"/>
  <c r="A360" i="17"/>
  <c r="A1356" i="17" s="1"/>
  <c r="A358" i="43"/>
  <c r="A358" i="38"/>
  <c r="A358" i="42"/>
  <c r="AN373" i="43"/>
  <c r="AO373" i="43" s="1"/>
  <c r="AP373" i="43" s="1"/>
  <c r="AQ373" i="43" s="1"/>
  <c r="AR373" i="43" s="1"/>
  <c r="AX373" i="43"/>
  <c r="BD373" i="43" s="1"/>
  <c r="BJ373" i="43" s="1"/>
  <c r="AN486" i="43"/>
  <c r="AO486" i="43" s="1"/>
  <c r="AP486" i="43" s="1"/>
  <c r="AQ486" i="43" s="1"/>
  <c r="AR486" i="43" s="1"/>
  <c r="L344" i="43"/>
  <c r="M344" i="43" s="1"/>
  <c r="N344" i="43" s="1"/>
  <c r="O344" i="43" s="1"/>
  <c r="P344" i="43" s="1"/>
  <c r="AW473" i="43"/>
  <c r="BC473" i="43" s="1"/>
  <c r="BI473" i="43" s="1"/>
  <c r="AG473" i="43"/>
  <c r="AH473" i="43" s="1"/>
  <c r="AI473" i="43" s="1"/>
  <c r="AJ473" i="43" s="1"/>
  <c r="AK473" i="43" s="1"/>
  <c r="AH400" i="43"/>
  <c r="AI400" i="43" s="1"/>
  <c r="AJ400" i="43" s="1"/>
  <c r="AK400" i="43" s="1"/>
  <c r="AG463" i="43"/>
  <c r="AH463" i="43" s="1"/>
  <c r="AI463" i="43" s="1"/>
  <c r="AJ463" i="43" s="1"/>
  <c r="AK463" i="43" s="1"/>
  <c r="AW463" i="43"/>
  <c r="BC463" i="43" s="1"/>
  <c r="BI463" i="43" s="1"/>
  <c r="AB350" i="43"/>
  <c r="AC350" i="43" s="1"/>
  <c r="AD350" i="43" s="1"/>
  <c r="S383" i="43"/>
  <c r="T383" i="43" s="1"/>
  <c r="U383" i="43" s="1"/>
  <c r="V383" i="43" s="1"/>
  <c r="W383" i="43" s="1"/>
  <c r="AU383" i="43"/>
  <c r="BA383" i="43" s="1"/>
  <c r="BG383" i="43" s="1"/>
  <c r="AT321" i="43"/>
  <c r="AZ321" i="43" s="1"/>
  <c r="BF321" i="43" s="1"/>
  <c r="AX321" i="43"/>
  <c r="BD321" i="43" s="1"/>
  <c r="BJ321" i="43" s="1"/>
  <c r="AP321" i="43"/>
  <c r="AQ321" i="43" s="1"/>
  <c r="AR321" i="43" s="1"/>
  <c r="Z329" i="43"/>
  <c r="AA329" i="43" s="1"/>
  <c r="AB329" i="43" s="1"/>
  <c r="AC329" i="43" s="1"/>
  <c r="AD329" i="43" s="1"/>
  <c r="AG492" i="43"/>
  <c r="AH492" i="43" s="1"/>
  <c r="AI492" i="43" s="1"/>
  <c r="AJ492" i="43" s="1"/>
  <c r="AK492" i="43" s="1"/>
  <c r="AW492" i="43"/>
  <c r="BC492" i="43" s="1"/>
  <c r="BI492" i="43" s="1"/>
  <c r="AT361" i="43"/>
  <c r="AZ361" i="43" s="1"/>
  <c r="BF361" i="43" s="1"/>
  <c r="M361" i="43"/>
  <c r="N361" i="43" s="1"/>
  <c r="O361" i="43" s="1"/>
  <c r="P361" i="43" s="1"/>
  <c r="AG470" i="43"/>
  <c r="AH470" i="43" s="1"/>
  <c r="AI470" i="43" s="1"/>
  <c r="AJ470" i="43" s="1"/>
  <c r="AK470" i="43" s="1"/>
  <c r="AW470" i="43"/>
  <c r="BC470" i="43" s="1"/>
  <c r="BI470" i="43" s="1"/>
  <c r="S306" i="43"/>
  <c r="T306" i="43" s="1"/>
  <c r="U306" i="43" s="1"/>
  <c r="V306" i="43" s="1"/>
  <c r="W306" i="43" s="1"/>
  <c r="AU306" i="43"/>
  <c r="BA306" i="43" s="1"/>
  <c r="BG306" i="43" s="1"/>
  <c r="T328" i="43"/>
  <c r="U328" i="43" s="1"/>
  <c r="V328" i="43" s="1"/>
  <c r="W328" i="43" s="1"/>
  <c r="AT486" i="43"/>
  <c r="AZ486" i="43" s="1"/>
  <c r="BF486" i="43" s="1"/>
  <c r="E485" i="43"/>
  <c r="F485" i="43" s="1"/>
  <c r="G485" i="43" s="1"/>
  <c r="H485" i="43" s="1"/>
  <c r="I485" i="43" s="1"/>
  <c r="AS473" i="43"/>
  <c r="AN473" i="43"/>
  <c r="AO473" i="43" s="1"/>
  <c r="AP473" i="43" s="1"/>
  <c r="AQ473" i="43" s="1"/>
  <c r="AR473" i="43" s="1"/>
  <c r="AN400" i="43"/>
  <c r="AO400" i="43" s="1"/>
  <c r="AP400" i="43" s="1"/>
  <c r="AQ400" i="43" s="1"/>
  <c r="AR400" i="43" s="1"/>
  <c r="AU356" i="43"/>
  <c r="BA356" i="43" s="1"/>
  <c r="BG356" i="43" s="1"/>
  <c r="S356" i="43"/>
  <c r="T356" i="43" s="1"/>
  <c r="U356" i="43" s="1"/>
  <c r="V356" i="43" s="1"/>
  <c r="W356" i="43" s="1"/>
  <c r="F338" i="43"/>
  <c r="G338" i="43" s="1"/>
  <c r="H338" i="43" s="1"/>
  <c r="I338" i="43" s="1"/>
  <c r="AV383" i="43"/>
  <c r="BB383" i="43" s="1"/>
  <c r="BH383" i="43" s="1"/>
  <c r="Z383" i="43"/>
  <c r="AA383" i="43" s="1"/>
  <c r="AB383" i="43" s="1"/>
  <c r="AC383" i="43" s="1"/>
  <c r="AD383" i="43" s="1"/>
  <c r="AX317" i="43"/>
  <c r="BD317" i="43" s="1"/>
  <c r="BJ317" i="43" s="1"/>
  <c r="AO317" i="43"/>
  <c r="AP317" i="43" s="1"/>
  <c r="AQ317" i="43" s="1"/>
  <c r="AR317" i="43" s="1"/>
  <c r="AG329" i="43"/>
  <c r="AH329" i="43" s="1"/>
  <c r="AI329" i="43" s="1"/>
  <c r="AJ329" i="43" s="1"/>
  <c r="AK329" i="43" s="1"/>
  <c r="T307" i="43"/>
  <c r="U307" i="43" s="1"/>
  <c r="V307" i="43" s="1"/>
  <c r="W307" i="43" s="1"/>
  <c r="AU307" i="43"/>
  <c r="BA307" i="43" s="1"/>
  <c r="BG307" i="43" s="1"/>
  <c r="AN492" i="43"/>
  <c r="AO492" i="43" s="1"/>
  <c r="AP492" i="43" s="1"/>
  <c r="AQ492" i="43" s="1"/>
  <c r="AR492" i="43" s="1"/>
  <c r="Z481" i="43"/>
  <c r="AA481" i="43" s="1"/>
  <c r="AB481" i="43" s="1"/>
  <c r="AC481" i="43" s="1"/>
  <c r="AD481" i="43" s="1"/>
  <c r="AO312" i="43"/>
  <c r="AP312" i="43" s="1"/>
  <c r="AQ312" i="43" s="1"/>
  <c r="AR312" i="43" s="1"/>
  <c r="AX312" i="43"/>
  <c r="BD312" i="43" s="1"/>
  <c r="BJ312" i="43" s="1"/>
  <c r="AN470" i="43"/>
  <c r="AO470" i="43" s="1"/>
  <c r="AP470" i="43" s="1"/>
  <c r="AQ470" i="43" s="1"/>
  <c r="AR470" i="43" s="1"/>
  <c r="AX470" i="43"/>
  <c r="BD470" i="43" s="1"/>
  <c r="BJ470" i="43" s="1"/>
  <c r="A409" i="17"/>
  <c r="A1405" i="17" s="1"/>
  <c r="A407" i="43"/>
  <c r="A407" i="38"/>
  <c r="A407" i="42"/>
  <c r="A429" i="38"/>
  <c r="A429" i="42"/>
  <c r="A431" i="17"/>
  <c r="A1427" i="17" s="1"/>
  <c r="A429" i="43"/>
  <c r="A357" i="42"/>
  <c r="A359" i="17"/>
  <c r="A1355" i="17" s="1"/>
  <c r="A357" i="43"/>
  <c r="A357" i="38"/>
  <c r="A427" i="17"/>
  <c r="A1423" i="17" s="1"/>
  <c r="A425" i="43"/>
  <c r="A425" i="38"/>
  <c r="A425" i="42"/>
  <c r="A482" i="17"/>
  <c r="A1478" i="17" s="1"/>
  <c r="A480" i="43"/>
  <c r="A480" i="42"/>
  <c r="A480" i="38"/>
  <c r="A337" i="17"/>
  <c r="A1333" i="17" s="1"/>
  <c r="A335" i="43"/>
  <c r="A335" i="42"/>
  <c r="A335" i="38"/>
  <c r="A445" i="38"/>
  <c r="A445" i="42"/>
  <c r="A447" i="17"/>
  <c r="A1443" i="17" s="1"/>
  <c r="A445" i="43"/>
  <c r="A448" i="17"/>
  <c r="A1444" i="17" s="1"/>
  <c r="A446" i="43"/>
  <c r="A446" i="38"/>
  <c r="A446" i="42"/>
  <c r="A377" i="17"/>
  <c r="A1373" i="17" s="1"/>
  <c r="A375" i="43"/>
  <c r="A375" i="38"/>
  <c r="A375" i="42"/>
  <c r="A347" i="42"/>
  <c r="A349" i="17"/>
  <c r="A1345" i="17" s="1"/>
  <c r="A347" i="43"/>
  <c r="A347" i="38"/>
  <c r="A336" i="17"/>
  <c r="A1332" i="17" s="1"/>
  <c r="A334" i="43"/>
  <c r="A334" i="42"/>
  <c r="A334" i="38"/>
  <c r="AV328" i="43"/>
  <c r="BB328" i="43" s="1"/>
  <c r="BH328" i="43" s="1"/>
  <c r="F314" i="43"/>
  <c r="G314" i="43" s="1"/>
  <c r="H314" i="43" s="1"/>
  <c r="I314" i="43" s="1"/>
  <c r="T344" i="43"/>
  <c r="U344" i="43" s="1"/>
  <c r="V344" i="43" s="1"/>
  <c r="W344" i="43" s="1"/>
  <c r="AT473" i="43"/>
  <c r="AZ473" i="43" s="1"/>
  <c r="BF473" i="43" s="1"/>
  <c r="AX463" i="43"/>
  <c r="BD463" i="43" s="1"/>
  <c r="BJ463" i="43" s="1"/>
  <c r="AO463" i="43"/>
  <c r="AP463" i="43" s="1"/>
  <c r="AQ463" i="43" s="1"/>
  <c r="AR463" i="43" s="1"/>
  <c r="AV356" i="43"/>
  <c r="BB356" i="43" s="1"/>
  <c r="BH356" i="43" s="1"/>
  <c r="AA356" i="43"/>
  <c r="AB356" i="43" s="1"/>
  <c r="AC356" i="43" s="1"/>
  <c r="AD356" i="43" s="1"/>
  <c r="AV404" i="43"/>
  <c r="BB404" i="43" s="1"/>
  <c r="BH404" i="43" s="1"/>
  <c r="AA404" i="43"/>
  <c r="AB404" i="43" s="1"/>
  <c r="AC404" i="43" s="1"/>
  <c r="AD404" i="43" s="1"/>
  <c r="AG350" i="43"/>
  <c r="AH350" i="43" s="1"/>
  <c r="AI350" i="43" s="1"/>
  <c r="AJ350" i="43" s="1"/>
  <c r="AK350" i="43" s="1"/>
  <c r="AH383" i="43"/>
  <c r="AI383" i="43" s="1"/>
  <c r="AJ383" i="43" s="1"/>
  <c r="AK383" i="43" s="1"/>
  <c r="AI363" i="43"/>
  <c r="AJ363" i="43" s="1"/>
  <c r="AK363" i="43" s="1"/>
  <c r="AU321" i="43"/>
  <c r="BA321" i="43" s="1"/>
  <c r="BG321" i="43" s="1"/>
  <c r="AT449" i="43"/>
  <c r="AZ449" i="43" s="1"/>
  <c r="BF449" i="43" s="1"/>
  <c r="M449" i="43"/>
  <c r="N449" i="43" s="1"/>
  <c r="O449" i="43" s="1"/>
  <c r="P449" i="43" s="1"/>
  <c r="AY492" i="43"/>
  <c r="M312" i="43"/>
  <c r="N312" i="43" s="1"/>
  <c r="O312" i="43" s="1"/>
  <c r="P312" i="43" s="1"/>
  <c r="AA306" i="43"/>
  <c r="AB306" i="43" s="1"/>
  <c r="AC306" i="43" s="1"/>
  <c r="AD306" i="43" s="1"/>
  <c r="A395" i="17"/>
  <c r="A1391" i="17" s="1"/>
  <c r="A393" i="43"/>
  <c r="A393" i="38"/>
  <c r="A393" i="42"/>
  <c r="A467" i="17"/>
  <c r="A1463" i="17" s="1"/>
  <c r="A465" i="43"/>
  <c r="A465" i="42"/>
  <c r="A465" i="38"/>
  <c r="A474" i="17"/>
  <c r="A1470" i="17" s="1"/>
  <c r="A472" i="43"/>
  <c r="A472" i="42"/>
  <c r="A472" i="38"/>
  <c r="A458" i="42"/>
  <c r="A458" i="38"/>
  <c r="A460" i="17"/>
  <c r="A1456" i="17" s="1"/>
  <c r="A458" i="43"/>
  <c r="A500" i="42"/>
  <c r="A500" i="38"/>
  <c r="A502" i="17"/>
  <c r="A1498" i="17" s="1"/>
  <c r="A500" i="43"/>
  <c r="A428" i="38"/>
  <c r="A428" i="42"/>
  <c r="A430" i="17"/>
  <c r="A1426" i="17" s="1"/>
  <c r="A428" i="43"/>
  <c r="A440" i="17"/>
  <c r="A1436" i="17" s="1"/>
  <c r="A438" i="43"/>
  <c r="A438" i="38"/>
  <c r="A438" i="42"/>
  <c r="A312" i="17"/>
  <c r="A1308" i="17" s="1"/>
  <c r="A310" i="43"/>
  <c r="A310" i="42"/>
  <c r="A310" i="38"/>
  <c r="A442" i="42"/>
  <c r="A444" i="17"/>
  <c r="A1440" i="17" s="1"/>
  <c r="A442" i="43"/>
  <c r="A442" i="38"/>
  <c r="A418" i="17"/>
  <c r="A1414" i="17" s="1"/>
  <c r="A416" i="43"/>
  <c r="A416" i="38"/>
  <c r="A416" i="42"/>
  <c r="A475" i="42"/>
  <c r="A475" i="38"/>
  <c r="A477" i="17"/>
  <c r="A1473" i="17" s="1"/>
  <c r="A475" i="43"/>
  <c r="A345" i="17"/>
  <c r="A1341" i="17" s="1"/>
  <c r="A343" i="43"/>
  <c r="A343" i="38"/>
  <c r="A343" i="42"/>
  <c r="A432" i="17"/>
  <c r="A1428" i="17" s="1"/>
  <c r="A430" i="43"/>
  <c r="A430" i="38"/>
  <c r="A430" i="42"/>
  <c r="A338" i="17"/>
  <c r="A1334" i="17" s="1"/>
  <c r="A336" i="43"/>
  <c r="A336" i="42"/>
  <c r="A336" i="38"/>
  <c r="A339" i="42"/>
  <c r="A339" i="38"/>
  <c r="A341" i="17"/>
  <c r="A1337" i="17" s="1"/>
  <c r="A339" i="43"/>
  <c r="A322" i="42"/>
  <c r="A324" i="17"/>
  <c r="A1320" i="17" s="1"/>
  <c r="A322" i="43"/>
  <c r="A322" i="38"/>
  <c r="A491" i="42"/>
  <c r="A491" i="38"/>
  <c r="A493" i="17"/>
  <c r="A1489" i="17" s="1"/>
  <c r="A491" i="43"/>
  <c r="A408" i="17"/>
  <c r="A1404" i="17" s="1"/>
  <c r="A406" i="43"/>
  <c r="A406" i="38"/>
  <c r="A406" i="42"/>
  <c r="A460" i="42"/>
  <c r="A460" i="38"/>
  <c r="A462" i="17"/>
  <c r="A1458" i="17" s="1"/>
  <c r="A460" i="43"/>
  <c r="A417" i="17"/>
  <c r="A1413" i="17" s="1"/>
  <c r="A415" i="43"/>
  <c r="A415" i="38"/>
  <c r="A415" i="42"/>
  <c r="A497" i="17"/>
  <c r="A1493" i="17" s="1"/>
  <c r="A495" i="43"/>
  <c r="A495" i="42"/>
  <c r="A495" i="38"/>
  <c r="A341" i="42"/>
  <c r="A343" i="17"/>
  <c r="A1339" i="17" s="1"/>
  <c r="A341" i="43"/>
  <c r="A341" i="38"/>
  <c r="A339" i="17"/>
  <c r="A1335" i="17" s="1"/>
  <c r="A337" i="43"/>
  <c r="A337" i="42"/>
  <c r="A337" i="38"/>
  <c r="A456" i="17"/>
  <c r="A1452" i="17" s="1"/>
  <c r="A454" i="43"/>
  <c r="A454" i="42"/>
  <c r="A454" i="38"/>
  <c r="A371" i="42"/>
  <c r="A373" i="17"/>
  <c r="A1369" i="17" s="1"/>
  <c r="A371" i="43"/>
  <c r="A371" i="38"/>
  <c r="A321" i="17"/>
  <c r="A1317" i="17" s="1"/>
  <c r="A319" i="43"/>
  <c r="A319" i="38"/>
  <c r="A319" i="42"/>
  <c r="A464" i="17"/>
  <c r="A1460" i="17" s="1"/>
  <c r="A462" i="43"/>
  <c r="A462" i="42"/>
  <c r="A462" i="38"/>
  <c r="A459" i="42"/>
  <c r="A459" i="38"/>
  <c r="A461" i="17"/>
  <c r="A1457" i="17" s="1"/>
  <c r="A459" i="43"/>
  <c r="A369" i="17"/>
  <c r="A1365" i="17" s="1"/>
  <c r="A367" i="43"/>
  <c r="A367" i="38"/>
  <c r="A367" i="42"/>
  <c r="A5" i="42"/>
  <c r="A387" i="42"/>
  <c r="A389" i="17"/>
  <c r="A1385" i="17" s="1"/>
  <c r="A387" i="43"/>
  <c r="A387" i="38"/>
  <c r="L314" i="43"/>
  <c r="M314" i="43" s="1"/>
  <c r="N314" i="43" s="1"/>
  <c r="O314" i="43" s="1"/>
  <c r="P314" i="43" s="1"/>
  <c r="AT373" i="43"/>
  <c r="AZ373" i="43" s="1"/>
  <c r="BF373" i="43" s="1"/>
  <c r="M373" i="43"/>
  <c r="N373" i="43" s="1"/>
  <c r="O373" i="43" s="1"/>
  <c r="P373" i="43" s="1"/>
  <c r="M485" i="43"/>
  <c r="N485" i="43" s="1"/>
  <c r="O485" i="43" s="1"/>
  <c r="P485" i="43" s="1"/>
  <c r="Z344" i="43"/>
  <c r="AA344" i="43" s="1"/>
  <c r="AB344" i="43" s="1"/>
  <c r="AC344" i="43" s="1"/>
  <c r="AD344" i="43" s="1"/>
  <c r="AV344" i="43"/>
  <c r="BB344" i="43" s="1"/>
  <c r="BH344" i="43" s="1"/>
  <c r="M431" i="43"/>
  <c r="N431" i="43" s="1"/>
  <c r="O431" i="43" s="1"/>
  <c r="P431" i="43" s="1"/>
  <c r="AT431" i="43"/>
  <c r="AZ431" i="43" s="1"/>
  <c r="BF431" i="43" s="1"/>
  <c r="Z318" i="43"/>
  <c r="AA318" i="43" s="1"/>
  <c r="AB318" i="43" s="1"/>
  <c r="AC318" i="43" s="1"/>
  <c r="AD318" i="43" s="1"/>
  <c r="S449" i="43"/>
  <c r="T449" i="43" s="1"/>
  <c r="U449" i="43" s="1"/>
  <c r="V449" i="43" s="1"/>
  <c r="W449" i="43" s="1"/>
  <c r="V423" i="43"/>
  <c r="W423" i="43" s="1"/>
  <c r="AA361" i="43"/>
  <c r="AB361" i="43" s="1"/>
  <c r="AC361" i="43" s="1"/>
  <c r="AD361" i="43" s="1"/>
  <c r="AS470" i="43"/>
  <c r="AS401" i="43"/>
  <c r="E401" i="43"/>
  <c r="F401" i="43" s="1"/>
  <c r="G401" i="43" s="1"/>
  <c r="H401" i="43" s="1"/>
  <c r="I401" i="43" s="1"/>
  <c r="AG306" i="43"/>
  <c r="AH306" i="43" s="1"/>
  <c r="AI306" i="43" s="1"/>
  <c r="AJ306" i="43" s="1"/>
  <c r="AK306" i="43" s="1"/>
  <c r="S373" i="43"/>
  <c r="T373" i="43" s="1"/>
  <c r="U373" i="43" s="1"/>
  <c r="V373" i="43" s="1"/>
  <c r="W373" i="43" s="1"/>
  <c r="AU486" i="43"/>
  <c r="BA486" i="43" s="1"/>
  <c r="BG486" i="43" s="1"/>
  <c r="AS360" i="43"/>
  <c r="E360" i="43"/>
  <c r="F360" i="43" s="1"/>
  <c r="G360" i="43" s="1"/>
  <c r="H360" i="43" s="1"/>
  <c r="I360" i="43" s="1"/>
  <c r="BC344" i="43"/>
  <c r="BI344" i="43" s="1"/>
  <c r="S431" i="43"/>
  <c r="T431" i="43" s="1"/>
  <c r="U431" i="43" s="1"/>
  <c r="V431" i="43" s="1"/>
  <c r="W431" i="43" s="1"/>
  <c r="N338" i="43"/>
  <c r="O338" i="43" s="1"/>
  <c r="P338" i="43" s="1"/>
  <c r="U468" i="43"/>
  <c r="V468" i="43" s="1"/>
  <c r="W468" i="43" s="1"/>
  <c r="AO350" i="43"/>
  <c r="AP350" i="43" s="1"/>
  <c r="AQ350" i="43" s="1"/>
  <c r="AR350" i="43" s="1"/>
  <c r="AO363" i="43"/>
  <c r="AP363" i="43" s="1"/>
  <c r="AQ363" i="43" s="1"/>
  <c r="AR363" i="43" s="1"/>
  <c r="Z321" i="43"/>
  <c r="AA321" i="43" s="1"/>
  <c r="AB321" i="43" s="1"/>
  <c r="AC321" i="43" s="1"/>
  <c r="AD321" i="43" s="1"/>
  <c r="AV321" i="43"/>
  <c r="BB321" i="43" s="1"/>
  <c r="BH321" i="43" s="1"/>
  <c r="AN451" i="43"/>
  <c r="AO451" i="43" s="1"/>
  <c r="AP451" i="43" s="1"/>
  <c r="AQ451" i="43" s="1"/>
  <c r="AR451" i="43" s="1"/>
  <c r="AX451" i="43"/>
  <c r="BD451" i="43" s="1"/>
  <c r="BJ451" i="43" s="1"/>
  <c r="F479" i="43"/>
  <c r="G479" i="43" s="1"/>
  <c r="H479" i="43" s="1"/>
  <c r="I479" i="43" s="1"/>
  <c r="AS479" i="43"/>
  <c r="AV449" i="43"/>
  <c r="BB449" i="43" s="1"/>
  <c r="BH449" i="43" s="1"/>
  <c r="Z449" i="43"/>
  <c r="AA449" i="43" s="1"/>
  <c r="AB449" i="43" s="1"/>
  <c r="AC449" i="43" s="1"/>
  <c r="AD449" i="43" s="1"/>
  <c r="AV423" i="43"/>
  <c r="BB423" i="43" s="1"/>
  <c r="BH423" i="43" s="1"/>
  <c r="AA423" i="43"/>
  <c r="AB423" i="43" s="1"/>
  <c r="AC423" i="43" s="1"/>
  <c r="AD423" i="43" s="1"/>
  <c r="AB317" i="43"/>
  <c r="AC317" i="43" s="1"/>
  <c r="AD317" i="43" s="1"/>
  <c r="AV317" i="43"/>
  <c r="BB317" i="43" s="1"/>
  <c r="BH317" i="43" s="1"/>
  <c r="F329" i="43"/>
  <c r="G329" i="43" s="1"/>
  <c r="H329" i="43" s="1"/>
  <c r="I329" i="43" s="1"/>
  <c r="AS329" i="43"/>
  <c r="AG307" i="43"/>
  <c r="AH307" i="43" s="1"/>
  <c r="AI307" i="43" s="1"/>
  <c r="AJ307" i="43" s="1"/>
  <c r="AK307" i="43" s="1"/>
  <c r="L492" i="43"/>
  <c r="M492" i="43" s="1"/>
  <c r="N492" i="43" s="1"/>
  <c r="O492" i="43" s="1"/>
  <c r="P492" i="43" s="1"/>
  <c r="AO481" i="43"/>
  <c r="AP481" i="43" s="1"/>
  <c r="AQ481" i="43" s="1"/>
  <c r="AR481" i="43" s="1"/>
  <c r="AX481" i="43"/>
  <c r="BD481" i="43" s="1"/>
  <c r="BJ481" i="43" s="1"/>
  <c r="T312" i="43"/>
  <c r="U312" i="43" s="1"/>
  <c r="V312" i="43" s="1"/>
  <c r="W312" i="43" s="1"/>
  <c r="L470" i="43"/>
  <c r="M470" i="43" s="1"/>
  <c r="N470" i="43" s="1"/>
  <c r="O470" i="43" s="1"/>
  <c r="P470" i="43" s="1"/>
  <c r="AH328" i="43"/>
  <c r="AI328" i="43" s="1"/>
  <c r="AJ328" i="43" s="1"/>
  <c r="AK328" i="43" s="1"/>
  <c r="AO360" i="43"/>
  <c r="AP360" i="43" s="1"/>
  <c r="AQ360" i="43" s="1"/>
  <c r="AR360" i="43" s="1"/>
  <c r="T485" i="43"/>
  <c r="U485" i="43" s="1"/>
  <c r="V485" i="43" s="1"/>
  <c r="W485" i="43" s="1"/>
  <c r="Z431" i="43"/>
  <c r="AA431" i="43" s="1"/>
  <c r="AB431" i="43" s="1"/>
  <c r="AC431" i="43" s="1"/>
  <c r="AD431" i="43" s="1"/>
  <c r="AX404" i="43"/>
  <c r="BD404" i="43" s="1"/>
  <c r="BJ404" i="43" s="1"/>
  <c r="AT376" i="43"/>
  <c r="AZ376" i="43" s="1"/>
  <c r="BF376" i="43" s="1"/>
  <c r="L376" i="43"/>
  <c r="M376" i="43" s="1"/>
  <c r="N376" i="43" s="1"/>
  <c r="O376" i="43" s="1"/>
  <c r="P376" i="43" s="1"/>
  <c r="AU350" i="43"/>
  <c r="E383" i="43"/>
  <c r="F383" i="43" s="1"/>
  <c r="G383" i="43" s="1"/>
  <c r="H383" i="43" s="1"/>
  <c r="I383" i="43" s="1"/>
  <c r="AS318" i="43"/>
  <c r="AN318" i="43"/>
  <c r="AO318" i="43" s="1"/>
  <c r="AP318" i="43" s="1"/>
  <c r="AQ318" i="43" s="1"/>
  <c r="AR318" i="43" s="1"/>
  <c r="AW321" i="43"/>
  <c r="BC321" i="43" s="1"/>
  <c r="BI321" i="43" s="1"/>
  <c r="AG321" i="43"/>
  <c r="AH321" i="43" s="1"/>
  <c r="AI321" i="43" s="1"/>
  <c r="AJ321" i="43" s="1"/>
  <c r="AK321" i="43" s="1"/>
  <c r="L451" i="43"/>
  <c r="M451" i="43" s="1"/>
  <c r="N451" i="43" s="1"/>
  <c r="O451" i="43" s="1"/>
  <c r="P451" i="43" s="1"/>
  <c r="AS423" i="43"/>
  <c r="E423" i="43"/>
  <c r="F423" i="43" s="1"/>
  <c r="G423" i="43" s="1"/>
  <c r="H423" i="43" s="1"/>
  <c r="I423" i="43" s="1"/>
  <c r="AN307" i="43"/>
  <c r="AO307" i="43" s="1"/>
  <c r="AP307" i="43" s="1"/>
  <c r="AQ307" i="43" s="1"/>
  <c r="AR307" i="43" s="1"/>
  <c r="AX307" i="43"/>
  <c r="BD307" i="43" s="1"/>
  <c r="BJ307" i="43" s="1"/>
  <c r="AH361" i="43"/>
  <c r="AI361" i="43" s="1"/>
  <c r="AJ361" i="43" s="1"/>
  <c r="AK361" i="43" s="1"/>
  <c r="AW361" i="43"/>
  <c r="BC361" i="43" s="1"/>
  <c r="BI361" i="43" s="1"/>
  <c r="AV312" i="43"/>
  <c r="BB312" i="43" s="1"/>
  <c r="BH312" i="43" s="1"/>
  <c r="Z312" i="43"/>
  <c r="AA312" i="43" s="1"/>
  <c r="AB312" i="43" s="1"/>
  <c r="AC312" i="43" s="1"/>
  <c r="AD312" i="43" s="1"/>
  <c r="AT401" i="43"/>
  <c r="AZ401" i="43" s="1"/>
  <c r="BF401" i="43" s="1"/>
  <c r="M401" i="43"/>
  <c r="N401" i="43" s="1"/>
  <c r="O401" i="43" s="1"/>
  <c r="P401" i="43" s="1"/>
  <c r="AO306" i="43"/>
  <c r="AP306" i="43" s="1"/>
  <c r="AQ306" i="43" s="1"/>
  <c r="AR306" i="43" s="1"/>
  <c r="Z486" i="43"/>
  <c r="AA486" i="43" s="1"/>
  <c r="AB486" i="43" s="1"/>
  <c r="AC486" i="43" s="1"/>
  <c r="AD486" i="43" s="1"/>
  <c r="AV485" i="43"/>
  <c r="BB485" i="43" s="1"/>
  <c r="BH485" i="43" s="1"/>
  <c r="Z485" i="43"/>
  <c r="AA485" i="43" s="1"/>
  <c r="AB485" i="43" s="1"/>
  <c r="AC485" i="43" s="1"/>
  <c r="AD485" i="43" s="1"/>
  <c r="AW431" i="43"/>
  <c r="BC431" i="43" s="1"/>
  <c r="BI431" i="43" s="1"/>
  <c r="AH431" i="43"/>
  <c r="AI431" i="43" s="1"/>
  <c r="AJ431" i="43" s="1"/>
  <c r="AK431" i="43" s="1"/>
  <c r="AA400" i="43"/>
  <c r="AB400" i="43" s="1"/>
  <c r="AC400" i="43" s="1"/>
  <c r="AD400" i="43" s="1"/>
  <c r="S463" i="43"/>
  <c r="T463" i="43" s="1"/>
  <c r="U463" i="43" s="1"/>
  <c r="V463" i="43" s="1"/>
  <c r="W463" i="43" s="1"/>
  <c r="AU463" i="43"/>
  <c r="BA463" i="43" s="1"/>
  <c r="BG463" i="43" s="1"/>
  <c r="AS356" i="43"/>
  <c r="AN356" i="43"/>
  <c r="AO356" i="43" s="1"/>
  <c r="AP356" i="43" s="1"/>
  <c r="AQ356" i="43" s="1"/>
  <c r="AR356" i="43" s="1"/>
  <c r="AX356" i="43"/>
  <c r="BD356" i="43" s="1"/>
  <c r="BJ356" i="43" s="1"/>
  <c r="AU376" i="43"/>
  <c r="BA376" i="43" s="1"/>
  <c r="BG376" i="43" s="1"/>
  <c r="AX440" i="43"/>
  <c r="BD440" i="43" s="1"/>
  <c r="BJ440" i="43" s="1"/>
  <c r="E302" i="43"/>
  <c r="F302" i="43" s="1"/>
  <c r="G302" i="43" s="1"/>
  <c r="H302" i="43" s="1"/>
  <c r="I302" i="43" s="1"/>
  <c r="AH302" i="43"/>
  <c r="AI302" i="43" s="1"/>
  <c r="AJ302" i="43" s="1"/>
  <c r="AK302" i="43" s="1"/>
  <c r="AW302" i="43"/>
  <c r="BC302" i="43" s="1"/>
  <c r="BI302" i="43" s="1"/>
  <c r="AV363" i="43"/>
  <c r="BB363" i="43" s="1"/>
  <c r="BH363" i="43" s="1"/>
  <c r="AN479" i="43"/>
  <c r="AO479" i="43" s="1"/>
  <c r="AP479" i="43" s="1"/>
  <c r="AQ479" i="43" s="1"/>
  <c r="AR479" i="43" s="1"/>
  <c r="AH423" i="43"/>
  <c r="AI423" i="43" s="1"/>
  <c r="AJ423" i="43" s="1"/>
  <c r="AK423" i="43" s="1"/>
  <c r="F395" i="43"/>
  <c r="G395" i="43" s="1"/>
  <c r="H395" i="43" s="1"/>
  <c r="I395" i="43" s="1"/>
  <c r="AU492" i="43"/>
  <c r="BA492" i="43" s="1"/>
  <c r="BG492" i="43" s="1"/>
  <c r="T492" i="43"/>
  <c r="U492" i="43" s="1"/>
  <c r="V492" i="43" s="1"/>
  <c r="W492" i="43" s="1"/>
  <c r="AS481" i="43"/>
  <c r="F481" i="43"/>
  <c r="G481" i="43" s="1"/>
  <c r="H481" i="43" s="1"/>
  <c r="I481" i="43" s="1"/>
  <c r="AN361" i="43"/>
  <c r="AO361" i="43" s="1"/>
  <c r="AP361" i="43" s="1"/>
  <c r="AQ361" i="43" s="1"/>
  <c r="AR361" i="43" s="1"/>
  <c r="T470" i="43"/>
  <c r="U470" i="43" s="1"/>
  <c r="V470" i="43" s="1"/>
  <c r="W470" i="43" s="1"/>
  <c r="AU470" i="43"/>
  <c r="BA470" i="43" s="1"/>
  <c r="BG470" i="43" s="1"/>
  <c r="AU401" i="43"/>
  <c r="BA401" i="43" s="1"/>
  <c r="BG401" i="43" s="1"/>
  <c r="S401" i="43"/>
  <c r="T401" i="43" s="1"/>
  <c r="U401" i="43" s="1"/>
  <c r="V401" i="43" s="1"/>
  <c r="W401" i="43" s="1"/>
  <c r="AS306" i="43"/>
  <c r="AY306" i="43" s="1"/>
  <c r="E306" i="43"/>
  <c r="F306" i="43" s="1"/>
  <c r="G306" i="43" s="1"/>
  <c r="H306" i="43" s="1"/>
  <c r="I306" i="43" s="1"/>
  <c r="A307" i="17"/>
  <c r="A1303" i="17" s="1"/>
  <c r="A305" i="43"/>
  <c r="A305" i="42"/>
  <c r="A305" i="38"/>
  <c r="A436" i="38"/>
  <c r="A436" i="42"/>
  <c r="A438" i="17"/>
  <c r="A1434" i="17" s="1"/>
  <c r="A436" i="43"/>
  <c r="A305" i="17"/>
  <c r="A1301" i="17" s="1"/>
  <c r="A303" i="43"/>
  <c r="A303" i="42"/>
  <c r="A303" i="38"/>
  <c r="A315" i="42"/>
  <c r="A317" i="17"/>
  <c r="A1313" i="17" s="1"/>
  <c r="A315" i="43"/>
  <c r="A315" i="38"/>
  <c r="A347" i="17"/>
  <c r="A1343" i="17" s="1"/>
  <c r="A345" i="43"/>
  <c r="A345" i="38"/>
  <c r="A345" i="42"/>
  <c r="A419" i="42"/>
  <c r="A421" i="17"/>
  <c r="A1417" i="17" s="1"/>
  <c r="A419" i="43"/>
  <c r="A419" i="38"/>
  <c r="A498" i="17"/>
  <c r="A1494" i="17" s="1"/>
  <c r="A496" i="43"/>
  <c r="A496" i="42"/>
  <c r="A496" i="38"/>
  <c r="A424" i="17"/>
  <c r="A1420" i="17" s="1"/>
  <c r="A422" i="43"/>
  <c r="A422" i="38"/>
  <c r="A422" i="42"/>
  <c r="A477" i="42"/>
  <c r="A477" i="38"/>
  <c r="A479" i="17"/>
  <c r="A1475" i="17" s="1"/>
  <c r="A477" i="43"/>
  <c r="A353" i="17"/>
  <c r="A1349" i="17" s="1"/>
  <c r="A351" i="43"/>
  <c r="A351" i="38"/>
  <c r="A351" i="42"/>
  <c r="A416" i="17"/>
  <c r="A1412" i="17" s="1"/>
  <c r="A414" i="43"/>
  <c r="A414" i="38"/>
  <c r="A414" i="42"/>
  <c r="AT328" i="43"/>
  <c r="AO328" i="43"/>
  <c r="AP328" i="43" s="1"/>
  <c r="AQ328" i="43" s="1"/>
  <c r="AR328" i="43" s="1"/>
  <c r="AH373" i="43"/>
  <c r="AI373" i="43" s="1"/>
  <c r="AJ373" i="43" s="1"/>
  <c r="AK373" i="43" s="1"/>
  <c r="AW373" i="43"/>
  <c r="BC373" i="43" s="1"/>
  <c r="BI373" i="43" s="1"/>
  <c r="AS486" i="43"/>
  <c r="AG486" i="43"/>
  <c r="AH486" i="43" s="1"/>
  <c r="AI486" i="43" s="1"/>
  <c r="AJ486" i="43" s="1"/>
  <c r="AK486" i="43" s="1"/>
  <c r="AV360" i="43"/>
  <c r="BB360" i="43" s="1"/>
  <c r="BH360" i="43" s="1"/>
  <c r="AW485" i="43"/>
  <c r="BC485" i="43" s="1"/>
  <c r="BI485" i="43" s="1"/>
  <c r="AG485" i="43"/>
  <c r="AH485" i="43" s="1"/>
  <c r="AI485" i="43" s="1"/>
  <c r="AJ485" i="43" s="1"/>
  <c r="AK485" i="43" s="1"/>
  <c r="AO344" i="43"/>
  <c r="AP344" i="43" s="1"/>
  <c r="AQ344" i="43" s="1"/>
  <c r="AR344" i="43" s="1"/>
  <c r="AX344" i="43"/>
  <c r="BD344" i="43" s="1"/>
  <c r="BJ344" i="43" s="1"/>
  <c r="AB473" i="43"/>
  <c r="AC473" i="43" s="1"/>
  <c r="AD473" i="43" s="1"/>
  <c r="AV473" i="43"/>
  <c r="BB473" i="43" s="1"/>
  <c r="BH473" i="43" s="1"/>
  <c r="AV463" i="43"/>
  <c r="BB463" i="43" s="1"/>
  <c r="BH463" i="43" s="1"/>
  <c r="Z463" i="43"/>
  <c r="AA463" i="43" s="1"/>
  <c r="AB463" i="43" s="1"/>
  <c r="AC463" i="43" s="1"/>
  <c r="AD463" i="43" s="1"/>
  <c r="AV338" i="43"/>
  <c r="BB338" i="43" s="1"/>
  <c r="BH338" i="43" s="1"/>
  <c r="AA338" i="43"/>
  <c r="AB338" i="43" s="1"/>
  <c r="AC338" i="43" s="1"/>
  <c r="AD338" i="43" s="1"/>
  <c r="AH468" i="43"/>
  <c r="AI468" i="43" s="1"/>
  <c r="AJ468" i="43" s="1"/>
  <c r="AK468" i="43" s="1"/>
  <c r="F404" i="43"/>
  <c r="G404" i="43" s="1"/>
  <c r="H404" i="43" s="1"/>
  <c r="I404" i="43" s="1"/>
  <c r="AQ376" i="43"/>
  <c r="AR376" i="43" s="1"/>
  <c r="AT440" i="43"/>
  <c r="AZ440" i="43" s="1"/>
  <c r="BF440" i="43" s="1"/>
  <c r="AX302" i="43"/>
  <c r="BD302" i="43" s="1"/>
  <c r="BJ302" i="43" s="1"/>
  <c r="AN302" i="43"/>
  <c r="AO302" i="43" s="1"/>
  <c r="AP302" i="43" s="1"/>
  <c r="AQ302" i="43" s="1"/>
  <c r="AR302" i="43" s="1"/>
  <c r="AT318" i="43"/>
  <c r="AZ318" i="43" s="1"/>
  <c r="BF318" i="43" s="1"/>
  <c r="E321" i="43"/>
  <c r="F321" i="43" s="1"/>
  <c r="G321" i="43" s="1"/>
  <c r="H321" i="43" s="1"/>
  <c r="I321" i="43" s="1"/>
  <c r="AS321" i="43"/>
  <c r="T451" i="43"/>
  <c r="U451" i="43" s="1"/>
  <c r="V451" i="43" s="1"/>
  <c r="W451" i="43" s="1"/>
  <c r="AO449" i="43"/>
  <c r="AP449" i="43" s="1"/>
  <c r="AQ449" i="43" s="1"/>
  <c r="AR449" i="43" s="1"/>
  <c r="M423" i="43"/>
  <c r="N423" i="43" s="1"/>
  <c r="O423" i="43" s="1"/>
  <c r="P423" i="43" s="1"/>
  <c r="AT423" i="43"/>
  <c r="AZ423" i="43" s="1"/>
  <c r="BF423" i="43" s="1"/>
  <c r="L395" i="43"/>
  <c r="M395" i="43" s="1"/>
  <c r="N395" i="43" s="1"/>
  <c r="O395" i="43" s="1"/>
  <c r="P395" i="43" s="1"/>
  <c r="AT395" i="43"/>
  <c r="AZ395" i="43" s="1"/>
  <c r="BF395" i="43" s="1"/>
  <c r="AX395" i="43"/>
  <c r="BD395" i="43" s="1"/>
  <c r="BJ395" i="43" s="1"/>
  <c r="AH317" i="43"/>
  <c r="AI317" i="43" s="1"/>
  <c r="AJ317" i="43" s="1"/>
  <c r="AK317" i="43" s="1"/>
  <c r="AW317" i="43"/>
  <c r="BC317" i="43" s="1"/>
  <c r="BI317" i="43" s="1"/>
  <c r="AH312" i="43"/>
  <c r="AI312" i="43" s="1"/>
  <c r="AJ312" i="43" s="1"/>
  <c r="AK312" i="43" s="1"/>
  <c r="AW312" i="43"/>
  <c r="BC312" i="43" s="1"/>
  <c r="BI312" i="43" s="1"/>
  <c r="Z470" i="43"/>
  <c r="AA470" i="43" s="1"/>
  <c r="AB470" i="43" s="1"/>
  <c r="AC470" i="43" s="1"/>
  <c r="AD470" i="43" s="1"/>
  <c r="AV470" i="43"/>
  <c r="BB470" i="43" s="1"/>
  <c r="BH470" i="43" s="1"/>
  <c r="Z401" i="43"/>
  <c r="AA401" i="43" s="1"/>
  <c r="AB401" i="43" s="1"/>
  <c r="AC401" i="43" s="1"/>
  <c r="AD401" i="43" s="1"/>
  <c r="L306" i="43"/>
  <c r="M306" i="43" s="1"/>
  <c r="N306" i="43" s="1"/>
  <c r="O306" i="43" s="1"/>
  <c r="P306" i="43" s="1"/>
  <c r="K328" i="43"/>
  <c r="L328" i="43" s="1"/>
  <c r="M328" i="43" s="1"/>
  <c r="N328" i="43" s="1"/>
  <c r="O328" i="43" s="1"/>
  <c r="P328" i="43" s="1"/>
  <c r="AT360" i="43"/>
  <c r="AZ360" i="43" s="1"/>
  <c r="BF360" i="43" s="1"/>
  <c r="AU473" i="43"/>
  <c r="BA473" i="43" s="1"/>
  <c r="BG473" i="43" s="1"/>
  <c r="AT400" i="43"/>
  <c r="AZ400" i="43" s="1"/>
  <c r="BF400" i="43" s="1"/>
  <c r="AG356" i="43"/>
  <c r="AH356" i="43" s="1"/>
  <c r="AI356" i="43" s="1"/>
  <c r="AJ356" i="43" s="1"/>
  <c r="AK356" i="43" s="1"/>
  <c r="AM468" i="43"/>
  <c r="AN468" i="43" s="1"/>
  <c r="AO468" i="43" s="1"/>
  <c r="AP468" i="43" s="1"/>
  <c r="AQ468" i="43" s="1"/>
  <c r="AR468" i="43" s="1"/>
  <c r="R404" i="43"/>
  <c r="S404" i="43" s="1"/>
  <c r="T404" i="43" s="1"/>
  <c r="U404" i="43" s="1"/>
  <c r="V404" i="43" s="1"/>
  <c r="W404" i="43" s="1"/>
  <c r="AV376" i="43"/>
  <c r="BB376" i="43" s="1"/>
  <c r="BH376" i="43" s="1"/>
  <c r="AX383" i="43"/>
  <c r="BD383" i="43" s="1"/>
  <c r="BJ383" i="43" s="1"/>
  <c r="AV302" i="43"/>
  <c r="BB302" i="43" s="1"/>
  <c r="BH302" i="43" s="1"/>
  <c r="AU363" i="43"/>
  <c r="BA363" i="43" s="1"/>
  <c r="BG363" i="43" s="1"/>
  <c r="AW318" i="43"/>
  <c r="BC318" i="43" s="1"/>
  <c r="BI318" i="43" s="1"/>
  <c r="E451" i="43"/>
  <c r="F451" i="43" s="1"/>
  <c r="G451" i="43" s="1"/>
  <c r="H451" i="43" s="1"/>
  <c r="I451" i="43" s="1"/>
  <c r="AX423" i="43"/>
  <c r="BD423" i="43" s="1"/>
  <c r="BJ423" i="43" s="1"/>
  <c r="AT317" i="43"/>
  <c r="AZ317" i="43" s="1"/>
  <c r="BF317" i="43" s="1"/>
  <c r="AX329" i="43"/>
  <c r="BD329" i="43" s="1"/>
  <c r="BJ329" i="43" s="1"/>
  <c r="AS307" i="43"/>
  <c r="L307" i="43"/>
  <c r="M307" i="43" s="1"/>
  <c r="N307" i="43" s="1"/>
  <c r="O307" i="43" s="1"/>
  <c r="P307" i="43" s="1"/>
  <c r="AW481" i="43"/>
  <c r="BC481" i="43" s="1"/>
  <c r="BI481" i="43" s="1"/>
  <c r="AS361" i="43"/>
  <c r="AU360" i="43"/>
  <c r="BA360" i="43" s="1"/>
  <c r="BG360" i="43" s="1"/>
  <c r="AU400" i="43"/>
  <c r="BA400" i="43" s="1"/>
  <c r="BG400" i="43" s="1"/>
  <c r="AT356" i="43"/>
  <c r="AZ356" i="43" s="1"/>
  <c r="BF356" i="43" s="1"/>
  <c r="AS468" i="43"/>
  <c r="AV468" i="43"/>
  <c r="BB468" i="43" s="1"/>
  <c r="BH468" i="43" s="1"/>
  <c r="AW376" i="43"/>
  <c r="BC376" i="43" s="1"/>
  <c r="BI376" i="43" s="1"/>
  <c r="AT350" i="43"/>
  <c r="AZ350" i="43" s="1"/>
  <c r="BF350" i="43" s="1"/>
  <c r="AU440" i="43"/>
  <c r="BA440" i="43" s="1"/>
  <c r="BG440" i="43" s="1"/>
  <c r="AW440" i="43"/>
  <c r="BC440" i="43" s="1"/>
  <c r="BI440" i="43" s="1"/>
  <c r="K440" i="43"/>
  <c r="L440" i="43" s="1"/>
  <c r="M440" i="43" s="1"/>
  <c r="N440" i="43" s="1"/>
  <c r="O440" i="43" s="1"/>
  <c r="P440" i="43" s="1"/>
  <c r="AT363" i="43"/>
  <c r="AZ363" i="43" s="1"/>
  <c r="BF363" i="43" s="1"/>
  <c r="AU479" i="43"/>
  <c r="BA479" i="43" s="1"/>
  <c r="BG479" i="43" s="1"/>
  <c r="AF449" i="43"/>
  <c r="AG449" i="43" s="1"/>
  <c r="AH449" i="43" s="1"/>
  <c r="AI449" i="43" s="1"/>
  <c r="AJ449" i="43" s="1"/>
  <c r="AK449" i="43" s="1"/>
  <c r="AS317" i="43"/>
  <c r="AT329" i="43"/>
  <c r="AZ329" i="43" s="1"/>
  <c r="BF329" i="43" s="1"/>
  <c r="D470" i="43"/>
  <c r="E470" i="43" s="1"/>
  <c r="F470" i="43" s="1"/>
  <c r="G470" i="43" s="1"/>
  <c r="H470" i="43" s="1"/>
  <c r="I470" i="43" s="1"/>
  <c r="AX314" i="43"/>
  <c r="BD314" i="43" s="1"/>
  <c r="BJ314" i="43" s="1"/>
  <c r="R314" i="43"/>
  <c r="S314" i="43" s="1"/>
  <c r="T314" i="43" s="1"/>
  <c r="U314" i="43" s="1"/>
  <c r="V314" i="43" s="1"/>
  <c r="W314" i="43" s="1"/>
  <c r="AS344" i="43"/>
  <c r="AY344" i="43" s="1"/>
  <c r="AX431" i="43"/>
  <c r="BD431" i="43" s="1"/>
  <c r="BJ431" i="43" s="1"/>
  <c r="AS400" i="43"/>
  <c r="K404" i="43"/>
  <c r="L404" i="43" s="1"/>
  <c r="M404" i="43" s="1"/>
  <c r="N404" i="43" s="1"/>
  <c r="O404" i="43" s="1"/>
  <c r="P404" i="43" s="1"/>
  <c r="AS376" i="43"/>
  <c r="Z440" i="43"/>
  <c r="AA440" i="43" s="1"/>
  <c r="AB440" i="43" s="1"/>
  <c r="AC440" i="43" s="1"/>
  <c r="AD440" i="43" s="1"/>
  <c r="AS363" i="43"/>
  <c r="Y479" i="43"/>
  <c r="Z479" i="43" s="1"/>
  <c r="AA479" i="43" s="1"/>
  <c r="AB479" i="43" s="1"/>
  <c r="AC479" i="43" s="1"/>
  <c r="AD479" i="43" s="1"/>
  <c r="AU361" i="43"/>
  <c r="BA361" i="43" s="1"/>
  <c r="BG361" i="43" s="1"/>
  <c r="Y373" i="43"/>
  <c r="Z373" i="43" s="1"/>
  <c r="AA373" i="43" s="1"/>
  <c r="AB373" i="43" s="1"/>
  <c r="AC373" i="43" s="1"/>
  <c r="AD373" i="43" s="1"/>
  <c r="AW360" i="43"/>
  <c r="BC360" i="43" s="1"/>
  <c r="BI360" i="43" s="1"/>
  <c r="AT463" i="43"/>
  <c r="AZ463" i="43" s="1"/>
  <c r="BF463" i="43" s="1"/>
  <c r="AU338" i="43"/>
  <c r="AS350" i="43"/>
  <c r="AY350" i="43" s="1"/>
  <c r="S302" i="43"/>
  <c r="T302" i="43" s="1"/>
  <c r="U302" i="43" s="1"/>
  <c r="V302" i="43" s="1"/>
  <c r="W302" i="43" s="1"/>
  <c r="S318" i="43"/>
  <c r="T318" i="43" s="1"/>
  <c r="U318" i="43" s="1"/>
  <c r="V318" i="43" s="1"/>
  <c r="W318" i="43" s="1"/>
  <c r="AW451" i="43"/>
  <c r="BC451" i="43" s="1"/>
  <c r="BI451" i="43" s="1"/>
  <c r="AT479" i="43"/>
  <c r="AZ479" i="43" s="1"/>
  <c r="BF479" i="43" s="1"/>
  <c r="Y395" i="43"/>
  <c r="Z395" i="43" s="1"/>
  <c r="AA395" i="43" s="1"/>
  <c r="AB395" i="43" s="1"/>
  <c r="AC395" i="43" s="1"/>
  <c r="AD395" i="43" s="1"/>
  <c r="AU329" i="43"/>
  <c r="BA329" i="43" s="1"/>
  <c r="BG329" i="43" s="1"/>
  <c r="AV492" i="43"/>
  <c r="BB492" i="43" s="1"/>
  <c r="BH492" i="43" s="1"/>
  <c r="R481" i="43"/>
  <c r="S481" i="43" s="1"/>
  <c r="T481" i="43" s="1"/>
  <c r="U481" i="43" s="1"/>
  <c r="V481" i="43" s="1"/>
  <c r="W481" i="43" s="1"/>
  <c r="AS328" i="43"/>
  <c r="AY328" i="43" s="1"/>
  <c r="AV314" i="43"/>
  <c r="BB314" i="43" s="1"/>
  <c r="BH314" i="43" s="1"/>
  <c r="AF314" i="43"/>
  <c r="AG314" i="43" s="1"/>
  <c r="AH314" i="43" s="1"/>
  <c r="AI314" i="43" s="1"/>
  <c r="AJ314" i="43" s="1"/>
  <c r="AK314" i="43" s="1"/>
  <c r="D431" i="43"/>
  <c r="E431" i="43" s="1"/>
  <c r="F431" i="43" s="1"/>
  <c r="G431" i="43" s="1"/>
  <c r="H431" i="43" s="1"/>
  <c r="I431" i="43" s="1"/>
  <c r="AM338" i="43"/>
  <c r="AN338" i="43" s="1"/>
  <c r="AO338" i="43" s="1"/>
  <c r="AP338" i="43" s="1"/>
  <c r="AQ338" i="43" s="1"/>
  <c r="AR338" i="43" s="1"/>
  <c r="AS440" i="43"/>
  <c r="AT383" i="43"/>
  <c r="AZ383" i="43" s="1"/>
  <c r="BF383" i="43" s="1"/>
  <c r="D318" i="43"/>
  <c r="E318" i="43" s="1"/>
  <c r="F318" i="43" s="1"/>
  <c r="G318" i="43" s="1"/>
  <c r="H318" i="43" s="1"/>
  <c r="I318" i="43" s="1"/>
  <c r="AV451" i="43"/>
  <c r="BB451" i="43" s="1"/>
  <c r="BH451" i="43" s="1"/>
  <c r="R317" i="43"/>
  <c r="S317" i="43" s="1"/>
  <c r="T317" i="43" s="1"/>
  <c r="U317" i="43" s="1"/>
  <c r="V317" i="43" s="1"/>
  <c r="W317" i="43" s="1"/>
  <c r="Z307" i="43"/>
  <c r="AA307" i="43" s="1"/>
  <c r="AB307" i="43" s="1"/>
  <c r="AC307" i="43" s="1"/>
  <c r="AD307" i="43" s="1"/>
  <c r="AT481" i="43"/>
  <c r="AZ481" i="43" s="1"/>
  <c r="BF481" i="43" s="1"/>
  <c r="AS312" i="43"/>
  <c r="AW401" i="43"/>
  <c r="BC401" i="43" s="1"/>
  <c r="BI401" i="43" s="1"/>
  <c r="AM401" i="43"/>
  <c r="AN401" i="43" s="1"/>
  <c r="AO401" i="43" s="1"/>
  <c r="AP401" i="43" s="1"/>
  <c r="AQ401" i="43" s="1"/>
  <c r="AR401" i="43" s="1"/>
  <c r="AS463" i="43"/>
  <c r="AW404" i="43"/>
  <c r="BC404" i="43" s="1"/>
  <c r="BI404" i="43" s="1"/>
  <c r="AT302" i="43"/>
  <c r="AZ302" i="43" s="1"/>
  <c r="BF302" i="43" s="1"/>
  <c r="AW479" i="43"/>
  <c r="BC479" i="43" s="1"/>
  <c r="BI479" i="43" s="1"/>
  <c r="AS449" i="43"/>
  <c r="AS373" i="43"/>
  <c r="BK86" i="43"/>
  <c r="BN86" i="43" s="1"/>
  <c r="BK65" i="43"/>
  <c r="BN65" i="43" s="1"/>
  <c r="BK83" i="43"/>
  <c r="BN83" i="43" s="1"/>
  <c r="BK72" i="43"/>
  <c r="BN72" i="43" s="1"/>
  <c r="BL94" i="43"/>
  <c r="BE94" i="43"/>
  <c r="AY86" i="43"/>
  <c r="BE86" i="43" s="1"/>
  <c r="BK63" i="43"/>
  <c r="BN63" i="43" s="1"/>
  <c r="BK84" i="43"/>
  <c r="BN84" i="43" s="1"/>
  <c r="AY63" i="43"/>
  <c r="BL63" i="43" s="1"/>
  <c r="BK70" i="43"/>
  <c r="BN70" i="43" s="1"/>
  <c r="BK68" i="43"/>
  <c r="BN68" i="43" s="1"/>
  <c r="AZ83" i="43"/>
  <c r="BL83" i="43" s="1"/>
  <c r="BK79" i="43"/>
  <c r="BN79" i="43" s="1"/>
  <c r="BK69" i="43"/>
  <c r="BN69" i="43" s="1"/>
  <c r="AY65" i="43"/>
  <c r="BE65" i="43" s="1"/>
  <c r="BK74" i="43"/>
  <c r="BN74" i="43" s="1"/>
  <c r="BK94" i="43"/>
  <c r="BN94" i="43" s="1"/>
  <c r="BK66" i="43"/>
  <c r="BN66" i="43" s="1"/>
  <c r="BK99" i="43"/>
  <c r="BN99" i="43" s="1"/>
  <c r="BK96" i="43"/>
  <c r="BN96" i="43" s="1"/>
  <c r="BE88" i="43"/>
  <c r="BL88" i="43"/>
  <c r="BE85" i="43"/>
  <c r="BL98" i="43"/>
  <c r="BE98" i="43"/>
  <c r="BL99" i="43"/>
  <c r="BE73" i="43"/>
  <c r="BF97" i="43"/>
  <c r="BE90" i="43"/>
  <c r="BL90" i="43"/>
  <c r="AY79" i="43"/>
  <c r="AY72" i="43"/>
  <c r="BL96" i="43"/>
  <c r="BM96" i="43" s="1"/>
  <c r="AY93" i="43"/>
  <c r="BK90" i="43"/>
  <c r="BN90" i="43" s="1"/>
  <c r="AY69" i="43"/>
  <c r="BL66" i="43"/>
  <c r="BM66" i="43" s="1"/>
  <c r="BF99" i="43"/>
  <c r="AY74" i="43"/>
  <c r="BK82" i="43"/>
  <c r="BN82" i="43" s="1"/>
  <c r="BL68" i="43"/>
  <c r="BM68" i="43" s="1"/>
  <c r="BL82" i="43"/>
  <c r="BM82" i="43" s="1"/>
  <c r="BL64" i="43"/>
  <c r="BM64" i="43" s="1"/>
  <c r="AY70" i="43"/>
  <c r="AY84" i="43"/>
  <c r="BK98" i="43"/>
  <c r="BN98" i="43" s="1"/>
  <c r="BK64" i="43"/>
  <c r="BN64" i="43" s="1"/>
  <c r="C21" i="37" a="1"/>
  <c r="C21" i="37" s="1"/>
  <c r="C17" i="45" a="1"/>
  <c r="C17" i="45" s="1"/>
  <c r="A2" i="38"/>
  <c r="BK88" i="43"/>
  <c r="BN88" i="43" s="1"/>
  <c r="A58" i="43"/>
  <c r="A58" i="38"/>
  <c r="A60" i="17"/>
  <c r="A1056" i="17" s="1"/>
  <c r="A50" i="43"/>
  <c r="A50" i="38"/>
  <c r="A52" i="17"/>
  <c r="A1048" i="17" s="1"/>
  <c r="A42" i="43"/>
  <c r="A42" i="38"/>
  <c r="A44" i="17"/>
  <c r="A1040" i="17" s="1"/>
  <c r="A34" i="43"/>
  <c r="A34" i="38"/>
  <c r="A36" i="17"/>
  <c r="A1032" i="17" s="1"/>
  <c r="A26" i="43"/>
  <c r="A26" i="38"/>
  <c r="A28" i="17"/>
  <c r="A1024" i="17" s="1"/>
  <c r="A18" i="43"/>
  <c r="A18" i="38"/>
  <c r="A20" i="17"/>
  <c r="A1016" i="17" s="1"/>
  <c r="A10" i="42"/>
  <c r="A10" i="43"/>
  <c r="A10" i="38"/>
  <c r="A12" i="17"/>
  <c r="A1008" i="17" s="1"/>
  <c r="A55" i="38"/>
  <c r="A57" i="17"/>
  <c r="A1053" i="17" s="1"/>
  <c r="A55" i="43"/>
  <c r="A47" i="38"/>
  <c r="A49" i="17"/>
  <c r="A1045" i="17" s="1"/>
  <c r="A47" i="43"/>
  <c r="A39" i="38"/>
  <c r="A41" i="17"/>
  <c r="A1037" i="17" s="1"/>
  <c r="A39" i="43"/>
  <c r="A31" i="38"/>
  <c r="A33" i="17"/>
  <c r="A1029" i="17" s="1"/>
  <c r="A31" i="43"/>
  <c r="A23" i="38"/>
  <c r="A25" i="17"/>
  <c r="A1021" i="17" s="1"/>
  <c r="A23" i="43"/>
  <c r="A15" i="38"/>
  <c r="A17" i="17"/>
  <c r="A1013" i="17" s="1"/>
  <c r="A15" i="43"/>
  <c r="A7" i="42"/>
  <c r="A7" i="38"/>
  <c r="A7" i="43"/>
  <c r="A9" i="17"/>
  <c r="A1005" i="17" s="1"/>
  <c r="A63" i="17"/>
  <c r="A1059" i="17" s="1"/>
  <c r="A61" i="43"/>
  <c r="A61" i="38"/>
  <c r="A55" i="17"/>
  <c r="A1051" i="17" s="1"/>
  <c r="A53" i="43"/>
  <c r="A53" i="38"/>
  <c r="A47" i="17"/>
  <c r="A1043" i="17" s="1"/>
  <c r="A45" i="43"/>
  <c r="A45" i="38"/>
  <c r="A39" i="17"/>
  <c r="A1035" i="17" s="1"/>
  <c r="A37" i="43"/>
  <c r="A37" i="38"/>
  <c r="A31" i="17"/>
  <c r="A1027" i="17" s="1"/>
  <c r="A29" i="43"/>
  <c r="A29" i="38"/>
  <c r="A23" i="17"/>
  <c r="A1019" i="17" s="1"/>
  <c r="A21" i="43"/>
  <c r="A21" i="38"/>
  <c r="A15" i="17"/>
  <c r="A1011" i="17" s="1"/>
  <c r="A13" i="43"/>
  <c r="A13" i="38"/>
  <c r="A7" i="17"/>
  <c r="A1003" i="17" s="1"/>
  <c r="A5" i="43"/>
  <c r="A5" i="38"/>
  <c r="A56" i="17"/>
  <c r="A1052" i="17" s="1"/>
  <c r="A54" i="43"/>
  <c r="A54" i="38"/>
  <c r="A48" i="17"/>
  <c r="A1044" i="17" s="1"/>
  <c r="A46" i="43"/>
  <c r="A46" i="38"/>
  <c r="A40" i="17"/>
  <c r="A1036" i="17" s="1"/>
  <c r="A38" i="43"/>
  <c r="A38" i="38"/>
  <c r="A32" i="17"/>
  <c r="A1028" i="17" s="1"/>
  <c r="A30" i="43"/>
  <c r="A30" i="38"/>
  <c r="A24" i="17"/>
  <c r="A1020" i="17" s="1"/>
  <c r="A22" i="43"/>
  <c r="A22" i="38"/>
  <c r="A16" i="17"/>
  <c r="A1012" i="17" s="1"/>
  <c r="A14" i="43"/>
  <c r="A14" i="38"/>
  <c r="A6" i="42"/>
  <c r="A8" i="17"/>
  <c r="A1004" i="17" s="1"/>
  <c r="A6" i="43"/>
  <c r="A6" i="38"/>
  <c r="A61" i="17"/>
  <c r="A1057" i="17" s="1"/>
  <c r="A59" i="43"/>
  <c r="A59" i="38"/>
  <c r="A53" i="17"/>
  <c r="A1049" i="17" s="1"/>
  <c r="A51" i="43"/>
  <c r="A51" i="38"/>
  <c r="A45" i="17"/>
  <c r="A1041" i="17" s="1"/>
  <c r="A43" i="43"/>
  <c r="A43" i="38"/>
  <c r="A37" i="17"/>
  <c r="A1033" i="17" s="1"/>
  <c r="A35" i="43"/>
  <c r="A35" i="38"/>
  <c r="A29" i="17"/>
  <c r="A1025" i="17" s="1"/>
  <c r="A27" i="43"/>
  <c r="A27" i="38"/>
  <c r="A21" i="17"/>
  <c r="A1017" i="17" s="1"/>
  <c r="A19" i="43"/>
  <c r="A19" i="38"/>
  <c r="A13" i="17"/>
  <c r="A1009" i="17" s="1"/>
  <c r="A11" i="43"/>
  <c r="A11" i="38"/>
  <c r="A57" i="43"/>
  <c r="A57" i="38"/>
  <c r="A59" i="17"/>
  <c r="A1055" i="17" s="1"/>
  <c r="A49" i="43"/>
  <c r="A49" i="38"/>
  <c r="A51" i="17"/>
  <c r="A1047" i="17" s="1"/>
  <c r="A41" i="43"/>
  <c r="A41" i="38"/>
  <c r="A43" i="17"/>
  <c r="A1039" i="17" s="1"/>
  <c r="A33" i="43"/>
  <c r="A33" i="38"/>
  <c r="A35" i="17"/>
  <c r="A1031" i="17" s="1"/>
  <c r="A25" i="43"/>
  <c r="A25" i="38"/>
  <c r="A27" i="17"/>
  <c r="A1023" i="17" s="1"/>
  <c r="A17" i="43"/>
  <c r="A17" i="38"/>
  <c r="A19" i="17"/>
  <c r="A1015" i="17" s="1"/>
  <c r="A9" i="42"/>
  <c r="A9" i="43"/>
  <c r="A9" i="38"/>
  <c r="A11" i="17"/>
  <c r="A1007" i="17" s="1"/>
  <c r="A62" i="17"/>
  <c r="A1058" i="17" s="1"/>
  <c r="A60" i="38"/>
  <c r="A60" i="43"/>
  <c r="A54" i="17"/>
  <c r="A1050" i="17" s="1"/>
  <c r="A52" i="38"/>
  <c r="A52" i="43"/>
  <c r="A46" i="17"/>
  <c r="A1042" i="17" s="1"/>
  <c r="A44" i="38"/>
  <c r="A44" i="43"/>
  <c r="A38" i="17"/>
  <c r="A1034" i="17" s="1"/>
  <c r="A36" i="38"/>
  <c r="A36" i="43"/>
  <c r="A30" i="17"/>
  <c r="A1026" i="17" s="1"/>
  <c r="A28" i="38"/>
  <c r="A28" i="43"/>
  <c r="A22" i="17"/>
  <c r="A1018" i="17" s="1"/>
  <c r="A20" i="38"/>
  <c r="A20" i="43"/>
  <c r="A14" i="17"/>
  <c r="A1010" i="17" s="1"/>
  <c r="A12" i="38"/>
  <c r="A12" i="43"/>
  <c r="A4" i="42"/>
  <c r="A6" i="17"/>
  <c r="A1002" i="17" s="1"/>
  <c r="A4" i="43"/>
  <c r="A4" i="38"/>
  <c r="A56" i="38"/>
  <c r="A56" i="43"/>
  <c r="A58" i="17"/>
  <c r="A1054" i="17" s="1"/>
  <c r="A48" i="38"/>
  <c r="A48" i="43"/>
  <c r="A50" i="17"/>
  <c r="A1046" i="17" s="1"/>
  <c r="A40" i="38"/>
  <c r="A40" i="43"/>
  <c r="A42" i="17"/>
  <c r="A1038" i="17" s="1"/>
  <c r="A32" i="38"/>
  <c r="A32" i="43"/>
  <c r="A34" i="17"/>
  <c r="A1030" i="17" s="1"/>
  <c r="A24" i="38"/>
  <c r="A24" i="43"/>
  <c r="A26" i="17"/>
  <c r="A1022" i="17" s="1"/>
  <c r="A16" i="38"/>
  <c r="A16" i="43"/>
  <c r="A18" i="17"/>
  <c r="A1014" i="17" s="1"/>
  <c r="A8" i="42"/>
  <c r="A8" i="38"/>
  <c r="A8" i="43"/>
  <c r="A10" i="17"/>
  <c r="A1006" i="17" s="1"/>
  <c r="A2" i="42"/>
  <c r="C23" i="37" a="1"/>
  <c r="C23" i="37" s="1"/>
  <c r="C22" i="37" a="1"/>
  <c r="C22" i="37" s="1"/>
  <c r="C30" i="37" a="1"/>
  <c r="C30" i="37" s="1"/>
  <c r="C18" i="37" a="1"/>
  <c r="C18" i="37" s="1"/>
  <c r="C26" i="37" a="1"/>
  <c r="C26" i="37" s="1"/>
  <c r="C25" i="37" a="1"/>
  <c r="C25" i="37" s="1"/>
  <c r="C24" i="37" a="1"/>
  <c r="C24" i="37" s="1"/>
  <c r="A52" i="42"/>
  <c r="A20" i="42"/>
  <c r="A59" i="42"/>
  <c r="A19" i="42"/>
  <c r="A58" i="42"/>
  <c r="A50" i="42"/>
  <c r="A42" i="42"/>
  <c r="A34" i="42"/>
  <c r="A26" i="42"/>
  <c r="A18" i="42"/>
  <c r="A43" i="42"/>
  <c r="A57" i="42"/>
  <c r="A49" i="42"/>
  <c r="A41" i="42"/>
  <c r="A33" i="42"/>
  <c r="A25" i="42"/>
  <c r="A17" i="42"/>
  <c r="A28" i="42"/>
  <c r="A35" i="42"/>
  <c r="A40" i="42"/>
  <c r="A24" i="42"/>
  <c r="A55" i="42"/>
  <c r="A47" i="42"/>
  <c r="A39" i="42"/>
  <c r="A31" i="42"/>
  <c r="A23" i="42"/>
  <c r="A15" i="42"/>
  <c r="A44" i="42"/>
  <c r="A51" i="42"/>
  <c r="A11" i="42"/>
  <c r="A48" i="42"/>
  <c r="A16" i="42"/>
  <c r="A4" i="17"/>
  <c r="A1000" i="17" s="1"/>
  <c r="A2" i="43"/>
  <c r="A54" i="42"/>
  <c r="A46" i="42"/>
  <c r="A38" i="42"/>
  <c r="A30" i="42"/>
  <c r="A22" i="42"/>
  <c r="A14" i="42"/>
  <c r="A60" i="42"/>
  <c r="A12" i="42"/>
  <c r="A27" i="42"/>
  <c r="A56" i="42"/>
  <c r="A32" i="42"/>
  <c r="A61" i="42"/>
  <c r="A53" i="42"/>
  <c r="A45" i="42"/>
  <c r="A37" i="42"/>
  <c r="A29" i="42"/>
  <c r="A21" i="42"/>
  <c r="A13" i="42"/>
  <c r="A36" i="42"/>
  <c r="AX85" i="43" l="1"/>
  <c r="BD85" i="43" s="1"/>
  <c r="BJ85" i="43" s="1"/>
  <c r="BL85" i="43"/>
  <c r="AT135" i="43"/>
  <c r="AZ135" i="43" s="1"/>
  <c r="BF135" i="43" s="1"/>
  <c r="AT101" i="43"/>
  <c r="AZ101" i="43" s="1"/>
  <c r="BF101" i="43" s="1"/>
  <c r="BK193" i="43"/>
  <c r="BN193" i="43" s="1"/>
  <c r="AW174" i="43"/>
  <c r="BC174" i="43" s="1"/>
  <c r="BI174" i="43" s="1"/>
  <c r="AV168" i="43"/>
  <c r="BB168" i="43" s="1"/>
  <c r="BH168" i="43" s="1"/>
  <c r="BL95" i="43"/>
  <c r="BM95" i="43" s="1"/>
  <c r="BK93" i="43"/>
  <c r="BN93" i="43" s="1"/>
  <c r="AU132" i="43"/>
  <c r="BA132" i="43" s="1"/>
  <c r="BG132" i="43" s="1"/>
  <c r="BK95" i="43"/>
  <c r="BN95" i="43" s="1"/>
  <c r="BK189" i="43"/>
  <c r="BN189" i="43" s="1"/>
  <c r="AS122" i="43"/>
  <c r="BL165" i="43"/>
  <c r="BM165" i="43" s="1"/>
  <c r="AX126" i="43"/>
  <c r="BD126" i="43" s="1"/>
  <c r="BJ126" i="43" s="1"/>
  <c r="AW130" i="43"/>
  <c r="BC130" i="43" s="1"/>
  <c r="BI130" i="43" s="1"/>
  <c r="BL163" i="43"/>
  <c r="BM163" i="43" s="1"/>
  <c r="AY101" i="43"/>
  <c r="AU114" i="43"/>
  <c r="BA114" i="43" s="1"/>
  <c r="BG114" i="43" s="1"/>
  <c r="AW132" i="43"/>
  <c r="BC132" i="43" s="1"/>
  <c r="BI132" i="43" s="1"/>
  <c r="BE114" i="43"/>
  <c r="Q123" i="43"/>
  <c r="J123" i="43"/>
  <c r="K123" i="43" s="1"/>
  <c r="L123" i="43" s="1"/>
  <c r="M123" i="43" s="1"/>
  <c r="N123" i="43" s="1"/>
  <c r="O123" i="43" s="1"/>
  <c r="P123" i="43" s="1"/>
  <c r="B123" i="43"/>
  <c r="C123" i="43" s="1"/>
  <c r="AL123" i="43"/>
  <c r="AM123" i="43" s="1"/>
  <c r="AE123" i="43"/>
  <c r="X123" i="43"/>
  <c r="D123" i="43"/>
  <c r="E123" i="43" s="1"/>
  <c r="F123" i="43" s="1"/>
  <c r="G123" i="43" s="1"/>
  <c r="H123" i="43" s="1"/>
  <c r="I123" i="43" s="1"/>
  <c r="Y123" i="43"/>
  <c r="Z123" i="43" s="1"/>
  <c r="AA123" i="43" s="1"/>
  <c r="AB123" i="43" s="1"/>
  <c r="AC123" i="43" s="1"/>
  <c r="AD123" i="43" s="1"/>
  <c r="AL109" i="43"/>
  <c r="AM109" i="43" s="1"/>
  <c r="AN109" i="43" s="1"/>
  <c r="AO109" i="43" s="1"/>
  <c r="AP109" i="43" s="1"/>
  <c r="AQ109" i="43" s="1"/>
  <c r="AR109" i="43" s="1"/>
  <c r="AE109" i="43"/>
  <c r="AF109" i="43" s="1"/>
  <c r="AG109" i="43" s="1"/>
  <c r="AH109" i="43" s="1"/>
  <c r="AI109" i="43" s="1"/>
  <c r="AJ109" i="43" s="1"/>
  <c r="AK109" i="43" s="1"/>
  <c r="X109" i="43"/>
  <c r="Y109" i="43" s="1"/>
  <c r="Z109" i="43" s="1"/>
  <c r="AA109" i="43" s="1"/>
  <c r="AB109" i="43" s="1"/>
  <c r="AC109" i="43" s="1"/>
  <c r="AD109" i="43" s="1"/>
  <c r="AT109" i="43"/>
  <c r="AZ109" i="43" s="1"/>
  <c r="BF109" i="43" s="1"/>
  <c r="Q109" i="43"/>
  <c r="R109" i="43" s="1"/>
  <c r="S109" i="43" s="1"/>
  <c r="T109" i="43" s="1"/>
  <c r="U109" i="43" s="1"/>
  <c r="V109" i="43" s="1"/>
  <c r="W109" i="43" s="1"/>
  <c r="AX109" i="43"/>
  <c r="BD109" i="43" s="1"/>
  <c r="BJ109" i="43" s="1"/>
  <c r="J109" i="43"/>
  <c r="K109" i="43" s="1"/>
  <c r="L109" i="43" s="1"/>
  <c r="M109" i="43" s="1"/>
  <c r="N109" i="43" s="1"/>
  <c r="O109" i="43" s="1"/>
  <c r="P109" i="43" s="1"/>
  <c r="B109" i="43"/>
  <c r="C109" i="43" s="1"/>
  <c r="D109" i="43" s="1"/>
  <c r="E109" i="43" s="1"/>
  <c r="F109" i="43" s="1"/>
  <c r="G109" i="43" s="1"/>
  <c r="H109" i="43" s="1"/>
  <c r="I109" i="43" s="1"/>
  <c r="AV109" i="43"/>
  <c r="BB109" i="43" s="1"/>
  <c r="BH109" i="43" s="1"/>
  <c r="AL120" i="43"/>
  <c r="AM120" i="43" s="1"/>
  <c r="AN120" i="43" s="1"/>
  <c r="AO120" i="43" s="1"/>
  <c r="AP120" i="43" s="1"/>
  <c r="AQ120" i="43" s="1"/>
  <c r="AR120" i="43" s="1"/>
  <c r="AE120" i="43"/>
  <c r="AF120" i="43" s="1"/>
  <c r="AG120" i="43" s="1"/>
  <c r="AH120" i="43" s="1"/>
  <c r="AI120" i="43" s="1"/>
  <c r="AJ120" i="43" s="1"/>
  <c r="AK120" i="43" s="1"/>
  <c r="X120" i="43"/>
  <c r="Y120" i="43" s="1"/>
  <c r="Z120" i="43" s="1"/>
  <c r="AA120" i="43" s="1"/>
  <c r="AB120" i="43" s="1"/>
  <c r="AC120" i="43" s="1"/>
  <c r="AD120" i="43" s="1"/>
  <c r="AU120" i="43"/>
  <c r="BA120" i="43" s="1"/>
  <c r="BG120" i="43" s="1"/>
  <c r="Q120" i="43"/>
  <c r="R120" i="43" s="1"/>
  <c r="S120" i="43" s="1"/>
  <c r="T120" i="43" s="1"/>
  <c r="U120" i="43" s="1"/>
  <c r="V120" i="43" s="1"/>
  <c r="W120" i="43" s="1"/>
  <c r="AW120" i="43"/>
  <c r="BC120" i="43" s="1"/>
  <c r="BI120" i="43" s="1"/>
  <c r="J120" i="43"/>
  <c r="K120" i="43" s="1"/>
  <c r="L120" i="43" s="1"/>
  <c r="M120" i="43" s="1"/>
  <c r="N120" i="43" s="1"/>
  <c r="O120" i="43" s="1"/>
  <c r="P120" i="43" s="1"/>
  <c r="B120" i="43"/>
  <c r="C120" i="43" s="1"/>
  <c r="D120" i="43" s="1"/>
  <c r="E120" i="43" s="1"/>
  <c r="F120" i="43" s="1"/>
  <c r="G120" i="43" s="1"/>
  <c r="H120" i="43" s="1"/>
  <c r="I120" i="43" s="1"/>
  <c r="J76" i="43"/>
  <c r="K76" i="43" s="1"/>
  <c r="L76" i="43" s="1"/>
  <c r="M76" i="43" s="1"/>
  <c r="N76" i="43" s="1"/>
  <c r="O76" i="43" s="1"/>
  <c r="P76" i="43" s="1"/>
  <c r="B76" i="43"/>
  <c r="C76" i="43" s="1"/>
  <c r="D76" i="43" s="1"/>
  <c r="E76" i="43" s="1"/>
  <c r="F76" i="43" s="1"/>
  <c r="G76" i="43" s="1"/>
  <c r="H76" i="43" s="1"/>
  <c r="I76" i="43" s="1"/>
  <c r="AL76" i="43"/>
  <c r="AM76" i="43" s="1"/>
  <c r="AN76" i="43" s="1"/>
  <c r="AO76" i="43" s="1"/>
  <c r="AP76" i="43" s="1"/>
  <c r="AQ76" i="43" s="1"/>
  <c r="AR76" i="43" s="1"/>
  <c r="AE76" i="43"/>
  <c r="AF76" i="43" s="1"/>
  <c r="AG76" i="43" s="1"/>
  <c r="AH76" i="43" s="1"/>
  <c r="AI76" i="43" s="1"/>
  <c r="AJ76" i="43" s="1"/>
  <c r="AK76" i="43" s="1"/>
  <c r="X76" i="43"/>
  <c r="Y76" i="43" s="1"/>
  <c r="Z76" i="43" s="1"/>
  <c r="AA76" i="43" s="1"/>
  <c r="AB76" i="43" s="1"/>
  <c r="AC76" i="43" s="1"/>
  <c r="AD76" i="43" s="1"/>
  <c r="Q76" i="43"/>
  <c r="R76" i="43" s="1"/>
  <c r="S76" i="43" s="1"/>
  <c r="T76" i="43" s="1"/>
  <c r="U76" i="43" s="1"/>
  <c r="V76" i="43" s="1"/>
  <c r="W76" i="43" s="1"/>
  <c r="AE153" i="43"/>
  <c r="X153" i="43"/>
  <c r="AV153" i="43" s="1"/>
  <c r="BB153" i="43" s="1"/>
  <c r="BH153" i="43" s="1"/>
  <c r="Q153" i="43"/>
  <c r="J153" i="43"/>
  <c r="K153" i="43" s="1"/>
  <c r="L153" i="43" s="1"/>
  <c r="M153" i="43" s="1"/>
  <c r="N153" i="43" s="1"/>
  <c r="O153" i="43" s="1"/>
  <c r="P153" i="43" s="1"/>
  <c r="B153" i="43"/>
  <c r="C153" i="43" s="1"/>
  <c r="D153" i="43" s="1"/>
  <c r="E153" i="43" s="1"/>
  <c r="F153" i="43" s="1"/>
  <c r="G153" i="43" s="1"/>
  <c r="H153" i="43" s="1"/>
  <c r="I153" i="43" s="1"/>
  <c r="AL153" i="43"/>
  <c r="AM153" i="43" s="1"/>
  <c r="AF153" i="43"/>
  <c r="AG153" i="43" s="1"/>
  <c r="AH153" i="43" s="1"/>
  <c r="AI153" i="43" s="1"/>
  <c r="AJ153" i="43" s="1"/>
  <c r="AK153" i="43" s="1"/>
  <c r="AW153" i="43"/>
  <c r="BC153" i="43" s="1"/>
  <c r="BI153" i="43" s="1"/>
  <c r="Y153" i="43"/>
  <c r="Z153" i="43" s="1"/>
  <c r="AA153" i="43" s="1"/>
  <c r="AB153" i="43" s="1"/>
  <c r="AC153" i="43" s="1"/>
  <c r="AD153" i="43" s="1"/>
  <c r="BL197" i="43"/>
  <c r="BM197" i="43" s="1"/>
  <c r="AY107" i="43"/>
  <c r="BK107" i="43"/>
  <c r="BN107" i="43" s="1"/>
  <c r="J91" i="43"/>
  <c r="K91" i="43" s="1"/>
  <c r="L91" i="43" s="1"/>
  <c r="M91" i="43" s="1"/>
  <c r="N91" i="43" s="1"/>
  <c r="O91" i="43" s="1"/>
  <c r="P91" i="43" s="1"/>
  <c r="B91" i="43"/>
  <c r="C91" i="43" s="1"/>
  <c r="D91" i="43" s="1"/>
  <c r="E91" i="43" s="1"/>
  <c r="F91" i="43" s="1"/>
  <c r="G91" i="43" s="1"/>
  <c r="H91" i="43" s="1"/>
  <c r="I91" i="43" s="1"/>
  <c r="AL91" i="43"/>
  <c r="AM91" i="43" s="1"/>
  <c r="AN91" i="43" s="1"/>
  <c r="AO91" i="43" s="1"/>
  <c r="AP91" i="43" s="1"/>
  <c r="AQ91" i="43" s="1"/>
  <c r="AR91" i="43" s="1"/>
  <c r="AE91" i="43"/>
  <c r="AF91" i="43" s="1"/>
  <c r="AG91" i="43" s="1"/>
  <c r="AH91" i="43" s="1"/>
  <c r="AI91" i="43" s="1"/>
  <c r="AJ91" i="43" s="1"/>
  <c r="AK91" i="43" s="1"/>
  <c r="X91" i="43"/>
  <c r="Y91" i="43" s="1"/>
  <c r="Z91" i="43" s="1"/>
  <c r="AA91" i="43" s="1"/>
  <c r="AB91" i="43" s="1"/>
  <c r="AC91" i="43" s="1"/>
  <c r="AD91" i="43" s="1"/>
  <c r="Q91" i="43"/>
  <c r="R91" i="43" s="1"/>
  <c r="S91" i="43" s="1"/>
  <c r="T91" i="43" s="1"/>
  <c r="U91" i="43" s="1"/>
  <c r="V91" i="43" s="1"/>
  <c r="W91" i="43" s="1"/>
  <c r="AU130" i="43"/>
  <c r="BA130" i="43" s="1"/>
  <c r="BG130" i="43" s="1"/>
  <c r="AL62" i="43"/>
  <c r="AM62" i="43" s="1"/>
  <c r="AN62" i="43" s="1"/>
  <c r="AO62" i="43" s="1"/>
  <c r="AP62" i="43" s="1"/>
  <c r="AQ62" i="43" s="1"/>
  <c r="AR62" i="43" s="1"/>
  <c r="AE62" i="43"/>
  <c r="AF62" i="43" s="1"/>
  <c r="AG62" i="43" s="1"/>
  <c r="AH62" i="43" s="1"/>
  <c r="AI62" i="43" s="1"/>
  <c r="AJ62" i="43" s="1"/>
  <c r="AK62" i="43" s="1"/>
  <c r="X62" i="43"/>
  <c r="Y62" i="43" s="1"/>
  <c r="Z62" i="43" s="1"/>
  <c r="AA62" i="43" s="1"/>
  <c r="AB62" i="43" s="1"/>
  <c r="AC62" i="43" s="1"/>
  <c r="AD62" i="43" s="1"/>
  <c r="Q62" i="43"/>
  <c r="R62" i="43" s="1"/>
  <c r="S62" i="43" s="1"/>
  <c r="T62" i="43" s="1"/>
  <c r="U62" i="43" s="1"/>
  <c r="V62" i="43" s="1"/>
  <c r="W62" i="43" s="1"/>
  <c r="J62" i="43"/>
  <c r="K62" i="43" s="1"/>
  <c r="L62" i="43" s="1"/>
  <c r="M62" i="43" s="1"/>
  <c r="N62" i="43" s="1"/>
  <c r="O62" i="43" s="1"/>
  <c r="P62" i="43" s="1"/>
  <c r="B62" i="43"/>
  <c r="C62" i="43" s="1"/>
  <c r="D62" i="43" s="1"/>
  <c r="E62" i="43" s="1"/>
  <c r="F62" i="43" s="1"/>
  <c r="G62" i="43" s="1"/>
  <c r="H62" i="43" s="1"/>
  <c r="I62" i="43" s="1"/>
  <c r="AL110" i="43"/>
  <c r="AM110" i="43" s="1"/>
  <c r="AN110" i="43" s="1"/>
  <c r="AO110" i="43" s="1"/>
  <c r="AP110" i="43" s="1"/>
  <c r="AQ110" i="43" s="1"/>
  <c r="AR110" i="43" s="1"/>
  <c r="AW110" i="43"/>
  <c r="BC110" i="43" s="1"/>
  <c r="BI110" i="43" s="1"/>
  <c r="AE110" i="43"/>
  <c r="AF110" i="43" s="1"/>
  <c r="AG110" i="43" s="1"/>
  <c r="AH110" i="43" s="1"/>
  <c r="AI110" i="43" s="1"/>
  <c r="AJ110" i="43" s="1"/>
  <c r="AK110" i="43" s="1"/>
  <c r="AS110" i="43"/>
  <c r="X110" i="43"/>
  <c r="Q110" i="43"/>
  <c r="R110" i="43" s="1"/>
  <c r="S110" i="43" s="1"/>
  <c r="T110" i="43" s="1"/>
  <c r="U110" i="43" s="1"/>
  <c r="V110" i="43" s="1"/>
  <c r="W110" i="43" s="1"/>
  <c r="J110" i="43"/>
  <c r="K110" i="43" s="1"/>
  <c r="L110" i="43" s="1"/>
  <c r="M110" i="43" s="1"/>
  <c r="N110" i="43" s="1"/>
  <c r="O110" i="43" s="1"/>
  <c r="P110" i="43" s="1"/>
  <c r="B110" i="43"/>
  <c r="C110" i="43" s="1"/>
  <c r="D110" i="43" s="1"/>
  <c r="E110" i="43" s="1"/>
  <c r="F110" i="43" s="1"/>
  <c r="G110" i="43" s="1"/>
  <c r="H110" i="43" s="1"/>
  <c r="I110" i="43" s="1"/>
  <c r="AX110" i="43"/>
  <c r="BD110" i="43" s="1"/>
  <c r="BJ110" i="43" s="1"/>
  <c r="AY110" i="43"/>
  <c r="BE110" i="43" s="1"/>
  <c r="Y110" i="43"/>
  <c r="Z110" i="43" s="1"/>
  <c r="AA110" i="43" s="1"/>
  <c r="AB110" i="43" s="1"/>
  <c r="AC110" i="43" s="1"/>
  <c r="AD110" i="43" s="1"/>
  <c r="B199" i="43"/>
  <c r="C199" i="43" s="1"/>
  <c r="D199" i="43" s="1"/>
  <c r="E199" i="43" s="1"/>
  <c r="F199" i="43" s="1"/>
  <c r="G199" i="43" s="1"/>
  <c r="H199" i="43" s="1"/>
  <c r="I199" i="43" s="1"/>
  <c r="AL199" i="43"/>
  <c r="AE199" i="43"/>
  <c r="AF199" i="43" s="1"/>
  <c r="AG199" i="43" s="1"/>
  <c r="AH199" i="43" s="1"/>
  <c r="AI199" i="43" s="1"/>
  <c r="AJ199" i="43" s="1"/>
  <c r="AK199" i="43" s="1"/>
  <c r="AS199" i="43"/>
  <c r="AY199" i="43" s="1"/>
  <c r="BE199" i="43" s="1"/>
  <c r="X199" i="43"/>
  <c r="Q199" i="43"/>
  <c r="R199" i="43" s="1"/>
  <c r="S199" i="43" s="1"/>
  <c r="T199" i="43" s="1"/>
  <c r="U199" i="43" s="1"/>
  <c r="V199" i="43" s="1"/>
  <c r="W199" i="43" s="1"/>
  <c r="J199" i="43"/>
  <c r="K199" i="43" s="1"/>
  <c r="L199" i="43" s="1"/>
  <c r="M199" i="43" s="1"/>
  <c r="N199" i="43" s="1"/>
  <c r="O199" i="43" s="1"/>
  <c r="P199" i="43" s="1"/>
  <c r="X75" i="43"/>
  <c r="Y75" i="43" s="1"/>
  <c r="Z75" i="43" s="1"/>
  <c r="AA75" i="43" s="1"/>
  <c r="AB75" i="43" s="1"/>
  <c r="AC75" i="43" s="1"/>
  <c r="AD75" i="43" s="1"/>
  <c r="Q75" i="43"/>
  <c r="R75" i="43" s="1"/>
  <c r="S75" i="43" s="1"/>
  <c r="T75" i="43" s="1"/>
  <c r="U75" i="43" s="1"/>
  <c r="V75" i="43" s="1"/>
  <c r="W75" i="43" s="1"/>
  <c r="J75" i="43"/>
  <c r="K75" i="43" s="1"/>
  <c r="L75" i="43" s="1"/>
  <c r="M75" i="43" s="1"/>
  <c r="N75" i="43" s="1"/>
  <c r="O75" i="43" s="1"/>
  <c r="P75" i="43" s="1"/>
  <c r="B75" i="43"/>
  <c r="C75" i="43" s="1"/>
  <c r="D75" i="43" s="1"/>
  <c r="E75" i="43" s="1"/>
  <c r="F75" i="43" s="1"/>
  <c r="G75" i="43" s="1"/>
  <c r="H75" i="43" s="1"/>
  <c r="I75" i="43" s="1"/>
  <c r="AL75" i="43"/>
  <c r="AM75" i="43" s="1"/>
  <c r="AN75" i="43" s="1"/>
  <c r="AO75" i="43" s="1"/>
  <c r="AP75" i="43" s="1"/>
  <c r="AQ75" i="43" s="1"/>
  <c r="AR75" i="43" s="1"/>
  <c r="AE75" i="43"/>
  <c r="AF75" i="43" s="1"/>
  <c r="AG75" i="43" s="1"/>
  <c r="AH75" i="43" s="1"/>
  <c r="AI75" i="43" s="1"/>
  <c r="AJ75" i="43" s="1"/>
  <c r="AK75" i="43" s="1"/>
  <c r="AU75" i="43"/>
  <c r="BA75" i="43" s="1"/>
  <c r="BG75" i="43" s="1"/>
  <c r="AT75" i="43"/>
  <c r="AZ75" i="43" s="1"/>
  <c r="BF75" i="43" s="1"/>
  <c r="BK159" i="43"/>
  <c r="BN159" i="43" s="1"/>
  <c r="BK132" i="43"/>
  <c r="BN132" i="43" s="1"/>
  <c r="AY132" i="43"/>
  <c r="AY102" i="43"/>
  <c r="BK102" i="43"/>
  <c r="BN102" i="43" s="1"/>
  <c r="BK135" i="43"/>
  <c r="BN135" i="43" s="1"/>
  <c r="BK142" i="43"/>
  <c r="BN142" i="43" s="1"/>
  <c r="BL135" i="43"/>
  <c r="BM135" i="43" s="1"/>
  <c r="AL179" i="43"/>
  <c r="AM179" i="43" s="1"/>
  <c r="AN179" i="43" s="1"/>
  <c r="AO179" i="43" s="1"/>
  <c r="AP179" i="43" s="1"/>
  <c r="AQ179" i="43" s="1"/>
  <c r="AR179" i="43" s="1"/>
  <c r="AE179" i="43"/>
  <c r="X179" i="43"/>
  <c r="Q179" i="43"/>
  <c r="R179" i="43" s="1"/>
  <c r="S179" i="43" s="1"/>
  <c r="T179" i="43" s="1"/>
  <c r="U179" i="43" s="1"/>
  <c r="V179" i="43" s="1"/>
  <c r="W179" i="43" s="1"/>
  <c r="J179" i="43"/>
  <c r="K179" i="43" s="1"/>
  <c r="L179" i="43" s="1"/>
  <c r="M179" i="43" s="1"/>
  <c r="N179" i="43" s="1"/>
  <c r="O179" i="43" s="1"/>
  <c r="P179" i="43" s="1"/>
  <c r="B179" i="43"/>
  <c r="C179" i="43" s="1"/>
  <c r="AE121" i="43"/>
  <c r="X121" i="43"/>
  <c r="Q121" i="43"/>
  <c r="R121" i="43" s="1"/>
  <c r="S121" i="43" s="1"/>
  <c r="T121" i="43" s="1"/>
  <c r="U121" i="43" s="1"/>
  <c r="V121" i="43" s="1"/>
  <c r="W121" i="43" s="1"/>
  <c r="J121" i="43"/>
  <c r="K121" i="43" s="1"/>
  <c r="L121" i="43" s="1"/>
  <c r="M121" i="43" s="1"/>
  <c r="N121" i="43" s="1"/>
  <c r="O121" i="43" s="1"/>
  <c r="P121" i="43" s="1"/>
  <c r="B121" i="43"/>
  <c r="C121" i="43" s="1"/>
  <c r="D121" i="43" s="1"/>
  <c r="AL121" i="43"/>
  <c r="AM121" i="43" s="1"/>
  <c r="AN121" i="43" s="1"/>
  <c r="AO121" i="43" s="1"/>
  <c r="AP121" i="43" s="1"/>
  <c r="AQ121" i="43" s="1"/>
  <c r="AR121" i="43" s="1"/>
  <c r="AF121" i="43"/>
  <c r="AG121" i="43" s="1"/>
  <c r="AH121" i="43" s="1"/>
  <c r="AI121" i="43" s="1"/>
  <c r="AJ121" i="43" s="1"/>
  <c r="AK121" i="43" s="1"/>
  <c r="X195" i="43"/>
  <c r="Y195" i="43" s="1"/>
  <c r="Z195" i="43" s="1"/>
  <c r="AA195" i="43" s="1"/>
  <c r="AB195" i="43" s="1"/>
  <c r="AC195" i="43" s="1"/>
  <c r="AD195" i="43" s="1"/>
  <c r="Q195" i="43"/>
  <c r="J195" i="43"/>
  <c r="B195" i="43"/>
  <c r="C195" i="43" s="1"/>
  <c r="D195" i="43" s="1"/>
  <c r="E195" i="43" s="1"/>
  <c r="F195" i="43" s="1"/>
  <c r="G195" i="43" s="1"/>
  <c r="H195" i="43" s="1"/>
  <c r="I195" i="43" s="1"/>
  <c r="AL195" i="43"/>
  <c r="AV195" i="43"/>
  <c r="BB195" i="43" s="1"/>
  <c r="BH195" i="43" s="1"/>
  <c r="AE195" i="43"/>
  <c r="AF195" i="43" s="1"/>
  <c r="AG195" i="43" s="1"/>
  <c r="AH195" i="43" s="1"/>
  <c r="AI195" i="43" s="1"/>
  <c r="AJ195" i="43" s="1"/>
  <c r="AK195" i="43" s="1"/>
  <c r="AY133" i="43"/>
  <c r="BK133" i="43"/>
  <c r="BN133" i="43" s="1"/>
  <c r="BK130" i="43"/>
  <c r="BN130" i="43" s="1"/>
  <c r="AY139" i="43"/>
  <c r="BK139" i="43"/>
  <c r="BN139" i="43" s="1"/>
  <c r="AL81" i="43"/>
  <c r="AM81" i="43" s="1"/>
  <c r="AN81" i="43" s="1"/>
  <c r="AO81" i="43" s="1"/>
  <c r="AP81" i="43" s="1"/>
  <c r="AQ81" i="43" s="1"/>
  <c r="AR81" i="43" s="1"/>
  <c r="AE81" i="43"/>
  <c r="AF81" i="43" s="1"/>
  <c r="AG81" i="43" s="1"/>
  <c r="AH81" i="43" s="1"/>
  <c r="AI81" i="43" s="1"/>
  <c r="AJ81" i="43" s="1"/>
  <c r="AK81" i="43" s="1"/>
  <c r="X81" i="43"/>
  <c r="Q81" i="43"/>
  <c r="R81" i="43" s="1"/>
  <c r="S81" i="43" s="1"/>
  <c r="T81" i="43" s="1"/>
  <c r="U81" i="43" s="1"/>
  <c r="V81" i="43" s="1"/>
  <c r="W81" i="43" s="1"/>
  <c r="J81" i="43"/>
  <c r="K81" i="43" s="1"/>
  <c r="L81" i="43" s="1"/>
  <c r="M81" i="43" s="1"/>
  <c r="N81" i="43" s="1"/>
  <c r="O81" i="43" s="1"/>
  <c r="P81" i="43" s="1"/>
  <c r="B81" i="43"/>
  <c r="C81" i="43" s="1"/>
  <c r="D81" i="43" s="1"/>
  <c r="E81" i="43" s="1"/>
  <c r="F81" i="43" s="1"/>
  <c r="G81" i="43" s="1"/>
  <c r="H81" i="43" s="1"/>
  <c r="I81" i="43" s="1"/>
  <c r="AT81" i="43"/>
  <c r="AZ81" i="43" s="1"/>
  <c r="BF81" i="43" s="1"/>
  <c r="Q158" i="43"/>
  <c r="J158" i="43"/>
  <c r="K158" i="43" s="1"/>
  <c r="L158" i="43" s="1"/>
  <c r="M158" i="43" s="1"/>
  <c r="N158" i="43" s="1"/>
  <c r="O158" i="43" s="1"/>
  <c r="P158" i="43" s="1"/>
  <c r="B158" i="43"/>
  <c r="C158" i="43" s="1"/>
  <c r="D158" i="43" s="1"/>
  <c r="E158" i="43" s="1"/>
  <c r="F158" i="43" s="1"/>
  <c r="G158" i="43" s="1"/>
  <c r="H158" i="43" s="1"/>
  <c r="I158" i="43" s="1"/>
  <c r="AL158" i="43"/>
  <c r="AE158" i="43"/>
  <c r="AF158" i="43" s="1"/>
  <c r="AG158" i="43" s="1"/>
  <c r="AH158" i="43" s="1"/>
  <c r="AI158" i="43" s="1"/>
  <c r="AJ158" i="43" s="1"/>
  <c r="AK158" i="43" s="1"/>
  <c r="X158" i="43"/>
  <c r="BE147" i="43"/>
  <c r="B131" i="43"/>
  <c r="C131" i="43" s="1"/>
  <c r="D131" i="43" s="1"/>
  <c r="E131" i="43" s="1"/>
  <c r="F131" i="43" s="1"/>
  <c r="G131" i="43" s="1"/>
  <c r="H131" i="43" s="1"/>
  <c r="I131" i="43" s="1"/>
  <c r="AW131" i="43"/>
  <c r="BC131" i="43" s="1"/>
  <c r="BI131" i="43" s="1"/>
  <c r="AL131" i="43"/>
  <c r="AM131" i="43" s="1"/>
  <c r="AN131" i="43" s="1"/>
  <c r="AO131" i="43" s="1"/>
  <c r="AP131" i="43" s="1"/>
  <c r="AQ131" i="43" s="1"/>
  <c r="AR131" i="43" s="1"/>
  <c r="AE131" i="43"/>
  <c r="AF131" i="43" s="1"/>
  <c r="AG131" i="43" s="1"/>
  <c r="AH131" i="43" s="1"/>
  <c r="AI131" i="43" s="1"/>
  <c r="AJ131" i="43" s="1"/>
  <c r="AK131" i="43" s="1"/>
  <c r="X131" i="43"/>
  <c r="Y131" i="43" s="1"/>
  <c r="Z131" i="43" s="1"/>
  <c r="AA131" i="43" s="1"/>
  <c r="AB131" i="43" s="1"/>
  <c r="AC131" i="43" s="1"/>
  <c r="AD131" i="43" s="1"/>
  <c r="Q131" i="43"/>
  <c r="R131" i="43" s="1"/>
  <c r="S131" i="43" s="1"/>
  <c r="T131" i="43" s="1"/>
  <c r="U131" i="43" s="1"/>
  <c r="V131" i="43" s="1"/>
  <c r="W131" i="43" s="1"/>
  <c r="J131" i="43"/>
  <c r="K131" i="43" s="1"/>
  <c r="L131" i="43" s="1"/>
  <c r="M131" i="43" s="1"/>
  <c r="N131" i="43" s="1"/>
  <c r="O131" i="43" s="1"/>
  <c r="P131" i="43" s="1"/>
  <c r="BE142" i="43"/>
  <c r="BL142" i="43"/>
  <c r="AL77" i="43"/>
  <c r="AM77" i="43" s="1"/>
  <c r="AN77" i="43" s="1"/>
  <c r="AO77" i="43" s="1"/>
  <c r="AP77" i="43" s="1"/>
  <c r="AQ77" i="43" s="1"/>
  <c r="AR77" i="43" s="1"/>
  <c r="AE77" i="43"/>
  <c r="AF77" i="43" s="1"/>
  <c r="AG77" i="43" s="1"/>
  <c r="AH77" i="43" s="1"/>
  <c r="AI77" i="43" s="1"/>
  <c r="AJ77" i="43" s="1"/>
  <c r="AK77" i="43" s="1"/>
  <c r="X77" i="43"/>
  <c r="Y77" i="43" s="1"/>
  <c r="Z77" i="43" s="1"/>
  <c r="AA77" i="43" s="1"/>
  <c r="AB77" i="43" s="1"/>
  <c r="AC77" i="43" s="1"/>
  <c r="AD77" i="43" s="1"/>
  <c r="Q77" i="43"/>
  <c r="R77" i="43" s="1"/>
  <c r="S77" i="43" s="1"/>
  <c r="T77" i="43" s="1"/>
  <c r="U77" i="43" s="1"/>
  <c r="V77" i="43" s="1"/>
  <c r="W77" i="43" s="1"/>
  <c r="J77" i="43"/>
  <c r="K77" i="43" s="1"/>
  <c r="L77" i="43" s="1"/>
  <c r="M77" i="43" s="1"/>
  <c r="N77" i="43" s="1"/>
  <c r="O77" i="43" s="1"/>
  <c r="P77" i="43" s="1"/>
  <c r="B77" i="43"/>
  <c r="C77" i="43" s="1"/>
  <c r="D77" i="43" s="1"/>
  <c r="E77" i="43" s="1"/>
  <c r="F77" i="43" s="1"/>
  <c r="G77" i="43" s="1"/>
  <c r="H77" i="43" s="1"/>
  <c r="I77" i="43" s="1"/>
  <c r="AU77" i="43"/>
  <c r="BA77" i="43" s="1"/>
  <c r="BG77" i="43" s="1"/>
  <c r="B152" i="43"/>
  <c r="C152" i="43" s="1"/>
  <c r="D152" i="43" s="1"/>
  <c r="E152" i="43" s="1"/>
  <c r="F152" i="43" s="1"/>
  <c r="G152" i="43" s="1"/>
  <c r="H152" i="43" s="1"/>
  <c r="I152" i="43" s="1"/>
  <c r="AL152" i="43"/>
  <c r="AM152" i="43" s="1"/>
  <c r="AN152" i="43" s="1"/>
  <c r="AO152" i="43" s="1"/>
  <c r="AP152" i="43" s="1"/>
  <c r="AQ152" i="43" s="1"/>
  <c r="AR152" i="43" s="1"/>
  <c r="AE152" i="43"/>
  <c r="AF152" i="43" s="1"/>
  <c r="AG152" i="43" s="1"/>
  <c r="AH152" i="43" s="1"/>
  <c r="AI152" i="43" s="1"/>
  <c r="AJ152" i="43" s="1"/>
  <c r="AK152" i="43" s="1"/>
  <c r="AX152" i="43"/>
  <c r="BD152" i="43" s="1"/>
  <c r="BJ152" i="43" s="1"/>
  <c r="AU152" i="43"/>
  <c r="BA152" i="43" s="1"/>
  <c r="BG152" i="43" s="1"/>
  <c r="X152" i="43"/>
  <c r="Y152" i="43" s="1"/>
  <c r="Z152" i="43" s="1"/>
  <c r="AA152" i="43" s="1"/>
  <c r="AB152" i="43" s="1"/>
  <c r="AC152" i="43" s="1"/>
  <c r="AD152" i="43" s="1"/>
  <c r="Q152" i="43"/>
  <c r="R152" i="43" s="1"/>
  <c r="S152" i="43" s="1"/>
  <c r="T152" i="43" s="1"/>
  <c r="U152" i="43" s="1"/>
  <c r="V152" i="43" s="1"/>
  <c r="W152" i="43" s="1"/>
  <c r="J152" i="43"/>
  <c r="K152" i="43" s="1"/>
  <c r="L152" i="43" s="1"/>
  <c r="M152" i="43" s="1"/>
  <c r="N152" i="43" s="1"/>
  <c r="O152" i="43" s="1"/>
  <c r="P152" i="43" s="1"/>
  <c r="AL164" i="43"/>
  <c r="AM164" i="43" s="1"/>
  <c r="AN164" i="43" s="1"/>
  <c r="AO164" i="43" s="1"/>
  <c r="AP164" i="43" s="1"/>
  <c r="AQ164" i="43" s="1"/>
  <c r="AR164" i="43" s="1"/>
  <c r="AE164" i="43"/>
  <c r="X164" i="43"/>
  <c r="Q164" i="43"/>
  <c r="R164" i="43" s="1"/>
  <c r="S164" i="43" s="1"/>
  <c r="T164" i="43" s="1"/>
  <c r="U164" i="43" s="1"/>
  <c r="V164" i="43" s="1"/>
  <c r="W164" i="43" s="1"/>
  <c r="J164" i="43"/>
  <c r="K164" i="43" s="1"/>
  <c r="L164" i="43" s="1"/>
  <c r="M164" i="43" s="1"/>
  <c r="N164" i="43" s="1"/>
  <c r="O164" i="43" s="1"/>
  <c r="P164" i="43" s="1"/>
  <c r="B164" i="43"/>
  <c r="C164" i="43" s="1"/>
  <c r="D164" i="43" s="1"/>
  <c r="E164" i="43" s="1"/>
  <c r="F164" i="43" s="1"/>
  <c r="G164" i="43" s="1"/>
  <c r="H164" i="43" s="1"/>
  <c r="I164" i="43" s="1"/>
  <c r="AX164" i="43"/>
  <c r="BD164" i="43" s="1"/>
  <c r="BJ164" i="43" s="1"/>
  <c r="AL67" i="43"/>
  <c r="AM67" i="43" s="1"/>
  <c r="AN67" i="43" s="1"/>
  <c r="AO67" i="43" s="1"/>
  <c r="AP67" i="43" s="1"/>
  <c r="AQ67" i="43" s="1"/>
  <c r="AR67" i="43" s="1"/>
  <c r="AE67" i="43"/>
  <c r="AF67" i="43" s="1"/>
  <c r="AG67" i="43" s="1"/>
  <c r="AH67" i="43" s="1"/>
  <c r="AI67" i="43" s="1"/>
  <c r="AJ67" i="43" s="1"/>
  <c r="AK67" i="43" s="1"/>
  <c r="X67" i="43"/>
  <c r="Y67" i="43" s="1"/>
  <c r="Z67" i="43" s="1"/>
  <c r="AA67" i="43" s="1"/>
  <c r="AB67" i="43" s="1"/>
  <c r="AC67" i="43" s="1"/>
  <c r="AD67" i="43" s="1"/>
  <c r="Q67" i="43"/>
  <c r="R67" i="43" s="1"/>
  <c r="S67" i="43" s="1"/>
  <c r="T67" i="43" s="1"/>
  <c r="U67" i="43" s="1"/>
  <c r="V67" i="43" s="1"/>
  <c r="W67" i="43" s="1"/>
  <c r="J67" i="43"/>
  <c r="K67" i="43" s="1"/>
  <c r="L67" i="43" s="1"/>
  <c r="M67" i="43" s="1"/>
  <c r="N67" i="43" s="1"/>
  <c r="O67" i="43" s="1"/>
  <c r="P67" i="43" s="1"/>
  <c r="B67" i="43"/>
  <c r="C67" i="43" s="1"/>
  <c r="D67" i="43" s="1"/>
  <c r="E67" i="43" s="1"/>
  <c r="F67" i="43" s="1"/>
  <c r="G67" i="43" s="1"/>
  <c r="H67" i="43" s="1"/>
  <c r="I67" i="43" s="1"/>
  <c r="AW67" i="43"/>
  <c r="BC67" i="43" s="1"/>
  <c r="BI67" i="43" s="1"/>
  <c r="AX67" i="43"/>
  <c r="BD67" i="43" s="1"/>
  <c r="BJ67" i="43" s="1"/>
  <c r="X89" i="43"/>
  <c r="Y89" i="43" s="1"/>
  <c r="Z89" i="43" s="1"/>
  <c r="AA89" i="43" s="1"/>
  <c r="AB89" i="43" s="1"/>
  <c r="AC89" i="43" s="1"/>
  <c r="AD89" i="43" s="1"/>
  <c r="Q89" i="43"/>
  <c r="R89" i="43" s="1"/>
  <c r="S89" i="43" s="1"/>
  <c r="T89" i="43" s="1"/>
  <c r="U89" i="43" s="1"/>
  <c r="V89" i="43" s="1"/>
  <c r="W89" i="43" s="1"/>
  <c r="J89" i="43"/>
  <c r="K89" i="43" s="1"/>
  <c r="L89" i="43" s="1"/>
  <c r="M89" i="43" s="1"/>
  <c r="N89" i="43" s="1"/>
  <c r="O89" i="43" s="1"/>
  <c r="P89" i="43" s="1"/>
  <c r="B89" i="43"/>
  <c r="C89" i="43" s="1"/>
  <c r="D89" i="43" s="1"/>
  <c r="E89" i="43" s="1"/>
  <c r="F89" i="43" s="1"/>
  <c r="G89" i="43" s="1"/>
  <c r="H89" i="43" s="1"/>
  <c r="I89" i="43" s="1"/>
  <c r="AL89" i="43"/>
  <c r="AM89" i="43" s="1"/>
  <c r="AN89" i="43" s="1"/>
  <c r="AO89" i="43" s="1"/>
  <c r="AP89" i="43" s="1"/>
  <c r="AQ89" i="43" s="1"/>
  <c r="AR89" i="43" s="1"/>
  <c r="AE89" i="43"/>
  <c r="AF89" i="43" s="1"/>
  <c r="AG89" i="43" s="1"/>
  <c r="AH89" i="43" s="1"/>
  <c r="AI89" i="43" s="1"/>
  <c r="AJ89" i="43" s="1"/>
  <c r="AK89" i="43" s="1"/>
  <c r="AU89" i="43"/>
  <c r="BA89" i="43" s="1"/>
  <c r="BG89" i="43" s="1"/>
  <c r="AV73" i="43"/>
  <c r="AY146" i="43"/>
  <c r="AU147" i="43"/>
  <c r="AX146" i="43"/>
  <c r="BD146" i="43" s="1"/>
  <c r="BJ146" i="43" s="1"/>
  <c r="AL155" i="43"/>
  <c r="AM155" i="43" s="1"/>
  <c r="AN155" i="43" s="1"/>
  <c r="AO155" i="43" s="1"/>
  <c r="AP155" i="43" s="1"/>
  <c r="AQ155" i="43" s="1"/>
  <c r="AR155" i="43" s="1"/>
  <c r="X155" i="43"/>
  <c r="J155" i="43"/>
  <c r="K155" i="43" s="1"/>
  <c r="L155" i="43" s="1"/>
  <c r="M155" i="43" s="1"/>
  <c r="N155" i="43" s="1"/>
  <c r="O155" i="43" s="1"/>
  <c r="P155" i="43" s="1"/>
  <c r="B155" i="43"/>
  <c r="C155" i="43" s="1"/>
  <c r="D155" i="43" s="1"/>
  <c r="E155" i="43" s="1"/>
  <c r="F155" i="43" s="1"/>
  <c r="G155" i="43" s="1"/>
  <c r="H155" i="43" s="1"/>
  <c r="I155" i="43" s="1"/>
  <c r="AE155" i="43"/>
  <c r="AF155" i="43" s="1"/>
  <c r="AG155" i="43" s="1"/>
  <c r="AH155" i="43" s="1"/>
  <c r="AI155" i="43" s="1"/>
  <c r="AJ155" i="43" s="1"/>
  <c r="AK155" i="43" s="1"/>
  <c r="Q155" i="43"/>
  <c r="R155" i="43" s="1"/>
  <c r="S155" i="43" s="1"/>
  <c r="T155" i="43" s="1"/>
  <c r="U155" i="43" s="1"/>
  <c r="V155" i="43" s="1"/>
  <c r="W155" i="43" s="1"/>
  <c r="AT155" i="43"/>
  <c r="AZ155" i="43" s="1"/>
  <c r="BF155" i="43" s="1"/>
  <c r="BE111" i="43"/>
  <c r="B198" i="43"/>
  <c r="C198" i="43" s="1"/>
  <c r="AL198" i="43"/>
  <c r="AF198" i="43"/>
  <c r="AG198" i="43" s="1"/>
  <c r="AH198" i="43" s="1"/>
  <c r="AI198" i="43" s="1"/>
  <c r="AJ198" i="43" s="1"/>
  <c r="AK198" i="43" s="1"/>
  <c r="AE198" i="43"/>
  <c r="X198" i="43"/>
  <c r="Y198" i="43" s="1"/>
  <c r="Z198" i="43" s="1"/>
  <c r="AA198" i="43" s="1"/>
  <c r="AB198" i="43" s="1"/>
  <c r="AC198" i="43" s="1"/>
  <c r="AD198" i="43" s="1"/>
  <c r="Q198" i="43"/>
  <c r="J198" i="43"/>
  <c r="K198" i="43" s="1"/>
  <c r="L198" i="43" s="1"/>
  <c r="M198" i="43" s="1"/>
  <c r="N198" i="43" s="1"/>
  <c r="O198" i="43" s="1"/>
  <c r="P198" i="43" s="1"/>
  <c r="AL92" i="43"/>
  <c r="AM92" i="43" s="1"/>
  <c r="AN92" i="43" s="1"/>
  <c r="AO92" i="43" s="1"/>
  <c r="AP92" i="43" s="1"/>
  <c r="AQ92" i="43" s="1"/>
  <c r="AR92" i="43" s="1"/>
  <c r="AE92" i="43"/>
  <c r="AF92" i="43" s="1"/>
  <c r="AG92" i="43" s="1"/>
  <c r="AH92" i="43" s="1"/>
  <c r="AI92" i="43" s="1"/>
  <c r="AJ92" i="43" s="1"/>
  <c r="AK92" i="43" s="1"/>
  <c r="X92" i="43"/>
  <c r="Y92" i="43" s="1"/>
  <c r="Z92" i="43" s="1"/>
  <c r="AA92" i="43" s="1"/>
  <c r="AB92" i="43" s="1"/>
  <c r="AC92" i="43" s="1"/>
  <c r="AD92" i="43" s="1"/>
  <c r="Q92" i="43"/>
  <c r="R92" i="43" s="1"/>
  <c r="S92" i="43" s="1"/>
  <c r="T92" i="43" s="1"/>
  <c r="U92" i="43" s="1"/>
  <c r="V92" i="43" s="1"/>
  <c r="W92" i="43" s="1"/>
  <c r="J92" i="43"/>
  <c r="K92" i="43" s="1"/>
  <c r="L92" i="43" s="1"/>
  <c r="M92" i="43" s="1"/>
  <c r="N92" i="43" s="1"/>
  <c r="O92" i="43" s="1"/>
  <c r="P92" i="43" s="1"/>
  <c r="B92" i="43"/>
  <c r="C92" i="43" s="1"/>
  <c r="D92" i="43" s="1"/>
  <c r="E92" i="43" s="1"/>
  <c r="F92" i="43" s="1"/>
  <c r="G92" i="43" s="1"/>
  <c r="H92" i="43" s="1"/>
  <c r="I92" i="43" s="1"/>
  <c r="AX92" i="43"/>
  <c r="BD92" i="43" s="1"/>
  <c r="BJ92" i="43" s="1"/>
  <c r="AU92" i="43"/>
  <c r="BA92" i="43" s="1"/>
  <c r="BG92" i="43" s="1"/>
  <c r="AW92" i="43"/>
  <c r="BC92" i="43" s="1"/>
  <c r="BI92" i="43" s="1"/>
  <c r="AE108" i="43"/>
  <c r="X108" i="43"/>
  <c r="Q108" i="43"/>
  <c r="R108" i="43" s="1"/>
  <c r="J108" i="43"/>
  <c r="B108" i="43"/>
  <c r="C108" i="43" s="1"/>
  <c r="D108" i="43" s="1"/>
  <c r="E108" i="43" s="1"/>
  <c r="F108" i="43" s="1"/>
  <c r="G108" i="43" s="1"/>
  <c r="H108" i="43" s="1"/>
  <c r="I108" i="43" s="1"/>
  <c r="AL108" i="43"/>
  <c r="AM108" i="43" s="1"/>
  <c r="AF108" i="43"/>
  <c r="AG108" i="43" s="1"/>
  <c r="AH108" i="43" s="1"/>
  <c r="AI108" i="43" s="1"/>
  <c r="AJ108" i="43" s="1"/>
  <c r="AK108" i="43" s="1"/>
  <c r="AE134" i="43"/>
  <c r="AF134" i="43" s="1"/>
  <c r="AG134" i="43" s="1"/>
  <c r="AH134" i="43" s="1"/>
  <c r="AI134" i="43" s="1"/>
  <c r="AJ134" i="43" s="1"/>
  <c r="AK134" i="43" s="1"/>
  <c r="X134" i="43"/>
  <c r="Q134" i="43"/>
  <c r="R134" i="43" s="1"/>
  <c r="J134" i="43"/>
  <c r="B134" i="43"/>
  <c r="C134" i="43" s="1"/>
  <c r="D134" i="43" s="1"/>
  <c r="E134" i="43" s="1"/>
  <c r="F134" i="43" s="1"/>
  <c r="G134" i="43" s="1"/>
  <c r="H134" i="43" s="1"/>
  <c r="I134" i="43" s="1"/>
  <c r="AL134" i="43"/>
  <c r="AW134" i="43"/>
  <c r="BC134" i="43" s="1"/>
  <c r="BI134" i="43" s="1"/>
  <c r="AM134" i="43"/>
  <c r="AN134" i="43" s="1"/>
  <c r="AO134" i="43" s="1"/>
  <c r="AP134" i="43" s="1"/>
  <c r="AQ134" i="43" s="1"/>
  <c r="AR134" i="43" s="1"/>
  <c r="AL87" i="43"/>
  <c r="AM87" i="43" s="1"/>
  <c r="AN87" i="43" s="1"/>
  <c r="AO87" i="43" s="1"/>
  <c r="AP87" i="43" s="1"/>
  <c r="AQ87" i="43" s="1"/>
  <c r="AR87" i="43" s="1"/>
  <c r="AE87" i="43"/>
  <c r="AF87" i="43" s="1"/>
  <c r="AG87" i="43" s="1"/>
  <c r="AH87" i="43" s="1"/>
  <c r="AI87" i="43" s="1"/>
  <c r="AJ87" i="43" s="1"/>
  <c r="AK87" i="43" s="1"/>
  <c r="X87" i="43"/>
  <c r="Y87" i="43" s="1"/>
  <c r="Z87" i="43" s="1"/>
  <c r="AA87" i="43" s="1"/>
  <c r="AB87" i="43" s="1"/>
  <c r="AC87" i="43" s="1"/>
  <c r="AD87" i="43" s="1"/>
  <c r="Q87" i="43"/>
  <c r="R87" i="43" s="1"/>
  <c r="S87" i="43" s="1"/>
  <c r="T87" i="43" s="1"/>
  <c r="U87" i="43" s="1"/>
  <c r="V87" i="43" s="1"/>
  <c r="W87" i="43" s="1"/>
  <c r="J87" i="43"/>
  <c r="K87" i="43" s="1"/>
  <c r="L87" i="43" s="1"/>
  <c r="M87" i="43" s="1"/>
  <c r="N87" i="43" s="1"/>
  <c r="O87" i="43" s="1"/>
  <c r="P87" i="43" s="1"/>
  <c r="B87" i="43"/>
  <c r="C87" i="43" s="1"/>
  <c r="D87" i="43" s="1"/>
  <c r="E87" i="43" s="1"/>
  <c r="F87" i="43" s="1"/>
  <c r="G87" i="43" s="1"/>
  <c r="H87" i="43" s="1"/>
  <c r="I87" i="43" s="1"/>
  <c r="AX87" i="43"/>
  <c r="BD87" i="43" s="1"/>
  <c r="BJ87" i="43" s="1"/>
  <c r="AL71" i="43"/>
  <c r="AM71" i="43" s="1"/>
  <c r="AN71" i="43" s="1"/>
  <c r="AO71" i="43" s="1"/>
  <c r="AP71" i="43" s="1"/>
  <c r="AQ71" i="43" s="1"/>
  <c r="AR71" i="43" s="1"/>
  <c r="AE71" i="43"/>
  <c r="AF71" i="43" s="1"/>
  <c r="AG71" i="43" s="1"/>
  <c r="AH71" i="43" s="1"/>
  <c r="AI71" i="43" s="1"/>
  <c r="AJ71" i="43" s="1"/>
  <c r="AK71" i="43" s="1"/>
  <c r="X71" i="43"/>
  <c r="Y71" i="43" s="1"/>
  <c r="Z71" i="43" s="1"/>
  <c r="AA71" i="43" s="1"/>
  <c r="AB71" i="43" s="1"/>
  <c r="AC71" i="43" s="1"/>
  <c r="AD71" i="43" s="1"/>
  <c r="Q71" i="43"/>
  <c r="R71" i="43" s="1"/>
  <c r="S71" i="43" s="1"/>
  <c r="T71" i="43" s="1"/>
  <c r="U71" i="43" s="1"/>
  <c r="V71" i="43" s="1"/>
  <c r="W71" i="43" s="1"/>
  <c r="J71" i="43"/>
  <c r="K71" i="43" s="1"/>
  <c r="L71" i="43" s="1"/>
  <c r="M71" i="43" s="1"/>
  <c r="N71" i="43" s="1"/>
  <c r="O71" i="43" s="1"/>
  <c r="P71" i="43" s="1"/>
  <c r="B71" i="43"/>
  <c r="C71" i="43" s="1"/>
  <c r="D71" i="43" s="1"/>
  <c r="E71" i="43" s="1"/>
  <c r="F71" i="43" s="1"/>
  <c r="G71" i="43" s="1"/>
  <c r="H71" i="43" s="1"/>
  <c r="I71" i="43" s="1"/>
  <c r="AT71" i="43"/>
  <c r="AZ71" i="43" s="1"/>
  <c r="BF71" i="43" s="1"/>
  <c r="AW71" i="43"/>
  <c r="BC71" i="43" s="1"/>
  <c r="BI71" i="43" s="1"/>
  <c r="AY126" i="43"/>
  <c r="AY122" i="43"/>
  <c r="BK122" i="43"/>
  <c r="BN122" i="43" s="1"/>
  <c r="AL160" i="43"/>
  <c r="AT160" i="43"/>
  <c r="AZ160" i="43" s="1"/>
  <c r="BF160" i="43" s="1"/>
  <c r="AE160" i="43"/>
  <c r="AF160" i="43" s="1"/>
  <c r="AG160" i="43" s="1"/>
  <c r="AH160" i="43" s="1"/>
  <c r="AI160" i="43" s="1"/>
  <c r="AJ160" i="43" s="1"/>
  <c r="AK160" i="43" s="1"/>
  <c r="X160" i="43"/>
  <c r="Y160" i="43" s="1"/>
  <c r="Z160" i="43" s="1"/>
  <c r="AA160" i="43" s="1"/>
  <c r="AB160" i="43" s="1"/>
  <c r="AC160" i="43" s="1"/>
  <c r="AD160" i="43" s="1"/>
  <c r="Q160" i="43"/>
  <c r="J160" i="43"/>
  <c r="K160" i="43" s="1"/>
  <c r="L160" i="43" s="1"/>
  <c r="M160" i="43" s="1"/>
  <c r="N160" i="43" s="1"/>
  <c r="O160" i="43" s="1"/>
  <c r="P160" i="43" s="1"/>
  <c r="B160" i="43"/>
  <c r="C160" i="43" s="1"/>
  <c r="X181" i="43"/>
  <c r="Q181" i="43"/>
  <c r="R181" i="43" s="1"/>
  <c r="S181" i="43" s="1"/>
  <c r="T181" i="43" s="1"/>
  <c r="U181" i="43" s="1"/>
  <c r="V181" i="43" s="1"/>
  <c r="W181" i="43" s="1"/>
  <c r="J181" i="43"/>
  <c r="K181" i="43" s="1"/>
  <c r="L181" i="43" s="1"/>
  <c r="M181" i="43" s="1"/>
  <c r="N181" i="43" s="1"/>
  <c r="O181" i="43" s="1"/>
  <c r="P181" i="43" s="1"/>
  <c r="B181" i="43"/>
  <c r="C181" i="43" s="1"/>
  <c r="AL181" i="43"/>
  <c r="AE181" i="43"/>
  <c r="AF181" i="43" s="1"/>
  <c r="AG181" i="43" s="1"/>
  <c r="AH181" i="43" s="1"/>
  <c r="AI181" i="43" s="1"/>
  <c r="AJ181" i="43" s="1"/>
  <c r="AK181" i="43" s="1"/>
  <c r="X183" i="43"/>
  <c r="Q183" i="43"/>
  <c r="J183" i="43"/>
  <c r="K183" i="43" s="1"/>
  <c r="L183" i="43" s="1"/>
  <c r="M183" i="43" s="1"/>
  <c r="N183" i="43" s="1"/>
  <c r="O183" i="43" s="1"/>
  <c r="P183" i="43" s="1"/>
  <c r="B183" i="43"/>
  <c r="C183" i="43" s="1"/>
  <c r="AT183" i="43"/>
  <c r="AZ183" i="43" s="1"/>
  <c r="BF183" i="43" s="1"/>
  <c r="AL183" i="43"/>
  <c r="AE183" i="43"/>
  <c r="AF183" i="43" s="1"/>
  <c r="AG183" i="43" s="1"/>
  <c r="AH183" i="43" s="1"/>
  <c r="AI183" i="43" s="1"/>
  <c r="AJ183" i="43" s="1"/>
  <c r="AK183" i="43" s="1"/>
  <c r="X80" i="43"/>
  <c r="Y80" i="43" s="1"/>
  <c r="Z80" i="43" s="1"/>
  <c r="AA80" i="43" s="1"/>
  <c r="AB80" i="43" s="1"/>
  <c r="AC80" i="43" s="1"/>
  <c r="AD80" i="43" s="1"/>
  <c r="Q80" i="43"/>
  <c r="R80" i="43" s="1"/>
  <c r="S80" i="43" s="1"/>
  <c r="T80" i="43" s="1"/>
  <c r="U80" i="43" s="1"/>
  <c r="V80" i="43" s="1"/>
  <c r="W80" i="43" s="1"/>
  <c r="J80" i="43"/>
  <c r="K80" i="43" s="1"/>
  <c r="L80" i="43" s="1"/>
  <c r="M80" i="43" s="1"/>
  <c r="N80" i="43" s="1"/>
  <c r="O80" i="43" s="1"/>
  <c r="P80" i="43" s="1"/>
  <c r="B80" i="43"/>
  <c r="C80" i="43" s="1"/>
  <c r="D80" i="43" s="1"/>
  <c r="E80" i="43" s="1"/>
  <c r="F80" i="43" s="1"/>
  <c r="G80" i="43" s="1"/>
  <c r="H80" i="43" s="1"/>
  <c r="I80" i="43" s="1"/>
  <c r="AL80" i="43"/>
  <c r="AM80" i="43" s="1"/>
  <c r="AN80" i="43" s="1"/>
  <c r="AO80" i="43" s="1"/>
  <c r="AP80" i="43" s="1"/>
  <c r="AQ80" i="43" s="1"/>
  <c r="AR80" i="43" s="1"/>
  <c r="AE80" i="43"/>
  <c r="AF80" i="43" s="1"/>
  <c r="AG80" i="43" s="1"/>
  <c r="AH80" i="43" s="1"/>
  <c r="AI80" i="43" s="1"/>
  <c r="AJ80" i="43" s="1"/>
  <c r="AK80" i="43" s="1"/>
  <c r="AV80" i="43"/>
  <c r="BB80" i="43" s="1"/>
  <c r="BH80" i="43" s="1"/>
  <c r="AT80" i="43"/>
  <c r="AZ80" i="43" s="1"/>
  <c r="BF80" i="43" s="1"/>
  <c r="AU80" i="43"/>
  <c r="BA80" i="43" s="1"/>
  <c r="BG80" i="43" s="1"/>
  <c r="BL189" i="43"/>
  <c r="BM189" i="43" s="1"/>
  <c r="AW141" i="43"/>
  <c r="BC141" i="43" s="1"/>
  <c r="BI141" i="43" s="1"/>
  <c r="AU101" i="43"/>
  <c r="BA101" i="43" s="1"/>
  <c r="BG101" i="43" s="1"/>
  <c r="AU111" i="43"/>
  <c r="AX116" i="43"/>
  <c r="BD116" i="43" s="1"/>
  <c r="BJ116" i="43" s="1"/>
  <c r="AX177" i="43"/>
  <c r="BD177" i="43" s="1"/>
  <c r="BJ177" i="43" s="1"/>
  <c r="AV126" i="43"/>
  <c r="BB126" i="43" s="1"/>
  <c r="BH126" i="43" s="1"/>
  <c r="AW147" i="43"/>
  <c r="BC147" i="43" s="1"/>
  <c r="BI147" i="43" s="1"/>
  <c r="Q157" i="43"/>
  <c r="R157" i="43" s="1"/>
  <c r="S157" i="43" s="1"/>
  <c r="T157" i="43" s="1"/>
  <c r="U157" i="43" s="1"/>
  <c r="V157" i="43" s="1"/>
  <c r="W157" i="43" s="1"/>
  <c r="J157" i="43"/>
  <c r="K157" i="43" s="1"/>
  <c r="L157" i="43" s="1"/>
  <c r="M157" i="43" s="1"/>
  <c r="N157" i="43" s="1"/>
  <c r="O157" i="43" s="1"/>
  <c r="P157" i="43" s="1"/>
  <c r="B157" i="43"/>
  <c r="C157" i="43" s="1"/>
  <c r="AL157" i="43"/>
  <c r="AM157" i="43" s="1"/>
  <c r="AN157" i="43" s="1"/>
  <c r="AO157" i="43" s="1"/>
  <c r="AP157" i="43" s="1"/>
  <c r="AQ157" i="43" s="1"/>
  <c r="AR157" i="43" s="1"/>
  <c r="AT157" i="43"/>
  <c r="AZ157" i="43" s="1"/>
  <c r="BF157" i="43" s="1"/>
  <c r="AE157" i="43"/>
  <c r="AF157" i="43" s="1"/>
  <c r="AG157" i="43" s="1"/>
  <c r="AH157" i="43" s="1"/>
  <c r="AI157" i="43" s="1"/>
  <c r="AJ157" i="43" s="1"/>
  <c r="AK157" i="43" s="1"/>
  <c r="X157" i="43"/>
  <c r="J144" i="43"/>
  <c r="K144" i="43" s="1"/>
  <c r="L144" i="43" s="1"/>
  <c r="M144" i="43" s="1"/>
  <c r="N144" i="43" s="1"/>
  <c r="O144" i="43" s="1"/>
  <c r="P144" i="43" s="1"/>
  <c r="B144" i="43"/>
  <c r="C144" i="43" s="1"/>
  <c r="D144" i="43" s="1"/>
  <c r="E144" i="43" s="1"/>
  <c r="F144" i="43" s="1"/>
  <c r="G144" i="43" s="1"/>
  <c r="H144" i="43" s="1"/>
  <c r="I144" i="43" s="1"/>
  <c r="AL144" i="43"/>
  <c r="AM144" i="43" s="1"/>
  <c r="AN144" i="43" s="1"/>
  <c r="AO144" i="43" s="1"/>
  <c r="AP144" i="43" s="1"/>
  <c r="AQ144" i="43" s="1"/>
  <c r="AR144" i="43" s="1"/>
  <c r="AE144" i="43"/>
  <c r="AF144" i="43" s="1"/>
  <c r="AG144" i="43" s="1"/>
  <c r="AH144" i="43" s="1"/>
  <c r="AI144" i="43" s="1"/>
  <c r="AJ144" i="43" s="1"/>
  <c r="AK144" i="43" s="1"/>
  <c r="AU144" i="43"/>
  <c r="BA144" i="43" s="1"/>
  <c r="BG144" i="43" s="1"/>
  <c r="X144" i="43"/>
  <c r="Y144" i="43" s="1"/>
  <c r="Z144" i="43" s="1"/>
  <c r="AA144" i="43" s="1"/>
  <c r="AB144" i="43" s="1"/>
  <c r="AC144" i="43" s="1"/>
  <c r="AD144" i="43" s="1"/>
  <c r="AT144" i="43"/>
  <c r="AZ144" i="43" s="1"/>
  <c r="BF144" i="43" s="1"/>
  <c r="Q144" i="43"/>
  <c r="R144" i="43" s="1"/>
  <c r="S144" i="43" s="1"/>
  <c r="T144" i="43" s="1"/>
  <c r="U144" i="43" s="1"/>
  <c r="V144" i="43" s="1"/>
  <c r="W144" i="43" s="1"/>
  <c r="AS144" i="43"/>
  <c r="AY144" i="43" s="1"/>
  <c r="BE144" i="43" s="1"/>
  <c r="X178" i="43"/>
  <c r="Y178" i="43" s="1"/>
  <c r="Z178" i="43" s="1"/>
  <c r="AA178" i="43" s="1"/>
  <c r="AB178" i="43" s="1"/>
  <c r="AC178" i="43" s="1"/>
  <c r="AD178" i="43" s="1"/>
  <c r="Q178" i="43"/>
  <c r="J178" i="43"/>
  <c r="K178" i="43" s="1"/>
  <c r="L178" i="43" s="1"/>
  <c r="M178" i="43" s="1"/>
  <c r="N178" i="43" s="1"/>
  <c r="O178" i="43" s="1"/>
  <c r="P178" i="43" s="1"/>
  <c r="B178" i="43"/>
  <c r="C178" i="43" s="1"/>
  <c r="D178" i="43" s="1"/>
  <c r="E178" i="43" s="1"/>
  <c r="F178" i="43" s="1"/>
  <c r="G178" i="43" s="1"/>
  <c r="H178" i="43" s="1"/>
  <c r="I178" i="43" s="1"/>
  <c r="AL178" i="43"/>
  <c r="AE178" i="43"/>
  <c r="AF178" i="43" s="1"/>
  <c r="AG178" i="43" s="1"/>
  <c r="AH178" i="43" s="1"/>
  <c r="AI178" i="43" s="1"/>
  <c r="AJ178" i="43" s="1"/>
  <c r="AK178" i="43" s="1"/>
  <c r="J170" i="43"/>
  <c r="B170" i="43"/>
  <c r="C170" i="43" s="1"/>
  <c r="AX170" i="43"/>
  <c r="BD170" i="43" s="1"/>
  <c r="BJ170" i="43" s="1"/>
  <c r="AL170" i="43"/>
  <c r="AM170" i="43" s="1"/>
  <c r="AN170" i="43" s="1"/>
  <c r="AO170" i="43" s="1"/>
  <c r="AP170" i="43" s="1"/>
  <c r="AQ170" i="43" s="1"/>
  <c r="AR170" i="43" s="1"/>
  <c r="AE170" i="43"/>
  <c r="X170" i="43"/>
  <c r="Y170" i="43" s="1"/>
  <c r="Z170" i="43" s="1"/>
  <c r="AA170" i="43" s="1"/>
  <c r="AB170" i="43" s="1"/>
  <c r="AC170" i="43" s="1"/>
  <c r="AD170" i="43" s="1"/>
  <c r="Q170" i="43"/>
  <c r="R170" i="43" s="1"/>
  <c r="S170" i="43" s="1"/>
  <c r="T170" i="43" s="1"/>
  <c r="U170" i="43" s="1"/>
  <c r="V170" i="43" s="1"/>
  <c r="W170" i="43" s="1"/>
  <c r="AL185" i="43"/>
  <c r="AT185" i="43"/>
  <c r="AZ185" i="43" s="1"/>
  <c r="BF185" i="43" s="1"/>
  <c r="AE185" i="43"/>
  <c r="AF185" i="43" s="1"/>
  <c r="AG185" i="43" s="1"/>
  <c r="AH185" i="43" s="1"/>
  <c r="AI185" i="43" s="1"/>
  <c r="AJ185" i="43" s="1"/>
  <c r="AK185" i="43" s="1"/>
  <c r="X185" i="43"/>
  <c r="Y185" i="43" s="1"/>
  <c r="Z185" i="43" s="1"/>
  <c r="AA185" i="43" s="1"/>
  <c r="AB185" i="43" s="1"/>
  <c r="AC185" i="43" s="1"/>
  <c r="AD185" i="43" s="1"/>
  <c r="Q185" i="43"/>
  <c r="R185" i="43" s="1"/>
  <c r="S185" i="43" s="1"/>
  <c r="T185" i="43" s="1"/>
  <c r="U185" i="43" s="1"/>
  <c r="V185" i="43" s="1"/>
  <c r="W185" i="43" s="1"/>
  <c r="J185" i="43"/>
  <c r="K185" i="43" s="1"/>
  <c r="L185" i="43" s="1"/>
  <c r="M185" i="43" s="1"/>
  <c r="N185" i="43" s="1"/>
  <c r="O185" i="43" s="1"/>
  <c r="P185" i="43" s="1"/>
  <c r="B185" i="43"/>
  <c r="C185" i="43" s="1"/>
  <c r="D185" i="43" s="1"/>
  <c r="E185" i="43" s="1"/>
  <c r="F185" i="43" s="1"/>
  <c r="G185" i="43" s="1"/>
  <c r="H185" i="43" s="1"/>
  <c r="I185" i="43" s="1"/>
  <c r="BL182" i="43"/>
  <c r="BF182" i="43"/>
  <c r="BK187" i="43"/>
  <c r="BN187" i="43" s="1"/>
  <c r="AY174" i="43"/>
  <c r="AY194" i="43"/>
  <c r="BK194" i="43"/>
  <c r="BN194" i="43" s="1"/>
  <c r="BK197" i="43"/>
  <c r="BN197" i="43" s="1"/>
  <c r="AY169" i="43"/>
  <c r="BK169" i="43"/>
  <c r="BN169" i="43" s="1"/>
  <c r="AY168" i="43"/>
  <c r="BK168" i="43"/>
  <c r="BN168" i="43" s="1"/>
  <c r="AY200" i="43"/>
  <c r="BK200" i="43"/>
  <c r="BN200" i="43" s="1"/>
  <c r="BF171" i="43"/>
  <c r="BL171" i="43"/>
  <c r="BM171" i="43" s="1"/>
  <c r="BK191" i="43"/>
  <c r="BN191" i="43" s="1"/>
  <c r="AS161" i="43"/>
  <c r="AS97" i="43"/>
  <c r="BL172" i="43"/>
  <c r="BM172" i="43" s="1"/>
  <c r="BK188" i="43"/>
  <c r="BN188" i="43" s="1"/>
  <c r="BH156" i="43"/>
  <c r="AY156" i="43"/>
  <c r="BE156" i="43" s="1"/>
  <c r="BK156" i="43"/>
  <c r="BN156" i="43" s="1"/>
  <c r="AZ192" i="43"/>
  <c r="BK192" i="43"/>
  <c r="BN192" i="43" s="1"/>
  <c r="BL187" i="43"/>
  <c r="BM187" i="43" s="1"/>
  <c r="BK196" i="43"/>
  <c r="BN196" i="43" s="1"/>
  <c r="AX77" i="43"/>
  <c r="AS164" i="43"/>
  <c r="AY177" i="43"/>
  <c r="BK167" i="43"/>
  <c r="BN167" i="43" s="1"/>
  <c r="BL193" i="43"/>
  <c r="BM193" i="43" s="1"/>
  <c r="BL196" i="43"/>
  <c r="BF196" i="43"/>
  <c r="BG175" i="43"/>
  <c r="BL175" i="43"/>
  <c r="AY180" i="43"/>
  <c r="BK180" i="43"/>
  <c r="BN180" i="43" s="1"/>
  <c r="BL188" i="43"/>
  <c r="BM188" i="43" s="1"/>
  <c r="BK165" i="43"/>
  <c r="BN165" i="43" s="1"/>
  <c r="AS76" i="43"/>
  <c r="AY201" i="43"/>
  <c r="BK201" i="43"/>
  <c r="BN201" i="43" s="1"/>
  <c r="BL167" i="43"/>
  <c r="BM167" i="43" s="1"/>
  <c r="BF167" i="43"/>
  <c r="AY173" i="43"/>
  <c r="BK173" i="43"/>
  <c r="BN173" i="43" s="1"/>
  <c r="BK175" i="43"/>
  <c r="BN175" i="43" s="1"/>
  <c r="AZ190" i="43"/>
  <c r="BK190" i="43"/>
  <c r="BN190" i="43" s="1"/>
  <c r="AY184" i="43"/>
  <c r="BK184" i="43"/>
  <c r="BN184" i="43" s="1"/>
  <c r="AY162" i="43"/>
  <c r="BK162" i="43"/>
  <c r="BN162" i="43" s="1"/>
  <c r="BL159" i="43"/>
  <c r="BM159" i="43" s="1"/>
  <c r="AS78" i="43"/>
  <c r="AZ186" i="43"/>
  <c r="BK186" i="43"/>
  <c r="BN186" i="43" s="1"/>
  <c r="AY166" i="43"/>
  <c r="BK166" i="43"/>
  <c r="BN166" i="43" s="1"/>
  <c r="BK171" i="43"/>
  <c r="BN171" i="43" s="1"/>
  <c r="BK182" i="43"/>
  <c r="BN182" i="43" s="1"/>
  <c r="AY176" i="43"/>
  <c r="BK176" i="43"/>
  <c r="BN176" i="43" s="1"/>
  <c r="BK163" i="43"/>
  <c r="BN163" i="43" s="1"/>
  <c r="BL191" i="43"/>
  <c r="BM191" i="43" s="1"/>
  <c r="AU81" i="43"/>
  <c r="AL12" i="43"/>
  <c r="AM12" i="43" s="1"/>
  <c r="AN12" i="43" s="1"/>
  <c r="AO12" i="43" s="1"/>
  <c r="AP12" i="43" s="1"/>
  <c r="AQ12" i="43" s="1"/>
  <c r="AR12" i="43" s="1"/>
  <c r="AE12" i="43"/>
  <c r="AF12" i="43" s="1"/>
  <c r="AG12" i="43" s="1"/>
  <c r="AH12" i="43" s="1"/>
  <c r="AI12" i="43" s="1"/>
  <c r="AJ12" i="43" s="1"/>
  <c r="AK12" i="43" s="1"/>
  <c r="X12" i="43"/>
  <c r="Y12" i="43" s="1"/>
  <c r="Z12" i="43" s="1"/>
  <c r="AA12" i="43" s="1"/>
  <c r="AB12" i="43" s="1"/>
  <c r="AC12" i="43" s="1"/>
  <c r="AD12" i="43" s="1"/>
  <c r="Q12" i="43"/>
  <c r="R12" i="43" s="1"/>
  <c r="S12" i="43" s="1"/>
  <c r="T12" i="43" s="1"/>
  <c r="U12" i="43" s="1"/>
  <c r="V12" i="43" s="1"/>
  <c r="W12" i="43" s="1"/>
  <c r="J12" i="43"/>
  <c r="K12" i="43" s="1"/>
  <c r="L12" i="43" s="1"/>
  <c r="M12" i="43" s="1"/>
  <c r="N12" i="43" s="1"/>
  <c r="O12" i="43" s="1"/>
  <c r="P12" i="43" s="1"/>
  <c r="B12" i="43"/>
  <c r="C12" i="43" s="1"/>
  <c r="AL43" i="43"/>
  <c r="AM43" i="43" s="1"/>
  <c r="AN43" i="43" s="1"/>
  <c r="AO43" i="43" s="1"/>
  <c r="AP43" i="43" s="1"/>
  <c r="AQ43" i="43" s="1"/>
  <c r="AR43" i="43" s="1"/>
  <c r="AE43" i="43"/>
  <c r="AF43" i="43" s="1"/>
  <c r="AG43" i="43" s="1"/>
  <c r="AH43" i="43" s="1"/>
  <c r="AI43" i="43" s="1"/>
  <c r="AJ43" i="43" s="1"/>
  <c r="AK43" i="43" s="1"/>
  <c r="X43" i="43"/>
  <c r="Y43" i="43" s="1"/>
  <c r="Z43" i="43" s="1"/>
  <c r="AA43" i="43" s="1"/>
  <c r="AB43" i="43" s="1"/>
  <c r="AC43" i="43" s="1"/>
  <c r="AD43" i="43" s="1"/>
  <c r="Q43" i="43"/>
  <c r="R43" i="43" s="1"/>
  <c r="S43" i="43" s="1"/>
  <c r="T43" i="43" s="1"/>
  <c r="U43" i="43" s="1"/>
  <c r="V43" i="43" s="1"/>
  <c r="W43" i="43" s="1"/>
  <c r="J43" i="43"/>
  <c r="K43" i="43" s="1"/>
  <c r="L43" i="43" s="1"/>
  <c r="M43" i="43" s="1"/>
  <c r="N43" i="43" s="1"/>
  <c r="O43" i="43" s="1"/>
  <c r="P43" i="43" s="1"/>
  <c r="B43" i="43"/>
  <c r="C43" i="43" s="1"/>
  <c r="D43" i="43" s="1"/>
  <c r="E43" i="43" s="1"/>
  <c r="F43" i="43" s="1"/>
  <c r="G43" i="43" s="1"/>
  <c r="H43" i="43" s="1"/>
  <c r="I43" i="43" s="1"/>
  <c r="AL22" i="43"/>
  <c r="AM22" i="43" s="1"/>
  <c r="AN22" i="43" s="1"/>
  <c r="AO22" i="43" s="1"/>
  <c r="AP22" i="43" s="1"/>
  <c r="AQ22" i="43" s="1"/>
  <c r="AR22" i="43" s="1"/>
  <c r="AE22" i="43"/>
  <c r="AF22" i="43" s="1"/>
  <c r="AG22" i="43" s="1"/>
  <c r="AH22" i="43" s="1"/>
  <c r="AI22" i="43" s="1"/>
  <c r="AJ22" i="43" s="1"/>
  <c r="AK22" i="43" s="1"/>
  <c r="X22" i="43"/>
  <c r="Y22" i="43" s="1"/>
  <c r="Z22" i="43" s="1"/>
  <c r="AA22" i="43" s="1"/>
  <c r="AB22" i="43" s="1"/>
  <c r="AC22" i="43" s="1"/>
  <c r="AD22" i="43" s="1"/>
  <c r="Q22" i="43"/>
  <c r="R22" i="43" s="1"/>
  <c r="S22" i="43" s="1"/>
  <c r="T22" i="43" s="1"/>
  <c r="U22" i="43" s="1"/>
  <c r="V22" i="43" s="1"/>
  <c r="W22" i="43" s="1"/>
  <c r="J22" i="43"/>
  <c r="K22" i="43" s="1"/>
  <c r="L22" i="43" s="1"/>
  <c r="M22" i="43" s="1"/>
  <c r="N22" i="43" s="1"/>
  <c r="O22" i="43" s="1"/>
  <c r="P22" i="43" s="1"/>
  <c r="B22" i="43"/>
  <c r="C22" i="43" s="1"/>
  <c r="D22" i="43" s="1"/>
  <c r="E22" i="43" s="1"/>
  <c r="F22" i="43" s="1"/>
  <c r="G22" i="43" s="1"/>
  <c r="H22" i="43" s="1"/>
  <c r="I22" i="43" s="1"/>
  <c r="AL29" i="43"/>
  <c r="AM29" i="43" s="1"/>
  <c r="AN29" i="43" s="1"/>
  <c r="AO29" i="43" s="1"/>
  <c r="AP29" i="43" s="1"/>
  <c r="AQ29" i="43" s="1"/>
  <c r="AR29" i="43" s="1"/>
  <c r="AE29" i="43"/>
  <c r="AF29" i="43" s="1"/>
  <c r="AG29" i="43" s="1"/>
  <c r="AH29" i="43" s="1"/>
  <c r="AI29" i="43" s="1"/>
  <c r="AJ29" i="43" s="1"/>
  <c r="AK29" i="43" s="1"/>
  <c r="X29" i="43"/>
  <c r="Y29" i="43" s="1"/>
  <c r="Z29" i="43" s="1"/>
  <c r="AA29" i="43" s="1"/>
  <c r="AB29" i="43" s="1"/>
  <c r="AC29" i="43" s="1"/>
  <c r="AD29" i="43" s="1"/>
  <c r="Q29" i="43"/>
  <c r="R29" i="43" s="1"/>
  <c r="S29" i="43" s="1"/>
  <c r="T29" i="43" s="1"/>
  <c r="U29" i="43" s="1"/>
  <c r="V29" i="43" s="1"/>
  <c r="W29" i="43" s="1"/>
  <c r="J29" i="43"/>
  <c r="K29" i="43" s="1"/>
  <c r="L29" i="43" s="1"/>
  <c r="M29" i="43" s="1"/>
  <c r="N29" i="43" s="1"/>
  <c r="O29" i="43" s="1"/>
  <c r="P29" i="43" s="1"/>
  <c r="B29" i="43"/>
  <c r="C29" i="43" s="1"/>
  <c r="D29" i="43" s="1"/>
  <c r="E29" i="43" s="1"/>
  <c r="F29" i="43" s="1"/>
  <c r="G29" i="43" s="1"/>
  <c r="H29" i="43" s="1"/>
  <c r="I29" i="43" s="1"/>
  <c r="AL31" i="43"/>
  <c r="AM31" i="43" s="1"/>
  <c r="AN31" i="43" s="1"/>
  <c r="AO31" i="43" s="1"/>
  <c r="AP31" i="43" s="1"/>
  <c r="AQ31" i="43" s="1"/>
  <c r="AR31" i="43" s="1"/>
  <c r="AE31" i="43"/>
  <c r="AF31" i="43" s="1"/>
  <c r="AG31" i="43" s="1"/>
  <c r="AH31" i="43" s="1"/>
  <c r="AI31" i="43" s="1"/>
  <c r="AJ31" i="43" s="1"/>
  <c r="AK31" i="43" s="1"/>
  <c r="X31" i="43"/>
  <c r="Y31" i="43" s="1"/>
  <c r="Z31" i="43" s="1"/>
  <c r="AA31" i="43" s="1"/>
  <c r="AB31" i="43" s="1"/>
  <c r="AC31" i="43" s="1"/>
  <c r="AD31" i="43" s="1"/>
  <c r="Q31" i="43"/>
  <c r="R31" i="43" s="1"/>
  <c r="S31" i="43" s="1"/>
  <c r="T31" i="43" s="1"/>
  <c r="U31" i="43" s="1"/>
  <c r="V31" i="43" s="1"/>
  <c r="W31" i="43" s="1"/>
  <c r="J31" i="43"/>
  <c r="K31" i="43" s="1"/>
  <c r="L31" i="43" s="1"/>
  <c r="M31" i="43" s="1"/>
  <c r="N31" i="43" s="1"/>
  <c r="O31" i="43" s="1"/>
  <c r="P31" i="43" s="1"/>
  <c r="B31" i="43"/>
  <c r="C31" i="43" s="1"/>
  <c r="D31" i="43" s="1"/>
  <c r="E31" i="43" s="1"/>
  <c r="F31" i="43" s="1"/>
  <c r="G31" i="43" s="1"/>
  <c r="H31" i="43" s="1"/>
  <c r="I31" i="43" s="1"/>
  <c r="AL34" i="43"/>
  <c r="AM34" i="43" s="1"/>
  <c r="AN34" i="43" s="1"/>
  <c r="AO34" i="43" s="1"/>
  <c r="AP34" i="43" s="1"/>
  <c r="AQ34" i="43" s="1"/>
  <c r="AR34" i="43" s="1"/>
  <c r="AE34" i="43"/>
  <c r="AF34" i="43" s="1"/>
  <c r="AG34" i="43" s="1"/>
  <c r="AH34" i="43" s="1"/>
  <c r="AI34" i="43" s="1"/>
  <c r="AJ34" i="43" s="1"/>
  <c r="AK34" i="43" s="1"/>
  <c r="X34" i="43"/>
  <c r="Y34" i="43" s="1"/>
  <c r="Z34" i="43" s="1"/>
  <c r="AA34" i="43" s="1"/>
  <c r="AB34" i="43" s="1"/>
  <c r="AC34" i="43" s="1"/>
  <c r="AD34" i="43" s="1"/>
  <c r="Q34" i="43"/>
  <c r="R34" i="43" s="1"/>
  <c r="S34" i="43" s="1"/>
  <c r="T34" i="43" s="1"/>
  <c r="U34" i="43" s="1"/>
  <c r="V34" i="43" s="1"/>
  <c r="W34" i="43" s="1"/>
  <c r="J34" i="43"/>
  <c r="K34" i="43" s="1"/>
  <c r="L34" i="43" s="1"/>
  <c r="M34" i="43" s="1"/>
  <c r="N34" i="43" s="1"/>
  <c r="O34" i="43" s="1"/>
  <c r="P34" i="43" s="1"/>
  <c r="B34" i="43"/>
  <c r="C34" i="43" s="1"/>
  <c r="D34" i="43" s="1"/>
  <c r="E34" i="43" s="1"/>
  <c r="F34" i="43" s="1"/>
  <c r="G34" i="43" s="1"/>
  <c r="H34" i="43" s="1"/>
  <c r="I34" i="43" s="1"/>
  <c r="BE344" i="43"/>
  <c r="AN419" i="43"/>
  <c r="AO419" i="43" s="1"/>
  <c r="AM419" i="43"/>
  <c r="AL419" i="43"/>
  <c r="AF419" i="43"/>
  <c r="AG419" i="43" s="1"/>
  <c r="AH419" i="43" s="1"/>
  <c r="AI419" i="43" s="1"/>
  <c r="AJ419" i="43" s="1"/>
  <c r="AK419" i="43" s="1"/>
  <c r="AE419" i="43"/>
  <c r="X419" i="43"/>
  <c r="Y419" i="43" s="1"/>
  <c r="Q419" i="43"/>
  <c r="R419" i="43" s="1"/>
  <c r="S419" i="43" s="1"/>
  <c r="T419" i="43" s="1"/>
  <c r="U419" i="43" s="1"/>
  <c r="V419" i="43" s="1"/>
  <c r="W419" i="43" s="1"/>
  <c r="J419" i="43"/>
  <c r="D419" i="43"/>
  <c r="C419" i="43"/>
  <c r="E419" i="43"/>
  <c r="F419" i="43" s="1"/>
  <c r="B419" i="43"/>
  <c r="AN315" i="43"/>
  <c r="AO315" i="43" s="1"/>
  <c r="AM315" i="43"/>
  <c r="AL315" i="43"/>
  <c r="AF315" i="43"/>
  <c r="AG315" i="43" s="1"/>
  <c r="AE315" i="43"/>
  <c r="Y315" i="43"/>
  <c r="Z315" i="43" s="1"/>
  <c r="X315" i="43"/>
  <c r="Q315" i="43"/>
  <c r="R315" i="43" s="1"/>
  <c r="S315" i="43" s="1"/>
  <c r="T315" i="43" s="1"/>
  <c r="U315" i="43" s="1"/>
  <c r="V315" i="43" s="1"/>
  <c r="W315" i="43" s="1"/>
  <c r="J315" i="43"/>
  <c r="K315" i="43" s="1"/>
  <c r="L315" i="43" s="1"/>
  <c r="M315" i="43" s="1"/>
  <c r="N315" i="43" s="1"/>
  <c r="O315" i="43" s="1"/>
  <c r="P315" i="43" s="1"/>
  <c r="C315" i="43"/>
  <c r="D315" i="43" s="1"/>
  <c r="B315" i="43"/>
  <c r="BE306" i="43"/>
  <c r="AY481" i="43"/>
  <c r="AY423" i="43"/>
  <c r="AY318" i="43"/>
  <c r="AY470" i="43"/>
  <c r="AL319" i="43"/>
  <c r="AM319" i="43" s="1"/>
  <c r="AE319" i="43"/>
  <c r="AF319" i="43" s="1"/>
  <c r="X319" i="43"/>
  <c r="Y319" i="43" s="1"/>
  <c r="Z319" i="43" s="1"/>
  <c r="AA319" i="43" s="1"/>
  <c r="AB319" i="43" s="1"/>
  <c r="AC319" i="43" s="1"/>
  <c r="AD319" i="43" s="1"/>
  <c r="Q319" i="43"/>
  <c r="R319" i="43" s="1"/>
  <c r="S319" i="43" s="1"/>
  <c r="T319" i="43" s="1"/>
  <c r="U319" i="43" s="1"/>
  <c r="V319" i="43" s="1"/>
  <c r="W319" i="43" s="1"/>
  <c r="K319" i="43"/>
  <c r="J319" i="43"/>
  <c r="C319" i="43"/>
  <c r="D319" i="43"/>
  <c r="E319" i="43" s="1"/>
  <c r="B319" i="43"/>
  <c r="AM454" i="43"/>
  <c r="AN454" i="43" s="1"/>
  <c r="AL454" i="43"/>
  <c r="AE454" i="43"/>
  <c r="AF454" i="43" s="1"/>
  <c r="X454" i="43"/>
  <c r="Y454" i="43" s="1"/>
  <c r="S454" i="43"/>
  <c r="T454" i="43" s="1"/>
  <c r="R454" i="43"/>
  <c r="Q454" i="43"/>
  <c r="L454" i="43"/>
  <c r="K454" i="43"/>
  <c r="J454" i="43"/>
  <c r="D454" i="43"/>
  <c r="E454" i="43" s="1"/>
  <c r="F454" i="43" s="1"/>
  <c r="G454" i="43" s="1"/>
  <c r="H454" i="43" s="1"/>
  <c r="I454" i="43" s="1"/>
  <c r="C454" i="43"/>
  <c r="B454" i="43"/>
  <c r="AL415" i="43"/>
  <c r="AM415" i="43" s="1"/>
  <c r="AE415" i="43"/>
  <c r="AF415" i="43" s="1"/>
  <c r="X415" i="43"/>
  <c r="Y415" i="43"/>
  <c r="Q415" i="43"/>
  <c r="R415" i="43"/>
  <c r="L415" i="43"/>
  <c r="M415" i="43" s="1"/>
  <c r="K415" i="43"/>
  <c r="J415" i="43"/>
  <c r="C415" i="43"/>
  <c r="AS415" i="43" s="1"/>
  <c r="E415" i="43"/>
  <c r="F415" i="43" s="1"/>
  <c r="G415" i="43" s="1"/>
  <c r="H415" i="43" s="1"/>
  <c r="I415" i="43" s="1"/>
  <c r="D415" i="43"/>
  <c r="B415" i="43"/>
  <c r="AL406" i="43"/>
  <c r="AM406" i="43" s="1"/>
  <c r="AN406" i="43" s="1"/>
  <c r="AO406" i="43" s="1"/>
  <c r="AP406" i="43" s="1"/>
  <c r="AQ406" i="43" s="1"/>
  <c r="AR406" i="43" s="1"/>
  <c r="AA406" i="43"/>
  <c r="AB406" i="43" s="1"/>
  <c r="AE406" i="43"/>
  <c r="AF406" i="43" s="1"/>
  <c r="AG406" i="43" s="1"/>
  <c r="AH406" i="43" s="1"/>
  <c r="AI406" i="43" s="1"/>
  <c r="AJ406" i="43" s="1"/>
  <c r="AK406" i="43" s="1"/>
  <c r="X406" i="43"/>
  <c r="Z406" i="43"/>
  <c r="Y406" i="43"/>
  <c r="Q406" i="43"/>
  <c r="R406" i="43" s="1"/>
  <c r="S406" i="43" s="1"/>
  <c r="T406" i="43" s="1"/>
  <c r="U406" i="43" s="1"/>
  <c r="V406" i="43" s="1"/>
  <c r="W406" i="43" s="1"/>
  <c r="J406" i="43"/>
  <c r="K406" i="43" s="1"/>
  <c r="C406" i="43"/>
  <c r="B406" i="43"/>
  <c r="AM336" i="43"/>
  <c r="AN336" i="43" s="1"/>
  <c r="AL336" i="43"/>
  <c r="AE336" i="43"/>
  <c r="Y336" i="43"/>
  <c r="X336" i="43"/>
  <c r="Z336" i="43"/>
  <c r="AA336" i="43" s="1"/>
  <c r="Q336" i="43"/>
  <c r="R336" i="43" s="1"/>
  <c r="J336" i="43"/>
  <c r="K336" i="43" s="1"/>
  <c r="C336" i="43"/>
  <c r="D336" i="43" s="1"/>
  <c r="E336" i="43" s="1"/>
  <c r="F336" i="43" s="1"/>
  <c r="G336" i="43" s="1"/>
  <c r="H336" i="43" s="1"/>
  <c r="I336" i="43" s="1"/>
  <c r="B336" i="43"/>
  <c r="AM343" i="43"/>
  <c r="AN343" i="43" s="1"/>
  <c r="AO343" i="43" s="1"/>
  <c r="AP343" i="43" s="1"/>
  <c r="AQ343" i="43" s="1"/>
  <c r="AR343" i="43" s="1"/>
  <c r="AL343" i="43"/>
  <c r="AE343" i="43"/>
  <c r="AF343" i="43"/>
  <c r="AG343" i="43" s="1"/>
  <c r="AH343" i="43" s="1"/>
  <c r="AI343" i="43" s="1"/>
  <c r="AJ343" i="43" s="1"/>
  <c r="AK343" i="43" s="1"/>
  <c r="X343" i="43"/>
  <c r="Y343" i="43" s="1"/>
  <c r="Q343" i="43"/>
  <c r="R343" i="43" s="1"/>
  <c r="J343" i="43"/>
  <c r="C343" i="43"/>
  <c r="B343" i="43"/>
  <c r="AN416" i="43"/>
  <c r="AO416" i="43" s="1"/>
  <c r="AM416" i="43"/>
  <c r="AL416" i="43"/>
  <c r="AF416" i="43"/>
  <c r="AG416" i="43" s="1"/>
  <c r="AH416" i="43" s="1"/>
  <c r="AI416" i="43" s="1"/>
  <c r="AJ416" i="43" s="1"/>
  <c r="AK416" i="43" s="1"/>
  <c r="AE416" i="43"/>
  <c r="X416" i="43"/>
  <c r="Y416" i="43" s="1"/>
  <c r="Z416" i="43" s="1"/>
  <c r="AA416" i="43" s="1"/>
  <c r="AB416" i="43" s="1"/>
  <c r="AC416" i="43" s="1"/>
  <c r="AD416" i="43" s="1"/>
  <c r="Q416" i="43"/>
  <c r="R416" i="43"/>
  <c r="S416" i="43" s="1"/>
  <c r="T416" i="43" s="1"/>
  <c r="U416" i="43" s="1"/>
  <c r="V416" i="43" s="1"/>
  <c r="W416" i="43" s="1"/>
  <c r="K416" i="43"/>
  <c r="L416" i="43"/>
  <c r="M416" i="43" s="1"/>
  <c r="N416" i="43" s="1"/>
  <c r="O416" i="43" s="1"/>
  <c r="P416" i="43" s="1"/>
  <c r="J416" i="43"/>
  <c r="C416" i="43"/>
  <c r="AS416" i="43" s="1"/>
  <c r="D416" i="43"/>
  <c r="E416" i="43" s="1"/>
  <c r="F416" i="43" s="1"/>
  <c r="G416" i="43" s="1"/>
  <c r="H416" i="43" s="1"/>
  <c r="I416" i="43" s="1"/>
  <c r="B416" i="43"/>
  <c r="AM310" i="43"/>
  <c r="AL310" i="43"/>
  <c r="AE310" i="43"/>
  <c r="AF310" i="43" s="1"/>
  <c r="AG310" i="43" s="1"/>
  <c r="AH310" i="43" s="1"/>
  <c r="AI310" i="43" s="1"/>
  <c r="AJ310" i="43" s="1"/>
  <c r="AK310" i="43" s="1"/>
  <c r="X310" i="43"/>
  <c r="Z310" i="43"/>
  <c r="AA310" i="43" s="1"/>
  <c r="AB310" i="43" s="1"/>
  <c r="AC310" i="43" s="1"/>
  <c r="AD310" i="43" s="1"/>
  <c r="Y310" i="43"/>
  <c r="AV310" i="43" s="1"/>
  <c r="BB310" i="43" s="1"/>
  <c r="BH310" i="43" s="1"/>
  <c r="R310" i="43"/>
  <c r="S310" i="43" s="1"/>
  <c r="Q310" i="43"/>
  <c r="J310" i="43"/>
  <c r="K310" i="43" s="1"/>
  <c r="C310" i="43"/>
  <c r="E310" i="43"/>
  <c r="F310" i="43" s="1"/>
  <c r="D310" i="43"/>
  <c r="B310" i="43"/>
  <c r="AL465" i="43"/>
  <c r="AM465" i="43" s="1"/>
  <c r="AG465" i="43"/>
  <c r="AH465" i="43" s="1"/>
  <c r="AI465" i="43" s="1"/>
  <c r="AJ465" i="43" s="1"/>
  <c r="AK465" i="43" s="1"/>
  <c r="AF465" i="43"/>
  <c r="AW465" i="43" s="1"/>
  <c r="BC465" i="43" s="1"/>
  <c r="BI465" i="43" s="1"/>
  <c r="AE465" i="43"/>
  <c r="Z465" i="43"/>
  <c r="AA465" i="43" s="1"/>
  <c r="AB465" i="43" s="1"/>
  <c r="AC465" i="43" s="1"/>
  <c r="AD465" i="43" s="1"/>
  <c r="Y465" i="43"/>
  <c r="X465" i="43"/>
  <c r="Q465" i="43"/>
  <c r="J465" i="43"/>
  <c r="K465" i="43" s="1"/>
  <c r="L465" i="43" s="1"/>
  <c r="M465" i="43" s="1"/>
  <c r="N465" i="43" s="1"/>
  <c r="O465" i="43" s="1"/>
  <c r="P465" i="43" s="1"/>
  <c r="B465" i="43"/>
  <c r="C465" i="43"/>
  <c r="D465" i="43" s="1"/>
  <c r="E465" i="43" s="1"/>
  <c r="F465" i="43" s="1"/>
  <c r="G465" i="43" s="1"/>
  <c r="H465" i="43" s="1"/>
  <c r="I465" i="43" s="1"/>
  <c r="AL334" i="43"/>
  <c r="AM334" i="43" s="1"/>
  <c r="AI334" i="43"/>
  <c r="AJ334" i="43" s="1"/>
  <c r="AK334" i="43" s="1"/>
  <c r="AH334" i="43"/>
  <c r="AG334" i="43"/>
  <c r="AF334" i="43"/>
  <c r="AE334" i="43"/>
  <c r="X334" i="43"/>
  <c r="Y334" i="43" s="1"/>
  <c r="Z334" i="43" s="1"/>
  <c r="AA334" i="43" s="1"/>
  <c r="AB334" i="43" s="1"/>
  <c r="AC334" i="43" s="1"/>
  <c r="AD334" i="43" s="1"/>
  <c r="Q334" i="43"/>
  <c r="R334" i="43" s="1"/>
  <c r="K334" i="43"/>
  <c r="L334" i="43" s="1"/>
  <c r="M334" i="43" s="1"/>
  <c r="N334" i="43" s="1"/>
  <c r="O334" i="43" s="1"/>
  <c r="P334" i="43" s="1"/>
  <c r="J334" i="43"/>
  <c r="C334" i="43"/>
  <c r="D334" i="43"/>
  <c r="B334" i="43"/>
  <c r="AM375" i="43"/>
  <c r="AL375" i="43"/>
  <c r="AE375" i="43"/>
  <c r="AF375" i="43"/>
  <c r="AG375" i="43" s="1"/>
  <c r="X375" i="43"/>
  <c r="Y375" i="43" s="1"/>
  <c r="Z375" i="43" s="1"/>
  <c r="AA375" i="43" s="1"/>
  <c r="AB375" i="43" s="1"/>
  <c r="AC375" i="43" s="1"/>
  <c r="AD375" i="43" s="1"/>
  <c r="R375" i="43"/>
  <c r="S375" i="43" s="1"/>
  <c r="T375" i="43" s="1"/>
  <c r="U375" i="43" s="1"/>
  <c r="V375" i="43" s="1"/>
  <c r="W375" i="43" s="1"/>
  <c r="Q375" i="43"/>
  <c r="L375" i="43"/>
  <c r="M375" i="43" s="1"/>
  <c r="N375" i="43" s="1"/>
  <c r="O375" i="43" s="1"/>
  <c r="P375" i="43" s="1"/>
  <c r="K375" i="43"/>
  <c r="AT375" i="43" s="1"/>
  <c r="AZ375" i="43" s="1"/>
  <c r="BF375" i="43" s="1"/>
  <c r="J375" i="43"/>
  <c r="C375" i="43"/>
  <c r="D375" i="43"/>
  <c r="E375" i="43" s="1"/>
  <c r="B375" i="43"/>
  <c r="AL480" i="43"/>
  <c r="AM480" i="43" s="1"/>
  <c r="AF480" i="43"/>
  <c r="AG480" i="43" s="1"/>
  <c r="AH480" i="43" s="1"/>
  <c r="AI480" i="43" s="1"/>
  <c r="AJ480" i="43" s="1"/>
  <c r="AK480" i="43" s="1"/>
  <c r="AE480" i="43"/>
  <c r="X480" i="43"/>
  <c r="Y480" i="43" s="1"/>
  <c r="Q480" i="43"/>
  <c r="R480" i="43"/>
  <c r="S480" i="43" s="1"/>
  <c r="J480" i="43"/>
  <c r="K480" i="43" s="1"/>
  <c r="L480" i="43" s="1"/>
  <c r="M480" i="43" s="1"/>
  <c r="N480" i="43" s="1"/>
  <c r="O480" i="43" s="1"/>
  <c r="P480" i="43" s="1"/>
  <c r="D480" i="43"/>
  <c r="E480" i="43" s="1"/>
  <c r="C480" i="43"/>
  <c r="B480" i="43"/>
  <c r="AL407" i="43"/>
  <c r="AM407" i="43" s="1"/>
  <c r="AN407" i="43" s="1"/>
  <c r="AO407" i="43" s="1"/>
  <c r="AP407" i="43" s="1"/>
  <c r="AQ407" i="43" s="1"/>
  <c r="AR407" i="43" s="1"/>
  <c r="AE407" i="43"/>
  <c r="AF407" i="43" s="1"/>
  <c r="X407" i="43"/>
  <c r="Z407" i="43"/>
  <c r="AA407" i="43" s="1"/>
  <c r="Y407" i="43"/>
  <c r="Q407" i="43"/>
  <c r="R407" i="43"/>
  <c r="S407" i="43" s="1"/>
  <c r="M407" i="43"/>
  <c r="N407" i="43" s="1"/>
  <c r="O407" i="43" s="1"/>
  <c r="P407" i="43" s="1"/>
  <c r="L407" i="43"/>
  <c r="K407" i="43"/>
  <c r="J407" i="43"/>
  <c r="C407" i="43"/>
  <c r="B407" i="43"/>
  <c r="AM308" i="43"/>
  <c r="AN308" i="43" s="1"/>
  <c r="AO308" i="43" s="1"/>
  <c r="AP308" i="43" s="1"/>
  <c r="AQ308" i="43" s="1"/>
  <c r="AR308" i="43" s="1"/>
  <c r="AL308" i="43"/>
  <c r="AE308" i="43"/>
  <c r="X308" i="43"/>
  <c r="Y308" i="43" s="1"/>
  <c r="Q308" i="43"/>
  <c r="R308" i="43" s="1"/>
  <c r="L308" i="43"/>
  <c r="M308" i="43" s="1"/>
  <c r="N308" i="43" s="1"/>
  <c r="O308" i="43" s="1"/>
  <c r="P308" i="43" s="1"/>
  <c r="K308" i="43"/>
  <c r="AT308" i="43" s="1"/>
  <c r="AZ308" i="43" s="1"/>
  <c r="BF308" i="43" s="1"/>
  <c r="J308" i="43"/>
  <c r="D308" i="43"/>
  <c r="E308" i="43" s="1"/>
  <c r="C308" i="43"/>
  <c r="B308" i="43"/>
  <c r="AL32" i="43"/>
  <c r="AM32" i="43" s="1"/>
  <c r="AN32" i="43" s="1"/>
  <c r="AO32" i="43" s="1"/>
  <c r="AP32" i="43" s="1"/>
  <c r="AQ32" i="43" s="1"/>
  <c r="AR32" i="43" s="1"/>
  <c r="AE32" i="43"/>
  <c r="AF32" i="43" s="1"/>
  <c r="AG32" i="43" s="1"/>
  <c r="AH32" i="43" s="1"/>
  <c r="AI32" i="43" s="1"/>
  <c r="AJ32" i="43" s="1"/>
  <c r="AK32" i="43" s="1"/>
  <c r="X32" i="43"/>
  <c r="Y32" i="43" s="1"/>
  <c r="Z32" i="43" s="1"/>
  <c r="AA32" i="43" s="1"/>
  <c r="AB32" i="43" s="1"/>
  <c r="AC32" i="43" s="1"/>
  <c r="AD32" i="43" s="1"/>
  <c r="Q32" i="43"/>
  <c r="R32" i="43" s="1"/>
  <c r="S32" i="43" s="1"/>
  <c r="T32" i="43" s="1"/>
  <c r="U32" i="43" s="1"/>
  <c r="V32" i="43" s="1"/>
  <c r="W32" i="43" s="1"/>
  <c r="J32" i="43"/>
  <c r="K32" i="43" s="1"/>
  <c r="L32" i="43" s="1"/>
  <c r="M32" i="43" s="1"/>
  <c r="N32" i="43" s="1"/>
  <c r="O32" i="43" s="1"/>
  <c r="P32" i="43" s="1"/>
  <c r="B32" i="43"/>
  <c r="C32" i="43" s="1"/>
  <c r="D32" i="43" s="1"/>
  <c r="E32" i="43" s="1"/>
  <c r="F32" i="43" s="1"/>
  <c r="G32" i="43" s="1"/>
  <c r="H32" i="43" s="1"/>
  <c r="I32" i="43" s="1"/>
  <c r="AL36" i="43"/>
  <c r="AM36" i="43" s="1"/>
  <c r="AN36" i="43" s="1"/>
  <c r="AO36" i="43" s="1"/>
  <c r="AP36" i="43" s="1"/>
  <c r="AQ36" i="43" s="1"/>
  <c r="AR36" i="43" s="1"/>
  <c r="AE36" i="43"/>
  <c r="AF36" i="43" s="1"/>
  <c r="AG36" i="43" s="1"/>
  <c r="AH36" i="43" s="1"/>
  <c r="AI36" i="43" s="1"/>
  <c r="AJ36" i="43" s="1"/>
  <c r="AK36" i="43" s="1"/>
  <c r="X36" i="43"/>
  <c r="Y36" i="43" s="1"/>
  <c r="Z36" i="43" s="1"/>
  <c r="AA36" i="43" s="1"/>
  <c r="AB36" i="43" s="1"/>
  <c r="AC36" i="43" s="1"/>
  <c r="AD36" i="43" s="1"/>
  <c r="Q36" i="43"/>
  <c r="R36" i="43" s="1"/>
  <c r="S36" i="43" s="1"/>
  <c r="T36" i="43" s="1"/>
  <c r="U36" i="43" s="1"/>
  <c r="V36" i="43" s="1"/>
  <c r="W36" i="43" s="1"/>
  <c r="J36" i="43"/>
  <c r="K36" i="43"/>
  <c r="L36" i="43" s="1"/>
  <c r="M36" i="43" s="1"/>
  <c r="N36" i="43" s="1"/>
  <c r="O36" i="43" s="1"/>
  <c r="P36" i="43" s="1"/>
  <c r="C36" i="43"/>
  <c r="D36" i="43" s="1"/>
  <c r="E36" i="43" s="1"/>
  <c r="F36" i="43" s="1"/>
  <c r="G36" i="43" s="1"/>
  <c r="H36" i="43" s="1"/>
  <c r="I36" i="43" s="1"/>
  <c r="B36" i="43"/>
  <c r="AL33" i="43"/>
  <c r="AM33" i="43" s="1"/>
  <c r="AN33" i="43" s="1"/>
  <c r="AO33" i="43" s="1"/>
  <c r="AP33" i="43" s="1"/>
  <c r="AQ33" i="43" s="1"/>
  <c r="AR33" i="43" s="1"/>
  <c r="AE33" i="43"/>
  <c r="AF33" i="43" s="1"/>
  <c r="AG33" i="43" s="1"/>
  <c r="AH33" i="43" s="1"/>
  <c r="AI33" i="43" s="1"/>
  <c r="AJ33" i="43" s="1"/>
  <c r="AK33" i="43" s="1"/>
  <c r="X33" i="43"/>
  <c r="Y33" i="43" s="1"/>
  <c r="Z33" i="43" s="1"/>
  <c r="AA33" i="43" s="1"/>
  <c r="AB33" i="43" s="1"/>
  <c r="AC33" i="43" s="1"/>
  <c r="AD33" i="43" s="1"/>
  <c r="Q33" i="43"/>
  <c r="R33" i="43" s="1"/>
  <c r="S33" i="43" s="1"/>
  <c r="T33" i="43" s="1"/>
  <c r="U33" i="43" s="1"/>
  <c r="V33" i="43" s="1"/>
  <c r="W33" i="43" s="1"/>
  <c r="J33" i="43"/>
  <c r="K33" i="43" s="1"/>
  <c r="L33" i="43" s="1"/>
  <c r="M33" i="43" s="1"/>
  <c r="N33" i="43" s="1"/>
  <c r="O33" i="43" s="1"/>
  <c r="P33" i="43" s="1"/>
  <c r="B33" i="43"/>
  <c r="C33" i="43" s="1"/>
  <c r="AL6" i="43"/>
  <c r="AM6" i="43" s="1"/>
  <c r="AN6" i="43" s="1"/>
  <c r="AO6" i="43" s="1"/>
  <c r="AP6" i="43" s="1"/>
  <c r="AQ6" i="43" s="1"/>
  <c r="AR6" i="43" s="1"/>
  <c r="AE6" i="43"/>
  <c r="AF6" i="43" s="1"/>
  <c r="AG6" i="43" s="1"/>
  <c r="AH6" i="43" s="1"/>
  <c r="AI6" i="43" s="1"/>
  <c r="AJ6" i="43" s="1"/>
  <c r="AK6" i="43" s="1"/>
  <c r="X6" i="43"/>
  <c r="Y6" i="43" s="1"/>
  <c r="Z6" i="43" s="1"/>
  <c r="AA6" i="43" s="1"/>
  <c r="AB6" i="43" s="1"/>
  <c r="AC6" i="43" s="1"/>
  <c r="AD6" i="43" s="1"/>
  <c r="Q6" i="43"/>
  <c r="R6" i="43" s="1"/>
  <c r="S6" i="43" s="1"/>
  <c r="T6" i="43" s="1"/>
  <c r="U6" i="43" s="1"/>
  <c r="V6" i="43" s="1"/>
  <c r="W6" i="43" s="1"/>
  <c r="J6" i="43"/>
  <c r="K6" i="43" s="1"/>
  <c r="L6" i="43" s="1"/>
  <c r="M6" i="43" s="1"/>
  <c r="N6" i="43" s="1"/>
  <c r="O6" i="43" s="1"/>
  <c r="P6" i="43" s="1"/>
  <c r="B6" i="43"/>
  <c r="C6" i="43" s="1"/>
  <c r="D6" i="43" s="1"/>
  <c r="E6" i="43" s="1"/>
  <c r="F6" i="43" s="1"/>
  <c r="G6" i="43" s="1"/>
  <c r="H6" i="43" s="1"/>
  <c r="I6" i="43" s="1"/>
  <c r="AL46" i="43"/>
  <c r="AM46" i="43" s="1"/>
  <c r="AN46" i="43" s="1"/>
  <c r="AO46" i="43" s="1"/>
  <c r="AP46" i="43" s="1"/>
  <c r="AQ46" i="43" s="1"/>
  <c r="AR46" i="43" s="1"/>
  <c r="AE46" i="43"/>
  <c r="AF46" i="43" s="1"/>
  <c r="AG46" i="43" s="1"/>
  <c r="AH46" i="43" s="1"/>
  <c r="AI46" i="43" s="1"/>
  <c r="AJ46" i="43" s="1"/>
  <c r="AK46" i="43" s="1"/>
  <c r="X46" i="43"/>
  <c r="Y46" i="43" s="1"/>
  <c r="Z46" i="43" s="1"/>
  <c r="AA46" i="43" s="1"/>
  <c r="AB46" i="43" s="1"/>
  <c r="AC46" i="43" s="1"/>
  <c r="AD46" i="43" s="1"/>
  <c r="Q46" i="43"/>
  <c r="R46" i="43" s="1"/>
  <c r="S46" i="43" s="1"/>
  <c r="T46" i="43" s="1"/>
  <c r="U46" i="43" s="1"/>
  <c r="V46" i="43" s="1"/>
  <c r="W46" i="43" s="1"/>
  <c r="J46" i="43"/>
  <c r="K46" i="43" s="1"/>
  <c r="L46" i="43" s="1"/>
  <c r="M46" i="43" s="1"/>
  <c r="N46" i="43" s="1"/>
  <c r="O46" i="43" s="1"/>
  <c r="P46" i="43" s="1"/>
  <c r="B46" i="43"/>
  <c r="C46" i="43" s="1"/>
  <c r="D46" i="43" s="1"/>
  <c r="E46" i="43" s="1"/>
  <c r="F46" i="43" s="1"/>
  <c r="G46" i="43" s="1"/>
  <c r="H46" i="43" s="1"/>
  <c r="I46" i="43" s="1"/>
  <c r="AL53" i="43"/>
  <c r="AM53" i="43" s="1"/>
  <c r="AN53" i="43" s="1"/>
  <c r="AO53" i="43" s="1"/>
  <c r="AP53" i="43" s="1"/>
  <c r="AQ53" i="43" s="1"/>
  <c r="AR53" i="43" s="1"/>
  <c r="AE53" i="43"/>
  <c r="AF53" i="43" s="1"/>
  <c r="AG53" i="43" s="1"/>
  <c r="AH53" i="43" s="1"/>
  <c r="AI53" i="43" s="1"/>
  <c r="AJ53" i="43" s="1"/>
  <c r="AK53" i="43" s="1"/>
  <c r="X53" i="43"/>
  <c r="Y53" i="43" s="1"/>
  <c r="Z53" i="43" s="1"/>
  <c r="AA53" i="43" s="1"/>
  <c r="AB53" i="43" s="1"/>
  <c r="AC53" i="43" s="1"/>
  <c r="AD53" i="43" s="1"/>
  <c r="Q53" i="43"/>
  <c r="R53" i="43" s="1"/>
  <c r="S53" i="43" s="1"/>
  <c r="T53" i="43" s="1"/>
  <c r="U53" i="43" s="1"/>
  <c r="V53" i="43" s="1"/>
  <c r="W53" i="43" s="1"/>
  <c r="J53" i="43"/>
  <c r="K53" i="43" s="1"/>
  <c r="L53" i="43" s="1"/>
  <c r="M53" i="43" s="1"/>
  <c r="N53" i="43" s="1"/>
  <c r="O53" i="43" s="1"/>
  <c r="P53" i="43" s="1"/>
  <c r="B53" i="43"/>
  <c r="C53" i="43" s="1"/>
  <c r="D53" i="43" s="1"/>
  <c r="E53" i="43" s="1"/>
  <c r="F53" i="43" s="1"/>
  <c r="G53" i="43" s="1"/>
  <c r="H53" i="43" s="1"/>
  <c r="I53" i="43" s="1"/>
  <c r="AL55" i="43"/>
  <c r="AM55" i="43" s="1"/>
  <c r="AN55" i="43" s="1"/>
  <c r="AO55" i="43" s="1"/>
  <c r="AP55" i="43" s="1"/>
  <c r="AQ55" i="43" s="1"/>
  <c r="AR55" i="43" s="1"/>
  <c r="AE55" i="43"/>
  <c r="AF55" i="43" s="1"/>
  <c r="AG55" i="43" s="1"/>
  <c r="AH55" i="43" s="1"/>
  <c r="AI55" i="43" s="1"/>
  <c r="AJ55" i="43" s="1"/>
  <c r="AK55" i="43" s="1"/>
  <c r="X55" i="43"/>
  <c r="Y55" i="43" s="1"/>
  <c r="Z55" i="43" s="1"/>
  <c r="AA55" i="43" s="1"/>
  <c r="AB55" i="43" s="1"/>
  <c r="AC55" i="43" s="1"/>
  <c r="AD55" i="43" s="1"/>
  <c r="Q55" i="43"/>
  <c r="R55" i="43" s="1"/>
  <c r="S55" i="43" s="1"/>
  <c r="T55" i="43" s="1"/>
  <c r="U55" i="43" s="1"/>
  <c r="V55" i="43" s="1"/>
  <c r="W55" i="43" s="1"/>
  <c r="J55" i="43"/>
  <c r="K55" i="43" s="1"/>
  <c r="L55" i="43" s="1"/>
  <c r="M55" i="43" s="1"/>
  <c r="N55" i="43" s="1"/>
  <c r="O55" i="43" s="1"/>
  <c r="P55" i="43" s="1"/>
  <c r="B55" i="43"/>
  <c r="C55" i="43" s="1"/>
  <c r="D55" i="43" s="1"/>
  <c r="E55" i="43" s="1"/>
  <c r="F55" i="43" s="1"/>
  <c r="G55" i="43" s="1"/>
  <c r="H55" i="43" s="1"/>
  <c r="I55" i="43" s="1"/>
  <c r="AL58" i="43"/>
  <c r="AM58" i="43" s="1"/>
  <c r="AN58" i="43" s="1"/>
  <c r="AO58" i="43" s="1"/>
  <c r="AP58" i="43" s="1"/>
  <c r="AQ58" i="43" s="1"/>
  <c r="AR58" i="43" s="1"/>
  <c r="AE58" i="43"/>
  <c r="AF58" i="43" s="1"/>
  <c r="AG58" i="43" s="1"/>
  <c r="AH58" i="43" s="1"/>
  <c r="AI58" i="43" s="1"/>
  <c r="AJ58" i="43" s="1"/>
  <c r="AK58" i="43" s="1"/>
  <c r="X58" i="43"/>
  <c r="Y58" i="43" s="1"/>
  <c r="Z58" i="43" s="1"/>
  <c r="AA58" i="43" s="1"/>
  <c r="AB58" i="43" s="1"/>
  <c r="AC58" i="43" s="1"/>
  <c r="AD58" i="43" s="1"/>
  <c r="Q58" i="43"/>
  <c r="R58" i="43" s="1"/>
  <c r="S58" i="43" s="1"/>
  <c r="T58" i="43" s="1"/>
  <c r="U58" i="43" s="1"/>
  <c r="V58" i="43" s="1"/>
  <c r="W58" i="43" s="1"/>
  <c r="J58" i="43"/>
  <c r="K58" i="43" s="1"/>
  <c r="L58" i="43" s="1"/>
  <c r="M58" i="43" s="1"/>
  <c r="N58" i="43" s="1"/>
  <c r="O58" i="43" s="1"/>
  <c r="P58" i="43" s="1"/>
  <c r="B58" i="43"/>
  <c r="C58" i="43" s="1"/>
  <c r="D58" i="43" s="1"/>
  <c r="E58" i="43" s="1"/>
  <c r="F58" i="43" s="1"/>
  <c r="G58" i="43" s="1"/>
  <c r="H58" i="43" s="1"/>
  <c r="I58" i="43" s="1"/>
  <c r="AV401" i="43"/>
  <c r="BB401" i="43" s="1"/>
  <c r="BH401" i="43" s="1"/>
  <c r="AU451" i="43"/>
  <c r="BA451" i="43" s="1"/>
  <c r="BG451" i="43" s="1"/>
  <c r="AX376" i="43"/>
  <c r="BD376" i="43" s="1"/>
  <c r="BJ376" i="43" s="1"/>
  <c r="AX328" i="43"/>
  <c r="BD328" i="43" s="1"/>
  <c r="BJ328" i="43" s="1"/>
  <c r="AM351" i="43"/>
  <c r="AN351" i="43" s="1"/>
  <c r="AO351" i="43" s="1"/>
  <c r="AP351" i="43" s="1"/>
  <c r="AQ351" i="43" s="1"/>
  <c r="AR351" i="43" s="1"/>
  <c r="AL351" i="43"/>
  <c r="AE351" i="43"/>
  <c r="AF351" i="43"/>
  <c r="AG351" i="43" s="1"/>
  <c r="AH351" i="43" s="1"/>
  <c r="AI351" i="43" s="1"/>
  <c r="AJ351" i="43" s="1"/>
  <c r="AK351" i="43" s="1"/>
  <c r="X351" i="43"/>
  <c r="Q351" i="43"/>
  <c r="R351" i="43" s="1"/>
  <c r="J351" i="43"/>
  <c r="C351" i="43"/>
  <c r="D351" i="43" s="1"/>
  <c r="B351" i="43"/>
  <c r="AN422" i="43"/>
  <c r="AO422" i="43" s="1"/>
  <c r="AP422" i="43" s="1"/>
  <c r="AQ422" i="43" s="1"/>
  <c r="AR422" i="43" s="1"/>
  <c r="AM422" i="43"/>
  <c r="AL422" i="43"/>
  <c r="AF422" i="43"/>
  <c r="AG422" i="43" s="1"/>
  <c r="AE422" i="43"/>
  <c r="X422" i="43"/>
  <c r="Y422" i="43"/>
  <c r="Z422" i="43" s="1"/>
  <c r="AA422" i="43" s="1"/>
  <c r="AB422" i="43" s="1"/>
  <c r="AC422" i="43" s="1"/>
  <c r="AD422" i="43" s="1"/>
  <c r="Q422" i="43"/>
  <c r="R422" i="43" s="1"/>
  <c r="S422" i="43" s="1"/>
  <c r="T422" i="43" s="1"/>
  <c r="U422" i="43" s="1"/>
  <c r="V422" i="43" s="1"/>
  <c r="W422" i="43" s="1"/>
  <c r="J422" i="43"/>
  <c r="K422" i="43" s="1"/>
  <c r="L422" i="43" s="1"/>
  <c r="M422" i="43" s="1"/>
  <c r="N422" i="43" s="1"/>
  <c r="O422" i="43" s="1"/>
  <c r="P422" i="43" s="1"/>
  <c r="C422" i="43"/>
  <c r="B422" i="43"/>
  <c r="AW449" i="43"/>
  <c r="BC449" i="43" s="1"/>
  <c r="BI449" i="43" s="1"/>
  <c r="AS383" i="43"/>
  <c r="AV431" i="43"/>
  <c r="BB431" i="43" s="1"/>
  <c r="BH431" i="43" s="1"/>
  <c r="AT470" i="43"/>
  <c r="AZ470" i="43" s="1"/>
  <c r="BF470" i="43" s="1"/>
  <c r="AW307" i="43"/>
  <c r="BC307" i="43" s="1"/>
  <c r="BI307" i="43" s="1"/>
  <c r="AT338" i="43"/>
  <c r="AZ338" i="43" s="1"/>
  <c r="BF338" i="43" s="1"/>
  <c r="AU373" i="43"/>
  <c r="BA373" i="43" s="1"/>
  <c r="BG373" i="43" s="1"/>
  <c r="AV361" i="43"/>
  <c r="BB361" i="43" s="1"/>
  <c r="BH361" i="43" s="1"/>
  <c r="AV318" i="43"/>
  <c r="BB318" i="43" s="1"/>
  <c r="BH318" i="43" s="1"/>
  <c r="AT312" i="43"/>
  <c r="AZ312" i="43" s="1"/>
  <c r="BF312" i="43" s="1"/>
  <c r="AU318" i="43"/>
  <c r="BA318" i="43" s="1"/>
  <c r="BG318" i="43" s="1"/>
  <c r="AU344" i="43"/>
  <c r="BA344" i="43" s="1"/>
  <c r="BG344" i="43" s="1"/>
  <c r="AX492" i="43"/>
  <c r="BD492" i="43" s="1"/>
  <c r="BJ492" i="43" s="1"/>
  <c r="AX400" i="43"/>
  <c r="BD400" i="43" s="1"/>
  <c r="BJ400" i="43" s="1"/>
  <c r="AU328" i="43"/>
  <c r="BA328" i="43" s="1"/>
  <c r="BG328" i="43" s="1"/>
  <c r="AU481" i="43"/>
  <c r="BA481" i="43" s="1"/>
  <c r="BG481" i="43" s="1"/>
  <c r="AX486" i="43"/>
  <c r="BD486" i="43" s="1"/>
  <c r="BJ486" i="43" s="1"/>
  <c r="AL402" i="43"/>
  <c r="AF402" i="43"/>
  <c r="AG402" i="43" s="1"/>
  <c r="AH402" i="43" s="1"/>
  <c r="AI402" i="43" s="1"/>
  <c r="AJ402" i="43" s="1"/>
  <c r="AK402" i="43" s="1"/>
  <c r="AE402" i="43"/>
  <c r="Z402" i="43"/>
  <c r="AA402" i="43" s="1"/>
  <c r="Y402" i="43"/>
  <c r="X402" i="43"/>
  <c r="Q402" i="43"/>
  <c r="R402" i="43" s="1"/>
  <c r="S402" i="43" s="1"/>
  <c r="T402" i="43" s="1"/>
  <c r="U402" i="43" s="1"/>
  <c r="V402" i="43" s="1"/>
  <c r="W402" i="43" s="1"/>
  <c r="J402" i="43"/>
  <c r="K402" i="43" s="1"/>
  <c r="L402" i="43" s="1"/>
  <c r="M402" i="43" s="1"/>
  <c r="N402" i="43" s="1"/>
  <c r="O402" i="43" s="1"/>
  <c r="P402" i="43" s="1"/>
  <c r="D402" i="43"/>
  <c r="E402" i="43" s="1"/>
  <c r="F402" i="43" s="1"/>
  <c r="G402" i="43" s="1"/>
  <c r="H402" i="43" s="1"/>
  <c r="I402" i="43" s="1"/>
  <c r="C402" i="43"/>
  <c r="B402" i="43"/>
  <c r="AM386" i="43"/>
  <c r="AN386" i="43" s="1"/>
  <c r="AL386" i="43"/>
  <c r="AE386" i="43"/>
  <c r="AF386" i="43" s="1"/>
  <c r="AA386" i="43"/>
  <c r="AB386" i="43" s="1"/>
  <c r="Z386" i="43"/>
  <c r="Y386" i="43"/>
  <c r="X386" i="43"/>
  <c r="Q386" i="43"/>
  <c r="R386" i="43" s="1"/>
  <c r="S386" i="43" s="1"/>
  <c r="T386" i="43" s="1"/>
  <c r="U386" i="43" s="1"/>
  <c r="V386" i="43" s="1"/>
  <c r="W386" i="43" s="1"/>
  <c r="J386" i="43"/>
  <c r="K386" i="43" s="1"/>
  <c r="L386" i="43" s="1"/>
  <c r="M386" i="43" s="1"/>
  <c r="N386" i="43" s="1"/>
  <c r="O386" i="43" s="1"/>
  <c r="P386" i="43" s="1"/>
  <c r="F386" i="43"/>
  <c r="G386" i="43" s="1"/>
  <c r="H386" i="43" s="1"/>
  <c r="I386" i="43" s="1"/>
  <c r="D386" i="43"/>
  <c r="C386" i="43"/>
  <c r="E386" i="43"/>
  <c r="B386" i="43"/>
  <c r="AL2" i="43"/>
  <c r="AE2" i="43"/>
  <c r="X2" i="43"/>
  <c r="Q2" i="43"/>
  <c r="J2" i="43"/>
  <c r="B2" i="43"/>
  <c r="AL56" i="43"/>
  <c r="AM56" i="43" s="1"/>
  <c r="AN56" i="43" s="1"/>
  <c r="AO56" i="43" s="1"/>
  <c r="AP56" i="43" s="1"/>
  <c r="AQ56" i="43" s="1"/>
  <c r="AR56" i="43" s="1"/>
  <c r="AE56" i="43"/>
  <c r="AF56" i="43" s="1"/>
  <c r="AG56" i="43" s="1"/>
  <c r="AH56" i="43" s="1"/>
  <c r="AI56" i="43" s="1"/>
  <c r="AJ56" i="43" s="1"/>
  <c r="AK56" i="43" s="1"/>
  <c r="X56" i="43"/>
  <c r="Y56" i="43" s="1"/>
  <c r="Z56" i="43" s="1"/>
  <c r="AA56" i="43" s="1"/>
  <c r="AB56" i="43" s="1"/>
  <c r="AC56" i="43" s="1"/>
  <c r="AD56" i="43" s="1"/>
  <c r="Q56" i="43"/>
  <c r="R56" i="43" s="1"/>
  <c r="S56" i="43" s="1"/>
  <c r="T56" i="43" s="1"/>
  <c r="U56" i="43" s="1"/>
  <c r="V56" i="43" s="1"/>
  <c r="W56" i="43" s="1"/>
  <c r="J56" i="43"/>
  <c r="K56" i="43" s="1"/>
  <c r="L56" i="43" s="1"/>
  <c r="M56" i="43" s="1"/>
  <c r="N56" i="43" s="1"/>
  <c r="O56" i="43" s="1"/>
  <c r="P56" i="43" s="1"/>
  <c r="B56" i="43"/>
  <c r="C56" i="43" s="1"/>
  <c r="D56" i="43" s="1"/>
  <c r="E56" i="43" s="1"/>
  <c r="F56" i="43" s="1"/>
  <c r="G56" i="43" s="1"/>
  <c r="H56" i="43" s="1"/>
  <c r="I56" i="43" s="1"/>
  <c r="AL60" i="43"/>
  <c r="AM60" i="43" s="1"/>
  <c r="AN60" i="43" s="1"/>
  <c r="AO60" i="43" s="1"/>
  <c r="AP60" i="43" s="1"/>
  <c r="AQ60" i="43" s="1"/>
  <c r="AR60" i="43" s="1"/>
  <c r="AE60" i="43"/>
  <c r="AF60" i="43" s="1"/>
  <c r="AG60" i="43" s="1"/>
  <c r="AH60" i="43" s="1"/>
  <c r="AI60" i="43" s="1"/>
  <c r="AJ60" i="43" s="1"/>
  <c r="AK60" i="43" s="1"/>
  <c r="X60" i="43"/>
  <c r="Y60" i="43" s="1"/>
  <c r="Z60" i="43" s="1"/>
  <c r="AA60" i="43" s="1"/>
  <c r="AB60" i="43" s="1"/>
  <c r="AC60" i="43" s="1"/>
  <c r="AD60" i="43" s="1"/>
  <c r="Q60" i="43"/>
  <c r="R60" i="43" s="1"/>
  <c r="S60" i="43" s="1"/>
  <c r="T60" i="43" s="1"/>
  <c r="U60" i="43" s="1"/>
  <c r="V60" i="43" s="1"/>
  <c r="W60" i="43" s="1"/>
  <c r="J60" i="43"/>
  <c r="K60" i="43" s="1"/>
  <c r="L60" i="43" s="1"/>
  <c r="M60" i="43" s="1"/>
  <c r="N60" i="43" s="1"/>
  <c r="O60" i="43" s="1"/>
  <c r="P60" i="43" s="1"/>
  <c r="B60" i="43"/>
  <c r="C60" i="43" s="1"/>
  <c r="D60" i="43" s="1"/>
  <c r="E60" i="43" s="1"/>
  <c r="F60" i="43" s="1"/>
  <c r="G60" i="43" s="1"/>
  <c r="H60" i="43" s="1"/>
  <c r="I60" i="43" s="1"/>
  <c r="AL57" i="43"/>
  <c r="AM57" i="43" s="1"/>
  <c r="AN57" i="43" s="1"/>
  <c r="AO57" i="43" s="1"/>
  <c r="AP57" i="43" s="1"/>
  <c r="AQ57" i="43" s="1"/>
  <c r="AR57" i="43" s="1"/>
  <c r="AE57" i="43"/>
  <c r="AF57" i="43" s="1"/>
  <c r="AG57" i="43" s="1"/>
  <c r="AH57" i="43" s="1"/>
  <c r="AI57" i="43" s="1"/>
  <c r="AJ57" i="43" s="1"/>
  <c r="AK57" i="43" s="1"/>
  <c r="X57" i="43"/>
  <c r="Y57" i="43" s="1"/>
  <c r="Z57" i="43" s="1"/>
  <c r="AA57" i="43" s="1"/>
  <c r="AB57" i="43" s="1"/>
  <c r="AC57" i="43" s="1"/>
  <c r="AD57" i="43" s="1"/>
  <c r="Q57" i="43"/>
  <c r="R57" i="43" s="1"/>
  <c r="S57" i="43" s="1"/>
  <c r="T57" i="43" s="1"/>
  <c r="U57" i="43" s="1"/>
  <c r="V57" i="43" s="1"/>
  <c r="W57" i="43" s="1"/>
  <c r="J57" i="43"/>
  <c r="K57" i="43" s="1"/>
  <c r="L57" i="43" s="1"/>
  <c r="M57" i="43" s="1"/>
  <c r="N57" i="43" s="1"/>
  <c r="O57" i="43" s="1"/>
  <c r="P57" i="43" s="1"/>
  <c r="B57" i="43"/>
  <c r="C57" i="43" s="1"/>
  <c r="AL27" i="43"/>
  <c r="AM27" i="43" s="1"/>
  <c r="AN27" i="43" s="1"/>
  <c r="AO27" i="43" s="1"/>
  <c r="AP27" i="43" s="1"/>
  <c r="AQ27" i="43" s="1"/>
  <c r="AR27" i="43" s="1"/>
  <c r="AE27" i="43"/>
  <c r="AF27" i="43" s="1"/>
  <c r="AG27" i="43" s="1"/>
  <c r="AH27" i="43" s="1"/>
  <c r="AI27" i="43" s="1"/>
  <c r="AJ27" i="43" s="1"/>
  <c r="AK27" i="43" s="1"/>
  <c r="X27" i="43"/>
  <c r="Y27" i="43" s="1"/>
  <c r="Z27" i="43" s="1"/>
  <c r="AA27" i="43" s="1"/>
  <c r="AB27" i="43" s="1"/>
  <c r="AC27" i="43" s="1"/>
  <c r="AD27" i="43" s="1"/>
  <c r="Q27" i="43"/>
  <c r="R27" i="43" s="1"/>
  <c r="S27" i="43" s="1"/>
  <c r="T27" i="43" s="1"/>
  <c r="U27" i="43" s="1"/>
  <c r="V27" i="43" s="1"/>
  <c r="W27" i="43" s="1"/>
  <c r="J27" i="43"/>
  <c r="K27" i="43" s="1"/>
  <c r="L27" i="43" s="1"/>
  <c r="M27" i="43" s="1"/>
  <c r="N27" i="43" s="1"/>
  <c r="O27" i="43" s="1"/>
  <c r="P27" i="43" s="1"/>
  <c r="B27" i="43"/>
  <c r="C27" i="43" s="1"/>
  <c r="D27" i="43" s="1"/>
  <c r="E27" i="43" s="1"/>
  <c r="F27" i="43" s="1"/>
  <c r="G27" i="43" s="1"/>
  <c r="H27" i="43" s="1"/>
  <c r="I27" i="43" s="1"/>
  <c r="AL13" i="43"/>
  <c r="AE13" i="43"/>
  <c r="AF13" i="43" s="1"/>
  <c r="AG13" i="43" s="1"/>
  <c r="AH13" i="43" s="1"/>
  <c r="AI13" i="43" s="1"/>
  <c r="AJ13" i="43" s="1"/>
  <c r="AK13" i="43" s="1"/>
  <c r="X13" i="43"/>
  <c r="Y13" i="43" s="1"/>
  <c r="Z13" i="43" s="1"/>
  <c r="AA13" i="43" s="1"/>
  <c r="AB13" i="43" s="1"/>
  <c r="AC13" i="43" s="1"/>
  <c r="AD13" i="43" s="1"/>
  <c r="Q13" i="43"/>
  <c r="R13" i="43" s="1"/>
  <c r="S13" i="43" s="1"/>
  <c r="T13" i="43" s="1"/>
  <c r="U13" i="43" s="1"/>
  <c r="V13" i="43" s="1"/>
  <c r="W13" i="43" s="1"/>
  <c r="J13" i="43"/>
  <c r="K13" i="43" s="1"/>
  <c r="L13" i="43" s="1"/>
  <c r="M13" i="43" s="1"/>
  <c r="N13" i="43" s="1"/>
  <c r="O13" i="43" s="1"/>
  <c r="P13" i="43" s="1"/>
  <c r="B13" i="43"/>
  <c r="C13" i="43" s="1"/>
  <c r="D13" i="43" s="1"/>
  <c r="E13" i="43" s="1"/>
  <c r="F13" i="43" s="1"/>
  <c r="G13" i="43" s="1"/>
  <c r="H13" i="43" s="1"/>
  <c r="I13" i="43" s="1"/>
  <c r="AL15" i="43"/>
  <c r="AM15" i="43" s="1"/>
  <c r="AN15" i="43" s="1"/>
  <c r="AO15" i="43" s="1"/>
  <c r="AP15" i="43" s="1"/>
  <c r="AQ15" i="43" s="1"/>
  <c r="AR15" i="43" s="1"/>
  <c r="AE15" i="43"/>
  <c r="AF15" i="43" s="1"/>
  <c r="AG15" i="43" s="1"/>
  <c r="AH15" i="43" s="1"/>
  <c r="AI15" i="43" s="1"/>
  <c r="AJ15" i="43" s="1"/>
  <c r="AK15" i="43" s="1"/>
  <c r="X15" i="43"/>
  <c r="Y15" i="43" s="1"/>
  <c r="Z15" i="43" s="1"/>
  <c r="AA15" i="43" s="1"/>
  <c r="AB15" i="43" s="1"/>
  <c r="AC15" i="43" s="1"/>
  <c r="AD15" i="43" s="1"/>
  <c r="Q15" i="43"/>
  <c r="R15" i="43" s="1"/>
  <c r="S15" i="43" s="1"/>
  <c r="T15" i="43" s="1"/>
  <c r="U15" i="43" s="1"/>
  <c r="V15" i="43" s="1"/>
  <c r="W15" i="43" s="1"/>
  <c r="J15" i="43"/>
  <c r="K15" i="43" s="1"/>
  <c r="L15" i="43" s="1"/>
  <c r="M15" i="43" s="1"/>
  <c r="N15" i="43" s="1"/>
  <c r="O15" i="43" s="1"/>
  <c r="P15" i="43" s="1"/>
  <c r="B15" i="43"/>
  <c r="C15" i="43" s="1"/>
  <c r="D15" i="43" s="1"/>
  <c r="E15" i="43" s="1"/>
  <c r="F15" i="43" s="1"/>
  <c r="G15" i="43" s="1"/>
  <c r="H15" i="43" s="1"/>
  <c r="I15" i="43" s="1"/>
  <c r="AL18" i="43"/>
  <c r="AM18" i="43" s="1"/>
  <c r="AN18" i="43" s="1"/>
  <c r="AO18" i="43" s="1"/>
  <c r="AP18" i="43" s="1"/>
  <c r="AQ18" i="43" s="1"/>
  <c r="AR18" i="43" s="1"/>
  <c r="AE18" i="43"/>
  <c r="AF18" i="43" s="1"/>
  <c r="AG18" i="43" s="1"/>
  <c r="AH18" i="43" s="1"/>
  <c r="AI18" i="43" s="1"/>
  <c r="AJ18" i="43" s="1"/>
  <c r="AK18" i="43" s="1"/>
  <c r="X18" i="43"/>
  <c r="Y18" i="43" s="1"/>
  <c r="Z18" i="43" s="1"/>
  <c r="AA18" i="43" s="1"/>
  <c r="AB18" i="43" s="1"/>
  <c r="AC18" i="43" s="1"/>
  <c r="AD18" i="43" s="1"/>
  <c r="Q18" i="43"/>
  <c r="R18" i="43" s="1"/>
  <c r="S18" i="43" s="1"/>
  <c r="T18" i="43" s="1"/>
  <c r="U18" i="43" s="1"/>
  <c r="V18" i="43" s="1"/>
  <c r="W18" i="43" s="1"/>
  <c r="J18" i="43"/>
  <c r="K18" i="43" s="1"/>
  <c r="L18" i="43" s="1"/>
  <c r="M18" i="43" s="1"/>
  <c r="N18" i="43" s="1"/>
  <c r="O18" i="43" s="1"/>
  <c r="P18" i="43" s="1"/>
  <c r="B18" i="43"/>
  <c r="C18" i="43" s="1"/>
  <c r="D18" i="43" s="1"/>
  <c r="E18" i="43" s="1"/>
  <c r="F18" i="43" s="1"/>
  <c r="G18" i="43" s="1"/>
  <c r="H18" i="43" s="1"/>
  <c r="I18" i="43" s="1"/>
  <c r="BE328" i="43"/>
  <c r="AY363" i="43"/>
  <c r="AZ328" i="43"/>
  <c r="BF328" i="43" s="1"/>
  <c r="AY356" i="43"/>
  <c r="AU302" i="43"/>
  <c r="BA302" i="43" s="1"/>
  <c r="BG302" i="43" s="1"/>
  <c r="AN460" i="43"/>
  <c r="AO460" i="43" s="1"/>
  <c r="AM460" i="43"/>
  <c r="AL460" i="43"/>
  <c r="AE460" i="43"/>
  <c r="AF460" i="43" s="1"/>
  <c r="AG460" i="43" s="1"/>
  <c r="AH460" i="43" s="1"/>
  <c r="AI460" i="43" s="1"/>
  <c r="AJ460" i="43" s="1"/>
  <c r="AK460" i="43" s="1"/>
  <c r="X460" i="43"/>
  <c r="Y460" i="43"/>
  <c r="Z460" i="43" s="1"/>
  <c r="AA460" i="43" s="1"/>
  <c r="AB460" i="43" s="1"/>
  <c r="AC460" i="43" s="1"/>
  <c r="AD460" i="43" s="1"/>
  <c r="Q460" i="43"/>
  <c r="R460" i="43" s="1"/>
  <c r="S460" i="43" s="1"/>
  <c r="T460" i="43" s="1"/>
  <c r="U460" i="43" s="1"/>
  <c r="V460" i="43" s="1"/>
  <c r="W460" i="43" s="1"/>
  <c r="J460" i="43"/>
  <c r="D460" i="43"/>
  <c r="C460" i="43"/>
  <c r="E460" i="43"/>
  <c r="F460" i="43" s="1"/>
  <c r="B460" i="43"/>
  <c r="AM491" i="43"/>
  <c r="AN491" i="43" s="1"/>
  <c r="AO491" i="43" s="1"/>
  <c r="AP491" i="43" s="1"/>
  <c r="AQ491" i="43" s="1"/>
  <c r="AR491" i="43" s="1"/>
  <c r="AL491" i="43"/>
  <c r="AF491" i="43"/>
  <c r="AG491" i="43" s="1"/>
  <c r="AE491" i="43"/>
  <c r="Y491" i="43"/>
  <c r="Z491" i="43" s="1"/>
  <c r="AA491" i="43" s="1"/>
  <c r="AB491" i="43" s="1"/>
  <c r="AC491" i="43" s="1"/>
  <c r="AD491" i="43" s="1"/>
  <c r="X491" i="43"/>
  <c r="Q491" i="43"/>
  <c r="R491" i="43" s="1"/>
  <c r="K491" i="43"/>
  <c r="L491" i="43" s="1"/>
  <c r="M491" i="43" s="1"/>
  <c r="N491" i="43" s="1"/>
  <c r="O491" i="43" s="1"/>
  <c r="P491" i="43" s="1"/>
  <c r="J491" i="43"/>
  <c r="D491" i="43"/>
  <c r="E491" i="43"/>
  <c r="F491" i="43" s="1"/>
  <c r="B491" i="43"/>
  <c r="C491" i="43"/>
  <c r="AM339" i="43"/>
  <c r="AL339" i="43"/>
  <c r="AG339" i="43"/>
  <c r="AH339" i="43" s="1"/>
  <c r="AI339" i="43" s="1"/>
  <c r="AJ339" i="43" s="1"/>
  <c r="AK339" i="43" s="1"/>
  <c r="AF339" i="43"/>
  <c r="AE339" i="43"/>
  <c r="Z339" i="43"/>
  <c r="AA339" i="43" s="1"/>
  <c r="AB339" i="43" s="1"/>
  <c r="AC339" i="43" s="1"/>
  <c r="AD339" i="43" s="1"/>
  <c r="Y339" i="43"/>
  <c r="X339" i="43"/>
  <c r="Q339" i="43"/>
  <c r="R339" i="43" s="1"/>
  <c r="J339" i="43"/>
  <c r="K339" i="43" s="1"/>
  <c r="L339" i="43" s="1"/>
  <c r="M339" i="43" s="1"/>
  <c r="N339" i="43" s="1"/>
  <c r="O339" i="43" s="1"/>
  <c r="P339" i="43" s="1"/>
  <c r="D339" i="43"/>
  <c r="E339" i="43" s="1"/>
  <c r="F339" i="43" s="1"/>
  <c r="G339" i="43" s="1"/>
  <c r="H339" i="43" s="1"/>
  <c r="I339" i="43" s="1"/>
  <c r="C339" i="43"/>
  <c r="B339" i="43"/>
  <c r="AP475" i="43"/>
  <c r="AQ475" i="43" s="1"/>
  <c r="AR475" i="43" s="1"/>
  <c r="AO475" i="43"/>
  <c r="AN475" i="43"/>
  <c r="AM475" i="43"/>
  <c r="AL475" i="43"/>
  <c r="AG475" i="43"/>
  <c r="AH475" i="43" s="1"/>
  <c r="AI475" i="43" s="1"/>
  <c r="AJ475" i="43" s="1"/>
  <c r="AK475" i="43" s="1"/>
  <c r="AF475" i="43"/>
  <c r="AE475" i="43"/>
  <c r="Y475" i="43"/>
  <c r="Z475" i="43" s="1"/>
  <c r="X475" i="43"/>
  <c r="R475" i="43"/>
  <c r="S475" i="43" s="1"/>
  <c r="T475" i="43" s="1"/>
  <c r="U475" i="43" s="1"/>
  <c r="V475" i="43" s="1"/>
  <c r="W475" i="43" s="1"/>
  <c r="Q475" i="43"/>
  <c r="J475" i="43"/>
  <c r="K475" i="43" s="1"/>
  <c r="C475" i="43"/>
  <c r="D475" i="43" s="1"/>
  <c r="E475" i="43" s="1"/>
  <c r="F475" i="43" s="1"/>
  <c r="G475" i="43" s="1"/>
  <c r="H475" i="43" s="1"/>
  <c r="I475" i="43" s="1"/>
  <c r="B475" i="43"/>
  <c r="AL500" i="43"/>
  <c r="AM500" i="43" s="1"/>
  <c r="AN500" i="43" s="1"/>
  <c r="AO500" i="43" s="1"/>
  <c r="AP500" i="43" s="1"/>
  <c r="AQ500" i="43" s="1"/>
  <c r="AR500" i="43" s="1"/>
  <c r="AE500" i="43"/>
  <c r="AF500" i="43" s="1"/>
  <c r="X500" i="43"/>
  <c r="Y500" i="43" s="1"/>
  <c r="R500" i="43"/>
  <c r="S500" i="43" s="1"/>
  <c r="Q500" i="43"/>
  <c r="K500" i="43"/>
  <c r="L500" i="43" s="1"/>
  <c r="M500" i="43" s="1"/>
  <c r="N500" i="43" s="1"/>
  <c r="O500" i="43" s="1"/>
  <c r="P500" i="43" s="1"/>
  <c r="J500" i="43"/>
  <c r="C500" i="43"/>
  <c r="D500" i="43" s="1"/>
  <c r="E500" i="43" s="1"/>
  <c r="F500" i="43" s="1"/>
  <c r="G500" i="43" s="1"/>
  <c r="H500" i="43" s="1"/>
  <c r="I500" i="43" s="1"/>
  <c r="B500" i="43"/>
  <c r="BE492" i="43"/>
  <c r="AM429" i="43"/>
  <c r="AN429" i="43" s="1"/>
  <c r="AL429" i="43"/>
  <c r="AE429" i="43"/>
  <c r="AF429" i="43" s="1"/>
  <c r="AG429" i="43" s="1"/>
  <c r="AH429" i="43" s="1"/>
  <c r="AI429" i="43" s="1"/>
  <c r="AJ429" i="43" s="1"/>
  <c r="AK429" i="43" s="1"/>
  <c r="X429" i="43"/>
  <c r="Y429" i="43" s="1"/>
  <c r="Z429" i="43" s="1"/>
  <c r="AA429" i="43" s="1"/>
  <c r="AB429" i="43" s="1"/>
  <c r="AC429" i="43" s="1"/>
  <c r="AD429" i="43" s="1"/>
  <c r="R429" i="43"/>
  <c r="S429" i="43" s="1"/>
  <c r="Q429" i="43"/>
  <c r="O429" i="43"/>
  <c r="P429" i="43" s="1"/>
  <c r="M429" i="43"/>
  <c r="N429" i="43"/>
  <c r="AT429" i="43" s="1"/>
  <c r="AZ429" i="43" s="1"/>
  <c r="BF429" i="43" s="1"/>
  <c r="L429" i="43"/>
  <c r="K429" i="43"/>
  <c r="J429" i="43"/>
  <c r="E429" i="43"/>
  <c r="F429" i="43"/>
  <c r="G429" i="43" s="1"/>
  <c r="D429" i="43"/>
  <c r="C429" i="43"/>
  <c r="B429" i="43"/>
  <c r="AX401" i="43"/>
  <c r="BD401" i="43" s="1"/>
  <c r="BJ401" i="43" s="1"/>
  <c r="AS431" i="43"/>
  <c r="AL16" i="43"/>
  <c r="AM16" i="43" s="1"/>
  <c r="AN16" i="43" s="1"/>
  <c r="AO16" i="43" s="1"/>
  <c r="AP16" i="43" s="1"/>
  <c r="AQ16" i="43" s="1"/>
  <c r="AR16" i="43" s="1"/>
  <c r="AE16" i="43"/>
  <c r="AF16" i="43" s="1"/>
  <c r="AG16" i="43" s="1"/>
  <c r="AH16" i="43" s="1"/>
  <c r="AI16" i="43" s="1"/>
  <c r="AJ16" i="43" s="1"/>
  <c r="AK16" i="43" s="1"/>
  <c r="X16" i="43"/>
  <c r="Y16" i="43" s="1"/>
  <c r="Z16" i="43" s="1"/>
  <c r="AA16" i="43" s="1"/>
  <c r="AB16" i="43" s="1"/>
  <c r="AC16" i="43" s="1"/>
  <c r="AD16" i="43" s="1"/>
  <c r="Q16" i="43"/>
  <c r="R16" i="43" s="1"/>
  <c r="S16" i="43" s="1"/>
  <c r="T16" i="43" s="1"/>
  <c r="U16" i="43" s="1"/>
  <c r="V16" i="43" s="1"/>
  <c r="W16" i="43" s="1"/>
  <c r="J16" i="43"/>
  <c r="K16" i="43" s="1"/>
  <c r="L16" i="43" s="1"/>
  <c r="M16" i="43" s="1"/>
  <c r="N16" i="43" s="1"/>
  <c r="O16" i="43" s="1"/>
  <c r="P16" i="43" s="1"/>
  <c r="B16" i="43"/>
  <c r="C16" i="43" s="1"/>
  <c r="D16" i="43" s="1"/>
  <c r="E16" i="43" s="1"/>
  <c r="F16" i="43" s="1"/>
  <c r="G16" i="43" s="1"/>
  <c r="H16" i="43" s="1"/>
  <c r="I16" i="43" s="1"/>
  <c r="AL20" i="43"/>
  <c r="AM20" i="43" s="1"/>
  <c r="AN20" i="43" s="1"/>
  <c r="AO20" i="43" s="1"/>
  <c r="AP20" i="43" s="1"/>
  <c r="AQ20" i="43" s="1"/>
  <c r="AR20" i="43" s="1"/>
  <c r="AE20" i="43"/>
  <c r="AF20" i="43" s="1"/>
  <c r="AG20" i="43" s="1"/>
  <c r="AH20" i="43" s="1"/>
  <c r="AI20" i="43" s="1"/>
  <c r="AJ20" i="43" s="1"/>
  <c r="AK20" i="43" s="1"/>
  <c r="X20" i="43"/>
  <c r="Y20" i="43" s="1"/>
  <c r="Z20" i="43" s="1"/>
  <c r="AA20" i="43" s="1"/>
  <c r="AB20" i="43" s="1"/>
  <c r="AC20" i="43" s="1"/>
  <c r="AD20" i="43" s="1"/>
  <c r="Q20" i="43"/>
  <c r="R20" i="43" s="1"/>
  <c r="S20" i="43" s="1"/>
  <c r="T20" i="43" s="1"/>
  <c r="U20" i="43" s="1"/>
  <c r="V20" i="43" s="1"/>
  <c r="W20" i="43" s="1"/>
  <c r="J20" i="43"/>
  <c r="K20" i="43" s="1"/>
  <c r="B20" i="43"/>
  <c r="C20" i="43" s="1"/>
  <c r="D20" i="43" s="1"/>
  <c r="E20" i="43" s="1"/>
  <c r="F20" i="43" s="1"/>
  <c r="G20" i="43" s="1"/>
  <c r="H20" i="43" s="1"/>
  <c r="I20" i="43" s="1"/>
  <c r="AL17" i="43"/>
  <c r="AM17" i="43" s="1"/>
  <c r="AN17" i="43" s="1"/>
  <c r="AO17" i="43" s="1"/>
  <c r="AP17" i="43" s="1"/>
  <c r="AQ17" i="43" s="1"/>
  <c r="AR17" i="43" s="1"/>
  <c r="AE17" i="43"/>
  <c r="AF17" i="43" s="1"/>
  <c r="AG17" i="43" s="1"/>
  <c r="AH17" i="43" s="1"/>
  <c r="AI17" i="43" s="1"/>
  <c r="AJ17" i="43" s="1"/>
  <c r="AK17" i="43" s="1"/>
  <c r="X17" i="43"/>
  <c r="Y17" i="43" s="1"/>
  <c r="Z17" i="43" s="1"/>
  <c r="AA17" i="43" s="1"/>
  <c r="AB17" i="43" s="1"/>
  <c r="AC17" i="43" s="1"/>
  <c r="AD17" i="43" s="1"/>
  <c r="Q17" i="43"/>
  <c r="R17" i="43" s="1"/>
  <c r="S17" i="43" s="1"/>
  <c r="T17" i="43" s="1"/>
  <c r="U17" i="43" s="1"/>
  <c r="V17" i="43" s="1"/>
  <c r="W17" i="43" s="1"/>
  <c r="J17" i="43"/>
  <c r="K17" i="43" s="1"/>
  <c r="L17" i="43" s="1"/>
  <c r="M17" i="43" s="1"/>
  <c r="N17" i="43" s="1"/>
  <c r="O17" i="43" s="1"/>
  <c r="P17" i="43" s="1"/>
  <c r="B17" i="43"/>
  <c r="C17" i="43" s="1"/>
  <c r="D17" i="43" s="1"/>
  <c r="E17" i="43" s="1"/>
  <c r="F17" i="43" s="1"/>
  <c r="G17" i="43" s="1"/>
  <c r="H17" i="43" s="1"/>
  <c r="I17" i="43" s="1"/>
  <c r="AL51" i="43"/>
  <c r="AM51" i="43" s="1"/>
  <c r="AN51" i="43" s="1"/>
  <c r="AO51" i="43" s="1"/>
  <c r="AP51" i="43" s="1"/>
  <c r="AQ51" i="43" s="1"/>
  <c r="AR51" i="43" s="1"/>
  <c r="AE51" i="43"/>
  <c r="AF51" i="43" s="1"/>
  <c r="AG51" i="43" s="1"/>
  <c r="AH51" i="43" s="1"/>
  <c r="AI51" i="43" s="1"/>
  <c r="AJ51" i="43" s="1"/>
  <c r="AK51" i="43" s="1"/>
  <c r="X51" i="43"/>
  <c r="Y51" i="43" s="1"/>
  <c r="Z51" i="43" s="1"/>
  <c r="AA51" i="43" s="1"/>
  <c r="AB51" i="43" s="1"/>
  <c r="AC51" i="43" s="1"/>
  <c r="AD51" i="43" s="1"/>
  <c r="Q51" i="43"/>
  <c r="R51" i="43" s="1"/>
  <c r="S51" i="43" s="1"/>
  <c r="T51" i="43" s="1"/>
  <c r="U51" i="43" s="1"/>
  <c r="V51" i="43" s="1"/>
  <c r="W51" i="43" s="1"/>
  <c r="J51" i="43"/>
  <c r="K51" i="43" s="1"/>
  <c r="L51" i="43" s="1"/>
  <c r="M51" i="43" s="1"/>
  <c r="N51" i="43" s="1"/>
  <c r="O51" i="43" s="1"/>
  <c r="P51" i="43" s="1"/>
  <c r="B51" i="43"/>
  <c r="C51" i="43" s="1"/>
  <c r="D51" i="43" s="1"/>
  <c r="E51" i="43" s="1"/>
  <c r="F51" i="43" s="1"/>
  <c r="G51" i="43" s="1"/>
  <c r="H51" i="43" s="1"/>
  <c r="I51" i="43" s="1"/>
  <c r="AL30" i="43"/>
  <c r="AM30" i="43" s="1"/>
  <c r="AN30" i="43" s="1"/>
  <c r="AO30" i="43" s="1"/>
  <c r="AP30" i="43" s="1"/>
  <c r="AQ30" i="43" s="1"/>
  <c r="AR30" i="43" s="1"/>
  <c r="AE30" i="43"/>
  <c r="AF30" i="43" s="1"/>
  <c r="X30" i="43"/>
  <c r="Y30" i="43" s="1"/>
  <c r="Z30" i="43" s="1"/>
  <c r="AA30" i="43" s="1"/>
  <c r="AB30" i="43" s="1"/>
  <c r="AC30" i="43" s="1"/>
  <c r="AD30" i="43" s="1"/>
  <c r="Q30" i="43"/>
  <c r="R30" i="43" s="1"/>
  <c r="S30" i="43" s="1"/>
  <c r="T30" i="43" s="1"/>
  <c r="U30" i="43" s="1"/>
  <c r="V30" i="43" s="1"/>
  <c r="W30" i="43" s="1"/>
  <c r="J30" i="43"/>
  <c r="K30" i="43" s="1"/>
  <c r="L30" i="43" s="1"/>
  <c r="M30" i="43" s="1"/>
  <c r="N30" i="43" s="1"/>
  <c r="O30" i="43" s="1"/>
  <c r="P30" i="43" s="1"/>
  <c r="B30" i="43"/>
  <c r="C30" i="43" s="1"/>
  <c r="D30" i="43" s="1"/>
  <c r="E30" i="43" s="1"/>
  <c r="F30" i="43" s="1"/>
  <c r="G30" i="43" s="1"/>
  <c r="H30" i="43" s="1"/>
  <c r="I30" i="43" s="1"/>
  <c r="AL37" i="43"/>
  <c r="AM37" i="43" s="1"/>
  <c r="AN37" i="43" s="1"/>
  <c r="AO37" i="43" s="1"/>
  <c r="AP37" i="43" s="1"/>
  <c r="AQ37" i="43" s="1"/>
  <c r="AR37" i="43" s="1"/>
  <c r="AE37" i="43"/>
  <c r="AF37" i="43" s="1"/>
  <c r="AG37" i="43" s="1"/>
  <c r="AH37" i="43" s="1"/>
  <c r="AI37" i="43" s="1"/>
  <c r="AJ37" i="43" s="1"/>
  <c r="AK37" i="43" s="1"/>
  <c r="X37" i="43"/>
  <c r="Y37" i="43" s="1"/>
  <c r="Z37" i="43" s="1"/>
  <c r="AA37" i="43" s="1"/>
  <c r="AB37" i="43" s="1"/>
  <c r="AC37" i="43" s="1"/>
  <c r="AD37" i="43" s="1"/>
  <c r="Q37" i="43"/>
  <c r="R37" i="43" s="1"/>
  <c r="S37" i="43" s="1"/>
  <c r="T37" i="43" s="1"/>
  <c r="U37" i="43" s="1"/>
  <c r="V37" i="43" s="1"/>
  <c r="W37" i="43" s="1"/>
  <c r="J37" i="43"/>
  <c r="K37" i="43" s="1"/>
  <c r="L37" i="43" s="1"/>
  <c r="M37" i="43" s="1"/>
  <c r="N37" i="43" s="1"/>
  <c r="O37" i="43" s="1"/>
  <c r="P37" i="43" s="1"/>
  <c r="B37" i="43"/>
  <c r="C37" i="43" s="1"/>
  <c r="D37" i="43" s="1"/>
  <c r="E37" i="43" s="1"/>
  <c r="F37" i="43" s="1"/>
  <c r="G37" i="43" s="1"/>
  <c r="H37" i="43" s="1"/>
  <c r="I37" i="43" s="1"/>
  <c r="AL39" i="43"/>
  <c r="AM39" i="43" s="1"/>
  <c r="AN39" i="43" s="1"/>
  <c r="AO39" i="43" s="1"/>
  <c r="AP39" i="43" s="1"/>
  <c r="AQ39" i="43" s="1"/>
  <c r="AR39" i="43" s="1"/>
  <c r="AE39" i="43"/>
  <c r="AF39" i="43" s="1"/>
  <c r="AG39" i="43" s="1"/>
  <c r="AH39" i="43" s="1"/>
  <c r="AI39" i="43" s="1"/>
  <c r="AJ39" i="43" s="1"/>
  <c r="AK39" i="43" s="1"/>
  <c r="X39" i="43"/>
  <c r="Y39" i="43" s="1"/>
  <c r="Z39" i="43" s="1"/>
  <c r="AA39" i="43" s="1"/>
  <c r="AB39" i="43" s="1"/>
  <c r="AC39" i="43" s="1"/>
  <c r="AD39" i="43" s="1"/>
  <c r="Q39" i="43"/>
  <c r="R39" i="43" s="1"/>
  <c r="S39" i="43" s="1"/>
  <c r="T39" i="43" s="1"/>
  <c r="U39" i="43" s="1"/>
  <c r="V39" i="43" s="1"/>
  <c r="W39" i="43" s="1"/>
  <c r="J39" i="43"/>
  <c r="K39" i="43" s="1"/>
  <c r="L39" i="43" s="1"/>
  <c r="M39" i="43" s="1"/>
  <c r="N39" i="43" s="1"/>
  <c r="O39" i="43" s="1"/>
  <c r="P39" i="43" s="1"/>
  <c r="B39" i="43"/>
  <c r="C39" i="43" s="1"/>
  <c r="D39" i="43" s="1"/>
  <c r="E39" i="43" s="1"/>
  <c r="F39" i="43" s="1"/>
  <c r="G39" i="43" s="1"/>
  <c r="H39" i="43" s="1"/>
  <c r="I39" i="43" s="1"/>
  <c r="AL42" i="43"/>
  <c r="AM42" i="43" s="1"/>
  <c r="AN42" i="43" s="1"/>
  <c r="AO42" i="43" s="1"/>
  <c r="AP42" i="43" s="1"/>
  <c r="AQ42" i="43" s="1"/>
  <c r="AR42" i="43" s="1"/>
  <c r="AE42" i="43"/>
  <c r="AF42" i="43" s="1"/>
  <c r="AG42" i="43" s="1"/>
  <c r="AH42" i="43" s="1"/>
  <c r="AI42" i="43" s="1"/>
  <c r="AJ42" i="43" s="1"/>
  <c r="AK42" i="43" s="1"/>
  <c r="X42" i="43"/>
  <c r="Y42" i="43" s="1"/>
  <c r="Z42" i="43" s="1"/>
  <c r="AA42" i="43" s="1"/>
  <c r="AB42" i="43" s="1"/>
  <c r="AC42" i="43" s="1"/>
  <c r="AD42" i="43" s="1"/>
  <c r="Q42" i="43"/>
  <c r="R42" i="43" s="1"/>
  <c r="S42" i="43" s="1"/>
  <c r="T42" i="43" s="1"/>
  <c r="U42" i="43" s="1"/>
  <c r="V42" i="43" s="1"/>
  <c r="W42" i="43" s="1"/>
  <c r="J42" i="43"/>
  <c r="K42" i="43" s="1"/>
  <c r="L42" i="43" s="1"/>
  <c r="M42" i="43" s="1"/>
  <c r="N42" i="43" s="1"/>
  <c r="O42" i="43" s="1"/>
  <c r="P42" i="43" s="1"/>
  <c r="B42" i="43"/>
  <c r="C42" i="43" s="1"/>
  <c r="D42" i="43" s="1"/>
  <c r="E42" i="43" s="1"/>
  <c r="F42" i="43" s="1"/>
  <c r="G42" i="43" s="1"/>
  <c r="H42" i="43" s="1"/>
  <c r="I42" i="43" s="1"/>
  <c r="BK463" i="43"/>
  <c r="BN463" i="43" s="1"/>
  <c r="AY463" i="43"/>
  <c r="BE350" i="43"/>
  <c r="AY361" i="43"/>
  <c r="BK321" i="43"/>
  <c r="BN321" i="43" s="1"/>
  <c r="AY321" i="43"/>
  <c r="AW486" i="43"/>
  <c r="BC486" i="43" s="1"/>
  <c r="BI486" i="43" s="1"/>
  <c r="AL477" i="43"/>
  <c r="AM477" i="43" s="1"/>
  <c r="AF477" i="43"/>
  <c r="AG477" i="43" s="1"/>
  <c r="AE477" i="43"/>
  <c r="X477" i="43"/>
  <c r="AV477" i="43" s="1"/>
  <c r="BB477" i="43" s="1"/>
  <c r="BH477" i="43" s="1"/>
  <c r="Y477" i="43"/>
  <c r="Z477" i="43" s="1"/>
  <c r="AA477" i="43" s="1"/>
  <c r="AB477" i="43" s="1"/>
  <c r="AC477" i="43" s="1"/>
  <c r="AD477" i="43" s="1"/>
  <c r="Q477" i="43"/>
  <c r="J477" i="43"/>
  <c r="K477" i="43" s="1"/>
  <c r="C477" i="43"/>
  <c r="D477" i="43" s="1"/>
  <c r="E477" i="43" s="1"/>
  <c r="F477" i="43" s="1"/>
  <c r="G477" i="43" s="1"/>
  <c r="H477" i="43" s="1"/>
  <c r="I477" i="43" s="1"/>
  <c r="B477" i="43"/>
  <c r="AT451" i="43"/>
  <c r="AZ451" i="43" s="1"/>
  <c r="BF451" i="43" s="1"/>
  <c r="BA350" i="43"/>
  <c r="BG350" i="43" s="1"/>
  <c r="AU485" i="43"/>
  <c r="BA485" i="43" s="1"/>
  <c r="BG485" i="43" s="1"/>
  <c r="AY329" i="43"/>
  <c r="AY479" i="43"/>
  <c r="AX363" i="43"/>
  <c r="BD363" i="43" s="1"/>
  <c r="BJ363" i="43" s="1"/>
  <c r="AU431" i="43"/>
  <c r="BA431" i="43" s="1"/>
  <c r="BG431" i="43" s="1"/>
  <c r="AU314" i="43"/>
  <c r="BA314" i="43" s="1"/>
  <c r="BG314" i="43" s="1"/>
  <c r="AV307" i="43"/>
  <c r="BB307" i="43" s="1"/>
  <c r="BH307" i="43" s="1"/>
  <c r="AL371" i="43"/>
  <c r="AM371" i="43" s="1"/>
  <c r="AN371" i="43" s="1"/>
  <c r="AO371" i="43" s="1"/>
  <c r="AP371" i="43" s="1"/>
  <c r="AQ371" i="43" s="1"/>
  <c r="AR371" i="43" s="1"/>
  <c r="AF371" i="43"/>
  <c r="AG371" i="43" s="1"/>
  <c r="AH371" i="43" s="1"/>
  <c r="AI371" i="43" s="1"/>
  <c r="AJ371" i="43" s="1"/>
  <c r="AK371" i="43" s="1"/>
  <c r="AE371" i="43"/>
  <c r="X371" i="43"/>
  <c r="Y371" i="43" s="1"/>
  <c r="Q371" i="43"/>
  <c r="J371" i="43"/>
  <c r="K371" i="43" s="1"/>
  <c r="L371" i="43" s="1"/>
  <c r="M371" i="43" s="1"/>
  <c r="N371" i="43" s="1"/>
  <c r="O371" i="43" s="1"/>
  <c r="P371" i="43" s="1"/>
  <c r="D371" i="43"/>
  <c r="E371" i="43" s="1"/>
  <c r="F371" i="43" s="1"/>
  <c r="G371" i="43" s="1"/>
  <c r="H371" i="43" s="1"/>
  <c r="I371" i="43" s="1"/>
  <c r="C371" i="43"/>
  <c r="B371" i="43"/>
  <c r="AN442" i="43"/>
  <c r="AO442" i="43" s="1"/>
  <c r="AP442" i="43" s="1"/>
  <c r="AQ442" i="43" s="1"/>
  <c r="AR442" i="43" s="1"/>
  <c r="AM442" i="43"/>
  <c r="AL442" i="43"/>
  <c r="AG442" i="43"/>
  <c r="AH442" i="43" s="1"/>
  <c r="AF442" i="43"/>
  <c r="AE442" i="43"/>
  <c r="Y442" i="43"/>
  <c r="X442" i="43"/>
  <c r="Q442" i="43"/>
  <c r="AU442" i="43" s="1"/>
  <c r="BA442" i="43" s="1"/>
  <c r="BG442" i="43" s="1"/>
  <c r="R442" i="43"/>
  <c r="S442" i="43" s="1"/>
  <c r="T442" i="43" s="1"/>
  <c r="U442" i="43" s="1"/>
  <c r="V442" i="43" s="1"/>
  <c r="W442" i="43" s="1"/>
  <c r="J442" i="43"/>
  <c r="K442" i="43" s="1"/>
  <c r="C442" i="43"/>
  <c r="D442" i="43" s="1"/>
  <c r="B442" i="43"/>
  <c r="AW363" i="43"/>
  <c r="BC363" i="43" s="1"/>
  <c r="BI363" i="43" s="1"/>
  <c r="AX338" i="43"/>
  <c r="BD338" i="43" s="1"/>
  <c r="BJ338" i="43" s="1"/>
  <c r="AL347" i="43"/>
  <c r="AM347" i="43" s="1"/>
  <c r="AN347" i="43" s="1"/>
  <c r="AO347" i="43" s="1"/>
  <c r="AP347" i="43" s="1"/>
  <c r="AQ347" i="43" s="1"/>
  <c r="AR347" i="43" s="1"/>
  <c r="AG347" i="43"/>
  <c r="AH347" i="43"/>
  <c r="AI347" i="43" s="1"/>
  <c r="AF347" i="43"/>
  <c r="AE347" i="43"/>
  <c r="Y347" i="43"/>
  <c r="X347" i="43"/>
  <c r="R347" i="43"/>
  <c r="Q347" i="43"/>
  <c r="K347" i="43"/>
  <c r="L347" i="43" s="1"/>
  <c r="J347" i="43"/>
  <c r="C347" i="43"/>
  <c r="B347" i="43"/>
  <c r="AU404" i="43"/>
  <c r="BA404" i="43" s="1"/>
  <c r="BG404" i="43" s="1"/>
  <c r="AW400" i="43"/>
  <c r="BC400" i="43" s="1"/>
  <c r="BI400" i="43" s="1"/>
  <c r="AL40" i="43"/>
  <c r="AM40" i="43" s="1"/>
  <c r="AN40" i="43" s="1"/>
  <c r="AO40" i="43" s="1"/>
  <c r="AP40" i="43" s="1"/>
  <c r="AQ40" i="43" s="1"/>
  <c r="AR40" i="43" s="1"/>
  <c r="AE40" i="43"/>
  <c r="AF40" i="43" s="1"/>
  <c r="AG40" i="43" s="1"/>
  <c r="AH40" i="43" s="1"/>
  <c r="AI40" i="43" s="1"/>
  <c r="AJ40" i="43" s="1"/>
  <c r="AK40" i="43" s="1"/>
  <c r="X40" i="43"/>
  <c r="Y40" i="43" s="1"/>
  <c r="Z40" i="43" s="1"/>
  <c r="AA40" i="43" s="1"/>
  <c r="AB40" i="43" s="1"/>
  <c r="AC40" i="43" s="1"/>
  <c r="AD40" i="43" s="1"/>
  <c r="Q40" i="43"/>
  <c r="R40" i="43" s="1"/>
  <c r="S40" i="43" s="1"/>
  <c r="T40" i="43" s="1"/>
  <c r="U40" i="43" s="1"/>
  <c r="V40" i="43" s="1"/>
  <c r="W40" i="43" s="1"/>
  <c r="J40" i="43"/>
  <c r="K40" i="43" s="1"/>
  <c r="L40" i="43" s="1"/>
  <c r="M40" i="43" s="1"/>
  <c r="N40" i="43" s="1"/>
  <c r="O40" i="43" s="1"/>
  <c r="P40" i="43" s="1"/>
  <c r="B40" i="43"/>
  <c r="C40" i="43" s="1"/>
  <c r="D40" i="43" s="1"/>
  <c r="E40" i="43" s="1"/>
  <c r="F40" i="43" s="1"/>
  <c r="G40" i="43" s="1"/>
  <c r="H40" i="43" s="1"/>
  <c r="I40" i="43" s="1"/>
  <c r="AL44" i="43"/>
  <c r="AM44" i="43" s="1"/>
  <c r="AN44" i="43" s="1"/>
  <c r="AO44" i="43" s="1"/>
  <c r="AP44" i="43" s="1"/>
  <c r="AQ44" i="43" s="1"/>
  <c r="AR44" i="43" s="1"/>
  <c r="AE44" i="43"/>
  <c r="AF44" i="43" s="1"/>
  <c r="AG44" i="43" s="1"/>
  <c r="AH44" i="43" s="1"/>
  <c r="AI44" i="43" s="1"/>
  <c r="AJ44" i="43" s="1"/>
  <c r="AK44" i="43" s="1"/>
  <c r="X44" i="43"/>
  <c r="Y44" i="43" s="1"/>
  <c r="Z44" i="43" s="1"/>
  <c r="AA44" i="43" s="1"/>
  <c r="AB44" i="43" s="1"/>
  <c r="AC44" i="43" s="1"/>
  <c r="AD44" i="43" s="1"/>
  <c r="Q44" i="43"/>
  <c r="R44" i="43" s="1"/>
  <c r="S44" i="43" s="1"/>
  <c r="T44" i="43" s="1"/>
  <c r="U44" i="43" s="1"/>
  <c r="V44" i="43" s="1"/>
  <c r="W44" i="43" s="1"/>
  <c r="J44" i="43"/>
  <c r="K44" i="43" s="1"/>
  <c r="L44" i="43" s="1"/>
  <c r="M44" i="43" s="1"/>
  <c r="N44" i="43" s="1"/>
  <c r="O44" i="43" s="1"/>
  <c r="P44" i="43" s="1"/>
  <c r="B44" i="43"/>
  <c r="C44" i="43" s="1"/>
  <c r="D44" i="43" s="1"/>
  <c r="E44" i="43" s="1"/>
  <c r="F44" i="43" s="1"/>
  <c r="G44" i="43" s="1"/>
  <c r="H44" i="43" s="1"/>
  <c r="I44" i="43" s="1"/>
  <c r="AL41" i="43"/>
  <c r="AM41" i="43" s="1"/>
  <c r="AN41" i="43" s="1"/>
  <c r="AO41" i="43" s="1"/>
  <c r="AP41" i="43" s="1"/>
  <c r="AQ41" i="43" s="1"/>
  <c r="AR41" i="43" s="1"/>
  <c r="AE41" i="43"/>
  <c r="AF41" i="43" s="1"/>
  <c r="AG41" i="43" s="1"/>
  <c r="AH41" i="43" s="1"/>
  <c r="AI41" i="43" s="1"/>
  <c r="AJ41" i="43" s="1"/>
  <c r="AK41" i="43" s="1"/>
  <c r="X41" i="43"/>
  <c r="Y41" i="43" s="1"/>
  <c r="Z41" i="43" s="1"/>
  <c r="AA41" i="43" s="1"/>
  <c r="AB41" i="43" s="1"/>
  <c r="AC41" i="43" s="1"/>
  <c r="AD41" i="43" s="1"/>
  <c r="Q41" i="43"/>
  <c r="R41" i="43" s="1"/>
  <c r="S41" i="43" s="1"/>
  <c r="T41" i="43" s="1"/>
  <c r="U41" i="43" s="1"/>
  <c r="V41" i="43" s="1"/>
  <c r="W41" i="43" s="1"/>
  <c r="J41" i="43"/>
  <c r="K41" i="43" s="1"/>
  <c r="L41" i="43" s="1"/>
  <c r="M41" i="43" s="1"/>
  <c r="N41" i="43" s="1"/>
  <c r="O41" i="43" s="1"/>
  <c r="P41" i="43" s="1"/>
  <c r="B41" i="43"/>
  <c r="C41" i="43" s="1"/>
  <c r="D41" i="43" s="1"/>
  <c r="E41" i="43" s="1"/>
  <c r="F41" i="43" s="1"/>
  <c r="G41" i="43" s="1"/>
  <c r="H41" i="43" s="1"/>
  <c r="I41" i="43" s="1"/>
  <c r="AL11" i="43"/>
  <c r="AM11" i="43" s="1"/>
  <c r="AN11" i="43" s="1"/>
  <c r="AO11" i="43" s="1"/>
  <c r="AP11" i="43" s="1"/>
  <c r="AQ11" i="43" s="1"/>
  <c r="AR11" i="43" s="1"/>
  <c r="AE11" i="43"/>
  <c r="AF11" i="43" s="1"/>
  <c r="AG11" i="43" s="1"/>
  <c r="AH11" i="43" s="1"/>
  <c r="AI11" i="43" s="1"/>
  <c r="AJ11" i="43" s="1"/>
  <c r="AK11" i="43" s="1"/>
  <c r="X11" i="43"/>
  <c r="Y11" i="43" s="1"/>
  <c r="Z11" i="43" s="1"/>
  <c r="AA11" i="43" s="1"/>
  <c r="AB11" i="43" s="1"/>
  <c r="AC11" i="43" s="1"/>
  <c r="AD11" i="43" s="1"/>
  <c r="Q11" i="43"/>
  <c r="R11" i="43" s="1"/>
  <c r="S11" i="43" s="1"/>
  <c r="T11" i="43" s="1"/>
  <c r="U11" i="43" s="1"/>
  <c r="V11" i="43" s="1"/>
  <c r="W11" i="43" s="1"/>
  <c r="J11" i="43"/>
  <c r="K11" i="43" s="1"/>
  <c r="L11" i="43" s="1"/>
  <c r="M11" i="43" s="1"/>
  <c r="N11" i="43" s="1"/>
  <c r="O11" i="43" s="1"/>
  <c r="P11" i="43" s="1"/>
  <c r="B11" i="43"/>
  <c r="C11" i="43" s="1"/>
  <c r="D11" i="43" s="1"/>
  <c r="E11" i="43" s="1"/>
  <c r="F11" i="43" s="1"/>
  <c r="G11" i="43" s="1"/>
  <c r="H11" i="43" s="1"/>
  <c r="I11" i="43" s="1"/>
  <c r="AL54" i="43"/>
  <c r="AM54" i="43" s="1"/>
  <c r="AN54" i="43" s="1"/>
  <c r="AO54" i="43" s="1"/>
  <c r="AP54" i="43" s="1"/>
  <c r="AQ54" i="43" s="1"/>
  <c r="AR54" i="43" s="1"/>
  <c r="AE54" i="43"/>
  <c r="AF54" i="43" s="1"/>
  <c r="AG54" i="43" s="1"/>
  <c r="AH54" i="43" s="1"/>
  <c r="AI54" i="43" s="1"/>
  <c r="AJ54" i="43" s="1"/>
  <c r="AK54" i="43" s="1"/>
  <c r="X54" i="43"/>
  <c r="Y54" i="43" s="1"/>
  <c r="Z54" i="43" s="1"/>
  <c r="AA54" i="43" s="1"/>
  <c r="AB54" i="43" s="1"/>
  <c r="AC54" i="43" s="1"/>
  <c r="AD54" i="43" s="1"/>
  <c r="Q54" i="43"/>
  <c r="R54" i="43" s="1"/>
  <c r="S54" i="43" s="1"/>
  <c r="T54" i="43" s="1"/>
  <c r="U54" i="43" s="1"/>
  <c r="V54" i="43" s="1"/>
  <c r="W54" i="43" s="1"/>
  <c r="J54" i="43"/>
  <c r="K54" i="43" s="1"/>
  <c r="L54" i="43" s="1"/>
  <c r="M54" i="43" s="1"/>
  <c r="N54" i="43" s="1"/>
  <c r="O54" i="43" s="1"/>
  <c r="P54" i="43" s="1"/>
  <c r="B54" i="43"/>
  <c r="C54" i="43" s="1"/>
  <c r="D54" i="43" s="1"/>
  <c r="E54" i="43" s="1"/>
  <c r="F54" i="43" s="1"/>
  <c r="G54" i="43" s="1"/>
  <c r="H54" i="43" s="1"/>
  <c r="I54" i="43" s="1"/>
  <c r="AL61" i="43"/>
  <c r="AM61" i="43" s="1"/>
  <c r="AN61" i="43" s="1"/>
  <c r="AO61" i="43" s="1"/>
  <c r="AP61" i="43" s="1"/>
  <c r="AQ61" i="43" s="1"/>
  <c r="AR61" i="43" s="1"/>
  <c r="AE61" i="43"/>
  <c r="AF61" i="43" s="1"/>
  <c r="AG61" i="43" s="1"/>
  <c r="AH61" i="43" s="1"/>
  <c r="AI61" i="43" s="1"/>
  <c r="AJ61" i="43" s="1"/>
  <c r="AK61" i="43" s="1"/>
  <c r="X61" i="43"/>
  <c r="Y61" i="43" s="1"/>
  <c r="Z61" i="43" s="1"/>
  <c r="AA61" i="43" s="1"/>
  <c r="AB61" i="43" s="1"/>
  <c r="AC61" i="43" s="1"/>
  <c r="AD61" i="43" s="1"/>
  <c r="Q61" i="43"/>
  <c r="R61" i="43" s="1"/>
  <c r="S61" i="43" s="1"/>
  <c r="T61" i="43" s="1"/>
  <c r="U61" i="43" s="1"/>
  <c r="V61" i="43" s="1"/>
  <c r="W61" i="43" s="1"/>
  <c r="J61" i="43"/>
  <c r="K61" i="43" s="1"/>
  <c r="L61" i="43" s="1"/>
  <c r="M61" i="43" s="1"/>
  <c r="N61" i="43" s="1"/>
  <c r="O61" i="43" s="1"/>
  <c r="P61" i="43" s="1"/>
  <c r="B61" i="43"/>
  <c r="C61" i="43" s="1"/>
  <c r="D61" i="43" s="1"/>
  <c r="E61" i="43" s="1"/>
  <c r="F61" i="43" s="1"/>
  <c r="G61" i="43" s="1"/>
  <c r="H61" i="43" s="1"/>
  <c r="I61" i="43" s="1"/>
  <c r="BA338" i="43"/>
  <c r="BG338" i="43" s="1"/>
  <c r="AY376" i="43"/>
  <c r="BK376" i="43"/>
  <c r="BN376" i="43" s="1"/>
  <c r="AS404" i="43"/>
  <c r="AY486" i="43"/>
  <c r="AS395" i="43"/>
  <c r="AS302" i="43"/>
  <c r="AV486" i="43"/>
  <c r="BB486" i="43" s="1"/>
  <c r="BH486" i="43" s="1"/>
  <c r="AX360" i="43"/>
  <c r="BD360" i="43" s="1"/>
  <c r="BJ360" i="43" s="1"/>
  <c r="AU312" i="43"/>
  <c r="BA312" i="43" s="1"/>
  <c r="BG312" i="43" s="1"/>
  <c r="AX350" i="43"/>
  <c r="BD350" i="43" s="1"/>
  <c r="BJ350" i="43" s="1"/>
  <c r="AW306" i="43"/>
  <c r="BC306" i="43" s="1"/>
  <c r="BI306" i="43" s="1"/>
  <c r="AU423" i="43"/>
  <c r="BA423" i="43" s="1"/>
  <c r="BG423" i="43" s="1"/>
  <c r="AT314" i="43"/>
  <c r="AZ314" i="43" s="1"/>
  <c r="BF314" i="43" s="1"/>
  <c r="AM367" i="43"/>
  <c r="AL367" i="43"/>
  <c r="AE367" i="43"/>
  <c r="X367" i="43"/>
  <c r="R367" i="43"/>
  <c r="S367" i="43"/>
  <c r="T367" i="43" s="1"/>
  <c r="U367" i="43" s="1"/>
  <c r="V367" i="43" s="1"/>
  <c r="W367" i="43" s="1"/>
  <c r="Q367" i="43"/>
  <c r="J367" i="43"/>
  <c r="K367" i="43" s="1"/>
  <c r="C367" i="43"/>
  <c r="D367" i="43"/>
  <c r="E367" i="43" s="1"/>
  <c r="B367" i="43"/>
  <c r="AN462" i="43"/>
  <c r="AM462" i="43"/>
  <c r="AL462" i="43"/>
  <c r="AF462" i="43"/>
  <c r="AE462" i="43"/>
  <c r="X462" i="43"/>
  <c r="AV462" i="43" s="1"/>
  <c r="BB462" i="43" s="1"/>
  <c r="BH462" i="43" s="1"/>
  <c r="Y462" i="43"/>
  <c r="Z462" i="43" s="1"/>
  <c r="AA462" i="43" s="1"/>
  <c r="AB462" i="43" s="1"/>
  <c r="AC462" i="43" s="1"/>
  <c r="AD462" i="43" s="1"/>
  <c r="Q462" i="43"/>
  <c r="J462" i="43"/>
  <c r="B462" i="43"/>
  <c r="C462" i="43"/>
  <c r="D462" i="43" s="1"/>
  <c r="AL337" i="43"/>
  <c r="AM337" i="43" s="1"/>
  <c r="AF337" i="43"/>
  <c r="AG337" i="43" s="1"/>
  <c r="AH337" i="43" s="1"/>
  <c r="AI337" i="43" s="1"/>
  <c r="AJ337" i="43" s="1"/>
  <c r="AK337" i="43" s="1"/>
  <c r="AE337" i="43"/>
  <c r="Y337" i="43"/>
  <c r="X337" i="43"/>
  <c r="Q337" i="43"/>
  <c r="R337" i="43" s="1"/>
  <c r="K337" i="43"/>
  <c r="L337" i="43" s="1"/>
  <c r="M337" i="43" s="1"/>
  <c r="N337" i="43" s="1"/>
  <c r="O337" i="43" s="1"/>
  <c r="P337" i="43" s="1"/>
  <c r="J337" i="43"/>
  <c r="C337" i="43"/>
  <c r="D337" i="43" s="1"/>
  <c r="E337" i="43" s="1"/>
  <c r="F337" i="43" s="1"/>
  <c r="G337" i="43" s="1"/>
  <c r="H337" i="43" s="1"/>
  <c r="I337" i="43" s="1"/>
  <c r="B337" i="43"/>
  <c r="AM495" i="43"/>
  <c r="AN495" i="43" s="1"/>
  <c r="AL495" i="43"/>
  <c r="AE495" i="43"/>
  <c r="AF495" i="43"/>
  <c r="AG495" i="43" s="1"/>
  <c r="AH495" i="43" s="1"/>
  <c r="AI495" i="43" s="1"/>
  <c r="AJ495" i="43" s="1"/>
  <c r="AK495" i="43" s="1"/>
  <c r="X495" i="43"/>
  <c r="Q495" i="43"/>
  <c r="R495" i="43" s="1"/>
  <c r="S495" i="43" s="1"/>
  <c r="T495" i="43" s="1"/>
  <c r="U495" i="43" s="1"/>
  <c r="V495" i="43" s="1"/>
  <c r="W495" i="43" s="1"/>
  <c r="J495" i="43"/>
  <c r="D495" i="43"/>
  <c r="E495" i="43" s="1"/>
  <c r="C495" i="43"/>
  <c r="B495" i="43"/>
  <c r="AL430" i="43"/>
  <c r="AF430" i="43"/>
  <c r="AG430" i="43" s="1"/>
  <c r="AE430" i="43"/>
  <c r="X430" i="43"/>
  <c r="Y430" i="43"/>
  <c r="Z430" i="43" s="1"/>
  <c r="AA430" i="43" s="1"/>
  <c r="AB430" i="43" s="1"/>
  <c r="AC430" i="43" s="1"/>
  <c r="AD430" i="43" s="1"/>
  <c r="Q430" i="43"/>
  <c r="R430" i="43" s="1"/>
  <c r="S430" i="43" s="1"/>
  <c r="T430" i="43" s="1"/>
  <c r="U430" i="43" s="1"/>
  <c r="V430" i="43" s="1"/>
  <c r="W430" i="43" s="1"/>
  <c r="K430" i="43"/>
  <c r="J430" i="43"/>
  <c r="E430" i="43"/>
  <c r="F430" i="43" s="1"/>
  <c r="G430" i="43" s="1"/>
  <c r="H430" i="43" s="1"/>
  <c r="I430" i="43" s="1"/>
  <c r="D430" i="43"/>
  <c r="B430" i="43"/>
  <c r="C430" i="43"/>
  <c r="AM438" i="43"/>
  <c r="AN438" i="43" s="1"/>
  <c r="AO438" i="43" s="1"/>
  <c r="AP438" i="43" s="1"/>
  <c r="AQ438" i="43" s="1"/>
  <c r="AR438" i="43" s="1"/>
  <c r="AL438" i="43"/>
  <c r="AF438" i="43"/>
  <c r="AG438" i="43" s="1"/>
  <c r="AH438" i="43" s="1"/>
  <c r="AI438" i="43" s="1"/>
  <c r="AJ438" i="43" s="1"/>
  <c r="AK438" i="43" s="1"/>
  <c r="AE438" i="43"/>
  <c r="X438" i="43"/>
  <c r="Z438" i="43"/>
  <c r="AA438" i="43" s="1"/>
  <c r="Y438" i="43"/>
  <c r="Q438" i="43"/>
  <c r="R438" i="43" s="1"/>
  <c r="J438" i="43"/>
  <c r="K438" i="43" s="1"/>
  <c r="D438" i="43"/>
  <c r="C438" i="43"/>
  <c r="B438" i="43"/>
  <c r="AL472" i="43"/>
  <c r="AE472" i="43"/>
  <c r="AF472" i="43" s="1"/>
  <c r="AG472" i="43" s="1"/>
  <c r="AH472" i="43" s="1"/>
  <c r="AI472" i="43" s="1"/>
  <c r="AJ472" i="43" s="1"/>
  <c r="AK472" i="43" s="1"/>
  <c r="X472" i="43"/>
  <c r="Y472" i="43" s="1"/>
  <c r="Z472" i="43" s="1"/>
  <c r="AA472" i="43" s="1"/>
  <c r="AB472" i="43" s="1"/>
  <c r="AC472" i="43" s="1"/>
  <c r="AD472" i="43" s="1"/>
  <c r="Q472" i="43"/>
  <c r="R472" i="43"/>
  <c r="S472" i="43" s="1"/>
  <c r="J472" i="43"/>
  <c r="K472" i="43" s="1"/>
  <c r="C472" i="43"/>
  <c r="D472" i="43" s="1"/>
  <c r="E472" i="43" s="1"/>
  <c r="F472" i="43" s="1"/>
  <c r="G472" i="43" s="1"/>
  <c r="H472" i="43" s="1"/>
  <c r="I472" i="43" s="1"/>
  <c r="B472" i="43"/>
  <c r="AL393" i="43"/>
  <c r="AH393" i="43"/>
  <c r="AI393" i="43" s="1"/>
  <c r="AJ393" i="43" s="1"/>
  <c r="AK393" i="43" s="1"/>
  <c r="AG393" i="43"/>
  <c r="AF393" i="43"/>
  <c r="AE393" i="43"/>
  <c r="X393" i="43"/>
  <c r="Q393" i="43"/>
  <c r="J393" i="43"/>
  <c r="K393" i="43" s="1"/>
  <c r="C393" i="43"/>
  <c r="D393" i="43" s="1"/>
  <c r="B393" i="43"/>
  <c r="AU317" i="43"/>
  <c r="BA317" i="43" s="1"/>
  <c r="BG317" i="43" s="1"/>
  <c r="AW383" i="43"/>
  <c r="BC383" i="43" s="1"/>
  <c r="BI383" i="43" s="1"/>
  <c r="AS314" i="43"/>
  <c r="AM446" i="43"/>
  <c r="AN446" i="43" s="1"/>
  <c r="AL446" i="43"/>
  <c r="AE446" i="43"/>
  <c r="AF446" i="43" s="1"/>
  <c r="AG446" i="43" s="1"/>
  <c r="AH446" i="43" s="1"/>
  <c r="AI446" i="43" s="1"/>
  <c r="AJ446" i="43" s="1"/>
  <c r="AK446" i="43" s="1"/>
  <c r="X446" i="43"/>
  <c r="R446" i="43"/>
  <c r="Q446" i="43"/>
  <c r="L446" i="43"/>
  <c r="M446" i="43" s="1"/>
  <c r="K446" i="43"/>
  <c r="J446" i="43"/>
  <c r="C446" i="43"/>
  <c r="B446" i="43"/>
  <c r="AL335" i="43"/>
  <c r="AM335" i="43" s="1"/>
  <c r="AF335" i="43"/>
  <c r="AE335" i="43"/>
  <c r="X335" i="43"/>
  <c r="AV335" i="43" s="1"/>
  <c r="BB335" i="43" s="1"/>
  <c r="BH335" i="43" s="1"/>
  <c r="Y335" i="43"/>
  <c r="Z335" i="43" s="1"/>
  <c r="AA335" i="43" s="1"/>
  <c r="AB335" i="43" s="1"/>
  <c r="AC335" i="43" s="1"/>
  <c r="AD335" i="43" s="1"/>
  <c r="R335" i="43"/>
  <c r="S335" i="43" s="1"/>
  <c r="Q335" i="43"/>
  <c r="K335" i="43"/>
  <c r="J335" i="43"/>
  <c r="C335" i="43"/>
  <c r="D335" i="43"/>
  <c r="E335" i="43" s="1"/>
  <c r="B335" i="43"/>
  <c r="AL425" i="43"/>
  <c r="AM425" i="43" s="1"/>
  <c r="AN425" i="43" s="1"/>
  <c r="AO425" i="43" s="1"/>
  <c r="AP425" i="43" s="1"/>
  <c r="AQ425" i="43" s="1"/>
  <c r="AR425" i="43" s="1"/>
  <c r="AE425" i="43"/>
  <c r="AF425" i="43" s="1"/>
  <c r="X425" i="43"/>
  <c r="S425" i="43"/>
  <c r="T425" i="43" s="1"/>
  <c r="Q425" i="43"/>
  <c r="R425" i="43"/>
  <c r="K425" i="43"/>
  <c r="L425" i="43" s="1"/>
  <c r="M425" i="43" s="1"/>
  <c r="N425" i="43" s="1"/>
  <c r="O425" i="43" s="1"/>
  <c r="P425" i="43" s="1"/>
  <c r="J425" i="43"/>
  <c r="D425" i="43"/>
  <c r="E425" i="43"/>
  <c r="F425" i="43" s="1"/>
  <c r="G425" i="43" s="1"/>
  <c r="H425" i="43" s="1"/>
  <c r="I425" i="43" s="1"/>
  <c r="B425" i="43"/>
  <c r="C425" i="43"/>
  <c r="AS338" i="43"/>
  <c r="AY338" i="43" s="1"/>
  <c r="AX473" i="43"/>
  <c r="BD473" i="43" s="1"/>
  <c r="BJ473" i="43" s="1"/>
  <c r="AV329" i="43"/>
  <c r="BB329" i="43" s="1"/>
  <c r="BH329" i="43" s="1"/>
  <c r="AV350" i="43"/>
  <c r="BB350" i="43" s="1"/>
  <c r="BH350" i="43" s="1"/>
  <c r="AL493" i="43"/>
  <c r="AM493" i="43" s="1"/>
  <c r="AF493" i="43"/>
  <c r="AG493" i="43" s="1"/>
  <c r="AH493" i="43" s="1"/>
  <c r="AI493" i="43" s="1"/>
  <c r="AJ493" i="43" s="1"/>
  <c r="AK493" i="43" s="1"/>
  <c r="AE493" i="43"/>
  <c r="X493" i="43"/>
  <c r="Z493" i="43"/>
  <c r="AA493" i="43" s="1"/>
  <c r="AB493" i="43" s="1"/>
  <c r="AC493" i="43" s="1"/>
  <c r="AD493" i="43" s="1"/>
  <c r="Y493" i="43"/>
  <c r="Q493" i="43"/>
  <c r="R493" i="43" s="1"/>
  <c r="J493" i="43"/>
  <c r="K493" i="43" s="1"/>
  <c r="E493" i="43"/>
  <c r="F493" i="43" s="1"/>
  <c r="D493" i="43"/>
  <c r="C493" i="43"/>
  <c r="B493" i="43"/>
  <c r="AM444" i="43"/>
  <c r="AN444" i="43" s="1"/>
  <c r="AL444" i="43"/>
  <c r="AE444" i="43"/>
  <c r="AF444" i="43" s="1"/>
  <c r="X444" i="43"/>
  <c r="R444" i="43"/>
  <c r="Q444" i="43"/>
  <c r="L444" i="43"/>
  <c r="M444" i="43" s="1"/>
  <c r="K444" i="43"/>
  <c r="J444" i="43"/>
  <c r="D444" i="43"/>
  <c r="C444" i="43"/>
  <c r="B444" i="43"/>
  <c r="AL4" i="43"/>
  <c r="AM4" i="43" s="1"/>
  <c r="AN4" i="43" s="1"/>
  <c r="AO4" i="43" s="1"/>
  <c r="AP4" i="43" s="1"/>
  <c r="AQ4" i="43" s="1"/>
  <c r="AR4" i="43" s="1"/>
  <c r="AE4" i="43"/>
  <c r="AF4" i="43" s="1"/>
  <c r="AG4" i="43" s="1"/>
  <c r="AH4" i="43" s="1"/>
  <c r="AI4" i="43" s="1"/>
  <c r="AJ4" i="43" s="1"/>
  <c r="AK4" i="43" s="1"/>
  <c r="X4" i="43"/>
  <c r="Y4" i="43" s="1"/>
  <c r="Z4" i="43" s="1"/>
  <c r="AA4" i="43" s="1"/>
  <c r="AB4" i="43" s="1"/>
  <c r="AC4" i="43" s="1"/>
  <c r="AD4" i="43" s="1"/>
  <c r="S4" i="43"/>
  <c r="T4" i="43" s="1"/>
  <c r="U4" i="43" s="1"/>
  <c r="V4" i="43" s="1"/>
  <c r="W4" i="43" s="1"/>
  <c r="Q4" i="43"/>
  <c r="R4" i="43" s="1"/>
  <c r="J4" i="43"/>
  <c r="K4" i="43" s="1"/>
  <c r="L4" i="43" s="1"/>
  <c r="M4" i="43" s="1"/>
  <c r="N4" i="43" s="1"/>
  <c r="O4" i="43" s="1"/>
  <c r="P4" i="43" s="1"/>
  <c r="B4" i="43"/>
  <c r="C4" i="43" s="1"/>
  <c r="D4" i="43" s="1"/>
  <c r="E4" i="43" s="1"/>
  <c r="F4" i="43" s="1"/>
  <c r="G4" i="43" s="1"/>
  <c r="H4" i="43" s="1"/>
  <c r="I4" i="43" s="1"/>
  <c r="AL35" i="43"/>
  <c r="AM35" i="43" s="1"/>
  <c r="AN35" i="43" s="1"/>
  <c r="AO35" i="43" s="1"/>
  <c r="AP35" i="43" s="1"/>
  <c r="AQ35" i="43" s="1"/>
  <c r="AR35" i="43" s="1"/>
  <c r="AE35" i="43"/>
  <c r="AF35" i="43" s="1"/>
  <c r="AG35" i="43" s="1"/>
  <c r="AH35" i="43" s="1"/>
  <c r="AI35" i="43" s="1"/>
  <c r="AJ35" i="43" s="1"/>
  <c r="AK35" i="43" s="1"/>
  <c r="X35" i="43"/>
  <c r="Y35" i="43" s="1"/>
  <c r="Z35" i="43" s="1"/>
  <c r="AA35" i="43" s="1"/>
  <c r="AB35" i="43" s="1"/>
  <c r="AC35" i="43" s="1"/>
  <c r="AD35" i="43" s="1"/>
  <c r="Q35" i="43"/>
  <c r="R35" i="43" s="1"/>
  <c r="S35" i="43" s="1"/>
  <c r="T35" i="43" s="1"/>
  <c r="U35" i="43" s="1"/>
  <c r="V35" i="43" s="1"/>
  <c r="W35" i="43" s="1"/>
  <c r="J35" i="43"/>
  <c r="K35" i="43" s="1"/>
  <c r="L35" i="43" s="1"/>
  <c r="M35" i="43" s="1"/>
  <c r="N35" i="43" s="1"/>
  <c r="O35" i="43" s="1"/>
  <c r="P35" i="43" s="1"/>
  <c r="B35" i="43"/>
  <c r="C35" i="43" s="1"/>
  <c r="D35" i="43" s="1"/>
  <c r="E35" i="43" s="1"/>
  <c r="F35" i="43" s="1"/>
  <c r="G35" i="43" s="1"/>
  <c r="H35" i="43" s="1"/>
  <c r="I35" i="43" s="1"/>
  <c r="AL14" i="43"/>
  <c r="AM14" i="43" s="1"/>
  <c r="AN14" i="43" s="1"/>
  <c r="AO14" i="43" s="1"/>
  <c r="AP14" i="43" s="1"/>
  <c r="AQ14" i="43" s="1"/>
  <c r="AR14" i="43" s="1"/>
  <c r="AE14" i="43"/>
  <c r="AF14" i="43" s="1"/>
  <c r="AG14" i="43" s="1"/>
  <c r="AH14" i="43" s="1"/>
  <c r="AI14" i="43" s="1"/>
  <c r="AJ14" i="43" s="1"/>
  <c r="AK14" i="43" s="1"/>
  <c r="X14" i="43"/>
  <c r="Y14" i="43" s="1"/>
  <c r="Z14" i="43" s="1"/>
  <c r="AA14" i="43" s="1"/>
  <c r="AB14" i="43" s="1"/>
  <c r="AC14" i="43" s="1"/>
  <c r="AD14" i="43" s="1"/>
  <c r="Q14" i="43"/>
  <c r="R14" i="43" s="1"/>
  <c r="S14" i="43" s="1"/>
  <c r="T14" i="43" s="1"/>
  <c r="U14" i="43" s="1"/>
  <c r="V14" i="43" s="1"/>
  <c r="W14" i="43" s="1"/>
  <c r="J14" i="43"/>
  <c r="K14" i="43" s="1"/>
  <c r="L14" i="43" s="1"/>
  <c r="M14" i="43" s="1"/>
  <c r="N14" i="43" s="1"/>
  <c r="O14" i="43" s="1"/>
  <c r="P14" i="43" s="1"/>
  <c r="C14" i="43"/>
  <c r="D14" i="43" s="1"/>
  <c r="E14" i="43" s="1"/>
  <c r="F14" i="43" s="1"/>
  <c r="G14" i="43" s="1"/>
  <c r="H14" i="43" s="1"/>
  <c r="I14" i="43" s="1"/>
  <c r="B14" i="43"/>
  <c r="AL21" i="43"/>
  <c r="AM21" i="43" s="1"/>
  <c r="AE21" i="43"/>
  <c r="AF21" i="43" s="1"/>
  <c r="AG21" i="43" s="1"/>
  <c r="AH21" i="43" s="1"/>
  <c r="AI21" i="43" s="1"/>
  <c r="AJ21" i="43" s="1"/>
  <c r="AK21" i="43" s="1"/>
  <c r="X21" i="43"/>
  <c r="Y21" i="43" s="1"/>
  <c r="Z21" i="43" s="1"/>
  <c r="AA21" i="43" s="1"/>
  <c r="AB21" i="43" s="1"/>
  <c r="AC21" i="43" s="1"/>
  <c r="AD21" i="43" s="1"/>
  <c r="Q21" i="43"/>
  <c r="R21" i="43" s="1"/>
  <c r="S21" i="43" s="1"/>
  <c r="T21" i="43" s="1"/>
  <c r="U21" i="43" s="1"/>
  <c r="V21" i="43" s="1"/>
  <c r="W21" i="43" s="1"/>
  <c r="J21" i="43"/>
  <c r="K21" i="43" s="1"/>
  <c r="L21" i="43" s="1"/>
  <c r="M21" i="43" s="1"/>
  <c r="N21" i="43" s="1"/>
  <c r="O21" i="43" s="1"/>
  <c r="P21" i="43" s="1"/>
  <c r="B21" i="43"/>
  <c r="C21" i="43" s="1"/>
  <c r="D21" i="43" s="1"/>
  <c r="E21" i="43" s="1"/>
  <c r="F21" i="43" s="1"/>
  <c r="G21" i="43" s="1"/>
  <c r="H21" i="43" s="1"/>
  <c r="I21" i="43" s="1"/>
  <c r="AL23" i="43"/>
  <c r="AM23" i="43" s="1"/>
  <c r="AN23" i="43" s="1"/>
  <c r="AO23" i="43" s="1"/>
  <c r="AP23" i="43" s="1"/>
  <c r="AQ23" i="43" s="1"/>
  <c r="AR23" i="43" s="1"/>
  <c r="AE23" i="43"/>
  <c r="AF23" i="43" s="1"/>
  <c r="AG23" i="43" s="1"/>
  <c r="AH23" i="43" s="1"/>
  <c r="AI23" i="43" s="1"/>
  <c r="AJ23" i="43" s="1"/>
  <c r="AK23" i="43" s="1"/>
  <c r="X23" i="43"/>
  <c r="Y23" i="43" s="1"/>
  <c r="Z23" i="43" s="1"/>
  <c r="AA23" i="43" s="1"/>
  <c r="AB23" i="43" s="1"/>
  <c r="AC23" i="43" s="1"/>
  <c r="AD23" i="43" s="1"/>
  <c r="Q23" i="43"/>
  <c r="R23" i="43" s="1"/>
  <c r="S23" i="43" s="1"/>
  <c r="T23" i="43" s="1"/>
  <c r="U23" i="43" s="1"/>
  <c r="V23" i="43" s="1"/>
  <c r="W23" i="43" s="1"/>
  <c r="J23" i="43"/>
  <c r="K23" i="43" s="1"/>
  <c r="L23" i="43" s="1"/>
  <c r="M23" i="43" s="1"/>
  <c r="N23" i="43" s="1"/>
  <c r="O23" i="43" s="1"/>
  <c r="P23" i="43" s="1"/>
  <c r="B23" i="43"/>
  <c r="C23" i="43" s="1"/>
  <c r="D23" i="43" s="1"/>
  <c r="E23" i="43" s="1"/>
  <c r="F23" i="43" s="1"/>
  <c r="G23" i="43" s="1"/>
  <c r="H23" i="43" s="1"/>
  <c r="I23" i="43" s="1"/>
  <c r="AL26" i="43"/>
  <c r="AM26" i="43" s="1"/>
  <c r="AN26" i="43" s="1"/>
  <c r="AO26" i="43" s="1"/>
  <c r="AP26" i="43" s="1"/>
  <c r="AQ26" i="43" s="1"/>
  <c r="AR26" i="43" s="1"/>
  <c r="AE26" i="43"/>
  <c r="AF26" i="43" s="1"/>
  <c r="AG26" i="43" s="1"/>
  <c r="AH26" i="43" s="1"/>
  <c r="AI26" i="43" s="1"/>
  <c r="AJ26" i="43" s="1"/>
  <c r="AK26" i="43" s="1"/>
  <c r="X26" i="43"/>
  <c r="Y26" i="43" s="1"/>
  <c r="Z26" i="43" s="1"/>
  <c r="AA26" i="43" s="1"/>
  <c r="AB26" i="43" s="1"/>
  <c r="AC26" i="43" s="1"/>
  <c r="AD26" i="43" s="1"/>
  <c r="Q26" i="43"/>
  <c r="R26" i="43" s="1"/>
  <c r="S26" i="43" s="1"/>
  <c r="T26" i="43" s="1"/>
  <c r="U26" i="43" s="1"/>
  <c r="V26" i="43" s="1"/>
  <c r="W26" i="43" s="1"/>
  <c r="J26" i="43"/>
  <c r="K26" i="43" s="1"/>
  <c r="L26" i="43" s="1"/>
  <c r="M26" i="43" s="1"/>
  <c r="N26" i="43" s="1"/>
  <c r="O26" i="43" s="1"/>
  <c r="P26" i="43" s="1"/>
  <c r="B26" i="43"/>
  <c r="C26" i="43" s="1"/>
  <c r="D26" i="43" s="1"/>
  <c r="E26" i="43" s="1"/>
  <c r="F26" i="43" s="1"/>
  <c r="G26" i="43" s="1"/>
  <c r="H26" i="43" s="1"/>
  <c r="I26" i="43" s="1"/>
  <c r="AY440" i="43"/>
  <c r="BK317" i="43"/>
  <c r="BN317" i="43" s="1"/>
  <c r="AY317" i="43"/>
  <c r="AM414" i="43"/>
  <c r="AN414" i="43" s="1"/>
  <c r="AO414" i="43" s="1"/>
  <c r="AL414" i="43"/>
  <c r="AE414" i="43"/>
  <c r="X414" i="43"/>
  <c r="U414" i="43"/>
  <c r="V414" i="43" s="1"/>
  <c r="W414" i="43" s="1"/>
  <c r="R414" i="43"/>
  <c r="S414" i="43" s="1"/>
  <c r="T414" i="43" s="1"/>
  <c r="Q414" i="43"/>
  <c r="J414" i="43"/>
  <c r="K414" i="43" s="1"/>
  <c r="L414" i="43" s="1"/>
  <c r="M414" i="43" s="1"/>
  <c r="N414" i="43" s="1"/>
  <c r="O414" i="43" s="1"/>
  <c r="P414" i="43" s="1"/>
  <c r="C414" i="43"/>
  <c r="D414" i="43" s="1"/>
  <c r="B414" i="43"/>
  <c r="AL496" i="43"/>
  <c r="AF496" i="43"/>
  <c r="AG496" i="43" s="1"/>
  <c r="AH496" i="43" s="1"/>
  <c r="AI496" i="43" s="1"/>
  <c r="AJ496" i="43" s="1"/>
  <c r="AK496" i="43" s="1"/>
  <c r="AE496" i="43"/>
  <c r="X496" i="43"/>
  <c r="Y496" i="43" s="1"/>
  <c r="Z496" i="43" s="1"/>
  <c r="AA496" i="43" s="1"/>
  <c r="Q496" i="43"/>
  <c r="R496" i="43"/>
  <c r="S496" i="43" s="1"/>
  <c r="T496" i="43" s="1"/>
  <c r="U496" i="43" s="1"/>
  <c r="V496" i="43" s="1"/>
  <c r="W496" i="43" s="1"/>
  <c r="M496" i="43"/>
  <c r="N496" i="43" s="1"/>
  <c r="O496" i="43" s="1"/>
  <c r="P496" i="43" s="1"/>
  <c r="L496" i="43"/>
  <c r="J496" i="43"/>
  <c r="K496" i="43" s="1"/>
  <c r="C496" i="43"/>
  <c r="B496" i="43"/>
  <c r="AT496" i="43"/>
  <c r="AZ496" i="43" s="1"/>
  <c r="BF496" i="43" s="1"/>
  <c r="AP345" i="43"/>
  <c r="AQ345" i="43" s="1"/>
  <c r="AR345" i="43" s="1"/>
  <c r="AM345" i="43"/>
  <c r="AN345" i="43" s="1"/>
  <c r="AO345" i="43" s="1"/>
  <c r="AL345" i="43"/>
  <c r="AF345" i="43"/>
  <c r="AG345" i="43" s="1"/>
  <c r="AE345" i="43"/>
  <c r="Z345" i="43"/>
  <c r="AA345" i="43" s="1"/>
  <c r="Y345" i="43"/>
  <c r="X345" i="43"/>
  <c r="S345" i="43"/>
  <c r="T345" i="43" s="1"/>
  <c r="U345" i="43" s="1"/>
  <c r="V345" i="43" s="1"/>
  <c r="W345" i="43" s="1"/>
  <c r="R345" i="43"/>
  <c r="AU345" i="43" s="1"/>
  <c r="BA345" i="43" s="1"/>
  <c r="BG345" i="43" s="1"/>
  <c r="Q345" i="43"/>
  <c r="L345" i="43"/>
  <c r="M345" i="43" s="1"/>
  <c r="N345" i="43" s="1"/>
  <c r="O345" i="43" s="1"/>
  <c r="P345" i="43" s="1"/>
  <c r="K345" i="43"/>
  <c r="AT345" i="43" s="1"/>
  <c r="AZ345" i="43" s="1"/>
  <c r="BF345" i="43" s="1"/>
  <c r="J345" i="43"/>
  <c r="C345" i="43"/>
  <c r="B345" i="43"/>
  <c r="AO303" i="43"/>
  <c r="AP303" i="43" s="1"/>
  <c r="AQ303" i="43" s="1"/>
  <c r="AR303" i="43" s="1"/>
  <c r="AM303" i="43"/>
  <c r="AN303" i="43" s="1"/>
  <c r="AL303" i="43"/>
  <c r="AG303" i="43"/>
  <c r="AH303" i="43" s="1"/>
  <c r="AI303" i="43" s="1"/>
  <c r="AJ303" i="43" s="1"/>
  <c r="AK303" i="43" s="1"/>
  <c r="AF303" i="43"/>
  <c r="AE303" i="43"/>
  <c r="AW303" i="43" s="1"/>
  <c r="BC303" i="43" s="1"/>
  <c r="BI303" i="43" s="1"/>
  <c r="X303" i="43"/>
  <c r="Z303" i="43"/>
  <c r="AA303" i="43" s="1"/>
  <c r="AB303" i="43" s="1"/>
  <c r="AC303" i="43" s="1"/>
  <c r="AD303" i="43" s="1"/>
  <c r="Y303" i="43"/>
  <c r="Q303" i="43"/>
  <c r="R303" i="43" s="1"/>
  <c r="S303" i="43" s="1"/>
  <c r="T303" i="43" s="1"/>
  <c r="U303" i="43" s="1"/>
  <c r="V303" i="43" s="1"/>
  <c r="W303" i="43" s="1"/>
  <c r="K303" i="43"/>
  <c r="L303" i="43" s="1"/>
  <c r="J303" i="43"/>
  <c r="C303" i="43"/>
  <c r="D303" i="43"/>
  <c r="E303" i="43" s="1"/>
  <c r="B303" i="43"/>
  <c r="AL305" i="43"/>
  <c r="AM305" i="43" s="1"/>
  <c r="AF305" i="43"/>
  <c r="AG305" i="43" s="1"/>
  <c r="AH305" i="43" s="1"/>
  <c r="AI305" i="43" s="1"/>
  <c r="AJ305" i="43" s="1"/>
  <c r="AK305" i="43" s="1"/>
  <c r="AE305" i="43"/>
  <c r="Z305" i="43"/>
  <c r="AA305" i="43" s="1"/>
  <c r="AB305" i="43" s="1"/>
  <c r="AC305" i="43" s="1"/>
  <c r="AD305" i="43" s="1"/>
  <c r="Y305" i="43"/>
  <c r="X305" i="43"/>
  <c r="AV305" i="43" s="1"/>
  <c r="BB305" i="43" s="1"/>
  <c r="BH305" i="43" s="1"/>
  <c r="R305" i="43"/>
  <c r="S305" i="43" s="1"/>
  <c r="Q305" i="43"/>
  <c r="J305" i="43"/>
  <c r="K305" i="43" s="1"/>
  <c r="L305" i="43" s="1"/>
  <c r="M305" i="43" s="1"/>
  <c r="N305" i="43" s="1"/>
  <c r="O305" i="43" s="1"/>
  <c r="P305" i="43" s="1"/>
  <c r="C305" i="43"/>
  <c r="D305" i="43" s="1"/>
  <c r="E305" i="43" s="1"/>
  <c r="F305" i="43" s="1"/>
  <c r="G305" i="43" s="1"/>
  <c r="H305" i="43" s="1"/>
  <c r="I305" i="43" s="1"/>
  <c r="B305" i="43"/>
  <c r="AV395" i="43"/>
  <c r="BB395" i="43" s="1"/>
  <c r="BH395" i="43" s="1"/>
  <c r="BK473" i="43"/>
  <c r="BN473" i="43" s="1"/>
  <c r="AY473" i="43"/>
  <c r="AL24" i="43"/>
  <c r="AM24" i="43" s="1"/>
  <c r="AN24" i="43" s="1"/>
  <c r="AO24" i="43" s="1"/>
  <c r="AP24" i="43" s="1"/>
  <c r="AQ24" i="43" s="1"/>
  <c r="AR24" i="43" s="1"/>
  <c r="AE24" i="43"/>
  <c r="AF24" i="43" s="1"/>
  <c r="AG24" i="43" s="1"/>
  <c r="AH24" i="43" s="1"/>
  <c r="AI24" i="43" s="1"/>
  <c r="AJ24" i="43" s="1"/>
  <c r="AK24" i="43" s="1"/>
  <c r="X24" i="43"/>
  <c r="Y24" i="43" s="1"/>
  <c r="Z24" i="43" s="1"/>
  <c r="AA24" i="43" s="1"/>
  <c r="AB24" i="43" s="1"/>
  <c r="AC24" i="43" s="1"/>
  <c r="AD24" i="43" s="1"/>
  <c r="Q24" i="43"/>
  <c r="R24" i="43" s="1"/>
  <c r="S24" i="43" s="1"/>
  <c r="T24" i="43" s="1"/>
  <c r="U24" i="43" s="1"/>
  <c r="V24" i="43" s="1"/>
  <c r="W24" i="43" s="1"/>
  <c r="J24" i="43"/>
  <c r="K24" i="43" s="1"/>
  <c r="L24" i="43" s="1"/>
  <c r="M24" i="43" s="1"/>
  <c r="N24" i="43" s="1"/>
  <c r="O24" i="43" s="1"/>
  <c r="P24" i="43" s="1"/>
  <c r="B24" i="43"/>
  <c r="C24" i="43" s="1"/>
  <c r="D24" i="43" s="1"/>
  <c r="E24" i="43" s="1"/>
  <c r="F24" i="43" s="1"/>
  <c r="G24" i="43" s="1"/>
  <c r="H24" i="43" s="1"/>
  <c r="I24" i="43" s="1"/>
  <c r="AL28" i="43"/>
  <c r="AM28" i="43" s="1"/>
  <c r="AN28" i="43" s="1"/>
  <c r="AO28" i="43" s="1"/>
  <c r="AP28" i="43" s="1"/>
  <c r="AQ28" i="43" s="1"/>
  <c r="AR28" i="43" s="1"/>
  <c r="AE28" i="43"/>
  <c r="AF28" i="43" s="1"/>
  <c r="AG28" i="43" s="1"/>
  <c r="AH28" i="43" s="1"/>
  <c r="AI28" i="43" s="1"/>
  <c r="AJ28" i="43" s="1"/>
  <c r="AK28" i="43" s="1"/>
  <c r="X28" i="43"/>
  <c r="Y28" i="43" s="1"/>
  <c r="Z28" i="43" s="1"/>
  <c r="AA28" i="43" s="1"/>
  <c r="AB28" i="43" s="1"/>
  <c r="AC28" i="43" s="1"/>
  <c r="AD28" i="43" s="1"/>
  <c r="Q28" i="43"/>
  <c r="R28" i="43" s="1"/>
  <c r="S28" i="43" s="1"/>
  <c r="T28" i="43" s="1"/>
  <c r="U28" i="43" s="1"/>
  <c r="V28" i="43" s="1"/>
  <c r="W28" i="43" s="1"/>
  <c r="J28" i="43"/>
  <c r="K28" i="43" s="1"/>
  <c r="L28" i="43" s="1"/>
  <c r="M28" i="43" s="1"/>
  <c r="N28" i="43" s="1"/>
  <c r="O28" i="43" s="1"/>
  <c r="P28" i="43" s="1"/>
  <c r="B28" i="43"/>
  <c r="C28" i="43" s="1"/>
  <c r="D28" i="43" s="1"/>
  <c r="E28" i="43" s="1"/>
  <c r="F28" i="43" s="1"/>
  <c r="G28" i="43" s="1"/>
  <c r="H28" i="43" s="1"/>
  <c r="I28" i="43" s="1"/>
  <c r="AL25" i="43"/>
  <c r="AM25" i="43" s="1"/>
  <c r="AN25" i="43" s="1"/>
  <c r="AO25" i="43" s="1"/>
  <c r="AP25" i="43" s="1"/>
  <c r="AQ25" i="43" s="1"/>
  <c r="AR25" i="43" s="1"/>
  <c r="AE25" i="43"/>
  <c r="AF25" i="43" s="1"/>
  <c r="AG25" i="43" s="1"/>
  <c r="AH25" i="43" s="1"/>
  <c r="AI25" i="43" s="1"/>
  <c r="AJ25" i="43" s="1"/>
  <c r="AK25" i="43" s="1"/>
  <c r="X25" i="43"/>
  <c r="Y25" i="43" s="1"/>
  <c r="Z25" i="43" s="1"/>
  <c r="AA25" i="43" s="1"/>
  <c r="AB25" i="43" s="1"/>
  <c r="AC25" i="43" s="1"/>
  <c r="AD25" i="43" s="1"/>
  <c r="Q25" i="43"/>
  <c r="R25" i="43" s="1"/>
  <c r="S25" i="43" s="1"/>
  <c r="T25" i="43" s="1"/>
  <c r="U25" i="43" s="1"/>
  <c r="V25" i="43" s="1"/>
  <c r="W25" i="43" s="1"/>
  <c r="J25" i="43"/>
  <c r="K25" i="43" s="1"/>
  <c r="L25" i="43" s="1"/>
  <c r="M25" i="43" s="1"/>
  <c r="N25" i="43" s="1"/>
  <c r="O25" i="43" s="1"/>
  <c r="P25" i="43" s="1"/>
  <c r="B25" i="43"/>
  <c r="C25" i="43" s="1"/>
  <c r="D25" i="43" s="1"/>
  <c r="E25" i="43" s="1"/>
  <c r="F25" i="43" s="1"/>
  <c r="G25" i="43" s="1"/>
  <c r="H25" i="43" s="1"/>
  <c r="I25" i="43" s="1"/>
  <c r="AL59" i="43"/>
  <c r="AM59" i="43" s="1"/>
  <c r="AN59" i="43" s="1"/>
  <c r="AO59" i="43" s="1"/>
  <c r="AP59" i="43" s="1"/>
  <c r="AQ59" i="43" s="1"/>
  <c r="AR59" i="43" s="1"/>
  <c r="AE59" i="43"/>
  <c r="AF59" i="43" s="1"/>
  <c r="AG59" i="43" s="1"/>
  <c r="AH59" i="43" s="1"/>
  <c r="AI59" i="43" s="1"/>
  <c r="AJ59" i="43" s="1"/>
  <c r="AK59" i="43" s="1"/>
  <c r="X59" i="43"/>
  <c r="Y59" i="43" s="1"/>
  <c r="Z59" i="43" s="1"/>
  <c r="AA59" i="43" s="1"/>
  <c r="AB59" i="43" s="1"/>
  <c r="AC59" i="43" s="1"/>
  <c r="AD59" i="43" s="1"/>
  <c r="Q59" i="43"/>
  <c r="R59" i="43" s="1"/>
  <c r="S59" i="43" s="1"/>
  <c r="T59" i="43" s="1"/>
  <c r="U59" i="43" s="1"/>
  <c r="V59" i="43" s="1"/>
  <c r="W59" i="43" s="1"/>
  <c r="J59" i="43"/>
  <c r="K59" i="43" s="1"/>
  <c r="L59" i="43" s="1"/>
  <c r="M59" i="43" s="1"/>
  <c r="N59" i="43" s="1"/>
  <c r="O59" i="43" s="1"/>
  <c r="P59" i="43" s="1"/>
  <c r="B59" i="43"/>
  <c r="C59" i="43" s="1"/>
  <c r="D59" i="43" s="1"/>
  <c r="E59" i="43" s="1"/>
  <c r="F59" i="43" s="1"/>
  <c r="G59" i="43" s="1"/>
  <c r="H59" i="43" s="1"/>
  <c r="I59" i="43" s="1"/>
  <c r="AL38" i="43"/>
  <c r="AM38" i="43" s="1"/>
  <c r="AN38" i="43" s="1"/>
  <c r="AO38" i="43" s="1"/>
  <c r="AP38" i="43" s="1"/>
  <c r="AQ38" i="43" s="1"/>
  <c r="AR38" i="43" s="1"/>
  <c r="AE38" i="43"/>
  <c r="AF38" i="43" s="1"/>
  <c r="X38" i="43"/>
  <c r="Y38" i="43" s="1"/>
  <c r="Z38" i="43" s="1"/>
  <c r="AA38" i="43" s="1"/>
  <c r="AB38" i="43" s="1"/>
  <c r="AC38" i="43" s="1"/>
  <c r="AD38" i="43" s="1"/>
  <c r="Q38" i="43"/>
  <c r="R38" i="43" s="1"/>
  <c r="S38" i="43" s="1"/>
  <c r="T38" i="43" s="1"/>
  <c r="U38" i="43" s="1"/>
  <c r="V38" i="43" s="1"/>
  <c r="W38" i="43" s="1"/>
  <c r="J38" i="43"/>
  <c r="K38" i="43" s="1"/>
  <c r="L38" i="43" s="1"/>
  <c r="M38" i="43" s="1"/>
  <c r="N38" i="43" s="1"/>
  <c r="O38" i="43" s="1"/>
  <c r="P38" i="43" s="1"/>
  <c r="B38" i="43"/>
  <c r="C38" i="43" s="1"/>
  <c r="D38" i="43" s="1"/>
  <c r="E38" i="43" s="1"/>
  <c r="F38" i="43" s="1"/>
  <c r="G38" i="43" s="1"/>
  <c r="H38" i="43" s="1"/>
  <c r="I38" i="43" s="1"/>
  <c r="AL45" i="43"/>
  <c r="AM45" i="43" s="1"/>
  <c r="AN45" i="43" s="1"/>
  <c r="AO45" i="43" s="1"/>
  <c r="AP45" i="43" s="1"/>
  <c r="AQ45" i="43" s="1"/>
  <c r="AR45" i="43" s="1"/>
  <c r="AE45" i="43"/>
  <c r="AF45" i="43" s="1"/>
  <c r="AG45" i="43" s="1"/>
  <c r="AH45" i="43" s="1"/>
  <c r="AI45" i="43" s="1"/>
  <c r="AJ45" i="43" s="1"/>
  <c r="AK45" i="43" s="1"/>
  <c r="X45" i="43"/>
  <c r="Y45" i="43" s="1"/>
  <c r="Z45" i="43" s="1"/>
  <c r="AA45" i="43" s="1"/>
  <c r="AB45" i="43" s="1"/>
  <c r="AC45" i="43" s="1"/>
  <c r="AD45" i="43" s="1"/>
  <c r="Q45" i="43"/>
  <c r="R45" i="43" s="1"/>
  <c r="S45" i="43" s="1"/>
  <c r="T45" i="43" s="1"/>
  <c r="U45" i="43" s="1"/>
  <c r="V45" i="43" s="1"/>
  <c r="W45" i="43" s="1"/>
  <c r="J45" i="43"/>
  <c r="K45" i="43" s="1"/>
  <c r="L45" i="43" s="1"/>
  <c r="M45" i="43" s="1"/>
  <c r="N45" i="43" s="1"/>
  <c r="O45" i="43" s="1"/>
  <c r="P45" i="43" s="1"/>
  <c r="B45" i="43"/>
  <c r="C45" i="43" s="1"/>
  <c r="D45" i="43" s="1"/>
  <c r="E45" i="43" s="1"/>
  <c r="F45" i="43" s="1"/>
  <c r="G45" i="43" s="1"/>
  <c r="H45" i="43" s="1"/>
  <c r="I45" i="43" s="1"/>
  <c r="AL47" i="43"/>
  <c r="AM47" i="43" s="1"/>
  <c r="AN47" i="43" s="1"/>
  <c r="AO47" i="43" s="1"/>
  <c r="AP47" i="43" s="1"/>
  <c r="AQ47" i="43" s="1"/>
  <c r="AR47" i="43" s="1"/>
  <c r="AE47" i="43"/>
  <c r="AF47" i="43" s="1"/>
  <c r="AG47" i="43" s="1"/>
  <c r="AH47" i="43" s="1"/>
  <c r="AI47" i="43" s="1"/>
  <c r="AJ47" i="43" s="1"/>
  <c r="AK47" i="43" s="1"/>
  <c r="X47" i="43"/>
  <c r="Y47" i="43" s="1"/>
  <c r="Z47" i="43" s="1"/>
  <c r="AA47" i="43" s="1"/>
  <c r="AB47" i="43" s="1"/>
  <c r="AC47" i="43" s="1"/>
  <c r="AD47" i="43" s="1"/>
  <c r="Q47" i="43"/>
  <c r="R47" i="43" s="1"/>
  <c r="S47" i="43" s="1"/>
  <c r="T47" i="43" s="1"/>
  <c r="U47" i="43" s="1"/>
  <c r="V47" i="43" s="1"/>
  <c r="W47" i="43" s="1"/>
  <c r="J47" i="43"/>
  <c r="K47" i="43" s="1"/>
  <c r="L47" i="43" s="1"/>
  <c r="M47" i="43" s="1"/>
  <c r="N47" i="43" s="1"/>
  <c r="O47" i="43" s="1"/>
  <c r="P47" i="43" s="1"/>
  <c r="B47" i="43"/>
  <c r="C47" i="43" s="1"/>
  <c r="D47" i="43" s="1"/>
  <c r="E47" i="43" s="1"/>
  <c r="F47" i="43" s="1"/>
  <c r="G47" i="43" s="1"/>
  <c r="H47" i="43" s="1"/>
  <c r="I47" i="43" s="1"/>
  <c r="AL10" i="43"/>
  <c r="AM10" i="43" s="1"/>
  <c r="AN10" i="43" s="1"/>
  <c r="AO10" i="43" s="1"/>
  <c r="AP10" i="43" s="1"/>
  <c r="AQ10" i="43" s="1"/>
  <c r="AR10" i="43" s="1"/>
  <c r="AE10" i="43"/>
  <c r="AF10" i="43" s="1"/>
  <c r="AG10" i="43" s="1"/>
  <c r="AH10" i="43" s="1"/>
  <c r="AI10" i="43" s="1"/>
  <c r="AJ10" i="43" s="1"/>
  <c r="AK10" i="43" s="1"/>
  <c r="X10" i="43"/>
  <c r="Y10" i="43" s="1"/>
  <c r="Z10" i="43" s="1"/>
  <c r="AA10" i="43" s="1"/>
  <c r="AB10" i="43" s="1"/>
  <c r="AC10" i="43" s="1"/>
  <c r="AD10" i="43" s="1"/>
  <c r="Q10" i="43"/>
  <c r="R10" i="43" s="1"/>
  <c r="S10" i="43" s="1"/>
  <c r="T10" i="43" s="1"/>
  <c r="U10" i="43" s="1"/>
  <c r="V10" i="43" s="1"/>
  <c r="W10" i="43" s="1"/>
  <c r="J10" i="43"/>
  <c r="K10" i="43" s="1"/>
  <c r="L10" i="43" s="1"/>
  <c r="M10" i="43" s="1"/>
  <c r="N10" i="43" s="1"/>
  <c r="O10" i="43" s="1"/>
  <c r="P10" i="43" s="1"/>
  <c r="B10" i="43"/>
  <c r="C10" i="43" s="1"/>
  <c r="D10" i="43" s="1"/>
  <c r="E10" i="43" s="1"/>
  <c r="F10" i="43" s="1"/>
  <c r="G10" i="43" s="1"/>
  <c r="H10" i="43" s="1"/>
  <c r="I10" i="43" s="1"/>
  <c r="AL50" i="43"/>
  <c r="AM50" i="43" s="1"/>
  <c r="AN50" i="43" s="1"/>
  <c r="AO50" i="43" s="1"/>
  <c r="AP50" i="43" s="1"/>
  <c r="AQ50" i="43" s="1"/>
  <c r="AR50" i="43" s="1"/>
  <c r="AE50" i="43"/>
  <c r="AF50" i="43" s="1"/>
  <c r="AG50" i="43" s="1"/>
  <c r="AH50" i="43" s="1"/>
  <c r="AI50" i="43" s="1"/>
  <c r="AJ50" i="43" s="1"/>
  <c r="AK50" i="43" s="1"/>
  <c r="X50" i="43"/>
  <c r="Y50" i="43" s="1"/>
  <c r="Z50" i="43" s="1"/>
  <c r="AA50" i="43" s="1"/>
  <c r="AB50" i="43" s="1"/>
  <c r="AC50" i="43" s="1"/>
  <c r="AD50" i="43" s="1"/>
  <c r="Q50" i="43"/>
  <c r="R50" i="43" s="1"/>
  <c r="S50" i="43" s="1"/>
  <c r="T50" i="43" s="1"/>
  <c r="U50" i="43" s="1"/>
  <c r="V50" i="43" s="1"/>
  <c r="W50" i="43" s="1"/>
  <c r="J50" i="43"/>
  <c r="K50" i="43" s="1"/>
  <c r="L50" i="43" s="1"/>
  <c r="M50" i="43" s="1"/>
  <c r="N50" i="43" s="1"/>
  <c r="O50" i="43" s="1"/>
  <c r="P50" i="43" s="1"/>
  <c r="B50" i="43"/>
  <c r="C50" i="43" s="1"/>
  <c r="D50" i="43" s="1"/>
  <c r="E50" i="43" s="1"/>
  <c r="F50" i="43" s="1"/>
  <c r="G50" i="43" s="1"/>
  <c r="H50" i="43" s="1"/>
  <c r="I50" i="43" s="1"/>
  <c r="AY373" i="43"/>
  <c r="BK373" i="43"/>
  <c r="BN373" i="43" s="1"/>
  <c r="AY312" i="43"/>
  <c r="BK312" i="43"/>
  <c r="BN312" i="43" s="1"/>
  <c r="AY400" i="43"/>
  <c r="BK400" i="43"/>
  <c r="BN400" i="43" s="1"/>
  <c r="AY307" i="43"/>
  <c r="AW468" i="43"/>
  <c r="BC468" i="43" s="1"/>
  <c r="BI468" i="43" s="1"/>
  <c r="AX361" i="43"/>
  <c r="AW423" i="43"/>
  <c r="BC423" i="43" s="1"/>
  <c r="BI423" i="43" s="1"/>
  <c r="AV400" i="43"/>
  <c r="BB400" i="43" s="1"/>
  <c r="BH400" i="43" s="1"/>
  <c r="AX306" i="43"/>
  <c r="BD306" i="43" s="1"/>
  <c r="BJ306" i="43" s="1"/>
  <c r="AV373" i="43"/>
  <c r="BB373" i="43" s="1"/>
  <c r="BH373" i="43" s="1"/>
  <c r="AU468" i="43"/>
  <c r="BA468" i="43" s="1"/>
  <c r="BG468" i="43" s="1"/>
  <c r="AU449" i="43"/>
  <c r="BA449" i="43" s="1"/>
  <c r="BG449" i="43" s="1"/>
  <c r="AL387" i="43"/>
  <c r="AM387" i="43" s="1"/>
  <c r="AN387" i="43" s="1"/>
  <c r="AO387" i="43" s="1"/>
  <c r="AP387" i="43" s="1"/>
  <c r="AQ387" i="43" s="1"/>
  <c r="AR387" i="43" s="1"/>
  <c r="AF387" i="43"/>
  <c r="AG387" i="43" s="1"/>
  <c r="AE387" i="43"/>
  <c r="X387" i="43"/>
  <c r="Y387" i="43" s="1"/>
  <c r="Q387" i="43"/>
  <c r="J387" i="43"/>
  <c r="K387" i="43" s="1"/>
  <c r="D387" i="43"/>
  <c r="E387" i="43" s="1"/>
  <c r="F387" i="43" s="1"/>
  <c r="G387" i="43" s="1"/>
  <c r="H387" i="43" s="1"/>
  <c r="I387" i="43" s="1"/>
  <c r="C387" i="43"/>
  <c r="B387" i="43"/>
  <c r="AM459" i="43"/>
  <c r="AN459" i="43" s="1"/>
  <c r="AO459" i="43" s="1"/>
  <c r="AP459" i="43" s="1"/>
  <c r="AQ459" i="43" s="1"/>
  <c r="AR459" i="43" s="1"/>
  <c r="AL459" i="43"/>
  <c r="AE459" i="43"/>
  <c r="AF459" i="43" s="1"/>
  <c r="AG459" i="43" s="1"/>
  <c r="AH459" i="43" s="1"/>
  <c r="AI459" i="43" s="1"/>
  <c r="AJ459" i="43" s="1"/>
  <c r="AK459" i="43" s="1"/>
  <c r="X459" i="43"/>
  <c r="Y459" i="43" s="1"/>
  <c r="Z459" i="43" s="1"/>
  <c r="AA459" i="43" s="1"/>
  <c r="AB459" i="43" s="1"/>
  <c r="AC459" i="43" s="1"/>
  <c r="AD459" i="43" s="1"/>
  <c r="Q459" i="43"/>
  <c r="R459" i="43" s="1"/>
  <c r="O459" i="43"/>
  <c r="P459" i="43" s="1"/>
  <c r="N459" i="43"/>
  <c r="L459" i="43"/>
  <c r="K459" i="43"/>
  <c r="M459" i="43"/>
  <c r="J459" i="43"/>
  <c r="D459" i="43"/>
  <c r="E459" i="43" s="1"/>
  <c r="B459" i="43"/>
  <c r="C459" i="43"/>
  <c r="AN428" i="43"/>
  <c r="AO428" i="43" s="1"/>
  <c r="AM428" i="43"/>
  <c r="AL428" i="43"/>
  <c r="AE428" i="43"/>
  <c r="AF428" i="43" s="1"/>
  <c r="AG428" i="43" s="1"/>
  <c r="AH428" i="43" s="1"/>
  <c r="AI428" i="43" s="1"/>
  <c r="AJ428" i="43" s="1"/>
  <c r="AK428" i="43" s="1"/>
  <c r="X428" i="43"/>
  <c r="Y428" i="43"/>
  <c r="Z428" i="43" s="1"/>
  <c r="Q428" i="43"/>
  <c r="R428" i="43" s="1"/>
  <c r="S428" i="43" s="1"/>
  <c r="T428" i="43" s="1"/>
  <c r="U428" i="43" s="1"/>
  <c r="V428" i="43" s="1"/>
  <c r="W428" i="43" s="1"/>
  <c r="J428" i="43"/>
  <c r="C428" i="43"/>
  <c r="B428" i="43"/>
  <c r="AN458" i="43"/>
  <c r="AO458" i="43" s="1"/>
  <c r="AM458" i="43"/>
  <c r="AL458" i="43"/>
  <c r="AF458" i="43"/>
  <c r="AE458" i="43"/>
  <c r="Y458" i="43"/>
  <c r="Z458" i="43" s="1"/>
  <c r="AA458" i="43" s="1"/>
  <c r="AB458" i="43" s="1"/>
  <c r="AC458" i="43" s="1"/>
  <c r="AD458" i="43" s="1"/>
  <c r="X458" i="43"/>
  <c r="Q458" i="43"/>
  <c r="R458" i="43"/>
  <c r="S458" i="43" s="1"/>
  <c r="T458" i="43" s="1"/>
  <c r="U458" i="43" s="1"/>
  <c r="V458" i="43" s="1"/>
  <c r="W458" i="43" s="1"/>
  <c r="J458" i="43"/>
  <c r="K458" i="43" s="1"/>
  <c r="D458" i="43"/>
  <c r="E458" i="43" s="1"/>
  <c r="F458" i="43" s="1"/>
  <c r="G458" i="43" s="1"/>
  <c r="H458" i="43" s="1"/>
  <c r="I458" i="43" s="1"/>
  <c r="B458" i="43"/>
  <c r="C458" i="43"/>
  <c r="AV306" i="43"/>
  <c r="BB306" i="43" s="1"/>
  <c r="BH306" i="43" s="1"/>
  <c r="AV440" i="43"/>
  <c r="BB440" i="43" s="1"/>
  <c r="BH440" i="43" s="1"/>
  <c r="AL445" i="43"/>
  <c r="AM445" i="43" s="1"/>
  <c r="AF445" i="43"/>
  <c r="AE445" i="43"/>
  <c r="X445" i="43"/>
  <c r="Y445" i="43"/>
  <c r="Z445" i="43" s="1"/>
  <c r="Q445" i="43"/>
  <c r="R445" i="43" s="1"/>
  <c r="L445" i="43"/>
  <c r="M445" i="43" s="1"/>
  <c r="N445" i="43" s="1"/>
  <c r="O445" i="43" s="1"/>
  <c r="P445" i="43" s="1"/>
  <c r="K445" i="43"/>
  <c r="J445" i="43"/>
  <c r="D445" i="43"/>
  <c r="E445" i="43" s="1"/>
  <c r="F445" i="43" s="1"/>
  <c r="G445" i="43" s="1"/>
  <c r="H445" i="43" s="1"/>
  <c r="I445" i="43" s="1"/>
  <c r="C445" i="43"/>
  <c r="B445" i="43"/>
  <c r="AW329" i="43"/>
  <c r="BC329" i="43" s="1"/>
  <c r="BI329" i="43" s="1"/>
  <c r="AS485" i="43"/>
  <c r="AV479" i="43"/>
  <c r="AT404" i="43"/>
  <c r="AZ404" i="43" s="1"/>
  <c r="BF404" i="43" s="1"/>
  <c r="AT344" i="43"/>
  <c r="AZ344" i="43" s="1"/>
  <c r="AL358" i="43"/>
  <c r="AM358" i="43" s="1"/>
  <c r="AH358" i="43"/>
  <c r="AI358" i="43" s="1"/>
  <c r="AG358" i="43"/>
  <c r="AF358" i="43"/>
  <c r="AE358" i="43"/>
  <c r="X358" i="43"/>
  <c r="R358" i="43"/>
  <c r="S358" i="43"/>
  <c r="T358" i="43" s="1"/>
  <c r="U358" i="43" s="1"/>
  <c r="V358" i="43" s="1"/>
  <c r="W358" i="43" s="1"/>
  <c r="Q358" i="43"/>
  <c r="AU358" i="43" s="1"/>
  <c r="BA358" i="43" s="1"/>
  <c r="BG358" i="43" s="1"/>
  <c r="J358" i="43"/>
  <c r="K358" i="43" s="1"/>
  <c r="C358" i="43"/>
  <c r="E358" i="43"/>
  <c r="D358" i="43"/>
  <c r="B358" i="43"/>
  <c r="AO417" i="43"/>
  <c r="AP417" i="43" s="1"/>
  <c r="AQ417" i="43" s="1"/>
  <c r="AR417" i="43" s="1"/>
  <c r="AM417" i="43"/>
  <c r="AX417" i="43" s="1"/>
  <c r="BD417" i="43" s="1"/>
  <c r="BJ417" i="43" s="1"/>
  <c r="AN417" i="43"/>
  <c r="AL417" i="43"/>
  <c r="AE417" i="43"/>
  <c r="AF417" i="43" s="1"/>
  <c r="X417" i="43"/>
  <c r="Q417" i="43"/>
  <c r="R417" i="43" s="1"/>
  <c r="S417" i="43" s="1"/>
  <c r="T417" i="43" s="1"/>
  <c r="U417" i="43" s="1"/>
  <c r="V417" i="43" s="1"/>
  <c r="W417" i="43" s="1"/>
  <c r="J417" i="43"/>
  <c r="K417" i="43" s="1"/>
  <c r="L417" i="43" s="1"/>
  <c r="M417" i="43" s="1"/>
  <c r="N417" i="43" s="1"/>
  <c r="O417" i="43" s="1"/>
  <c r="P417" i="43" s="1"/>
  <c r="D417" i="43"/>
  <c r="C417" i="43"/>
  <c r="E417" i="43"/>
  <c r="F417" i="43" s="1"/>
  <c r="G417" i="43" s="1"/>
  <c r="H417" i="43" s="1"/>
  <c r="I417" i="43" s="1"/>
  <c r="B417" i="43"/>
  <c r="AL8" i="43"/>
  <c r="AM8" i="43" s="1"/>
  <c r="AN8" i="43" s="1"/>
  <c r="AO8" i="43" s="1"/>
  <c r="AP8" i="43" s="1"/>
  <c r="AQ8" i="43" s="1"/>
  <c r="AR8" i="43" s="1"/>
  <c r="AE8" i="43"/>
  <c r="AF8" i="43" s="1"/>
  <c r="AG8" i="43" s="1"/>
  <c r="AH8" i="43" s="1"/>
  <c r="AI8" i="43" s="1"/>
  <c r="AJ8" i="43" s="1"/>
  <c r="AK8" i="43" s="1"/>
  <c r="X8" i="43"/>
  <c r="Y8" i="43" s="1"/>
  <c r="Z8" i="43" s="1"/>
  <c r="AA8" i="43" s="1"/>
  <c r="AB8" i="43" s="1"/>
  <c r="AC8" i="43" s="1"/>
  <c r="AD8" i="43" s="1"/>
  <c r="Q8" i="43"/>
  <c r="R8" i="43" s="1"/>
  <c r="S8" i="43" s="1"/>
  <c r="T8" i="43" s="1"/>
  <c r="U8" i="43" s="1"/>
  <c r="V8" i="43" s="1"/>
  <c r="W8" i="43" s="1"/>
  <c r="J8" i="43"/>
  <c r="K8" i="43" s="1"/>
  <c r="L8" i="43" s="1"/>
  <c r="M8" i="43" s="1"/>
  <c r="N8" i="43" s="1"/>
  <c r="O8" i="43" s="1"/>
  <c r="P8" i="43" s="1"/>
  <c r="B8" i="43"/>
  <c r="C8" i="43" s="1"/>
  <c r="D8" i="43" s="1"/>
  <c r="E8" i="43" s="1"/>
  <c r="F8" i="43" s="1"/>
  <c r="G8" i="43" s="1"/>
  <c r="H8" i="43" s="1"/>
  <c r="I8" i="43" s="1"/>
  <c r="AL48" i="43"/>
  <c r="AM48" i="43" s="1"/>
  <c r="AN48" i="43" s="1"/>
  <c r="AO48" i="43" s="1"/>
  <c r="AP48" i="43" s="1"/>
  <c r="AQ48" i="43" s="1"/>
  <c r="AR48" i="43" s="1"/>
  <c r="AE48" i="43"/>
  <c r="AF48" i="43" s="1"/>
  <c r="AG48" i="43" s="1"/>
  <c r="AH48" i="43" s="1"/>
  <c r="AI48" i="43" s="1"/>
  <c r="AJ48" i="43" s="1"/>
  <c r="AK48" i="43" s="1"/>
  <c r="X48" i="43"/>
  <c r="Y48" i="43" s="1"/>
  <c r="Z48" i="43" s="1"/>
  <c r="AA48" i="43" s="1"/>
  <c r="AB48" i="43" s="1"/>
  <c r="AC48" i="43" s="1"/>
  <c r="AD48" i="43" s="1"/>
  <c r="Q48" i="43"/>
  <c r="R48" i="43" s="1"/>
  <c r="S48" i="43" s="1"/>
  <c r="T48" i="43" s="1"/>
  <c r="U48" i="43" s="1"/>
  <c r="V48" i="43" s="1"/>
  <c r="W48" i="43" s="1"/>
  <c r="J48" i="43"/>
  <c r="K48" i="43" s="1"/>
  <c r="L48" i="43" s="1"/>
  <c r="M48" i="43" s="1"/>
  <c r="N48" i="43" s="1"/>
  <c r="O48" i="43" s="1"/>
  <c r="P48" i="43" s="1"/>
  <c r="B48" i="43"/>
  <c r="C48" i="43" s="1"/>
  <c r="D48" i="43" s="1"/>
  <c r="E48" i="43" s="1"/>
  <c r="F48" i="43" s="1"/>
  <c r="G48" i="43" s="1"/>
  <c r="H48" i="43" s="1"/>
  <c r="I48" i="43" s="1"/>
  <c r="AL52" i="43"/>
  <c r="AM52" i="43" s="1"/>
  <c r="AN52" i="43" s="1"/>
  <c r="AO52" i="43" s="1"/>
  <c r="AP52" i="43" s="1"/>
  <c r="AQ52" i="43" s="1"/>
  <c r="AR52" i="43" s="1"/>
  <c r="AE52" i="43"/>
  <c r="AF52" i="43" s="1"/>
  <c r="AG52" i="43" s="1"/>
  <c r="AH52" i="43" s="1"/>
  <c r="AI52" i="43" s="1"/>
  <c r="AJ52" i="43" s="1"/>
  <c r="AK52" i="43" s="1"/>
  <c r="X52" i="43"/>
  <c r="Y52" i="43" s="1"/>
  <c r="Z52" i="43" s="1"/>
  <c r="AA52" i="43" s="1"/>
  <c r="AB52" i="43" s="1"/>
  <c r="AC52" i="43" s="1"/>
  <c r="AD52" i="43" s="1"/>
  <c r="Q52" i="43"/>
  <c r="R52" i="43" s="1"/>
  <c r="S52" i="43" s="1"/>
  <c r="T52" i="43" s="1"/>
  <c r="U52" i="43" s="1"/>
  <c r="V52" i="43" s="1"/>
  <c r="W52" i="43" s="1"/>
  <c r="J52" i="43"/>
  <c r="B52" i="43"/>
  <c r="C52" i="43" s="1"/>
  <c r="D52" i="43" s="1"/>
  <c r="E52" i="43" s="1"/>
  <c r="F52" i="43" s="1"/>
  <c r="G52" i="43" s="1"/>
  <c r="H52" i="43" s="1"/>
  <c r="I52" i="43" s="1"/>
  <c r="AL9" i="43"/>
  <c r="AM9" i="43" s="1"/>
  <c r="AN9" i="43" s="1"/>
  <c r="AO9" i="43" s="1"/>
  <c r="AP9" i="43" s="1"/>
  <c r="AQ9" i="43" s="1"/>
  <c r="AR9" i="43" s="1"/>
  <c r="AE9" i="43"/>
  <c r="AF9" i="43" s="1"/>
  <c r="AG9" i="43" s="1"/>
  <c r="AH9" i="43" s="1"/>
  <c r="AI9" i="43" s="1"/>
  <c r="AJ9" i="43" s="1"/>
  <c r="AK9" i="43" s="1"/>
  <c r="X9" i="43"/>
  <c r="Y9" i="43" s="1"/>
  <c r="Z9" i="43" s="1"/>
  <c r="AA9" i="43" s="1"/>
  <c r="AB9" i="43" s="1"/>
  <c r="AC9" i="43" s="1"/>
  <c r="AD9" i="43" s="1"/>
  <c r="Q9" i="43"/>
  <c r="R9" i="43" s="1"/>
  <c r="S9" i="43" s="1"/>
  <c r="T9" i="43" s="1"/>
  <c r="U9" i="43" s="1"/>
  <c r="V9" i="43" s="1"/>
  <c r="W9" i="43" s="1"/>
  <c r="J9" i="43"/>
  <c r="K9" i="43" s="1"/>
  <c r="L9" i="43" s="1"/>
  <c r="M9" i="43" s="1"/>
  <c r="N9" i="43" s="1"/>
  <c r="O9" i="43" s="1"/>
  <c r="P9" i="43" s="1"/>
  <c r="B9" i="43"/>
  <c r="C9" i="43" s="1"/>
  <c r="D9" i="43" s="1"/>
  <c r="E9" i="43" s="1"/>
  <c r="F9" i="43" s="1"/>
  <c r="G9" i="43" s="1"/>
  <c r="H9" i="43" s="1"/>
  <c r="I9" i="43" s="1"/>
  <c r="AL49" i="43"/>
  <c r="AM49" i="43" s="1"/>
  <c r="AN49" i="43" s="1"/>
  <c r="AO49" i="43" s="1"/>
  <c r="AP49" i="43" s="1"/>
  <c r="AQ49" i="43" s="1"/>
  <c r="AR49" i="43" s="1"/>
  <c r="AE49" i="43"/>
  <c r="AF49" i="43" s="1"/>
  <c r="AG49" i="43" s="1"/>
  <c r="AH49" i="43" s="1"/>
  <c r="AI49" i="43" s="1"/>
  <c r="AJ49" i="43" s="1"/>
  <c r="AK49" i="43" s="1"/>
  <c r="X49" i="43"/>
  <c r="Y49" i="43" s="1"/>
  <c r="Z49" i="43" s="1"/>
  <c r="AA49" i="43" s="1"/>
  <c r="AB49" i="43" s="1"/>
  <c r="AC49" i="43" s="1"/>
  <c r="AD49" i="43" s="1"/>
  <c r="Q49" i="43"/>
  <c r="R49" i="43" s="1"/>
  <c r="S49" i="43" s="1"/>
  <c r="T49" i="43" s="1"/>
  <c r="U49" i="43" s="1"/>
  <c r="V49" i="43" s="1"/>
  <c r="W49" i="43" s="1"/>
  <c r="J49" i="43"/>
  <c r="K49" i="43" s="1"/>
  <c r="L49" i="43" s="1"/>
  <c r="M49" i="43" s="1"/>
  <c r="N49" i="43" s="1"/>
  <c r="O49" i="43" s="1"/>
  <c r="P49" i="43" s="1"/>
  <c r="B49" i="43"/>
  <c r="C49" i="43" s="1"/>
  <c r="D49" i="43" s="1"/>
  <c r="E49" i="43" s="1"/>
  <c r="F49" i="43" s="1"/>
  <c r="G49" i="43" s="1"/>
  <c r="H49" i="43" s="1"/>
  <c r="I49" i="43" s="1"/>
  <c r="AL19" i="43"/>
  <c r="AM19" i="43" s="1"/>
  <c r="AN19" i="43" s="1"/>
  <c r="AO19" i="43" s="1"/>
  <c r="AP19" i="43" s="1"/>
  <c r="AQ19" i="43" s="1"/>
  <c r="AR19" i="43" s="1"/>
  <c r="AE19" i="43"/>
  <c r="AF19" i="43" s="1"/>
  <c r="AG19" i="43" s="1"/>
  <c r="AH19" i="43" s="1"/>
  <c r="AI19" i="43" s="1"/>
  <c r="AJ19" i="43" s="1"/>
  <c r="AK19" i="43" s="1"/>
  <c r="X19" i="43"/>
  <c r="Y19" i="43" s="1"/>
  <c r="Z19" i="43" s="1"/>
  <c r="AA19" i="43" s="1"/>
  <c r="AB19" i="43" s="1"/>
  <c r="AC19" i="43" s="1"/>
  <c r="AD19" i="43" s="1"/>
  <c r="Q19" i="43"/>
  <c r="R19" i="43" s="1"/>
  <c r="S19" i="43" s="1"/>
  <c r="T19" i="43" s="1"/>
  <c r="U19" i="43" s="1"/>
  <c r="V19" i="43" s="1"/>
  <c r="W19" i="43" s="1"/>
  <c r="J19" i="43"/>
  <c r="K19" i="43" s="1"/>
  <c r="L19" i="43" s="1"/>
  <c r="M19" i="43" s="1"/>
  <c r="N19" i="43" s="1"/>
  <c r="O19" i="43" s="1"/>
  <c r="P19" i="43" s="1"/>
  <c r="B19" i="43"/>
  <c r="C19" i="43" s="1"/>
  <c r="D19" i="43" s="1"/>
  <c r="E19" i="43" s="1"/>
  <c r="F19" i="43" s="1"/>
  <c r="G19" i="43" s="1"/>
  <c r="H19" i="43" s="1"/>
  <c r="I19" i="43" s="1"/>
  <c r="AL5" i="43"/>
  <c r="AM5" i="43" s="1"/>
  <c r="AN5" i="43" s="1"/>
  <c r="AO5" i="43" s="1"/>
  <c r="AP5" i="43" s="1"/>
  <c r="AQ5" i="43" s="1"/>
  <c r="AR5" i="43" s="1"/>
  <c r="AE5" i="43"/>
  <c r="AF5" i="43" s="1"/>
  <c r="AG5" i="43" s="1"/>
  <c r="AH5" i="43" s="1"/>
  <c r="AI5" i="43" s="1"/>
  <c r="AJ5" i="43" s="1"/>
  <c r="AK5" i="43" s="1"/>
  <c r="X5" i="43"/>
  <c r="Y5" i="43" s="1"/>
  <c r="Z5" i="43" s="1"/>
  <c r="AA5" i="43" s="1"/>
  <c r="AB5" i="43" s="1"/>
  <c r="AC5" i="43" s="1"/>
  <c r="AD5" i="43" s="1"/>
  <c r="Q5" i="43"/>
  <c r="R5" i="43" s="1"/>
  <c r="S5" i="43" s="1"/>
  <c r="T5" i="43" s="1"/>
  <c r="U5" i="43" s="1"/>
  <c r="V5" i="43" s="1"/>
  <c r="W5" i="43" s="1"/>
  <c r="J5" i="43"/>
  <c r="K5" i="43" s="1"/>
  <c r="L5" i="43" s="1"/>
  <c r="M5" i="43" s="1"/>
  <c r="N5" i="43" s="1"/>
  <c r="O5" i="43" s="1"/>
  <c r="P5" i="43" s="1"/>
  <c r="B5" i="43"/>
  <c r="C5" i="43" s="1"/>
  <c r="D5" i="43" s="1"/>
  <c r="E5" i="43" s="1"/>
  <c r="F5" i="43" s="1"/>
  <c r="G5" i="43" s="1"/>
  <c r="H5" i="43" s="1"/>
  <c r="I5" i="43" s="1"/>
  <c r="AL7" i="43"/>
  <c r="AM7" i="43" s="1"/>
  <c r="AN7" i="43" s="1"/>
  <c r="AO7" i="43" s="1"/>
  <c r="AP7" i="43" s="1"/>
  <c r="AQ7" i="43" s="1"/>
  <c r="AR7" i="43" s="1"/>
  <c r="AE7" i="43"/>
  <c r="AF7" i="43" s="1"/>
  <c r="AG7" i="43" s="1"/>
  <c r="AH7" i="43" s="1"/>
  <c r="AI7" i="43" s="1"/>
  <c r="AJ7" i="43" s="1"/>
  <c r="AK7" i="43" s="1"/>
  <c r="X7" i="43"/>
  <c r="Y7" i="43" s="1"/>
  <c r="Z7" i="43" s="1"/>
  <c r="AA7" i="43" s="1"/>
  <c r="AB7" i="43" s="1"/>
  <c r="AC7" i="43" s="1"/>
  <c r="AD7" i="43" s="1"/>
  <c r="Q7" i="43"/>
  <c r="R7" i="43" s="1"/>
  <c r="S7" i="43" s="1"/>
  <c r="T7" i="43" s="1"/>
  <c r="U7" i="43" s="1"/>
  <c r="V7" i="43" s="1"/>
  <c r="W7" i="43" s="1"/>
  <c r="J7" i="43"/>
  <c r="K7" i="43" s="1"/>
  <c r="L7" i="43" s="1"/>
  <c r="M7" i="43" s="1"/>
  <c r="N7" i="43" s="1"/>
  <c r="O7" i="43" s="1"/>
  <c r="P7" i="43" s="1"/>
  <c r="B7" i="43"/>
  <c r="C7" i="43" s="1"/>
  <c r="D7" i="43" s="1"/>
  <c r="E7" i="43" s="1"/>
  <c r="F7" i="43" s="1"/>
  <c r="G7" i="43" s="1"/>
  <c r="H7" i="43" s="1"/>
  <c r="I7" i="43" s="1"/>
  <c r="AY449" i="43"/>
  <c r="BK449" i="43"/>
  <c r="BN449" i="43" s="1"/>
  <c r="AY468" i="43"/>
  <c r="AT306" i="43"/>
  <c r="AT307" i="43"/>
  <c r="AZ307" i="43" s="1"/>
  <c r="BF307" i="43" s="1"/>
  <c r="AX449" i="43"/>
  <c r="BD449" i="43" s="1"/>
  <c r="BJ449" i="43" s="1"/>
  <c r="AW314" i="43"/>
  <c r="BC314" i="43" s="1"/>
  <c r="BI314" i="43" s="1"/>
  <c r="AL436" i="43"/>
  <c r="AM436" i="43" s="1"/>
  <c r="AE436" i="43"/>
  <c r="X436" i="43"/>
  <c r="Y436" i="43" s="1"/>
  <c r="S436" i="43"/>
  <c r="R436" i="43"/>
  <c r="Q436" i="43"/>
  <c r="L436" i="43"/>
  <c r="M436" i="43" s="1"/>
  <c r="N436" i="43" s="1"/>
  <c r="O436" i="43" s="1"/>
  <c r="P436" i="43" s="1"/>
  <c r="K436" i="43"/>
  <c r="J436" i="43"/>
  <c r="D436" i="43"/>
  <c r="C436" i="43"/>
  <c r="B436" i="43"/>
  <c r="AX479" i="43"/>
  <c r="BD479" i="43" s="1"/>
  <c r="BJ479" i="43" s="1"/>
  <c r="AX318" i="43"/>
  <c r="BD318" i="43" s="1"/>
  <c r="BJ318" i="43" s="1"/>
  <c r="AW356" i="43"/>
  <c r="AW328" i="43"/>
  <c r="AT492" i="43"/>
  <c r="AS451" i="43"/>
  <c r="BK360" i="43"/>
  <c r="BN360" i="43" s="1"/>
  <c r="AY360" i="43"/>
  <c r="BK401" i="43"/>
  <c r="BN401" i="43" s="1"/>
  <c r="AY401" i="43"/>
  <c r="AT485" i="43"/>
  <c r="AZ485" i="43" s="1"/>
  <c r="BF485" i="43" s="1"/>
  <c r="AO341" i="43"/>
  <c r="AP341" i="43" s="1"/>
  <c r="AQ341" i="43" s="1"/>
  <c r="AR341" i="43" s="1"/>
  <c r="AN341" i="43"/>
  <c r="AM341" i="43"/>
  <c r="AL341" i="43"/>
  <c r="AG341" i="43"/>
  <c r="AH341" i="43" s="1"/>
  <c r="AI341" i="43" s="1"/>
  <c r="AJ341" i="43" s="1"/>
  <c r="AK341" i="43" s="1"/>
  <c r="AF341" i="43"/>
  <c r="AE341" i="43"/>
  <c r="X341" i="43"/>
  <c r="Z341" i="43"/>
  <c r="Y341" i="43"/>
  <c r="Q341" i="43"/>
  <c r="R341" i="43" s="1"/>
  <c r="J341" i="43"/>
  <c r="K341" i="43" s="1"/>
  <c r="L341" i="43" s="1"/>
  <c r="M341" i="43" s="1"/>
  <c r="N341" i="43" s="1"/>
  <c r="O341" i="43" s="1"/>
  <c r="P341" i="43" s="1"/>
  <c r="C341" i="43"/>
  <c r="D341" i="43" s="1"/>
  <c r="B341" i="43"/>
  <c r="AL322" i="43"/>
  <c r="AM322" i="43" s="1"/>
  <c r="AN322" i="43" s="1"/>
  <c r="AO322" i="43" s="1"/>
  <c r="AP322" i="43" s="1"/>
  <c r="AQ322" i="43" s="1"/>
  <c r="AR322" i="43" s="1"/>
  <c r="AF322" i="43"/>
  <c r="AG322" i="43" s="1"/>
  <c r="AE322" i="43"/>
  <c r="Z322" i="43"/>
  <c r="AA322" i="43" s="1"/>
  <c r="AB322" i="43" s="1"/>
  <c r="AC322" i="43" s="1"/>
  <c r="AD322" i="43" s="1"/>
  <c r="Y322" i="43"/>
  <c r="X322" i="43"/>
  <c r="AV322" i="43" s="1"/>
  <c r="BB322" i="43" s="1"/>
  <c r="BH322" i="43" s="1"/>
  <c r="Q322" i="43"/>
  <c r="R322" i="43" s="1"/>
  <c r="J322" i="43"/>
  <c r="K322" i="43" s="1"/>
  <c r="L322" i="43" s="1"/>
  <c r="M322" i="43" s="1"/>
  <c r="N322" i="43" s="1"/>
  <c r="O322" i="43" s="1"/>
  <c r="P322" i="43" s="1"/>
  <c r="C322" i="43"/>
  <c r="D322" i="43" s="1"/>
  <c r="E322" i="43" s="1"/>
  <c r="F322" i="43" s="1"/>
  <c r="G322" i="43" s="1"/>
  <c r="H322" i="43" s="1"/>
  <c r="I322" i="43" s="1"/>
  <c r="B322" i="43"/>
  <c r="AW350" i="43"/>
  <c r="BC350" i="43" s="1"/>
  <c r="BI350" i="43" s="1"/>
  <c r="AL357" i="43"/>
  <c r="AM357" i="43" s="1"/>
  <c r="AN357" i="43" s="1"/>
  <c r="AO357" i="43" s="1"/>
  <c r="AP357" i="43" s="1"/>
  <c r="AQ357" i="43" s="1"/>
  <c r="AR357" i="43" s="1"/>
  <c r="AF357" i="43"/>
  <c r="AG357" i="43" s="1"/>
  <c r="AE357" i="43"/>
  <c r="X357" i="43"/>
  <c r="Y357" i="43"/>
  <c r="Z357" i="43" s="1"/>
  <c r="AA357" i="43" s="1"/>
  <c r="AB357" i="43" s="1"/>
  <c r="AC357" i="43" s="1"/>
  <c r="AD357" i="43" s="1"/>
  <c r="R357" i="43"/>
  <c r="S357" i="43" s="1"/>
  <c r="T357" i="43" s="1"/>
  <c r="U357" i="43" s="1"/>
  <c r="V357" i="43" s="1"/>
  <c r="W357" i="43" s="1"/>
  <c r="Q357" i="43"/>
  <c r="AU357" i="43" s="1"/>
  <c r="BA357" i="43" s="1"/>
  <c r="BG357" i="43" s="1"/>
  <c r="L357" i="43"/>
  <c r="M357" i="43" s="1"/>
  <c r="N357" i="43" s="1"/>
  <c r="O357" i="43" s="1"/>
  <c r="P357" i="43" s="1"/>
  <c r="K357" i="43"/>
  <c r="J357" i="43"/>
  <c r="D357" i="43"/>
  <c r="E357" i="43" s="1"/>
  <c r="C357" i="43"/>
  <c r="B357" i="43"/>
  <c r="AV481" i="43"/>
  <c r="BB481" i="43" s="1"/>
  <c r="BH481" i="43" s="1"/>
  <c r="AX468" i="43"/>
  <c r="BD468" i="43" s="1"/>
  <c r="BJ468" i="43" s="1"/>
  <c r="BM85" i="43"/>
  <c r="BM90" i="43"/>
  <c r="BM94" i="43"/>
  <c r="BM98" i="43"/>
  <c r="BM99" i="43"/>
  <c r="BM88" i="43"/>
  <c r="BE63" i="43"/>
  <c r="BM63" i="43" s="1"/>
  <c r="BL65" i="43"/>
  <c r="BM65" i="43" s="1"/>
  <c r="BF83" i="43"/>
  <c r="BM83" i="43" s="1"/>
  <c r="BL86" i="43"/>
  <c r="BM86" i="43" s="1"/>
  <c r="BE70" i="43"/>
  <c r="BL70" i="43"/>
  <c r="BE93" i="43"/>
  <c r="BL93" i="43"/>
  <c r="BM93" i="43" s="1"/>
  <c r="BE72" i="43"/>
  <c r="BL72" i="43"/>
  <c r="BE69" i="43"/>
  <c r="BL69" i="43"/>
  <c r="BE79" i="43"/>
  <c r="BL79" i="43"/>
  <c r="BL74" i="43"/>
  <c r="BE74" i="43"/>
  <c r="BL84" i="43"/>
  <c r="BE84" i="43"/>
  <c r="AV4" i="43"/>
  <c r="BB4" i="43" s="1"/>
  <c r="BH4" i="43" s="1"/>
  <c r="AS4" i="43"/>
  <c r="AY4" i="43" s="1"/>
  <c r="AW4" i="43"/>
  <c r="BC4" i="43" s="1"/>
  <c r="BI4" i="43" s="1"/>
  <c r="AU4" i="43"/>
  <c r="BA4" i="43" s="1"/>
  <c r="BG4" i="43" s="1"/>
  <c r="AT35" i="43"/>
  <c r="AZ35" i="43" s="1"/>
  <c r="BF35" i="43" s="1"/>
  <c r="AU35" i="43"/>
  <c r="BA35" i="43" s="1"/>
  <c r="BG35" i="43" s="1"/>
  <c r="AV35" i="43"/>
  <c r="BB35" i="43" s="1"/>
  <c r="BH35" i="43" s="1"/>
  <c r="AX35" i="43"/>
  <c r="BD35" i="43" s="1"/>
  <c r="BJ35" i="43" s="1"/>
  <c r="AV14" i="43"/>
  <c r="BB14" i="43" s="1"/>
  <c r="BH14" i="43" s="1"/>
  <c r="AX14" i="43"/>
  <c r="BD14" i="43" s="1"/>
  <c r="BJ14" i="43" s="1"/>
  <c r="AW14" i="43"/>
  <c r="BC14" i="43" s="1"/>
  <c r="BI14" i="43" s="1"/>
  <c r="AS14" i="43"/>
  <c r="AT14" i="43"/>
  <c r="AZ14" i="43" s="1"/>
  <c r="BF14" i="43" s="1"/>
  <c r="AV13" i="43"/>
  <c r="BB13" i="43" s="1"/>
  <c r="BH13" i="43" s="1"/>
  <c r="AT13" i="43"/>
  <c r="AZ13" i="43" s="1"/>
  <c r="BF13" i="43" s="1"/>
  <c r="AS13" i="43"/>
  <c r="AY13" i="43" s="1"/>
  <c r="AU13" i="43"/>
  <c r="BA13" i="43" s="1"/>
  <c r="BG13" i="43" s="1"/>
  <c r="AT15" i="43"/>
  <c r="AZ15" i="43" s="1"/>
  <c r="BF15" i="43" s="1"/>
  <c r="AX15" i="43"/>
  <c r="BD15" i="43" s="1"/>
  <c r="BJ15" i="43" s="1"/>
  <c r="AW15" i="43"/>
  <c r="BC15" i="43" s="1"/>
  <c r="BI15" i="43" s="1"/>
  <c r="AV15" i="43"/>
  <c r="BB15" i="43" s="1"/>
  <c r="BH15" i="43" s="1"/>
  <c r="AS15" i="43"/>
  <c r="AY15" i="43" s="1"/>
  <c r="AW18" i="43"/>
  <c r="BC18" i="43" s="1"/>
  <c r="BI18" i="43" s="1"/>
  <c r="AU18" i="43"/>
  <c r="BA18" i="43" s="1"/>
  <c r="BG18" i="43" s="1"/>
  <c r="AX18" i="43"/>
  <c r="BD18" i="43" s="1"/>
  <c r="BJ18" i="43" s="1"/>
  <c r="AV18" i="43"/>
  <c r="BB18" i="43" s="1"/>
  <c r="BH18" i="43" s="1"/>
  <c r="AT24" i="43"/>
  <c r="AZ24" i="43" s="1"/>
  <c r="BF24" i="43" s="1"/>
  <c r="AX24" i="43"/>
  <c r="BD24" i="43" s="1"/>
  <c r="BJ24" i="43" s="1"/>
  <c r="AV24" i="43"/>
  <c r="BB24" i="43" s="1"/>
  <c r="BH24" i="43" s="1"/>
  <c r="AW24" i="43"/>
  <c r="BC24" i="43" s="1"/>
  <c r="BI24" i="43" s="1"/>
  <c r="AS24" i="43"/>
  <c r="AY24" i="43" s="1"/>
  <c r="AU28" i="43"/>
  <c r="BA28" i="43" s="1"/>
  <c r="BG28" i="43" s="1"/>
  <c r="AX28" i="43"/>
  <c r="BD28" i="43" s="1"/>
  <c r="BJ28" i="43" s="1"/>
  <c r="AT28" i="43"/>
  <c r="AZ28" i="43" s="1"/>
  <c r="BF28" i="43" s="1"/>
  <c r="AV28" i="43"/>
  <c r="BB28" i="43" s="1"/>
  <c r="BH28" i="43" s="1"/>
  <c r="AU25" i="43"/>
  <c r="BA25" i="43" s="1"/>
  <c r="BG25" i="43" s="1"/>
  <c r="AS25" i="43"/>
  <c r="AY25" i="43" s="1"/>
  <c r="AT25" i="43"/>
  <c r="AV25" i="43"/>
  <c r="BB25" i="43" s="1"/>
  <c r="BH25" i="43" s="1"/>
  <c r="AX25" i="43"/>
  <c r="BD25" i="43" s="1"/>
  <c r="BJ25" i="43" s="1"/>
  <c r="AW25" i="43"/>
  <c r="BC25" i="43" s="1"/>
  <c r="BI25" i="43" s="1"/>
  <c r="AU59" i="43"/>
  <c r="BA59" i="43" s="1"/>
  <c r="BG59" i="43" s="1"/>
  <c r="AV59" i="43"/>
  <c r="BB59" i="43" s="1"/>
  <c r="BH59" i="43" s="1"/>
  <c r="AT59" i="43"/>
  <c r="AZ59" i="43" s="1"/>
  <c r="BF59" i="43" s="1"/>
  <c r="AX59" i="43"/>
  <c r="BD59" i="43" s="1"/>
  <c r="BJ59" i="43" s="1"/>
  <c r="AX38" i="43"/>
  <c r="BD38" i="43" s="1"/>
  <c r="BJ38" i="43" s="1"/>
  <c r="AS38" i="43"/>
  <c r="AY38" i="43" s="1"/>
  <c r="BE38" i="43" s="1"/>
  <c r="AT38" i="43"/>
  <c r="AZ38" i="43" s="1"/>
  <c r="BF38" i="43" s="1"/>
  <c r="AV38" i="43"/>
  <c r="BB38" i="43" s="1"/>
  <c r="BH38" i="43" s="1"/>
  <c r="AT37" i="43"/>
  <c r="AZ37" i="43" s="1"/>
  <c r="BF37" i="43" s="1"/>
  <c r="AS37" i="43"/>
  <c r="AU37" i="43"/>
  <c r="BA37" i="43" s="1"/>
  <c r="BG37" i="43" s="1"/>
  <c r="AX37" i="43"/>
  <c r="BD37" i="43" s="1"/>
  <c r="BJ37" i="43" s="1"/>
  <c r="AW37" i="43"/>
  <c r="BC37" i="43" s="1"/>
  <c r="BI37" i="43" s="1"/>
  <c r="AS39" i="43"/>
  <c r="AY39" i="43" s="1"/>
  <c r="AX39" i="43"/>
  <c r="BD39" i="43" s="1"/>
  <c r="BJ39" i="43" s="1"/>
  <c r="AV39" i="43"/>
  <c r="BB39" i="43" s="1"/>
  <c r="BH39" i="43" s="1"/>
  <c r="AU39" i="43"/>
  <c r="BA39" i="43" s="1"/>
  <c r="BG39" i="43" s="1"/>
  <c r="AW42" i="43"/>
  <c r="BC42" i="43" s="1"/>
  <c r="BI42" i="43" s="1"/>
  <c r="AT42" i="43"/>
  <c r="AZ42" i="43" s="1"/>
  <c r="BF42" i="43" s="1"/>
  <c r="AS42" i="43"/>
  <c r="AY42" i="43" s="1"/>
  <c r="AX42" i="43"/>
  <c r="BD42" i="43" s="1"/>
  <c r="BJ42" i="43" s="1"/>
  <c r="AV42" i="43"/>
  <c r="BB42" i="43" s="1"/>
  <c r="BH42" i="43" s="1"/>
  <c r="AV8" i="43"/>
  <c r="BB8" i="43" s="1"/>
  <c r="BH8" i="43" s="1"/>
  <c r="AS8" i="43"/>
  <c r="AY8" i="43" s="1"/>
  <c r="AT8" i="43"/>
  <c r="AZ8" i="43" s="1"/>
  <c r="BF8" i="43" s="1"/>
  <c r="AX8" i="43"/>
  <c r="BD8" i="43" s="1"/>
  <c r="BJ8" i="43" s="1"/>
  <c r="AW48" i="43"/>
  <c r="BC48" i="43" s="1"/>
  <c r="BI48" i="43" s="1"/>
  <c r="AU48" i="43"/>
  <c r="BA48" i="43" s="1"/>
  <c r="BG48" i="43" s="1"/>
  <c r="AT48" i="43"/>
  <c r="AZ48" i="43" s="1"/>
  <c r="BF48" i="43" s="1"/>
  <c r="AV48" i="43"/>
  <c r="BB48" i="43" s="1"/>
  <c r="BH48" i="43" s="1"/>
  <c r="AU52" i="43"/>
  <c r="BA52" i="43" s="1"/>
  <c r="BG52" i="43" s="1"/>
  <c r="AS52" i="43"/>
  <c r="AY52" i="43" s="1"/>
  <c r="AW52" i="43"/>
  <c r="BC52" i="43" s="1"/>
  <c r="BI52" i="43" s="1"/>
  <c r="AS9" i="43"/>
  <c r="AY9" i="43" s="1"/>
  <c r="AX9" i="43"/>
  <c r="BD9" i="43" s="1"/>
  <c r="BJ9" i="43" s="1"/>
  <c r="AT9" i="43"/>
  <c r="AZ9" i="43" s="1"/>
  <c r="BF9" i="43" s="1"/>
  <c r="AV9" i="43"/>
  <c r="BB9" i="43" s="1"/>
  <c r="BH9" i="43" s="1"/>
  <c r="AU9" i="43"/>
  <c r="BA9" i="43" s="1"/>
  <c r="BG9" i="43" s="1"/>
  <c r="AV49" i="43"/>
  <c r="BB49" i="43" s="1"/>
  <c r="BH49" i="43" s="1"/>
  <c r="AS49" i="43"/>
  <c r="AY49" i="43" s="1"/>
  <c r="BE49" i="43" s="1"/>
  <c r="AW49" i="43"/>
  <c r="BC49" i="43" s="1"/>
  <c r="BI49" i="43" s="1"/>
  <c r="AT19" i="43"/>
  <c r="AZ19" i="43" s="1"/>
  <c r="BF19" i="43" s="1"/>
  <c r="AX19" i="43"/>
  <c r="BD19" i="43" s="1"/>
  <c r="BJ19" i="43" s="1"/>
  <c r="AW19" i="43"/>
  <c r="BC19" i="43" s="1"/>
  <c r="BI19" i="43" s="1"/>
  <c r="AU19" i="43"/>
  <c r="BA19" i="43" s="1"/>
  <c r="BG19" i="43" s="1"/>
  <c r="AS61" i="43"/>
  <c r="AY61" i="43" s="1"/>
  <c r="BE61" i="43" s="1"/>
  <c r="AW61" i="43"/>
  <c r="BC61" i="43" s="1"/>
  <c r="BI61" i="43" s="1"/>
  <c r="AU61" i="43"/>
  <c r="BA61" i="43" s="1"/>
  <c r="BG61" i="43" s="1"/>
  <c r="AX61" i="43"/>
  <c r="BD61" i="43" s="1"/>
  <c r="BJ61" i="43" s="1"/>
  <c r="AT61" i="43"/>
  <c r="AZ61" i="43" s="1"/>
  <c r="AW12" i="43"/>
  <c r="BC12" i="43" s="1"/>
  <c r="BI12" i="43" s="1"/>
  <c r="AU12" i="43"/>
  <c r="BA12" i="43" s="1"/>
  <c r="BG12" i="43" s="1"/>
  <c r="AT12" i="43"/>
  <c r="AZ12" i="43" s="1"/>
  <c r="BF12" i="43" s="1"/>
  <c r="AX12" i="43"/>
  <c r="BD12" i="43" s="1"/>
  <c r="BJ12" i="43" s="1"/>
  <c r="AV12" i="43"/>
  <c r="BB12" i="43" s="1"/>
  <c r="BH12" i="43" s="1"/>
  <c r="AS43" i="43"/>
  <c r="AY43" i="43" s="1"/>
  <c r="AX43" i="43"/>
  <c r="BD43" i="43" s="1"/>
  <c r="BJ43" i="43" s="1"/>
  <c r="AW43" i="43"/>
  <c r="BC43" i="43" s="1"/>
  <c r="BI43" i="43" s="1"/>
  <c r="AU43" i="43"/>
  <c r="BA43" i="43" s="1"/>
  <c r="BG43" i="43" s="1"/>
  <c r="AV43" i="43"/>
  <c r="BB43" i="43" s="1"/>
  <c r="BH43" i="43" s="1"/>
  <c r="AT43" i="43"/>
  <c r="AZ43" i="43" s="1"/>
  <c r="BF43" i="43" s="1"/>
  <c r="AW22" i="43"/>
  <c r="BC22" i="43" s="1"/>
  <c r="BI22" i="43" s="1"/>
  <c r="AS22" i="43"/>
  <c r="AY22" i="43" s="1"/>
  <c r="AX22" i="43"/>
  <c r="BD22" i="43" s="1"/>
  <c r="BJ22" i="43" s="1"/>
  <c r="AT22" i="43"/>
  <c r="AZ22" i="43" s="1"/>
  <c r="BF22" i="43" s="1"/>
  <c r="AU22" i="43"/>
  <c r="BA22" i="43" s="1"/>
  <c r="BG22" i="43" s="1"/>
  <c r="AT21" i="43"/>
  <c r="AV21" i="43"/>
  <c r="BB21" i="43" s="1"/>
  <c r="BH21" i="43" s="1"/>
  <c r="AW21" i="43"/>
  <c r="BC21" i="43" s="1"/>
  <c r="BI21" i="43" s="1"/>
  <c r="AS21" i="43"/>
  <c r="AY21" i="43" s="1"/>
  <c r="BE21" i="43" s="1"/>
  <c r="AX23" i="43"/>
  <c r="BD23" i="43" s="1"/>
  <c r="BJ23" i="43" s="1"/>
  <c r="AV23" i="43"/>
  <c r="BB23" i="43" s="1"/>
  <c r="BH23" i="43" s="1"/>
  <c r="AU23" i="43"/>
  <c r="BA23" i="43" s="1"/>
  <c r="BG23" i="43" s="1"/>
  <c r="AT23" i="43"/>
  <c r="AZ23" i="43" s="1"/>
  <c r="BF23" i="43" s="1"/>
  <c r="AW23" i="43"/>
  <c r="BC23" i="43" s="1"/>
  <c r="BI23" i="43" s="1"/>
  <c r="AS26" i="43"/>
  <c r="AY26" i="43" s="1"/>
  <c r="AV26" i="43"/>
  <c r="BB26" i="43" s="1"/>
  <c r="BH26" i="43" s="1"/>
  <c r="AT26" i="43"/>
  <c r="AZ26" i="43" s="1"/>
  <c r="BF26" i="43" s="1"/>
  <c r="AX26" i="43"/>
  <c r="BD26" i="43" s="1"/>
  <c r="BJ26" i="43" s="1"/>
  <c r="AU26" i="43"/>
  <c r="BA26" i="43" s="1"/>
  <c r="BG26" i="43" s="1"/>
  <c r="AW26" i="43"/>
  <c r="BC26" i="43" s="1"/>
  <c r="BI26" i="43" s="1"/>
  <c r="AT32" i="43"/>
  <c r="AZ32" i="43" s="1"/>
  <c r="BF32" i="43" s="1"/>
  <c r="AV32" i="43"/>
  <c r="BB32" i="43" s="1"/>
  <c r="BH32" i="43" s="1"/>
  <c r="AW32" i="43"/>
  <c r="BC32" i="43" s="1"/>
  <c r="BI32" i="43" s="1"/>
  <c r="AS32" i="43"/>
  <c r="AY32" i="43" s="1"/>
  <c r="BE32" i="43" s="1"/>
  <c r="AX32" i="43"/>
  <c r="BD32" i="43" s="1"/>
  <c r="BJ32" i="43" s="1"/>
  <c r="AW36" i="43"/>
  <c r="BC36" i="43" s="1"/>
  <c r="BI36" i="43" s="1"/>
  <c r="AV36" i="43"/>
  <c r="BB36" i="43" s="1"/>
  <c r="BH36" i="43" s="1"/>
  <c r="AS36" i="43"/>
  <c r="AY36" i="43" s="1"/>
  <c r="AU36" i="43"/>
  <c r="BA36" i="43" s="1"/>
  <c r="BG36" i="43" s="1"/>
  <c r="AX36" i="43"/>
  <c r="BD36" i="43" s="1"/>
  <c r="BJ36" i="43" s="1"/>
  <c r="AU33" i="43"/>
  <c r="BA33" i="43" s="1"/>
  <c r="BG33" i="43" s="1"/>
  <c r="AT33" i="43"/>
  <c r="AV33" i="43"/>
  <c r="BB33" i="43" s="1"/>
  <c r="BH33" i="43" s="1"/>
  <c r="AX33" i="43"/>
  <c r="BD33" i="43" s="1"/>
  <c r="BJ33" i="43" s="1"/>
  <c r="AW33" i="43"/>
  <c r="BC33" i="43" s="1"/>
  <c r="BI33" i="43" s="1"/>
  <c r="AU6" i="43"/>
  <c r="BA6" i="43" s="1"/>
  <c r="AX6" i="43"/>
  <c r="BD6" i="43" s="1"/>
  <c r="AW6" i="43"/>
  <c r="BC6" i="43" s="1"/>
  <c r="AT6" i="43"/>
  <c r="AZ6" i="43" s="1"/>
  <c r="AV6" i="43"/>
  <c r="BB6" i="43" s="1"/>
  <c r="AS6" i="43"/>
  <c r="AX46" i="43"/>
  <c r="BD46" i="43" s="1"/>
  <c r="BJ46" i="43" s="1"/>
  <c r="AV46" i="43"/>
  <c r="BB46" i="43" s="1"/>
  <c r="BH46" i="43" s="1"/>
  <c r="AU46" i="43"/>
  <c r="BA46" i="43" s="1"/>
  <c r="BG46" i="43" s="1"/>
  <c r="AT46" i="43"/>
  <c r="AZ46" i="43" s="1"/>
  <c r="BF46" i="43" s="1"/>
  <c r="AS46" i="43"/>
  <c r="AY46" i="43" s="1"/>
  <c r="AX5" i="43"/>
  <c r="BD5" i="43" s="1"/>
  <c r="BJ5" i="43" s="1"/>
  <c r="AV5" i="43"/>
  <c r="BB5" i="43" s="1"/>
  <c r="BH5" i="43" s="1"/>
  <c r="AW5" i="43"/>
  <c r="BC5" i="43" s="1"/>
  <c r="BI5" i="43" s="1"/>
  <c r="AU5" i="43"/>
  <c r="BA5" i="43" s="1"/>
  <c r="BG5" i="43" s="1"/>
  <c r="AS5" i="43"/>
  <c r="AV45" i="43"/>
  <c r="BB45" i="43" s="1"/>
  <c r="BH45" i="43" s="1"/>
  <c r="AU45" i="43"/>
  <c r="BA45" i="43" s="1"/>
  <c r="BG45" i="43" s="1"/>
  <c r="AT45" i="43"/>
  <c r="AZ45" i="43" s="1"/>
  <c r="BF45" i="43" s="1"/>
  <c r="AW45" i="43"/>
  <c r="BC45" i="43" s="1"/>
  <c r="BI45" i="43" s="1"/>
  <c r="AT47" i="43"/>
  <c r="AZ47" i="43" s="1"/>
  <c r="BF47" i="43" s="1"/>
  <c r="AU47" i="43"/>
  <c r="BA47" i="43" s="1"/>
  <c r="BG47" i="43" s="1"/>
  <c r="AS47" i="43"/>
  <c r="AW47" i="43"/>
  <c r="BC47" i="43" s="1"/>
  <c r="BI47" i="43" s="1"/>
  <c r="AX47" i="43"/>
  <c r="BD47" i="43" s="1"/>
  <c r="BJ47" i="43" s="1"/>
  <c r="AS10" i="43"/>
  <c r="AY10" i="43" s="1"/>
  <c r="AX10" i="43"/>
  <c r="BD10" i="43" s="1"/>
  <c r="AV10" i="43"/>
  <c r="BB10" i="43" s="1"/>
  <c r="AU10" i="43"/>
  <c r="BA10" i="43" s="1"/>
  <c r="AV50" i="43"/>
  <c r="BB50" i="43" s="1"/>
  <c r="BH50" i="43" s="1"/>
  <c r="AX50" i="43"/>
  <c r="BD50" i="43" s="1"/>
  <c r="BJ50" i="43" s="1"/>
  <c r="AS50" i="43"/>
  <c r="AY50" i="43" s="1"/>
  <c r="BE50" i="43" s="1"/>
  <c r="AT50" i="43"/>
  <c r="AZ50" i="43" s="1"/>
  <c r="BF50" i="43" s="1"/>
  <c r="AT56" i="43"/>
  <c r="AZ56" i="43" s="1"/>
  <c r="BF56" i="43" s="1"/>
  <c r="AU56" i="43"/>
  <c r="BA56" i="43" s="1"/>
  <c r="BG56" i="43" s="1"/>
  <c r="AV56" i="43"/>
  <c r="BB56" i="43" s="1"/>
  <c r="BH56" i="43" s="1"/>
  <c r="AX56" i="43"/>
  <c r="BD56" i="43" s="1"/>
  <c r="BJ56" i="43" s="1"/>
  <c r="AS56" i="43"/>
  <c r="AY56" i="43" s="1"/>
  <c r="AX60" i="43"/>
  <c r="BD60" i="43" s="1"/>
  <c r="BJ60" i="43" s="1"/>
  <c r="AV60" i="43"/>
  <c r="BB60" i="43" s="1"/>
  <c r="BH60" i="43" s="1"/>
  <c r="AT60" i="43"/>
  <c r="AZ60" i="43" s="1"/>
  <c r="BF60" i="43" s="1"/>
  <c r="AW60" i="43"/>
  <c r="BC60" i="43" s="1"/>
  <c r="BI60" i="43" s="1"/>
  <c r="AS60" i="43"/>
  <c r="AY60" i="43" s="1"/>
  <c r="AU57" i="43"/>
  <c r="BA57" i="43" s="1"/>
  <c r="BG57" i="43" s="1"/>
  <c r="AV57" i="43"/>
  <c r="BB57" i="43" s="1"/>
  <c r="BH57" i="43" s="1"/>
  <c r="AW57" i="43"/>
  <c r="BC57" i="43" s="1"/>
  <c r="BI57" i="43" s="1"/>
  <c r="AX57" i="43"/>
  <c r="BD57" i="43" s="1"/>
  <c r="BJ57" i="43" s="1"/>
  <c r="AT57" i="43"/>
  <c r="AZ57" i="43" s="1"/>
  <c r="BF57" i="43" s="1"/>
  <c r="AX27" i="43"/>
  <c r="BD27" i="43" s="1"/>
  <c r="BJ27" i="43" s="1"/>
  <c r="AV27" i="43"/>
  <c r="BB27" i="43" s="1"/>
  <c r="BH27" i="43" s="1"/>
  <c r="AT27" i="43"/>
  <c r="AZ27" i="43" s="1"/>
  <c r="BF27" i="43" s="1"/>
  <c r="AS27" i="43"/>
  <c r="AY27" i="43" s="1"/>
  <c r="AU27" i="43"/>
  <c r="BA27" i="43" s="1"/>
  <c r="BG27" i="43" s="1"/>
  <c r="AW27" i="43"/>
  <c r="BC27" i="43" s="1"/>
  <c r="BI27" i="43" s="1"/>
  <c r="AX7" i="43"/>
  <c r="BD7" i="43" s="1"/>
  <c r="BJ7" i="43" s="1"/>
  <c r="AS7" i="43"/>
  <c r="AY7" i="43" s="1"/>
  <c r="BE7" i="43" s="1"/>
  <c r="D25" i="45"/>
  <c r="D24" i="45"/>
  <c r="D23" i="45"/>
  <c r="D20" i="45"/>
  <c r="D22" i="45"/>
  <c r="D21" i="45"/>
  <c r="AV16" i="43"/>
  <c r="BB16" i="43" s="1"/>
  <c r="BH16" i="43" s="1"/>
  <c r="AS16" i="43"/>
  <c r="AY16" i="43" s="1"/>
  <c r="BE16" i="43" s="1"/>
  <c r="AT16" i="43"/>
  <c r="AZ16" i="43" s="1"/>
  <c r="BF16" i="43" s="1"/>
  <c r="AU16" i="43"/>
  <c r="BA16" i="43" s="1"/>
  <c r="BG16" i="43" s="1"/>
  <c r="AW16" i="43"/>
  <c r="BC16" i="43" s="1"/>
  <c r="BI16" i="43" s="1"/>
  <c r="AX20" i="43"/>
  <c r="BD20" i="43" s="1"/>
  <c r="BJ20" i="43" s="1"/>
  <c r="AU20" i="43"/>
  <c r="BA20" i="43" s="1"/>
  <c r="BG20" i="43" s="1"/>
  <c r="AW17" i="43"/>
  <c r="BC17" i="43" s="1"/>
  <c r="BI17" i="43" s="1"/>
  <c r="AX17" i="43"/>
  <c r="BD17" i="43" s="1"/>
  <c r="BJ17" i="43" s="1"/>
  <c r="AS17" i="43"/>
  <c r="AY17" i="43" s="1"/>
  <c r="BE17" i="43" s="1"/>
  <c r="AU17" i="43"/>
  <c r="BA17" i="43" s="1"/>
  <c r="BG17" i="43" s="1"/>
  <c r="AV17" i="43"/>
  <c r="BB17" i="43" s="1"/>
  <c r="BH17" i="43" s="1"/>
  <c r="AV51" i="43"/>
  <c r="BB51" i="43" s="1"/>
  <c r="BH51" i="43" s="1"/>
  <c r="AU51" i="43"/>
  <c r="BA51" i="43" s="1"/>
  <c r="BG51" i="43" s="1"/>
  <c r="AS51" i="43"/>
  <c r="AY51" i="43" s="1"/>
  <c r="BE51" i="43" s="1"/>
  <c r="AX51" i="43"/>
  <c r="BD51" i="43" s="1"/>
  <c r="BJ51" i="43" s="1"/>
  <c r="AW51" i="43"/>
  <c r="BC51" i="43" s="1"/>
  <c r="BI51" i="43" s="1"/>
  <c r="AS30" i="43"/>
  <c r="AY30" i="43" s="1"/>
  <c r="AT30" i="43"/>
  <c r="AZ30" i="43" s="1"/>
  <c r="BF30" i="43" s="1"/>
  <c r="AU30" i="43"/>
  <c r="BA30" i="43" s="1"/>
  <c r="BG30" i="43" s="1"/>
  <c r="AV30" i="43"/>
  <c r="BB30" i="43" s="1"/>
  <c r="BH30" i="43" s="1"/>
  <c r="AX29" i="43"/>
  <c r="BD29" i="43" s="1"/>
  <c r="BJ29" i="43" s="1"/>
  <c r="AW29" i="43"/>
  <c r="BC29" i="43" s="1"/>
  <c r="BI29" i="43" s="1"/>
  <c r="AV29" i="43"/>
  <c r="BB29" i="43" s="1"/>
  <c r="BH29" i="43" s="1"/>
  <c r="AU29" i="43"/>
  <c r="BA29" i="43" s="1"/>
  <c r="BG29" i="43" s="1"/>
  <c r="AS29" i="43"/>
  <c r="AY29" i="43" s="1"/>
  <c r="BE29" i="43" s="1"/>
  <c r="AU31" i="43"/>
  <c r="BA31" i="43" s="1"/>
  <c r="BG31" i="43" s="1"/>
  <c r="AW31" i="43"/>
  <c r="BC31" i="43" s="1"/>
  <c r="BI31" i="43" s="1"/>
  <c r="AX31" i="43"/>
  <c r="BD31" i="43" s="1"/>
  <c r="BJ31" i="43" s="1"/>
  <c r="AS31" i="43"/>
  <c r="AY31" i="43" s="1"/>
  <c r="BE31" i="43" s="1"/>
  <c r="AV31" i="43"/>
  <c r="BB31" i="43" s="1"/>
  <c r="BH31" i="43" s="1"/>
  <c r="AT31" i="43"/>
  <c r="AZ31" i="43" s="1"/>
  <c r="BF31" i="43" s="1"/>
  <c r="AW34" i="43"/>
  <c r="BC34" i="43" s="1"/>
  <c r="BI34" i="43" s="1"/>
  <c r="AV34" i="43"/>
  <c r="BB34" i="43" s="1"/>
  <c r="BH34" i="43" s="1"/>
  <c r="AU34" i="43"/>
  <c r="BA34" i="43" s="1"/>
  <c r="BG34" i="43" s="1"/>
  <c r="AS34" i="43"/>
  <c r="AT34" i="43"/>
  <c r="AZ34" i="43" s="1"/>
  <c r="BF34" i="43" s="1"/>
  <c r="AX34" i="43"/>
  <c r="BD34" i="43" s="1"/>
  <c r="BJ34" i="43" s="1"/>
  <c r="AT40" i="43"/>
  <c r="AZ40" i="43" s="1"/>
  <c r="BF40" i="43" s="1"/>
  <c r="AU40" i="43"/>
  <c r="BA40" i="43" s="1"/>
  <c r="BG40" i="43" s="1"/>
  <c r="AV40" i="43"/>
  <c r="BB40" i="43" s="1"/>
  <c r="BH40" i="43" s="1"/>
  <c r="AW40" i="43"/>
  <c r="BC40" i="43" s="1"/>
  <c r="BI40" i="43" s="1"/>
  <c r="AS44" i="43"/>
  <c r="AY44" i="43" s="1"/>
  <c r="AT44" i="43"/>
  <c r="AU44" i="43"/>
  <c r="BA44" i="43" s="1"/>
  <c r="BG44" i="43" s="1"/>
  <c r="AW44" i="43"/>
  <c r="BC44" i="43" s="1"/>
  <c r="BI44" i="43" s="1"/>
  <c r="AX44" i="43"/>
  <c r="BD44" i="43" s="1"/>
  <c r="BJ44" i="43" s="1"/>
  <c r="AU41" i="43"/>
  <c r="BA41" i="43" s="1"/>
  <c r="BG41" i="43" s="1"/>
  <c r="AX41" i="43"/>
  <c r="BD41" i="43" s="1"/>
  <c r="BJ41" i="43" s="1"/>
  <c r="AV41" i="43"/>
  <c r="BB41" i="43" s="1"/>
  <c r="BH41" i="43" s="1"/>
  <c r="AS41" i="43"/>
  <c r="AY41" i="43" s="1"/>
  <c r="AS11" i="43"/>
  <c r="AY11" i="43" s="1"/>
  <c r="BE11" i="43" s="1"/>
  <c r="AV11" i="43"/>
  <c r="BB11" i="43" s="1"/>
  <c r="BH11" i="43" s="1"/>
  <c r="AW11" i="43"/>
  <c r="BC11" i="43" s="1"/>
  <c r="BI11" i="43" s="1"/>
  <c r="AT11" i="43"/>
  <c r="AZ11" i="43" s="1"/>
  <c r="AX11" i="43"/>
  <c r="BD11" i="43" s="1"/>
  <c r="BJ11" i="43" s="1"/>
  <c r="AW54" i="43"/>
  <c r="BC54" i="43" s="1"/>
  <c r="BI54" i="43" s="1"/>
  <c r="AT54" i="43"/>
  <c r="AZ54" i="43" s="1"/>
  <c r="AU54" i="43"/>
  <c r="BA54" i="43" s="1"/>
  <c r="BG54" i="43" s="1"/>
  <c r="AV54" i="43"/>
  <c r="BB54" i="43" s="1"/>
  <c r="BH54" i="43" s="1"/>
  <c r="AT53" i="43"/>
  <c r="AZ53" i="43" s="1"/>
  <c r="BF53" i="43" s="1"/>
  <c r="AX53" i="43"/>
  <c r="BD53" i="43" s="1"/>
  <c r="BJ53" i="43" s="1"/>
  <c r="AV53" i="43"/>
  <c r="BB53" i="43" s="1"/>
  <c r="BH53" i="43" s="1"/>
  <c r="AS53" i="43"/>
  <c r="AY53" i="43" s="1"/>
  <c r="AW53" i="43"/>
  <c r="BC53" i="43" s="1"/>
  <c r="BI53" i="43" s="1"/>
  <c r="AT55" i="43"/>
  <c r="AZ55" i="43" s="1"/>
  <c r="BF55" i="43" s="1"/>
  <c r="AX55" i="43"/>
  <c r="BD55" i="43" s="1"/>
  <c r="BJ55" i="43" s="1"/>
  <c r="AV55" i="43"/>
  <c r="BB55" i="43" s="1"/>
  <c r="BH55" i="43" s="1"/>
  <c r="AW55" i="43"/>
  <c r="BC55" i="43" s="1"/>
  <c r="BI55" i="43" s="1"/>
  <c r="AU55" i="43"/>
  <c r="BA55" i="43" s="1"/>
  <c r="BG55" i="43" s="1"/>
  <c r="AX58" i="43"/>
  <c r="BD58" i="43" s="1"/>
  <c r="BJ58" i="43" s="1"/>
  <c r="AW58" i="43"/>
  <c r="BC58" i="43" s="1"/>
  <c r="BI58" i="43" s="1"/>
  <c r="AU58" i="43"/>
  <c r="BA58" i="43" s="1"/>
  <c r="BG58" i="43" s="1"/>
  <c r="AS58" i="43"/>
  <c r="AY58" i="43" s="1"/>
  <c r="BE58" i="43" s="1"/>
  <c r="AV58" i="43"/>
  <c r="BB58" i="43" s="1"/>
  <c r="BH58" i="43" s="1"/>
  <c r="AT58" i="43"/>
  <c r="AZ58" i="43" s="1"/>
  <c r="I9" i="44" a="1"/>
  <c r="I9" i="44" s="1"/>
  <c r="P6" i="44" a="1"/>
  <c r="P6" i="44" s="1"/>
  <c r="I20" i="44" a="1"/>
  <c r="I20" i="44" s="1"/>
  <c r="A502" i="43"/>
  <c r="C1250" i="16"/>
  <c r="C1249" i="16"/>
  <c r="C1248" i="16"/>
  <c r="C1247" i="16"/>
  <c r="C1246" i="16"/>
  <c r="C1245" i="16"/>
  <c r="C1244" i="16"/>
  <c r="C1243" i="16"/>
  <c r="C1242" i="16"/>
  <c r="C1241" i="16"/>
  <c r="C1240" i="16"/>
  <c r="C1239" i="16"/>
  <c r="C1238" i="16"/>
  <c r="C1237" i="16"/>
  <c r="C1236" i="16"/>
  <c r="C1235" i="16"/>
  <c r="C1234" i="16"/>
  <c r="C1233" i="16"/>
  <c r="C1232" i="16"/>
  <c r="C1231" i="16"/>
  <c r="C1230" i="16"/>
  <c r="C1229" i="16"/>
  <c r="C1228" i="16"/>
  <c r="C1227" i="16"/>
  <c r="C1226" i="16"/>
  <c r="C1225" i="16"/>
  <c r="C1224" i="16"/>
  <c r="C1223" i="16"/>
  <c r="C1222" i="16"/>
  <c r="C1221" i="16"/>
  <c r="C1220" i="16"/>
  <c r="C1219" i="16"/>
  <c r="C1218" i="16"/>
  <c r="C1217" i="16"/>
  <c r="C1216" i="16"/>
  <c r="C1215" i="16"/>
  <c r="C1214" i="16"/>
  <c r="C1213" i="16"/>
  <c r="C1212" i="16"/>
  <c r="C1211" i="16"/>
  <c r="C1210" i="16"/>
  <c r="C1209" i="16"/>
  <c r="C1208" i="16"/>
  <c r="C1207" i="16"/>
  <c r="C1206" i="16"/>
  <c r="C1205" i="16"/>
  <c r="C1204" i="16"/>
  <c r="C1203" i="16"/>
  <c r="C1202" i="16"/>
  <c r="C1201" i="16"/>
  <c r="C1200" i="16"/>
  <c r="C1199" i="16"/>
  <c r="C1198" i="16"/>
  <c r="C1197" i="16"/>
  <c r="C1196" i="16"/>
  <c r="C1195" i="16"/>
  <c r="C1194" i="16"/>
  <c r="C1193" i="16"/>
  <c r="C1192" i="16"/>
  <c r="C1191" i="16"/>
  <c r="C1190" i="16"/>
  <c r="C1189" i="16"/>
  <c r="C1188" i="16"/>
  <c r="C1187" i="16"/>
  <c r="C1186" i="16"/>
  <c r="C1185" i="16"/>
  <c r="C1184" i="16"/>
  <c r="C1183" i="16"/>
  <c r="C1182" i="16"/>
  <c r="C1181" i="16"/>
  <c r="C1180" i="16"/>
  <c r="C1179" i="16"/>
  <c r="C1178" i="16"/>
  <c r="C1177" i="16"/>
  <c r="C1176" i="16"/>
  <c r="C1175" i="16"/>
  <c r="C1174" i="16"/>
  <c r="C1173" i="16"/>
  <c r="C1172" i="16"/>
  <c r="C1171" i="16"/>
  <c r="C1170" i="16"/>
  <c r="C1169" i="16"/>
  <c r="C1168" i="16"/>
  <c r="C1167" i="16"/>
  <c r="C1166" i="16"/>
  <c r="C1165" i="16"/>
  <c r="C1164" i="16"/>
  <c r="C1163" i="16"/>
  <c r="C1162" i="16"/>
  <c r="C1161" i="16"/>
  <c r="C1160" i="16"/>
  <c r="C1159" i="16"/>
  <c r="C1158" i="16"/>
  <c r="C1157" i="16"/>
  <c r="C1156" i="16"/>
  <c r="C1155" i="16"/>
  <c r="C1154" i="16"/>
  <c r="C1153" i="16"/>
  <c r="C1152" i="16"/>
  <c r="C1151" i="16"/>
  <c r="C1150" i="16"/>
  <c r="C1149" i="16"/>
  <c r="C1148" i="16"/>
  <c r="C1147" i="16"/>
  <c r="C1146" i="16"/>
  <c r="C1145" i="16"/>
  <c r="C1144" i="16"/>
  <c r="C1143" i="16"/>
  <c r="C1142" i="16"/>
  <c r="C1141" i="16"/>
  <c r="C1140" i="16"/>
  <c r="C1139" i="16"/>
  <c r="C1138" i="16"/>
  <c r="C1137" i="16"/>
  <c r="C1136" i="16"/>
  <c r="C1135" i="16"/>
  <c r="C1134" i="16"/>
  <c r="C1133" i="16"/>
  <c r="C1132" i="16"/>
  <c r="C1131" i="16"/>
  <c r="C1130" i="16"/>
  <c r="C1129" i="16"/>
  <c r="C1128" i="16"/>
  <c r="C1127" i="16"/>
  <c r="C1126" i="16"/>
  <c r="C1125" i="16"/>
  <c r="C1124" i="16"/>
  <c r="C1123" i="16"/>
  <c r="C1122" i="16"/>
  <c r="C1121" i="16"/>
  <c r="C1120" i="16"/>
  <c r="C1119" i="16"/>
  <c r="C1118" i="16"/>
  <c r="C1117" i="16"/>
  <c r="C1116" i="16"/>
  <c r="C1115" i="16"/>
  <c r="C1114" i="16"/>
  <c r="C1113" i="16"/>
  <c r="C1112" i="16"/>
  <c r="C1111" i="16"/>
  <c r="C1110" i="16"/>
  <c r="C1109" i="16"/>
  <c r="C1108" i="16"/>
  <c r="C1107" i="16"/>
  <c r="C1106" i="16"/>
  <c r="C1105" i="16"/>
  <c r="C1104" i="16"/>
  <c r="C1103" i="16"/>
  <c r="C1102" i="16"/>
  <c r="C1101" i="16"/>
  <c r="C1100" i="16"/>
  <c r="C1099" i="16"/>
  <c r="C1098" i="16"/>
  <c r="C1097" i="16"/>
  <c r="C1096" i="16"/>
  <c r="C1095" i="16"/>
  <c r="C1094" i="16"/>
  <c r="C1093" i="16"/>
  <c r="C1092" i="16"/>
  <c r="C1091" i="16"/>
  <c r="C1090" i="16"/>
  <c r="C1089" i="16"/>
  <c r="C1088" i="16"/>
  <c r="C1087" i="16"/>
  <c r="C1086" i="16"/>
  <c r="C1085" i="16"/>
  <c r="C1084" i="16"/>
  <c r="C1083" i="16"/>
  <c r="C1082" i="16"/>
  <c r="C1081" i="16"/>
  <c r="C1080" i="16"/>
  <c r="C1079" i="16"/>
  <c r="C1078" i="16"/>
  <c r="C1077" i="16"/>
  <c r="C1076" i="16"/>
  <c r="C1075" i="16"/>
  <c r="C1074" i="16"/>
  <c r="C1073" i="16"/>
  <c r="C1072" i="16"/>
  <c r="C1071" i="16"/>
  <c r="C1070" i="16"/>
  <c r="C1069" i="16"/>
  <c r="C1068" i="16"/>
  <c r="C1067" i="16"/>
  <c r="C1066" i="16"/>
  <c r="C1065" i="16"/>
  <c r="C1064" i="16"/>
  <c r="C1063" i="16"/>
  <c r="C1062" i="16"/>
  <c r="C1061" i="16"/>
  <c r="C1060" i="16"/>
  <c r="C1059" i="16"/>
  <c r="C1058" i="16"/>
  <c r="C1057" i="16"/>
  <c r="C1056" i="16"/>
  <c r="C1055" i="16"/>
  <c r="C1054" i="16"/>
  <c r="C1053" i="16"/>
  <c r="C1052" i="16"/>
  <c r="C1051" i="16"/>
  <c r="C1050" i="16"/>
  <c r="C1049" i="16"/>
  <c r="C1048" i="16"/>
  <c r="C1047" i="16"/>
  <c r="C1046" i="16"/>
  <c r="C1045" i="16"/>
  <c r="C1044" i="16"/>
  <c r="C1043" i="16"/>
  <c r="C1042" i="16"/>
  <c r="C1041" i="16"/>
  <c r="C1040" i="16"/>
  <c r="C1039" i="16"/>
  <c r="C1038" i="16"/>
  <c r="C1037" i="16"/>
  <c r="C1036" i="16"/>
  <c r="C1035" i="16"/>
  <c r="C1034" i="16"/>
  <c r="C1033" i="16"/>
  <c r="C1032" i="16"/>
  <c r="C1031" i="16"/>
  <c r="C1030" i="16"/>
  <c r="C1029" i="16"/>
  <c r="C1028" i="16"/>
  <c r="C1027" i="16"/>
  <c r="C1026" i="16"/>
  <c r="C1025" i="16"/>
  <c r="C1024" i="16"/>
  <c r="C1023" i="16"/>
  <c r="C1022" i="16"/>
  <c r="C1021" i="16"/>
  <c r="C1020" i="16"/>
  <c r="C1019" i="16"/>
  <c r="C1018" i="16"/>
  <c r="C1017" i="16"/>
  <c r="C1016" i="16"/>
  <c r="C1015" i="16"/>
  <c r="C1014" i="16"/>
  <c r="C1013" i="16"/>
  <c r="C1012" i="16"/>
  <c r="C1011" i="16"/>
  <c r="C1010" i="16"/>
  <c r="C1009" i="16"/>
  <c r="C1008" i="16"/>
  <c r="C1007" i="16"/>
  <c r="C1006" i="16"/>
  <c r="C1005" i="16"/>
  <c r="C1004" i="16"/>
  <c r="C1003" i="16"/>
  <c r="C1002" i="16"/>
  <c r="C1001" i="16"/>
  <c r="C1000" i="16"/>
  <c r="C999" i="16"/>
  <c r="C998" i="16"/>
  <c r="C997" i="16"/>
  <c r="C996" i="16"/>
  <c r="C995" i="16"/>
  <c r="C994" i="16"/>
  <c r="C993" i="16"/>
  <c r="C992" i="16"/>
  <c r="C991" i="16"/>
  <c r="C990" i="16"/>
  <c r="C989" i="16"/>
  <c r="C988" i="16"/>
  <c r="C987" i="16"/>
  <c r="C986" i="16"/>
  <c r="C985" i="16"/>
  <c r="C984" i="16"/>
  <c r="C983" i="16"/>
  <c r="C982" i="16"/>
  <c r="C981" i="16"/>
  <c r="C980" i="16"/>
  <c r="C979" i="16"/>
  <c r="C978" i="16"/>
  <c r="C977" i="16"/>
  <c r="C976" i="16"/>
  <c r="C975" i="16"/>
  <c r="C974" i="16"/>
  <c r="C973" i="16"/>
  <c r="C972" i="16"/>
  <c r="C971" i="16"/>
  <c r="C970" i="16"/>
  <c r="C969" i="16"/>
  <c r="C968" i="16"/>
  <c r="C967" i="16"/>
  <c r="C966" i="16"/>
  <c r="C965" i="16"/>
  <c r="C964" i="16"/>
  <c r="C963" i="16"/>
  <c r="C962" i="16"/>
  <c r="C961" i="16"/>
  <c r="C960" i="16"/>
  <c r="C959" i="16"/>
  <c r="C958" i="16"/>
  <c r="C957" i="16"/>
  <c r="C956" i="16"/>
  <c r="C955" i="16"/>
  <c r="C954" i="16"/>
  <c r="C953" i="16"/>
  <c r="C952" i="16"/>
  <c r="C951" i="16"/>
  <c r="C950" i="16"/>
  <c r="C949" i="16"/>
  <c r="C948" i="16"/>
  <c r="C947" i="16"/>
  <c r="C946" i="16"/>
  <c r="C945" i="16"/>
  <c r="C944" i="16"/>
  <c r="C943" i="16"/>
  <c r="C942" i="16"/>
  <c r="C941" i="16"/>
  <c r="C940" i="16"/>
  <c r="C939" i="16"/>
  <c r="C938" i="16"/>
  <c r="C937" i="16"/>
  <c r="C936" i="16"/>
  <c r="C935" i="16"/>
  <c r="C934" i="16"/>
  <c r="C933" i="16"/>
  <c r="C932" i="16"/>
  <c r="C931" i="16"/>
  <c r="C930" i="16"/>
  <c r="C929" i="16"/>
  <c r="C928" i="16"/>
  <c r="C927" i="16"/>
  <c r="C926" i="16"/>
  <c r="C925" i="16"/>
  <c r="C924" i="16"/>
  <c r="C923" i="16"/>
  <c r="C922" i="16"/>
  <c r="C921" i="16"/>
  <c r="C920" i="16"/>
  <c r="C919" i="16"/>
  <c r="C918" i="16"/>
  <c r="C917" i="16"/>
  <c r="C916" i="16"/>
  <c r="C915" i="16"/>
  <c r="C914" i="16"/>
  <c r="C913" i="16"/>
  <c r="C912" i="16"/>
  <c r="C911" i="16"/>
  <c r="C910" i="16"/>
  <c r="C909" i="16"/>
  <c r="C908" i="16"/>
  <c r="C907" i="16"/>
  <c r="C906" i="16"/>
  <c r="C905" i="16"/>
  <c r="C904" i="16"/>
  <c r="C903" i="16"/>
  <c r="C902" i="16"/>
  <c r="C901" i="16"/>
  <c r="C900" i="16"/>
  <c r="C899" i="16"/>
  <c r="C898" i="16"/>
  <c r="C897" i="16"/>
  <c r="C896" i="16"/>
  <c r="C895" i="16"/>
  <c r="C894" i="16"/>
  <c r="C893" i="16"/>
  <c r="C892" i="16"/>
  <c r="C891" i="16"/>
  <c r="C890" i="16"/>
  <c r="C889" i="16"/>
  <c r="C888" i="16"/>
  <c r="C887" i="16"/>
  <c r="C886" i="16"/>
  <c r="C885" i="16"/>
  <c r="C884" i="16"/>
  <c r="C883" i="16"/>
  <c r="C882" i="16"/>
  <c r="C881" i="16"/>
  <c r="C880" i="16"/>
  <c r="C879" i="16"/>
  <c r="C878" i="16"/>
  <c r="C877" i="16"/>
  <c r="C876" i="16"/>
  <c r="C875" i="16"/>
  <c r="C874" i="16"/>
  <c r="C873" i="16"/>
  <c r="C872" i="16"/>
  <c r="C871" i="16"/>
  <c r="C870" i="16"/>
  <c r="C869" i="16"/>
  <c r="C868" i="16"/>
  <c r="C867" i="16"/>
  <c r="C866" i="16"/>
  <c r="C865" i="16"/>
  <c r="C864" i="16"/>
  <c r="C863" i="16"/>
  <c r="C862" i="16"/>
  <c r="C861" i="16"/>
  <c r="C860" i="16"/>
  <c r="C859" i="16"/>
  <c r="C858" i="16"/>
  <c r="C857" i="16"/>
  <c r="C856" i="16"/>
  <c r="C855" i="16"/>
  <c r="C854" i="16"/>
  <c r="C853" i="16"/>
  <c r="C852" i="16"/>
  <c r="C851" i="16"/>
  <c r="C850" i="16"/>
  <c r="C849" i="16"/>
  <c r="C848" i="16"/>
  <c r="C847" i="16"/>
  <c r="C846" i="16"/>
  <c r="C845" i="16"/>
  <c r="C844" i="16"/>
  <c r="C843" i="16"/>
  <c r="C842" i="16"/>
  <c r="C841" i="16"/>
  <c r="C840" i="16"/>
  <c r="C839" i="16"/>
  <c r="C838" i="16"/>
  <c r="C837" i="16"/>
  <c r="C836" i="16"/>
  <c r="C835" i="16"/>
  <c r="C834" i="16"/>
  <c r="C833" i="16"/>
  <c r="C832" i="16"/>
  <c r="C831" i="16"/>
  <c r="C830" i="16"/>
  <c r="C829" i="16"/>
  <c r="C828" i="16"/>
  <c r="C827" i="16"/>
  <c r="C826" i="16"/>
  <c r="C825" i="16"/>
  <c r="C824" i="16"/>
  <c r="C823" i="16"/>
  <c r="C822" i="16"/>
  <c r="C821" i="16"/>
  <c r="C820" i="16"/>
  <c r="C819" i="16"/>
  <c r="C818" i="16"/>
  <c r="C817" i="16"/>
  <c r="C816" i="16"/>
  <c r="C815" i="16"/>
  <c r="C814" i="16"/>
  <c r="C813" i="16"/>
  <c r="C812" i="16"/>
  <c r="C811" i="16"/>
  <c r="C810" i="16"/>
  <c r="C809" i="16"/>
  <c r="C808" i="16"/>
  <c r="C807" i="16"/>
  <c r="C806" i="16"/>
  <c r="C805" i="16"/>
  <c r="C804" i="16"/>
  <c r="C803" i="16"/>
  <c r="C802" i="16"/>
  <c r="C801" i="16"/>
  <c r="C800" i="16"/>
  <c r="C799" i="16"/>
  <c r="C798" i="16"/>
  <c r="C797" i="16"/>
  <c r="C796" i="16"/>
  <c r="C795" i="16"/>
  <c r="C794" i="16"/>
  <c r="C793" i="16"/>
  <c r="C792" i="16"/>
  <c r="C791" i="16"/>
  <c r="C790" i="16"/>
  <c r="C789" i="16"/>
  <c r="C788" i="16"/>
  <c r="C787" i="16"/>
  <c r="C786" i="16"/>
  <c r="C785" i="16"/>
  <c r="C784" i="16"/>
  <c r="C783" i="16"/>
  <c r="C782" i="16"/>
  <c r="C781" i="16"/>
  <c r="C780" i="16"/>
  <c r="C779" i="16"/>
  <c r="C778" i="16"/>
  <c r="C777" i="16"/>
  <c r="C776" i="16"/>
  <c r="C775" i="16"/>
  <c r="C774" i="16"/>
  <c r="C773" i="16"/>
  <c r="C772" i="16"/>
  <c r="C771" i="16"/>
  <c r="C770" i="16"/>
  <c r="C769" i="16"/>
  <c r="C768" i="16"/>
  <c r="C767" i="16"/>
  <c r="C766" i="16"/>
  <c r="C765" i="16"/>
  <c r="C764" i="16"/>
  <c r="C763" i="16"/>
  <c r="C762" i="16"/>
  <c r="C761" i="16"/>
  <c r="C760" i="16"/>
  <c r="C759" i="16"/>
  <c r="C758" i="16"/>
  <c r="C757" i="16"/>
  <c r="C756" i="16"/>
  <c r="C755" i="16"/>
  <c r="C754" i="16"/>
  <c r="C753" i="16"/>
  <c r="C752" i="16"/>
  <c r="C751" i="16"/>
  <c r="C750" i="16"/>
  <c r="C749" i="16"/>
  <c r="C748" i="16"/>
  <c r="C747" i="16"/>
  <c r="C746" i="16"/>
  <c r="C745" i="16"/>
  <c r="C744" i="16"/>
  <c r="C743" i="16"/>
  <c r="C742" i="16"/>
  <c r="C741" i="16"/>
  <c r="C740" i="16"/>
  <c r="C739" i="16"/>
  <c r="C738" i="16"/>
  <c r="C737" i="16"/>
  <c r="C736" i="16"/>
  <c r="C735" i="16"/>
  <c r="C734" i="16"/>
  <c r="C733" i="16"/>
  <c r="C732" i="16"/>
  <c r="C731" i="16"/>
  <c r="C730" i="16"/>
  <c r="C729" i="16"/>
  <c r="C728" i="16"/>
  <c r="C727" i="16"/>
  <c r="C726" i="16"/>
  <c r="C725" i="16"/>
  <c r="C724" i="16"/>
  <c r="C723" i="16"/>
  <c r="C722" i="16"/>
  <c r="C721" i="16"/>
  <c r="C720" i="16"/>
  <c r="C719" i="16"/>
  <c r="C718" i="16"/>
  <c r="C717" i="16"/>
  <c r="C716" i="16"/>
  <c r="C715" i="16"/>
  <c r="C714" i="16"/>
  <c r="C713" i="16"/>
  <c r="C712" i="16"/>
  <c r="C711" i="16"/>
  <c r="C710" i="16"/>
  <c r="C709" i="16"/>
  <c r="C708" i="16"/>
  <c r="C707" i="16"/>
  <c r="C706" i="16"/>
  <c r="C705" i="16"/>
  <c r="C704" i="16"/>
  <c r="C703" i="16"/>
  <c r="C702" i="16"/>
  <c r="C701" i="16"/>
  <c r="C700" i="16"/>
  <c r="C699" i="16"/>
  <c r="C698" i="16"/>
  <c r="C697" i="16"/>
  <c r="C696" i="16"/>
  <c r="C695" i="16"/>
  <c r="C694" i="16"/>
  <c r="C693" i="16"/>
  <c r="C692" i="16"/>
  <c r="C691" i="16"/>
  <c r="C690" i="16"/>
  <c r="C689" i="16"/>
  <c r="C688" i="16"/>
  <c r="C687" i="16"/>
  <c r="C686" i="16"/>
  <c r="C685" i="16"/>
  <c r="C684" i="16"/>
  <c r="C683" i="16"/>
  <c r="C682" i="16"/>
  <c r="C681" i="16"/>
  <c r="C680" i="16"/>
  <c r="C679" i="16"/>
  <c r="C678" i="16"/>
  <c r="C677" i="16"/>
  <c r="C676" i="16"/>
  <c r="C675" i="16"/>
  <c r="C674" i="16"/>
  <c r="C673" i="16"/>
  <c r="C672" i="16"/>
  <c r="C671" i="16"/>
  <c r="C670" i="16"/>
  <c r="C669" i="16"/>
  <c r="C668" i="16"/>
  <c r="C667" i="16"/>
  <c r="C666" i="16"/>
  <c r="C665" i="16"/>
  <c r="C664" i="16"/>
  <c r="C663" i="16"/>
  <c r="C662" i="16"/>
  <c r="C661" i="16"/>
  <c r="C660" i="16"/>
  <c r="C659" i="16"/>
  <c r="C658" i="16"/>
  <c r="C657" i="16"/>
  <c r="C656" i="16"/>
  <c r="C655" i="16"/>
  <c r="C654" i="16"/>
  <c r="C653" i="16"/>
  <c r="C652" i="16"/>
  <c r="C651" i="16"/>
  <c r="C650" i="16"/>
  <c r="C649" i="16"/>
  <c r="C648" i="16"/>
  <c r="C647" i="16"/>
  <c r="C646" i="16"/>
  <c r="C645" i="16"/>
  <c r="C644" i="16"/>
  <c r="C643" i="16"/>
  <c r="C642" i="16"/>
  <c r="C641" i="16"/>
  <c r="C640" i="16"/>
  <c r="C639" i="16"/>
  <c r="C638" i="16"/>
  <c r="C637" i="16"/>
  <c r="C636" i="16"/>
  <c r="C635" i="16"/>
  <c r="C634" i="16"/>
  <c r="C633" i="16"/>
  <c r="C632" i="16"/>
  <c r="C631" i="16"/>
  <c r="C630" i="16"/>
  <c r="C629" i="16"/>
  <c r="C628" i="16"/>
  <c r="C627" i="16"/>
  <c r="C626" i="16"/>
  <c r="C625" i="16"/>
  <c r="C624" i="16"/>
  <c r="C623" i="16"/>
  <c r="C622" i="16"/>
  <c r="C621" i="16"/>
  <c r="C620" i="16"/>
  <c r="C619" i="16"/>
  <c r="C618" i="16"/>
  <c r="C617" i="16"/>
  <c r="C616" i="16"/>
  <c r="C615" i="16"/>
  <c r="C614" i="16"/>
  <c r="C613" i="16"/>
  <c r="C612" i="16"/>
  <c r="C611" i="16"/>
  <c r="C610" i="16"/>
  <c r="C609" i="16"/>
  <c r="C608" i="16"/>
  <c r="C607" i="16"/>
  <c r="C606" i="16"/>
  <c r="C605" i="16"/>
  <c r="C604" i="16"/>
  <c r="C603" i="16"/>
  <c r="C602" i="16"/>
  <c r="C601" i="16"/>
  <c r="C600" i="16"/>
  <c r="C599" i="16"/>
  <c r="C598" i="16"/>
  <c r="C597" i="16"/>
  <c r="C596" i="16"/>
  <c r="C595" i="16"/>
  <c r="C594" i="16"/>
  <c r="C593" i="16"/>
  <c r="C592" i="16"/>
  <c r="C591" i="16"/>
  <c r="C590" i="16"/>
  <c r="C589" i="16"/>
  <c r="C588" i="16"/>
  <c r="C587" i="16"/>
  <c r="C586" i="16"/>
  <c r="C585" i="16"/>
  <c r="C584" i="16"/>
  <c r="C583" i="16"/>
  <c r="C582" i="16"/>
  <c r="C581" i="16"/>
  <c r="C580" i="16"/>
  <c r="C579" i="16"/>
  <c r="C578" i="16"/>
  <c r="C577" i="16"/>
  <c r="C576" i="16"/>
  <c r="C575" i="16"/>
  <c r="C574" i="16"/>
  <c r="C573" i="16"/>
  <c r="C572" i="16"/>
  <c r="C571" i="16"/>
  <c r="C570" i="16"/>
  <c r="C569" i="16"/>
  <c r="C568" i="16"/>
  <c r="C567" i="16"/>
  <c r="C566" i="16"/>
  <c r="C565" i="16"/>
  <c r="C564" i="16"/>
  <c r="C563" i="16"/>
  <c r="C562" i="16"/>
  <c r="C561" i="16"/>
  <c r="C560" i="16"/>
  <c r="C559" i="16"/>
  <c r="C558" i="16"/>
  <c r="C557" i="16"/>
  <c r="C556" i="16"/>
  <c r="C555" i="16"/>
  <c r="C554" i="16"/>
  <c r="C553" i="16"/>
  <c r="C552" i="16"/>
  <c r="C551" i="16"/>
  <c r="C550" i="16"/>
  <c r="C549" i="16"/>
  <c r="C548" i="16"/>
  <c r="C547" i="16"/>
  <c r="C546" i="16"/>
  <c r="C545" i="16"/>
  <c r="C544" i="16"/>
  <c r="C543" i="16"/>
  <c r="C542" i="16"/>
  <c r="C541" i="16"/>
  <c r="C540" i="16"/>
  <c r="C539" i="16"/>
  <c r="C538" i="16"/>
  <c r="C537" i="16"/>
  <c r="C536" i="16"/>
  <c r="C535" i="16"/>
  <c r="C534" i="16"/>
  <c r="C533" i="16"/>
  <c r="C532" i="16"/>
  <c r="C531" i="16"/>
  <c r="C530" i="16"/>
  <c r="C529" i="16"/>
  <c r="C528" i="16"/>
  <c r="C527" i="16"/>
  <c r="C526" i="16"/>
  <c r="C525" i="16"/>
  <c r="C524" i="16"/>
  <c r="C523" i="16"/>
  <c r="C522" i="16"/>
  <c r="C521" i="16"/>
  <c r="C520" i="16"/>
  <c r="C519" i="16"/>
  <c r="C518" i="16"/>
  <c r="C517" i="16"/>
  <c r="C516" i="16"/>
  <c r="C515" i="16"/>
  <c r="C514" i="16"/>
  <c r="C513" i="16"/>
  <c r="C512" i="16"/>
  <c r="C511" i="16"/>
  <c r="C510" i="16"/>
  <c r="C509" i="16"/>
  <c r="C508" i="16"/>
  <c r="C507" i="16"/>
  <c r="C506" i="16"/>
  <c r="C505" i="16"/>
  <c r="C504" i="16"/>
  <c r="C503" i="16"/>
  <c r="C502" i="16"/>
  <c r="AT7" i="43" l="1"/>
  <c r="AZ7" i="43" s="1"/>
  <c r="AV7" i="43"/>
  <c r="BB7" i="43" s="1"/>
  <c r="BH7" i="43" s="1"/>
  <c r="AS20" i="43"/>
  <c r="AY20" i="43" s="1"/>
  <c r="AN21" i="43"/>
  <c r="AO21" i="43" s="1"/>
  <c r="AP21" i="43" s="1"/>
  <c r="AQ21" i="43" s="1"/>
  <c r="AR21" i="43" s="1"/>
  <c r="E121" i="43"/>
  <c r="F121" i="43" s="1"/>
  <c r="G121" i="43" s="1"/>
  <c r="H121" i="43" s="1"/>
  <c r="I121" i="43" s="1"/>
  <c r="AD15" i="44" a="1"/>
  <c r="AD15" i="44" s="1"/>
  <c r="AD5" i="44" a="1"/>
  <c r="AD5" i="44" s="1"/>
  <c r="P12" i="44" a="1"/>
  <c r="P12" i="44" s="1"/>
  <c r="AX54" i="43"/>
  <c r="BD54" i="43" s="1"/>
  <c r="BJ54" i="43" s="1"/>
  <c r="AV44" i="43"/>
  <c r="BB44" i="43" s="1"/>
  <c r="BH44" i="43" s="1"/>
  <c r="AX16" i="43"/>
  <c r="BD16" i="43" s="1"/>
  <c r="BJ16" i="43" s="1"/>
  <c r="AU60" i="43"/>
  <c r="BA60" i="43" s="1"/>
  <c r="BG60" i="43" s="1"/>
  <c r="AS23" i="43"/>
  <c r="AY23" i="43" s="1"/>
  <c r="AV37" i="43"/>
  <c r="BB37" i="43" s="1"/>
  <c r="BH37" i="43" s="1"/>
  <c r="AU38" i="43"/>
  <c r="BA38" i="43" s="1"/>
  <c r="BG38" i="43" s="1"/>
  <c r="AS18" i="43"/>
  <c r="AY18" i="43" s="1"/>
  <c r="BE18" i="43" s="1"/>
  <c r="BK174" i="43"/>
  <c r="BN174" i="43" s="1"/>
  <c r="AT121" i="43"/>
  <c r="AZ121" i="43" s="1"/>
  <c r="BF121" i="43" s="1"/>
  <c r="AW75" i="43"/>
  <c r="BC75" i="43" s="1"/>
  <c r="BI75" i="43" s="1"/>
  <c r="AV123" i="43"/>
  <c r="BB123" i="43" s="1"/>
  <c r="BH123" i="43" s="1"/>
  <c r="AD25" i="44" a="1"/>
  <c r="AD25" i="44" s="1"/>
  <c r="P29" i="44" a="1"/>
  <c r="P29" i="44" s="1"/>
  <c r="I25" i="44" a="1"/>
  <c r="I25" i="44" s="1"/>
  <c r="AS19" i="43"/>
  <c r="AY19" i="43" s="1"/>
  <c r="AU8" i="43"/>
  <c r="BA8" i="43" s="1"/>
  <c r="BG8" i="43" s="1"/>
  <c r="AV87" i="43"/>
  <c r="BB87" i="43" s="1"/>
  <c r="BH87" i="43" s="1"/>
  <c r="I4" i="44" a="1"/>
  <c r="I4" i="44" s="1"/>
  <c r="P16" i="44" a="1"/>
  <c r="P16" i="44" s="1"/>
  <c r="AK7" i="44" a="1"/>
  <c r="AK7" i="44" s="1"/>
  <c r="AU53" i="43"/>
  <c r="BA53" i="43" s="1"/>
  <c r="BG53" i="43" s="1"/>
  <c r="AT41" i="43"/>
  <c r="AZ41" i="43" s="1"/>
  <c r="BF41" i="43" s="1"/>
  <c r="AX30" i="43"/>
  <c r="BD30" i="43" s="1"/>
  <c r="BJ30" i="43" s="1"/>
  <c r="AW56" i="43"/>
  <c r="BC56" i="43" s="1"/>
  <c r="BI56" i="43" s="1"/>
  <c r="AU32" i="43"/>
  <c r="BA32" i="43" s="1"/>
  <c r="BG32" i="43" s="1"/>
  <c r="AV61" i="43"/>
  <c r="BB61" i="43" s="1"/>
  <c r="BH61" i="43" s="1"/>
  <c r="AS185" i="43"/>
  <c r="AW144" i="43"/>
  <c r="BC144" i="43" s="1"/>
  <c r="BI144" i="43" s="1"/>
  <c r="AX144" i="43"/>
  <c r="BD144" i="43" s="1"/>
  <c r="BJ144" i="43" s="1"/>
  <c r="AW87" i="43"/>
  <c r="BC87" i="43" s="1"/>
  <c r="BI87" i="43" s="1"/>
  <c r="AV131" i="43"/>
  <c r="BB131" i="43" s="1"/>
  <c r="BH131" i="43" s="1"/>
  <c r="AX81" i="43"/>
  <c r="BD81" i="43" s="1"/>
  <c r="BJ81" i="43" s="1"/>
  <c r="AW195" i="43"/>
  <c r="BC195" i="43" s="1"/>
  <c r="BI195" i="43" s="1"/>
  <c r="AU179" i="43"/>
  <c r="BA179" i="43" s="1"/>
  <c r="BG179" i="43" s="1"/>
  <c r="AW62" i="43"/>
  <c r="BC62" i="43" s="1"/>
  <c r="BI62" i="43" s="1"/>
  <c r="R123" i="43"/>
  <c r="S123" i="43" s="1"/>
  <c r="T123" i="43" s="1"/>
  <c r="U123" i="43" s="1"/>
  <c r="V123" i="43" s="1"/>
  <c r="W123" i="43" s="1"/>
  <c r="I8" i="44" a="1"/>
  <c r="I8" i="44" s="1"/>
  <c r="W20" i="44" a="1"/>
  <c r="W20" i="44" s="1"/>
  <c r="AW10" i="43"/>
  <c r="BC10" i="43" s="1"/>
  <c r="AW46" i="43"/>
  <c r="BC46" i="43" s="1"/>
  <c r="BI46" i="43" s="1"/>
  <c r="AW9" i="43"/>
  <c r="BC9" i="43" s="1"/>
  <c r="BI9" i="43" s="1"/>
  <c r="AS48" i="43"/>
  <c r="AY48" i="43" s="1"/>
  <c r="BE48" i="43" s="1"/>
  <c r="AU14" i="43"/>
  <c r="BA14" i="43" s="1"/>
  <c r="BG14" i="43" s="1"/>
  <c r="AX4" i="43"/>
  <c r="BD4" i="43" s="1"/>
  <c r="BJ4" i="43" s="1"/>
  <c r="AV178" i="43"/>
  <c r="BB178" i="43" s="1"/>
  <c r="BH178" i="43" s="1"/>
  <c r="Y134" i="43"/>
  <c r="Z134" i="43" s="1"/>
  <c r="AA134" i="43" s="1"/>
  <c r="AB134" i="43" s="1"/>
  <c r="AC134" i="43" s="1"/>
  <c r="AD134" i="43" s="1"/>
  <c r="AX89" i="43"/>
  <c r="BD89" i="43" s="1"/>
  <c r="BJ89" i="43" s="1"/>
  <c r="AU164" i="43"/>
  <c r="BA164" i="43" s="1"/>
  <c r="BG164" i="43" s="1"/>
  <c r="AW121" i="43"/>
  <c r="BC121" i="43" s="1"/>
  <c r="BI121" i="43" s="1"/>
  <c r="AS75" i="43"/>
  <c r="AY75" i="43" s="1"/>
  <c r="AT199" i="43"/>
  <c r="AZ199" i="43" s="1"/>
  <c r="BF199" i="43" s="1"/>
  <c r="AV62" i="43"/>
  <c r="BB62" i="43" s="1"/>
  <c r="BH62" i="43" s="1"/>
  <c r="R153" i="43"/>
  <c r="S153" i="43" s="1"/>
  <c r="T153" i="43" s="1"/>
  <c r="U153" i="43" s="1"/>
  <c r="V153" i="43" s="1"/>
  <c r="W153" i="43" s="1"/>
  <c r="AV76" i="43"/>
  <c r="BB76" i="43" s="1"/>
  <c r="BH76" i="43" s="1"/>
  <c r="I3" i="44" a="1"/>
  <c r="I3" i="44" s="1"/>
  <c r="W11" i="44" a="1"/>
  <c r="W11" i="44" s="1"/>
  <c r="P20" i="44" a="1"/>
  <c r="P20" i="44" s="1"/>
  <c r="AX40" i="43"/>
  <c r="BD40" i="43" s="1"/>
  <c r="BJ40" i="43" s="1"/>
  <c r="AV20" i="43"/>
  <c r="BB20" i="43" s="1"/>
  <c r="BH20" i="43" s="1"/>
  <c r="AW7" i="43"/>
  <c r="BC7" i="43" s="1"/>
  <c r="BI7" i="43" s="1"/>
  <c r="AU21" i="43"/>
  <c r="BA21" i="43" s="1"/>
  <c r="BG21" i="43" s="1"/>
  <c r="AT49" i="43"/>
  <c r="AZ49" i="43" s="1"/>
  <c r="AT39" i="43"/>
  <c r="AW59" i="43"/>
  <c r="BC59" i="43" s="1"/>
  <c r="BI59" i="43" s="1"/>
  <c r="AU24" i="43"/>
  <c r="BA24" i="43" s="1"/>
  <c r="BG24" i="43" s="1"/>
  <c r="AU15" i="43"/>
  <c r="BA15" i="43" s="1"/>
  <c r="BG15" i="43" s="1"/>
  <c r="AW35" i="43"/>
  <c r="BC35" i="43" s="1"/>
  <c r="BI35" i="43" s="1"/>
  <c r="AU71" i="43"/>
  <c r="BA71" i="43" s="1"/>
  <c r="BG71" i="43" s="1"/>
  <c r="AU87" i="43"/>
  <c r="BA87" i="43" s="1"/>
  <c r="BG87" i="43" s="1"/>
  <c r="K108" i="43"/>
  <c r="L108" i="43" s="1"/>
  <c r="M108" i="43" s="1"/>
  <c r="N108" i="43" s="1"/>
  <c r="O108" i="43" s="1"/>
  <c r="P108" i="43" s="1"/>
  <c r="AW108" i="43"/>
  <c r="BC108" i="43" s="1"/>
  <c r="BI108" i="43" s="1"/>
  <c r="AT62" i="43"/>
  <c r="AZ62" i="43" s="1"/>
  <c r="BF62" i="43" s="1"/>
  <c r="AW91" i="43"/>
  <c r="BC91" i="43" s="1"/>
  <c r="BI91" i="43" s="1"/>
  <c r="AX76" i="43"/>
  <c r="BD76" i="43" s="1"/>
  <c r="BJ76" i="43" s="1"/>
  <c r="AS131" i="43"/>
  <c r="AY131" i="43" s="1"/>
  <c r="BE131" i="43" s="1"/>
  <c r="AK22" i="44" a="1"/>
  <c r="AK22" i="44" s="1"/>
  <c r="W13" i="44" a="1"/>
  <c r="W13" i="44" s="1"/>
  <c r="AS55" i="43"/>
  <c r="AY55" i="43" s="1"/>
  <c r="BE55" i="43" s="1"/>
  <c r="AT29" i="43"/>
  <c r="AZ29" i="43" s="1"/>
  <c r="AT36" i="43"/>
  <c r="AZ36" i="43" s="1"/>
  <c r="BF36" i="43" s="1"/>
  <c r="AU49" i="43"/>
  <c r="BA49" i="43" s="1"/>
  <c r="BG49" i="43" s="1"/>
  <c r="AX52" i="43"/>
  <c r="BD52" i="43" s="1"/>
  <c r="BJ52" i="43" s="1"/>
  <c r="AW13" i="43"/>
  <c r="BC13" i="43" s="1"/>
  <c r="BI13" i="43" s="1"/>
  <c r="AW178" i="43"/>
  <c r="BC178" i="43" s="1"/>
  <c r="BI178" i="43" s="1"/>
  <c r="AS71" i="43"/>
  <c r="AX134" i="43"/>
  <c r="BD134" i="43" s="1"/>
  <c r="BJ134" i="43" s="1"/>
  <c r="AS108" i="43"/>
  <c r="AY108" i="43" s="1"/>
  <c r="BE108" i="43" s="1"/>
  <c r="AV92" i="43"/>
  <c r="BB92" i="43" s="1"/>
  <c r="BH92" i="43" s="1"/>
  <c r="AT89" i="43"/>
  <c r="AZ89" i="43" s="1"/>
  <c r="BF89" i="43" s="1"/>
  <c r="AV77" i="43"/>
  <c r="BB77" i="43" s="1"/>
  <c r="BH77" i="43" s="1"/>
  <c r="AS158" i="43"/>
  <c r="AY158" i="43" s="1"/>
  <c r="BE158" i="43" s="1"/>
  <c r="AX75" i="43"/>
  <c r="BD75" i="43" s="1"/>
  <c r="BJ75" i="43" s="1"/>
  <c r="AV110" i="43"/>
  <c r="BB110" i="43" s="1"/>
  <c r="BH110" i="43" s="1"/>
  <c r="AT91" i="43"/>
  <c r="AZ91" i="43" s="1"/>
  <c r="BF91" i="43" s="1"/>
  <c r="AW76" i="43"/>
  <c r="BC76" i="43" s="1"/>
  <c r="BI76" i="43" s="1"/>
  <c r="AS109" i="43"/>
  <c r="AY109" i="43" s="1"/>
  <c r="BE109" i="43" s="1"/>
  <c r="AD14" i="44" a="1"/>
  <c r="AD14" i="44" s="1"/>
  <c r="P4" i="44" a="1"/>
  <c r="P4" i="44" s="1"/>
  <c r="P10" i="44" a="1"/>
  <c r="P10" i="44" s="1"/>
  <c r="AT17" i="43"/>
  <c r="AZ17" i="43" s="1"/>
  <c r="BF17" i="43" s="1"/>
  <c r="AU50" i="43"/>
  <c r="BA50" i="43" s="1"/>
  <c r="BG50" i="43" s="1"/>
  <c r="AS45" i="43"/>
  <c r="AY45" i="43" s="1"/>
  <c r="BE45" i="43" s="1"/>
  <c r="AV22" i="43"/>
  <c r="BB22" i="43" s="1"/>
  <c r="BH22" i="43" s="1"/>
  <c r="AS28" i="43"/>
  <c r="AY28" i="43" s="1"/>
  <c r="AV144" i="43"/>
  <c r="BB144" i="43" s="1"/>
  <c r="BH144" i="43" s="1"/>
  <c r="AX71" i="43"/>
  <c r="BD71" i="43" s="1"/>
  <c r="BJ71" i="43" s="1"/>
  <c r="AS77" i="43"/>
  <c r="AY77" i="43" s="1"/>
  <c r="BE77" i="43" s="1"/>
  <c r="BM142" i="43"/>
  <c r="AU91" i="43"/>
  <c r="BA91" i="43" s="1"/>
  <c r="BG91" i="43" s="1"/>
  <c r="AS123" i="43"/>
  <c r="AY123" i="43" s="1"/>
  <c r="BK85" i="43"/>
  <c r="BN85" i="43" s="1"/>
  <c r="AN108" i="43"/>
  <c r="AO108" i="43" s="1"/>
  <c r="AP108" i="43" s="1"/>
  <c r="AQ108" i="43" s="1"/>
  <c r="AR108" i="43" s="1"/>
  <c r="AX108" i="43"/>
  <c r="BD108" i="43" s="1"/>
  <c r="BJ108" i="43" s="1"/>
  <c r="D33" i="43"/>
  <c r="E33" i="43" s="1"/>
  <c r="F33" i="43" s="1"/>
  <c r="G33" i="43" s="1"/>
  <c r="H33" i="43" s="1"/>
  <c r="I33" i="43" s="1"/>
  <c r="AS33" i="43"/>
  <c r="AY33" i="43" s="1"/>
  <c r="S134" i="43"/>
  <c r="T134" i="43" s="1"/>
  <c r="U134" i="43" s="1"/>
  <c r="V134" i="43" s="1"/>
  <c r="W134" i="43" s="1"/>
  <c r="AG38" i="43"/>
  <c r="AH38" i="43" s="1"/>
  <c r="AI38" i="43" s="1"/>
  <c r="AJ38" i="43" s="1"/>
  <c r="AK38" i="43" s="1"/>
  <c r="AW38" i="43"/>
  <c r="BC38" i="43" s="1"/>
  <c r="BI38" i="43" s="1"/>
  <c r="S108" i="43"/>
  <c r="T108" i="43" s="1"/>
  <c r="U108" i="43" s="1"/>
  <c r="V108" i="43" s="1"/>
  <c r="W108" i="43" s="1"/>
  <c r="AU108" i="43"/>
  <c r="BA108" i="43" s="1"/>
  <c r="BG108" i="43" s="1"/>
  <c r="AV108" i="43"/>
  <c r="BB108" i="43" s="1"/>
  <c r="BH108" i="43" s="1"/>
  <c r="AN153" i="43"/>
  <c r="AO153" i="43" s="1"/>
  <c r="AP153" i="43" s="1"/>
  <c r="AQ153" i="43" s="1"/>
  <c r="AR153" i="43" s="1"/>
  <c r="AN123" i="43"/>
  <c r="AO123" i="43" s="1"/>
  <c r="AP123" i="43" s="1"/>
  <c r="AQ123" i="43" s="1"/>
  <c r="AR123" i="43" s="1"/>
  <c r="AX123" i="43"/>
  <c r="BD123" i="43" s="1"/>
  <c r="BJ123" i="43" s="1"/>
  <c r="BK177" i="43"/>
  <c r="BN177" i="43" s="1"/>
  <c r="AM185" i="43"/>
  <c r="AN185" i="43" s="1"/>
  <c r="AO185" i="43" s="1"/>
  <c r="AP185" i="43" s="1"/>
  <c r="AQ185" i="43" s="1"/>
  <c r="AR185" i="43" s="1"/>
  <c r="AV170" i="43"/>
  <c r="BB170" i="43" s="1"/>
  <c r="BH170" i="43" s="1"/>
  <c r="D157" i="43"/>
  <c r="E157" i="43" s="1"/>
  <c r="F157" i="43" s="1"/>
  <c r="G157" i="43" s="1"/>
  <c r="H157" i="43" s="1"/>
  <c r="I157" i="43" s="1"/>
  <c r="AS80" i="43"/>
  <c r="AU181" i="43"/>
  <c r="BA181" i="43" s="1"/>
  <c r="BG181" i="43" s="1"/>
  <c r="BL122" i="43"/>
  <c r="BM122" i="43" s="1"/>
  <c r="BE122" i="43"/>
  <c r="AT87" i="43"/>
  <c r="AZ87" i="43" s="1"/>
  <c r="BF87" i="43" s="1"/>
  <c r="Y108" i="43"/>
  <c r="Z108" i="43" s="1"/>
  <c r="AA108" i="43" s="1"/>
  <c r="AB108" i="43" s="1"/>
  <c r="AC108" i="43" s="1"/>
  <c r="AD108" i="43" s="1"/>
  <c r="AS92" i="43"/>
  <c r="AT198" i="43"/>
  <c r="AZ198" i="43" s="1"/>
  <c r="BF198" i="43" s="1"/>
  <c r="AU155" i="43"/>
  <c r="BA155" i="43" s="1"/>
  <c r="BG155" i="43" s="1"/>
  <c r="BK116" i="43"/>
  <c r="BN116" i="43" s="1"/>
  <c r="AS152" i="43"/>
  <c r="AT152" i="43"/>
  <c r="AZ152" i="43" s="1"/>
  <c r="BF152" i="43" s="1"/>
  <c r="AT158" i="43"/>
  <c r="AS81" i="43"/>
  <c r="AY81" i="43" s="1"/>
  <c r="BE81" i="43" s="1"/>
  <c r="AM195" i="43"/>
  <c r="AN195" i="43" s="1"/>
  <c r="AO195" i="43" s="1"/>
  <c r="AP195" i="43" s="1"/>
  <c r="AQ195" i="43" s="1"/>
  <c r="AR195" i="43" s="1"/>
  <c r="AU121" i="43"/>
  <c r="BA121" i="43" s="1"/>
  <c r="BG121" i="43" s="1"/>
  <c r="AU62" i="43"/>
  <c r="BA62" i="43" s="1"/>
  <c r="BG62" i="43" s="1"/>
  <c r="BK114" i="43"/>
  <c r="BN114" i="43" s="1"/>
  <c r="AV91" i="43"/>
  <c r="BB91" i="43" s="1"/>
  <c r="BH91" i="43" s="1"/>
  <c r="AF123" i="43"/>
  <c r="AG123" i="43" s="1"/>
  <c r="AH123" i="43" s="1"/>
  <c r="AI123" i="43" s="1"/>
  <c r="AJ123" i="43" s="1"/>
  <c r="AK123" i="43" s="1"/>
  <c r="AW185" i="43"/>
  <c r="BC185" i="43" s="1"/>
  <c r="BI185" i="43" s="1"/>
  <c r="AM178" i="43"/>
  <c r="AN178" i="43" s="1"/>
  <c r="AO178" i="43" s="1"/>
  <c r="AP178" i="43" s="1"/>
  <c r="AQ178" i="43" s="1"/>
  <c r="AR178" i="43" s="1"/>
  <c r="Y157" i="43"/>
  <c r="Z157" i="43" s="1"/>
  <c r="AA157" i="43" s="1"/>
  <c r="AB157" i="43" s="1"/>
  <c r="AC157" i="43" s="1"/>
  <c r="AD157" i="43" s="1"/>
  <c r="BA111" i="43"/>
  <c r="BK111" i="43"/>
  <c r="BN111" i="43" s="1"/>
  <c r="AW80" i="43"/>
  <c r="BC80" i="43" s="1"/>
  <c r="BI80" i="43" s="1"/>
  <c r="R183" i="43"/>
  <c r="S183" i="43" s="1"/>
  <c r="T183" i="43" s="1"/>
  <c r="U183" i="43" s="1"/>
  <c r="V183" i="43" s="1"/>
  <c r="W183" i="43" s="1"/>
  <c r="AU183" i="43"/>
  <c r="BA183" i="43" s="1"/>
  <c r="BG183" i="43" s="1"/>
  <c r="D181" i="43"/>
  <c r="E181" i="43" s="1"/>
  <c r="F181" i="43" s="1"/>
  <c r="G181" i="43" s="1"/>
  <c r="H181" i="43" s="1"/>
  <c r="I181" i="43" s="1"/>
  <c r="R160" i="43"/>
  <c r="S160" i="43" s="1"/>
  <c r="T160" i="43" s="1"/>
  <c r="U160" i="43" s="1"/>
  <c r="V160" i="43" s="1"/>
  <c r="W160" i="43" s="1"/>
  <c r="BK126" i="43"/>
  <c r="BN126" i="43" s="1"/>
  <c r="K134" i="43"/>
  <c r="L134" i="43" s="1"/>
  <c r="M134" i="43" s="1"/>
  <c r="N134" i="43" s="1"/>
  <c r="O134" i="43" s="1"/>
  <c r="P134" i="43" s="1"/>
  <c r="AM198" i="43"/>
  <c r="AN198" i="43" s="1"/>
  <c r="AO198" i="43" s="1"/>
  <c r="AP198" i="43" s="1"/>
  <c r="AQ198" i="43" s="1"/>
  <c r="AR198" i="43" s="1"/>
  <c r="AX198" i="43"/>
  <c r="BD198" i="43" s="1"/>
  <c r="BJ198" i="43" s="1"/>
  <c r="Y155" i="43"/>
  <c r="Z155" i="43" s="1"/>
  <c r="AA155" i="43" s="1"/>
  <c r="AB155" i="43" s="1"/>
  <c r="AC155" i="43" s="1"/>
  <c r="AD155" i="43" s="1"/>
  <c r="BB73" i="43"/>
  <c r="BK73" i="43"/>
  <c r="BN73" i="43" s="1"/>
  <c r="AW89" i="43"/>
  <c r="BC89" i="43" s="1"/>
  <c r="BI89" i="43" s="1"/>
  <c r="AS67" i="43"/>
  <c r="AF164" i="43"/>
  <c r="AG164" i="43" s="1"/>
  <c r="AH164" i="43" s="1"/>
  <c r="AI164" i="43" s="1"/>
  <c r="AJ164" i="43" s="1"/>
  <c r="AK164" i="43" s="1"/>
  <c r="AW164" i="43"/>
  <c r="BC164" i="43" s="1"/>
  <c r="BI164" i="43" s="1"/>
  <c r="AT77" i="43"/>
  <c r="AZ77" i="43" s="1"/>
  <c r="BF77" i="43" s="1"/>
  <c r="AU131" i="43"/>
  <c r="BA131" i="43" s="1"/>
  <c r="BG131" i="43" s="1"/>
  <c r="BE139" i="43"/>
  <c r="BL139" i="43"/>
  <c r="AS195" i="43"/>
  <c r="Y179" i="43"/>
  <c r="Z179" i="43" s="1"/>
  <c r="AA179" i="43" s="1"/>
  <c r="AB179" i="43" s="1"/>
  <c r="AC179" i="43" s="1"/>
  <c r="AD179" i="43" s="1"/>
  <c r="AV75" i="43"/>
  <c r="BB75" i="43" s="1"/>
  <c r="BH75" i="43" s="1"/>
  <c r="Y199" i="43"/>
  <c r="Z199" i="43" s="1"/>
  <c r="AA199" i="43" s="1"/>
  <c r="AB199" i="43" s="1"/>
  <c r="AC199" i="43" s="1"/>
  <c r="AD199" i="43" s="1"/>
  <c r="BL130" i="43"/>
  <c r="BM130" i="43" s="1"/>
  <c r="AT110" i="43"/>
  <c r="AZ110" i="43" s="1"/>
  <c r="AS62" i="43"/>
  <c r="BL116" i="43"/>
  <c r="BM116" i="43" s="1"/>
  <c r="BE107" i="43"/>
  <c r="BL107" i="43"/>
  <c r="AT153" i="43"/>
  <c r="AZ153" i="43" s="1"/>
  <c r="BF153" i="43" s="1"/>
  <c r="AT120" i="43"/>
  <c r="AZ120" i="43" s="1"/>
  <c r="BF120" i="43" s="1"/>
  <c r="AU109" i="43"/>
  <c r="BA109" i="43" s="1"/>
  <c r="AW109" i="43"/>
  <c r="BC109" i="43" s="1"/>
  <c r="BI109" i="43" s="1"/>
  <c r="AT123" i="43"/>
  <c r="AZ123" i="43" s="1"/>
  <c r="BF123" i="43" s="1"/>
  <c r="AU185" i="43"/>
  <c r="BA185" i="43" s="1"/>
  <c r="BG185" i="43" s="1"/>
  <c r="AU170" i="43"/>
  <c r="BA170" i="43" s="1"/>
  <c r="BG170" i="43" s="1"/>
  <c r="AT178" i="43"/>
  <c r="AZ178" i="43" s="1"/>
  <c r="BF178" i="43" s="1"/>
  <c r="AU157" i="43"/>
  <c r="BA157" i="43" s="1"/>
  <c r="BG157" i="43" s="1"/>
  <c r="Y183" i="43"/>
  <c r="Z183" i="43" s="1"/>
  <c r="AA183" i="43" s="1"/>
  <c r="AB183" i="43" s="1"/>
  <c r="AC183" i="43" s="1"/>
  <c r="AD183" i="43" s="1"/>
  <c r="AV183" i="43"/>
  <c r="BB183" i="43" s="1"/>
  <c r="BH183" i="43" s="1"/>
  <c r="BL126" i="43"/>
  <c r="BE126" i="43"/>
  <c r="AV198" i="43"/>
  <c r="BB198" i="43" s="1"/>
  <c r="BH198" i="43" s="1"/>
  <c r="AW155" i="43"/>
  <c r="BC155" i="43" s="1"/>
  <c r="BI155" i="43" s="1"/>
  <c r="AX155" i="43"/>
  <c r="BD155" i="43" s="1"/>
  <c r="BJ155" i="43" s="1"/>
  <c r="AV89" i="43"/>
  <c r="BB89" i="43" s="1"/>
  <c r="BH89" i="43" s="1"/>
  <c r="AU67" i="43"/>
  <c r="BA67" i="43" s="1"/>
  <c r="BG67" i="43" s="1"/>
  <c r="AV152" i="43"/>
  <c r="BB152" i="43" s="1"/>
  <c r="BH152" i="43" s="1"/>
  <c r="AW152" i="43"/>
  <c r="BC152" i="43" s="1"/>
  <c r="BI152" i="43" s="1"/>
  <c r="Y158" i="43"/>
  <c r="Z158" i="43" s="1"/>
  <c r="AA158" i="43" s="1"/>
  <c r="AB158" i="43" s="1"/>
  <c r="AC158" i="43" s="1"/>
  <c r="AD158" i="43" s="1"/>
  <c r="AV158" i="43"/>
  <c r="BB158" i="43" s="1"/>
  <c r="BH158" i="43" s="1"/>
  <c r="AF179" i="43"/>
  <c r="AG179" i="43" s="1"/>
  <c r="AH179" i="43" s="1"/>
  <c r="AI179" i="43" s="1"/>
  <c r="AJ179" i="43" s="1"/>
  <c r="AK179" i="43" s="1"/>
  <c r="BK141" i="43"/>
  <c r="BN141" i="43" s="1"/>
  <c r="BL114" i="43"/>
  <c r="BM114" i="43" s="1"/>
  <c r="BL144" i="43"/>
  <c r="BM144" i="43" s="1"/>
  <c r="AY71" i="43"/>
  <c r="AS87" i="43"/>
  <c r="D198" i="43"/>
  <c r="E198" i="43" s="1"/>
  <c r="F198" i="43" s="1"/>
  <c r="G198" i="43" s="1"/>
  <c r="H198" i="43" s="1"/>
  <c r="I198" i="43" s="1"/>
  <c r="AX131" i="43"/>
  <c r="BD131" i="43" s="1"/>
  <c r="BJ131" i="43" s="1"/>
  <c r="R158" i="43"/>
  <c r="S158" i="43" s="1"/>
  <c r="T158" i="43" s="1"/>
  <c r="U158" i="43" s="1"/>
  <c r="V158" i="43" s="1"/>
  <c r="W158" i="43" s="1"/>
  <c r="Y81" i="43"/>
  <c r="Z81" i="43" s="1"/>
  <c r="AA81" i="43" s="1"/>
  <c r="AB81" i="43" s="1"/>
  <c r="AC81" i="43" s="1"/>
  <c r="AD81" i="43" s="1"/>
  <c r="AX179" i="43"/>
  <c r="BD179" i="43" s="1"/>
  <c r="BJ179" i="43" s="1"/>
  <c r="AU110" i="43"/>
  <c r="BA110" i="43" s="1"/>
  <c r="BG110" i="43" s="1"/>
  <c r="AS91" i="43"/>
  <c r="AU76" i="43"/>
  <c r="BA76" i="43" s="1"/>
  <c r="BG76" i="43" s="1"/>
  <c r="AX120" i="43"/>
  <c r="BD120" i="43" s="1"/>
  <c r="BJ120" i="43" s="1"/>
  <c r="D170" i="43"/>
  <c r="E170" i="43" s="1"/>
  <c r="F170" i="43" s="1"/>
  <c r="G170" i="43" s="1"/>
  <c r="H170" i="43" s="1"/>
  <c r="I170" i="43" s="1"/>
  <c r="AM183" i="43"/>
  <c r="AN183" i="43" s="1"/>
  <c r="AO183" i="43" s="1"/>
  <c r="AP183" i="43" s="1"/>
  <c r="AQ183" i="43" s="1"/>
  <c r="AR183" i="43" s="1"/>
  <c r="R198" i="43"/>
  <c r="S198" i="43" s="1"/>
  <c r="T198" i="43" s="1"/>
  <c r="U198" i="43" s="1"/>
  <c r="V198" i="43" s="1"/>
  <c r="W198" i="43" s="1"/>
  <c r="AT131" i="43"/>
  <c r="BE133" i="43"/>
  <c r="BL133" i="43"/>
  <c r="BM133" i="43" s="1"/>
  <c r="K195" i="43"/>
  <c r="L195" i="43" s="1"/>
  <c r="M195" i="43" s="1"/>
  <c r="N195" i="43" s="1"/>
  <c r="O195" i="43" s="1"/>
  <c r="P195" i="43" s="1"/>
  <c r="AT195" i="43"/>
  <c r="AZ195" i="43" s="1"/>
  <c r="BE102" i="43"/>
  <c r="BL102" i="43"/>
  <c r="AV185" i="43"/>
  <c r="BB185" i="43" s="1"/>
  <c r="BH185" i="43" s="1"/>
  <c r="K170" i="43"/>
  <c r="L170" i="43" s="1"/>
  <c r="M170" i="43" s="1"/>
  <c r="N170" i="43" s="1"/>
  <c r="O170" i="43" s="1"/>
  <c r="P170" i="43" s="1"/>
  <c r="AT170" i="43"/>
  <c r="AZ170" i="43" s="1"/>
  <c r="BF170" i="43" s="1"/>
  <c r="AW181" i="43"/>
  <c r="BC181" i="43" s="1"/>
  <c r="BI181" i="43" s="1"/>
  <c r="Y181" i="43"/>
  <c r="Z181" i="43" s="1"/>
  <c r="AA181" i="43" s="1"/>
  <c r="AB181" i="43" s="1"/>
  <c r="AC181" i="43" s="1"/>
  <c r="AD181" i="43" s="1"/>
  <c r="AV181" i="43"/>
  <c r="BB181" i="43" s="1"/>
  <c r="BH181" i="43" s="1"/>
  <c r="AM160" i="43"/>
  <c r="AN160" i="43" s="1"/>
  <c r="AO160" i="43" s="1"/>
  <c r="AP160" i="43" s="1"/>
  <c r="AQ160" i="43" s="1"/>
  <c r="AR160" i="43" s="1"/>
  <c r="BA147" i="43"/>
  <c r="BK147" i="43"/>
  <c r="BN147" i="43" s="1"/>
  <c r="AT164" i="43"/>
  <c r="AZ164" i="43" s="1"/>
  <c r="BF164" i="43" s="1"/>
  <c r="AW158" i="43"/>
  <c r="BC158" i="43" s="1"/>
  <c r="BI158" i="43" s="1"/>
  <c r="R195" i="43"/>
  <c r="S195" i="43" s="1"/>
  <c r="T195" i="43" s="1"/>
  <c r="U195" i="43" s="1"/>
  <c r="V195" i="43" s="1"/>
  <c r="W195" i="43" s="1"/>
  <c r="AU195" i="43"/>
  <c r="BA195" i="43" s="1"/>
  <c r="BG195" i="43" s="1"/>
  <c r="BE132" i="43"/>
  <c r="BL132" i="43"/>
  <c r="AM199" i="43"/>
  <c r="AN199" i="43" s="1"/>
  <c r="AO199" i="43" s="1"/>
  <c r="AP199" i="43" s="1"/>
  <c r="AQ199" i="43" s="1"/>
  <c r="AR199" i="43" s="1"/>
  <c r="BK101" i="43"/>
  <c r="BN101" i="43" s="1"/>
  <c r="BM196" i="43"/>
  <c r="BM182" i="43"/>
  <c r="AS178" i="43"/>
  <c r="AX157" i="43"/>
  <c r="BD157" i="43" s="1"/>
  <c r="BJ157" i="43" s="1"/>
  <c r="AX80" i="43"/>
  <c r="BD80" i="43" s="1"/>
  <c r="BJ80" i="43" s="1"/>
  <c r="AW183" i="43"/>
  <c r="BC183" i="43" s="1"/>
  <c r="BI183" i="43" s="1"/>
  <c r="AM181" i="43"/>
  <c r="AN181" i="43" s="1"/>
  <c r="AO181" i="43" s="1"/>
  <c r="AP181" i="43" s="1"/>
  <c r="AQ181" i="43" s="1"/>
  <c r="AR181" i="43" s="1"/>
  <c r="AX181" i="43"/>
  <c r="BD181" i="43" s="1"/>
  <c r="BJ181" i="43" s="1"/>
  <c r="AW160" i="43"/>
  <c r="BC160" i="43" s="1"/>
  <c r="BI160" i="43" s="1"/>
  <c r="AV160" i="43"/>
  <c r="BB160" i="43" s="1"/>
  <c r="BH160" i="43" s="1"/>
  <c r="AS134" i="43"/>
  <c r="AW198" i="43"/>
  <c r="BC198" i="43" s="1"/>
  <c r="BI198" i="43" s="1"/>
  <c r="AS155" i="43"/>
  <c r="BK146" i="43"/>
  <c r="BN146" i="43" s="1"/>
  <c r="AS89" i="43"/>
  <c r="AV67" i="43"/>
  <c r="BB67" i="43" s="1"/>
  <c r="BH67" i="43" s="1"/>
  <c r="AW77" i="43"/>
  <c r="BC77" i="43" s="1"/>
  <c r="BI77" i="43" s="1"/>
  <c r="AM158" i="43"/>
  <c r="AN158" i="43" s="1"/>
  <c r="AO158" i="43" s="1"/>
  <c r="AP158" i="43" s="1"/>
  <c r="AQ158" i="43" s="1"/>
  <c r="AR158" i="43" s="1"/>
  <c r="AW81" i="43"/>
  <c r="BC81" i="43" s="1"/>
  <c r="BI81" i="43" s="1"/>
  <c r="AX121" i="43"/>
  <c r="BD121" i="43" s="1"/>
  <c r="BJ121" i="43" s="1"/>
  <c r="D179" i="43"/>
  <c r="E179" i="43" s="1"/>
  <c r="F179" i="43" s="1"/>
  <c r="G179" i="43" s="1"/>
  <c r="H179" i="43" s="1"/>
  <c r="I179" i="43" s="1"/>
  <c r="AT179" i="43"/>
  <c r="AZ179" i="43" s="1"/>
  <c r="BF179" i="43" s="1"/>
  <c r="AU199" i="43"/>
  <c r="AX62" i="43"/>
  <c r="BD62" i="43" s="1"/>
  <c r="BJ62" i="43" s="1"/>
  <c r="AX91" i="43"/>
  <c r="BD91" i="43" s="1"/>
  <c r="BJ91" i="43" s="1"/>
  <c r="AT76" i="43"/>
  <c r="AZ76" i="43" s="1"/>
  <c r="BF76" i="43" s="1"/>
  <c r="AS120" i="43"/>
  <c r="BL101" i="43"/>
  <c r="BE101" i="43"/>
  <c r="AF170" i="43"/>
  <c r="AG170" i="43" s="1"/>
  <c r="AH170" i="43" s="1"/>
  <c r="AI170" i="43" s="1"/>
  <c r="AJ170" i="43" s="1"/>
  <c r="AK170" i="43" s="1"/>
  <c r="R178" i="43"/>
  <c r="S178" i="43" s="1"/>
  <c r="T178" i="43" s="1"/>
  <c r="U178" i="43" s="1"/>
  <c r="V178" i="43" s="1"/>
  <c r="W178" i="43" s="1"/>
  <c r="AW157" i="43"/>
  <c r="BC157" i="43" s="1"/>
  <c r="BI157" i="43" s="1"/>
  <c r="D183" i="43"/>
  <c r="E183" i="43" s="1"/>
  <c r="F183" i="43" s="1"/>
  <c r="G183" i="43" s="1"/>
  <c r="H183" i="43" s="1"/>
  <c r="I183" i="43" s="1"/>
  <c r="AT181" i="43"/>
  <c r="AZ181" i="43" s="1"/>
  <c r="BF181" i="43" s="1"/>
  <c r="D160" i="43"/>
  <c r="E160" i="43" s="1"/>
  <c r="F160" i="43" s="1"/>
  <c r="G160" i="43" s="1"/>
  <c r="H160" i="43" s="1"/>
  <c r="I160" i="43" s="1"/>
  <c r="AV71" i="43"/>
  <c r="BB71" i="43" s="1"/>
  <c r="BH71" i="43" s="1"/>
  <c r="AT92" i="43"/>
  <c r="AZ92" i="43" s="1"/>
  <c r="BF92" i="43" s="1"/>
  <c r="BE146" i="43"/>
  <c r="BL146" i="43"/>
  <c r="AT67" i="43"/>
  <c r="AZ67" i="43" s="1"/>
  <c r="BF67" i="43" s="1"/>
  <c r="Y164" i="43"/>
  <c r="Z164" i="43" s="1"/>
  <c r="AA164" i="43" s="1"/>
  <c r="AB164" i="43" s="1"/>
  <c r="AC164" i="43" s="1"/>
  <c r="AD164" i="43" s="1"/>
  <c r="AV164" i="43"/>
  <c r="BB164" i="43" s="1"/>
  <c r="BH164" i="43" s="1"/>
  <c r="Y121" i="43"/>
  <c r="Z121" i="43" s="1"/>
  <c r="AA121" i="43" s="1"/>
  <c r="AB121" i="43" s="1"/>
  <c r="AC121" i="43" s="1"/>
  <c r="AD121" i="43" s="1"/>
  <c r="AW199" i="43"/>
  <c r="BC199" i="43" s="1"/>
  <c r="BI199" i="43" s="1"/>
  <c r="BL141" i="43"/>
  <c r="BM141" i="43" s="1"/>
  <c r="AS153" i="43"/>
  <c r="AV120" i="43"/>
  <c r="BB120" i="43" s="1"/>
  <c r="BH120" i="43" s="1"/>
  <c r="D57" i="43"/>
  <c r="E57" i="43" s="1"/>
  <c r="F57" i="43" s="1"/>
  <c r="G57" i="43" s="1"/>
  <c r="H57" i="43" s="1"/>
  <c r="I57" i="43" s="1"/>
  <c r="D12" i="43"/>
  <c r="E12" i="43" s="1"/>
  <c r="F12" i="43" s="1"/>
  <c r="G12" i="43" s="1"/>
  <c r="H12" i="43" s="1"/>
  <c r="I12" i="43" s="1"/>
  <c r="L20" i="43"/>
  <c r="M20" i="43" s="1"/>
  <c r="N20" i="43" s="1"/>
  <c r="O20" i="43" s="1"/>
  <c r="P20" i="43" s="1"/>
  <c r="AG30" i="43"/>
  <c r="AH30" i="43" s="1"/>
  <c r="AI30" i="43" s="1"/>
  <c r="AJ30" i="43" s="1"/>
  <c r="AK30" i="43" s="1"/>
  <c r="P11" i="44" a="1"/>
  <c r="P11" i="44" s="1"/>
  <c r="AD6" i="44" a="1"/>
  <c r="AD6" i="44" s="1"/>
  <c r="P7" i="44" a="1"/>
  <c r="P7" i="44" s="1"/>
  <c r="AD8" i="44" a="1"/>
  <c r="AD8" i="44" s="1"/>
  <c r="I6" i="44" a="1"/>
  <c r="I6" i="44" s="1"/>
  <c r="AD10" i="44" a="1"/>
  <c r="AD10" i="44" s="1"/>
  <c r="W15" i="44" a="1"/>
  <c r="W15" i="44" s="1"/>
  <c r="W24" i="44" a="1"/>
  <c r="W24" i="44" s="1"/>
  <c r="W23" i="44" a="1"/>
  <c r="W23" i="44" s="1"/>
  <c r="AD12" i="44" a="1"/>
  <c r="AD12" i="44" s="1"/>
  <c r="W25" i="44" a="1"/>
  <c r="W25" i="44" s="1"/>
  <c r="W18" i="44" a="1"/>
  <c r="W18" i="44" s="1"/>
  <c r="W12" i="44" a="1"/>
  <c r="W12" i="44" s="1"/>
  <c r="AK26" i="44" a="1"/>
  <c r="AK26" i="44" s="1"/>
  <c r="I7" i="44" a="1"/>
  <c r="I7" i="44" s="1"/>
  <c r="P15" i="44" a="1"/>
  <c r="P15" i="44" s="1"/>
  <c r="AT10" i="43"/>
  <c r="AZ10" i="43" s="1"/>
  <c r="C21" i="45" s="1" a="1"/>
  <c r="C21" i="45" s="1"/>
  <c r="AX49" i="43"/>
  <c r="BD49" i="43" s="1"/>
  <c r="BJ49" i="43" s="1"/>
  <c r="AW39" i="43"/>
  <c r="BC39" i="43" s="1"/>
  <c r="BI39" i="43" s="1"/>
  <c r="AW28" i="43"/>
  <c r="BC28" i="43" s="1"/>
  <c r="BI28" i="43" s="1"/>
  <c r="BE162" i="43"/>
  <c r="BL162" i="43"/>
  <c r="BE173" i="43"/>
  <c r="BL173" i="43"/>
  <c r="BL177" i="43"/>
  <c r="BE177" i="43"/>
  <c r="BF192" i="43"/>
  <c r="BL192" i="43"/>
  <c r="BM192" i="43" s="1"/>
  <c r="I5" i="44" a="1"/>
  <c r="I5" i="44" s="1"/>
  <c r="AK23" i="44" a="1"/>
  <c r="AK23" i="44" s="1"/>
  <c r="W4" i="44" a="1"/>
  <c r="W4" i="44" s="1"/>
  <c r="P26" i="44" a="1"/>
  <c r="P26" i="44" s="1"/>
  <c r="AK6" i="44" a="1"/>
  <c r="AK6" i="44" s="1"/>
  <c r="I22" i="44" a="1"/>
  <c r="I22" i="44" s="1"/>
  <c r="AK14" i="44" a="1"/>
  <c r="AK14" i="44" s="1"/>
  <c r="AK8" i="44" a="1"/>
  <c r="AK8" i="44" s="1"/>
  <c r="P17" i="44" a="1"/>
  <c r="P17" i="44" s="1"/>
  <c r="AK5" i="44" a="1"/>
  <c r="AK5" i="44" s="1"/>
  <c r="AK11" i="44" a="1"/>
  <c r="AK11" i="44" s="1"/>
  <c r="AK12" i="44" a="1"/>
  <c r="AK12" i="44" s="1"/>
  <c r="AD9" i="44" a="1"/>
  <c r="AD9" i="44" s="1"/>
  <c r="I17" i="44" a="1"/>
  <c r="I17" i="44" s="1"/>
  <c r="W10" i="44" a="1"/>
  <c r="W10" i="44" s="1"/>
  <c r="AK13" i="44" a="1"/>
  <c r="AK13" i="44" s="1"/>
  <c r="AW41" i="43"/>
  <c r="BC41" i="43" s="1"/>
  <c r="BI41" i="43" s="1"/>
  <c r="AS40" i="43"/>
  <c r="AY40" i="43" s="1"/>
  <c r="AT5" i="43"/>
  <c r="AZ5" i="43" s="1"/>
  <c r="BF5" i="43" s="1"/>
  <c r="AT4" i="43"/>
  <c r="AZ4" i="43" s="1"/>
  <c r="BF4" i="43" s="1"/>
  <c r="K52" i="43"/>
  <c r="L52" i="43" s="1"/>
  <c r="M52" i="43" s="1"/>
  <c r="N52" i="43" s="1"/>
  <c r="O52" i="43" s="1"/>
  <c r="P52" i="43" s="1"/>
  <c r="BL166" i="43"/>
  <c r="BE166" i="43"/>
  <c r="BE184" i="43"/>
  <c r="BL184" i="43"/>
  <c r="BL180" i="43"/>
  <c r="BE180" i="43"/>
  <c r="BL194" i="43"/>
  <c r="BE194" i="43"/>
  <c r="W7" i="44" a="1"/>
  <c r="W7" i="44" s="1"/>
  <c r="W28" i="44" a="1"/>
  <c r="W28" i="44" s="1"/>
  <c r="AD29" i="44" a="1"/>
  <c r="AD29" i="44" s="1"/>
  <c r="W27" i="44" a="1"/>
  <c r="W27" i="44" s="1"/>
  <c r="W8" i="44" a="1"/>
  <c r="W8" i="44" s="1"/>
  <c r="W30" i="44" a="1"/>
  <c r="W30" i="44" s="1"/>
  <c r="I19" i="44" a="1"/>
  <c r="I19" i="44" s="1"/>
  <c r="I21" i="44" a="1"/>
  <c r="I21" i="44" s="1"/>
  <c r="AD26" i="44" a="1"/>
  <c r="AD26" i="44" s="1"/>
  <c r="P3" i="44" a="1"/>
  <c r="P3" i="44" s="1"/>
  <c r="W16" i="44" a="1"/>
  <c r="W16" i="44" s="1"/>
  <c r="W26" i="44" a="1"/>
  <c r="W26" i="44" s="1"/>
  <c r="AK9" i="44" a="1"/>
  <c r="AK9" i="44" s="1"/>
  <c r="AK18" i="44" a="1"/>
  <c r="AK18" i="44" s="1"/>
  <c r="AD7" i="44" a="1"/>
  <c r="AD7" i="44" s="1"/>
  <c r="AV47" i="43"/>
  <c r="BB47" i="43" s="1"/>
  <c r="BH47" i="43" s="1"/>
  <c r="AV52" i="43"/>
  <c r="BB52" i="43" s="1"/>
  <c r="BH52" i="43" s="1"/>
  <c r="AW8" i="43"/>
  <c r="BC8" i="43" s="1"/>
  <c r="BI8" i="43" s="1"/>
  <c r="AT18" i="43"/>
  <c r="AZ18" i="43" s="1"/>
  <c r="BL176" i="43"/>
  <c r="BE176" i="43"/>
  <c r="BM175" i="43"/>
  <c r="AY185" i="43"/>
  <c r="AK21" i="44" a="1"/>
  <c r="AK21" i="44" s="1"/>
  <c r="AD27" i="44" a="1"/>
  <c r="AD27" i="44" s="1"/>
  <c r="P27" i="44" a="1"/>
  <c r="P27" i="44" s="1"/>
  <c r="AD4" i="44" a="1"/>
  <c r="AD4" i="44" s="1"/>
  <c r="I15" i="44" a="1"/>
  <c r="I15" i="44" s="1"/>
  <c r="P24" i="44" a="1"/>
  <c r="P24" i="44" s="1"/>
  <c r="AK3" i="44" a="1"/>
  <c r="AK3" i="44" s="1"/>
  <c r="AD22" i="44" a="1"/>
  <c r="AD22" i="44" s="1"/>
  <c r="P19" i="44" a="1"/>
  <c r="P19" i="44" s="1"/>
  <c r="AW50" i="43"/>
  <c r="BC50" i="43" s="1"/>
  <c r="BI50" i="43" s="1"/>
  <c r="BF186" i="43"/>
  <c r="BL186" i="43"/>
  <c r="BF190" i="43"/>
  <c r="BL190" i="43"/>
  <c r="AY164" i="43"/>
  <c r="BK164" i="43"/>
  <c r="BN164" i="43" s="1"/>
  <c r="BE174" i="43"/>
  <c r="BL174" i="43"/>
  <c r="P13" i="44" a="1"/>
  <c r="P13" i="44" s="1"/>
  <c r="AK16" i="44" a="1"/>
  <c r="AK16" i="44" s="1"/>
  <c r="W3" i="44" a="1"/>
  <c r="W3" i="44" s="1"/>
  <c r="AD24" i="44" a="1"/>
  <c r="AD24" i="44" s="1"/>
  <c r="W6" i="44" a="1"/>
  <c r="W6" i="44" s="1"/>
  <c r="I12" i="44" a="1"/>
  <c r="I12" i="44" s="1"/>
  <c r="P21" i="44" a="1"/>
  <c r="P21" i="44" s="1"/>
  <c r="AK25" i="44" a="1"/>
  <c r="AK25" i="44" s="1"/>
  <c r="W29" i="44" a="1"/>
  <c r="W29" i="44" s="1"/>
  <c r="AD21" i="44" a="1"/>
  <c r="AD21" i="44" s="1"/>
  <c r="P18" i="44" a="1"/>
  <c r="P18" i="44" s="1"/>
  <c r="AK19" i="44" a="1"/>
  <c r="AK19" i="44" s="1"/>
  <c r="AD3" i="44" a="1"/>
  <c r="AD3" i="44" s="1"/>
  <c r="AD16" i="44" a="1"/>
  <c r="AD16" i="44" s="1"/>
  <c r="AK15" i="44" a="1"/>
  <c r="AK15" i="44" s="1"/>
  <c r="AU7" i="43"/>
  <c r="BA7" i="43" s="1"/>
  <c r="BG7" i="43" s="1"/>
  <c r="AX45" i="43"/>
  <c r="BD45" i="43" s="1"/>
  <c r="BJ45" i="43" s="1"/>
  <c r="AU42" i="43"/>
  <c r="BA42" i="43" s="1"/>
  <c r="BG42" i="43" s="1"/>
  <c r="AM13" i="43"/>
  <c r="AN13" i="43" s="1"/>
  <c r="AO13" i="43" s="1"/>
  <c r="AP13" i="43" s="1"/>
  <c r="AQ13" i="43" s="1"/>
  <c r="AR13" i="43" s="1"/>
  <c r="AY78" i="43"/>
  <c r="BK78" i="43"/>
  <c r="BN78" i="43" s="1"/>
  <c r="BE201" i="43"/>
  <c r="BL201" i="43"/>
  <c r="BM201" i="43" s="1"/>
  <c r="BD77" i="43"/>
  <c r="BK77" i="43"/>
  <c r="BN77" i="43" s="1"/>
  <c r="BL156" i="43"/>
  <c r="BM156" i="43" s="1"/>
  <c r="AY97" i="43"/>
  <c r="BK97" i="43"/>
  <c r="BN97" i="43" s="1"/>
  <c r="BE200" i="43"/>
  <c r="BL200" i="43"/>
  <c r="I13" i="44" a="1"/>
  <c r="I13" i="44" s="1"/>
  <c r="AK4" i="44" a="1"/>
  <c r="AK4" i="44" s="1"/>
  <c r="W22" i="44" a="1"/>
  <c r="W22" i="44" s="1"/>
  <c r="AK20" i="44" a="1"/>
  <c r="AK20" i="44" s="1"/>
  <c r="I23" i="44" a="1"/>
  <c r="I23" i="44" s="1"/>
  <c r="P8" i="44" a="1"/>
  <c r="P8" i="44" s="1"/>
  <c r="P9" i="44" a="1"/>
  <c r="P9" i="44" s="1"/>
  <c r="AD18" i="44" a="1"/>
  <c r="AD18" i="44" s="1"/>
  <c r="P28" i="44" a="1"/>
  <c r="P28" i="44" s="1"/>
  <c r="AK24" i="44" a="1"/>
  <c r="AK24" i="44" s="1"/>
  <c r="AD19" i="44" a="1"/>
  <c r="AD19" i="44" s="1"/>
  <c r="AD23" i="44" a="1"/>
  <c r="AD23" i="44" s="1"/>
  <c r="I10" i="44" a="1"/>
  <c r="I10" i="44" s="1"/>
  <c r="I24" i="44" a="1"/>
  <c r="I24" i="44" s="1"/>
  <c r="W19" i="44" a="1"/>
  <c r="W19" i="44" s="1"/>
  <c r="W21" i="44" a="1"/>
  <c r="W21" i="44" s="1"/>
  <c r="AU11" i="43"/>
  <c r="BA11" i="43" s="1"/>
  <c r="BG11" i="43" s="1"/>
  <c r="AT51" i="43"/>
  <c r="AZ51" i="43" s="1"/>
  <c r="BF51" i="43" s="1"/>
  <c r="AV19" i="43"/>
  <c r="BB19" i="43" s="1"/>
  <c r="BH19" i="43" s="1"/>
  <c r="AX48" i="43"/>
  <c r="BD48" i="43" s="1"/>
  <c r="BJ48" i="43" s="1"/>
  <c r="AS59" i="43"/>
  <c r="AY59" i="43" s="1"/>
  <c r="BE59" i="43" s="1"/>
  <c r="AS35" i="43"/>
  <c r="AY35" i="43" s="1"/>
  <c r="BE35" i="43" s="1"/>
  <c r="BK76" i="43"/>
  <c r="BN76" i="43" s="1"/>
  <c r="AY76" i="43"/>
  <c r="AY161" i="43"/>
  <c r="BK161" i="43"/>
  <c r="BN161" i="43" s="1"/>
  <c r="W17" i="44" a="1"/>
  <c r="W17" i="44" s="1"/>
  <c r="W9" i="44" a="1"/>
  <c r="W9" i="44" s="1"/>
  <c r="AD11" i="44" a="1"/>
  <c r="AD11" i="44" s="1"/>
  <c r="P25" i="44" a="1"/>
  <c r="P25" i="44" s="1"/>
  <c r="AD28" i="44" a="1"/>
  <c r="AD28" i="44" s="1"/>
  <c r="W14" i="44" a="1"/>
  <c r="W14" i="44" s="1"/>
  <c r="AD13" i="44" a="1"/>
  <c r="AD13" i="44" s="1"/>
  <c r="AK17" i="44" a="1"/>
  <c r="AK17" i="44" s="1"/>
  <c r="I16" i="44" a="1"/>
  <c r="I16" i="44" s="1"/>
  <c r="I11" i="44" a="1"/>
  <c r="I11" i="44" s="1"/>
  <c r="P22" i="44" a="1"/>
  <c r="P22" i="44" s="1"/>
  <c r="I14" i="44" a="1"/>
  <c r="I14" i="44" s="1"/>
  <c r="AK10" i="44" a="1"/>
  <c r="AK10" i="44" s="1"/>
  <c r="AD30" i="44" a="1"/>
  <c r="AD30" i="44" s="1"/>
  <c r="P14" i="44" a="1"/>
  <c r="P14" i="44" s="1"/>
  <c r="P5" i="44" a="1"/>
  <c r="P5" i="44" s="1"/>
  <c r="AS54" i="43"/>
  <c r="AY54" i="43" s="1"/>
  <c r="BE54" i="43" s="1"/>
  <c r="AW20" i="43"/>
  <c r="BC20" i="43" s="1"/>
  <c r="BI20" i="43" s="1"/>
  <c r="BA81" i="43"/>
  <c r="BF195" i="43"/>
  <c r="BL168" i="43"/>
  <c r="BE168" i="43"/>
  <c r="BE169" i="43"/>
  <c r="BL169" i="43"/>
  <c r="AS341" i="43"/>
  <c r="E341" i="43"/>
  <c r="F341" i="43" s="1"/>
  <c r="G341" i="43" s="1"/>
  <c r="H341" i="43" s="1"/>
  <c r="I341" i="43" s="1"/>
  <c r="F357" i="43"/>
  <c r="G357" i="43" s="1"/>
  <c r="H357" i="43" s="1"/>
  <c r="I357" i="43" s="1"/>
  <c r="Z436" i="43"/>
  <c r="AA436" i="43" s="1"/>
  <c r="AB436" i="43" s="1"/>
  <c r="AC436" i="43" s="1"/>
  <c r="AD436" i="43" s="1"/>
  <c r="S445" i="43"/>
  <c r="T445" i="43" s="1"/>
  <c r="U445" i="43" s="1"/>
  <c r="V445" i="43" s="1"/>
  <c r="W445" i="43" s="1"/>
  <c r="S459" i="43"/>
  <c r="T459" i="43" s="1"/>
  <c r="U459" i="43" s="1"/>
  <c r="V459" i="43" s="1"/>
  <c r="W459" i="43" s="1"/>
  <c r="AT387" i="43"/>
  <c r="AZ387" i="43" s="1"/>
  <c r="BF387" i="43" s="1"/>
  <c r="L387" i="43"/>
  <c r="M387" i="43" s="1"/>
  <c r="N387" i="43" s="1"/>
  <c r="O387" i="43" s="1"/>
  <c r="P387" i="43" s="1"/>
  <c r="S322" i="43"/>
  <c r="T322" i="43" s="1"/>
  <c r="U322" i="43" s="1"/>
  <c r="V322" i="43" s="1"/>
  <c r="W322" i="43" s="1"/>
  <c r="AU322" i="43"/>
  <c r="BA322" i="43" s="1"/>
  <c r="BG322" i="43" s="1"/>
  <c r="AH357" i="43"/>
  <c r="AI357" i="43" s="1"/>
  <c r="AJ357" i="43" s="1"/>
  <c r="AK357" i="43" s="1"/>
  <c r="AW357" i="43"/>
  <c r="BC357" i="43" s="1"/>
  <c r="BI357" i="43" s="1"/>
  <c r="S341" i="43"/>
  <c r="T341" i="43" s="1"/>
  <c r="U341" i="43" s="1"/>
  <c r="V341" i="43" s="1"/>
  <c r="W341" i="43" s="1"/>
  <c r="AA445" i="43"/>
  <c r="AB445" i="43" s="1"/>
  <c r="AC445" i="43" s="1"/>
  <c r="AD445" i="43" s="1"/>
  <c r="AV428" i="43"/>
  <c r="BB428" i="43" s="1"/>
  <c r="BH428" i="43" s="1"/>
  <c r="AA428" i="43"/>
  <c r="AB428" i="43" s="1"/>
  <c r="AC428" i="43" s="1"/>
  <c r="AD428" i="43" s="1"/>
  <c r="AS459" i="43"/>
  <c r="F459" i="43"/>
  <c r="G459" i="43" s="1"/>
  <c r="H459" i="43" s="1"/>
  <c r="I459" i="43" s="1"/>
  <c r="AN305" i="43"/>
  <c r="AO305" i="43" s="1"/>
  <c r="AP305" i="43" s="1"/>
  <c r="AQ305" i="43" s="1"/>
  <c r="AR305" i="43" s="1"/>
  <c r="AB496" i="43"/>
  <c r="AC496" i="43" s="1"/>
  <c r="AD496" i="43" s="1"/>
  <c r="AX341" i="43"/>
  <c r="BD341" i="43" s="1"/>
  <c r="BJ341" i="43" s="1"/>
  <c r="AN436" i="43"/>
  <c r="AO436" i="43" s="1"/>
  <c r="AP436" i="43" s="1"/>
  <c r="AQ436" i="43" s="1"/>
  <c r="AR436" i="43" s="1"/>
  <c r="AW417" i="43"/>
  <c r="BC417" i="43" s="1"/>
  <c r="BI417" i="43" s="1"/>
  <c r="AG417" i="43"/>
  <c r="AH417" i="43" s="1"/>
  <c r="AI417" i="43" s="1"/>
  <c r="AJ417" i="43" s="1"/>
  <c r="AK417" i="43" s="1"/>
  <c r="Z387" i="43"/>
  <c r="AA387" i="43" s="1"/>
  <c r="AB387" i="43" s="1"/>
  <c r="AC387" i="43" s="1"/>
  <c r="AD387" i="43" s="1"/>
  <c r="AV303" i="43"/>
  <c r="BB303" i="43" s="1"/>
  <c r="BH303" i="43" s="1"/>
  <c r="AV341" i="43"/>
  <c r="BB341" i="43" s="1"/>
  <c r="BH341" i="43" s="1"/>
  <c r="AT436" i="43"/>
  <c r="AZ436" i="43" s="1"/>
  <c r="BF436" i="43" s="1"/>
  <c r="L358" i="43"/>
  <c r="M358" i="43" s="1"/>
  <c r="N358" i="43" s="1"/>
  <c r="O358" i="43" s="1"/>
  <c r="P358" i="43" s="1"/>
  <c r="AT358" i="43"/>
  <c r="AZ358" i="43" s="1"/>
  <c r="BF358" i="43" s="1"/>
  <c r="AJ358" i="43"/>
  <c r="AK358" i="43" s="1"/>
  <c r="AW358" i="43"/>
  <c r="BC358" i="43" s="1"/>
  <c r="BI358" i="43" s="1"/>
  <c r="AS445" i="43"/>
  <c r="L458" i="43"/>
  <c r="M458" i="43" s="1"/>
  <c r="N458" i="43" s="1"/>
  <c r="O458" i="43" s="1"/>
  <c r="P458" i="43" s="1"/>
  <c r="AX459" i="43"/>
  <c r="BD459" i="43" s="1"/>
  <c r="BJ459" i="43" s="1"/>
  <c r="T305" i="43"/>
  <c r="U305" i="43" s="1"/>
  <c r="V305" i="43" s="1"/>
  <c r="W305" i="43" s="1"/>
  <c r="AU305" i="43"/>
  <c r="BA305" i="43" s="1"/>
  <c r="BG305" i="43" s="1"/>
  <c r="F303" i="43"/>
  <c r="G303" i="43" s="1"/>
  <c r="H303" i="43" s="1"/>
  <c r="I303" i="43" s="1"/>
  <c r="AS303" i="43"/>
  <c r="AB345" i="43"/>
  <c r="AC345" i="43" s="1"/>
  <c r="AD345" i="43" s="1"/>
  <c r="AX358" i="43"/>
  <c r="BD358" i="43" s="1"/>
  <c r="BJ358" i="43" s="1"/>
  <c r="AN358" i="43"/>
  <c r="AO358" i="43" s="1"/>
  <c r="AP358" i="43" s="1"/>
  <c r="AQ358" i="43" s="1"/>
  <c r="AR358" i="43" s="1"/>
  <c r="AP458" i="43"/>
  <c r="AQ458" i="43" s="1"/>
  <c r="AR458" i="43" s="1"/>
  <c r="AX458" i="43"/>
  <c r="BD458" i="43" s="1"/>
  <c r="BJ458" i="43" s="1"/>
  <c r="AH387" i="43"/>
  <c r="AI387" i="43" s="1"/>
  <c r="AJ387" i="43" s="1"/>
  <c r="AK387" i="43" s="1"/>
  <c r="AW387" i="43"/>
  <c r="BC387" i="43" s="1"/>
  <c r="BI387" i="43" s="1"/>
  <c r="AT445" i="43"/>
  <c r="AZ445" i="43" s="1"/>
  <c r="BF445" i="43" s="1"/>
  <c r="AN445" i="43"/>
  <c r="AO445" i="43" s="1"/>
  <c r="AP445" i="43" s="1"/>
  <c r="AQ445" i="43" s="1"/>
  <c r="AR445" i="43" s="1"/>
  <c r="AX445" i="43"/>
  <c r="BD445" i="43" s="1"/>
  <c r="BJ445" i="43" s="1"/>
  <c r="AH345" i="43"/>
  <c r="AI345" i="43" s="1"/>
  <c r="AJ345" i="43" s="1"/>
  <c r="AK345" i="43" s="1"/>
  <c r="AW322" i="43"/>
  <c r="BC322" i="43" s="1"/>
  <c r="BI322" i="43" s="1"/>
  <c r="AH322" i="43"/>
  <c r="AI322" i="43" s="1"/>
  <c r="AJ322" i="43" s="1"/>
  <c r="AK322" i="43" s="1"/>
  <c r="AW445" i="43"/>
  <c r="BC445" i="43" s="1"/>
  <c r="BI445" i="43" s="1"/>
  <c r="AW341" i="43"/>
  <c r="BC341" i="43" s="1"/>
  <c r="BI341" i="43" s="1"/>
  <c r="AS417" i="43"/>
  <c r="AV458" i="43"/>
  <c r="BB458" i="43" s="1"/>
  <c r="BH458" i="43" s="1"/>
  <c r="AP428" i="43"/>
  <c r="AQ428" i="43" s="1"/>
  <c r="AR428" i="43" s="1"/>
  <c r="AX428" i="43"/>
  <c r="BD428" i="43" s="1"/>
  <c r="BJ428" i="43" s="1"/>
  <c r="AS387" i="43"/>
  <c r="M303" i="43"/>
  <c r="N303" i="43" s="1"/>
  <c r="O303" i="43" s="1"/>
  <c r="P303" i="43" s="1"/>
  <c r="AP414" i="43"/>
  <c r="AQ414" i="43" s="1"/>
  <c r="AR414" i="43" s="1"/>
  <c r="AX414" i="43"/>
  <c r="BD414" i="43" s="1"/>
  <c r="BJ414" i="43" s="1"/>
  <c r="AT322" i="43"/>
  <c r="AZ322" i="43" s="1"/>
  <c r="BF322" i="43" s="1"/>
  <c r="AA341" i="43"/>
  <c r="AB341" i="43" s="1"/>
  <c r="AC341" i="43" s="1"/>
  <c r="AD341" i="43" s="1"/>
  <c r="BC356" i="43"/>
  <c r="BI356" i="43" s="1"/>
  <c r="BK356" i="43"/>
  <c r="BN356" i="43" s="1"/>
  <c r="AF436" i="43"/>
  <c r="AG436" i="43" s="1"/>
  <c r="AH436" i="43" s="1"/>
  <c r="AI436" i="43" s="1"/>
  <c r="AJ436" i="43" s="1"/>
  <c r="AK436" i="43" s="1"/>
  <c r="BE468" i="43"/>
  <c r="BL468" i="43"/>
  <c r="BM468" i="43" s="1"/>
  <c r="AU417" i="43"/>
  <c r="BA417" i="43" s="1"/>
  <c r="BG417" i="43" s="1"/>
  <c r="F358" i="43"/>
  <c r="G358" i="43" s="1"/>
  <c r="H358" i="43" s="1"/>
  <c r="I358" i="43" s="1"/>
  <c r="AU458" i="43"/>
  <c r="BA458" i="43" s="1"/>
  <c r="BG458" i="43" s="1"/>
  <c r="AU428" i="43"/>
  <c r="BA428" i="43" s="1"/>
  <c r="BG428" i="43" s="1"/>
  <c r="K428" i="43"/>
  <c r="L428" i="43" s="1"/>
  <c r="M428" i="43" s="1"/>
  <c r="N428" i="43" s="1"/>
  <c r="O428" i="43" s="1"/>
  <c r="P428" i="43" s="1"/>
  <c r="AW459" i="43"/>
  <c r="BC459" i="43" s="1"/>
  <c r="BI459" i="43" s="1"/>
  <c r="R387" i="43"/>
  <c r="S387" i="43" s="1"/>
  <c r="T387" i="43" s="1"/>
  <c r="U387" i="43" s="1"/>
  <c r="V387" i="43" s="1"/>
  <c r="W387" i="43" s="1"/>
  <c r="BL312" i="43"/>
  <c r="BM312" i="43" s="1"/>
  <c r="BE312" i="43"/>
  <c r="AS305" i="43"/>
  <c r="AF414" i="43"/>
  <c r="AG414" i="43" s="1"/>
  <c r="AH414" i="43" s="1"/>
  <c r="AI414" i="43" s="1"/>
  <c r="AJ414" i="43" s="1"/>
  <c r="AK414" i="43" s="1"/>
  <c r="N444" i="43"/>
  <c r="O444" i="43" s="1"/>
  <c r="P444" i="43" s="1"/>
  <c r="AT444" i="43"/>
  <c r="AZ444" i="43" s="1"/>
  <c r="BF444" i="43" s="1"/>
  <c r="AO495" i="43"/>
  <c r="AP495" i="43" s="1"/>
  <c r="AQ495" i="43" s="1"/>
  <c r="AR495" i="43" s="1"/>
  <c r="AX495" i="43"/>
  <c r="BD495" i="43" s="1"/>
  <c r="BJ495" i="43" s="1"/>
  <c r="M347" i="43"/>
  <c r="N347" i="43" s="1"/>
  <c r="O347" i="43" s="1"/>
  <c r="P347" i="43" s="1"/>
  <c r="AG500" i="43"/>
  <c r="AH500" i="43" s="1"/>
  <c r="AI500" i="43" s="1"/>
  <c r="AJ500" i="43" s="1"/>
  <c r="AK500" i="43" s="1"/>
  <c r="AV475" i="43"/>
  <c r="BB475" i="43" s="1"/>
  <c r="BH475" i="43" s="1"/>
  <c r="AA475" i="43"/>
  <c r="AB475" i="43" s="1"/>
  <c r="AC475" i="43" s="1"/>
  <c r="AD475" i="43" s="1"/>
  <c r="G491" i="43"/>
  <c r="H491" i="43" s="1"/>
  <c r="I491" i="43" s="1"/>
  <c r="AH491" i="43"/>
  <c r="AI491" i="43" s="1"/>
  <c r="AJ491" i="43" s="1"/>
  <c r="AK491" i="43" s="1"/>
  <c r="AS386" i="43"/>
  <c r="AW422" i="43"/>
  <c r="BC422" i="43" s="1"/>
  <c r="BI422" i="43" s="1"/>
  <c r="AH422" i="43"/>
  <c r="AI422" i="43" s="1"/>
  <c r="AJ422" i="43" s="1"/>
  <c r="AK422" i="43" s="1"/>
  <c r="AB407" i="43"/>
  <c r="AC407" i="43" s="1"/>
  <c r="AD407" i="43" s="1"/>
  <c r="T480" i="43"/>
  <c r="U480" i="43" s="1"/>
  <c r="V480" i="43" s="1"/>
  <c r="W480" i="43" s="1"/>
  <c r="S334" i="43"/>
  <c r="T334" i="43" s="1"/>
  <c r="U334" i="43" s="1"/>
  <c r="V334" i="43" s="1"/>
  <c r="W334" i="43" s="1"/>
  <c r="AO336" i="43"/>
  <c r="AP336" i="43" s="1"/>
  <c r="AQ336" i="43" s="1"/>
  <c r="AR336" i="43" s="1"/>
  <c r="U454" i="43"/>
  <c r="V454" i="43" s="1"/>
  <c r="W454" i="43" s="1"/>
  <c r="AU454" i="43"/>
  <c r="BA454" i="43" s="1"/>
  <c r="BG454" i="43" s="1"/>
  <c r="AA315" i="43"/>
  <c r="AB315" i="43" s="1"/>
  <c r="AC315" i="43" s="1"/>
  <c r="AD315" i="43" s="1"/>
  <c r="AV357" i="43"/>
  <c r="BB357" i="43" s="1"/>
  <c r="BH357" i="43" s="1"/>
  <c r="AX322" i="43"/>
  <c r="BD322" i="43" s="1"/>
  <c r="BJ322" i="43" s="1"/>
  <c r="BL401" i="43"/>
  <c r="BM401" i="43" s="1"/>
  <c r="BE401" i="43"/>
  <c r="BK468" i="43"/>
  <c r="BN468" i="43" s="1"/>
  <c r="AT417" i="43"/>
  <c r="AZ417" i="43" s="1"/>
  <c r="BF417" i="43" s="1"/>
  <c r="BB479" i="43"/>
  <c r="BH479" i="43" s="1"/>
  <c r="BK479" i="43"/>
  <c r="BN479" i="43" s="1"/>
  <c r="AG445" i="43"/>
  <c r="AH445" i="43" s="1"/>
  <c r="AI445" i="43" s="1"/>
  <c r="AJ445" i="43" s="1"/>
  <c r="AK445" i="43" s="1"/>
  <c r="AW428" i="43"/>
  <c r="BC428" i="43" s="1"/>
  <c r="BI428" i="43" s="1"/>
  <c r="D428" i="43"/>
  <c r="E428" i="43" s="1"/>
  <c r="F428" i="43" s="1"/>
  <c r="G428" i="43" s="1"/>
  <c r="H428" i="43" s="1"/>
  <c r="I428" i="43" s="1"/>
  <c r="AV459" i="43"/>
  <c r="BB459" i="43" s="1"/>
  <c r="BH459" i="43" s="1"/>
  <c r="BD361" i="43"/>
  <c r="BJ361" i="43" s="1"/>
  <c r="BK361" i="43"/>
  <c r="BN361" i="43" s="1"/>
  <c r="AW305" i="43"/>
  <c r="BC305" i="43" s="1"/>
  <c r="BI305" i="43" s="1"/>
  <c r="BK440" i="43"/>
  <c r="BN440" i="43" s="1"/>
  <c r="AG425" i="43"/>
  <c r="AH425" i="43" s="1"/>
  <c r="AI425" i="43" s="1"/>
  <c r="AJ425" i="43" s="1"/>
  <c r="AK425" i="43" s="1"/>
  <c r="AU335" i="43"/>
  <c r="BA335" i="43" s="1"/>
  <c r="BG335" i="43" s="1"/>
  <c r="T335" i="43"/>
  <c r="U335" i="43" s="1"/>
  <c r="V335" i="43" s="1"/>
  <c r="W335" i="43" s="1"/>
  <c r="AO446" i="43"/>
  <c r="AP446" i="43" s="1"/>
  <c r="AQ446" i="43" s="1"/>
  <c r="AR446" i="43" s="1"/>
  <c r="AX446" i="43"/>
  <c r="BD446" i="43" s="1"/>
  <c r="BJ446" i="43" s="1"/>
  <c r="L472" i="43"/>
  <c r="M472" i="43" s="1"/>
  <c r="N472" i="43" s="1"/>
  <c r="O472" i="43" s="1"/>
  <c r="P472" i="43" s="1"/>
  <c r="F495" i="43"/>
  <c r="G495" i="43" s="1"/>
  <c r="H495" i="43" s="1"/>
  <c r="I495" i="43" s="1"/>
  <c r="L367" i="43"/>
  <c r="M367" i="43" s="1"/>
  <c r="N367" i="43" s="1"/>
  <c r="O367" i="43" s="1"/>
  <c r="P367" i="43" s="1"/>
  <c r="AC386" i="43"/>
  <c r="AD386" i="43" s="1"/>
  <c r="AX422" i="43"/>
  <c r="BD422" i="43" s="1"/>
  <c r="BJ422" i="43" s="1"/>
  <c r="T310" i="43"/>
  <c r="U310" i="43" s="1"/>
  <c r="V310" i="43" s="1"/>
  <c r="W310" i="43" s="1"/>
  <c r="S343" i="43"/>
  <c r="T343" i="43" s="1"/>
  <c r="U343" i="43" s="1"/>
  <c r="V343" i="43" s="1"/>
  <c r="W343" i="43" s="1"/>
  <c r="AU343" i="43"/>
  <c r="BA343" i="43" s="1"/>
  <c r="BG343" i="43" s="1"/>
  <c r="AT336" i="43"/>
  <c r="AZ336" i="43" s="1"/>
  <c r="BF336" i="43" s="1"/>
  <c r="L336" i="43"/>
  <c r="M336" i="43" s="1"/>
  <c r="N336" i="43" s="1"/>
  <c r="O336" i="43" s="1"/>
  <c r="P336" i="43" s="1"/>
  <c r="AV406" i="43"/>
  <c r="BB406" i="43" s="1"/>
  <c r="BH406" i="43" s="1"/>
  <c r="AC406" i="43"/>
  <c r="AD406" i="43" s="1"/>
  <c r="N415" i="43"/>
  <c r="O415" i="43" s="1"/>
  <c r="P415" i="43" s="1"/>
  <c r="AS454" i="43"/>
  <c r="Z454" i="43"/>
  <c r="AA454" i="43" s="1"/>
  <c r="AB454" i="43" s="1"/>
  <c r="AC454" i="43" s="1"/>
  <c r="AD454" i="43" s="1"/>
  <c r="AP419" i="43"/>
  <c r="AQ419" i="43" s="1"/>
  <c r="AR419" i="43" s="1"/>
  <c r="AS322" i="43"/>
  <c r="E436" i="43"/>
  <c r="F436" i="43" s="1"/>
  <c r="G436" i="43" s="1"/>
  <c r="H436" i="43" s="1"/>
  <c r="I436" i="43" s="1"/>
  <c r="T436" i="43"/>
  <c r="U436" i="43" s="1"/>
  <c r="V436" i="43" s="1"/>
  <c r="W436" i="43" s="1"/>
  <c r="Y417" i="43"/>
  <c r="Z417" i="43" s="1"/>
  <c r="AA417" i="43" s="1"/>
  <c r="AB417" i="43" s="1"/>
  <c r="AC417" i="43" s="1"/>
  <c r="AD417" i="43" s="1"/>
  <c r="Y358" i="43"/>
  <c r="Z358" i="43" s="1"/>
  <c r="AA358" i="43" s="1"/>
  <c r="AB358" i="43" s="1"/>
  <c r="AC358" i="43" s="1"/>
  <c r="AD358" i="43" s="1"/>
  <c r="AY485" i="43"/>
  <c r="BK485" i="43"/>
  <c r="BN485" i="43" s="1"/>
  <c r="AS458" i="43"/>
  <c r="AX387" i="43"/>
  <c r="BD387" i="43" s="1"/>
  <c r="BJ387" i="43" s="1"/>
  <c r="BL373" i="43"/>
  <c r="BM373" i="43" s="1"/>
  <c r="BE373" i="43"/>
  <c r="BE473" i="43"/>
  <c r="BL473" i="43"/>
  <c r="BM473" i="43" s="1"/>
  <c r="AX303" i="43"/>
  <c r="BD303" i="43" s="1"/>
  <c r="BJ303" i="43" s="1"/>
  <c r="AX345" i="43"/>
  <c r="BD345" i="43" s="1"/>
  <c r="BJ345" i="43" s="1"/>
  <c r="AW496" i="43"/>
  <c r="BC496" i="43" s="1"/>
  <c r="BI496" i="43" s="1"/>
  <c r="G493" i="43"/>
  <c r="H493" i="43" s="1"/>
  <c r="I493" i="43" s="1"/>
  <c r="AN493" i="43"/>
  <c r="AO493" i="43" s="1"/>
  <c r="AP493" i="43" s="1"/>
  <c r="AQ493" i="43" s="1"/>
  <c r="AR493" i="43" s="1"/>
  <c r="AX493" i="43"/>
  <c r="BD493" i="43" s="1"/>
  <c r="BJ493" i="43" s="1"/>
  <c r="T472" i="43"/>
  <c r="U472" i="43" s="1"/>
  <c r="V472" i="43" s="1"/>
  <c r="W472" i="43" s="1"/>
  <c r="AU472" i="43"/>
  <c r="BA472" i="43" s="1"/>
  <c r="BG472" i="43" s="1"/>
  <c r="L438" i="43"/>
  <c r="M438" i="43" s="1"/>
  <c r="N438" i="43" s="1"/>
  <c r="O438" i="43" s="1"/>
  <c r="P438" i="43" s="1"/>
  <c r="AN337" i="43"/>
  <c r="AO337" i="43" s="1"/>
  <c r="AP337" i="43" s="1"/>
  <c r="AQ337" i="43" s="1"/>
  <c r="AR337" i="43" s="1"/>
  <c r="AX337" i="43"/>
  <c r="BD337" i="43" s="1"/>
  <c r="BJ337" i="43" s="1"/>
  <c r="AU367" i="43"/>
  <c r="BA367" i="43" s="1"/>
  <c r="BG367" i="43" s="1"/>
  <c r="AS371" i="43"/>
  <c r="AW477" i="43"/>
  <c r="BC477" i="43" s="1"/>
  <c r="BI477" i="43" s="1"/>
  <c r="AH477" i="43"/>
  <c r="AI477" i="43" s="1"/>
  <c r="AJ477" i="43" s="1"/>
  <c r="AK477" i="43" s="1"/>
  <c r="H429" i="43"/>
  <c r="I429" i="43" s="1"/>
  <c r="AS429" i="43"/>
  <c r="AW475" i="43"/>
  <c r="BC475" i="43" s="1"/>
  <c r="BI475" i="43" s="1"/>
  <c r="AT491" i="43"/>
  <c r="AZ491" i="43" s="1"/>
  <c r="BF491" i="43" s="1"/>
  <c r="AW386" i="43"/>
  <c r="BC386" i="43" s="1"/>
  <c r="BI386" i="43" s="1"/>
  <c r="AG386" i="43"/>
  <c r="AH386" i="43" s="1"/>
  <c r="AI386" i="43" s="1"/>
  <c r="AJ386" i="43" s="1"/>
  <c r="AK386" i="43" s="1"/>
  <c r="S308" i="43"/>
  <c r="T308" i="43" s="1"/>
  <c r="U308" i="43" s="1"/>
  <c r="V308" i="43" s="1"/>
  <c r="W308" i="43" s="1"/>
  <c r="AG407" i="43"/>
  <c r="AH407" i="43" s="1"/>
  <c r="AI407" i="43" s="1"/>
  <c r="AJ407" i="43" s="1"/>
  <c r="AK407" i="43" s="1"/>
  <c r="Z480" i="43"/>
  <c r="AA480" i="43" s="1"/>
  <c r="AB480" i="43" s="1"/>
  <c r="AC480" i="43" s="1"/>
  <c r="AD480" i="43" s="1"/>
  <c r="AX465" i="43"/>
  <c r="BD465" i="43" s="1"/>
  <c r="BJ465" i="43" s="1"/>
  <c r="AN465" i="43"/>
  <c r="AO465" i="43" s="1"/>
  <c r="AP465" i="43" s="1"/>
  <c r="AQ465" i="43" s="1"/>
  <c r="AR465" i="43" s="1"/>
  <c r="AY416" i="43"/>
  <c r="Z343" i="43"/>
  <c r="AA343" i="43" s="1"/>
  <c r="AB343" i="43" s="1"/>
  <c r="AC343" i="43" s="1"/>
  <c r="AD343" i="43" s="1"/>
  <c r="AV343" i="43"/>
  <c r="BB343" i="43" s="1"/>
  <c r="BH343" i="43" s="1"/>
  <c r="AU336" i="43"/>
  <c r="BA336" i="43" s="1"/>
  <c r="BG336" i="43" s="1"/>
  <c r="S336" i="43"/>
  <c r="T336" i="43" s="1"/>
  <c r="U336" i="43" s="1"/>
  <c r="V336" i="43" s="1"/>
  <c r="W336" i="43" s="1"/>
  <c r="AG454" i="43"/>
  <c r="AH454" i="43" s="1"/>
  <c r="AI454" i="43" s="1"/>
  <c r="AJ454" i="43" s="1"/>
  <c r="AK454" i="43" s="1"/>
  <c r="AH315" i="43"/>
  <c r="AI315" i="43" s="1"/>
  <c r="AJ315" i="43" s="1"/>
  <c r="AK315" i="43" s="1"/>
  <c r="AW315" i="43"/>
  <c r="AT357" i="43"/>
  <c r="AZ357" i="43" s="1"/>
  <c r="BF357" i="43" s="1"/>
  <c r="BL360" i="43"/>
  <c r="BM360" i="43" s="1"/>
  <c r="BE360" i="43"/>
  <c r="BE449" i="43"/>
  <c r="BL449" i="43"/>
  <c r="BM449" i="43" s="1"/>
  <c r="AG458" i="43"/>
  <c r="AH458" i="43" s="1"/>
  <c r="AI458" i="43" s="1"/>
  <c r="AJ458" i="43" s="1"/>
  <c r="AK458" i="43" s="1"/>
  <c r="AT459" i="43"/>
  <c r="AZ459" i="43" s="1"/>
  <c r="BF459" i="43" s="1"/>
  <c r="BK307" i="43"/>
  <c r="BN307" i="43" s="1"/>
  <c r="AT305" i="43"/>
  <c r="AZ305" i="43" s="1"/>
  <c r="BF305" i="43" s="1"/>
  <c r="L493" i="43"/>
  <c r="M493" i="43" s="1"/>
  <c r="N493" i="43" s="1"/>
  <c r="O493" i="43" s="1"/>
  <c r="P493" i="43" s="1"/>
  <c r="N446" i="43"/>
  <c r="O446" i="43" s="1"/>
  <c r="P446" i="43" s="1"/>
  <c r="S438" i="43"/>
  <c r="T438" i="43" s="1"/>
  <c r="U438" i="43" s="1"/>
  <c r="V438" i="43" s="1"/>
  <c r="W438" i="43" s="1"/>
  <c r="E462" i="43"/>
  <c r="F462" i="43" s="1"/>
  <c r="G462" i="43" s="1"/>
  <c r="H462" i="43" s="1"/>
  <c r="I462" i="43" s="1"/>
  <c r="AS462" i="43"/>
  <c r="AN477" i="43"/>
  <c r="AO477" i="43" s="1"/>
  <c r="AP477" i="43" s="1"/>
  <c r="AQ477" i="43" s="1"/>
  <c r="AR477" i="43" s="1"/>
  <c r="T429" i="43"/>
  <c r="U429" i="43" s="1"/>
  <c r="V429" i="43" s="1"/>
  <c r="W429" i="43" s="1"/>
  <c r="AT500" i="43"/>
  <c r="AZ500" i="43" s="1"/>
  <c r="BF500" i="43" s="1"/>
  <c r="AX351" i="43"/>
  <c r="BD351" i="43" s="1"/>
  <c r="BJ351" i="43" s="1"/>
  <c r="Z308" i="43"/>
  <c r="AA308" i="43" s="1"/>
  <c r="AB308" i="43" s="1"/>
  <c r="AC308" i="43" s="1"/>
  <c r="AD308" i="43" s="1"/>
  <c r="AT407" i="43"/>
  <c r="AZ407" i="43" s="1"/>
  <c r="BF407" i="43" s="1"/>
  <c r="AT416" i="43"/>
  <c r="AZ416" i="43" s="1"/>
  <c r="BF416" i="43" s="1"/>
  <c r="AB336" i="43"/>
  <c r="AC336" i="43" s="1"/>
  <c r="AD336" i="43" s="1"/>
  <c r="L406" i="43"/>
  <c r="M406" i="43" s="1"/>
  <c r="N406" i="43" s="1"/>
  <c r="O406" i="43" s="1"/>
  <c r="P406" i="43" s="1"/>
  <c r="BL307" i="43"/>
  <c r="BM307" i="43" s="1"/>
  <c r="BE307" i="43"/>
  <c r="AS345" i="43"/>
  <c r="E414" i="43"/>
  <c r="F414" i="43" s="1"/>
  <c r="G414" i="43" s="1"/>
  <c r="H414" i="43" s="1"/>
  <c r="I414" i="43" s="1"/>
  <c r="AW444" i="43"/>
  <c r="BC444" i="43" s="1"/>
  <c r="BI444" i="43" s="1"/>
  <c r="AG444" i="43"/>
  <c r="AH444" i="43" s="1"/>
  <c r="AI444" i="43" s="1"/>
  <c r="AJ444" i="43" s="1"/>
  <c r="AK444" i="43" s="1"/>
  <c r="S493" i="43"/>
  <c r="T493" i="43" s="1"/>
  <c r="U493" i="43" s="1"/>
  <c r="V493" i="43" s="1"/>
  <c r="W493" i="43" s="1"/>
  <c r="AU493" i="43"/>
  <c r="BA493" i="43" s="1"/>
  <c r="BG493" i="43" s="1"/>
  <c r="F335" i="43"/>
  <c r="G335" i="43" s="1"/>
  <c r="H335" i="43" s="1"/>
  <c r="I335" i="43" s="1"/>
  <c r="AS335" i="43"/>
  <c r="L475" i="43"/>
  <c r="M475" i="43" s="1"/>
  <c r="N475" i="43" s="1"/>
  <c r="O475" i="43" s="1"/>
  <c r="P475" i="43" s="1"/>
  <c r="S491" i="43"/>
  <c r="T491" i="43" s="1"/>
  <c r="U491" i="43" s="1"/>
  <c r="V491" i="43" s="1"/>
  <c r="W491" i="43" s="1"/>
  <c r="G460" i="43"/>
  <c r="H460" i="43" s="1"/>
  <c r="I460" i="43" s="1"/>
  <c r="AS460" i="43"/>
  <c r="AX386" i="43"/>
  <c r="BD386" i="43" s="1"/>
  <c r="BJ386" i="43" s="1"/>
  <c r="AO386" i="43"/>
  <c r="AP386" i="43" s="1"/>
  <c r="AQ386" i="43" s="1"/>
  <c r="AR386" i="43" s="1"/>
  <c r="AB402" i="43"/>
  <c r="AC402" i="43" s="1"/>
  <c r="AD402" i="43" s="1"/>
  <c r="AW334" i="43"/>
  <c r="BC334" i="43" s="1"/>
  <c r="BI334" i="43" s="1"/>
  <c r="AX454" i="43"/>
  <c r="BD454" i="43" s="1"/>
  <c r="BJ454" i="43" s="1"/>
  <c r="AO454" i="43"/>
  <c r="AP454" i="43" s="1"/>
  <c r="AQ454" i="43" s="1"/>
  <c r="AR454" i="43" s="1"/>
  <c r="AG319" i="43"/>
  <c r="AH319" i="43" s="1"/>
  <c r="AI319" i="43" s="1"/>
  <c r="AJ319" i="43" s="1"/>
  <c r="AK319" i="43" s="1"/>
  <c r="E315" i="43"/>
  <c r="F315" i="43" s="1"/>
  <c r="G315" i="43" s="1"/>
  <c r="H315" i="43" s="1"/>
  <c r="I315" i="43" s="1"/>
  <c r="AS315" i="43"/>
  <c r="AY315" i="43" s="1"/>
  <c r="Z419" i="43"/>
  <c r="AA419" i="43" s="1"/>
  <c r="AB419" i="43" s="1"/>
  <c r="AC419" i="43" s="1"/>
  <c r="AD419" i="43" s="1"/>
  <c r="AV419" i="43"/>
  <c r="BB419" i="43" s="1"/>
  <c r="BH419" i="43" s="1"/>
  <c r="AT341" i="43"/>
  <c r="AZ341" i="43" s="1"/>
  <c r="BF341" i="43" s="1"/>
  <c r="BK451" i="43"/>
  <c r="BN451" i="43" s="1"/>
  <c r="AY451" i="43"/>
  <c r="BK344" i="43"/>
  <c r="BN344" i="43" s="1"/>
  <c r="D345" i="43"/>
  <c r="E345" i="43" s="1"/>
  <c r="F345" i="43" s="1"/>
  <c r="G345" i="43" s="1"/>
  <c r="H345" i="43" s="1"/>
  <c r="I345" i="43" s="1"/>
  <c r="AS496" i="43"/>
  <c r="D496" i="43"/>
  <c r="E496" i="43" s="1"/>
  <c r="F496" i="43" s="1"/>
  <c r="G496" i="43" s="1"/>
  <c r="H496" i="43" s="1"/>
  <c r="I496" i="43" s="1"/>
  <c r="AU496" i="43"/>
  <c r="BA496" i="43" s="1"/>
  <c r="BG496" i="43" s="1"/>
  <c r="AU414" i="43"/>
  <c r="BA414" i="43" s="1"/>
  <c r="BG414" i="43" s="1"/>
  <c r="AB438" i="43"/>
  <c r="AC438" i="43" s="1"/>
  <c r="AD438" i="43" s="1"/>
  <c r="AS430" i="43"/>
  <c r="AH430" i="43"/>
  <c r="AI430" i="43" s="1"/>
  <c r="AJ430" i="43" s="1"/>
  <c r="AK430" i="43" s="1"/>
  <c r="S337" i="43"/>
  <c r="T337" i="43" s="1"/>
  <c r="U337" i="43" s="1"/>
  <c r="V337" i="43" s="1"/>
  <c r="W337" i="43" s="1"/>
  <c r="AV367" i="43"/>
  <c r="BB367" i="43" s="1"/>
  <c r="BH367" i="43" s="1"/>
  <c r="E442" i="43"/>
  <c r="F442" i="43" s="1"/>
  <c r="G442" i="43" s="1"/>
  <c r="H442" i="43" s="1"/>
  <c r="I442" i="43" s="1"/>
  <c r="AI442" i="43"/>
  <c r="AJ442" i="43" s="1"/>
  <c r="AK442" i="43" s="1"/>
  <c r="AU371" i="43"/>
  <c r="BA371" i="43" s="1"/>
  <c r="BG371" i="43" s="1"/>
  <c r="AT477" i="43"/>
  <c r="AZ477" i="43" s="1"/>
  <c r="BF477" i="43" s="1"/>
  <c r="L477" i="43"/>
  <c r="M477" i="43" s="1"/>
  <c r="N477" i="43" s="1"/>
  <c r="O477" i="43" s="1"/>
  <c r="P477" i="43" s="1"/>
  <c r="AX475" i="43"/>
  <c r="BD475" i="43" s="1"/>
  <c r="BJ475" i="43" s="1"/>
  <c r="S339" i="43"/>
  <c r="T339" i="43" s="1"/>
  <c r="U339" i="43" s="1"/>
  <c r="V339" i="43" s="1"/>
  <c r="W339" i="43" s="1"/>
  <c r="AU339" i="43"/>
  <c r="BA339" i="43" s="1"/>
  <c r="BG339" i="43" s="1"/>
  <c r="AV491" i="43"/>
  <c r="BB491" i="43" s="1"/>
  <c r="BH491" i="43" s="1"/>
  <c r="AS351" i="43"/>
  <c r="E351" i="43"/>
  <c r="F351" i="43" s="1"/>
  <c r="G351" i="43" s="1"/>
  <c r="H351" i="43" s="1"/>
  <c r="I351" i="43" s="1"/>
  <c r="AX308" i="43"/>
  <c r="BD308" i="43" s="1"/>
  <c r="BJ308" i="43" s="1"/>
  <c r="T407" i="43"/>
  <c r="U407" i="43" s="1"/>
  <c r="V407" i="43" s="1"/>
  <c r="W407" i="43" s="1"/>
  <c r="AN480" i="43"/>
  <c r="AO480" i="43" s="1"/>
  <c r="AP480" i="43" s="1"/>
  <c r="AQ480" i="43" s="1"/>
  <c r="AR480" i="43" s="1"/>
  <c r="AV465" i="43"/>
  <c r="BB465" i="43" s="1"/>
  <c r="BH465" i="43" s="1"/>
  <c r="G310" i="43"/>
  <c r="H310" i="43" s="1"/>
  <c r="I310" i="43" s="1"/>
  <c r="AP416" i="43"/>
  <c r="AQ416" i="43" s="1"/>
  <c r="AR416" i="43" s="1"/>
  <c r="AX416" i="43"/>
  <c r="BD416" i="43" s="1"/>
  <c r="BJ416" i="43" s="1"/>
  <c r="AX343" i="43"/>
  <c r="BD343" i="43" s="1"/>
  <c r="BJ343" i="43" s="1"/>
  <c r="AX319" i="43"/>
  <c r="BD319" i="43" s="1"/>
  <c r="BJ319" i="43" s="1"/>
  <c r="AN319" i="43"/>
  <c r="AO319" i="43" s="1"/>
  <c r="AP319" i="43" s="1"/>
  <c r="AQ319" i="43" s="1"/>
  <c r="AR319" i="43" s="1"/>
  <c r="AP315" i="43"/>
  <c r="AQ315" i="43" s="1"/>
  <c r="AR315" i="43" s="1"/>
  <c r="AZ492" i="43"/>
  <c r="BK492" i="43"/>
  <c r="BN492" i="43" s="1"/>
  <c r="BE400" i="43"/>
  <c r="BL400" i="43"/>
  <c r="BM400" i="43" s="1"/>
  <c r="AU303" i="43"/>
  <c r="BA303" i="43" s="1"/>
  <c r="BG303" i="43" s="1"/>
  <c r="AM496" i="43"/>
  <c r="AN496" i="43" s="1"/>
  <c r="AO496" i="43" s="1"/>
  <c r="AP496" i="43" s="1"/>
  <c r="AQ496" i="43" s="1"/>
  <c r="AR496" i="43" s="1"/>
  <c r="AX496" i="43"/>
  <c r="BD496" i="43" s="1"/>
  <c r="BJ496" i="43" s="1"/>
  <c r="AT414" i="43"/>
  <c r="AZ414" i="43" s="1"/>
  <c r="BF414" i="43" s="1"/>
  <c r="Y414" i="43"/>
  <c r="Z414" i="43" s="1"/>
  <c r="AA414" i="43" s="1"/>
  <c r="AB414" i="43" s="1"/>
  <c r="AC414" i="43" s="1"/>
  <c r="AD414" i="43" s="1"/>
  <c r="AO444" i="43"/>
  <c r="AP444" i="43" s="1"/>
  <c r="AQ444" i="43" s="1"/>
  <c r="AR444" i="43" s="1"/>
  <c r="AX444" i="43"/>
  <c r="BD444" i="43" s="1"/>
  <c r="BJ444" i="43" s="1"/>
  <c r="AX335" i="43"/>
  <c r="BD335" i="43" s="1"/>
  <c r="BJ335" i="43" s="1"/>
  <c r="AN335" i="43"/>
  <c r="AO335" i="43" s="1"/>
  <c r="AP335" i="43" s="1"/>
  <c r="AQ335" i="43" s="1"/>
  <c r="AR335" i="43" s="1"/>
  <c r="AS393" i="43"/>
  <c r="E393" i="43"/>
  <c r="F393" i="43" s="1"/>
  <c r="G393" i="43" s="1"/>
  <c r="H393" i="43" s="1"/>
  <c r="I393" i="43" s="1"/>
  <c r="AX393" i="43"/>
  <c r="BD393" i="43" s="1"/>
  <c r="BJ393" i="43" s="1"/>
  <c r="L442" i="43"/>
  <c r="M442" i="43" s="1"/>
  <c r="N442" i="43" s="1"/>
  <c r="O442" i="43" s="1"/>
  <c r="P442" i="43" s="1"/>
  <c r="Z371" i="43"/>
  <c r="AA371" i="43" s="1"/>
  <c r="AB371" i="43" s="1"/>
  <c r="AC371" i="43" s="1"/>
  <c r="AD371" i="43" s="1"/>
  <c r="T500" i="43"/>
  <c r="U500" i="43" s="1"/>
  <c r="V500" i="43" s="1"/>
  <c r="W500" i="43" s="1"/>
  <c r="AX460" i="43"/>
  <c r="BD460" i="43" s="1"/>
  <c r="BJ460" i="43" s="1"/>
  <c r="AP460" i="43"/>
  <c r="AQ460" i="43" s="1"/>
  <c r="AR460" i="43" s="1"/>
  <c r="F308" i="43"/>
  <c r="G308" i="43" s="1"/>
  <c r="H308" i="43" s="1"/>
  <c r="I308" i="43" s="1"/>
  <c r="F480" i="43"/>
  <c r="G480" i="43" s="1"/>
  <c r="H480" i="43" s="1"/>
  <c r="I480" i="43" s="1"/>
  <c r="AS480" i="43"/>
  <c r="AY415" i="43"/>
  <c r="AG415" i="43"/>
  <c r="AH415" i="43" s="1"/>
  <c r="AI415" i="43" s="1"/>
  <c r="AJ415" i="43" s="1"/>
  <c r="AK415" i="43" s="1"/>
  <c r="F319" i="43"/>
  <c r="G319" i="43" s="1"/>
  <c r="H319" i="43" s="1"/>
  <c r="I319" i="43" s="1"/>
  <c r="AX357" i="43"/>
  <c r="BD357" i="43" s="1"/>
  <c r="BJ357" i="43" s="1"/>
  <c r="BC328" i="43"/>
  <c r="BI328" i="43" s="1"/>
  <c r="BK328" i="43"/>
  <c r="BN328" i="43" s="1"/>
  <c r="BK306" i="43"/>
  <c r="BN306" i="43" s="1"/>
  <c r="AZ306" i="43"/>
  <c r="BF344" i="43"/>
  <c r="BL344" i="43"/>
  <c r="BM344" i="43" s="1"/>
  <c r="U425" i="43"/>
  <c r="V425" i="43" s="1"/>
  <c r="W425" i="43" s="1"/>
  <c r="AT393" i="43"/>
  <c r="AZ393" i="43" s="1"/>
  <c r="BF393" i="43" s="1"/>
  <c r="L393" i="43"/>
  <c r="M393" i="43" s="1"/>
  <c r="N393" i="43" s="1"/>
  <c r="O393" i="43" s="1"/>
  <c r="P393" i="43" s="1"/>
  <c r="F367" i="43"/>
  <c r="G367" i="43" s="1"/>
  <c r="H367" i="43" s="1"/>
  <c r="I367" i="43" s="1"/>
  <c r="AJ347" i="43"/>
  <c r="AK347" i="43" s="1"/>
  <c r="AO429" i="43"/>
  <c r="AP429" i="43" s="1"/>
  <c r="AQ429" i="43" s="1"/>
  <c r="AR429" i="43" s="1"/>
  <c r="AV500" i="43"/>
  <c r="BB500" i="43" s="1"/>
  <c r="BH500" i="43" s="1"/>
  <c r="Z500" i="43"/>
  <c r="AA500" i="43" s="1"/>
  <c r="AB500" i="43" s="1"/>
  <c r="AC500" i="43" s="1"/>
  <c r="AD500" i="43" s="1"/>
  <c r="AV339" i="43"/>
  <c r="BB339" i="43" s="1"/>
  <c r="BH339" i="43" s="1"/>
  <c r="S351" i="43"/>
  <c r="T351" i="43" s="1"/>
  <c r="U351" i="43" s="1"/>
  <c r="V351" i="43" s="1"/>
  <c r="W351" i="43" s="1"/>
  <c r="F375" i="43"/>
  <c r="G375" i="43" s="1"/>
  <c r="H375" i="43" s="1"/>
  <c r="I375" i="43" s="1"/>
  <c r="AH375" i="43"/>
  <c r="AI375" i="43" s="1"/>
  <c r="AJ375" i="43" s="1"/>
  <c r="AK375" i="43" s="1"/>
  <c r="AN334" i="43"/>
  <c r="AO334" i="43" s="1"/>
  <c r="AP334" i="43" s="1"/>
  <c r="AQ334" i="43" s="1"/>
  <c r="AR334" i="43" s="1"/>
  <c r="AT310" i="43"/>
  <c r="AZ310" i="43" s="1"/>
  <c r="BF310" i="43" s="1"/>
  <c r="L310" i="43"/>
  <c r="M310" i="43" s="1"/>
  <c r="N310" i="43" s="1"/>
  <c r="O310" i="43" s="1"/>
  <c r="P310" i="43" s="1"/>
  <c r="AN415" i="43"/>
  <c r="AO415" i="43" s="1"/>
  <c r="AP415" i="43" s="1"/>
  <c r="AQ415" i="43" s="1"/>
  <c r="AR415" i="43" s="1"/>
  <c r="AX415" i="43"/>
  <c r="BD415" i="43" s="1"/>
  <c r="BJ415" i="43" s="1"/>
  <c r="G419" i="43"/>
  <c r="H419" i="43" s="1"/>
  <c r="I419" i="43" s="1"/>
  <c r="AS419" i="43"/>
  <c r="BE440" i="43"/>
  <c r="BL440" i="43"/>
  <c r="BM440" i="43" s="1"/>
  <c r="E444" i="43"/>
  <c r="F444" i="43" s="1"/>
  <c r="G444" i="43" s="1"/>
  <c r="H444" i="43" s="1"/>
  <c r="I444" i="43" s="1"/>
  <c r="AT425" i="43"/>
  <c r="AZ425" i="43" s="1"/>
  <c r="BF425" i="43" s="1"/>
  <c r="L335" i="43"/>
  <c r="M335" i="43" s="1"/>
  <c r="N335" i="43" s="1"/>
  <c r="O335" i="43" s="1"/>
  <c r="P335" i="43" s="1"/>
  <c r="AW446" i="43"/>
  <c r="BC446" i="43" s="1"/>
  <c r="BI446" i="43" s="1"/>
  <c r="S446" i="43"/>
  <c r="T446" i="43" s="1"/>
  <c r="U446" i="43" s="1"/>
  <c r="V446" i="43" s="1"/>
  <c r="W446" i="43" s="1"/>
  <c r="AW393" i="43"/>
  <c r="BC393" i="43" s="1"/>
  <c r="BI393" i="43" s="1"/>
  <c r="R393" i="43"/>
  <c r="S393" i="43" s="1"/>
  <c r="T393" i="43" s="1"/>
  <c r="U393" i="43" s="1"/>
  <c r="V393" i="43" s="1"/>
  <c r="W393" i="43" s="1"/>
  <c r="AM393" i="43"/>
  <c r="AN393" i="43" s="1"/>
  <c r="AO393" i="43" s="1"/>
  <c r="AP393" i="43" s="1"/>
  <c r="AQ393" i="43" s="1"/>
  <c r="AR393" i="43" s="1"/>
  <c r="AW472" i="43"/>
  <c r="BC472" i="43" s="1"/>
  <c r="BI472" i="43" s="1"/>
  <c r="AX438" i="43"/>
  <c r="BD438" i="43" s="1"/>
  <c r="BJ438" i="43" s="1"/>
  <c r="AW438" i="43"/>
  <c r="BC438" i="43" s="1"/>
  <c r="BI438" i="43" s="1"/>
  <c r="AV430" i="43"/>
  <c r="BB430" i="43" s="1"/>
  <c r="BH430" i="43" s="1"/>
  <c r="L430" i="43"/>
  <c r="M430" i="43" s="1"/>
  <c r="N430" i="43" s="1"/>
  <c r="O430" i="43" s="1"/>
  <c r="P430" i="43" s="1"/>
  <c r="AU495" i="43"/>
  <c r="BA495" i="43" s="1"/>
  <c r="BG495" i="43" s="1"/>
  <c r="K495" i="43"/>
  <c r="L495" i="43" s="1"/>
  <c r="M495" i="43" s="1"/>
  <c r="N495" i="43" s="1"/>
  <c r="O495" i="43" s="1"/>
  <c r="P495" i="43" s="1"/>
  <c r="AT337" i="43"/>
  <c r="AZ337" i="43" s="1"/>
  <c r="BF337" i="43" s="1"/>
  <c r="Z337" i="43"/>
  <c r="AA337" i="43" s="1"/>
  <c r="AB337" i="43" s="1"/>
  <c r="AC337" i="43" s="1"/>
  <c r="AD337" i="43" s="1"/>
  <c r="AG462" i="43"/>
  <c r="AH462" i="43" s="1"/>
  <c r="AI462" i="43" s="1"/>
  <c r="AJ462" i="43" s="1"/>
  <c r="AK462" i="43" s="1"/>
  <c r="Y367" i="43"/>
  <c r="Z367" i="43" s="1"/>
  <c r="AA367" i="43" s="1"/>
  <c r="AB367" i="43" s="1"/>
  <c r="AC367" i="43" s="1"/>
  <c r="AD367" i="43" s="1"/>
  <c r="AF367" i="43"/>
  <c r="AG367" i="43" s="1"/>
  <c r="AH367" i="43" s="1"/>
  <c r="AI367" i="43" s="1"/>
  <c r="AJ367" i="43" s="1"/>
  <c r="AK367" i="43" s="1"/>
  <c r="AN367" i="43"/>
  <c r="AO367" i="43" s="1"/>
  <c r="AP367" i="43" s="1"/>
  <c r="AQ367" i="43" s="1"/>
  <c r="AR367" i="43" s="1"/>
  <c r="BK404" i="43"/>
  <c r="BN404" i="43" s="1"/>
  <c r="AY404" i="43"/>
  <c r="AX347" i="43"/>
  <c r="BD347" i="43" s="1"/>
  <c r="BJ347" i="43" s="1"/>
  <c r="Z347" i="43"/>
  <c r="AA347" i="43" s="1"/>
  <c r="AB347" i="43" s="1"/>
  <c r="AC347" i="43" s="1"/>
  <c r="AD347" i="43" s="1"/>
  <c r="AX371" i="43"/>
  <c r="BD371" i="43" s="1"/>
  <c r="BJ371" i="43" s="1"/>
  <c r="R371" i="43"/>
  <c r="S371" i="43" s="1"/>
  <c r="T371" i="43" s="1"/>
  <c r="U371" i="43" s="1"/>
  <c r="V371" i="43" s="1"/>
  <c r="W371" i="43" s="1"/>
  <c r="AS477" i="43"/>
  <c r="AW429" i="43"/>
  <c r="BC429" i="43" s="1"/>
  <c r="BI429" i="43" s="1"/>
  <c r="AU475" i="43"/>
  <c r="BA475" i="43" s="1"/>
  <c r="BG475" i="43" s="1"/>
  <c r="AX491" i="43"/>
  <c r="BD491" i="43" s="1"/>
  <c r="BJ491" i="43" s="1"/>
  <c r="K460" i="43"/>
  <c r="L460" i="43" s="1"/>
  <c r="M460" i="43" s="1"/>
  <c r="N460" i="43" s="1"/>
  <c r="O460" i="43" s="1"/>
  <c r="P460" i="43" s="1"/>
  <c r="BL328" i="43"/>
  <c r="BM328" i="43" s="1"/>
  <c r="R2" i="43"/>
  <c r="P78" i="44" a="1"/>
  <c r="P78" i="44" s="1"/>
  <c r="P142" i="44" a="1"/>
  <c r="P142" i="44" s="1"/>
  <c r="P31" i="44" a="1"/>
  <c r="P31" i="44" s="1"/>
  <c r="P95" i="44" a="1"/>
  <c r="P95" i="44" s="1"/>
  <c r="P159" i="44" a="1"/>
  <c r="P159" i="44" s="1"/>
  <c r="P72" i="44" a="1"/>
  <c r="P72" i="44" s="1"/>
  <c r="P136" i="44" a="1"/>
  <c r="P136" i="44" s="1"/>
  <c r="P41" i="44" a="1"/>
  <c r="P41" i="44" s="1"/>
  <c r="P105" i="44" a="1"/>
  <c r="P105" i="44" s="1"/>
  <c r="P169" i="44" a="1"/>
  <c r="P169" i="44" s="1"/>
  <c r="P74" i="44" a="1"/>
  <c r="P74" i="44" s="1"/>
  <c r="P138" i="44" a="1"/>
  <c r="P138" i="44" s="1"/>
  <c r="P43" i="44" a="1"/>
  <c r="P43" i="44" s="1"/>
  <c r="P107" i="44" a="1"/>
  <c r="P107" i="44" s="1"/>
  <c r="P44" i="44" a="1"/>
  <c r="P44" i="44" s="1"/>
  <c r="P108" i="44" a="1"/>
  <c r="P108" i="44" s="1"/>
  <c r="P172" i="44" a="1"/>
  <c r="P172" i="44" s="1"/>
  <c r="P214" i="44" a="1"/>
  <c r="P214" i="44" s="1"/>
  <c r="P189" i="44" a="1"/>
  <c r="P189" i="44" s="1"/>
  <c r="P45" i="44" a="1"/>
  <c r="P45" i="44" s="1"/>
  <c r="P232" i="44" a="1"/>
  <c r="P232" i="44" s="1"/>
  <c r="P209" i="44" a="1"/>
  <c r="P209" i="44" s="1"/>
  <c r="P173" i="44" a="1"/>
  <c r="P173" i="44" s="1"/>
  <c r="P250" i="44" a="1"/>
  <c r="P250" i="44" s="1"/>
  <c r="P227" i="44" a="1"/>
  <c r="P227" i="44" s="1"/>
  <c r="P204" i="44" a="1"/>
  <c r="P204" i="44" s="1"/>
  <c r="P237" i="44" a="1"/>
  <c r="P237" i="44" s="1"/>
  <c r="P86" i="44" a="1"/>
  <c r="P86" i="44" s="1"/>
  <c r="P150" i="44" a="1"/>
  <c r="P150" i="44" s="1"/>
  <c r="P39" i="44" a="1"/>
  <c r="P39" i="44" s="1"/>
  <c r="P103" i="44" a="1"/>
  <c r="P103" i="44" s="1"/>
  <c r="P167" i="44" a="1"/>
  <c r="P167" i="44" s="1"/>
  <c r="P80" i="44" a="1"/>
  <c r="P80" i="44" s="1"/>
  <c r="P144" i="44" a="1"/>
  <c r="P144" i="44" s="1"/>
  <c r="P49" i="44" a="1"/>
  <c r="P49" i="44" s="1"/>
  <c r="P113" i="44" a="1"/>
  <c r="P113" i="44" s="1"/>
  <c r="P177" i="44" a="1"/>
  <c r="P177" i="44" s="1"/>
  <c r="P82" i="44" a="1"/>
  <c r="P82" i="44" s="1"/>
  <c r="P146" i="44" a="1"/>
  <c r="P146" i="44" s="1"/>
  <c r="P51" i="44" a="1"/>
  <c r="P51" i="44" s="1"/>
  <c r="P115" i="44" a="1"/>
  <c r="P115" i="44" s="1"/>
  <c r="P52" i="44" a="1"/>
  <c r="P52" i="44" s="1"/>
  <c r="P116" i="44" a="1"/>
  <c r="P116" i="44" s="1"/>
  <c r="P180" i="44" a="1"/>
  <c r="P180" i="44" s="1"/>
  <c r="P222" i="44" a="1"/>
  <c r="P222" i="44" s="1"/>
  <c r="P199" i="44" a="1"/>
  <c r="P199" i="44" s="1"/>
  <c r="P109" i="44" a="1"/>
  <c r="P109" i="44" s="1"/>
  <c r="P240" i="44" a="1"/>
  <c r="P240" i="44" s="1"/>
  <c r="P217" i="44" a="1"/>
  <c r="P217" i="44" s="1"/>
  <c r="P193" i="44" a="1"/>
  <c r="P193" i="44" s="1"/>
  <c r="P69" i="44" a="1"/>
  <c r="P69" i="44" s="1"/>
  <c r="P235" i="44" a="1"/>
  <c r="P235" i="44" s="1"/>
  <c r="P212" i="44" a="1"/>
  <c r="P212" i="44" s="1"/>
  <c r="P149" i="44" a="1"/>
  <c r="P149" i="44" s="1"/>
  <c r="P205" i="44" a="1"/>
  <c r="P205" i="44" s="1"/>
  <c r="P30" i="44" a="1"/>
  <c r="P30" i="44" s="1"/>
  <c r="P94" i="44" a="1"/>
  <c r="P94" i="44" s="1"/>
  <c r="P158" i="44" a="1"/>
  <c r="P158" i="44" s="1"/>
  <c r="P47" i="44" a="1"/>
  <c r="P47" i="44" s="1"/>
  <c r="P111" i="44" a="1"/>
  <c r="P111" i="44" s="1"/>
  <c r="P175" i="44" a="1"/>
  <c r="P175" i="44" s="1"/>
  <c r="P88" i="44" a="1"/>
  <c r="P88" i="44" s="1"/>
  <c r="P152" i="44" a="1"/>
  <c r="P152" i="44" s="1"/>
  <c r="P57" i="44" a="1"/>
  <c r="P57" i="44" s="1"/>
  <c r="P121" i="44" a="1"/>
  <c r="P121" i="44" s="1"/>
  <c r="P185" i="44" a="1"/>
  <c r="P185" i="44" s="1"/>
  <c r="P90" i="44" a="1"/>
  <c r="P90" i="44" s="1"/>
  <c r="P154" i="44" a="1"/>
  <c r="P154" i="44" s="1"/>
  <c r="P59" i="44" a="1"/>
  <c r="P59" i="44" s="1"/>
  <c r="P123" i="44" a="1"/>
  <c r="P123" i="44" s="1"/>
  <c r="P60" i="44" a="1"/>
  <c r="P60" i="44" s="1"/>
  <c r="P124" i="44" a="1"/>
  <c r="P124" i="44" s="1"/>
  <c r="P188" i="44" a="1"/>
  <c r="P188" i="44" s="1"/>
  <c r="P230" i="44" a="1"/>
  <c r="P230" i="44" s="1"/>
  <c r="P207" i="44" a="1"/>
  <c r="P207" i="44" s="1"/>
  <c r="P165" i="44" a="1"/>
  <c r="P165" i="44" s="1"/>
  <c r="P248" i="44" a="1"/>
  <c r="P248" i="44" s="1"/>
  <c r="P225" i="44" a="1"/>
  <c r="P225" i="44" s="1"/>
  <c r="P202" i="44" a="1"/>
  <c r="P202" i="44" s="1"/>
  <c r="P133" i="44" a="1"/>
  <c r="P133" i="44" s="1"/>
  <c r="P243" i="44" a="1"/>
  <c r="P243" i="44" s="1"/>
  <c r="P220" i="44" a="1"/>
  <c r="P220" i="44" s="1"/>
  <c r="P245" i="44" a="1"/>
  <c r="P245" i="44" s="1"/>
  <c r="P38" i="44" a="1"/>
  <c r="P38" i="44" s="1"/>
  <c r="P102" i="44" a="1"/>
  <c r="P102" i="44" s="1"/>
  <c r="P166" i="44" a="1"/>
  <c r="P166" i="44" s="1"/>
  <c r="P55" i="44" a="1"/>
  <c r="P55" i="44" s="1"/>
  <c r="P119" i="44" a="1"/>
  <c r="P119" i="44" s="1"/>
  <c r="P32" i="44" a="1"/>
  <c r="P32" i="44" s="1"/>
  <c r="P96" i="44" a="1"/>
  <c r="P96" i="44" s="1"/>
  <c r="P160" i="44" a="1"/>
  <c r="P160" i="44" s="1"/>
  <c r="P65" i="44" a="1"/>
  <c r="P65" i="44" s="1"/>
  <c r="P129" i="44" a="1"/>
  <c r="P129" i="44" s="1"/>
  <c r="P34" i="44" a="1"/>
  <c r="P34" i="44" s="1"/>
  <c r="P98" i="44" a="1"/>
  <c r="P98" i="44" s="1"/>
  <c r="P162" i="44" a="1"/>
  <c r="P162" i="44" s="1"/>
  <c r="P67" i="44" a="1"/>
  <c r="P67" i="44" s="1"/>
  <c r="P131" i="44" a="1"/>
  <c r="P131" i="44" s="1"/>
  <c r="P68" i="44" a="1"/>
  <c r="P68" i="44" s="1"/>
  <c r="P132" i="44" a="1"/>
  <c r="P132" i="44" s="1"/>
  <c r="P93" i="44" a="1"/>
  <c r="P93" i="44" s="1"/>
  <c r="P238" i="44" a="1"/>
  <c r="P238" i="44" s="1"/>
  <c r="P215" i="44" a="1"/>
  <c r="P215" i="44" s="1"/>
  <c r="P191" i="44" a="1"/>
  <c r="P191" i="44" s="1"/>
  <c r="P53" i="44" a="1"/>
  <c r="P53" i="44" s="1"/>
  <c r="P233" i="44" a="1"/>
  <c r="P233" i="44" s="1"/>
  <c r="P210" i="44" a="1"/>
  <c r="P210" i="44" s="1"/>
  <c r="P179" i="44" a="1"/>
  <c r="P179" i="44" s="1"/>
  <c r="P251" i="44" a="1"/>
  <c r="P251" i="44" s="1"/>
  <c r="P228" i="44" a="1"/>
  <c r="P228" i="44" s="1"/>
  <c r="P183" i="44" a="1"/>
  <c r="P183" i="44" s="1"/>
  <c r="P46" i="44" a="1"/>
  <c r="P46" i="44" s="1"/>
  <c r="P110" i="44" a="1"/>
  <c r="P110" i="44" s="1"/>
  <c r="P174" i="44" a="1"/>
  <c r="P174" i="44" s="1"/>
  <c r="P63" i="44" a="1"/>
  <c r="P63" i="44" s="1"/>
  <c r="P127" i="44" a="1"/>
  <c r="P127" i="44" s="1"/>
  <c r="P40" i="44" a="1"/>
  <c r="P40" i="44" s="1"/>
  <c r="P104" i="44" a="1"/>
  <c r="P104" i="44" s="1"/>
  <c r="P168" i="44" a="1"/>
  <c r="P168" i="44" s="1"/>
  <c r="P73" i="44" a="1"/>
  <c r="P73" i="44" s="1"/>
  <c r="P137" i="44" a="1"/>
  <c r="P137" i="44" s="1"/>
  <c r="P42" i="44" a="1"/>
  <c r="P42" i="44" s="1"/>
  <c r="P106" i="44" a="1"/>
  <c r="P106" i="44" s="1"/>
  <c r="P170" i="44" a="1"/>
  <c r="P170" i="44" s="1"/>
  <c r="P75" i="44" a="1"/>
  <c r="P75" i="44" s="1"/>
  <c r="P139" i="44" a="1"/>
  <c r="P139" i="44" s="1"/>
  <c r="P76" i="44" a="1"/>
  <c r="P76" i="44" s="1"/>
  <c r="P140" i="44" a="1"/>
  <c r="P140" i="44" s="1"/>
  <c r="P157" i="44" a="1"/>
  <c r="P157" i="44" s="1"/>
  <c r="P246" i="44" a="1"/>
  <c r="P246" i="44" s="1"/>
  <c r="P223" i="44" a="1"/>
  <c r="P223" i="44" s="1"/>
  <c r="P200" i="44" a="1"/>
  <c r="P200" i="44" s="1"/>
  <c r="P117" i="44" a="1"/>
  <c r="P117" i="44" s="1"/>
  <c r="P241" i="44" a="1"/>
  <c r="P241" i="44" s="1"/>
  <c r="P218" i="44" a="1"/>
  <c r="P218" i="44" s="1"/>
  <c r="P194" i="44" a="1"/>
  <c r="P194" i="44" s="1"/>
  <c r="P77" i="44" a="1"/>
  <c r="P77" i="44" s="1"/>
  <c r="P236" i="44" a="1"/>
  <c r="P236" i="44" s="1"/>
  <c r="P253" i="44" a="1"/>
  <c r="P253" i="44" s="1"/>
  <c r="P196" i="44" a="1"/>
  <c r="P196" i="44" s="1"/>
  <c r="P54" i="44" a="1"/>
  <c r="P54" i="44" s="1"/>
  <c r="P118" i="44" a="1"/>
  <c r="P118" i="44" s="1"/>
  <c r="P182" i="44" a="1"/>
  <c r="P182" i="44" s="1"/>
  <c r="P71" i="44" a="1"/>
  <c r="P71" i="44" s="1"/>
  <c r="P135" i="44" a="1"/>
  <c r="P135" i="44" s="1"/>
  <c r="P48" i="44" a="1"/>
  <c r="P48" i="44" s="1"/>
  <c r="P112" i="44" a="1"/>
  <c r="P112" i="44" s="1"/>
  <c r="P176" i="44" a="1"/>
  <c r="P176" i="44" s="1"/>
  <c r="P81" i="44" a="1"/>
  <c r="P81" i="44" s="1"/>
  <c r="P145" i="44" a="1"/>
  <c r="P145" i="44" s="1"/>
  <c r="P50" i="44" a="1"/>
  <c r="P50" i="44" s="1"/>
  <c r="P114" i="44" a="1"/>
  <c r="P114" i="44" s="1"/>
  <c r="P178" i="44" a="1"/>
  <c r="P178" i="44" s="1"/>
  <c r="P83" i="44" a="1"/>
  <c r="P83" i="44" s="1"/>
  <c r="P147" i="44" a="1"/>
  <c r="P147" i="44" s="1"/>
  <c r="P84" i="44" a="1"/>
  <c r="P84" i="44" s="1"/>
  <c r="P148" i="44" a="1"/>
  <c r="P148" i="44" s="1"/>
  <c r="P187" i="44" a="1"/>
  <c r="P187" i="44" s="1"/>
  <c r="P37" i="44" a="1"/>
  <c r="P37" i="44" s="1"/>
  <c r="P231" i="44" a="1"/>
  <c r="P231" i="44" s="1"/>
  <c r="P208" i="44" a="1"/>
  <c r="P208" i="44" s="1"/>
  <c r="P171" i="44" a="1"/>
  <c r="P171" i="44" s="1"/>
  <c r="P249" i="44" a="1"/>
  <c r="P249" i="44" s="1"/>
  <c r="P226" i="44" a="1"/>
  <c r="P226" i="44" s="1"/>
  <c r="P203" i="44" a="1"/>
  <c r="P203" i="44" s="1"/>
  <c r="P141" i="44" a="1"/>
  <c r="P141" i="44" s="1"/>
  <c r="P244" i="44" a="1"/>
  <c r="P244" i="44" s="1"/>
  <c r="P62" i="44" a="1"/>
  <c r="P62" i="44" s="1"/>
  <c r="P126" i="44" a="1"/>
  <c r="P126" i="44" s="1"/>
  <c r="P190" i="44" a="1"/>
  <c r="P190" i="44" s="1"/>
  <c r="P79" i="44" a="1"/>
  <c r="P79" i="44" s="1"/>
  <c r="P143" i="44" a="1"/>
  <c r="P143" i="44" s="1"/>
  <c r="P56" i="44" a="1"/>
  <c r="P56" i="44" s="1"/>
  <c r="P120" i="44" a="1"/>
  <c r="P120" i="44" s="1"/>
  <c r="P184" i="44" a="1"/>
  <c r="P184" i="44" s="1"/>
  <c r="P89" i="44" a="1"/>
  <c r="P89" i="44" s="1"/>
  <c r="P153" i="44" a="1"/>
  <c r="P153" i="44" s="1"/>
  <c r="P58" i="44" a="1"/>
  <c r="P58" i="44" s="1"/>
  <c r="P122" i="44" a="1"/>
  <c r="P122" i="44" s="1"/>
  <c r="P186" i="44" a="1"/>
  <c r="P186" i="44" s="1"/>
  <c r="P91" i="44" a="1"/>
  <c r="P91" i="44" s="1"/>
  <c r="P155" i="44" a="1"/>
  <c r="P155" i="44" s="1"/>
  <c r="P92" i="44" a="1"/>
  <c r="P92" i="44" s="1"/>
  <c r="P156" i="44" a="1"/>
  <c r="P156" i="44" s="1"/>
  <c r="P197" i="44" a="1"/>
  <c r="P197" i="44" s="1"/>
  <c r="P101" i="44" a="1"/>
  <c r="P101" i="44" s="1"/>
  <c r="P239" i="44" a="1"/>
  <c r="P239" i="44" s="1"/>
  <c r="P216" i="44" a="1"/>
  <c r="P216" i="44" s="1"/>
  <c r="P192" i="44" a="1"/>
  <c r="P192" i="44" s="1"/>
  <c r="P61" i="44" a="1"/>
  <c r="P61" i="44" s="1"/>
  <c r="P234" i="44" a="1"/>
  <c r="P234" i="44" s="1"/>
  <c r="P211" i="44" a="1"/>
  <c r="P211" i="44" s="1"/>
  <c r="P181" i="44" a="1"/>
  <c r="P181" i="44" s="1"/>
  <c r="P252" i="44" a="1"/>
  <c r="P252" i="44" s="1"/>
  <c r="P213" i="44" a="1"/>
  <c r="P213" i="44" s="1"/>
  <c r="Q502" i="43"/>
  <c r="E126" i="37" s="1"/>
  <c r="E154" i="37" s="1"/>
  <c r="P70" i="44" a="1"/>
  <c r="P70" i="44" s="1"/>
  <c r="P134" i="44" a="1"/>
  <c r="P134" i="44" s="1"/>
  <c r="P198" i="44" a="1"/>
  <c r="P198" i="44" s="1"/>
  <c r="P87" i="44" a="1"/>
  <c r="P87" i="44" s="1"/>
  <c r="P151" i="44" a="1"/>
  <c r="P151" i="44" s="1"/>
  <c r="P64" i="44" a="1"/>
  <c r="P64" i="44" s="1"/>
  <c r="P128" i="44" a="1"/>
  <c r="P128" i="44" s="1"/>
  <c r="P33" i="44" a="1"/>
  <c r="P33" i="44" s="1"/>
  <c r="P97" i="44" a="1"/>
  <c r="P97" i="44" s="1"/>
  <c r="P161" i="44" a="1"/>
  <c r="P161" i="44" s="1"/>
  <c r="P66" i="44" a="1"/>
  <c r="P66" i="44" s="1"/>
  <c r="P130" i="44" a="1"/>
  <c r="P130" i="44" s="1"/>
  <c r="P35" i="44" a="1"/>
  <c r="P35" i="44" s="1"/>
  <c r="P99" i="44" a="1"/>
  <c r="P99" i="44" s="1"/>
  <c r="P36" i="44" a="1"/>
  <c r="P36" i="44" s="1"/>
  <c r="P100" i="44" a="1"/>
  <c r="P100" i="44" s="1"/>
  <c r="P164" i="44" a="1"/>
  <c r="P164" i="44" s="1"/>
  <c r="P206" i="44" a="1"/>
  <c r="P206" i="44" s="1"/>
  <c r="P163" i="44" a="1"/>
  <c r="P163" i="44" s="1"/>
  <c r="P247" i="44" a="1"/>
  <c r="P247" i="44" s="1"/>
  <c r="P224" i="44" a="1"/>
  <c r="P224" i="44" s="1"/>
  <c r="P201" i="44" a="1"/>
  <c r="P201" i="44" s="1"/>
  <c r="P125" i="44" a="1"/>
  <c r="P125" i="44" s="1"/>
  <c r="P242" i="44" a="1"/>
  <c r="P242" i="44" s="1"/>
  <c r="P219" i="44" a="1"/>
  <c r="P219" i="44" s="1"/>
  <c r="P195" i="44" a="1"/>
  <c r="P195" i="44" s="1"/>
  <c r="P85" i="44" a="1"/>
  <c r="P85" i="44" s="1"/>
  <c r="P221" i="44" a="1"/>
  <c r="P221" i="44" s="1"/>
  <c r="P229" i="44" a="1"/>
  <c r="P229" i="44" s="1"/>
  <c r="P23" i="44" a="1"/>
  <c r="P23" i="44" s="1"/>
  <c r="AU386" i="43"/>
  <c r="BA386" i="43" s="1"/>
  <c r="BG386" i="43" s="1"/>
  <c r="AU402" i="43"/>
  <c r="BA402" i="43" s="1"/>
  <c r="BG402" i="43" s="1"/>
  <c r="AV422" i="43"/>
  <c r="BB422" i="43" s="1"/>
  <c r="BH422" i="43" s="1"/>
  <c r="D422" i="43"/>
  <c r="E422" i="43" s="1"/>
  <c r="F422" i="43" s="1"/>
  <c r="G422" i="43" s="1"/>
  <c r="H422" i="43" s="1"/>
  <c r="I422" i="43" s="1"/>
  <c r="K351" i="43"/>
  <c r="L351" i="43" s="1"/>
  <c r="M351" i="43" s="1"/>
  <c r="N351" i="43" s="1"/>
  <c r="O351" i="43" s="1"/>
  <c r="P351" i="43" s="1"/>
  <c r="AW480" i="43"/>
  <c r="BC480" i="43" s="1"/>
  <c r="BI480" i="43" s="1"/>
  <c r="AV375" i="43"/>
  <c r="BB375" i="43" s="1"/>
  <c r="BH375" i="43" s="1"/>
  <c r="AN375" i="43"/>
  <c r="AO375" i="43" s="1"/>
  <c r="AP375" i="43" s="1"/>
  <c r="AQ375" i="43" s="1"/>
  <c r="AR375" i="43" s="1"/>
  <c r="AV334" i="43"/>
  <c r="BB334" i="43" s="1"/>
  <c r="BH334" i="43" s="1"/>
  <c r="AT465" i="43"/>
  <c r="AZ465" i="43" s="1"/>
  <c r="BF465" i="43" s="1"/>
  <c r="D343" i="43"/>
  <c r="E343" i="43" s="1"/>
  <c r="F343" i="43" s="1"/>
  <c r="G343" i="43" s="1"/>
  <c r="H343" i="43" s="1"/>
  <c r="I343" i="43" s="1"/>
  <c r="K343" i="43"/>
  <c r="L343" i="43" s="1"/>
  <c r="M343" i="43" s="1"/>
  <c r="N343" i="43" s="1"/>
  <c r="O343" i="43" s="1"/>
  <c r="P343" i="43" s="1"/>
  <c r="AS336" i="43"/>
  <c r="AY336" i="43" s="1"/>
  <c r="AU406" i="43"/>
  <c r="BA406" i="43" s="1"/>
  <c r="BG406" i="43" s="1"/>
  <c r="Z415" i="43"/>
  <c r="AA415" i="43" s="1"/>
  <c r="AB415" i="43" s="1"/>
  <c r="AC415" i="43" s="1"/>
  <c r="AD415" i="43" s="1"/>
  <c r="AU319" i="43"/>
  <c r="BA319" i="43" s="1"/>
  <c r="BG319" i="43" s="1"/>
  <c r="BE318" i="43"/>
  <c r="BL318" i="43"/>
  <c r="BM318" i="43" s="1"/>
  <c r="AU315" i="43"/>
  <c r="BA315" i="43" s="1"/>
  <c r="BG315" i="43" s="1"/>
  <c r="K419" i="43"/>
  <c r="L419" i="43" s="1"/>
  <c r="M419" i="43" s="1"/>
  <c r="N419" i="43" s="1"/>
  <c r="O419" i="43" s="1"/>
  <c r="P419" i="43" s="1"/>
  <c r="AS425" i="43"/>
  <c r="D446" i="43"/>
  <c r="E446" i="43" s="1"/>
  <c r="F446" i="43" s="1"/>
  <c r="G446" i="43" s="1"/>
  <c r="H446" i="43" s="1"/>
  <c r="I446" i="43" s="1"/>
  <c r="Y393" i="43"/>
  <c r="Z393" i="43" s="1"/>
  <c r="AA393" i="43" s="1"/>
  <c r="AB393" i="43" s="1"/>
  <c r="AC393" i="43" s="1"/>
  <c r="AD393" i="43" s="1"/>
  <c r="AV472" i="43"/>
  <c r="BB472" i="43" s="1"/>
  <c r="BH472" i="43" s="1"/>
  <c r="AM472" i="43"/>
  <c r="AN472" i="43" s="1"/>
  <c r="AO472" i="43" s="1"/>
  <c r="AP472" i="43" s="1"/>
  <c r="AQ472" i="43" s="1"/>
  <c r="AR472" i="43" s="1"/>
  <c r="E438" i="43"/>
  <c r="F438" i="43" s="1"/>
  <c r="G438" i="43" s="1"/>
  <c r="H438" i="43" s="1"/>
  <c r="I438" i="43" s="1"/>
  <c r="AU430" i="43"/>
  <c r="BA430" i="43" s="1"/>
  <c r="BG430" i="43" s="1"/>
  <c r="AS337" i="43"/>
  <c r="R462" i="43"/>
  <c r="S462" i="43" s="1"/>
  <c r="T462" i="43" s="1"/>
  <c r="U462" i="43" s="1"/>
  <c r="V462" i="43" s="1"/>
  <c r="W462" i="43" s="1"/>
  <c r="AO462" i="43"/>
  <c r="AP462" i="43" s="1"/>
  <c r="AQ462" i="43" s="1"/>
  <c r="AR462" i="43" s="1"/>
  <c r="AX442" i="43"/>
  <c r="BD442" i="43" s="1"/>
  <c r="BJ442" i="43" s="1"/>
  <c r="AW371" i="43"/>
  <c r="BC371" i="43" s="1"/>
  <c r="BI371" i="43" s="1"/>
  <c r="BK350" i="43"/>
  <c r="BN350" i="43" s="1"/>
  <c r="R477" i="43"/>
  <c r="S477" i="43" s="1"/>
  <c r="T477" i="43" s="1"/>
  <c r="U477" i="43" s="1"/>
  <c r="V477" i="43" s="1"/>
  <c r="W477" i="43" s="1"/>
  <c r="BL350" i="43"/>
  <c r="BM350" i="43" s="1"/>
  <c r="AV429" i="43"/>
  <c r="BB429" i="43" s="1"/>
  <c r="BH429" i="43" s="1"/>
  <c r="AS500" i="43"/>
  <c r="AT339" i="43"/>
  <c r="AZ339" i="43" s="1"/>
  <c r="BF339" i="43" s="1"/>
  <c r="AN339" i="43"/>
  <c r="AO339" i="43" s="1"/>
  <c r="AP339" i="43" s="1"/>
  <c r="AQ339" i="43" s="1"/>
  <c r="AR339" i="43" s="1"/>
  <c r="Y2" i="43"/>
  <c r="W34" i="44" a="1"/>
  <c r="W34" i="44" s="1"/>
  <c r="W98" i="44" a="1"/>
  <c r="W98" i="44" s="1"/>
  <c r="W162" i="44" a="1"/>
  <c r="W162" i="44" s="1"/>
  <c r="W226" i="44" a="1"/>
  <c r="W226" i="44" s="1"/>
  <c r="W67" i="44" a="1"/>
  <c r="W67" i="44" s="1"/>
  <c r="W131" i="44" a="1"/>
  <c r="W131" i="44" s="1"/>
  <c r="W195" i="44" a="1"/>
  <c r="W195" i="44" s="1"/>
  <c r="W36" i="44" a="1"/>
  <c r="W36" i="44" s="1"/>
  <c r="W100" i="44" a="1"/>
  <c r="W100" i="44" s="1"/>
  <c r="W164" i="44" a="1"/>
  <c r="W164" i="44" s="1"/>
  <c r="W228" i="44" a="1"/>
  <c r="W228" i="44" s="1"/>
  <c r="W69" i="44" a="1"/>
  <c r="W69" i="44" s="1"/>
  <c r="W133" i="44" a="1"/>
  <c r="W133" i="44" s="1"/>
  <c r="W197" i="44" a="1"/>
  <c r="W197" i="44" s="1"/>
  <c r="W31" i="44" a="1"/>
  <c r="W31" i="44" s="1"/>
  <c r="W95" i="44" a="1"/>
  <c r="W95" i="44" s="1"/>
  <c r="W159" i="44" a="1"/>
  <c r="W159" i="44" s="1"/>
  <c r="W223" i="44" a="1"/>
  <c r="W223" i="44" s="1"/>
  <c r="W64" i="44" a="1"/>
  <c r="W64" i="44" s="1"/>
  <c r="W128" i="44" a="1"/>
  <c r="W128" i="44" s="1"/>
  <c r="W192" i="44" a="1"/>
  <c r="W192" i="44" s="1"/>
  <c r="W33" i="44" a="1"/>
  <c r="W33" i="44" s="1"/>
  <c r="W97" i="44" a="1"/>
  <c r="W97" i="44" s="1"/>
  <c r="W161" i="44" a="1"/>
  <c r="W161" i="44" s="1"/>
  <c r="W225" i="44" a="1"/>
  <c r="W225" i="44" s="1"/>
  <c r="W102" i="44" a="1"/>
  <c r="W102" i="44" s="1"/>
  <c r="W118" i="44" a="1"/>
  <c r="W118" i="44" s="1"/>
  <c r="W198" i="44" a="1"/>
  <c r="W198" i="44" s="1"/>
  <c r="W42" i="44" a="1"/>
  <c r="W42" i="44" s="1"/>
  <c r="W106" i="44" a="1"/>
  <c r="W106" i="44" s="1"/>
  <c r="W170" i="44" a="1"/>
  <c r="W170" i="44" s="1"/>
  <c r="W234" i="44" a="1"/>
  <c r="W234" i="44" s="1"/>
  <c r="W75" i="44" a="1"/>
  <c r="W75" i="44" s="1"/>
  <c r="W139" i="44" a="1"/>
  <c r="W139" i="44" s="1"/>
  <c r="W203" i="44" a="1"/>
  <c r="W203" i="44" s="1"/>
  <c r="W44" i="44" a="1"/>
  <c r="W44" i="44" s="1"/>
  <c r="W108" i="44" a="1"/>
  <c r="W108" i="44" s="1"/>
  <c r="W172" i="44" a="1"/>
  <c r="W172" i="44" s="1"/>
  <c r="W236" i="44" a="1"/>
  <c r="W236" i="44" s="1"/>
  <c r="W77" i="44" a="1"/>
  <c r="W77" i="44" s="1"/>
  <c r="W141" i="44" a="1"/>
  <c r="W141" i="44" s="1"/>
  <c r="W205" i="44" a="1"/>
  <c r="W205" i="44" s="1"/>
  <c r="W39" i="44" a="1"/>
  <c r="W39" i="44" s="1"/>
  <c r="W103" i="44" a="1"/>
  <c r="W103" i="44" s="1"/>
  <c r="W167" i="44" a="1"/>
  <c r="W167" i="44" s="1"/>
  <c r="W231" i="44" a="1"/>
  <c r="W231" i="44" s="1"/>
  <c r="W72" i="44" a="1"/>
  <c r="W72" i="44" s="1"/>
  <c r="W136" i="44" a="1"/>
  <c r="W136" i="44" s="1"/>
  <c r="W200" i="44" a="1"/>
  <c r="W200" i="44" s="1"/>
  <c r="W41" i="44" a="1"/>
  <c r="W41" i="44" s="1"/>
  <c r="W105" i="44" a="1"/>
  <c r="W105" i="44" s="1"/>
  <c r="W169" i="44" a="1"/>
  <c r="W169" i="44" s="1"/>
  <c r="W233" i="44" a="1"/>
  <c r="W233" i="44" s="1"/>
  <c r="W166" i="44" a="1"/>
  <c r="W166" i="44" s="1"/>
  <c r="W182" i="44" a="1"/>
  <c r="W182" i="44" s="1"/>
  <c r="W78" i="44" a="1"/>
  <c r="W78" i="44" s="1"/>
  <c r="W50" i="44" a="1"/>
  <c r="W50" i="44" s="1"/>
  <c r="W114" i="44" a="1"/>
  <c r="W114" i="44" s="1"/>
  <c r="W178" i="44" a="1"/>
  <c r="W178" i="44" s="1"/>
  <c r="W242" i="44" a="1"/>
  <c r="W242" i="44" s="1"/>
  <c r="W83" i="44" a="1"/>
  <c r="W83" i="44" s="1"/>
  <c r="W147" i="44" a="1"/>
  <c r="W147" i="44" s="1"/>
  <c r="W211" i="44" a="1"/>
  <c r="W211" i="44" s="1"/>
  <c r="W52" i="44" a="1"/>
  <c r="W52" i="44" s="1"/>
  <c r="W116" i="44" a="1"/>
  <c r="W116" i="44" s="1"/>
  <c r="W180" i="44" a="1"/>
  <c r="W180" i="44" s="1"/>
  <c r="W244" i="44" a="1"/>
  <c r="W244" i="44" s="1"/>
  <c r="W85" i="44" a="1"/>
  <c r="W85" i="44" s="1"/>
  <c r="W149" i="44" a="1"/>
  <c r="W149" i="44" s="1"/>
  <c r="W213" i="44" a="1"/>
  <c r="W213" i="44" s="1"/>
  <c r="W47" i="44" a="1"/>
  <c r="W47" i="44" s="1"/>
  <c r="W111" i="44" a="1"/>
  <c r="W111" i="44" s="1"/>
  <c r="W175" i="44" a="1"/>
  <c r="W175" i="44" s="1"/>
  <c r="W239" i="44" a="1"/>
  <c r="W239" i="44" s="1"/>
  <c r="W80" i="44" a="1"/>
  <c r="W80" i="44" s="1"/>
  <c r="W144" i="44" a="1"/>
  <c r="W144" i="44" s="1"/>
  <c r="W208" i="44" a="1"/>
  <c r="W208" i="44" s="1"/>
  <c r="W49" i="44" a="1"/>
  <c r="W49" i="44" s="1"/>
  <c r="W113" i="44" a="1"/>
  <c r="W113" i="44" s="1"/>
  <c r="W177" i="44" a="1"/>
  <c r="W177" i="44" s="1"/>
  <c r="W241" i="44" a="1"/>
  <c r="W241" i="44" s="1"/>
  <c r="W230" i="44" a="1"/>
  <c r="W230" i="44" s="1"/>
  <c r="W246" i="44" a="1"/>
  <c r="W246" i="44" s="1"/>
  <c r="W142" i="44" a="1"/>
  <c r="W142" i="44" s="1"/>
  <c r="W58" i="44" a="1"/>
  <c r="W58" i="44" s="1"/>
  <c r="W122" i="44" a="1"/>
  <c r="W122" i="44" s="1"/>
  <c r="W186" i="44" a="1"/>
  <c r="W186" i="44" s="1"/>
  <c r="W250" i="44" a="1"/>
  <c r="W250" i="44" s="1"/>
  <c r="W91" i="44" a="1"/>
  <c r="W91" i="44" s="1"/>
  <c r="W155" i="44" a="1"/>
  <c r="W155" i="44" s="1"/>
  <c r="W219" i="44" a="1"/>
  <c r="W219" i="44" s="1"/>
  <c r="W60" i="44" a="1"/>
  <c r="W60" i="44" s="1"/>
  <c r="W124" i="44" a="1"/>
  <c r="W124" i="44" s="1"/>
  <c r="W188" i="44" a="1"/>
  <c r="W188" i="44" s="1"/>
  <c r="W252" i="44" a="1"/>
  <c r="W252" i="44" s="1"/>
  <c r="W93" i="44" a="1"/>
  <c r="W93" i="44" s="1"/>
  <c r="W157" i="44" a="1"/>
  <c r="W157" i="44" s="1"/>
  <c r="W221" i="44" a="1"/>
  <c r="W221" i="44" s="1"/>
  <c r="W55" i="44" a="1"/>
  <c r="W55" i="44" s="1"/>
  <c r="W119" i="44" a="1"/>
  <c r="W119" i="44" s="1"/>
  <c r="W183" i="44" a="1"/>
  <c r="W183" i="44" s="1"/>
  <c r="W247" i="44" a="1"/>
  <c r="W247" i="44" s="1"/>
  <c r="W88" i="44" a="1"/>
  <c r="W88" i="44" s="1"/>
  <c r="W152" i="44" a="1"/>
  <c r="W152" i="44" s="1"/>
  <c r="W216" i="44" a="1"/>
  <c r="W216" i="44" s="1"/>
  <c r="W57" i="44" a="1"/>
  <c r="W57" i="44" s="1"/>
  <c r="W121" i="44" a="1"/>
  <c r="W121" i="44" s="1"/>
  <c r="W185" i="44" a="1"/>
  <c r="W185" i="44" s="1"/>
  <c r="W249" i="44" a="1"/>
  <c r="W249" i="44" s="1"/>
  <c r="W46" i="44" a="1"/>
  <c r="W46" i="44" s="1"/>
  <c r="W62" i="44" a="1"/>
  <c r="W62" i="44" s="1"/>
  <c r="W206" i="44" a="1"/>
  <c r="W206" i="44" s="1"/>
  <c r="W66" i="44" a="1"/>
  <c r="W66" i="44" s="1"/>
  <c r="W130" i="44" a="1"/>
  <c r="W130" i="44" s="1"/>
  <c r="W194" i="44" a="1"/>
  <c r="W194" i="44" s="1"/>
  <c r="W35" i="44" a="1"/>
  <c r="W35" i="44" s="1"/>
  <c r="W99" i="44" a="1"/>
  <c r="W99" i="44" s="1"/>
  <c r="W163" i="44" a="1"/>
  <c r="W163" i="44" s="1"/>
  <c r="W227" i="44" a="1"/>
  <c r="W227" i="44" s="1"/>
  <c r="W68" i="44" a="1"/>
  <c r="W68" i="44" s="1"/>
  <c r="W132" i="44" a="1"/>
  <c r="W132" i="44" s="1"/>
  <c r="W196" i="44" a="1"/>
  <c r="W196" i="44" s="1"/>
  <c r="W37" i="44" a="1"/>
  <c r="W37" i="44" s="1"/>
  <c r="W101" i="44" a="1"/>
  <c r="W101" i="44" s="1"/>
  <c r="W165" i="44" a="1"/>
  <c r="W165" i="44" s="1"/>
  <c r="W229" i="44" a="1"/>
  <c r="W229" i="44" s="1"/>
  <c r="W63" i="44" a="1"/>
  <c r="W63" i="44" s="1"/>
  <c r="W127" i="44" a="1"/>
  <c r="W127" i="44" s="1"/>
  <c r="W191" i="44" a="1"/>
  <c r="W191" i="44" s="1"/>
  <c r="W32" i="44" a="1"/>
  <c r="W32" i="44" s="1"/>
  <c r="W96" i="44" a="1"/>
  <c r="W96" i="44" s="1"/>
  <c r="W160" i="44" a="1"/>
  <c r="W160" i="44" s="1"/>
  <c r="W224" i="44" a="1"/>
  <c r="W224" i="44" s="1"/>
  <c r="W65" i="44" a="1"/>
  <c r="W65" i="44" s="1"/>
  <c r="W129" i="44" a="1"/>
  <c r="W129" i="44" s="1"/>
  <c r="W193" i="44" a="1"/>
  <c r="W193" i="44" s="1"/>
  <c r="W94" i="44" a="1"/>
  <c r="W94" i="44" s="1"/>
  <c r="W110" i="44" a="1"/>
  <c r="W110" i="44" s="1"/>
  <c r="W126" i="44" a="1"/>
  <c r="W126" i="44" s="1"/>
  <c r="W86" i="44" a="1"/>
  <c r="W86" i="44" s="1"/>
  <c r="W74" i="44" a="1"/>
  <c r="W74" i="44" s="1"/>
  <c r="W138" i="44" a="1"/>
  <c r="W138" i="44" s="1"/>
  <c r="W202" i="44" a="1"/>
  <c r="W202" i="44" s="1"/>
  <c r="W43" i="44" a="1"/>
  <c r="W43" i="44" s="1"/>
  <c r="W107" i="44" a="1"/>
  <c r="W107" i="44" s="1"/>
  <c r="W171" i="44" a="1"/>
  <c r="W171" i="44" s="1"/>
  <c r="W235" i="44" a="1"/>
  <c r="W235" i="44" s="1"/>
  <c r="W76" i="44" a="1"/>
  <c r="W76" i="44" s="1"/>
  <c r="W140" i="44" a="1"/>
  <c r="W140" i="44" s="1"/>
  <c r="W204" i="44" a="1"/>
  <c r="W204" i="44" s="1"/>
  <c r="W45" i="44" a="1"/>
  <c r="W45" i="44" s="1"/>
  <c r="W109" i="44" a="1"/>
  <c r="W109" i="44" s="1"/>
  <c r="W173" i="44" a="1"/>
  <c r="W173" i="44" s="1"/>
  <c r="W237" i="44" a="1"/>
  <c r="W237" i="44" s="1"/>
  <c r="W71" i="44" a="1"/>
  <c r="W71" i="44" s="1"/>
  <c r="W135" i="44" a="1"/>
  <c r="W135" i="44" s="1"/>
  <c r="W199" i="44" a="1"/>
  <c r="W199" i="44" s="1"/>
  <c r="W40" i="44" a="1"/>
  <c r="W40" i="44" s="1"/>
  <c r="W104" i="44" a="1"/>
  <c r="W104" i="44" s="1"/>
  <c r="W168" i="44" a="1"/>
  <c r="W168" i="44" s="1"/>
  <c r="W232" i="44" a="1"/>
  <c r="W232" i="44" s="1"/>
  <c r="W73" i="44" a="1"/>
  <c r="W73" i="44" s="1"/>
  <c r="W137" i="44" a="1"/>
  <c r="W137" i="44" s="1"/>
  <c r="W201" i="44" a="1"/>
  <c r="W201" i="44" s="1"/>
  <c r="W158" i="44" a="1"/>
  <c r="W158" i="44" s="1"/>
  <c r="W174" i="44" a="1"/>
  <c r="W174" i="44" s="1"/>
  <c r="W190" i="44" a="1"/>
  <c r="W190" i="44" s="1"/>
  <c r="W150" i="44" a="1"/>
  <c r="W150" i="44" s="1"/>
  <c r="X502" i="43"/>
  <c r="E132" i="37" s="1"/>
  <c r="E155" i="37" s="1"/>
  <c r="W82" i="44" a="1"/>
  <c r="W82" i="44" s="1"/>
  <c r="W146" i="44" a="1"/>
  <c r="W146" i="44" s="1"/>
  <c r="W210" i="44" a="1"/>
  <c r="W210" i="44" s="1"/>
  <c r="W51" i="44" a="1"/>
  <c r="W51" i="44" s="1"/>
  <c r="W115" i="44" a="1"/>
  <c r="W115" i="44" s="1"/>
  <c r="W179" i="44" a="1"/>
  <c r="W179" i="44" s="1"/>
  <c r="W243" i="44" a="1"/>
  <c r="W243" i="44" s="1"/>
  <c r="W84" i="44" a="1"/>
  <c r="W84" i="44" s="1"/>
  <c r="W148" i="44" a="1"/>
  <c r="W148" i="44" s="1"/>
  <c r="W212" i="44" a="1"/>
  <c r="W212" i="44" s="1"/>
  <c r="W53" i="44" a="1"/>
  <c r="W53" i="44" s="1"/>
  <c r="W117" i="44" a="1"/>
  <c r="W117" i="44" s="1"/>
  <c r="W181" i="44" a="1"/>
  <c r="W181" i="44" s="1"/>
  <c r="W245" i="44" a="1"/>
  <c r="W245" i="44" s="1"/>
  <c r="W79" i="44" a="1"/>
  <c r="W79" i="44" s="1"/>
  <c r="W143" i="44" a="1"/>
  <c r="W143" i="44" s="1"/>
  <c r="W207" i="44" a="1"/>
  <c r="W207" i="44" s="1"/>
  <c r="W48" i="44" a="1"/>
  <c r="W48" i="44" s="1"/>
  <c r="W112" i="44" a="1"/>
  <c r="W112" i="44" s="1"/>
  <c r="W176" i="44" a="1"/>
  <c r="W176" i="44" s="1"/>
  <c r="W240" i="44" a="1"/>
  <c r="W240" i="44" s="1"/>
  <c r="W81" i="44" a="1"/>
  <c r="W81" i="44" s="1"/>
  <c r="W145" i="44" a="1"/>
  <c r="W145" i="44" s="1"/>
  <c r="W209" i="44" a="1"/>
  <c r="W209" i="44" s="1"/>
  <c r="W222" i="44" a="1"/>
  <c r="W222" i="44" s="1"/>
  <c r="W238" i="44" a="1"/>
  <c r="W238" i="44" s="1"/>
  <c r="W70" i="44" a="1"/>
  <c r="W70" i="44" s="1"/>
  <c r="W214" i="44" a="1"/>
  <c r="W214" i="44" s="1"/>
  <c r="W90" i="44" a="1"/>
  <c r="W90" i="44" s="1"/>
  <c r="W154" i="44" a="1"/>
  <c r="W154" i="44" s="1"/>
  <c r="W218" i="44" a="1"/>
  <c r="W218" i="44" s="1"/>
  <c r="W59" i="44" a="1"/>
  <c r="W59" i="44" s="1"/>
  <c r="W123" i="44" a="1"/>
  <c r="W123" i="44" s="1"/>
  <c r="W187" i="44" a="1"/>
  <c r="W187" i="44" s="1"/>
  <c r="W251" i="44" a="1"/>
  <c r="W251" i="44" s="1"/>
  <c r="W92" i="44" a="1"/>
  <c r="W92" i="44" s="1"/>
  <c r="W156" i="44" a="1"/>
  <c r="W156" i="44" s="1"/>
  <c r="W220" i="44" a="1"/>
  <c r="W220" i="44" s="1"/>
  <c r="W61" i="44" a="1"/>
  <c r="W61" i="44" s="1"/>
  <c r="W125" i="44" a="1"/>
  <c r="W125" i="44" s="1"/>
  <c r="W189" i="44" a="1"/>
  <c r="W189" i="44" s="1"/>
  <c r="W253" i="44" a="1"/>
  <c r="W253" i="44" s="1"/>
  <c r="W87" i="44" a="1"/>
  <c r="W87" i="44" s="1"/>
  <c r="W151" i="44" a="1"/>
  <c r="W151" i="44" s="1"/>
  <c r="W215" i="44" a="1"/>
  <c r="W215" i="44" s="1"/>
  <c r="W56" i="44" a="1"/>
  <c r="W56" i="44" s="1"/>
  <c r="W120" i="44" a="1"/>
  <c r="W120" i="44" s="1"/>
  <c r="W184" i="44" a="1"/>
  <c r="W184" i="44" s="1"/>
  <c r="W248" i="44" a="1"/>
  <c r="W248" i="44" s="1"/>
  <c r="W89" i="44" a="1"/>
  <c r="W89" i="44" s="1"/>
  <c r="W153" i="44" a="1"/>
  <c r="W153" i="44" s="1"/>
  <c r="W217" i="44" a="1"/>
  <c r="W217" i="44" s="1"/>
  <c r="W38" i="44" a="1"/>
  <c r="W38" i="44" s="1"/>
  <c r="W54" i="44" a="1"/>
  <c r="W54" i="44" s="1"/>
  <c r="W134" i="44" a="1"/>
  <c r="W134" i="44" s="1"/>
  <c r="W5" i="44" a="1"/>
  <c r="W5" i="44" s="1"/>
  <c r="AT386" i="43"/>
  <c r="AZ386" i="43" s="1"/>
  <c r="BF386" i="43" s="1"/>
  <c r="AT402" i="43"/>
  <c r="AZ402" i="43" s="1"/>
  <c r="BF402" i="43" s="1"/>
  <c r="AW402" i="43"/>
  <c r="BC402" i="43" s="1"/>
  <c r="BI402" i="43" s="1"/>
  <c r="AM402" i="43"/>
  <c r="AN402" i="43" s="1"/>
  <c r="AO402" i="43" s="1"/>
  <c r="AP402" i="43" s="1"/>
  <c r="AQ402" i="43" s="1"/>
  <c r="AR402" i="43" s="1"/>
  <c r="AU422" i="43"/>
  <c r="BA422" i="43" s="1"/>
  <c r="BG422" i="43" s="1"/>
  <c r="D407" i="43"/>
  <c r="E407" i="43" s="1"/>
  <c r="F407" i="43" s="1"/>
  <c r="G407" i="43" s="1"/>
  <c r="H407" i="43" s="1"/>
  <c r="I407" i="43" s="1"/>
  <c r="AU375" i="43"/>
  <c r="BA375" i="43" s="1"/>
  <c r="BG375" i="43" s="1"/>
  <c r="AU416" i="43"/>
  <c r="BA416" i="43" s="1"/>
  <c r="BG416" i="43" s="1"/>
  <c r="D406" i="43"/>
  <c r="E406" i="43" s="1"/>
  <c r="F406" i="43" s="1"/>
  <c r="G406" i="43" s="1"/>
  <c r="H406" i="43" s="1"/>
  <c r="I406" i="43" s="1"/>
  <c r="AV319" i="43"/>
  <c r="BB319" i="43" s="1"/>
  <c r="BH319" i="43" s="1"/>
  <c r="BK318" i="43"/>
  <c r="BN318" i="43" s="1"/>
  <c r="AU419" i="43"/>
  <c r="BA419" i="43" s="1"/>
  <c r="BG419" i="43" s="1"/>
  <c r="AW419" i="43"/>
  <c r="BC419" i="43" s="1"/>
  <c r="BI419" i="43" s="1"/>
  <c r="S444" i="43"/>
  <c r="T444" i="43" s="1"/>
  <c r="U444" i="43" s="1"/>
  <c r="V444" i="43" s="1"/>
  <c r="W444" i="43" s="1"/>
  <c r="AY314" i="43"/>
  <c r="BK314" i="43"/>
  <c r="BN314" i="43" s="1"/>
  <c r="K462" i="43"/>
  <c r="L462" i="43" s="1"/>
  <c r="M462" i="43" s="1"/>
  <c r="N462" i="43" s="1"/>
  <c r="O462" i="43" s="1"/>
  <c r="P462" i="43" s="1"/>
  <c r="BE376" i="43"/>
  <c r="BL376" i="43"/>
  <c r="BM376" i="43" s="1"/>
  <c r="S347" i="43"/>
  <c r="T347" i="43" s="1"/>
  <c r="U347" i="43" s="1"/>
  <c r="V347" i="43" s="1"/>
  <c r="W347" i="43" s="1"/>
  <c r="AS475" i="43"/>
  <c r="AW339" i="43"/>
  <c r="BC339" i="43" s="1"/>
  <c r="BI339" i="43" s="1"/>
  <c r="AU460" i="43"/>
  <c r="BA460" i="43" s="1"/>
  <c r="BG460" i="43" s="1"/>
  <c r="BE356" i="43"/>
  <c r="BL356" i="43"/>
  <c r="BM356" i="43" s="1"/>
  <c r="AF2" i="43"/>
  <c r="AD40" i="44" a="1"/>
  <c r="AD40" i="44" s="1"/>
  <c r="AD104" i="44" a="1"/>
  <c r="AD104" i="44" s="1"/>
  <c r="AD34" i="44" a="1"/>
  <c r="AD34" i="44" s="1"/>
  <c r="AD98" i="44" a="1"/>
  <c r="AD98" i="44" s="1"/>
  <c r="AD67" i="44" a="1"/>
  <c r="AD67" i="44" s="1"/>
  <c r="AD44" i="44" a="1"/>
  <c r="AD44" i="44" s="1"/>
  <c r="AD77" i="44" a="1"/>
  <c r="AD77" i="44" s="1"/>
  <c r="AD54" i="44" a="1"/>
  <c r="AD54" i="44" s="1"/>
  <c r="AD118" i="44" a="1"/>
  <c r="AD118" i="44" s="1"/>
  <c r="AD156" i="44" a="1"/>
  <c r="AD156" i="44" s="1"/>
  <c r="AD220" i="44" a="1"/>
  <c r="AD220" i="44" s="1"/>
  <c r="AD124" i="44" a="1"/>
  <c r="AD124" i="44" s="1"/>
  <c r="AD189" i="44" a="1"/>
  <c r="AD189" i="44" s="1"/>
  <c r="AD253" i="44" a="1"/>
  <c r="AD253" i="44" s="1"/>
  <c r="AD158" i="44" a="1"/>
  <c r="AD158" i="44" s="1"/>
  <c r="AD222" i="44" a="1"/>
  <c r="AD222" i="44" s="1"/>
  <c r="AD135" i="44" a="1"/>
  <c r="AD135" i="44" s="1"/>
  <c r="AD199" i="44" a="1"/>
  <c r="AD199" i="44" s="1"/>
  <c r="AD92" i="44" a="1"/>
  <c r="AD92" i="44" s="1"/>
  <c r="AD145" i="44" a="1"/>
  <c r="AD145" i="44" s="1"/>
  <c r="AD209" i="44" a="1"/>
  <c r="AD209" i="44" s="1"/>
  <c r="AD97" i="44" a="1"/>
  <c r="AD97" i="44" s="1"/>
  <c r="AD178" i="44" a="1"/>
  <c r="AD178" i="44" s="1"/>
  <c r="AD242" i="44" a="1"/>
  <c r="AD242" i="44" s="1"/>
  <c r="AD147" i="44" a="1"/>
  <c r="AD147" i="44" s="1"/>
  <c r="AD211" i="44" a="1"/>
  <c r="AD211" i="44" s="1"/>
  <c r="AD136" i="44" a="1"/>
  <c r="AD136" i="44" s="1"/>
  <c r="AD168" i="44" a="1"/>
  <c r="AD168" i="44" s="1"/>
  <c r="AD48" i="44" a="1"/>
  <c r="AD48" i="44" s="1"/>
  <c r="AD112" i="44" a="1"/>
  <c r="AD112" i="44" s="1"/>
  <c r="AD42" i="44" a="1"/>
  <c r="AD42" i="44" s="1"/>
  <c r="AD106" i="44" a="1"/>
  <c r="AD106" i="44" s="1"/>
  <c r="AD75" i="44" a="1"/>
  <c r="AD75" i="44" s="1"/>
  <c r="AD52" i="44" a="1"/>
  <c r="AD52" i="44" s="1"/>
  <c r="AD85" i="44" a="1"/>
  <c r="AD85" i="44" s="1"/>
  <c r="AD62" i="44" a="1"/>
  <c r="AD62" i="44" s="1"/>
  <c r="AD55" i="44" a="1"/>
  <c r="AD55" i="44" s="1"/>
  <c r="AD164" i="44" a="1"/>
  <c r="AD164" i="44" s="1"/>
  <c r="AD228" i="44" a="1"/>
  <c r="AD228" i="44" s="1"/>
  <c r="AD133" i="44" a="1"/>
  <c r="AD133" i="44" s="1"/>
  <c r="AD197" i="44" a="1"/>
  <c r="AD197" i="44" s="1"/>
  <c r="AD65" i="44" a="1"/>
  <c r="AD65" i="44" s="1"/>
  <c r="AD166" i="44" a="1"/>
  <c r="AD166" i="44" s="1"/>
  <c r="AD230" i="44" a="1"/>
  <c r="AD230" i="44" s="1"/>
  <c r="AD143" i="44" a="1"/>
  <c r="AD143" i="44" s="1"/>
  <c r="AD207" i="44" a="1"/>
  <c r="AD207" i="44" s="1"/>
  <c r="AD113" i="44" a="1"/>
  <c r="AD113" i="44" s="1"/>
  <c r="AD153" i="44" a="1"/>
  <c r="AD153" i="44" s="1"/>
  <c r="AD217" i="44" a="1"/>
  <c r="AD217" i="44" s="1"/>
  <c r="AD119" i="44" a="1"/>
  <c r="AD119" i="44" s="1"/>
  <c r="AD186" i="44" a="1"/>
  <c r="AD186" i="44" s="1"/>
  <c r="AD250" i="44" a="1"/>
  <c r="AD250" i="44" s="1"/>
  <c r="AD155" i="44" a="1"/>
  <c r="AD155" i="44" s="1"/>
  <c r="AD219" i="44" a="1"/>
  <c r="AD219" i="44" s="1"/>
  <c r="AD200" i="44" a="1"/>
  <c r="AD200" i="44" s="1"/>
  <c r="AD232" i="44" a="1"/>
  <c r="AD232" i="44" s="1"/>
  <c r="AL502" i="43"/>
  <c r="E144" i="37" s="1"/>
  <c r="E157" i="37" s="1"/>
  <c r="AD56" i="44" a="1"/>
  <c r="AD56" i="44" s="1"/>
  <c r="AD120" i="44" a="1"/>
  <c r="AD120" i="44" s="1"/>
  <c r="AD50" i="44" a="1"/>
  <c r="AD50" i="44" s="1"/>
  <c r="AD114" i="44" a="1"/>
  <c r="AD114" i="44" s="1"/>
  <c r="AD83" i="44" a="1"/>
  <c r="AD83" i="44" s="1"/>
  <c r="AD60" i="44" a="1"/>
  <c r="AD60" i="44" s="1"/>
  <c r="AD93" i="44" a="1"/>
  <c r="AD93" i="44" s="1"/>
  <c r="AD70" i="44" a="1"/>
  <c r="AD70" i="44" s="1"/>
  <c r="AD81" i="44" a="1"/>
  <c r="AD81" i="44" s="1"/>
  <c r="AD172" i="44" a="1"/>
  <c r="AD172" i="44" s="1"/>
  <c r="AD236" i="44" a="1"/>
  <c r="AD236" i="44" s="1"/>
  <c r="AD141" i="44" a="1"/>
  <c r="AD141" i="44" s="1"/>
  <c r="AD205" i="44" a="1"/>
  <c r="AD205" i="44" s="1"/>
  <c r="AD87" i="44" a="1"/>
  <c r="AD87" i="44" s="1"/>
  <c r="AD174" i="44" a="1"/>
  <c r="AD174" i="44" s="1"/>
  <c r="AD238" i="44" a="1"/>
  <c r="AD238" i="44" s="1"/>
  <c r="AD151" i="44" a="1"/>
  <c r="AD151" i="44" s="1"/>
  <c r="AD215" i="44" a="1"/>
  <c r="AD215" i="44" s="1"/>
  <c r="AD31" i="44" a="1"/>
  <c r="AD31" i="44" s="1"/>
  <c r="AD161" i="44" a="1"/>
  <c r="AD161" i="44" s="1"/>
  <c r="AD225" i="44" a="1"/>
  <c r="AD225" i="44" s="1"/>
  <c r="AD130" i="44" a="1"/>
  <c r="AD130" i="44" s="1"/>
  <c r="AD194" i="44" a="1"/>
  <c r="AD194" i="44" s="1"/>
  <c r="AD47" i="44" a="1"/>
  <c r="AD47" i="44" s="1"/>
  <c r="AD163" i="44" a="1"/>
  <c r="AD163" i="44" s="1"/>
  <c r="AD227" i="44" a="1"/>
  <c r="AD227" i="44" s="1"/>
  <c r="AD144" i="44" a="1"/>
  <c r="AD144" i="44" s="1"/>
  <c r="AD176" i="44" a="1"/>
  <c r="AD176" i="44" s="1"/>
  <c r="AD64" i="44" a="1"/>
  <c r="AD64" i="44" s="1"/>
  <c r="AD128" i="44" a="1"/>
  <c r="AD128" i="44" s="1"/>
  <c r="AD58" i="44" a="1"/>
  <c r="AD58" i="44" s="1"/>
  <c r="AD122" i="44" a="1"/>
  <c r="AD122" i="44" s="1"/>
  <c r="AD91" i="44" a="1"/>
  <c r="AD91" i="44" s="1"/>
  <c r="AD37" i="44" a="1"/>
  <c r="AD37" i="44" s="1"/>
  <c r="AD101" i="44" a="1"/>
  <c r="AD101" i="44" s="1"/>
  <c r="AD78" i="44" a="1"/>
  <c r="AD78" i="44" s="1"/>
  <c r="AD103" i="44" a="1"/>
  <c r="AD103" i="44" s="1"/>
  <c r="AD180" i="44" a="1"/>
  <c r="AD180" i="44" s="1"/>
  <c r="AD244" i="44" a="1"/>
  <c r="AD244" i="44" s="1"/>
  <c r="AD149" i="44" a="1"/>
  <c r="AD149" i="44" s="1"/>
  <c r="AD213" i="44" a="1"/>
  <c r="AD213" i="44" s="1"/>
  <c r="AD108" i="44" a="1"/>
  <c r="AD108" i="44" s="1"/>
  <c r="AD182" i="44" a="1"/>
  <c r="AD182" i="44" s="1"/>
  <c r="AD246" i="44" a="1"/>
  <c r="AD246" i="44" s="1"/>
  <c r="AD159" i="44" a="1"/>
  <c r="AD159" i="44" s="1"/>
  <c r="AD223" i="44" a="1"/>
  <c r="AD223" i="44" s="1"/>
  <c r="AD73" i="44" a="1"/>
  <c r="AD73" i="44" s="1"/>
  <c r="AD169" i="44" a="1"/>
  <c r="AD169" i="44" s="1"/>
  <c r="AD233" i="44" a="1"/>
  <c r="AD233" i="44" s="1"/>
  <c r="AD138" i="44" a="1"/>
  <c r="AD138" i="44" s="1"/>
  <c r="AD202" i="44" a="1"/>
  <c r="AD202" i="44" s="1"/>
  <c r="AD79" i="44" a="1"/>
  <c r="AD79" i="44" s="1"/>
  <c r="AD171" i="44" a="1"/>
  <c r="AD171" i="44" s="1"/>
  <c r="AD235" i="44" a="1"/>
  <c r="AD235" i="44" s="1"/>
  <c r="AD208" i="44" a="1"/>
  <c r="AD208" i="44" s="1"/>
  <c r="AD240" i="44" a="1"/>
  <c r="AD240" i="44" s="1"/>
  <c r="AD72" i="44" a="1"/>
  <c r="AD72" i="44" s="1"/>
  <c r="AD33" i="44" a="1"/>
  <c r="AD33" i="44" s="1"/>
  <c r="AD66" i="44" a="1"/>
  <c r="AD66" i="44" s="1"/>
  <c r="AD35" i="44" a="1"/>
  <c r="AD35" i="44" s="1"/>
  <c r="AD99" i="44" a="1"/>
  <c r="AD99" i="44" s="1"/>
  <c r="AD45" i="44" a="1"/>
  <c r="AD45" i="44" s="1"/>
  <c r="AD109" i="44" a="1"/>
  <c r="AD109" i="44" s="1"/>
  <c r="AD86" i="44" a="1"/>
  <c r="AD86" i="44" s="1"/>
  <c r="AD123" i="44" a="1"/>
  <c r="AD123" i="44" s="1"/>
  <c r="AD188" i="44" a="1"/>
  <c r="AD188" i="44" s="1"/>
  <c r="AD252" i="44" a="1"/>
  <c r="AD252" i="44" s="1"/>
  <c r="AD157" i="44" a="1"/>
  <c r="AD157" i="44" s="1"/>
  <c r="AD221" i="44" a="1"/>
  <c r="AD221" i="44" s="1"/>
  <c r="AD125" i="44" a="1"/>
  <c r="AD125" i="44" s="1"/>
  <c r="AD190" i="44" a="1"/>
  <c r="AD190" i="44" s="1"/>
  <c r="AD68" i="44" a="1"/>
  <c r="AD68" i="44" s="1"/>
  <c r="AD167" i="44" a="1"/>
  <c r="AD167" i="44" s="1"/>
  <c r="AD231" i="44" a="1"/>
  <c r="AD231" i="44" s="1"/>
  <c r="AD95" i="44" a="1"/>
  <c r="AD95" i="44" s="1"/>
  <c r="AD177" i="44" a="1"/>
  <c r="AD177" i="44" s="1"/>
  <c r="AD241" i="44" a="1"/>
  <c r="AD241" i="44" s="1"/>
  <c r="AD146" i="44" a="1"/>
  <c r="AD146" i="44" s="1"/>
  <c r="AD210" i="44" a="1"/>
  <c r="AD210" i="44" s="1"/>
  <c r="AD100" i="44" a="1"/>
  <c r="AD100" i="44" s="1"/>
  <c r="AD179" i="44" a="1"/>
  <c r="AD179" i="44" s="1"/>
  <c r="AD243" i="44" a="1"/>
  <c r="AD243" i="44" s="1"/>
  <c r="AD152" i="44" a="1"/>
  <c r="AD152" i="44" s="1"/>
  <c r="AD184" i="44" a="1"/>
  <c r="AD184" i="44" s="1"/>
  <c r="AD80" i="44" a="1"/>
  <c r="AD80" i="44" s="1"/>
  <c r="AD41" i="44" a="1"/>
  <c r="AD41" i="44" s="1"/>
  <c r="AD74" i="44" a="1"/>
  <c r="AD74" i="44" s="1"/>
  <c r="AD43" i="44" a="1"/>
  <c r="AD43" i="44" s="1"/>
  <c r="AD107" i="44" a="1"/>
  <c r="AD107" i="44" s="1"/>
  <c r="AD53" i="44" a="1"/>
  <c r="AD53" i="44" s="1"/>
  <c r="AD117" i="44" a="1"/>
  <c r="AD117" i="44" s="1"/>
  <c r="AD94" i="44" a="1"/>
  <c r="AD94" i="44" s="1"/>
  <c r="AD132" i="44" a="1"/>
  <c r="AD132" i="44" s="1"/>
  <c r="AD196" i="44" a="1"/>
  <c r="AD196" i="44" s="1"/>
  <c r="AD63" i="44" a="1"/>
  <c r="AD63" i="44" s="1"/>
  <c r="AD165" i="44" a="1"/>
  <c r="AD165" i="44" s="1"/>
  <c r="AD229" i="44" a="1"/>
  <c r="AD229" i="44" s="1"/>
  <c r="AD134" i="44" a="1"/>
  <c r="AD134" i="44" s="1"/>
  <c r="AD198" i="44" a="1"/>
  <c r="AD198" i="44" s="1"/>
  <c r="AD89" i="44" a="1"/>
  <c r="AD89" i="44" s="1"/>
  <c r="AD175" i="44" a="1"/>
  <c r="AD175" i="44" s="1"/>
  <c r="AD239" i="44" a="1"/>
  <c r="AD239" i="44" s="1"/>
  <c r="AD116" i="44" a="1"/>
  <c r="AD116" i="44" s="1"/>
  <c r="AD185" i="44" a="1"/>
  <c r="AD185" i="44" s="1"/>
  <c r="AD249" i="44" a="1"/>
  <c r="AD249" i="44" s="1"/>
  <c r="AD154" i="44" a="1"/>
  <c r="AD154" i="44" s="1"/>
  <c r="AD218" i="44" a="1"/>
  <c r="AD218" i="44" s="1"/>
  <c r="AD121" i="44" a="1"/>
  <c r="AD121" i="44" s="1"/>
  <c r="AD187" i="44" a="1"/>
  <c r="AD187" i="44" s="1"/>
  <c r="AD251" i="44" a="1"/>
  <c r="AD251" i="44" s="1"/>
  <c r="AD216" i="44" a="1"/>
  <c r="AD216" i="44" s="1"/>
  <c r="AD248" i="44" a="1"/>
  <c r="AD248" i="44" s="1"/>
  <c r="AE502" i="43"/>
  <c r="E138" i="37" s="1"/>
  <c r="E156" i="37" s="1"/>
  <c r="AD88" i="44" a="1"/>
  <c r="AD88" i="44" s="1"/>
  <c r="AD49" i="44" a="1"/>
  <c r="AD49" i="44" s="1"/>
  <c r="AD82" i="44" a="1"/>
  <c r="AD82" i="44" s="1"/>
  <c r="AD51" i="44" a="1"/>
  <c r="AD51" i="44" s="1"/>
  <c r="AD115" i="44" a="1"/>
  <c r="AD115" i="44" s="1"/>
  <c r="AD61" i="44" a="1"/>
  <c r="AD61" i="44" s="1"/>
  <c r="AD38" i="44" a="1"/>
  <c r="AD38" i="44" s="1"/>
  <c r="AD102" i="44" a="1"/>
  <c r="AD102" i="44" s="1"/>
  <c r="AD140" i="44" a="1"/>
  <c r="AD140" i="44" s="1"/>
  <c r="AD204" i="44" a="1"/>
  <c r="AD204" i="44" s="1"/>
  <c r="AD84" i="44" a="1"/>
  <c r="AD84" i="44" s="1"/>
  <c r="AD173" i="44" a="1"/>
  <c r="AD173" i="44" s="1"/>
  <c r="AD237" i="44" a="1"/>
  <c r="AD237" i="44" s="1"/>
  <c r="AD142" i="44" a="1"/>
  <c r="AD142" i="44" s="1"/>
  <c r="AD206" i="44" a="1"/>
  <c r="AD206" i="44" s="1"/>
  <c r="AD111" i="44" a="1"/>
  <c r="AD111" i="44" s="1"/>
  <c r="AD183" i="44" a="1"/>
  <c r="AD183" i="44" s="1"/>
  <c r="AD247" i="44" a="1"/>
  <c r="AD247" i="44" s="1"/>
  <c r="AD129" i="44" a="1"/>
  <c r="AD129" i="44" s="1"/>
  <c r="AD193" i="44" a="1"/>
  <c r="AD193" i="44" s="1"/>
  <c r="AD39" i="44" a="1"/>
  <c r="AD39" i="44" s="1"/>
  <c r="AD162" i="44" a="1"/>
  <c r="AD162" i="44" s="1"/>
  <c r="AD226" i="44" a="1"/>
  <c r="AD226" i="44" s="1"/>
  <c r="AD131" i="44" a="1"/>
  <c r="AD131" i="44" s="1"/>
  <c r="AD195" i="44" a="1"/>
  <c r="AD195" i="44" s="1"/>
  <c r="AD127" i="44" a="1"/>
  <c r="AD127" i="44" s="1"/>
  <c r="AD160" i="44" a="1"/>
  <c r="AD160" i="44" s="1"/>
  <c r="AD32" i="44" a="1"/>
  <c r="AD32" i="44" s="1"/>
  <c r="AD96" i="44" a="1"/>
  <c r="AD96" i="44" s="1"/>
  <c r="AD57" i="44" a="1"/>
  <c r="AD57" i="44" s="1"/>
  <c r="AD90" i="44" a="1"/>
  <c r="AD90" i="44" s="1"/>
  <c r="AD59" i="44" a="1"/>
  <c r="AD59" i="44" s="1"/>
  <c r="AD36" i="44" a="1"/>
  <c r="AD36" i="44" s="1"/>
  <c r="AD69" i="44" a="1"/>
  <c r="AD69" i="44" s="1"/>
  <c r="AD46" i="44" a="1"/>
  <c r="AD46" i="44" s="1"/>
  <c r="AD110" i="44" a="1"/>
  <c r="AD110" i="44" s="1"/>
  <c r="AD148" i="44" a="1"/>
  <c r="AD148" i="44" s="1"/>
  <c r="AD212" i="44" a="1"/>
  <c r="AD212" i="44" s="1"/>
  <c r="AD105" i="44" a="1"/>
  <c r="AD105" i="44" s="1"/>
  <c r="AD181" i="44" a="1"/>
  <c r="AD181" i="44" s="1"/>
  <c r="AD245" i="44" a="1"/>
  <c r="AD245" i="44" s="1"/>
  <c r="AD150" i="44" a="1"/>
  <c r="AD150" i="44" s="1"/>
  <c r="AD214" i="44" a="1"/>
  <c r="AD214" i="44" s="1"/>
  <c r="AD126" i="44" a="1"/>
  <c r="AD126" i="44" s="1"/>
  <c r="AD191" i="44" a="1"/>
  <c r="AD191" i="44" s="1"/>
  <c r="AD71" i="44" a="1"/>
  <c r="AD71" i="44" s="1"/>
  <c r="AD137" i="44" a="1"/>
  <c r="AD137" i="44" s="1"/>
  <c r="AD201" i="44" a="1"/>
  <c r="AD201" i="44" s="1"/>
  <c r="AD76" i="44" a="1"/>
  <c r="AD76" i="44" s="1"/>
  <c r="AD170" i="44" a="1"/>
  <c r="AD170" i="44" s="1"/>
  <c r="AD234" i="44" a="1"/>
  <c r="AD234" i="44" s="1"/>
  <c r="AD139" i="44" a="1"/>
  <c r="AD139" i="44" s="1"/>
  <c r="AD203" i="44" a="1"/>
  <c r="AD203" i="44" s="1"/>
  <c r="AD192" i="44" a="1"/>
  <c r="AD192" i="44" s="1"/>
  <c r="AD224" i="44" a="1"/>
  <c r="AD224" i="44" s="1"/>
  <c r="AD17" i="44" a="1"/>
  <c r="AD17" i="44" s="1"/>
  <c r="AD20" i="44" a="1"/>
  <c r="AD20" i="44" s="1"/>
  <c r="AS402" i="43"/>
  <c r="AT422" i="43"/>
  <c r="AZ422" i="43" s="1"/>
  <c r="BF422" i="43" s="1"/>
  <c r="AW351" i="43"/>
  <c r="BC351" i="43" s="1"/>
  <c r="BI351" i="43" s="1"/>
  <c r="AT334" i="43"/>
  <c r="AZ334" i="43" s="1"/>
  <c r="BF334" i="43" s="1"/>
  <c r="AS465" i="43"/>
  <c r="AW310" i="43"/>
  <c r="BC310" i="43" s="1"/>
  <c r="BI310" i="43" s="1"/>
  <c r="AN310" i="43"/>
  <c r="AO310" i="43" s="1"/>
  <c r="AP310" i="43" s="1"/>
  <c r="AQ310" i="43" s="1"/>
  <c r="AR310" i="43" s="1"/>
  <c r="AV416" i="43"/>
  <c r="BB416" i="43" s="1"/>
  <c r="BH416" i="43" s="1"/>
  <c r="S415" i="43"/>
  <c r="T415" i="43" s="1"/>
  <c r="U415" i="43" s="1"/>
  <c r="V415" i="43" s="1"/>
  <c r="W415" i="43" s="1"/>
  <c r="BE423" i="43"/>
  <c r="BL423" i="43"/>
  <c r="BM423" i="43" s="1"/>
  <c r="AV493" i="43"/>
  <c r="BB493" i="43" s="1"/>
  <c r="BH493" i="43" s="1"/>
  <c r="AX425" i="43"/>
  <c r="BD425" i="43" s="1"/>
  <c r="BJ425" i="43" s="1"/>
  <c r="AM430" i="43"/>
  <c r="AN430" i="43" s="1"/>
  <c r="AO430" i="43" s="1"/>
  <c r="AP430" i="43" s="1"/>
  <c r="AQ430" i="43" s="1"/>
  <c r="AR430" i="43" s="1"/>
  <c r="D347" i="43"/>
  <c r="E347" i="43" s="1"/>
  <c r="F347" i="43" s="1"/>
  <c r="G347" i="43" s="1"/>
  <c r="H347" i="43" s="1"/>
  <c r="I347" i="43" s="1"/>
  <c r="Z442" i="43"/>
  <c r="AA442" i="43" s="1"/>
  <c r="AB442" i="43" s="1"/>
  <c r="AC442" i="43" s="1"/>
  <c r="AD442" i="43" s="1"/>
  <c r="BE463" i="43"/>
  <c r="BL463" i="43"/>
  <c r="BM463" i="43" s="1"/>
  <c r="AS339" i="43"/>
  <c r="AV460" i="43"/>
  <c r="BB460" i="43" s="1"/>
  <c r="BH460" i="43" s="1"/>
  <c r="AM2" i="43"/>
  <c r="AK47" i="44" a="1"/>
  <c r="AK47" i="44" s="1"/>
  <c r="AK111" i="44" a="1"/>
  <c r="AK111" i="44" s="1"/>
  <c r="AK175" i="44" a="1"/>
  <c r="AK175" i="44" s="1"/>
  <c r="AK239" i="44" a="1"/>
  <c r="AK239" i="44" s="1"/>
  <c r="AK80" i="44" a="1"/>
  <c r="AK80" i="44" s="1"/>
  <c r="AK144" i="44" a="1"/>
  <c r="AK144" i="44" s="1"/>
  <c r="AK208" i="44" a="1"/>
  <c r="AK208" i="44" s="1"/>
  <c r="AK49" i="44" a="1"/>
  <c r="AK49" i="44" s="1"/>
  <c r="AK113" i="44" a="1"/>
  <c r="AK113" i="44" s="1"/>
  <c r="AK177" i="44" a="1"/>
  <c r="AK177" i="44" s="1"/>
  <c r="AK241" i="44" a="1"/>
  <c r="AK241" i="44" s="1"/>
  <c r="AK75" i="44" a="1"/>
  <c r="AK75" i="44" s="1"/>
  <c r="AK139" i="44" a="1"/>
  <c r="AK139" i="44" s="1"/>
  <c r="AK203" i="44" a="1"/>
  <c r="AK203" i="44" s="1"/>
  <c r="AK36" i="44" a="1"/>
  <c r="AK36" i="44" s="1"/>
  <c r="AK100" i="44" a="1"/>
  <c r="AK100" i="44" s="1"/>
  <c r="AK164" i="44" a="1"/>
  <c r="AK164" i="44" s="1"/>
  <c r="AK228" i="44" a="1"/>
  <c r="AK228" i="44" s="1"/>
  <c r="AK61" i="44" a="1"/>
  <c r="AK61" i="44" s="1"/>
  <c r="AK125" i="44" a="1"/>
  <c r="AK125" i="44" s="1"/>
  <c r="AK189" i="44" a="1"/>
  <c r="AK189" i="44" s="1"/>
  <c r="AK253" i="44" a="1"/>
  <c r="AK253" i="44" s="1"/>
  <c r="AK86" i="44" a="1"/>
  <c r="AK86" i="44" s="1"/>
  <c r="AK150" i="44" a="1"/>
  <c r="AK150" i="44" s="1"/>
  <c r="AK214" i="44" a="1"/>
  <c r="AK214" i="44" s="1"/>
  <c r="AK226" i="44" a="1"/>
  <c r="AK226" i="44" s="1"/>
  <c r="AK242" i="44" a="1"/>
  <c r="AK242" i="44" s="1"/>
  <c r="AK74" i="44" a="1"/>
  <c r="AK74" i="44" s="1"/>
  <c r="AK218" i="44" a="1"/>
  <c r="AK218" i="44" s="1"/>
  <c r="AK55" i="44" a="1"/>
  <c r="AK55" i="44" s="1"/>
  <c r="AK119" i="44" a="1"/>
  <c r="AK119" i="44" s="1"/>
  <c r="AK183" i="44" a="1"/>
  <c r="AK183" i="44" s="1"/>
  <c r="AK247" i="44" a="1"/>
  <c r="AK247" i="44" s="1"/>
  <c r="AK88" i="44" a="1"/>
  <c r="AK88" i="44" s="1"/>
  <c r="AK152" i="44" a="1"/>
  <c r="AK152" i="44" s="1"/>
  <c r="AK216" i="44" a="1"/>
  <c r="AK216" i="44" s="1"/>
  <c r="AK57" i="44" a="1"/>
  <c r="AK57" i="44" s="1"/>
  <c r="AK121" i="44" a="1"/>
  <c r="AK121" i="44" s="1"/>
  <c r="AK185" i="44" a="1"/>
  <c r="AK185" i="44" s="1"/>
  <c r="AK249" i="44" a="1"/>
  <c r="AK249" i="44" s="1"/>
  <c r="AK83" i="44" a="1"/>
  <c r="AK83" i="44" s="1"/>
  <c r="AK147" i="44" a="1"/>
  <c r="AK147" i="44" s="1"/>
  <c r="AK211" i="44" a="1"/>
  <c r="AK211" i="44" s="1"/>
  <c r="AK44" i="44" a="1"/>
  <c r="AK44" i="44" s="1"/>
  <c r="AK108" i="44" a="1"/>
  <c r="AK108" i="44" s="1"/>
  <c r="AK172" i="44" a="1"/>
  <c r="AK172" i="44" s="1"/>
  <c r="AK236" i="44" a="1"/>
  <c r="AK236" i="44" s="1"/>
  <c r="AK69" i="44" a="1"/>
  <c r="AK69" i="44" s="1"/>
  <c r="AK133" i="44" a="1"/>
  <c r="AK133" i="44" s="1"/>
  <c r="AK197" i="44" a="1"/>
  <c r="AK197" i="44" s="1"/>
  <c r="AK30" i="44" a="1"/>
  <c r="AK30" i="44" s="1"/>
  <c r="AK94" i="44" a="1"/>
  <c r="AK94" i="44" s="1"/>
  <c r="AK158" i="44" a="1"/>
  <c r="AK158" i="44" s="1"/>
  <c r="AK222" i="44" a="1"/>
  <c r="AK222" i="44" s="1"/>
  <c r="AK42" i="44" a="1"/>
  <c r="AK42" i="44" s="1"/>
  <c r="AK58" i="44" a="1"/>
  <c r="AK58" i="44" s="1"/>
  <c r="AK138" i="44" a="1"/>
  <c r="AK138" i="44" s="1"/>
  <c r="AK63" i="44" a="1"/>
  <c r="AK63" i="44" s="1"/>
  <c r="AK127" i="44" a="1"/>
  <c r="AK127" i="44" s="1"/>
  <c r="AK191" i="44" a="1"/>
  <c r="AK191" i="44" s="1"/>
  <c r="AK32" i="44" a="1"/>
  <c r="AK32" i="44" s="1"/>
  <c r="AK96" i="44" a="1"/>
  <c r="AK96" i="44" s="1"/>
  <c r="AK160" i="44" a="1"/>
  <c r="AK160" i="44" s="1"/>
  <c r="AK224" i="44" a="1"/>
  <c r="AK224" i="44" s="1"/>
  <c r="AK65" i="44" a="1"/>
  <c r="AK65" i="44" s="1"/>
  <c r="AK129" i="44" a="1"/>
  <c r="AK129" i="44" s="1"/>
  <c r="AK193" i="44" a="1"/>
  <c r="AK193" i="44" s="1"/>
  <c r="AK27" i="44" a="1"/>
  <c r="AK27" i="44" s="1"/>
  <c r="AK91" i="44" a="1"/>
  <c r="AK91" i="44" s="1"/>
  <c r="AK155" i="44" a="1"/>
  <c r="AK155" i="44" s="1"/>
  <c r="AK219" i="44" a="1"/>
  <c r="AK219" i="44" s="1"/>
  <c r="AK52" i="44" a="1"/>
  <c r="AK52" i="44" s="1"/>
  <c r="AK116" i="44" a="1"/>
  <c r="AK116" i="44" s="1"/>
  <c r="AK180" i="44" a="1"/>
  <c r="AK180" i="44" s="1"/>
  <c r="AK244" i="44" a="1"/>
  <c r="AK244" i="44" s="1"/>
  <c r="AK77" i="44" a="1"/>
  <c r="AK77" i="44" s="1"/>
  <c r="AK141" i="44" a="1"/>
  <c r="AK141" i="44" s="1"/>
  <c r="AK205" i="44" a="1"/>
  <c r="AK205" i="44" s="1"/>
  <c r="AK38" i="44" a="1"/>
  <c r="AK38" i="44" s="1"/>
  <c r="AK102" i="44" a="1"/>
  <c r="AK102" i="44" s="1"/>
  <c r="AK166" i="44" a="1"/>
  <c r="AK166" i="44" s="1"/>
  <c r="AK230" i="44" a="1"/>
  <c r="AK230" i="44" s="1"/>
  <c r="AK106" i="44" a="1"/>
  <c r="AK106" i="44" s="1"/>
  <c r="AK122" i="44" a="1"/>
  <c r="AK122" i="44" s="1"/>
  <c r="AK202" i="44" a="1"/>
  <c r="AK202" i="44" s="1"/>
  <c r="AK71" i="44" a="1"/>
  <c r="AK71" i="44" s="1"/>
  <c r="AK135" i="44" a="1"/>
  <c r="AK135" i="44" s="1"/>
  <c r="AK199" i="44" a="1"/>
  <c r="AK199" i="44" s="1"/>
  <c r="AK40" i="44" a="1"/>
  <c r="AK40" i="44" s="1"/>
  <c r="AK104" i="44" a="1"/>
  <c r="AK104" i="44" s="1"/>
  <c r="AK168" i="44" a="1"/>
  <c r="AK168" i="44" s="1"/>
  <c r="AK232" i="44" a="1"/>
  <c r="AK232" i="44" s="1"/>
  <c r="AK73" i="44" a="1"/>
  <c r="AK73" i="44" s="1"/>
  <c r="AK137" i="44" a="1"/>
  <c r="AK137" i="44" s="1"/>
  <c r="AK201" i="44" a="1"/>
  <c r="AK201" i="44" s="1"/>
  <c r="AK35" i="44" a="1"/>
  <c r="AK35" i="44" s="1"/>
  <c r="AK99" i="44" a="1"/>
  <c r="AK99" i="44" s="1"/>
  <c r="AK163" i="44" a="1"/>
  <c r="AK163" i="44" s="1"/>
  <c r="AK227" i="44" a="1"/>
  <c r="AK227" i="44" s="1"/>
  <c r="AK60" i="44" a="1"/>
  <c r="AK60" i="44" s="1"/>
  <c r="AK124" i="44" a="1"/>
  <c r="AK124" i="44" s="1"/>
  <c r="AK188" i="44" a="1"/>
  <c r="AK188" i="44" s="1"/>
  <c r="AK252" i="44" a="1"/>
  <c r="AK252" i="44" s="1"/>
  <c r="AK85" i="44" a="1"/>
  <c r="AK85" i="44" s="1"/>
  <c r="AK149" i="44" a="1"/>
  <c r="AK149" i="44" s="1"/>
  <c r="AK213" i="44" a="1"/>
  <c r="AK213" i="44" s="1"/>
  <c r="AK46" i="44" a="1"/>
  <c r="AK46" i="44" s="1"/>
  <c r="AK110" i="44" a="1"/>
  <c r="AK110" i="44" s="1"/>
  <c r="AK174" i="44" a="1"/>
  <c r="AK174" i="44" s="1"/>
  <c r="AK238" i="44" a="1"/>
  <c r="AK238" i="44" s="1"/>
  <c r="AK170" i="44" a="1"/>
  <c r="AK170" i="44" s="1"/>
  <c r="AK186" i="44" a="1"/>
  <c r="AK186" i="44" s="1"/>
  <c r="AK82" i="44" a="1"/>
  <c r="AK82" i="44" s="1"/>
  <c r="AK79" i="44" a="1"/>
  <c r="AK79" i="44" s="1"/>
  <c r="AK143" i="44" a="1"/>
  <c r="AK143" i="44" s="1"/>
  <c r="AK207" i="44" a="1"/>
  <c r="AK207" i="44" s="1"/>
  <c r="AK48" i="44" a="1"/>
  <c r="AK48" i="44" s="1"/>
  <c r="AK112" i="44" a="1"/>
  <c r="AK112" i="44" s="1"/>
  <c r="AK176" i="44" a="1"/>
  <c r="AK176" i="44" s="1"/>
  <c r="AK240" i="44" a="1"/>
  <c r="AK240" i="44" s="1"/>
  <c r="AK81" i="44" a="1"/>
  <c r="AK81" i="44" s="1"/>
  <c r="AK145" i="44" a="1"/>
  <c r="AK145" i="44" s="1"/>
  <c r="AK209" i="44" a="1"/>
  <c r="AK209" i="44" s="1"/>
  <c r="AK43" i="44" a="1"/>
  <c r="AK43" i="44" s="1"/>
  <c r="AK107" i="44" a="1"/>
  <c r="AK107" i="44" s="1"/>
  <c r="AK171" i="44" a="1"/>
  <c r="AK171" i="44" s="1"/>
  <c r="AK235" i="44" a="1"/>
  <c r="AK235" i="44" s="1"/>
  <c r="AK68" i="44" a="1"/>
  <c r="AK68" i="44" s="1"/>
  <c r="AK132" i="44" a="1"/>
  <c r="AK132" i="44" s="1"/>
  <c r="AK196" i="44" a="1"/>
  <c r="AK196" i="44" s="1"/>
  <c r="AK29" i="44" a="1"/>
  <c r="AK29" i="44" s="1"/>
  <c r="AK93" i="44" a="1"/>
  <c r="AK93" i="44" s="1"/>
  <c r="AK157" i="44" a="1"/>
  <c r="AK157" i="44" s="1"/>
  <c r="AK221" i="44" a="1"/>
  <c r="AK221" i="44" s="1"/>
  <c r="AK54" i="44" a="1"/>
  <c r="AK54" i="44" s="1"/>
  <c r="AK118" i="44" a="1"/>
  <c r="AK118" i="44" s="1"/>
  <c r="AK182" i="44" a="1"/>
  <c r="AK182" i="44" s="1"/>
  <c r="AK246" i="44" a="1"/>
  <c r="AK246" i="44" s="1"/>
  <c r="AK234" i="44" a="1"/>
  <c r="AK234" i="44" s="1"/>
  <c r="AK250" i="44" a="1"/>
  <c r="AK250" i="44" s="1"/>
  <c r="AK146" i="44" a="1"/>
  <c r="AK146" i="44" s="1"/>
  <c r="AK87" i="44" a="1"/>
  <c r="AK87" i="44" s="1"/>
  <c r="AK151" i="44" a="1"/>
  <c r="AK151" i="44" s="1"/>
  <c r="AK215" i="44" a="1"/>
  <c r="AK215" i="44" s="1"/>
  <c r="AK56" i="44" a="1"/>
  <c r="AK56" i="44" s="1"/>
  <c r="AK120" i="44" a="1"/>
  <c r="AK120" i="44" s="1"/>
  <c r="AK184" i="44" a="1"/>
  <c r="AK184" i="44" s="1"/>
  <c r="AK248" i="44" a="1"/>
  <c r="AK248" i="44" s="1"/>
  <c r="AK89" i="44" a="1"/>
  <c r="AK89" i="44" s="1"/>
  <c r="AK153" i="44" a="1"/>
  <c r="AK153" i="44" s="1"/>
  <c r="AK217" i="44" a="1"/>
  <c r="AK217" i="44" s="1"/>
  <c r="AK51" i="44" a="1"/>
  <c r="AK51" i="44" s="1"/>
  <c r="AK115" i="44" a="1"/>
  <c r="AK115" i="44" s="1"/>
  <c r="AK179" i="44" a="1"/>
  <c r="AK179" i="44" s="1"/>
  <c r="AK243" i="44" a="1"/>
  <c r="AK243" i="44" s="1"/>
  <c r="AK76" i="44" a="1"/>
  <c r="AK76" i="44" s="1"/>
  <c r="AK140" i="44" a="1"/>
  <c r="AK140" i="44" s="1"/>
  <c r="AK204" i="44" a="1"/>
  <c r="AK204" i="44" s="1"/>
  <c r="AK37" i="44" a="1"/>
  <c r="AK37" i="44" s="1"/>
  <c r="AK101" i="44" a="1"/>
  <c r="AK101" i="44" s="1"/>
  <c r="AK165" i="44" a="1"/>
  <c r="AK165" i="44" s="1"/>
  <c r="AK229" i="44" a="1"/>
  <c r="AK229" i="44" s="1"/>
  <c r="AK62" i="44" a="1"/>
  <c r="AK62" i="44" s="1"/>
  <c r="AK126" i="44" a="1"/>
  <c r="AK126" i="44" s="1"/>
  <c r="AK190" i="44" a="1"/>
  <c r="AK190" i="44" s="1"/>
  <c r="AK34" i="44" a="1"/>
  <c r="AK34" i="44" s="1"/>
  <c r="AK50" i="44" a="1"/>
  <c r="AK50" i="44" s="1"/>
  <c r="AK66" i="44" a="1"/>
  <c r="AK66" i="44" s="1"/>
  <c r="AK210" i="44" a="1"/>
  <c r="AK210" i="44" s="1"/>
  <c r="AK31" i="44" a="1"/>
  <c r="AK31" i="44" s="1"/>
  <c r="AK95" i="44" a="1"/>
  <c r="AK95" i="44" s="1"/>
  <c r="AK159" i="44" a="1"/>
  <c r="AK159" i="44" s="1"/>
  <c r="AK223" i="44" a="1"/>
  <c r="AK223" i="44" s="1"/>
  <c r="AK64" i="44" a="1"/>
  <c r="AK64" i="44" s="1"/>
  <c r="AK128" i="44" a="1"/>
  <c r="AK128" i="44" s="1"/>
  <c r="AK192" i="44" a="1"/>
  <c r="AK192" i="44" s="1"/>
  <c r="AK33" i="44" a="1"/>
  <c r="AK33" i="44" s="1"/>
  <c r="AK97" i="44" a="1"/>
  <c r="AK97" i="44" s="1"/>
  <c r="AK161" i="44" a="1"/>
  <c r="AK161" i="44" s="1"/>
  <c r="AK225" i="44" a="1"/>
  <c r="AK225" i="44" s="1"/>
  <c r="AK59" i="44" a="1"/>
  <c r="AK59" i="44" s="1"/>
  <c r="AK123" i="44" a="1"/>
  <c r="AK123" i="44" s="1"/>
  <c r="AK187" i="44" a="1"/>
  <c r="AK187" i="44" s="1"/>
  <c r="AK251" i="44" a="1"/>
  <c r="AK251" i="44" s="1"/>
  <c r="AK84" i="44" a="1"/>
  <c r="AK84" i="44" s="1"/>
  <c r="AK148" i="44" a="1"/>
  <c r="AK148" i="44" s="1"/>
  <c r="AK212" i="44" a="1"/>
  <c r="AK212" i="44" s="1"/>
  <c r="AK45" i="44" a="1"/>
  <c r="AK45" i="44" s="1"/>
  <c r="AK109" i="44" a="1"/>
  <c r="AK109" i="44" s="1"/>
  <c r="AK173" i="44" a="1"/>
  <c r="AK173" i="44" s="1"/>
  <c r="AK237" i="44" a="1"/>
  <c r="AK237" i="44" s="1"/>
  <c r="AK70" i="44" a="1"/>
  <c r="AK70" i="44" s="1"/>
  <c r="AK134" i="44" a="1"/>
  <c r="AK134" i="44" s="1"/>
  <c r="AK198" i="44" a="1"/>
  <c r="AK198" i="44" s="1"/>
  <c r="AK98" i="44" a="1"/>
  <c r="AK98" i="44" s="1"/>
  <c r="AK114" i="44" a="1"/>
  <c r="AK114" i="44" s="1"/>
  <c r="AK130" i="44" a="1"/>
  <c r="AK130" i="44" s="1"/>
  <c r="AK90" i="44" a="1"/>
  <c r="AK90" i="44" s="1"/>
  <c r="AK39" i="44" a="1"/>
  <c r="AK39" i="44" s="1"/>
  <c r="AK103" i="44" a="1"/>
  <c r="AK103" i="44" s="1"/>
  <c r="AK167" i="44" a="1"/>
  <c r="AK167" i="44" s="1"/>
  <c r="AK231" i="44" a="1"/>
  <c r="AK231" i="44" s="1"/>
  <c r="AK72" i="44" a="1"/>
  <c r="AK72" i="44" s="1"/>
  <c r="AK136" i="44" a="1"/>
  <c r="AK136" i="44" s="1"/>
  <c r="AK200" i="44" a="1"/>
  <c r="AK200" i="44" s="1"/>
  <c r="AK41" i="44" a="1"/>
  <c r="AK41" i="44" s="1"/>
  <c r="AK105" i="44" a="1"/>
  <c r="AK105" i="44" s="1"/>
  <c r="AK169" i="44" a="1"/>
  <c r="AK169" i="44" s="1"/>
  <c r="AK233" i="44" a="1"/>
  <c r="AK233" i="44" s="1"/>
  <c r="AK67" i="44" a="1"/>
  <c r="AK67" i="44" s="1"/>
  <c r="AK131" i="44" a="1"/>
  <c r="AK131" i="44" s="1"/>
  <c r="AK195" i="44" a="1"/>
  <c r="AK195" i="44" s="1"/>
  <c r="AK28" i="44" a="1"/>
  <c r="AK28" i="44" s="1"/>
  <c r="AK92" i="44" a="1"/>
  <c r="AK92" i="44" s="1"/>
  <c r="AK156" i="44" a="1"/>
  <c r="AK156" i="44" s="1"/>
  <c r="AK220" i="44" a="1"/>
  <c r="AK220" i="44" s="1"/>
  <c r="AK53" i="44" a="1"/>
  <c r="AK53" i="44" s="1"/>
  <c r="AK117" i="44" a="1"/>
  <c r="AK117" i="44" s="1"/>
  <c r="AK181" i="44" a="1"/>
  <c r="AK181" i="44" s="1"/>
  <c r="AK245" i="44" a="1"/>
  <c r="AK245" i="44" s="1"/>
  <c r="AK78" i="44" a="1"/>
  <c r="AK78" i="44" s="1"/>
  <c r="AK142" i="44" a="1"/>
  <c r="AK142" i="44" s="1"/>
  <c r="AK206" i="44" a="1"/>
  <c r="AK206" i="44" s="1"/>
  <c r="AK162" i="44" a="1"/>
  <c r="AK162" i="44" s="1"/>
  <c r="AK178" i="44" a="1"/>
  <c r="AK178" i="44" s="1"/>
  <c r="AK194" i="44" a="1"/>
  <c r="AK194" i="44" s="1"/>
  <c r="AK154" i="44" a="1"/>
  <c r="AK154" i="44" s="1"/>
  <c r="R465" i="43"/>
  <c r="S465" i="43" s="1"/>
  <c r="T465" i="43" s="1"/>
  <c r="U465" i="43" s="1"/>
  <c r="V465" i="43" s="1"/>
  <c r="W465" i="43" s="1"/>
  <c r="AW416" i="43"/>
  <c r="BC416" i="43" s="1"/>
  <c r="BI416" i="43" s="1"/>
  <c r="AW343" i="43"/>
  <c r="BC343" i="43" s="1"/>
  <c r="BI343" i="43" s="1"/>
  <c r="BK423" i="43"/>
  <c r="BN423" i="43" s="1"/>
  <c r="Y425" i="43"/>
  <c r="Z425" i="43" s="1"/>
  <c r="AA425" i="43" s="1"/>
  <c r="AB425" i="43" s="1"/>
  <c r="AC425" i="43" s="1"/>
  <c r="AD425" i="43" s="1"/>
  <c r="AY302" i="43"/>
  <c r="BK302" i="43"/>
  <c r="BN302" i="43" s="1"/>
  <c r="BK338" i="43"/>
  <c r="BN338" i="43" s="1"/>
  <c r="AT371" i="43"/>
  <c r="AZ371" i="43" s="1"/>
  <c r="BF371" i="43" s="1"/>
  <c r="BE479" i="43"/>
  <c r="BL479" i="43"/>
  <c r="BM479" i="43" s="1"/>
  <c r="BE481" i="43"/>
  <c r="BL481" i="43"/>
  <c r="BM481" i="43" s="1"/>
  <c r="BL317" i="43"/>
  <c r="BM317" i="43" s="1"/>
  <c r="BE317" i="43"/>
  <c r="Y444" i="43"/>
  <c r="Z444" i="43" s="1"/>
  <c r="AA444" i="43" s="1"/>
  <c r="AB444" i="43" s="1"/>
  <c r="AC444" i="43" s="1"/>
  <c r="AD444" i="43" s="1"/>
  <c r="AW493" i="43"/>
  <c r="BC493" i="43" s="1"/>
  <c r="BI493" i="43" s="1"/>
  <c r="AG335" i="43"/>
  <c r="AH335" i="43" s="1"/>
  <c r="AI335" i="43" s="1"/>
  <c r="AJ335" i="43" s="1"/>
  <c r="AK335" i="43" s="1"/>
  <c r="Y446" i="43"/>
  <c r="Z446" i="43" s="1"/>
  <c r="AA446" i="43" s="1"/>
  <c r="AB446" i="43" s="1"/>
  <c r="AC446" i="43" s="1"/>
  <c r="AD446" i="43" s="1"/>
  <c r="AW495" i="43"/>
  <c r="BC495" i="43" s="1"/>
  <c r="BI495" i="43" s="1"/>
  <c r="Y495" i="43"/>
  <c r="Z495" i="43" s="1"/>
  <c r="AA495" i="43" s="1"/>
  <c r="AB495" i="43" s="1"/>
  <c r="AC495" i="43" s="1"/>
  <c r="AD495" i="43" s="1"/>
  <c r="AW337" i="43"/>
  <c r="BC337" i="43" s="1"/>
  <c r="BI337" i="43" s="1"/>
  <c r="AY395" i="43"/>
  <c r="BK395" i="43"/>
  <c r="BN395" i="43" s="1"/>
  <c r="BE329" i="43"/>
  <c r="BL329" i="43"/>
  <c r="BM329" i="43" s="1"/>
  <c r="BE321" i="43"/>
  <c r="BL321" i="43"/>
  <c r="BM321" i="43" s="1"/>
  <c r="AX500" i="43"/>
  <c r="BD500" i="43" s="1"/>
  <c r="BJ500" i="43" s="1"/>
  <c r="AW460" i="43"/>
  <c r="BC460" i="43" s="1"/>
  <c r="BI460" i="43" s="1"/>
  <c r="Y351" i="43"/>
  <c r="Z351" i="43" s="1"/>
  <c r="AA351" i="43" s="1"/>
  <c r="AB351" i="43" s="1"/>
  <c r="AC351" i="43" s="1"/>
  <c r="AD351" i="43" s="1"/>
  <c r="AF308" i="43"/>
  <c r="AG308" i="43" s="1"/>
  <c r="AH308" i="43" s="1"/>
  <c r="AI308" i="43" s="1"/>
  <c r="AJ308" i="43" s="1"/>
  <c r="AK308" i="43" s="1"/>
  <c r="AX407" i="43"/>
  <c r="BD407" i="43" s="1"/>
  <c r="BJ407" i="43" s="1"/>
  <c r="AT480" i="43"/>
  <c r="AZ480" i="43" s="1"/>
  <c r="BF480" i="43" s="1"/>
  <c r="E334" i="43"/>
  <c r="F334" i="43" s="1"/>
  <c r="G334" i="43" s="1"/>
  <c r="H334" i="43" s="1"/>
  <c r="I334" i="43" s="1"/>
  <c r="AF336" i="43"/>
  <c r="AG336" i="43" s="1"/>
  <c r="AH336" i="43" s="1"/>
  <c r="AI336" i="43" s="1"/>
  <c r="AJ336" i="43" s="1"/>
  <c r="AK336" i="43" s="1"/>
  <c r="AX406" i="43"/>
  <c r="BD406" i="43" s="1"/>
  <c r="BJ406" i="43" s="1"/>
  <c r="L319" i="43"/>
  <c r="M319" i="43" s="1"/>
  <c r="N319" i="43" s="1"/>
  <c r="O319" i="43" s="1"/>
  <c r="P319" i="43" s="1"/>
  <c r="BK481" i="43"/>
  <c r="BN481" i="43" s="1"/>
  <c r="BL338" i="43"/>
  <c r="BM338" i="43" s="1"/>
  <c r="BE338" i="43"/>
  <c r="AS472" i="43"/>
  <c r="BK486" i="43"/>
  <c r="BN486" i="43" s="1"/>
  <c r="BK329" i="43"/>
  <c r="BN329" i="43" s="1"/>
  <c r="BK363" i="43"/>
  <c r="BN363" i="43" s="1"/>
  <c r="C2" i="43"/>
  <c r="B502" i="43"/>
  <c r="BK383" i="43"/>
  <c r="BN383" i="43" s="1"/>
  <c r="AY383" i="43"/>
  <c r="AW406" i="43"/>
  <c r="BC406" i="43" s="1"/>
  <c r="BI406" i="43" s="1"/>
  <c r="M454" i="43"/>
  <c r="N454" i="43" s="1"/>
  <c r="O454" i="43" s="1"/>
  <c r="P454" i="43" s="1"/>
  <c r="BE470" i="43"/>
  <c r="BL470" i="43"/>
  <c r="BM470" i="43" s="1"/>
  <c r="AT315" i="43"/>
  <c r="AZ315" i="43" s="1"/>
  <c r="BF315" i="43" s="1"/>
  <c r="BE486" i="43"/>
  <c r="BL486" i="43"/>
  <c r="BM486" i="43" s="1"/>
  <c r="BE361" i="43"/>
  <c r="BL361" i="43"/>
  <c r="BM361" i="43" s="1"/>
  <c r="BK431" i="43"/>
  <c r="BN431" i="43" s="1"/>
  <c r="AY431" i="43"/>
  <c r="BL363" i="43"/>
  <c r="BM363" i="43" s="1"/>
  <c r="BE363" i="43"/>
  <c r="K2" i="43"/>
  <c r="I189" i="44" a="1"/>
  <c r="I189" i="44" s="1"/>
  <c r="I72" i="44" a="1"/>
  <c r="I72" i="44" s="1"/>
  <c r="I155" i="44" a="1"/>
  <c r="I155" i="44" s="1"/>
  <c r="I29" i="44" a="1"/>
  <c r="I29" i="44" s="1"/>
  <c r="I70" i="44" a="1"/>
  <c r="I70" i="44" s="1"/>
  <c r="I208" i="44" a="1"/>
  <c r="I208" i="44" s="1"/>
  <c r="I227" i="44" a="1"/>
  <c r="I227" i="44" s="1"/>
  <c r="I121" i="44" a="1"/>
  <c r="I121" i="44" s="1"/>
  <c r="I78" i="44" a="1"/>
  <c r="I78" i="44" s="1"/>
  <c r="I216" i="44" a="1"/>
  <c r="I216" i="44" s="1"/>
  <c r="I235" i="44" a="1"/>
  <c r="I235" i="44" s="1"/>
  <c r="I185" i="44" a="1"/>
  <c r="I185" i="44" s="1"/>
  <c r="I150" i="44" a="1"/>
  <c r="I150" i="44" s="1"/>
  <c r="I224" i="44" a="1"/>
  <c r="I224" i="44" s="1"/>
  <c r="I243" i="44" a="1"/>
  <c r="I243" i="44" s="1"/>
  <c r="I249" i="44" a="1"/>
  <c r="I249" i="44" s="1"/>
  <c r="I229" i="44" a="1"/>
  <c r="I229" i="44" s="1"/>
  <c r="I231" i="44" a="1"/>
  <c r="I231" i="44" s="1"/>
  <c r="I250" i="44" a="1"/>
  <c r="I250" i="44" s="1"/>
  <c r="I81" i="44" a="1"/>
  <c r="I81" i="44" s="1"/>
  <c r="I45" i="44" a="1"/>
  <c r="I45" i="44" s="1"/>
  <c r="I47" i="44" a="1"/>
  <c r="I47" i="44" s="1"/>
  <c r="I66" i="44" a="1"/>
  <c r="I66" i="44" s="1"/>
  <c r="I204" i="44" a="1"/>
  <c r="I204" i="44" s="1"/>
  <c r="I123" i="44" a="1"/>
  <c r="I123" i="44" s="1"/>
  <c r="I182" i="44" a="1"/>
  <c r="I182" i="44" s="1"/>
  <c r="I192" i="44" a="1"/>
  <c r="I192" i="44" s="1"/>
  <c r="I148" i="44" a="1"/>
  <c r="I148" i="44" s="1"/>
  <c r="I59" i="44" a="1"/>
  <c r="I59" i="44" s="1"/>
  <c r="I253" i="44" a="1"/>
  <c r="I253" i="44" s="1"/>
  <c r="I136" i="44" a="1"/>
  <c r="I136" i="44" s="1"/>
  <c r="I219" i="44" a="1"/>
  <c r="I219" i="44" s="1"/>
  <c r="I221" i="44" a="1"/>
  <c r="I221" i="44" s="1"/>
  <c r="I134" i="44" a="1"/>
  <c r="I134" i="44" s="1"/>
  <c r="I26" i="44" a="1"/>
  <c r="I26" i="44" s="1"/>
  <c r="I36" i="44" a="1"/>
  <c r="I36" i="44" s="1"/>
  <c r="I30" i="44" a="1"/>
  <c r="I30" i="44" s="1"/>
  <c r="I142" i="44" a="1"/>
  <c r="I142" i="44" s="1"/>
  <c r="I34" i="44" a="1"/>
  <c r="I34" i="44" s="1"/>
  <c r="I44" i="44" a="1"/>
  <c r="I44" i="44" s="1"/>
  <c r="I222" i="44" a="1"/>
  <c r="I222" i="44" s="1"/>
  <c r="I214" i="44" a="1"/>
  <c r="I214" i="44" s="1"/>
  <c r="I42" i="44" a="1"/>
  <c r="I42" i="44" s="1"/>
  <c r="I52" i="44" a="1"/>
  <c r="I52" i="44" s="1"/>
  <c r="I94" i="44" a="1"/>
  <c r="I94" i="44" s="1"/>
  <c r="I38" i="44" a="1"/>
  <c r="I38" i="44" s="1"/>
  <c r="I48" i="44" a="1"/>
  <c r="I48" i="44" s="1"/>
  <c r="I67" i="44" a="1"/>
  <c r="I67" i="44" s="1"/>
  <c r="I97" i="44" a="1"/>
  <c r="I97" i="44" s="1"/>
  <c r="I109" i="44" a="1"/>
  <c r="I109" i="44" s="1"/>
  <c r="I111" i="44" a="1"/>
  <c r="I111" i="44" s="1"/>
  <c r="I130" i="44" a="1"/>
  <c r="I130" i="44" s="1"/>
  <c r="I129" i="44" a="1"/>
  <c r="I129" i="44" s="1"/>
  <c r="I33" i="44" a="1"/>
  <c r="I33" i="44" s="1"/>
  <c r="I246" i="44" a="1"/>
  <c r="I246" i="44" s="1"/>
  <c r="I74" i="44" a="1"/>
  <c r="I74" i="44" s="1"/>
  <c r="I212" i="44" a="1"/>
  <c r="I212" i="44" s="1"/>
  <c r="I252" i="44" a="1"/>
  <c r="I252" i="44" s="1"/>
  <c r="I62" i="44" a="1"/>
  <c r="I62" i="44" s="1"/>
  <c r="I200" i="44" a="1"/>
  <c r="I200" i="44" s="1"/>
  <c r="I28" i="44" a="1"/>
  <c r="I28" i="44" s="1"/>
  <c r="I159" i="44" a="1"/>
  <c r="I159" i="44" s="1"/>
  <c r="I198" i="44" a="1"/>
  <c r="I198" i="44" s="1"/>
  <c r="I90" i="44" a="1"/>
  <c r="I90" i="44" s="1"/>
  <c r="I100" i="44" a="1"/>
  <c r="I100" i="44" s="1"/>
  <c r="I223" i="44" a="1"/>
  <c r="I223" i="44" s="1"/>
  <c r="I206" i="44" a="1"/>
  <c r="I206" i="44" s="1"/>
  <c r="I98" i="44" a="1"/>
  <c r="I98" i="44" s="1"/>
  <c r="I108" i="44" a="1"/>
  <c r="I108" i="44" s="1"/>
  <c r="I232" i="44" a="1"/>
  <c r="I232" i="44" s="1"/>
  <c r="I87" i="44" a="1"/>
  <c r="I87" i="44" s="1"/>
  <c r="I106" i="44" a="1"/>
  <c r="I106" i="44" s="1"/>
  <c r="I116" i="44" a="1"/>
  <c r="I116" i="44" s="1"/>
  <c r="I104" i="44" a="1"/>
  <c r="I104" i="44" s="1"/>
  <c r="I102" i="44" a="1"/>
  <c r="I102" i="44" s="1"/>
  <c r="I112" i="44" a="1"/>
  <c r="I112" i="44" s="1"/>
  <c r="I131" i="44" a="1"/>
  <c r="I131" i="44" s="1"/>
  <c r="I113" i="44" a="1"/>
  <c r="I113" i="44" s="1"/>
  <c r="I173" i="44" a="1"/>
  <c r="I173" i="44" s="1"/>
  <c r="I175" i="44" a="1"/>
  <c r="I175" i="44" s="1"/>
  <c r="I194" i="44" a="1"/>
  <c r="I194" i="44" s="1"/>
  <c r="I145" i="44" a="1"/>
  <c r="I145" i="44" s="1"/>
  <c r="I53" i="44" a="1"/>
  <c r="I53" i="44" s="1"/>
  <c r="I55" i="44" a="1"/>
  <c r="I55" i="44" s="1"/>
  <c r="I138" i="44" a="1"/>
  <c r="I138" i="44" s="1"/>
  <c r="I193" i="44" a="1"/>
  <c r="I193" i="44" s="1"/>
  <c r="I126" i="44" a="1"/>
  <c r="I126" i="44" s="1"/>
  <c r="I82" i="44" a="1"/>
  <c r="I82" i="44" s="1"/>
  <c r="I92" i="44" a="1"/>
  <c r="I92" i="44" s="1"/>
  <c r="I114" i="44" a="1"/>
  <c r="I114" i="44" s="1"/>
  <c r="I71" i="44" a="1"/>
  <c r="I71" i="44" s="1"/>
  <c r="I154" i="44" a="1"/>
  <c r="I154" i="44" s="1"/>
  <c r="I164" i="44" a="1"/>
  <c r="I164" i="44" s="1"/>
  <c r="I178" i="44" a="1"/>
  <c r="I178" i="44" s="1"/>
  <c r="I79" i="44" a="1"/>
  <c r="I79" i="44" s="1"/>
  <c r="I162" i="44" a="1"/>
  <c r="I162" i="44" s="1"/>
  <c r="I172" i="44" a="1"/>
  <c r="I172" i="44" s="1"/>
  <c r="I187" i="44" a="1"/>
  <c r="I187" i="44" s="1"/>
  <c r="I151" i="44" a="1"/>
  <c r="I151" i="44" s="1"/>
  <c r="I170" i="44" a="1"/>
  <c r="I170" i="44" s="1"/>
  <c r="I180" i="44" a="1"/>
  <c r="I180" i="44" s="1"/>
  <c r="I242" i="44" a="1"/>
  <c r="I242" i="44" s="1"/>
  <c r="I166" i="44" a="1"/>
  <c r="I166" i="44" s="1"/>
  <c r="I176" i="44" a="1"/>
  <c r="I176" i="44" s="1"/>
  <c r="I195" i="44" a="1"/>
  <c r="I195" i="44" s="1"/>
  <c r="I157" i="44" a="1"/>
  <c r="I157" i="44" s="1"/>
  <c r="I237" i="44" a="1"/>
  <c r="I237" i="44" s="1"/>
  <c r="I239" i="44" a="1"/>
  <c r="I239" i="44" s="1"/>
  <c r="I75" i="44" a="1"/>
  <c r="I75" i="44" s="1"/>
  <c r="I161" i="44" a="1"/>
  <c r="I161" i="44" s="1"/>
  <c r="I117" i="44" a="1"/>
  <c r="I117" i="44" s="1"/>
  <c r="I119" i="44" a="1"/>
  <c r="I119" i="44" s="1"/>
  <c r="I202" i="44" a="1"/>
  <c r="I202" i="44" s="1"/>
  <c r="I209" i="44" a="1"/>
  <c r="I209" i="44" s="1"/>
  <c r="I190" i="44" a="1"/>
  <c r="I190" i="44" s="1"/>
  <c r="I146" i="44" a="1"/>
  <c r="I146" i="44" s="1"/>
  <c r="I156" i="44" a="1"/>
  <c r="I156" i="44" s="1"/>
  <c r="I60" i="44" a="1"/>
  <c r="I60" i="44" s="1"/>
  <c r="I135" i="44" a="1"/>
  <c r="I135" i="44" s="1"/>
  <c r="I218" i="44" a="1"/>
  <c r="I218" i="44" s="1"/>
  <c r="I228" i="44" a="1"/>
  <c r="I228" i="44" s="1"/>
  <c r="I124" i="44" a="1"/>
  <c r="I124" i="44" s="1"/>
  <c r="I143" i="44" a="1"/>
  <c r="I143" i="44" s="1"/>
  <c r="I226" i="44" a="1"/>
  <c r="I226" i="44" s="1"/>
  <c r="I236" i="44" a="1"/>
  <c r="I236" i="44" s="1"/>
  <c r="I85" i="44" a="1"/>
  <c r="I85" i="44" s="1"/>
  <c r="I215" i="44" a="1"/>
  <c r="I215" i="44" s="1"/>
  <c r="I234" i="44" a="1"/>
  <c r="I234" i="44" s="1"/>
  <c r="I244" i="44" a="1"/>
  <c r="I244" i="44" s="1"/>
  <c r="I188" i="44" a="1"/>
  <c r="I188" i="44" s="1"/>
  <c r="I230" i="44" a="1"/>
  <c r="I230" i="44" s="1"/>
  <c r="I240" i="44" a="1"/>
  <c r="I240" i="44" s="1"/>
  <c r="I68" i="44" a="1"/>
  <c r="I68" i="44" s="1"/>
  <c r="I95" i="44" a="1"/>
  <c r="I95" i="44" s="1"/>
  <c r="I46" i="44" a="1"/>
  <c r="I46" i="44" s="1"/>
  <c r="I56" i="44" a="1"/>
  <c r="I56" i="44" s="1"/>
  <c r="I139" i="44" a="1"/>
  <c r="I139" i="44" s="1"/>
  <c r="I177" i="44" a="1"/>
  <c r="I177" i="44" s="1"/>
  <c r="I181" i="44" a="1"/>
  <c r="I181" i="44" s="1"/>
  <c r="I183" i="44" a="1"/>
  <c r="I183" i="44" s="1"/>
  <c r="I83" i="44" a="1"/>
  <c r="I83" i="44" s="1"/>
  <c r="I225" i="44" a="1"/>
  <c r="I225" i="44" s="1"/>
  <c r="I63" i="44" a="1"/>
  <c r="I63" i="44" s="1"/>
  <c r="I210" i="44" a="1"/>
  <c r="I210" i="44" s="1"/>
  <c r="I220" i="44" a="1"/>
  <c r="I220" i="44" s="1"/>
  <c r="I69" i="44" a="1"/>
  <c r="I69" i="44" s="1"/>
  <c r="I199" i="44" a="1"/>
  <c r="I199" i="44" s="1"/>
  <c r="I35" i="44" a="1"/>
  <c r="I35" i="44" s="1"/>
  <c r="I73" i="44" a="1"/>
  <c r="I73" i="44" s="1"/>
  <c r="I77" i="44" a="1"/>
  <c r="I77" i="44" s="1"/>
  <c r="I207" i="44" a="1"/>
  <c r="I207" i="44" s="1"/>
  <c r="I43" i="44" a="1"/>
  <c r="I43" i="44" s="1"/>
  <c r="I137" i="44" a="1"/>
  <c r="I137" i="44" s="1"/>
  <c r="I149" i="44" a="1"/>
  <c r="I149" i="44" s="1"/>
  <c r="I32" i="44" a="1"/>
  <c r="I32" i="44" s="1"/>
  <c r="I51" i="44" a="1"/>
  <c r="I51" i="44" s="1"/>
  <c r="I201" i="44" a="1"/>
  <c r="I201" i="44" s="1"/>
  <c r="I37" i="44" a="1"/>
  <c r="I37" i="44" s="1"/>
  <c r="I39" i="44" a="1"/>
  <c r="I39" i="44" s="1"/>
  <c r="I58" i="44" a="1"/>
  <c r="I58" i="44" s="1"/>
  <c r="I132" i="44" a="1"/>
  <c r="I132" i="44" s="1"/>
  <c r="I50" i="44" a="1"/>
  <c r="I50" i="44" s="1"/>
  <c r="I110" i="44" a="1"/>
  <c r="I110" i="44" s="1"/>
  <c r="I120" i="44" a="1"/>
  <c r="I120" i="44" s="1"/>
  <c r="I203" i="44" a="1"/>
  <c r="I203" i="44" s="1"/>
  <c r="I93" i="44" a="1"/>
  <c r="I93" i="44" s="1"/>
  <c r="I245" i="44" a="1"/>
  <c r="I245" i="44" s="1"/>
  <c r="I247" i="44" a="1"/>
  <c r="I247" i="44" s="1"/>
  <c r="I147" i="44" a="1"/>
  <c r="I147" i="44" s="1"/>
  <c r="I241" i="44" a="1"/>
  <c r="I241" i="44" s="1"/>
  <c r="J502" i="43"/>
  <c r="E120" i="37" s="1"/>
  <c r="E153" i="37" s="1"/>
  <c r="I61" i="44" a="1"/>
  <c r="I61" i="44" s="1"/>
  <c r="I127" i="44" a="1"/>
  <c r="I127" i="44" s="1"/>
  <c r="I27" i="44" a="1"/>
  <c r="I27" i="44" s="1"/>
  <c r="I41" i="44" a="1"/>
  <c r="I41" i="44" s="1"/>
  <c r="I133" i="44" a="1"/>
  <c r="I133" i="44" s="1"/>
  <c r="I80" i="44" a="1"/>
  <c r="I80" i="44" s="1"/>
  <c r="I99" i="44" a="1"/>
  <c r="I99" i="44" s="1"/>
  <c r="I89" i="44" a="1"/>
  <c r="I89" i="44" s="1"/>
  <c r="I141" i="44" a="1"/>
  <c r="I141" i="44" s="1"/>
  <c r="I88" i="44" a="1"/>
  <c r="I88" i="44" s="1"/>
  <c r="I107" i="44" a="1"/>
  <c r="I107" i="44" s="1"/>
  <c r="I153" i="44" a="1"/>
  <c r="I153" i="44" s="1"/>
  <c r="I213" i="44" a="1"/>
  <c r="I213" i="44" s="1"/>
  <c r="I96" i="44" a="1"/>
  <c r="I96" i="44" s="1"/>
  <c r="I115" i="44" a="1"/>
  <c r="I115" i="44" s="1"/>
  <c r="I217" i="44" a="1"/>
  <c r="I217" i="44" s="1"/>
  <c r="I101" i="44" a="1"/>
  <c r="I101" i="44" s="1"/>
  <c r="I103" i="44" a="1"/>
  <c r="I103" i="44" s="1"/>
  <c r="I122" i="44" a="1"/>
  <c r="I122" i="44" s="1"/>
  <c r="I196" i="44" a="1"/>
  <c r="I196" i="44" s="1"/>
  <c r="I251" i="44" a="1"/>
  <c r="I251" i="44" s="1"/>
  <c r="I174" i="44" a="1"/>
  <c r="I174" i="44" s="1"/>
  <c r="I184" i="44" a="1"/>
  <c r="I184" i="44" s="1"/>
  <c r="I76" i="44" a="1"/>
  <c r="I76" i="44" s="1"/>
  <c r="I31" i="44" a="1"/>
  <c r="I31" i="44" s="1"/>
  <c r="I54" i="44" a="1"/>
  <c r="I54" i="44" s="1"/>
  <c r="I64" i="44" a="1"/>
  <c r="I64" i="44" s="1"/>
  <c r="I211" i="44" a="1"/>
  <c r="I211" i="44" s="1"/>
  <c r="I158" i="44" a="1"/>
  <c r="I158" i="44" s="1"/>
  <c r="I125" i="44" a="1"/>
  <c r="I125" i="44" s="1"/>
  <c r="I191" i="44" a="1"/>
  <c r="I191" i="44" s="1"/>
  <c r="I91" i="44" a="1"/>
  <c r="I91" i="44" s="1"/>
  <c r="I57" i="44" a="1"/>
  <c r="I57" i="44" s="1"/>
  <c r="I197" i="44" a="1"/>
  <c r="I197" i="44" s="1"/>
  <c r="I144" i="44" a="1"/>
  <c r="I144" i="44" s="1"/>
  <c r="I163" i="44" a="1"/>
  <c r="I163" i="44" s="1"/>
  <c r="I105" i="44" a="1"/>
  <c r="I105" i="44" s="1"/>
  <c r="I205" i="44" a="1"/>
  <c r="I205" i="44" s="1"/>
  <c r="I152" i="44" a="1"/>
  <c r="I152" i="44" s="1"/>
  <c r="I171" i="44" a="1"/>
  <c r="I171" i="44" s="1"/>
  <c r="I169" i="44" a="1"/>
  <c r="I169" i="44" s="1"/>
  <c r="I86" i="44" a="1"/>
  <c r="I86" i="44" s="1"/>
  <c r="I160" i="44" a="1"/>
  <c r="I160" i="44" s="1"/>
  <c r="I179" i="44" a="1"/>
  <c r="I179" i="44" s="1"/>
  <c r="I233" i="44" a="1"/>
  <c r="I233" i="44" s="1"/>
  <c r="I165" i="44" a="1"/>
  <c r="I165" i="44" s="1"/>
  <c r="I167" i="44" a="1"/>
  <c r="I167" i="44" s="1"/>
  <c r="I186" i="44" a="1"/>
  <c r="I186" i="44" s="1"/>
  <c r="I65" i="44" a="1"/>
  <c r="I65" i="44" s="1"/>
  <c r="I49" i="44" a="1"/>
  <c r="I49" i="44" s="1"/>
  <c r="I238" i="44" a="1"/>
  <c r="I238" i="44" s="1"/>
  <c r="I248" i="44" a="1"/>
  <c r="I248" i="44" s="1"/>
  <c r="I140" i="44" a="1"/>
  <c r="I140" i="44" s="1"/>
  <c r="I168" i="44" a="1"/>
  <c r="I168" i="44" s="1"/>
  <c r="I118" i="44" a="1"/>
  <c r="I118" i="44" s="1"/>
  <c r="I128" i="44" a="1"/>
  <c r="I128" i="44" s="1"/>
  <c r="I84" i="44" a="1"/>
  <c r="I84" i="44" s="1"/>
  <c r="I40" i="44" a="1"/>
  <c r="I40" i="44" s="1"/>
  <c r="I18" i="44" a="1"/>
  <c r="I18" i="44" s="1"/>
  <c r="BK470" i="43"/>
  <c r="BN470" i="43" s="1"/>
  <c r="BI10" i="43"/>
  <c r="C24" i="45" a="1"/>
  <c r="C24" i="45" s="1"/>
  <c r="BG10" i="43"/>
  <c r="C22" i="45" a="1"/>
  <c r="C22" i="45" s="1"/>
  <c r="BH10" i="43"/>
  <c r="C23" i="45" a="1"/>
  <c r="C23" i="45" s="1"/>
  <c r="BJ10" i="43"/>
  <c r="C25" i="45" a="1"/>
  <c r="C25" i="45" s="1"/>
  <c r="BE10" i="43"/>
  <c r="BM84" i="43"/>
  <c r="BM79" i="43"/>
  <c r="BM74" i="43"/>
  <c r="BM70" i="43"/>
  <c r="BM69" i="43"/>
  <c r="BM72" i="43"/>
  <c r="BH6" i="43"/>
  <c r="BF6" i="43"/>
  <c r="BI6" i="43"/>
  <c r="BJ6" i="43"/>
  <c r="BG6" i="43"/>
  <c r="BK14" i="43"/>
  <c r="BN14" i="43" s="1"/>
  <c r="BK44" i="43"/>
  <c r="BN44" i="43" s="1"/>
  <c r="BK6" i="43"/>
  <c r="BN6" i="43" s="1"/>
  <c r="BL9" i="43"/>
  <c r="AY14" i="43"/>
  <c r="BE14" i="43" s="1"/>
  <c r="BK39" i="43"/>
  <c r="BN39" i="43" s="1"/>
  <c r="BK49" i="43"/>
  <c r="BN49" i="43" s="1"/>
  <c r="BK48" i="43"/>
  <c r="BN48" i="43" s="1"/>
  <c r="BK34" i="43"/>
  <c r="BN34" i="43" s="1"/>
  <c r="AZ39" i="43"/>
  <c r="BF39" i="43" s="1"/>
  <c r="BK25" i="43"/>
  <c r="BN25" i="43" s="1"/>
  <c r="BK47" i="43"/>
  <c r="BN47" i="43" s="1"/>
  <c r="BK24" i="43"/>
  <c r="BN24" i="43" s="1"/>
  <c r="BL15" i="43"/>
  <c r="BK58" i="43"/>
  <c r="BN58" i="43" s="1"/>
  <c r="BK15" i="43"/>
  <c r="BN15" i="43" s="1"/>
  <c r="BK51" i="43"/>
  <c r="BN51" i="43" s="1"/>
  <c r="BK16" i="43"/>
  <c r="BN16" i="43" s="1"/>
  <c r="BK7" i="43"/>
  <c r="BK5" i="43"/>
  <c r="BN5" i="43" s="1"/>
  <c r="BK37" i="43"/>
  <c r="BN37" i="43" s="1"/>
  <c r="BK18" i="43"/>
  <c r="BN18" i="43" s="1"/>
  <c r="BK50" i="43"/>
  <c r="BN50" i="43" s="1"/>
  <c r="BK10" i="43"/>
  <c r="BN10" i="43" s="1"/>
  <c r="BK33" i="43"/>
  <c r="BN33" i="43" s="1"/>
  <c r="BL27" i="43"/>
  <c r="BE27" i="43"/>
  <c r="BE46" i="43"/>
  <c r="BL46" i="43"/>
  <c r="BL36" i="43"/>
  <c r="BE36" i="43"/>
  <c r="BE42" i="43"/>
  <c r="BL42" i="43"/>
  <c r="BF11" i="43"/>
  <c r="BL11" i="43"/>
  <c r="BL40" i="43"/>
  <c r="BE40" i="43"/>
  <c r="BF29" i="43"/>
  <c r="BL29" i="43"/>
  <c r="BE26" i="43"/>
  <c r="BL26" i="43"/>
  <c r="BE39" i="43"/>
  <c r="BF18" i="43"/>
  <c r="BL18" i="43"/>
  <c r="BL35" i="43"/>
  <c r="BL53" i="43"/>
  <c r="BE53" i="43"/>
  <c r="BL60" i="43"/>
  <c r="BL56" i="43"/>
  <c r="BE56" i="43"/>
  <c r="BE43" i="43"/>
  <c r="BL43" i="43"/>
  <c r="BE8" i="43"/>
  <c r="BL8" i="43"/>
  <c r="BL41" i="43"/>
  <c r="BE41" i="43"/>
  <c r="BE44" i="43"/>
  <c r="BE30" i="43"/>
  <c r="BE20" i="43"/>
  <c r="BL22" i="43"/>
  <c r="BE22" i="43"/>
  <c r="BF61" i="43"/>
  <c r="BL61" i="43"/>
  <c r="BE52" i="43"/>
  <c r="BE28" i="43"/>
  <c r="BL28" i="43"/>
  <c r="BF58" i="43"/>
  <c r="BL58" i="43"/>
  <c r="BF49" i="43"/>
  <c r="BL49" i="43"/>
  <c r="BF10" i="43"/>
  <c r="BL10" i="43"/>
  <c r="BE25" i="43"/>
  <c r="BF54" i="43"/>
  <c r="BL54" i="43"/>
  <c r="BE33" i="43"/>
  <c r="BL24" i="43"/>
  <c r="BE24" i="43"/>
  <c r="BE13" i="43"/>
  <c r="BF7" i="43"/>
  <c r="BL7" i="43"/>
  <c r="BE23" i="43"/>
  <c r="BL23" i="43"/>
  <c r="BE19" i="43"/>
  <c r="BL19" i="43"/>
  <c r="BE4" i="43"/>
  <c r="BL4" i="43"/>
  <c r="BL55" i="43"/>
  <c r="BM55" i="43" s="1"/>
  <c r="AZ44" i="43"/>
  <c r="BF44" i="43" s="1"/>
  <c r="BL31" i="43"/>
  <c r="BM31" i="43" s="1"/>
  <c r="BL16" i="43"/>
  <c r="BM16" i="43" s="1"/>
  <c r="BK27" i="43"/>
  <c r="BN27" i="43" s="1"/>
  <c r="AY47" i="43"/>
  <c r="BL45" i="43"/>
  <c r="BM45" i="43" s="1"/>
  <c r="AY5" i="43"/>
  <c r="AY6" i="43"/>
  <c r="AZ33" i="43"/>
  <c r="BF33" i="43" s="1"/>
  <c r="BK36" i="43"/>
  <c r="BN36" i="43" s="1"/>
  <c r="BL32" i="43"/>
  <c r="BM32" i="43" s="1"/>
  <c r="BK23" i="43"/>
  <c r="BN23" i="43" s="1"/>
  <c r="BK9" i="43"/>
  <c r="BN9" i="43" s="1"/>
  <c r="AY37" i="43"/>
  <c r="AZ25" i="43"/>
  <c r="BF25" i="43" s="1"/>
  <c r="BK4" i="43"/>
  <c r="BK41" i="43"/>
  <c r="BN41" i="43" s="1"/>
  <c r="BK40" i="43"/>
  <c r="BN40" i="43" s="1"/>
  <c r="BK17" i="43"/>
  <c r="BN17" i="43" s="1"/>
  <c r="BK60" i="43"/>
  <c r="BN60" i="43" s="1"/>
  <c r="BK45" i="43"/>
  <c r="BN45" i="43" s="1"/>
  <c r="BK46" i="43"/>
  <c r="BN46" i="43" s="1"/>
  <c r="BK43" i="43"/>
  <c r="BN43" i="43" s="1"/>
  <c r="BK8" i="43"/>
  <c r="BN8" i="43" s="1"/>
  <c r="BK31" i="43"/>
  <c r="BN31" i="43" s="1"/>
  <c r="BK26" i="43"/>
  <c r="BN26" i="43" s="1"/>
  <c r="AZ21" i="43"/>
  <c r="BF21" i="43" s="1"/>
  <c r="BK61" i="43"/>
  <c r="BN61" i="43" s="1"/>
  <c r="BK38" i="43"/>
  <c r="BN38" i="43" s="1"/>
  <c r="BL59" i="43"/>
  <c r="BM59" i="43" s="1"/>
  <c r="BK28" i="43"/>
  <c r="BN28" i="43" s="1"/>
  <c r="BK55" i="43"/>
  <c r="BN55" i="43" s="1"/>
  <c r="BK32" i="43"/>
  <c r="BN32" i="43" s="1"/>
  <c r="BK54" i="43"/>
  <c r="BN54" i="43" s="1"/>
  <c r="BL48" i="43"/>
  <c r="BM48" i="43" s="1"/>
  <c r="BK42" i="43"/>
  <c r="BN42" i="43" s="1"/>
  <c r="BK59" i="43"/>
  <c r="BN59" i="43" s="1"/>
  <c r="BK29" i="43"/>
  <c r="BN29" i="43" s="1"/>
  <c r="BK56" i="43"/>
  <c r="BN56" i="43" s="1"/>
  <c r="BE9" i="43"/>
  <c r="BE15" i="43"/>
  <c r="BK35" i="43"/>
  <c r="BN35" i="43" s="1"/>
  <c r="BK53" i="43"/>
  <c r="BN53" i="43" s="1"/>
  <c r="BK11" i="43"/>
  <c r="BN11" i="43" s="1"/>
  <c r="AY34" i="43"/>
  <c r="BE60" i="43"/>
  <c r="BK22" i="43"/>
  <c r="BN22" i="43" s="1"/>
  <c r="BL17" i="43"/>
  <c r="BM17" i="43" s="1"/>
  <c r="BL50" i="43"/>
  <c r="BM50" i="43" s="1"/>
  <c r="BK19" i="43"/>
  <c r="BN19" i="43" s="1"/>
  <c r="BL38" i="43"/>
  <c r="BM38" i="43" s="1"/>
  <c r="D22" i="37"/>
  <c r="D24" i="37"/>
  <c r="D21" i="37"/>
  <c r="D25" i="37"/>
  <c r="D26" i="37"/>
  <c r="BN7" i="43" l="1"/>
  <c r="D8" i="37"/>
  <c r="BK144" i="43"/>
  <c r="BN144" i="43" s="1"/>
  <c r="AT108" i="43"/>
  <c r="AZ108" i="43" s="1"/>
  <c r="BF108" i="43" s="1"/>
  <c r="AU153" i="43"/>
  <c r="BA153" i="43" s="1"/>
  <c r="BG153" i="43" s="1"/>
  <c r="AS121" i="43"/>
  <c r="AY121" i="43" s="1"/>
  <c r="BE121" i="43" s="1"/>
  <c r="BM194" i="43"/>
  <c r="BM132" i="43"/>
  <c r="AX160" i="43"/>
  <c r="BD160" i="43" s="1"/>
  <c r="BJ160" i="43" s="1"/>
  <c r="BM102" i="43"/>
  <c r="BM107" i="43"/>
  <c r="AV179" i="43"/>
  <c r="BB179" i="43" s="1"/>
  <c r="BH179" i="43" s="1"/>
  <c r="AV134" i="43"/>
  <c r="BB134" i="43" s="1"/>
  <c r="BH134" i="43" s="1"/>
  <c r="AT20" i="43"/>
  <c r="AZ20" i="43" s="1"/>
  <c r="BK109" i="43"/>
  <c r="BN109" i="43" s="1"/>
  <c r="AU123" i="43"/>
  <c r="BA123" i="43" s="1"/>
  <c r="BG123" i="43" s="1"/>
  <c r="AU134" i="43"/>
  <c r="BA134" i="43" s="1"/>
  <c r="BG134" i="43" s="1"/>
  <c r="AX21" i="43"/>
  <c r="BM176" i="43"/>
  <c r="AX158" i="43"/>
  <c r="BD158" i="43" s="1"/>
  <c r="BJ158" i="43" s="1"/>
  <c r="BM139" i="43"/>
  <c r="AS181" i="43"/>
  <c r="AX178" i="43"/>
  <c r="BD178" i="43" s="1"/>
  <c r="BJ178" i="43" s="1"/>
  <c r="AW123" i="43"/>
  <c r="BC123" i="43" s="1"/>
  <c r="BI123" i="43" s="1"/>
  <c r="AS160" i="43"/>
  <c r="AW170" i="43"/>
  <c r="BC170" i="43" s="1"/>
  <c r="BI170" i="43" s="1"/>
  <c r="AS170" i="43"/>
  <c r="AU158" i="43"/>
  <c r="BA158" i="43" s="1"/>
  <c r="BG158" i="43" s="1"/>
  <c r="BM126" i="43"/>
  <c r="AY62" i="43"/>
  <c r="BK62" i="43"/>
  <c r="BN62" i="43" s="1"/>
  <c r="AY195" i="43"/>
  <c r="AY67" i="43"/>
  <c r="BK67" i="43"/>
  <c r="BN67" i="43" s="1"/>
  <c r="BK108" i="43"/>
  <c r="BN108" i="43" s="1"/>
  <c r="AX195" i="43"/>
  <c r="BD195" i="43" s="1"/>
  <c r="BJ195" i="43" s="1"/>
  <c r="AS157" i="43"/>
  <c r="AX153" i="43"/>
  <c r="BD153" i="43" s="1"/>
  <c r="BJ153" i="43" s="1"/>
  <c r="BA199" i="43"/>
  <c r="BF110" i="43"/>
  <c r="BL110" i="43"/>
  <c r="AY92" i="43"/>
  <c r="BK92" i="43"/>
  <c r="BN92" i="43" s="1"/>
  <c r="BG109" i="43"/>
  <c r="BL109" i="43"/>
  <c r="AS183" i="43"/>
  <c r="BM101" i="43"/>
  <c r="AS179" i="43"/>
  <c r="AY89" i="43"/>
  <c r="BK89" i="43"/>
  <c r="BN89" i="43" s="1"/>
  <c r="AX199" i="43"/>
  <c r="BD199" i="43" s="1"/>
  <c r="BJ199" i="43" s="1"/>
  <c r="AZ131" i="43"/>
  <c r="BK131" i="43"/>
  <c r="BN131" i="43" s="1"/>
  <c r="AS198" i="43"/>
  <c r="AW179" i="43"/>
  <c r="BC179" i="43" s="1"/>
  <c r="BI179" i="43" s="1"/>
  <c r="AV199" i="43"/>
  <c r="BB199" i="43" s="1"/>
  <c r="BH199" i="43" s="1"/>
  <c r="BH73" i="43"/>
  <c r="BL73" i="43"/>
  <c r="BM73" i="43" s="1"/>
  <c r="AU160" i="43"/>
  <c r="BA160" i="43" s="1"/>
  <c r="BG160" i="43" s="1"/>
  <c r="BG111" i="43"/>
  <c r="BL111" i="43"/>
  <c r="BM111" i="43" s="1"/>
  <c r="AZ158" i="43"/>
  <c r="AX185" i="43"/>
  <c r="BL108" i="43"/>
  <c r="BM108" i="43" s="1"/>
  <c r="AT134" i="43"/>
  <c r="AZ134" i="43" s="1"/>
  <c r="BF134" i="43" s="1"/>
  <c r="BM190" i="43"/>
  <c r="BM184" i="43"/>
  <c r="BK153" i="43"/>
  <c r="BN153" i="43" s="1"/>
  <c r="AY153" i="43"/>
  <c r="BM146" i="43"/>
  <c r="BG147" i="43"/>
  <c r="BL147" i="43"/>
  <c r="AU198" i="43"/>
  <c r="BA198" i="43" s="1"/>
  <c r="BG198" i="43" s="1"/>
  <c r="BK91" i="43"/>
  <c r="BN91" i="43" s="1"/>
  <c r="AY91" i="43"/>
  <c r="AV155" i="43"/>
  <c r="BB155" i="43" s="1"/>
  <c r="BH155" i="43" s="1"/>
  <c r="AV157" i="43"/>
  <c r="BB157" i="43" s="1"/>
  <c r="BH157" i="43" s="1"/>
  <c r="AY120" i="43"/>
  <c r="BK120" i="43"/>
  <c r="BN120" i="43" s="1"/>
  <c r="AY155" i="43"/>
  <c r="BK155" i="43"/>
  <c r="BN155" i="43" s="1"/>
  <c r="AY87" i="43"/>
  <c r="BK87" i="43"/>
  <c r="BN87" i="43" s="1"/>
  <c r="AY181" i="43"/>
  <c r="BK181" i="43"/>
  <c r="BN181" i="43" s="1"/>
  <c r="BK75" i="43"/>
  <c r="BN75" i="43" s="1"/>
  <c r="AY152" i="43"/>
  <c r="BK152" i="43"/>
  <c r="BN152" i="43" s="1"/>
  <c r="BE123" i="43"/>
  <c r="BM166" i="43"/>
  <c r="AU178" i="43"/>
  <c r="BA178" i="43" s="1"/>
  <c r="BG178" i="43" s="1"/>
  <c r="AX183" i="43"/>
  <c r="BD183" i="43" s="1"/>
  <c r="BJ183" i="43" s="1"/>
  <c r="BK71" i="43"/>
  <c r="BN71" i="43" s="1"/>
  <c r="BE75" i="43"/>
  <c r="BL75" i="43"/>
  <c r="AV121" i="43"/>
  <c r="BK110" i="43"/>
  <c r="BN110" i="43" s="1"/>
  <c r="AY134" i="43"/>
  <c r="AY178" i="43"/>
  <c r="BE71" i="43"/>
  <c r="BL71" i="43"/>
  <c r="BM71" i="43" s="1"/>
  <c r="BK80" i="43"/>
  <c r="BN80" i="43" s="1"/>
  <c r="AY80" i="43"/>
  <c r="AV81" i="43"/>
  <c r="BE185" i="43"/>
  <c r="BM177" i="43"/>
  <c r="BJ77" i="43"/>
  <c r="BL77" i="43"/>
  <c r="BL164" i="43"/>
  <c r="BE164" i="43"/>
  <c r="BM180" i="43"/>
  <c r="AS12" i="43"/>
  <c r="E24" i="45" a="1"/>
  <c r="E24" i="45" s="1"/>
  <c r="BG81" i="43"/>
  <c r="BM173" i="43"/>
  <c r="BM169" i="43"/>
  <c r="BM200" i="43"/>
  <c r="BM174" i="43"/>
  <c r="AT52" i="43"/>
  <c r="BE76" i="43"/>
  <c r="BL76" i="43"/>
  <c r="BK20" i="43"/>
  <c r="BN20" i="43" s="1"/>
  <c r="BL51" i="43"/>
  <c r="BM51" i="43" s="1"/>
  <c r="BM186" i="43"/>
  <c r="AX13" i="43"/>
  <c r="BE78" i="43"/>
  <c r="BL78" i="43"/>
  <c r="AW30" i="43"/>
  <c r="AS57" i="43"/>
  <c r="BM168" i="43"/>
  <c r="BL161" i="43"/>
  <c r="BM161" i="43" s="1"/>
  <c r="BE161" i="43"/>
  <c r="BE97" i="43"/>
  <c r="BL97" i="43"/>
  <c r="BM162" i="43"/>
  <c r="BE383" i="43"/>
  <c r="BL383" i="43"/>
  <c r="BM383" i="43" s="1"/>
  <c r="AY402" i="43"/>
  <c r="AW375" i="43"/>
  <c r="BC375" i="43" s="1"/>
  <c r="BI375" i="43" s="1"/>
  <c r="AV337" i="43"/>
  <c r="BB337" i="43" s="1"/>
  <c r="BH337" i="43" s="1"/>
  <c r="BF306" i="43"/>
  <c r="BL306" i="43"/>
  <c r="BM306" i="43" s="1"/>
  <c r="AW415" i="43"/>
  <c r="BC415" i="43" s="1"/>
  <c r="BI415" i="43" s="1"/>
  <c r="AT351" i="43"/>
  <c r="AZ351" i="43" s="1"/>
  <c r="BF351" i="43" s="1"/>
  <c r="AT442" i="43"/>
  <c r="AZ442" i="43" s="1"/>
  <c r="BF442" i="43" s="1"/>
  <c r="AV414" i="43"/>
  <c r="BB414" i="43" s="1"/>
  <c r="BH414" i="43" s="1"/>
  <c r="BF492" i="43"/>
  <c r="BL492" i="43"/>
  <c r="BM492" i="43" s="1"/>
  <c r="AX462" i="43"/>
  <c r="BD462" i="43" s="1"/>
  <c r="BJ462" i="43" s="1"/>
  <c r="AV438" i="43"/>
  <c r="BB438" i="43" s="1"/>
  <c r="BH438" i="43" s="1"/>
  <c r="AW308" i="43"/>
  <c r="AU491" i="43"/>
  <c r="BA491" i="43" s="1"/>
  <c r="BG491" i="43" s="1"/>
  <c r="AT406" i="43"/>
  <c r="AZ406" i="43" s="1"/>
  <c r="BF406" i="43" s="1"/>
  <c r="AV308" i="43"/>
  <c r="AX375" i="43"/>
  <c r="BD375" i="43" s="1"/>
  <c r="BJ375" i="43" s="1"/>
  <c r="AY371" i="43"/>
  <c r="AT438" i="43"/>
  <c r="AZ438" i="43" s="1"/>
  <c r="BF438" i="43" s="1"/>
  <c r="AU444" i="43"/>
  <c r="BA444" i="43" s="1"/>
  <c r="BG444" i="43" s="1"/>
  <c r="AY322" i="43"/>
  <c r="BK322" i="43"/>
  <c r="BN322" i="43" s="1"/>
  <c r="AT415" i="43"/>
  <c r="AU310" i="43"/>
  <c r="BA310" i="43" s="1"/>
  <c r="BG310" i="43" s="1"/>
  <c r="AS438" i="43"/>
  <c r="AW425" i="43"/>
  <c r="BC425" i="43" s="1"/>
  <c r="BI425" i="43" s="1"/>
  <c r="AT343" i="43"/>
  <c r="AZ343" i="43" s="1"/>
  <c r="BF343" i="43" s="1"/>
  <c r="AV351" i="43"/>
  <c r="BB351" i="43" s="1"/>
  <c r="BH351" i="43" s="1"/>
  <c r="AW414" i="43"/>
  <c r="BC414" i="43" s="1"/>
  <c r="BI414" i="43" s="1"/>
  <c r="AW345" i="43"/>
  <c r="BC345" i="43" s="1"/>
  <c r="BI345" i="43" s="1"/>
  <c r="AX436" i="43"/>
  <c r="BD436" i="43" s="1"/>
  <c r="BJ436" i="43" s="1"/>
  <c r="AU387" i="43"/>
  <c r="BA387" i="43" s="1"/>
  <c r="BG387" i="43" s="1"/>
  <c r="AS358" i="43"/>
  <c r="AV436" i="43"/>
  <c r="BB436" i="43" s="1"/>
  <c r="BH436" i="43" s="1"/>
  <c r="AY475" i="43"/>
  <c r="S2" i="43"/>
  <c r="Q25" i="44" a="1"/>
  <c r="Q25" i="44" s="1"/>
  <c r="Q89" i="44" a="1"/>
  <c r="Q89" i="44" s="1"/>
  <c r="Q153" i="44" a="1"/>
  <c r="Q153" i="44" s="1"/>
  <c r="Q217" i="44" a="1"/>
  <c r="Q217" i="44" s="1"/>
  <c r="Q42" i="44" a="1"/>
  <c r="Q42" i="44" s="1"/>
  <c r="Q106" i="44" a="1"/>
  <c r="Q106" i="44" s="1"/>
  <c r="Q170" i="44" a="1"/>
  <c r="Q170" i="44" s="1"/>
  <c r="Q234" i="44" a="1"/>
  <c r="Q234" i="44" s="1"/>
  <c r="Q59" i="44" a="1"/>
  <c r="Q59" i="44" s="1"/>
  <c r="Q123" i="44" a="1"/>
  <c r="Q123" i="44" s="1"/>
  <c r="Q187" i="44" a="1"/>
  <c r="Q187" i="44" s="1"/>
  <c r="Q251" i="44" a="1"/>
  <c r="Q251" i="44" s="1"/>
  <c r="Q76" i="44" a="1"/>
  <c r="Q76" i="44" s="1"/>
  <c r="Q140" i="44" a="1"/>
  <c r="Q140" i="44" s="1"/>
  <c r="Q204" i="44" a="1"/>
  <c r="Q204" i="44" s="1"/>
  <c r="Q29" i="44" a="1"/>
  <c r="Q29" i="44" s="1"/>
  <c r="Q93" i="44" a="1"/>
  <c r="Q93" i="44" s="1"/>
  <c r="Q157" i="44" a="1"/>
  <c r="Q157" i="44" s="1"/>
  <c r="Q221" i="44" a="1"/>
  <c r="Q221" i="44" s="1"/>
  <c r="Q46" i="44" a="1"/>
  <c r="Q46" i="44" s="1"/>
  <c r="Q110" i="44" a="1"/>
  <c r="Q110" i="44" s="1"/>
  <c r="Q174" i="44" a="1"/>
  <c r="Q174" i="44" s="1"/>
  <c r="Q238" i="44" a="1"/>
  <c r="Q238" i="44" s="1"/>
  <c r="Q71" i="44" a="1"/>
  <c r="Q71" i="44" s="1"/>
  <c r="Q135" i="44" a="1"/>
  <c r="Q135" i="44" s="1"/>
  <c r="Q199" i="44" a="1"/>
  <c r="Q199" i="44" s="1"/>
  <c r="Q80" i="44" a="1"/>
  <c r="Q80" i="44" s="1"/>
  <c r="Q96" i="44" a="1"/>
  <c r="Q96" i="44" s="1"/>
  <c r="Q112" i="44" a="1"/>
  <c r="Q112" i="44" s="1"/>
  <c r="Q128" i="44" a="1"/>
  <c r="Q128" i="44" s="1"/>
  <c r="Q33" i="44" a="1"/>
  <c r="Q33" i="44" s="1"/>
  <c r="Q97" i="44" a="1"/>
  <c r="Q97" i="44" s="1"/>
  <c r="Q161" i="44" a="1"/>
  <c r="Q161" i="44" s="1"/>
  <c r="Q225" i="44" a="1"/>
  <c r="Q225" i="44" s="1"/>
  <c r="Q50" i="44" a="1"/>
  <c r="Q50" i="44" s="1"/>
  <c r="Q114" i="44" a="1"/>
  <c r="Q114" i="44" s="1"/>
  <c r="Q178" i="44" a="1"/>
  <c r="Q178" i="44" s="1"/>
  <c r="Q242" i="44" a="1"/>
  <c r="Q242" i="44" s="1"/>
  <c r="Q67" i="44" a="1"/>
  <c r="Q67" i="44" s="1"/>
  <c r="Q131" i="44" a="1"/>
  <c r="Q131" i="44" s="1"/>
  <c r="Q195" i="44" a="1"/>
  <c r="Q195" i="44" s="1"/>
  <c r="Q20" i="44" a="1"/>
  <c r="Q20" i="44" s="1"/>
  <c r="Q84" i="44" a="1"/>
  <c r="Q84" i="44" s="1"/>
  <c r="Q148" i="44" a="1"/>
  <c r="Q148" i="44" s="1"/>
  <c r="Q212" i="44" a="1"/>
  <c r="Q212" i="44" s="1"/>
  <c r="Q37" i="44" a="1"/>
  <c r="Q37" i="44" s="1"/>
  <c r="Q101" i="44" a="1"/>
  <c r="Q101" i="44" s="1"/>
  <c r="Q165" i="44" a="1"/>
  <c r="Q165" i="44" s="1"/>
  <c r="Q229" i="44" a="1"/>
  <c r="Q229" i="44" s="1"/>
  <c r="Q54" i="44" a="1"/>
  <c r="Q54" i="44" s="1"/>
  <c r="Q118" i="44" a="1"/>
  <c r="Q118" i="44" s="1"/>
  <c r="Q182" i="44" a="1"/>
  <c r="Q182" i="44" s="1"/>
  <c r="Q246" i="44" a="1"/>
  <c r="Q246" i="44" s="1"/>
  <c r="Q79" i="44" a="1"/>
  <c r="Q79" i="44" s="1"/>
  <c r="Q143" i="44" a="1"/>
  <c r="Q143" i="44" s="1"/>
  <c r="Q207" i="44" a="1"/>
  <c r="Q207" i="44" s="1"/>
  <c r="Q144" i="44" a="1"/>
  <c r="Q144" i="44" s="1"/>
  <c r="Q160" i="44" a="1"/>
  <c r="Q160" i="44" s="1"/>
  <c r="Q176" i="44" a="1"/>
  <c r="Q176" i="44" s="1"/>
  <c r="Q192" i="44" a="1"/>
  <c r="Q192" i="44" s="1"/>
  <c r="Q41" i="44" a="1"/>
  <c r="Q41" i="44" s="1"/>
  <c r="Q105" i="44" a="1"/>
  <c r="Q105" i="44" s="1"/>
  <c r="Q169" i="44" a="1"/>
  <c r="Q169" i="44" s="1"/>
  <c r="Q233" i="44" a="1"/>
  <c r="Q233" i="44" s="1"/>
  <c r="Q58" i="44" a="1"/>
  <c r="Q58" i="44" s="1"/>
  <c r="Q122" i="44" a="1"/>
  <c r="Q122" i="44" s="1"/>
  <c r="Q186" i="44" a="1"/>
  <c r="Q186" i="44" s="1"/>
  <c r="Q250" i="44" a="1"/>
  <c r="Q250" i="44" s="1"/>
  <c r="Q75" i="44" a="1"/>
  <c r="Q75" i="44" s="1"/>
  <c r="Q139" i="44" a="1"/>
  <c r="Q139" i="44" s="1"/>
  <c r="Q203" i="44" a="1"/>
  <c r="Q203" i="44" s="1"/>
  <c r="Q28" i="44" a="1"/>
  <c r="Q28" i="44" s="1"/>
  <c r="Q92" i="44" a="1"/>
  <c r="Q92" i="44" s="1"/>
  <c r="Q156" i="44" a="1"/>
  <c r="Q156" i="44" s="1"/>
  <c r="Q220" i="44" a="1"/>
  <c r="Q220" i="44" s="1"/>
  <c r="Q45" i="44" a="1"/>
  <c r="Q45" i="44" s="1"/>
  <c r="Q109" i="44" a="1"/>
  <c r="Q109" i="44" s="1"/>
  <c r="Q173" i="44" a="1"/>
  <c r="Q173" i="44" s="1"/>
  <c r="Q237" i="44" a="1"/>
  <c r="Q237" i="44" s="1"/>
  <c r="Q62" i="44" a="1"/>
  <c r="Q62" i="44" s="1"/>
  <c r="Q126" i="44" a="1"/>
  <c r="Q126" i="44" s="1"/>
  <c r="Q190" i="44" a="1"/>
  <c r="Q190" i="44" s="1"/>
  <c r="Q23" i="44" a="1"/>
  <c r="Q23" i="44" s="1"/>
  <c r="Q87" i="44" a="1"/>
  <c r="Q87" i="44" s="1"/>
  <c r="Q151" i="44" a="1"/>
  <c r="Q151" i="44" s="1"/>
  <c r="Q215" i="44" a="1"/>
  <c r="Q215" i="44" s="1"/>
  <c r="Q208" i="44" a="1"/>
  <c r="Q208" i="44" s="1"/>
  <c r="Q224" i="44" a="1"/>
  <c r="Q224" i="44" s="1"/>
  <c r="Q240" i="44" a="1"/>
  <c r="Q240" i="44" s="1"/>
  <c r="Q72" i="44" a="1"/>
  <c r="Q72" i="44" s="1"/>
  <c r="Q49" i="44" a="1"/>
  <c r="Q49" i="44" s="1"/>
  <c r="Q113" i="44" a="1"/>
  <c r="Q113" i="44" s="1"/>
  <c r="Q177" i="44" a="1"/>
  <c r="Q177" i="44" s="1"/>
  <c r="Q241" i="44" a="1"/>
  <c r="Q241" i="44" s="1"/>
  <c r="Q66" i="44" a="1"/>
  <c r="Q66" i="44" s="1"/>
  <c r="Q130" i="44" a="1"/>
  <c r="Q130" i="44" s="1"/>
  <c r="Q194" i="44" a="1"/>
  <c r="Q194" i="44" s="1"/>
  <c r="Q19" i="44" a="1"/>
  <c r="Q19" i="44" s="1"/>
  <c r="Q83" i="44" a="1"/>
  <c r="Q83" i="44" s="1"/>
  <c r="Q147" i="44" a="1"/>
  <c r="Q147" i="44" s="1"/>
  <c r="Q211" i="44" a="1"/>
  <c r="Q211" i="44" s="1"/>
  <c r="Q36" i="44" a="1"/>
  <c r="Q36" i="44" s="1"/>
  <c r="Q100" i="44" a="1"/>
  <c r="Q100" i="44" s="1"/>
  <c r="Q164" i="44" a="1"/>
  <c r="Q164" i="44" s="1"/>
  <c r="Q228" i="44" a="1"/>
  <c r="Q228" i="44" s="1"/>
  <c r="Q53" i="44" a="1"/>
  <c r="Q53" i="44" s="1"/>
  <c r="Q117" i="44" a="1"/>
  <c r="Q117" i="44" s="1"/>
  <c r="Q181" i="44" a="1"/>
  <c r="Q181" i="44" s="1"/>
  <c r="Q245" i="44" a="1"/>
  <c r="Q245" i="44" s="1"/>
  <c r="Q70" i="44" a="1"/>
  <c r="Q70" i="44" s="1"/>
  <c r="Q134" i="44" a="1"/>
  <c r="Q134" i="44" s="1"/>
  <c r="Q198" i="44" a="1"/>
  <c r="Q198" i="44" s="1"/>
  <c r="Q31" i="44" a="1"/>
  <c r="Q31" i="44" s="1"/>
  <c r="Q95" i="44" a="1"/>
  <c r="Q95" i="44" s="1"/>
  <c r="Q159" i="44" a="1"/>
  <c r="Q159" i="44" s="1"/>
  <c r="Q223" i="44" a="1"/>
  <c r="Q223" i="44" s="1"/>
  <c r="Q24" i="44" a="1"/>
  <c r="Q24" i="44" s="1"/>
  <c r="Q40" i="44" a="1"/>
  <c r="Q40" i="44" s="1"/>
  <c r="Q56" i="44" a="1"/>
  <c r="Q56" i="44" s="1"/>
  <c r="Q136" i="44" a="1"/>
  <c r="Q136" i="44" s="1"/>
  <c r="Q57" i="44" a="1"/>
  <c r="Q57" i="44" s="1"/>
  <c r="Q121" i="44" a="1"/>
  <c r="Q121" i="44" s="1"/>
  <c r="Q185" i="44" a="1"/>
  <c r="Q185" i="44" s="1"/>
  <c r="Q249" i="44" a="1"/>
  <c r="Q249" i="44" s="1"/>
  <c r="Q74" i="44" a="1"/>
  <c r="Q74" i="44" s="1"/>
  <c r="Q138" i="44" a="1"/>
  <c r="Q138" i="44" s="1"/>
  <c r="Q202" i="44" a="1"/>
  <c r="Q202" i="44" s="1"/>
  <c r="Q27" i="44" a="1"/>
  <c r="Q27" i="44" s="1"/>
  <c r="Q91" i="44" a="1"/>
  <c r="Q91" i="44" s="1"/>
  <c r="Q155" i="44" a="1"/>
  <c r="Q155" i="44" s="1"/>
  <c r="Q219" i="44" a="1"/>
  <c r="Q219" i="44" s="1"/>
  <c r="Q44" i="44" a="1"/>
  <c r="Q44" i="44" s="1"/>
  <c r="Q108" i="44" a="1"/>
  <c r="Q108" i="44" s="1"/>
  <c r="Q172" i="44" a="1"/>
  <c r="Q172" i="44" s="1"/>
  <c r="Q236" i="44" a="1"/>
  <c r="Q236" i="44" s="1"/>
  <c r="Q61" i="44" a="1"/>
  <c r="Q61" i="44" s="1"/>
  <c r="Q125" i="44" a="1"/>
  <c r="Q125" i="44" s="1"/>
  <c r="Q189" i="44" a="1"/>
  <c r="Q189" i="44" s="1"/>
  <c r="Q253" i="44" a="1"/>
  <c r="Q253" i="44" s="1"/>
  <c r="Q78" i="44" a="1"/>
  <c r="Q78" i="44" s="1"/>
  <c r="Q142" i="44" a="1"/>
  <c r="Q142" i="44" s="1"/>
  <c r="Q206" i="44" a="1"/>
  <c r="Q206" i="44" s="1"/>
  <c r="Q39" i="44" a="1"/>
  <c r="Q39" i="44" s="1"/>
  <c r="Q103" i="44" a="1"/>
  <c r="Q103" i="44" s="1"/>
  <c r="Q167" i="44" a="1"/>
  <c r="Q167" i="44" s="1"/>
  <c r="Q231" i="44" a="1"/>
  <c r="Q231" i="44" s="1"/>
  <c r="Q88" i="44" a="1"/>
  <c r="Q88" i="44" s="1"/>
  <c r="Q104" i="44" a="1"/>
  <c r="Q104" i="44" s="1"/>
  <c r="Q120" i="44" a="1"/>
  <c r="Q120" i="44" s="1"/>
  <c r="Q200" i="44" a="1"/>
  <c r="Q200" i="44" s="1"/>
  <c r="Q65" i="44" a="1"/>
  <c r="Q65" i="44" s="1"/>
  <c r="Q129" i="44" a="1"/>
  <c r="Q129" i="44" s="1"/>
  <c r="Q193" i="44" a="1"/>
  <c r="Q193" i="44" s="1"/>
  <c r="Q18" i="44" a="1"/>
  <c r="Q18" i="44" s="1"/>
  <c r="Q82" i="44" a="1"/>
  <c r="Q82" i="44" s="1"/>
  <c r="Q146" i="44" a="1"/>
  <c r="Q146" i="44" s="1"/>
  <c r="Q210" i="44" a="1"/>
  <c r="Q210" i="44" s="1"/>
  <c r="Q35" i="44" a="1"/>
  <c r="Q35" i="44" s="1"/>
  <c r="Q99" i="44" a="1"/>
  <c r="Q99" i="44" s="1"/>
  <c r="Q163" i="44" a="1"/>
  <c r="Q163" i="44" s="1"/>
  <c r="Q227" i="44" a="1"/>
  <c r="Q227" i="44" s="1"/>
  <c r="Q52" i="44" a="1"/>
  <c r="Q52" i="44" s="1"/>
  <c r="Q116" i="44" a="1"/>
  <c r="Q116" i="44" s="1"/>
  <c r="Q180" i="44" a="1"/>
  <c r="Q180" i="44" s="1"/>
  <c r="Q244" i="44" a="1"/>
  <c r="Q244" i="44" s="1"/>
  <c r="Q69" i="44" a="1"/>
  <c r="Q69" i="44" s="1"/>
  <c r="Q133" i="44" a="1"/>
  <c r="Q133" i="44" s="1"/>
  <c r="Q197" i="44" a="1"/>
  <c r="Q197" i="44" s="1"/>
  <c r="Q22" i="44" a="1"/>
  <c r="Q22" i="44" s="1"/>
  <c r="Q86" i="44" a="1"/>
  <c r="Q86" i="44" s="1"/>
  <c r="Q150" i="44" a="1"/>
  <c r="Q150" i="44" s="1"/>
  <c r="Q214" i="44" a="1"/>
  <c r="Q214" i="44" s="1"/>
  <c r="Q47" i="44" a="1"/>
  <c r="Q47" i="44" s="1"/>
  <c r="Q111" i="44" a="1"/>
  <c r="Q111" i="44" s="1"/>
  <c r="Q175" i="44" a="1"/>
  <c r="Q175" i="44" s="1"/>
  <c r="Q239" i="44" a="1"/>
  <c r="Q239" i="44" s="1"/>
  <c r="Q152" i="44" a="1"/>
  <c r="Q152" i="44" s="1"/>
  <c r="Q168" i="44" a="1"/>
  <c r="Q168" i="44" s="1"/>
  <c r="Q184" i="44" a="1"/>
  <c r="Q184" i="44" s="1"/>
  <c r="R502" i="43"/>
  <c r="E127" i="37" s="1"/>
  <c r="Q73" i="44" a="1"/>
  <c r="Q73" i="44" s="1"/>
  <c r="Q137" i="44" a="1"/>
  <c r="Q137" i="44" s="1"/>
  <c r="Q201" i="44" a="1"/>
  <c r="Q201" i="44" s="1"/>
  <c r="Q26" i="44" a="1"/>
  <c r="Q26" i="44" s="1"/>
  <c r="Q90" i="44" a="1"/>
  <c r="Q90" i="44" s="1"/>
  <c r="Q154" i="44" a="1"/>
  <c r="Q154" i="44" s="1"/>
  <c r="Q218" i="44" a="1"/>
  <c r="Q218" i="44" s="1"/>
  <c r="Q43" i="44" a="1"/>
  <c r="Q43" i="44" s="1"/>
  <c r="Q107" i="44" a="1"/>
  <c r="Q107" i="44" s="1"/>
  <c r="Q171" i="44" a="1"/>
  <c r="Q171" i="44" s="1"/>
  <c r="Q235" i="44" a="1"/>
  <c r="Q235" i="44" s="1"/>
  <c r="Q60" i="44" a="1"/>
  <c r="Q60" i="44" s="1"/>
  <c r="Q124" i="44" a="1"/>
  <c r="Q124" i="44" s="1"/>
  <c r="Q188" i="44" a="1"/>
  <c r="Q188" i="44" s="1"/>
  <c r="Q252" i="44" a="1"/>
  <c r="Q252" i="44" s="1"/>
  <c r="Q77" i="44" a="1"/>
  <c r="Q77" i="44" s="1"/>
  <c r="Q141" i="44" a="1"/>
  <c r="Q141" i="44" s="1"/>
  <c r="Q205" i="44" a="1"/>
  <c r="Q205" i="44" s="1"/>
  <c r="Q30" i="44" a="1"/>
  <c r="Q30" i="44" s="1"/>
  <c r="Q94" i="44" a="1"/>
  <c r="Q94" i="44" s="1"/>
  <c r="Q158" i="44" a="1"/>
  <c r="Q158" i="44" s="1"/>
  <c r="Q222" i="44" a="1"/>
  <c r="Q222" i="44" s="1"/>
  <c r="Q55" i="44" a="1"/>
  <c r="Q55" i="44" s="1"/>
  <c r="Q119" i="44" a="1"/>
  <c r="Q119" i="44" s="1"/>
  <c r="Q183" i="44" a="1"/>
  <c r="Q183" i="44" s="1"/>
  <c r="Q247" i="44" a="1"/>
  <c r="Q247" i="44" s="1"/>
  <c r="Q216" i="44" a="1"/>
  <c r="Q216" i="44" s="1"/>
  <c r="Q232" i="44" a="1"/>
  <c r="Q232" i="44" s="1"/>
  <c r="Q248" i="44" a="1"/>
  <c r="Q248" i="44" s="1"/>
  <c r="Q17" i="44" a="1"/>
  <c r="Q17" i="44" s="1"/>
  <c r="Q81" i="44" a="1"/>
  <c r="Q81" i="44" s="1"/>
  <c r="Q145" i="44" a="1"/>
  <c r="Q145" i="44" s="1"/>
  <c r="Q209" i="44" a="1"/>
  <c r="Q209" i="44" s="1"/>
  <c r="Q34" i="44" a="1"/>
  <c r="Q34" i="44" s="1"/>
  <c r="Q98" i="44" a="1"/>
  <c r="Q98" i="44" s="1"/>
  <c r="Q162" i="44" a="1"/>
  <c r="Q162" i="44" s="1"/>
  <c r="Q226" i="44" a="1"/>
  <c r="Q226" i="44" s="1"/>
  <c r="Q51" i="44" a="1"/>
  <c r="Q51" i="44" s="1"/>
  <c r="Q115" i="44" a="1"/>
  <c r="Q115" i="44" s="1"/>
  <c r="Q179" i="44" a="1"/>
  <c r="Q179" i="44" s="1"/>
  <c r="Q243" i="44" a="1"/>
  <c r="Q243" i="44" s="1"/>
  <c r="Q68" i="44" a="1"/>
  <c r="Q68" i="44" s="1"/>
  <c r="Q132" i="44" a="1"/>
  <c r="Q132" i="44" s="1"/>
  <c r="Q196" i="44" a="1"/>
  <c r="Q196" i="44" s="1"/>
  <c r="Q21" i="44" a="1"/>
  <c r="Q21" i="44" s="1"/>
  <c r="Q85" i="44" a="1"/>
  <c r="Q85" i="44" s="1"/>
  <c r="Q149" i="44" a="1"/>
  <c r="Q149" i="44" s="1"/>
  <c r="Q213" i="44" a="1"/>
  <c r="Q213" i="44" s="1"/>
  <c r="Q38" i="44" a="1"/>
  <c r="Q38" i="44" s="1"/>
  <c r="Q102" i="44" a="1"/>
  <c r="Q102" i="44" s="1"/>
  <c r="Q166" i="44" a="1"/>
  <c r="Q166" i="44" s="1"/>
  <c r="Q230" i="44" a="1"/>
  <c r="Q230" i="44" s="1"/>
  <c r="Q63" i="44" a="1"/>
  <c r="Q63" i="44" s="1"/>
  <c r="Q127" i="44" a="1"/>
  <c r="Q127" i="44" s="1"/>
  <c r="Q191" i="44" a="1"/>
  <c r="Q191" i="44" s="1"/>
  <c r="Q16" i="44" a="1"/>
  <c r="Q16" i="44" s="1"/>
  <c r="Q32" i="44" a="1"/>
  <c r="Q32" i="44" s="1"/>
  <c r="Q48" i="44" a="1"/>
  <c r="Q48" i="44" s="1"/>
  <c r="Q64" i="44" a="1"/>
  <c r="Q64" i="44" s="1"/>
  <c r="Q4" i="44" a="1"/>
  <c r="Q4" i="44" s="1"/>
  <c r="Q3" i="44" a="1"/>
  <c r="Q3" i="44" s="1"/>
  <c r="Q11" i="44" a="1"/>
  <c r="Q11" i="44" s="1"/>
  <c r="Q5" i="44" a="1"/>
  <c r="Q5" i="44" s="1"/>
  <c r="Q7" i="44" a="1"/>
  <c r="Q7" i="44" s="1"/>
  <c r="Q9" i="44" a="1"/>
  <c r="Q9" i="44" s="1"/>
  <c r="Q13" i="44" a="1"/>
  <c r="Q13" i="44" s="1"/>
  <c r="Q14" i="44" a="1"/>
  <c r="Q14" i="44" s="1"/>
  <c r="Q10" i="44" a="1"/>
  <c r="Q10" i="44" s="1"/>
  <c r="Q12" i="44" a="1"/>
  <c r="Q12" i="44" s="1"/>
  <c r="Q6" i="44" a="1"/>
  <c r="Q6" i="44" s="1"/>
  <c r="Q15" i="44" a="1"/>
  <c r="Q15" i="44" s="1"/>
  <c r="Q8" i="44" a="1"/>
  <c r="Q8" i="44" s="1"/>
  <c r="AS343" i="43"/>
  <c r="AS375" i="43"/>
  <c r="AY393" i="43"/>
  <c r="AX315" i="43"/>
  <c r="BD315" i="43" s="1"/>
  <c r="BJ315" i="43" s="1"/>
  <c r="AS310" i="43"/>
  <c r="AT462" i="43"/>
  <c r="AZ462" i="43" s="1"/>
  <c r="BF462" i="43" s="1"/>
  <c r="AU446" i="43"/>
  <c r="BA446" i="43" s="1"/>
  <c r="BG446" i="43" s="1"/>
  <c r="AW319" i="43"/>
  <c r="BC319" i="43" s="1"/>
  <c r="BI319" i="43" s="1"/>
  <c r="AV402" i="43"/>
  <c r="BB402" i="43" s="1"/>
  <c r="BH402" i="43" s="1"/>
  <c r="AT475" i="43"/>
  <c r="AZ475" i="43" s="1"/>
  <c r="BF475" i="43" s="1"/>
  <c r="AU438" i="43"/>
  <c r="BA438" i="43" s="1"/>
  <c r="BG438" i="43" s="1"/>
  <c r="AT419" i="43"/>
  <c r="AZ419" i="43" s="1"/>
  <c r="BF419" i="43" s="1"/>
  <c r="AV480" i="43"/>
  <c r="BB480" i="43" s="1"/>
  <c r="BH480" i="43" s="1"/>
  <c r="AV442" i="43"/>
  <c r="BB442" i="43" s="1"/>
  <c r="BH442" i="43" s="1"/>
  <c r="AY458" i="43"/>
  <c r="AX419" i="43"/>
  <c r="BD419" i="43" s="1"/>
  <c r="BJ419" i="43" s="1"/>
  <c r="AT472" i="43"/>
  <c r="AZ472" i="43" s="1"/>
  <c r="BF472" i="43" s="1"/>
  <c r="AU334" i="43"/>
  <c r="BA334" i="43" s="1"/>
  <c r="BG334" i="43" s="1"/>
  <c r="AT430" i="43"/>
  <c r="AZ430" i="43" s="1"/>
  <c r="BF430" i="43" s="1"/>
  <c r="AY305" i="43"/>
  <c r="AS428" i="43"/>
  <c r="AV417" i="43"/>
  <c r="BB417" i="43" s="1"/>
  <c r="BH417" i="43" s="1"/>
  <c r="AS357" i="43"/>
  <c r="L2" i="43"/>
  <c r="J100" i="44" a="1"/>
  <c r="J100" i="44" s="1"/>
  <c r="J104" i="44" a="1"/>
  <c r="J104" i="44" s="1"/>
  <c r="J98" i="44" a="1"/>
  <c r="J98" i="44" s="1"/>
  <c r="J208" i="44" a="1"/>
  <c r="J208" i="44" s="1"/>
  <c r="J160" i="44" a="1"/>
  <c r="J160" i="44" s="1"/>
  <c r="J29" i="44" a="1"/>
  <c r="J29" i="44" s="1"/>
  <c r="J22" i="44" a="1"/>
  <c r="J22" i="44" s="1"/>
  <c r="J138" i="44" a="1"/>
  <c r="J138" i="44" s="1"/>
  <c r="J169" i="44" a="1"/>
  <c r="J169" i="44" s="1"/>
  <c r="J115" i="44" a="1"/>
  <c r="J115" i="44" s="1"/>
  <c r="J35" i="44" a="1"/>
  <c r="J35" i="44" s="1"/>
  <c r="J94" i="44" a="1"/>
  <c r="J94" i="44" s="1"/>
  <c r="J154" i="44" a="1"/>
  <c r="J154" i="44" s="1"/>
  <c r="J177" i="44" a="1"/>
  <c r="J177" i="44" s="1"/>
  <c r="J76" i="44" a="1"/>
  <c r="J76" i="44" s="1"/>
  <c r="J107" i="44" a="1"/>
  <c r="J107" i="44" s="1"/>
  <c r="J87" i="44" a="1"/>
  <c r="J87" i="44" s="1"/>
  <c r="J229" i="44" a="1"/>
  <c r="J229" i="44" s="1"/>
  <c r="J195" i="44" a="1"/>
  <c r="J195" i="44" s="1"/>
  <c r="J65" i="44" a="1"/>
  <c r="J65" i="44" s="1"/>
  <c r="J174" i="44" a="1"/>
  <c r="J174" i="44" s="1"/>
  <c r="J133" i="44" a="1"/>
  <c r="J133" i="44" s="1"/>
  <c r="J137" i="44" a="1"/>
  <c r="J137" i="44" s="1"/>
  <c r="J50" i="44" a="1"/>
  <c r="J50" i="44" s="1"/>
  <c r="J78" i="44" a="1"/>
  <c r="J78" i="44" s="1"/>
  <c r="J67" i="44" a="1"/>
  <c r="J67" i="44" s="1"/>
  <c r="J47" i="44" a="1"/>
  <c r="J47" i="44" s="1"/>
  <c r="J252" i="44" a="1"/>
  <c r="J252" i="44" s="1"/>
  <c r="J152" i="44" a="1"/>
  <c r="J152" i="44" s="1"/>
  <c r="J204" i="44" a="1"/>
  <c r="J204" i="44" s="1"/>
  <c r="J21" i="44" a="1"/>
  <c r="J21" i="44" s="1"/>
  <c r="J25" i="44" a="1"/>
  <c r="J25" i="44" s="1"/>
  <c r="J207" i="44" a="1"/>
  <c r="J207" i="44" s="1"/>
  <c r="J240" i="44" a="1"/>
  <c r="J240" i="44" s="1"/>
  <c r="J234" i="44" a="1"/>
  <c r="J234" i="44" s="1"/>
  <c r="J27" i="44" a="1"/>
  <c r="J27" i="44" s="1"/>
  <c r="J86" i="44" a="1"/>
  <c r="J86" i="44" s="1"/>
  <c r="J212" i="44" a="1"/>
  <c r="J212" i="44" s="1"/>
  <c r="J233" i="44" a="1"/>
  <c r="J233" i="44" s="1"/>
  <c r="J61" i="44" a="1"/>
  <c r="J61" i="44" s="1"/>
  <c r="J99" i="44" a="1"/>
  <c r="J99" i="44" s="1"/>
  <c r="J15" i="44" a="1"/>
  <c r="J15" i="44" s="1"/>
  <c r="J220" i="44" a="1"/>
  <c r="J220" i="44" s="1"/>
  <c r="J241" i="44" a="1"/>
  <c r="J241" i="44" s="1"/>
  <c r="J46" i="44" a="1"/>
  <c r="J46" i="44" s="1"/>
  <c r="J68" i="44" a="1"/>
  <c r="J68" i="44" s="1"/>
  <c r="J72" i="44" a="1"/>
  <c r="J72" i="44" s="1"/>
  <c r="J166" i="44" a="1"/>
  <c r="J166" i="44" s="1"/>
  <c r="J192" i="44" a="1"/>
  <c r="J192" i="44" s="1"/>
  <c r="J236" i="44" a="1"/>
  <c r="J236" i="44" s="1"/>
  <c r="J193" i="44" a="1"/>
  <c r="J193" i="44" s="1"/>
  <c r="J54" i="44" a="1"/>
  <c r="J54" i="44" s="1"/>
  <c r="J180" i="44" a="1"/>
  <c r="J180" i="44" s="1"/>
  <c r="J201" i="44" a="1"/>
  <c r="J201" i="44" s="1"/>
  <c r="J63" i="44" a="1"/>
  <c r="J63" i="44" s="1"/>
  <c r="J131" i="44" a="1"/>
  <c r="J131" i="44" s="1"/>
  <c r="J111" i="44" a="1"/>
  <c r="J111" i="44" s="1"/>
  <c r="J189" i="44" a="1"/>
  <c r="J189" i="44" s="1"/>
  <c r="J218" i="44" a="1"/>
  <c r="J218" i="44" s="1"/>
  <c r="J90" i="44" a="1"/>
  <c r="J90" i="44" s="1"/>
  <c r="J85" i="44" a="1"/>
  <c r="J85" i="44" s="1"/>
  <c r="J89" i="44" a="1"/>
  <c r="J89" i="44" s="1"/>
  <c r="J151" i="44" a="1"/>
  <c r="J151" i="44" s="1"/>
  <c r="J93" i="44" a="1"/>
  <c r="J93" i="44" s="1"/>
  <c r="J150" i="44" a="1"/>
  <c r="J150" i="44" s="1"/>
  <c r="J91" i="44" a="1"/>
  <c r="J91" i="44" s="1"/>
  <c r="J71" i="44" a="1"/>
  <c r="J71" i="44" s="1"/>
  <c r="J146" i="44" a="1"/>
  <c r="J146" i="44" s="1"/>
  <c r="J178" i="44" a="1"/>
  <c r="J178" i="44" s="1"/>
  <c r="J31" i="44" a="1"/>
  <c r="J31" i="44" s="1"/>
  <c r="J163" i="44" a="1"/>
  <c r="J163" i="44" s="1"/>
  <c r="J79" i="44" a="1"/>
  <c r="J79" i="44" s="1"/>
  <c r="J156" i="44" a="1"/>
  <c r="J156" i="44" s="1"/>
  <c r="J186" i="44" a="1"/>
  <c r="J186" i="44" s="1"/>
  <c r="J16" i="44" a="1"/>
  <c r="J16" i="44" s="1"/>
  <c r="J132" i="44" a="1"/>
  <c r="J132" i="44" s="1"/>
  <c r="J136" i="44" a="1"/>
  <c r="J136" i="44" s="1"/>
  <c r="J230" i="44" a="1"/>
  <c r="J230" i="44" s="1"/>
  <c r="J224" i="44" a="1"/>
  <c r="J224" i="44" s="1"/>
  <c r="J238" i="44" a="1"/>
  <c r="J238" i="44" s="1"/>
  <c r="J42" i="44" a="1"/>
  <c r="J42" i="44" s="1"/>
  <c r="J118" i="44" a="1"/>
  <c r="J118" i="44" s="1"/>
  <c r="J244" i="44" a="1"/>
  <c r="J244" i="44" s="1"/>
  <c r="J122" i="44" a="1"/>
  <c r="J122" i="44" s="1"/>
  <c r="J112" i="44" a="1"/>
  <c r="J112" i="44" s="1"/>
  <c r="J28" i="44" a="1"/>
  <c r="J28" i="44" s="1"/>
  <c r="J32" i="44" a="1"/>
  <c r="J32" i="44" s="1"/>
  <c r="J253" i="44" a="1"/>
  <c r="J253" i="44" s="1"/>
  <c r="J153" i="44" a="1"/>
  <c r="J153" i="44" s="1"/>
  <c r="J149" i="44" a="1"/>
  <c r="J149" i="44" s="1"/>
  <c r="J70" i="44" a="1"/>
  <c r="J70" i="44" s="1"/>
  <c r="J196" i="44" a="1"/>
  <c r="J196" i="44" s="1"/>
  <c r="J217" i="44" a="1"/>
  <c r="J217" i="44" s="1"/>
  <c r="J142" i="44" a="1"/>
  <c r="J142" i="44" s="1"/>
  <c r="J19" i="44" a="1"/>
  <c r="J19" i="44" s="1"/>
  <c r="J155" i="44" a="1"/>
  <c r="J155" i="44" s="1"/>
  <c r="J135" i="44" a="1"/>
  <c r="J135" i="44" s="1"/>
  <c r="J213" i="44" a="1"/>
  <c r="J213" i="44" s="1"/>
  <c r="J242" i="44" a="1"/>
  <c r="J242" i="44" s="1"/>
  <c r="J144" i="44" a="1"/>
  <c r="J144" i="44" s="1"/>
  <c r="J60" i="44" a="1"/>
  <c r="J60" i="44" s="1"/>
  <c r="J143" i="44" a="1"/>
  <c r="J143" i="44" s="1"/>
  <c r="J221" i="44" a="1"/>
  <c r="J221" i="44" s="1"/>
  <c r="J250" i="44" a="1"/>
  <c r="J250" i="44" s="1"/>
  <c r="J129" i="44" a="1"/>
  <c r="J129" i="44" s="1"/>
  <c r="J53" i="44" a="1"/>
  <c r="J53" i="44" s="1"/>
  <c r="J57" i="44" a="1"/>
  <c r="J57" i="44" s="1"/>
  <c r="J175" i="44" a="1"/>
  <c r="J175" i="44" s="1"/>
  <c r="K502" i="43"/>
  <c r="E121" i="37" s="1"/>
  <c r="J58" i="44" a="1"/>
  <c r="J58" i="44" s="1"/>
  <c r="J59" i="44" a="1"/>
  <c r="J59" i="44" s="1"/>
  <c r="J39" i="44" a="1"/>
  <c r="J39" i="44" s="1"/>
  <c r="J181" i="44" a="1"/>
  <c r="J181" i="44" s="1"/>
  <c r="J210" i="44" a="1"/>
  <c r="J210" i="44" s="1"/>
  <c r="J74" i="44" a="1"/>
  <c r="J74" i="44" s="1"/>
  <c r="J92" i="44" a="1"/>
  <c r="J92" i="44" s="1"/>
  <c r="J96" i="44" a="1"/>
  <c r="J96" i="44" s="1"/>
  <c r="J190" i="44" a="1"/>
  <c r="J190" i="44" s="1"/>
  <c r="J219" i="44" a="1"/>
  <c r="J219" i="44" s="1"/>
  <c r="J225" i="44" a="1"/>
  <c r="J225" i="44" s="1"/>
  <c r="J134" i="44" a="1"/>
  <c r="J134" i="44" s="1"/>
  <c r="J18" i="44" a="1"/>
  <c r="J18" i="44" s="1"/>
  <c r="J161" i="44" a="1"/>
  <c r="J161" i="44" s="1"/>
  <c r="J48" i="44" a="1"/>
  <c r="J48" i="44" s="1"/>
  <c r="J83" i="44" a="1"/>
  <c r="J83" i="44" s="1"/>
  <c r="J52" i="44" a="1"/>
  <c r="J52" i="44" s="1"/>
  <c r="J56" i="44" a="1"/>
  <c r="J56" i="44" s="1"/>
  <c r="J148" i="44" a="1"/>
  <c r="J148" i="44" s="1"/>
  <c r="J179" i="44" a="1"/>
  <c r="J179" i="44" s="1"/>
  <c r="J173" i="44" a="1"/>
  <c r="J173" i="44" s="1"/>
  <c r="J124" i="44" a="1"/>
  <c r="J124" i="44" s="1"/>
  <c r="J64" i="44" a="1"/>
  <c r="J64" i="44" s="1"/>
  <c r="J157" i="44" a="1"/>
  <c r="J157" i="44" s="1"/>
  <c r="J187" i="44" a="1"/>
  <c r="J187" i="44" s="1"/>
  <c r="J237" i="44" a="1"/>
  <c r="J237" i="44" s="1"/>
  <c r="J117" i="44" a="1"/>
  <c r="J117" i="44" s="1"/>
  <c r="J121" i="44" a="1"/>
  <c r="J121" i="44" s="1"/>
  <c r="J239" i="44" a="1"/>
  <c r="J239" i="44" s="1"/>
  <c r="J51" i="44" a="1"/>
  <c r="J51" i="44" s="1"/>
  <c r="J203" i="44" a="1"/>
  <c r="J203" i="44" s="1"/>
  <c r="J123" i="44" a="1"/>
  <c r="J123" i="44" s="1"/>
  <c r="J103" i="44" a="1"/>
  <c r="J103" i="44" s="1"/>
  <c r="J245" i="44" a="1"/>
  <c r="J245" i="44" s="1"/>
  <c r="J130" i="44" a="1"/>
  <c r="J130" i="44" s="1"/>
  <c r="J205" i="44" a="1"/>
  <c r="J205" i="44" s="1"/>
  <c r="J77" i="44" a="1"/>
  <c r="J77" i="44" s="1"/>
  <c r="J17" i="44" a="1"/>
  <c r="J17" i="44" s="1"/>
  <c r="J34" i="44" a="1"/>
  <c r="J34" i="44" s="1"/>
  <c r="J106" i="44" a="1"/>
  <c r="J106" i="44" s="1"/>
  <c r="J171" i="44" a="1"/>
  <c r="J171" i="44" s="1"/>
  <c r="J75" i="44" a="1"/>
  <c r="J75" i="44" s="1"/>
  <c r="J55" i="44" a="1"/>
  <c r="J55" i="44" s="1"/>
  <c r="J197" i="44" a="1"/>
  <c r="J197" i="44" s="1"/>
  <c r="J226" i="44" a="1"/>
  <c r="J226" i="44" s="1"/>
  <c r="J97" i="44" a="1"/>
  <c r="J97" i="44" s="1"/>
  <c r="J147" i="44" a="1"/>
  <c r="J147" i="44" s="1"/>
  <c r="J116" i="44" a="1"/>
  <c r="J116" i="44" s="1"/>
  <c r="J120" i="44" a="1"/>
  <c r="J120" i="44" s="1"/>
  <c r="J214" i="44" a="1"/>
  <c r="J214" i="44" s="1"/>
  <c r="J243" i="44" a="1"/>
  <c r="J243" i="44" s="1"/>
  <c r="J183" i="44" a="1"/>
  <c r="J183" i="44" s="1"/>
  <c r="J45" i="44" a="1"/>
  <c r="J45" i="44" s="1"/>
  <c r="J128" i="44" a="1"/>
  <c r="J128" i="44" s="1"/>
  <c r="J222" i="44" a="1"/>
  <c r="J222" i="44" s="1"/>
  <c r="J251" i="44" a="1"/>
  <c r="J251" i="44" s="1"/>
  <c r="J247" i="44" a="1"/>
  <c r="J247" i="44" s="1"/>
  <c r="J38" i="44" a="1"/>
  <c r="J38" i="44" s="1"/>
  <c r="J164" i="44" a="1"/>
  <c r="J164" i="44" s="1"/>
  <c r="J185" i="44" a="1"/>
  <c r="J185" i="44" s="1"/>
  <c r="J140" i="44" a="1"/>
  <c r="J140" i="44" s="1"/>
  <c r="J110" i="44" a="1"/>
  <c r="J110" i="44" s="1"/>
  <c r="J20" i="44" a="1"/>
  <c r="J20" i="44" s="1"/>
  <c r="J24" i="44" a="1"/>
  <c r="J24" i="44" s="1"/>
  <c r="J182" i="44" a="1"/>
  <c r="J182" i="44" s="1"/>
  <c r="J211" i="44" a="1"/>
  <c r="J211" i="44" s="1"/>
  <c r="J215" i="44" a="1"/>
  <c r="J215" i="44" s="1"/>
  <c r="J141" i="44" a="1"/>
  <c r="J141" i="44" s="1"/>
  <c r="J81" i="44" a="1"/>
  <c r="J81" i="44" s="1"/>
  <c r="J199" i="44" a="1"/>
  <c r="J199" i="44" s="1"/>
  <c r="J176" i="44" a="1"/>
  <c r="J176" i="44" s="1"/>
  <c r="J184" i="44" a="1"/>
  <c r="J184" i="44" s="1"/>
  <c r="J139" i="44" a="1"/>
  <c r="J139" i="44" s="1"/>
  <c r="J119" i="44" a="1"/>
  <c r="J119" i="44" s="1"/>
  <c r="J26" i="44" a="1"/>
  <c r="J26" i="44" s="1"/>
  <c r="J162" i="44" a="1"/>
  <c r="J162" i="44" s="1"/>
  <c r="J82" i="44" a="1"/>
  <c r="J82" i="44" s="1"/>
  <c r="J44" i="44" a="1"/>
  <c r="J44" i="44" s="1"/>
  <c r="J37" i="44" a="1"/>
  <c r="J37" i="44" s="1"/>
  <c r="J41" i="44" a="1"/>
  <c r="J41" i="44" s="1"/>
  <c r="J158" i="44" a="1"/>
  <c r="J158" i="44" s="1"/>
  <c r="J216" i="44" a="1"/>
  <c r="J216" i="44" s="1"/>
  <c r="J202" i="44" a="1"/>
  <c r="J202" i="44" s="1"/>
  <c r="J109" i="44" a="1"/>
  <c r="J109" i="44" s="1"/>
  <c r="J49" i="44" a="1"/>
  <c r="J49" i="44" s="1"/>
  <c r="J167" i="44" a="1"/>
  <c r="J167" i="44" s="1"/>
  <c r="J159" i="44" a="1"/>
  <c r="J159" i="44" s="1"/>
  <c r="J66" i="44" a="1"/>
  <c r="J66" i="44" s="1"/>
  <c r="J102" i="44" a="1"/>
  <c r="J102" i="44" s="1"/>
  <c r="J228" i="44" a="1"/>
  <c r="J228" i="44" s="1"/>
  <c r="J249" i="44" a="1"/>
  <c r="J249" i="44" s="1"/>
  <c r="J125" i="44" a="1"/>
  <c r="J125" i="44" s="1"/>
  <c r="J80" i="44" a="1"/>
  <c r="J80" i="44" s="1"/>
  <c r="J84" i="44" a="1"/>
  <c r="J84" i="44" s="1"/>
  <c r="J88" i="44" a="1"/>
  <c r="J88" i="44" s="1"/>
  <c r="J246" i="44" a="1"/>
  <c r="J246" i="44" s="1"/>
  <c r="J200" i="44" a="1"/>
  <c r="J200" i="44" s="1"/>
  <c r="J170" i="44" a="1"/>
  <c r="J170" i="44" s="1"/>
  <c r="J62" i="44" a="1"/>
  <c r="J62" i="44" s="1"/>
  <c r="J145" i="44" a="1"/>
  <c r="J145" i="44" s="1"/>
  <c r="J114" i="44" a="1"/>
  <c r="J114" i="44" s="1"/>
  <c r="J127" i="44" a="1"/>
  <c r="J127" i="44" s="1"/>
  <c r="J36" i="44" a="1"/>
  <c r="J36" i="44" s="1"/>
  <c r="J40" i="44" a="1"/>
  <c r="J40" i="44" s="1"/>
  <c r="J198" i="44" a="1"/>
  <c r="J198" i="44" s="1"/>
  <c r="J227" i="44" a="1"/>
  <c r="J227" i="44" s="1"/>
  <c r="J206" i="44" a="1"/>
  <c r="J206" i="44" s="1"/>
  <c r="J108" i="44" a="1"/>
  <c r="J108" i="44" s="1"/>
  <c r="J101" i="44" a="1"/>
  <c r="J101" i="44" s="1"/>
  <c r="J105" i="44" a="1"/>
  <c r="J105" i="44" s="1"/>
  <c r="J223" i="44" a="1"/>
  <c r="J223" i="44" s="1"/>
  <c r="J248" i="44" a="1"/>
  <c r="J248" i="44" s="1"/>
  <c r="J168" i="44" a="1"/>
  <c r="J168" i="44" s="1"/>
  <c r="J30" i="44" a="1"/>
  <c r="J30" i="44" s="1"/>
  <c r="J113" i="44" a="1"/>
  <c r="J113" i="44" s="1"/>
  <c r="J231" i="44" a="1"/>
  <c r="J231" i="44" s="1"/>
  <c r="L502" i="43"/>
  <c r="E122" i="37" s="1"/>
  <c r="J43" i="44" a="1"/>
  <c r="J43" i="44" s="1"/>
  <c r="J23" i="44" a="1"/>
  <c r="J23" i="44" s="1"/>
  <c r="J165" i="44" a="1"/>
  <c r="J165" i="44" s="1"/>
  <c r="J194" i="44" a="1"/>
  <c r="J194" i="44" s="1"/>
  <c r="J95" i="44" a="1"/>
  <c r="J95" i="44" s="1"/>
  <c r="J172" i="44" a="1"/>
  <c r="J172" i="44" s="1"/>
  <c r="J69" i="44" a="1"/>
  <c r="J69" i="44" s="1"/>
  <c r="J73" i="44" a="1"/>
  <c r="J73" i="44" s="1"/>
  <c r="J191" i="44" a="1"/>
  <c r="J191" i="44" s="1"/>
  <c r="J232" i="44" a="1"/>
  <c r="J232" i="44" s="1"/>
  <c r="J235" i="44" a="1"/>
  <c r="J235" i="44" s="1"/>
  <c r="J126" i="44" a="1"/>
  <c r="J126" i="44" s="1"/>
  <c r="J188" i="44" a="1"/>
  <c r="J188" i="44" s="1"/>
  <c r="J209" i="44" a="1"/>
  <c r="J209" i="44" s="1"/>
  <c r="J33" i="44" a="1"/>
  <c r="J33" i="44" s="1"/>
  <c r="J7" i="44" a="1"/>
  <c r="J7" i="44" s="1"/>
  <c r="J9" i="44" a="1"/>
  <c r="J9" i="44" s="1"/>
  <c r="J3" i="44" a="1"/>
  <c r="J3" i="44" s="1"/>
  <c r="J13" i="44" a="1"/>
  <c r="J13" i="44" s="1"/>
  <c r="J6" i="44" a="1"/>
  <c r="J6" i="44" s="1"/>
  <c r="J5" i="44" a="1"/>
  <c r="J5" i="44" s="1"/>
  <c r="J8" i="44" a="1"/>
  <c r="J8" i="44" s="1"/>
  <c r="J14" i="44" a="1"/>
  <c r="J14" i="44" s="1"/>
  <c r="J10" i="44" a="1"/>
  <c r="J10" i="44" s="1"/>
  <c r="J11" i="44" a="1"/>
  <c r="J11" i="44" s="1"/>
  <c r="J4" i="44" a="1"/>
  <c r="J4" i="44" s="1"/>
  <c r="J12" i="44" a="1"/>
  <c r="J12" i="44" s="1"/>
  <c r="BE395" i="43"/>
  <c r="BL395" i="43"/>
  <c r="BM395" i="43" s="1"/>
  <c r="AY500" i="43"/>
  <c r="AY425" i="43"/>
  <c r="BE336" i="43"/>
  <c r="AX310" i="43"/>
  <c r="BD310" i="43" s="1"/>
  <c r="BJ310" i="43" s="1"/>
  <c r="BE415" i="43"/>
  <c r="AS347" i="43"/>
  <c r="AY347" i="43" s="1"/>
  <c r="AV446" i="43"/>
  <c r="BB446" i="43" s="1"/>
  <c r="BH446" i="43" s="1"/>
  <c r="AY351" i="43"/>
  <c r="AW335" i="43"/>
  <c r="BC335" i="43" s="1"/>
  <c r="BI335" i="43" s="1"/>
  <c r="BE451" i="43"/>
  <c r="BL451" i="43"/>
  <c r="BM451" i="43" s="1"/>
  <c r="BC315" i="43"/>
  <c r="BI315" i="43" s="1"/>
  <c r="AU347" i="43"/>
  <c r="BA347" i="43" s="1"/>
  <c r="BG347" i="43" s="1"/>
  <c r="AU393" i="43"/>
  <c r="BA393" i="43" s="1"/>
  <c r="BG393" i="43" s="1"/>
  <c r="AY459" i="43"/>
  <c r="AW436" i="43"/>
  <c r="BC436" i="43" s="1"/>
  <c r="BI436" i="43" s="1"/>
  <c r="E22" i="45" a="1"/>
  <c r="E22" i="45" s="1"/>
  <c r="D2" i="43"/>
  <c r="B71" i="44" a="1"/>
  <c r="B71" i="44" s="1"/>
  <c r="B135" i="44" a="1"/>
  <c r="B135" i="44" s="1"/>
  <c r="B199" i="44" a="1"/>
  <c r="B199" i="44" s="1"/>
  <c r="B83" i="44" a="1"/>
  <c r="B83" i="44" s="1"/>
  <c r="B72" i="44" a="1"/>
  <c r="B72" i="44" s="1"/>
  <c r="B136" i="44" a="1"/>
  <c r="B136" i="44" s="1"/>
  <c r="B200" i="44" a="1"/>
  <c r="B200" i="44" s="1"/>
  <c r="B30" i="44" a="1"/>
  <c r="B30" i="44" s="1"/>
  <c r="B57" i="44" a="1"/>
  <c r="B57" i="44" s="1"/>
  <c r="B121" i="44" a="1"/>
  <c r="B121" i="44" s="1"/>
  <c r="B185" i="44" a="1"/>
  <c r="B185" i="44" s="1"/>
  <c r="B249" i="44" a="1"/>
  <c r="B249" i="44" s="1"/>
  <c r="B58" i="44" a="1"/>
  <c r="B58" i="44" s="1"/>
  <c r="B122" i="44" a="1"/>
  <c r="B122" i="44" s="1"/>
  <c r="B186" i="44" a="1"/>
  <c r="B186" i="44" s="1"/>
  <c r="B250" i="44" a="1"/>
  <c r="B250" i="44" s="1"/>
  <c r="B44" i="44" a="1"/>
  <c r="B44" i="44" s="1"/>
  <c r="B108" i="44" a="1"/>
  <c r="B108" i="44" s="1"/>
  <c r="B172" i="44" a="1"/>
  <c r="B172" i="44" s="1"/>
  <c r="B236" i="44" a="1"/>
  <c r="B236" i="44" s="1"/>
  <c r="B203" i="44" a="1"/>
  <c r="B203" i="44" s="1"/>
  <c r="B85" i="44" a="1"/>
  <c r="B85" i="44" s="1"/>
  <c r="B149" i="44" a="1"/>
  <c r="B149" i="44" s="1"/>
  <c r="B213" i="44" a="1"/>
  <c r="B213" i="44" s="1"/>
  <c r="B107" i="44" a="1"/>
  <c r="B107" i="44" s="1"/>
  <c r="B78" i="44" a="1"/>
  <c r="B78" i="44" s="1"/>
  <c r="B142" i="44" a="1"/>
  <c r="B142" i="44" s="1"/>
  <c r="B206" i="44" a="1"/>
  <c r="B206" i="44" s="1"/>
  <c r="B131" i="44" a="1"/>
  <c r="B131" i="44" s="1"/>
  <c r="B79" i="44" a="1"/>
  <c r="B79" i="44" s="1"/>
  <c r="B143" i="44" a="1"/>
  <c r="B143" i="44" s="1"/>
  <c r="B207" i="44" a="1"/>
  <c r="B207" i="44" s="1"/>
  <c r="B139" i="44" a="1"/>
  <c r="B139" i="44" s="1"/>
  <c r="B80" i="44" a="1"/>
  <c r="B80" i="44" s="1"/>
  <c r="B144" i="44" a="1"/>
  <c r="B144" i="44" s="1"/>
  <c r="B208" i="44" a="1"/>
  <c r="B208" i="44" s="1"/>
  <c r="B51" i="44" a="1"/>
  <c r="B51" i="44" s="1"/>
  <c r="B65" i="44" a="1"/>
  <c r="B65" i="44" s="1"/>
  <c r="B129" i="44" a="1"/>
  <c r="B129" i="44" s="1"/>
  <c r="B193" i="44" a="1"/>
  <c r="B193" i="44" s="1"/>
  <c r="B23" i="44" a="1"/>
  <c r="B23" i="44" s="1"/>
  <c r="B66" i="44" a="1"/>
  <c r="B66" i="44" s="1"/>
  <c r="B130" i="44" a="1"/>
  <c r="B130" i="44" s="1"/>
  <c r="B194" i="44" a="1"/>
  <c r="B194" i="44" s="1"/>
  <c r="B24" i="44" a="1"/>
  <c r="B24" i="44" s="1"/>
  <c r="B52" i="44" a="1"/>
  <c r="B52" i="44" s="1"/>
  <c r="B116" i="44" a="1"/>
  <c r="B116" i="44" s="1"/>
  <c r="B180" i="44" a="1"/>
  <c r="B180" i="44" s="1"/>
  <c r="B244" i="44" a="1"/>
  <c r="B244" i="44" s="1"/>
  <c r="B251" i="44" a="1"/>
  <c r="B251" i="44" s="1"/>
  <c r="B93" i="44" a="1"/>
  <c r="B93" i="44" s="1"/>
  <c r="B157" i="44" a="1"/>
  <c r="B157" i="44" s="1"/>
  <c r="B221" i="44" a="1"/>
  <c r="B221" i="44" s="1"/>
  <c r="B163" i="44" a="1"/>
  <c r="B163" i="44" s="1"/>
  <c r="B86" i="44" a="1"/>
  <c r="B86" i="44" s="1"/>
  <c r="B150" i="44" a="1"/>
  <c r="B150" i="44" s="1"/>
  <c r="B214" i="44" a="1"/>
  <c r="B214" i="44" s="1"/>
  <c r="B187" i="44" a="1"/>
  <c r="B187" i="44" s="1"/>
  <c r="B87" i="44" a="1"/>
  <c r="B87" i="44" s="1"/>
  <c r="B151" i="44" a="1"/>
  <c r="B151" i="44" s="1"/>
  <c r="B215" i="44" a="1"/>
  <c r="B215" i="44" s="1"/>
  <c r="B195" i="44" a="1"/>
  <c r="B195" i="44" s="1"/>
  <c r="B88" i="44" a="1"/>
  <c r="B88" i="44" s="1"/>
  <c r="B152" i="44" a="1"/>
  <c r="B152" i="44" s="1"/>
  <c r="B216" i="44" a="1"/>
  <c r="B216" i="44" s="1"/>
  <c r="B123" i="44" a="1"/>
  <c r="B123" i="44" s="1"/>
  <c r="B73" i="44" a="1"/>
  <c r="B73" i="44" s="1"/>
  <c r="B137" i="44" a="1"/>
  <c r="B137" i="44" s="1"/>
  <c r="B201" i="44" a="1"/>
  <c r="B201" i="44" s="1"/>
  <c r="B31" i="44" a="1"/>
  <c r="B31" i="44" s="1"/>
  <c r="B74" i="44" a="1"/>
  <c r="B74" i="44" s="1"/>
  <c r="B138" i="44" a="1"/>
  <c r="B138" i="44" s="1"/>
  <c r="B202" i="44" a="1"/>
  <c r="B202" i="44" s="1"/>
  <c r="B32" i="44" a="1"/>
  <c r="B32" i="44" s="1"/>
  <c r="B60" i="44" a="1"/>
  <c r="B60" i="44" s="1"/>
  <c r="B124" i="44" a="1"/>
  <c r="B124" i="44" s="1"/>
  <c r="B188" i="44" a="1"/>
  <c r="B188" i="44" s="1"/>
  <c r="B252" i="44" a="1"/>
  <c r="B252" i="44" s="1"/>
  <c r="B37" i="44" a="1"/>
  <c r="B37" i="44" s="1"/>
  <c r="B101" i="44" a="1"/>
  <c r="B101" i="44" s="1"/>
  <c r="B165" i="44" a="1"/>
  <c r="B165" i="44" s="1"/>
  <c r="B229" i="44" a="1"/>
  <c r="B229" i="44" s="1"/>
  <c r="B211" i="44" a="1"/>
  <c r="B211" i="44" s="1"/>
  <c r="B94" i="44" a="1"/>
  <c r="B94" i="44" s="1"/>
  <c r="B158" i="44" a="1"/>
  <c r="B158" i="44" s="1"/>
  <c r="B222" i="44" a="1"/>
  <c r="B222" i="44" s="1"/>
  <c r="B235" i="44" a="1"/>
  <c r="B235" i="44" s="1"/>
  <c r="B95" i="44" a="1"/>
  <c r="B95" i="44" s="1"/>
  <c r="B159" i="44" a="1"/>
  <c r="B159" i="44" s="1"/>
  <c r="B223" i="44" a="1"/>
  <c r="B223" i="44" s="1"/>
  <c r="B243" i="44" a="1"/>
  <c r="B243" i="44" s="1"/>
  <c r="B96" i="44" a="1"/>
  <c r="B96" i="44" s="1"/>
  <c r="B160" i="44" a="1"/>
  <c r="B160" i="44" s="1"/>
  <c r="B224" i="44" a="1"/>
  <c r="B224" i="44" s="1"/>
  <c r="B155" i="44" a="1"/>
  <c r="B155" i="44" s="1"/>
  <c r="B81" i="44" a="1"/>
  <c r="B81" i="44" s="1"/>
  <c r="B145" i="44" a="1"/>
  <c r="B145" i="44" s="1"/>
  <c r="B209" i="44" a="1"/>
  <c r="B209" i="44" s="1"/>
  <c r="B67" i="44" a="1"/>
  <c r="B67" i="44" s="1"/>
  <c r="B82" i="44" a="1"/>
  <c r="B82" i="44" s="1"/>
  <c r="B146" i="44" a="1"/>
  <c r="B146" i="44" s="1"/>
  <c r="B210" i="44" a="1"/>
  <c r="B210" i="44" s="1"/>
  <c r="B43" i="44" a="1"/>
  <c r="B43" i="44" s="1"/>
  <c r="B68" i="44" a="1"/>
  <c r="B68" i="44" s="1"/>
  <c r="B132" i="44" a="1"/>
  <c r="B132" i="44" s="1"/>
  <c r="B196" i="44" a="1"/>
  <c r="B196" i="44" s="1"/>
  <c r="B26" i="44" a="1"/>
  <c r="B26" i="44" s="1"/>
  <c r="B45" i="44" a="1"/>
  <c r="B45" i="44" s="1"/>
  <c r="B109" i="44" a="1"/>
  <c r="B109" i="44" s="1"/>
  <c r="B173" i="44" a="1"/>
  <c r="B173" i="44" s="1"/>
  <c r="B237" i="44" a="1"/>
  <c r="B237" i="44" s="1"/>
  <c r="B38" i="44" a="1"/>
  <c r="B38" i="44" s="1"/>
  <c r="B102" i="44" a="1"/>
  <c r="B102" i="44" s="1"/>
  <c r="B166" i="44" a="1"/>
  <c r="B166" i="44" s="1"/>
  <c r="B230" i="44" a="1"/>
  <c r="B230" i="44" s="1"/>
  <c r="B33" i="44" a="1"/>
  <c r="B33" i="44" s="1"/>
  <c r="B39" i="44" a="1"/>
  <c r="B39" i="44" s="1"/>
  <c r="B103" i="44" a="1"/>
  <c r="B103" i="44" s="1"/>
  <c r="B167" i="44" a="1"/>
  <c r="B167" i="44" s="1"/>
  <c r="B231" i="44" a="1"/>
  <c r="B231" i="44" s="1"/>
  <c r="B40" i="44" a="1"/>
  <c r="B40" i="44" s="1"/>
  <c r="B104" i="44" a="1"/>
  <c r="B104" i="44" s="1"/>
  <c r="B168" i="44" a="1"/>
  <c r="B168" i="44" s="1"/>
  <c r="B232" i="44" a="1"/>
  <c r="B232" i="44" s="1"/>
  <c r="B227" i="44" a="1"/>
  <c r="B227" i="44" s="1"/>
  <c r="B89" i="44" a="1"/>
  <c r="B89" i="44" s="1"/>
  <c r="B153" i="44" a="1"/>
  <c r="B153" i="44" s="1"/>
  <c r="B217" i="44" a="1"/>
  <c r="B217" i="44" s="1"/>
  <c r="B99" i="44" a="1"/>
  <c r="B99" i="44" s="1"/>
  <c r="B90" i="44" a="1"/>
  <c r="B90" i="44" s="1"/>
  <c r="B154" i="44" a="1"/>
  <c r="B154" i="44" s="1"/>
  <c r="B218" i="44" a="1"/>
  <c r="B218" i="44" s="1"/>
  <c r="B115" i="44" a="1"/>
  <c r="B115" i="44" s="1"/>
  <c r="B76" i="44" a="1"/>
  <c r="B76" i="44" s="1"/>
  <c r="B140" i="44" a="1"/>
  <c r="B140" i="44" s="1"/>
  <c r="B204" i="44" a="1"/>
  <c r="B204" i="44" s="1"/>
  <c r="B34" i="44" a="1"/>
  <c r="B34" i="44" s="1"/>
  <c r="B53" i="44" a="1"/>
  <c r="B53" i="44" s="1"/>
  <c r="B117" i="44" a="1"/>
  <c r="B117" i="44" s="1"/>
  <c r="B181" i="44" a="1"/>
  <c r="B181" i="44" s="1"/>
  <c r="B245" i="44" a="1"/>
  <c r="B245" i="44" s="1"/>
  <c r="B46" i="44" a="1"/>
  <c r="B46" i="44" s="1"/>
  <c r="B110" i="44" a="1"/>
  <c r="B110" i="44" s="1"/>
  <c r="B174" i="44" a="1"/>
  <c r="B174" i="44" s="1"/>
  <c r="B238" i="44" a="1"/>
  <c r="B238" i="44" s="1"/>
  <c r="B47" i="44" a="1"/>
  <c r="B47" i="44" s="1"/>
  <c r="B111" i="44" a="1"/>
  <c r="B111" i="44" s="1"/>
  <c r="B175" i="44" a="1"/>
  <c r="B175" i="44" s="1"/>
  <c r="B239" i="44" a="1"/>
  <c r="B239" i="44" s="1"/>
  <c r="B48" i="44" a="1"/>
  <c r="B48" i="44" s="1"/>
  <c r="B112" i="44" a="1"/>
  <c r="B112" i="44" s="1"/>
  <c r="B176" i="44" a="1"/>
  <c r="B176" i="44" s="1"/>
  <c r="B240" i="44" a="1"/>
  <c r="B240" i="44" s="1"/>
  <c r="B25" i="44" a="1"/>
  <c r="B25" i="44" s="1"/>
  <c r="B97" i="44" a="1"/>
  <c r="B97" i="44" s="1"/>
  <c r="B161" i="44" a="1"/>
  <c r="B161" i="44" s="1"/>
  <c r="B225" i="44" a="1"/>
  <c r="B225" i="44" s="1"/>
  <c r="B171" i="44" a="1"/>
  <c r="B171" i="44" s="1"/>
  <c r="B98" i="44" a="1"/>
  <c r="B98" i="44" s="1"/>
  <c r="B162" i="44" a="1"/>
  <c r="B162" i="44" s="1"/>
  <c r="B226" i="44" a="1"/>
  <c r="B226" i="44" s="1"/>
  <c r="B179" i="44" a="1"/>
  <c r="B179" i="44" s="1"/>
  <c r="B84" i="44" a="1"/>
  <c r="B84" i="44" s="1"/>
  <c r="B148" i="44" a="1"/>
  <c r="B148" i="44" s="1"/>
  <c r="B212" i="44" a="1"/>
  <c r="B212" i="44" s="1"/>
  <c r="B35" i="44" a="1"/>
  <c r="B35" i="44" s="1"/>
  <c r="B61" i="44" a="1"/>
  <c r="B61" i="44" s="1"/>
  <c r="B125" i="44" a="1"/>
  <c r="B125" i="44" s="1"/>
  <c r="B189" i="44" a="1"/>
  <c r="B189" i="44" s="1"/>
  <c r="B253" i="44" a="1"/>
  <c r="B253" i="44" s="1"/>
  <c r="B54" i="44" a="1"/>
  <c r="B54" i="44" s="1"/>
  <c r="B118" i="44" a="1"/>
  <c r="B118" i="44" s="1"/>
  <c r="B182" i="44" a="1"/>
  <c r="B182" i="44" s="1"/>
  <c r="B246" i="44" a="1"/>
  <c r="B246" i="44" s="1"/>
  <c r="B55" i="44" a="1"/>
  <c r="B55" i="44" s="1"/>
  <c r="B119" i="44" a="1"/>
  <c r="B119" i="44" s="1"/>
  <c r="B183" i="44" a="1"/>
  <c r="B183" i="44" s="1"/>
  <c r="B247" i="44" a="1"/>
  <c r="B247" i="44" s="1"/>
  <c r="B56" i="44" a="1"/>
  <c r="B56" i="44" s="1"/>
  <c r="B120" i="44" a="1"/>
  <c r="B120" i="44" s="1"/>
  <c r="B184" i="44" a="1"/>
  <c r="B184" i="44" s="1"/>
  <c r="B248" i="44" a="1"/>
  <c r="B248" i="44" s="1"/>
  <c r="B41" i="44" a="1"/>
  <c r="B41" i="44" s="1"/>
  <c r="B105" i="44" a="1"/>
  <c r="B105" i="44" s="1"/>
  <c r="B169" i="44" a="1"/>
  <c r="B169" i="44" s="1"/>
  <c r="B233" i="44" a="1"/>
  <c r="B233" i="44" s="1"/>
  <c r="B42" i="44" a="1"/>
  <c r="B42" i="44" s="1"/>
  <c r="B106" i="44" a="1"/>
  <c r="B106" i="44" s="1"/>
  <c r="B170" i="44" a="1"/>
  <c r="B170" i="44" s="1"/>
  <c r="B234" i="44" a="1"/>
  <c r="B234" i="44" s="1"/>
  <c r="B219" i="44" a="1"/>
  <c r="B219" i="44" s="1"/>
  <c r="B92" i="44" a="1"/>
  <c r="B92" i="44" s="1"/>
  <c r="B156" i="44" a="1"/>
  <c r="B156" i="44" s="1"/>
  <c r="B220" i="44" a="1"/>
  <c r="B220" i="44" s="1"/>
  <c r="B91" i="44" a="1"/>
  <c r="B91" i="44" s="1"/>
  <c r="B69" i="44" a="1"/>
  <c r="B69" i="44" s="1"/>
  <c r="B133" i="44" a="1"/>
  <c r="B133" i="44" s="1"/>
  <c r="B197" i="44" a="1"/>
  <c r="B197" i="44" s="1"/>
  <c r="B27" i="44" a="1"/>
  <c r="B27" i="44" s="1"/>
  <c r="B62" i="44" a="1"/>
  <c r="B62" i="44" s="1"/>
  <c r="B126" i="44" a="1"/>
  <c r="B126" i="44" s="1"/>
  <c r="B190" i="44" a="1"/>
  <c r="B190" i="44" s="1"/>
  <c r="B28" i="44" a="1"/>
  <c r="B28" i="44" s="1"/>
  <c r="B63" i="44" a="1"/>
  <c r="B63" i="44" s="1"/>
  <c r="B127" i="44" a="1"/>
  <c r="B127" i="44" s="1"/>
  <c r="B191" i="44" a="1"/>
  <c r="B191" i="44" s="1"/>
  <c r="B29" i="44" a="1"/>
  <c r="B29" i="44" s="1"/>
  <c r="B64" i="44" a="1"/>
  <c r="B64" i="44" s="1"/>
  <c r="B128" i="44" a="1"/>
  <c r="B128" i="44" s="1"/>
  <c r="B192" i="44" a="1"/>
  <c r="B192" i="44" s="1"/>
  <c r="B22" i="44" a="1"/>
  <c r="B22" i="44" s="1"/>
  <c r="B49" i="44" a="1"/>
  <c r="B49" i="44" s="1"/>
  <c r="B113" i="44" a="1"/>
  <c r="B113" i="44" s="1"/>
  <c r="B177" i="44" a="1"/>
  <c r="B177" i="44" s="1"/>
  <c r="B241" i="44" a="1"/>
  <c r="B241" i="44" s="1"/>
  <c r="B50" i="44" a="1"/>
  <c r="B50" i="44" s="1"/>
  <c r="B114" i="44" a="1"/>
  <c r="B114" i="44" s="1"/>
  <c r="B178" i="44" a="1"/>
  <c r="B178" i="44" s="1"/>
  <c r="B242" i="44" a="1"/>
  <c r="B242" i="44" s="1"/>
  <c r="B36" i="44" a="1"/>
  <c r="B36" i="44" s="1"/>
  <c r="B100" i="44" a="1"/>
  <c r="B100" i="44" s="1"/>
  <c r="B164" i="44" a="1"/>
  <c r="B164" i="44" s="1"/>
  <c r="B228" i="44" a="1"/>
  <c r="B228" i="44" s="1"/>
  <c r="B147" i="44" a="1"/>
  <c r="B147" i="44" s="1"/>
  <c r="B77" i="44" a="1"/>
  <c r="B77" i="44" s="1"/>
  <c r="B141" i="44" a="1"/>
  <c r="B141" i="44" s="1"/>
  <c r="B205" i="44" a="1"/>
  <c r="B205" i="44" s="1"/>
  <c r="B59" i="44" a="1"/>
  <c r="B59" i="44" s="1"/>
  <c r="B70" i="44" a="1"/>
  <c r="B70" i="44" s="1"/>
  <c r="B134" i="44" a="1"/>
  <c r="B134" i="44" s="1"/>
  <c r="B198" i="44" a="1"/>
  <c r="B198" i="44" s="1"/>
  <c r="B75" i="44" a="1"/>
  <c r="B75" i="44" s="1"/>
  <c r="C502" i="43"/>
  <c r="E114" i="37" s="1"/>
  <c r="E152" i="37" s="1"/>
  <c r="B19" i="44" a="1"/>
  <c r="B19" i="44" s="1"/>
  <c r="B7" i="44" a="1"/>
  <c r="B7" i="44" s="1"/>
  <c r="B11" i="44" a="1"/>
  <c r="B11" i="44" s="1"/>
  <c r="B13" i="44" a="1"/>
  <c r="B13" i="44" s="1"/>
  <c r="B17" i="44" a="1"/>
  <c r="B17" i="44" s="1"/>
  <c r="B9" i="44" a="1"/>
  <c r="B9" i="44" s="1"/>
  <c r="B5" i="44" a="1"/>
  <c r="B5" i="44" s="1"/>
  <c r="B21" i="44" a="1"/>
  <c r="B21" i="44" s="1"/>
  <c r="B16" i="44" a="1"/>
  <c r="B16" i="44" s="1"/>
  <c r="B12" i="44" a="1"/>
  <c r="B12" i="44" s="1"/>
  <c r="B15" i="44" a="1"/>
  <c r="B15" i="44" s="1"/>
  <c r="B18" i="44" a="1"/>
  <c r="B18" i="44" s="1"/>
  <c r="B6" i="44" a="1"/>
  <c r="B6" i="44" s="1"/>
  <c r="B10" i="44" a="1"/>
  <c r="B10" i="44" s="1"/>
  <c r="B20" i="44" a="1"/>
  <c r="B20" i="44" s="1"/>
  <c r="B8" i="44" a="1"/>
  <c r="B8" i="44" s="1"/>
  <c r="B3" i="44" a="1"/>
  <c r="B3" i="44" s="1"/>
  <c r="B14" i="44" a="1"/>
  <c r="B14" i="44" s="1"/>
  <c r="BE302" i="43"/>
  <c r="BL302" i="43"/>
  <c r="BM302" i="43" s="1"/>
  <c r="BK337" i="43"/>
  <c r="BN337" i="43" s="1"/>
  <c r="AY337" i="43"/>
  <c r="AU351" i="43"/>
  <c r="BA351" i="43" s="1"/>
  <c r="BG351" i="43" s="1"/>
  <c r="AX429" i="43"/>
  <c r="BD429" i="43" s="1"/>
  <c r="BJ429" i="43" s="1"/>
  <c r="AT335" i="43"/>
  <c r="AZ335" i="43" s="1"/>
  <c r="BF335" i="43" s="1"/>
  <c r="AW336" i="43"/>
  <c r="BC336" i="43" s="1"/>
  <c r="BI336" i="43" s="1"/>
  <c r="AU500" i="43"/>
  <c r="BA500" i="43" s="1"/>
  <c r="BG500" i="43" s="1"/>
  <c r="AW367" i="43"/>
  <c r="BC367" i="43" s="1"/>
  <c r="BI367" i="43" s="1"/>
  <c r="AW442" i="43"/>
  <c r="BC442" i="43" s="1"/>
  <c r="BI442" i="43" s="1"/>
  <c r="AU337" i="43"/>
  <c r="BA337" i="43" s="1"/>
  <c r="BG337" i="43" s="1"/>
  <c r="AS444" i="43"/>
  <c r="AV347" i="43"/>
  <c r="AS414" i="43"/>
  <c r="AV336" i="43"/>
  <c r="BB336" i="43" s="1"/>
  <c r="BH336" i="43" s="1"/>
  <c r="AU429" i="43"/>
  <c r="BA429" i="43" s="1"/>
  <c r="BG429" i="43" s="1"/>
  <c r="AT446" i="43"/>
  <c r="AZ446" i="43" s="1"/>
  <c r="BF446" i="43" s="1"/>
  <c r="AW407" i="43"/>
  <c r="BC407" i="43" s="1"/>
  <c r="BI407" i="43" s="1"/>
  <c r="BE485" i="43"/>
  <c r="BL485" i="43"/>
  <c r="BM485" i="43" s="1"/>
  <c r="AT319" i="43"/>
  <c r="AZ319" i="43" s="1"/>
  <c r="BF319" i="43" s="1"/>
  <c r="AV386" i="43"/>
  <c r="BB386" i="43" s="1"/>
  <c r="BH386" i="43" s="1"/>
  <c r="AV393" i="43"/>
  <c r="BB393" i="43" s="1"/>
  <c r="BH393" i="43" s="1"/>
  <c r="AV315" i="43"/>
  <c r="BB315" i="43" s="1"/>
  <c r="BH315" i="43" s="1"/>
  <c r="AU480" i="43"/>
  <c r="BA480" i="43" s="1"/>
  <c r="BG480" i="43" s="1"/>
  <c r="AY386" i="43"/>
  <c r="AW500" i="43"/>
  <c r="BC500" i="43" s="1"/>
  <c r="BI500" i="43" s="1"/>
  <c r="AS446" i="43"/>
  <c r="AY417" i="43"/>
  <c r="BK417" i="43"/>
  <c r="BN417" i="43" s="1"/>
  <c r="AV345" i="43"/>
  <c r="BB345" i="43" s="1"/>
  <c r="BH345" i="43" s="1"/>
  <c r="AT458" i="43"/>
  <c r="AZ458" i="43" s="1"/>
  <c r="BF458" i="43" s="1"/>
  <c r="AS436" i="43"/>
  <c r="AU341" i="43"/>
  <c r="AU459" i="43"/>
  <c r="BA459" i="43" s="1"/>
  <c r="BG459" i="43" s="1"/>
  <c r="AT428" i="43"/>
  <c r="AZ428" i="43" s="1"/>
  <c r="BF428" i="43" s="1"/>
  <c r="AN2" i="43"/>
  <c r="AL31" i="44" a="1"/>
  <c r="AL31" i="44" s="1"/>
  <c r="AL32" i="44" a="1"/>
  <c r="AL32" i="44" s="1"/>
  <c r="AL34" i="44" a="1"/>
  <c r="AL34" i="44" s="1"/>
  <c r="AL36" i="44" a="1"/>
  <c r="AL36" i="44" s="1"/>
  <c r="AL37" i="44" a="1"/>
  <c r="AL37" i="44" s="1"/>
  <c r="AL54" i="44" a="1"/>
  <c r="AL54" i="44" s="1"/>
  <c r="AL98" i="44" a="1"/>
  <c r="AL98" i="44" s="1"/>
  <c r="AL162" i="44" a="1"/>
  <c r="AL162" i="44" s="1"/>
  <c r="AL226" i="44" a="1"/>
  <c r="AL226" i="44" s="1"/>
  <c r="AL91" i="44" a="1"/>
  <c r="AL91" i="44" s="1"/>
  <c r="AL155" i="44" a="1"/>
  <c r="AL155" i="44" s="1"/>
  <c r="AL219" i="44" a="1"/>
  <c r="AL219" i="44" s="1"/>
  <c r="AL84" i="44" a="1"/>
  <c r="AL84" i="44" s="1"/>
  <c r="AL148" i="44" a="1"/>
  <c r="AL148" i="44" s="1"/>
  <c r="AL212" i="44" a="1"/>
  <c r="AL212" i="44" s="1"/>
  <c r="AL77" i="44" a="1"/>
  <c r="AL77" i="44" s="1"/>
  <c r="AL141" i="44" a="1"/>
  <c r="AL141" i="44" s="1"/>
  <c r="AL110" i="44" a="1"/>
  <c r="AL110" i="44" s="1"/>
  <c r="AL174" i="44" a="1"/>
  <c r="AL174" i="44" s="1"/>
  <c r="AL238" i="44" a="1"/>
  <c r="AL238" i="44" s="1"/>
  <c r="AL111" i="44" a="1"/>
  <c r="AL111" i="44" s="1"/>
  <c r="AL175" i="44" a="1"/>
  <c r="AL175" i="44" s="1"/>
  <c r="AL239" i="44" a="1"/>
  <c r="AL239" i="44" s="1"/>
  <c r="AL112" i="44" a="1"/>
  <c r="AL112" i="44" s="1"/>
  <c r="AL176" i="44" a="1"/>
  <c r="AL176" i="44" s="1"/>
  <c r="AL240" i="44" a="1"/>
  <c r="AL240" i="44" s="1"/>
  <c r="AL105" i="44" a="1"/>
  <c r="AL105" i="44" s="1"/>
  <c r="AL169" i="44" a="1"/>
  <c r="AL169" i="44" s="1"/>
  <c r="AL233" i="44" a="1"/>
  <c r="AL233" i="44" s="1"/>
  <c r="AL237" i="44" a="1"/>
  <c r="AL237" i="44" s="1"/>
  <c r="AL39" i="44" a="1"/>
  <c r="AL39" i="44" s="1"/>
  <c r="AL40" i="44" a="1"/>
  <c r="AL40" i="44" s="1"/>
  <c r="AL42" i="44" a="1"/>
  <c r="AL42" i="44" s="1"/>
  <c r="AL44" i="44" a="1"/>
  <c r="AL44" i="44" s="1"/>
  <c r="AL45" i="44" a="1"/>
  <c r="AL45" i="44" s="1"/>
  <c r="AL62" i="44" a="1"/>
  <c r="AL62" i="44" s="1"/>
  <c r="AL106" i="44" a="1"/>
  <c r="AL106" i="44" s="1"/>
  <c r="AL170" i="44" a="1"/>
  <c r="AL170" i="44" s="1"/>
  <c r="AL234" i="44" a="1"/>
  <c r="AL234" i="44" s="1"/>
  <c r="AL99" i="44" a="1"/>
  <c r="AL99" i="44" s="1"/>
  <c r="AL163" i="44" a="1"/>
  <c r="AL163" i="44" s="1"/>
  <c r="AL227" i="44" a="1"/>
  <c r="AL227" i="44" s="1"/>
  <c r="AL92" i="44" a="1"/>
  <c r="AL92" i="44" s="1"/>
  <c r="AL156" i="44" a="1"/>
  <c r="AL156" i="44" s="1"/>
  <c r="AL220" i="44" a="1"/>
  <c r="AL220" i="44" s="1"/>
  <c r="AL85" i="44" a="1"/>
  <c r="AL85" i="44" s="1"/>
  <c r="AL149" i="44" a="1"/>
  <c r="AL149" i="44" s="1"/>
  <c r="AL118" i="44" a="1"/>
  <c r="AL118" i="44" s="1"/>
  <c r="AL182" i="44" a="1"/>
  <c r="AL182" i="44" s="1"/>
  <c r="AL246" i="44" a="1"/>
  <c r="AL246" i="44" s="1"/>
  <c r="AL119" i="44" a="1"/>
  <c r="AL119" i="44" s="1"/>
  <c r="AL183" i="44" a="1"/>
  <c r="AL183" i="44" s="1"/>
  <c r="AL247" i="44" a="1"/>
  <c r="AL247" i="44" s="1"/>
  <c r="AL120" i="44" a="1"/>
  <c r="AL120" i="44" s="1"/>
  <c r="AL184" i="44" a="1"/>
  <c r="AL184" i="44" s="1"/>
  <c r="AL248" i="44" a="1"/>
  <c r="AL248" i="44" s="1"/>
  <c r="AL113" i="44" a="1"/>
  <c r="AL113" i="44" s="1"/>
  <c r="AL177" i="44" a="1"/>
  <c r="AL177" i="44" s="1"/>
  <c r="AL241" i="44" a="1"/>
  <c r="AL241" i="44" s="1"/>
  <c r="AL181" i="44" a="1"/>
  <c r="AL181" i="44" s="1"/>
  <c r="AL47" i="44" a="1"/>
  <c r="AL47" i="44" s="1"/>
  <c r="AL48" i="44" a="1"/>
  <c r="AL48" i="44" s="1"/>
  <c r="AL50" i="44" a="1"/>
  <c r="AL50" i="44" s="1"/>
  <c r="AL52" i="44" a="1"/>
  <c r="AL52" i="44" s="1"/>
  <c r="AL53" i="44" a="1"/>
  <c r="AL53" i="44" s="1"/>
  <c r="AL70" i="44" a="1"/>
  <c r="AL70" i="44" s="1"/>
  <c r="AL114" i="44" a="1"/>
  <c r="AL114" i="44" s="1"/>
  <c r="AL178" i="44" a="1"/>
  <c r="AL178" i="44" s="1"/>
  <c r="AL242" i="44" a="1"/>
  <c r="AL242" i="44" s="1"/>
  <c r="AL107" i="44" a="1"/>
  <c r="AL107" i="44" s="1"/>
  <c r="AL171" i="44" a="1"/>
  <c r="AL171" i="44" s="1"/>
  <c r="AL235" i="44" a="1"/>
  <c r="AL235" i="44" s="1"/>
  <c r="AL100" i="44" a="1"/>
  <c r="AL100" i="44" s="1"/>
  <c r="AL164" i="44" a="1"/>
  <c r="AL164" i="44" s="1"/>
  <c r="AL228" i="44" a="1"/>
  <c r="AL228" i="44" s="1"/>
  <c r="AL93" i="44" a="1"/>
  <c r="AL93" i="44" s="1"/>
  <c r="AL49" i="44" a="1"/>
  <c r="AL49" i="44" s="1"/>
  <c r="AL126" i="44" a="1"/>
  <c r="AL126" i="44" s="1"/>
  <c r="AL190" i="44" a="1"/>
  <c r="AL190" i="44" s="1"/>
  <c r="AL51" i="44" a="1"/>
  <c r="AL51" i="44" s="1"/>
  <c r="AL127" i="44" a="1"/>
  <c r="AL127" i="44" s="1"/>
  <c r="AL191" i="44" a="1"/>
  <c r="AL191" i="44" s="1"/>
  <c r="AL56" i="44" a="1"/>
  <c r="AL56" i="44" s="1"/>
  <c r="AL128" i="44" a="1"/>
  <c r="AL128" i="44" s="1"/>
  <c r="AL192" i="44" a="1"/>
  <c r="AL192" i="44" s="1"/>
  <c r="AL19" i="44" a="1"/>
  <c r="AL19" i="44" s="1"/>
  <c r="AL121" i="44" a="1"/>
  <c r="AL121" i="44" s="1"/>
  <c r="AL185" i="44" a="1"/>
  <c r="AL185" i="44" s="1"/>
  <c r="AL249" i="44" a="1"/>
  <c r="AL249" i="44" s="1"/>
  <c r="AL245" i="44" a="1"/>
  <c r="AL245" i="44" s="1"/>
  <c r="AL55" i="44" a="1"/>
  <c r="AL55" i="44" s="1"/>
  <c r="AL17" i="44" a="1"/>
  <c r="AL17" i="44" s="1"/>
  <c r="AL58" i="44" a="1"/>
  <c r="AL58" i="44" s="1"/>
  <c r="AL60" i="44" a="1"/>
  <c r="AL60" i="44" s="1"/>
  <c r="AL14" i="44" a="1"/>
  <c r="AL14" i="44" s="1"/>
  <c r="AL27" i="44" a="1"/>
  <c r="AL27" i="44" s="1"/>
  <c r="AL122" i="44" a="1"/>
  <c r="AL122" i="44" s="1"/>
  <c r="AL186" i="44" a="1"/>
  <c r="AL186" i="44" s="1"/>
  <c r="AL250" i="44" a="1"/>
  <c r="AL250" i="44" s="1"/>
  <c r="AL115" i="44" a="1"/>
  <c r="AL115" i="44" s="1"/>
  <c r="AL179" i="44" a="1"/>
  <c r="AL179" i="44" s="1"/>
  <c r="AL243" i="44" a="1"/>
  <c r="AL243" i="44" s="1"/>
  <c r="AL108" i="44" a="1"/>
  <c r="AL108" i="44" s="1"/>
  <c r="AL172" i="44" a="1"/>
  <c r="AL172" i="44" s="1"/>
  <c r="AL236" i="44" a="1"/>
  <c r="AL236" i="44" s="1"/>
  <c r="AL101" i="44" a="1"/>
  <c r="AL101" i="44" s="1"/>
  <c r="AL67" i="44" a="1"/>
  <c r="AL67" i="44" s="1"/>
  <c r="AL134" i="44" a="1"/>
  <c r="AL134" i="44" s="1"/>
  <c r="AL198" i="44" a="1"/>
  <c r="AL198" i="44" s="1"/>
  <c r="AL69" i="44" a="1"/>
  <c r="AL69" i="44" s="1"/>
  <c r="AL135" i="44" a="1"/>
  <c r="AL135" i="44" s="1"/>
  <c r="AL199" i="44" a="1"/>
  <c r="AL199" i="44" s="1"/>
  <c r="AL72" i="44" a="1"/>
  <c r="AL72" i="44" s="1"/>
  <c r="AL136" i="44" a="1"/>
  <c r="AL136" i="44" s="1"/>
  <c r="AL200" i="44" a="1"/>
  <c r="AL200" i="44" s="1"/>
  <c r="AL57" i="44" a="1"/>
  <c r="AL57" i="44" s="1"/>
  <c r="AL129" i="44" a="1"/>
  <c r="AL129" i="44" s="1"/>
  <c r="AL193" i="44" a="1"/>
  <c r="AL193" i="44" s="1"/>
  <c r="AL157" i="44" a="1"/>
  <c r="AL157" i="44" s="1"/>
  <c r="AL189" i="44" a="1"/>
  <c r="AL189" i="44" s="1"/>
  <c r="AL63" i="44" a="1"/>
  <c r="AL63" i="44" s="1"/>
  <c r="AL25" i="44" a="1"/>
  <c r="AL25" i="44" s="1"/>
  <c r="AL66" i="44" a="1"/>
  <c r="AL66" i="44" s="1"/>
  <c r="AL68" i="44" a="1"/>
  <c r="AL68" i="44" s="1"/>
  <c r="AL22" i="44" a="1"/>
  <c r="AL22" i="44" s="1"/>
  <c r="AL59" i="44" a="1"/>
  <c r="AL59" i="44" s="1"/>
  <c r="AL130" i="44" a="1"/>
  <c r="AL130" i="44" s="1"/>
  <c r="AL194" i="44" a="1"/>
  <c r="AL194" i="44" s="1"/>
  <c r="AL35" i="44" a="1"/>
  <c r="AL35" i="44" s="1"/>
  <c r="AL123" i="44" a="1"/>
  <c r="AL123" i="44" s="1"/>
  <c r="AL187" i="44" a="1"/>
  <c r="AL187" i="44" s="1"/>
  <c r="AL251" i="44" a="1"/>
  <c r="AL251" i="44" s="1"/>
  <c r="AL116" i="44" a="1"/>
  <c r="AL116" i="44" s="1"/>
  <c r="AL180" i="44" a="1"/>
  <c r="AL180" i="44" s="1"/>
  <c r="AL244" i="44" a="1"/>
  <c r="AL244" i="44" s="1"/>
  <c r="AL109" i="44" a="1"/>
  <c r="AL109" i="44" s="1"/>
  <c r="AL78" i="44" a="1"/>
  <c r="AL78" i="44" s="1"/>
  <c r="AL142" i="44" a="1"/>
  <c r="AL142" i="44" s="1"/>
  <c r="AL206" i="44" a="1"/>
  <c r="AL206" i="44" s="1"/>
  <c r="AL79" i="44" a="1"/>
  <c r="AL79" i="44" s="1"/>
  <c r="AL143" i="44" a="1"/>
  <c r="AL143" i="44" s="1"/>
  <c r="AL207" i="44" a="1"/>
  <c r="AL207" i="44" s="1"/>
  <c r="AL80" i="44" a="1"/>
  <c r="AL80" i="44" s="1"/>
  <c r="AL144" i="44" a="1"/>
  <c r="AL144" i="44" s="1"/>
  <c r="AL208" i="44" a="1"/>
  <c r="AL208" i="44" s="1"/>
  <c r="AL73" i="44" a="1"/>
  <c r="AL73" i="44" s="1"/>
  <c r="AL137" i="44" a="1"/>
  <c r="AL137" i="44" s="1"/>
  <c r="AL201" i="44" a="1"/>
  <c r="AL201" i="44" s="1"/>
  <c r="AL221" i="44" a="1"/>
  <c r="AL221" i="44" s="1"/>
  <c r="AL253" i="44" a="1"/>
  <c r="AL253" i="44" s="1"/>
  <c r="AL71" i="44" a="1"/>
  <c r="AL71" i="44" s="1"/>
  <c r="AL33" i="44" a="1"/>
  <c r="AL33" i="44" s="1"/>
  <c r="AL12" i="44" a="1"/>
  <c r="AL12" i="44" s="1"/>
  <c r="AL13" i="44" a="1"/>
  <c r="AL13" i="44" s="1"/>
  <c r="AL30" i="44" a="1"/>
  <c r="AL30" i="44" s="1"/>
  <c r="AL74" i="44" a="1"/>
  <c r="AL74" i="44" s="1"/>
  <c r="AL138" i="44" a="1"/>
  <c r="AL138" i="44" s="1"/>
  <c r="AL202" i="44" a="1"/>
  <c r="AL202" i="44" s="1"/>
  <c r="AL61" i="44" a="1"/>
  <c r="AL61" i="44" s="1"/>
  <c r="AL131" i="44" a="1"/>
  <c r="AL131" i="44" s="1"/>
  <c r="AL195" i="44" a="1"/>
  <c r="AL195" i="44" s="1"/>
  <c r="AL41" i="44" a="1"/>
  <c r="AL41" i="44" s="1"/>
  <c r="AL124" i="44" a="1"/>
  <c r="AL124" i="44" s="1"/>
  <c r="AL188" i="44" a="1"/>
  <c r="AL188" i="44" s="1"/>
  <c r="AL252" i="44" a="1"/>
  <c r="AL252" i="44" s="1"/>
  <c r="AL117" i="44" a="1"/>
  <c r="AL117" i="44" s="1"/>
  <c r="AL86" i="44" a="1"/>
  <c r="AL86" i="44" s="1"/>
  <c r="AL150" i="44" a="1"/>
  <c r="AL150" i="44" s="1"/>
  <c r="AL214" i="44" a="1"/>
  <c r="AL214" i="44" s="1"/>
  <c r="AL87" i="44" a="1"/>
  <c r="AL87" i="44" s="1"/>
  <c r="AL151" i="44" a="1"/>
  <c r="AL151" i="44" s="1"/>
  <c r="AL215" i="44" a="1"/>
  <c r="AL215" i="44" s="1"/>
  <c r="AL88" i="44" a="1"/>
  <c r="AL88" i="44" s="1"/>
  <c r="AL152" i="44" a="1"/>
  <c r="AL152" i="44" s="1"/>
  <c r="AL216" i="44" a="1"/>
  <c r="AL216" i="44" s="1"/>
  <c r="AL81" i="44" a="1"/>
  <c r="AL81" i="44" s="1"/>
  <c r="AL145" i="44" a="1"/>
  <c r="AL145" i="44" s="1"/>
  <c r="AL209" i="44" a="1"/>
  <c r="AL209" i="44" s="1"/>
  <c r="AL165" i="44" a="1"/>
  <c r="AL165" i="44" s="1"/>
  <c r="AL197" i="44" a="1"/>
  <c r="AL197" i="44" s="1"/>
  <c r="AL15" i="44" a="1"/>
  <c r="AL15" i="44" s="1"/>
  <c r="AL16" i="44" a="1"/>
  <c r="AL16" i="44" s="1"/>
  <c r="AL18" i="44" a="1"/>
  <c r="AL18" i="44" s="1"/>
  <c r="AL20" i="44" a="1"/>
  <c r="AL20" i="44" s="1"/>
  <c r="AL21" i="44" a="1"/>
  <c r="AL21" i="44" s="1"/>
  <c r="AL38" i="44" a="1"/>
  <c r="AL38" i="44" s="1"/>
  <c r="AL82" i="44" a="1"/>
  <c r="AL82" i="44" s="1"/>
  <c r="AL146" i="44" a="1"/>
  <c r="AL146" i="44" s="1"/>
  <c r="AL210" i="44" a="1"/>
  <c r="AL210" i="44" s="1"/>
  <c r="AL75" i="44" a="1"/>
  <c r="AL75" i="44" s="1"/>
  <c r="AL139" i="44" a="1"/>
  <c r="AL139" i="44" s="1"/>
  <c r="AL203" i="44" a="1"/>
  <c r="AL203" i="44" s="1"/>
  <c r="AL64" i="44" a="1"/>
  <c r="AL64" i="44" s="1"/>
  <c r="AL132" i="44" a="1"/>
  <c r="AL132" i="44" s="1"/>
  <c r="AL196" i="44" a="1"/>
  <c r="AL196" i="44" s="1"/>
  <c r="AL43" i="44" a="1"/>
  <c r="AL43" i="44" s="1"/>
  <c r="AL125" i="44" a="1"/>
  <c r="AL125" i="44" s="1"/>
  <c r="AL94" i="44" a="1"/>
  <c r="AL94" i="44" s="1"/>
  <c r="AL158" i="44" a="1"/>
  <c r="AL158" i="44" s="1"/>
  <c r="AL222" i="44" a="1"/>
  <c r="AL222" i="44" s="1"/>
  <c r="AL95" i="44" a="1"/>
  <c r="AL95" i="44" s="1"/>
  <c r="AL159" i="44" a="1"/>
  <c r="AL159" i="44" s="1"/>
  <c r="AL223" i="44" a="1"/>
  <c r="AL223" i="44" s="1"/>
  <c r="AL96" i="44" a="1"/>
  <c r="AL96" i="44" s="1"/>
  <c r="AL160" i="44" a="1"/>
  <c r="AL160" i="44" s="1"/>
  <c r="AL224" i="44" a="1"/>
  <c r="AL224" i="44" s="1"/>
  <c r="AL89" i="44" a="1"/>
  <c r="AL89" i="44" s="1"/>
  <c r="AL153" i="44" a="1"/>
  <c r="AL153" i="44" s="1"/>
  <c r="AL217" i="44" a="1"/>
  <c r="AL217" i="44" s="1"/>
  <c r="AL229" i="44" a="1"/>
  <c r="AL229" i="44" s="1"/>
  <c r="AL205" i="44" a="1"/>
  <c r="AL205" i="44" s="1"/>
  <c r="AL23" i="44" a="1"/>
  <c r="AL23" i="44" s="1"/>
  <c r="AL24" i="44" a="1"/>
  <c r="AL24" i="44" s="1"/>
  <c r="AL26" i="44" a="1"/>
  <c r="AL26" i="44" s="1"/>
  <c r="AL28" i="44" a="1"/>
  <c r="AL28" i="44" s="1"/>
  <c r="AL29" i="44" a="1"/>
  <c r="AL29" i="44" s="1"/>
  <c r="AL46" i="44" a="1"/>
  <c r="AL46" i="44" s="1"/>
  <c r="AL90" i="44" a="1"/>
  <c r="AL90" i="44" s="1"/>
  <c r="AL154" i="44" a="1"/>
  <c r="AL154" i="44" s="1"/>
  <c r="AL218" i="44" a="1"/>
  <c r="AL218" i="44" s="1"/>
  <c r="AL83" i="44" a="1"/>
  <c r="AL83" i="44" s="1"/>
  <c r="AL147" i="44" a="1"/>
  <c r="AL147" i="44" s="1"/>
  <c r="AL211" i="44" a="1"/>
  <c r="AL211" i="44" s="1"/>
  <c r="AL76" i="44" a="1"/>
  <c r="AL76" i="44" s="1"/>
  <c r="AL140" i="44" a="1"/>
  <c r="AL140" i="44" s="1"/>
  <c r="AL204" i="44" a="1"/>
  <c r="AL204" i="44" s="1"/>
  <c r="AL65" i="44" a="1"/>
  <c r="AL65" i="44" s="1"/>
  <c r="AL133" i="44" a="1"/>
  <c r="AL133" i="44" s="1"/>
  <c r="AL102" i="44" a="1"/>
  <c r="AL102" i="44" s="1"/>
  <c r="AL166" i="44" a="1"/>
  <c r="AL166" i="44" s="1"/>
  <c r="AL230" i="44" a="1"/>
  <c r="AL230" i="44" s="1"/>
  <c r="AL103" i="44" a="1"/>
  <c r="AL103" i="44" s="1"/>
  <c r="AL167" i="44" a="1"/>
  <c r="AL167" i="44" s="1"/>
  <c r="AL231" i="44" a="1"/>
  <c r="AL231" i="44" s="1"/>
  <c r="AL104" i="44" a="1"/>
  <c r="AL104" i="44" s="1"/>
  <c r="AL168" i="44" a="1"/>
  <c r="AL168" i="44" s="1"/>
  <c r="AL232" i="44" a="1"/>
  <c r="AL232" i="44" s="1"/>
  <c r="AL97" i="44" a="1"/>
  <c r="AL97" i="44" s="1"/>
  <c r="AL161" i="44" a="1"/>
  <c r="AL161" i="44" s="1"/>
  <c r="AL225" i="44" a="1"/>
  <c r="AL225" i="44" s="1"/>
  <c r="AL173" i="44" a="1"/>
  <c r="AL173" i="44" s="1"/>
  <c r="AL213" i="44" a="1"/>
  <c r="AL213" i="44" s="1"/>
  <c r="AL5" i="44" a="1"/>
  <c r="AL5" i="44" s="1"/>
  <c r="AL7" i="44" a="1"/>
  <c r="AL7" i="44" s="1"/>
  <c r="AL11" i="44" a="1"/>
  <c r="AL11" i="44" s="1"/>
  <c r="AL10" i="44" a="1"/>
  <c r="AL10" i="44" s="1"/>
  <c r="AL8" i="44" a="1"/>
  <c r="AL8" i="44" s="1"/>
  <c r="AL4" i="44" a="1"/>
  <c r="AL4" i="44" s="1"/>
  <c r="AL3" i="44" a="1"/>
  <c r="AL3" i="44" s="1"/>
  <c r="AL9" i="44" a="1"/>
  <c r="AL9" i="44" s="1"/>
  <c r="AL6" i="44" a="1"/>
  <c r="AL6" i="44" s="1"/>
  <c r="AY465" i="43"/>
  <c r="AG2" i="43"/>
  <c r="AE59" i="44" a="1"/>
  <c r="AE59" i="44" s="1"/>
  <c r="AE123" i="44" a="1"/>
  <c r="AE123" i="44" s="1"/>
  <c r="AE187" i="44" a="1"/>
  <c r="AE187" i="44" s="1"/>
  <c r="AE251" i="44" a="1"/>
  <c r="AE251" i="44" s="1"/>
  <c r="AE84" i="44" a="1"/>
  <c r="AE84" i="44" s="1"/>
  <c r="AE148" i="44" a="1"/>
  <c r="AE148" i="44" s="1"/>
  <c r="AE212" i="44" a="1"/>
  <c r="AE212" i="44" s="1"/>
  <c r="AE37" i="44" a="1"/>
  <c r="AE37" i="44" s="1"/>
  <c r="AE101" i="44" a="1"/>
  <c r="AE101" i="44" s="1"/>
  <c r="AE165" i="44" a="1"/>
  <c r="AE165" i="44" s="1"/>
  <c r="AE229" i="44" a="1"/>
  <c r="AE229" i="44" s="1"/>
  <c r="AE54" i="44" a="1"/>
  <c r="AE54" i="44" s="1"/>
  <c r="AE118" i="44" a="1"/>
  <c r="AE118" i="44" s="1"/>
  <c r="AE182" i="44" a="1"/>
  <c r="AE182" i="44" s="1"/>
  <c r="AE246" i="44" a="1"/>
  <c r="AE246" i="44" s="1"/>
  <c r="AE79" i="44" a="1"/>
  <c r="AE79" i="44" s="1"/>
  <c r="AE143" i="44" a="1"/>
  <c r="AE143" i="44" s="1"/>
  <c r="AE207" i="44" a="1"/>
  <c r="AE207" i="44" s="1"/>
  <c r="AE40" i="44" a="1"/>
  <c r="AE40" i="44" s="1"/>
  <c r="AE104" i="44" a="1"/>
  <c r="AE104" i="44" s="1"/>
  <c r="AE168" i="44" a="1"/>
  <c r="AE168" i="44" s="1"/>
  <c r="AE232" i="44" a="1"/>
  <c r="AE232" i="44" s="1"/>
  <c r="AE65" i="44" a="1"/>
  <c r="AE65" i="44" s="1"/>
  <c r="AE129" i="44" a="1"/>
  <c r="AE129" i="44" s="1"/>
  <c r="AE193" i="44" a="1"/>
  <c r="AE193" i="44" s="1"/>
  <c r="AE50" i="44" a="1"/>
  <c r="AE50" i="44" s="1"/>
  <c r="AE66" i="44" a="1"/>
  <c r="AE66" i="44" s="1"/>
  <c r="AE210" i="44" a="1"/>
  <c r="AE210" i="44" s="1"/>
  <c r="AE226" i="44" a="1"/>
  <c r="AE226" i="44" s="1"/>
  <c r="AE67" i="44" a="1"/>
  <c r="AE67" i="44" s="1"/>
  <c r="AE131" i="44" a="1"/>
  <c r="AE131" i="44" s="1"/>
  <c r="AE195" i="44" a="1"/>
  <c r="AE195" i="44" s="1"/>
  <c r="AE28" i="44" a="1"/>
  <c r="AE28" i="44" s="1"/>
  <c r="AE92" i="44" a="1"/>
  <c r="AE92" i="44" s="1"/>
  <c r="AE156" i="44" a="1"/>
  <c r="AE156" i="44" s="1"/>
  <c r="AE220" i="44" a="1"/>
  <c r="AE220" i="44" s="1"/>
  <c r="AE45" i="44" a="1"/>
  <c r="AE45" i="44" s="1"/>
  <c r="AE109" i="44" a="1"/>
  <c r="AE109" i="44" s="1"/>
  <c r="AE173" i="44" a="1"/>
  <c r="AE173" i="44" s="1"/>
  <c r="AE237" i="44" a="1"/>
  <c r="AE237" i="44" s="1"/>
  <c r="AE62" i="44" a="1"/>
  <c r="AE62" i="44" s="1"/>
  <c r="AE126" i="44" a="1"/>
  <c r="AE126" i="44" s="1"/>
  <c r="AE190" i="44" a="1"/>
  <c r="AE190" i="44" s="1"/>
  <c r="AE23" i="44" a="1"/>
  <c r="AE23" i="44" s="1"/>
  <c r="AE87" i="44" a="1"/>
  <c r="AE87" i="44" s="1"/>
  <c r="AE151" i="44" a="1"/>
  <c r="AE151" i="44" s="1"/>
  <c r="AE215" i="44" a="1"/>
  <c r="AE215" i="44" s="1"/>
  <c r="AE48" i="44" a="1"/>
  <c r="AE48" i="44" s="1"/>
  <c r="AE112" i="44" a="1"/>
  <c r="AE112" i="44" s="1"/>
  <c r="AE176" i="44" a="1"/>
  <c r="AE176" i="44" s="1"/>
  <c r="AE240" i="44" a="1"/>
  <c r="AE240" i="44" s="1"/>
  <c r="AE73" i="44" a="1"/>
  <c r="AE73" i="44" s="1"/>
  <c r="AE137" i="44" a="1"/>
  <c r="AE137" i="44" s="1"/>
  <c r="AE201" i="44" a="1"/>
  <c r="AE201" i="44" s="1"/>
  <c r="AE114" i="44" a="1"/>
  <c r="AE114" i="44" s="1"/>
  <c r="AE130" i="44" a="1"/>
  <c r="AE130" i="44" s="1"/>
  <c r="AE26" i="44" a="1"/>
  <c r="AE26" i="44" s="1"/>
  <c r="AE42" i="44" a="1"/>
  <c r="AE42" i="44" s="1"/>
  <c r="AE75" i="44" a="1"/>
  <c r="AE75" i="44" s="1"/>
  <c r="AE139" i="44" a="1"/>
  <c r="AE139" i="44" s="1"/>
  <c r="AE203" i="44" a="1"/>
  <c r="AE203" i="44" s="1"/>
  <c r="AE36" i="44" a="1"/>
  <c r="AE36" i="44" s="1"/>
  <c r="AE100" i="44" a="1"/>
  <c r="AE100" i="44" s="1"/>
  <c r="AE164" i="44" a="1"/>
  <c r="AE164" i="44" s="1"/>
  <c r="AE228" i="44" a="1"/>
  <c r="AE228" i="44" s="1"/>
  <c r="AE53" i="44" a="1"/>
  <c r="AE53" i="44" s="1"/>
  <c r="AE117" i="44" a="1"/>
  <c r="AE117" i="44" s="1"/>
  <c r="AE181" i="44" a="1"/>
  <c r="AE181" i="44" s="1"/>
  <c r="AE245" i="44" a="1"/>
  <c r="AE245" i="44" s="1"/>
  <c r="AE70" i="44" a="1"/>
  <c r="AE70" i="44" s="1"/>
  <c r="AE134" i="44" a="1"/>
  <c r="AE134" i="44" s="1"/>
  <c r="AE198" i="44" a="1"/>
  <c r="AE198" i="44" s="1"/>
  <c r="AE31" i="44" a="1"/>
  <c r="AE31" i="44" s="1"/>
  <c r="AE95" i="44" a="1"/>
  <c r="AE95" i="44" s="1"/>
  <c r="AE159" i="44" a="1"/>
  <c r="AE159" i="44" s="1"/>
  <c r="AE223" i="44" a="1"/>
  <c r="AE223" i="44" s="1"/>
  <c r="AE56" i="44" a="1"/>
  <c r="AE56" i="44" s="1"/>
  <c r="AE120" i="44" a="1"/>
  <c r="AE120" i="44" s="1"/>
  <c r="AE184" i="44" a="1"/>
  <c r="AE184" i="44" s="1"/>
  <c r="AE248" i="44" a="1"/>
  <c r="AE248" i="44" s="1"/>
  <c r="AE81" i="44" a="1"/>
  <c r="AE81" i="44" s="1"/>
  <c r="AE145" i="44" a="1"/>
  <c r="AE145" i="44" s="1"/>
  <c r="AE209" i="44" a="1"/>
  <c r="AE209" i="44" s="1"/>
  <c r="AE178" i="44" a="1"/>
  <c r="AE178" i="44" s="1"/>
  <c r="AE194" i="44" a="1"/>
  <c r="AE194" i="44" s="1"/>
  <c r="AE90" i="44" a="1"/>
  <c r="AE90" i="44" s="1"/>
  <c r="AE106" i="44" a="1"/>
  <c r="AE106" i="44" s="1"/>
  <c r="AE83" i="44" a="1"/>
  <c r="AE83" i="44" s="1"/>
  <c r="AE147" i="44" a="1"/>
  <c r="AE147" i="44" s="1"/>
  <c r="AE211" i="44" a="1"/>
  <c r="AE211" i="44" s="1"/>
  <c r="AE44" i="44" a="1"/>
  <c r="AE44" i="44" s="1"/>
  <c r="AE108" i="44" a="1"/>
  <c r="AE108" i="44" s="1"/>
  <c r="AE172" i="44" a="1"/>
  <c r="AE172" i="44" s="1"/>
  <c r="AE236" i="44" a="1"/>
  <c r="AE236" i="44" s="1"/>
  <c r="AE61" i="44" a="1"/>
  <c r="AE61" i="44" s="1"/>
  <c r="AE125" i="44" a="1"/>
  <c r="AE125" i="44" s="1"/>
  <c r="AE189" i="44" a="1"/>
  <c r="AE189" i="44" s="1"/>
  <c r="AE253" i="44" a="1"/>
  <c r="AE253" i="44" s="1"/>
  <c r="AE78" i="44" a="1"/>
  <c r="AE78" i="44" s="1"/>
  <c r="AE142" i="44" a="1"/>
  <c r="AE142" i="44" s="1"/>
  <c r="AE206" i="44" a="1"/>
  <c r="AE206" i="44" s="1"/>
  <c r="AE39" i="44" a="1"/>
  <c r="AE39" i="44" s="1"/>
  <c r="AE103" i="44" a="1"/>
  <c r="AE103" i="44" s="1"/>
  <c r="AE167" i="44" a="1"/>
  <c r="AE167" i="44" s="1"/>
  <c r="AE231" i="44" a="1"/>
  <c r="AE231" i="44" s="1"/>
  <c r="AE64" i="44" a="1"/>
  <c r="AE64" i="44" s="1"/>
  <c r="AE128" i="44" a="1"/>
  <c r="AE128" i="44" s="1"/>
  <c r="AE192" i="44" a="1"/>
  <c r="AE192" i="44" s="1"/>
  <c r="AE25" i="44" a="1"/>
  <c r="AE25" i="44" s="1"/>
  <c r="AE89" i="44" a="1"/>
  <c r="AE89" i="44" s="1"/>
  <c r="AE153" i="44" a="1"/>
  <c r="AE153" i="44" s="1"/>
  <c r="AE217" i="44" a="1"/>
  <c r="AE217" i="44" s="1"/>
  <c r="AE242" i="44" a="1"/>
  <c r="AE242" i="44" s="1"/>
  <c r="AE74" i="44" a="1"/>
  <c r="AE74" i="44" s="1"/>
  <c r="AE154" i="44" a="1"/>
  <c r="AE154" i="44" s="1"/>
  <c r="AE170" i="44" a="1"/>
  <c r="AE170" i="44" s="1"/>
  <c r="AE27" i="44" a="1"/>
  <c r="AE27" i="44" s="1"/>
  <c r="AE91" i="44" a="1"/>
  <c r="AE91" i="44" s="1"/>
  <c r="AE155" i="44" a="1"/>
  <c r="AE155" i="44" s="1"/>
  <c r="AE219" i="44" a="1"/>
  <c r="AE219" i="44" s="1"/>
  <c r="AE52" i="44" a="1"/>
  <c r="AE52" i="44" s="1"/>
  <c r="AE116" i="44" a="1"/>
  <c r="AE116" i="44" s="1"/>
  <c r="AE180" i="44" a="1"/>
  <c r="AE180" i="44" s="1"/>
  <c r="AE244" i="44" a="1"/>
  <c r="AE244" i="44" s="1"/>
  <c r="AE69" i="44" a="1"/>
  <c r="AE69" i="44" s="1"/>
  <c r="AE133" i="44" a="1"/>
  <c r="AE133" i="44" s="1"/>
  <c r="AE197" i="44" a="1"/>
  <c r="AE197" i="44" s="1"/>
  <c r="AE22" i="44" a="1"/>
  <c r="AE22" i="44" s="1"/>
  <c r="AE86" i="44" a="1"/>
  <c r="AE86" i="44" s="1"/>
  <c r="AE150" i="44" a="1"/>
  <c r="AE150" i="44" s="1"/>
  <c r="AE214" i="44" a="1"/>
  <c r="AE214" i="44" s="1"/>
  <c r="AE47" i="44" a="1"/>
  <c r="AE47" i="44" s="1"/>
  <c r="AE111" i="44" a="1"/>
  <c r="AE111" i="44" s="1"/>
  <c r="AE175" i="44" a="1"/>
  <c r="AE175" i="44" s="1"/>
  <c r="AE239" i="44" a="1"/>
  <c r="AE239" i="44" s="1"/>
  <c r="AE72" i="44" a="1"/>
  <c r="AE72" i="44" s="1"/>
  <c r="AE136" i="44" a="1"/>
  <c r="AE136" i="44" s="1"/>
  <c r="AE200" i="44" a="1"/>
  <c r="AE200" i="44" s="1"/>
  <c r="AE33" i="44" a="1"/>
  <c r="AE33" i="44" s="1"/>
  <c r="AE97" i="44" a="1"/>
  <c r="AE97" i="44" s="1"/>
  <c r="AE161" i="44" a="1"/>
  <c r="AE161" i="44" s="1"/>
  <c r="AE225" i="44" a="1"/>
  <c r="AE225" i="44" s="1"/>
  <c r="AE58" i="44" a="1"/>
  <c r="AE58" i="44" s="1"/>
  <c r="AE138" i="44" a="1"/>
  <c r="AE138" i="44" s="1"/>
  <c r="AE218" i="44" a="1"/>
  <c r="AE218" i="44" s="1"/>
  <c r="AE234" i="44" a="1"/>
  <c r="AE234" i="44" s="1"/>
  <c r="AE35" i="44" a="1"/>
  <c r="AE35" i="44" s="1"/>
  <c r="AE99" i="44" a="1"/>
  <c r="AE99" i="44" s="1"/>
  <c r="AE163" i="44" a="1"/>
  <c r="AE163" i="44" s="1"/>
  <c r="AE227" i="44" a="1"/>
  <c r="AE227" i="44" s="1"/>
  <c r="AE60" i="44" a="1"/>
  <c r="AE60" i="44" s="1"/>
  <c r="AE124" i="44" a="1"/>
  <c r="AE124" i="44" s="1"/>
  <c r="AE188" i="44" a="1"/>
  <c r="AE188" i="44" s="1"/>
  <c r="AE252" i="44" a="1"/>
  <c r="AE252" i="44" s="1"/>
  <c r="AE77" i="44" a="1"/>
  <c r="AE77" i="44" s="1"/>
  <c r="AE141" i="44" a="1"/>
  <c r="AE141" i="44" s="1"/>
  <c r="AE205" i="44" a="1"/>
  <c r="AE205" i="44" s="1"/>
  <c r="AE30" i="44" a="1"/>
  <c r="AE30" i="44" s="1"/>
  <c r="AE94" i="44" a="1"/>
  <c r="AE94" i="44" s="1"/>
  <c r="AE158" i="44" a="1"/>
  <c r="AE158" i="44" s="1"/>
  <c r="AE222" i="44" a="1"/>
  <c r="AE222" i="44" s="1"/>
  <c r="AE55" i="44" a="1"/>
  <c r="AE55" i="44" s="1"/>
  <c r="AE119" i="44" a="1"/>
  <c r="AE119" i="44" s="1"/>
  <c r="AE183" i="44" a="1"/>
  <c r="AE183" i="44" s="1"/>
  <c r="AE247" i="44" a="1"/>
  <c r="AE247" i="44" s="1"/>
  <c r="AE80" i="44" a="1"/>
  <c r="AE80" i="44" s="1"/>
  <c r="AE144" i="44" a="1"/>
  <c r="AE144" i="44" s="1"/>
  <c r="AE208" i="44" a="1"/>
  <c r="AE208" i="44" s="1"/>
  <c r="AE41" i="44" a="1"/>
  <c r="AE41" i="44" s="1"/>
  <c r="AE105" i="44" a="1"/>
  <c r="AE105" i="44" s="1"/>
  <c r="AE169" i="44" a="1"/>
  <c r="AE169" i="44" s="1"/>
  <c r="AE233" i="44" a="1"/>
  <c r="AE233" i="44" s="1"/>
  <c r="AE122" i="44" a="1"/>
  <c r="AE122" i="44" s="1"/>
  <c r="AE202" i="44" a="1"/>
  <c r="AE202" i="44" s="1"/>
  <c r="AE34" i="44" a="1"/>
  <c r="AE34" i="44" s="1"/>
  <c r="AF502" i="43"/>
  <c r="E139" i="37" s="1"/>
  <c r="AE43" i="44" a="1"/>
  <c r="AE43" i="44" s="1"/>
  <c r="AE107" i="44" a="1"/>
  <c r="AE107" i="44" s="1"/>
  <c r="AE171" i="44" a="1"/>
  <c r="AE171" i="44" s="1"/>
  <c r="AE235" i="44" a="1"/>
  <c r="AE235" i="44" s="1"/>
  <c r="AE68" i="44" a="1"/>
  <c r="AE68" i="44" s="1"/>
  <c r="AE132" i="44" a="1"/>
  <c r="AE132" i="44" s="1"/>
  <c r="AE196" i="44" a="1"/>
  <c r="AE196" i="44" s="1"/>
  <c r="AE21" i="44" a="1"/>
  <c r="AE21" i="44" s="1"/>
  <c r="AE85" i="44" a="1"/>
  <c r="AE85" i="44" s="1"/>
  <c r="AE149" i="44" a="1"/>
  <c r="AE149" i="44" s="1"/>
  <c r="AE213" i="44" a="1"/>
  <c r="AE213" i="44" s="1"/>
  <c r="AE38" i="44" a="1"/>
  <c r="AE38" i="44" s="1"/>
  <c r="AE102" i="44" a="1"/>
  <c r="AE102" i="44" s="1"/>
  <c r="AE166" i="44" a="1"/>
  <c r="AE166" i="44" s="1"/>
  <c r="AE230" i="44" a="1"/>
  <c r="AE230" i="44" s="1"/>
  <c r="AE63" i="44" a="1"/>
  <c r="AE63" i="44" s="1"/>
  <c r="AE127" i="44" a="1"/>
  <c r="AE127" i="44" s="1"/>
  <c r="AE191" i="44" a="1"/>
  <c r="AE191" i="44" s="1"/>
  <c r="AE24" i="44" a="1"/>
  <c r="AE24" i="44" s="1"/>
  <c r="AE88" i="44" a="1"/>
  <c r="AE88" i="44" s="1"/>
  <c r="AE152" i="44" a="1"/>
  <c r="AE152" i="44" s="1"/>
  <c r="AE216" i="44" a="1"/>
  <c r="AE216" i="44" s="1"/>
  <c r="AE49" i="44" a="1"/>
  <c r="AE49" i="44" s="1"/>
  <c r="AE113" i="44" a="1"/>
  <c r="AE113" i="44" s="1"/>
  <c r="AE177" i="44" a="1"/>
  <c r="AE177" i="44" s="1"/>
  <c r="AE241" i="44" a="1"/>
  <c r="AE241" i="44" s="1"/>
  <c r="AE186" i="44" a="1"/>
  <c r="AE186" i="44" s="1"/>
  <c r="AE82" i="44" a="1"/>
  <c r="AE82" i="44" s="1"/>
  <c r="AE98" i="44" a="1"/>
  <c r="AE98" i="44" s="1"/>
  <c r="AM502" i="43"/>
  <c r="E145" i="37" s="1"/>
  <c r="AE51" i="44" a="1"/>
  <c r="AE51" i="44" s="1"/>
  <c r="AE115" i="44" a="1"/>
  <c r="AE115" i="44" s="1"/>
  <c r="AE179" i="44" a="1"/>
  <c r="AE179" i="44" s="1"/>
  <c r="AE243" i="44" a="1"/>
  <c r="AE243" i="44" s="1"/>
  <c r="AE76" i="44" a="1"/>
  <c r="AE76" i="44" s="1"/>
  <c r="AE140" i="44" a="1"/>
  <c r="AE140" i="44" s="1"/>
  <c r="AE204" i="44" a="1"/>
  <c r="AE204" i="44" s="1"/>
  <c r="AE29" i="44" a="1"/>
  <c r="AE29" i="44" s="1"/>
  <c r="AE93" i="44" a="1"/>
  <c r="AE93" i="44" s="1"/>
  <c r="AE157" i="44" a="1"/>
  <c r="AE157" i="44" s="1"/>
  <c r="AE221" i="44" a="1"/>
  <c r="AE221" i="44" s="1"/>
  <c r="AE46" i="44" a="1"/>
  <c r="AE46" i="44" s="1"/>
  <c r="AE110" i="44" a="1"/>
  <c r="AE110" i="44" s="1"/>
  <c r="AE174" i="44" a="1"/>
  <c r="AE174" i="44" s="1"/>
  <c r="AE238" i="44" a="1"/>
  <c r="AE238" i="44" s="1"/>
  <c r="AE71" i="44" a="1"/>
  <c r="AE71" i="44" s="1"/>
  <c r="AE135" i="44" a="1"/>
  <c r="AE135" i="44" s="1"/>
  <c r="AE199" i="44" a="1"/>
  <c r="AE199" i="44" s="1"/>
  <c r="AE32" i="44" a="1"/>
  <c r="AE32" i="44" s="1"/>
  <c r="AE96" i="44" a="1"/>
  <c r="AE96" i="44" s="1"/>
  <c r="AE160" i="44" a="1"/>
  <c r="AE160" i="44" s="1"/>
  <c r="AE224" i="44" a="1"/>
  <c r="AE224" i="44" s="1"/>
  <c r="AE57" i="44" a="1"/>
  <c r="AE57" i="44" s="1"/>
  <c r="AE121" i="44" a="1"/>
  <c r="AE121" i="44" s="1"/>
  <c r="AE185" i="44" a="1"/>
  <c r="AE185" i="44" s="1"/>
  <c r="AE249" i="44" a="1"/>
  <c r="AE249" i="44" s="1"/>
  <c r="AE250" i="44" a="1"/>
  <c r="AE250" i="44" s="1"/>
  <c r="AE146" i="44" a="1"/>
  <c r="AE146" i="44" s="1"/>
  <c r="AE162" i="44" a="1"/>
  <c r="AE162" i="44" s="1"/>
  <c r="AE4" i="44" a="1"/>
  <c r="AE4" i="44" s="1"/>
  <c r="AE7" i="44" a="1"/>
  <c r="AE7" i="44" s="1"/>
  <c r="AE15" i="44" a="1"/>
  <c r="AE15" i="44" s="1"/>
  <c r="AE13" i="44" a="1"/>
  <c r="AE13" i="44" s="1"/>
  <c r="AE19" i="44" a="1"/>
  <c r="AE19" i="44" s="1"/>
  <c r="AE5" i="44" a="1"/>
  <c r="AE5" i="44" s="1"/>
  <c r="AE9" i="44" a="1"/>
  <c r="AE9" i="44" s="1"/>
  <c r="AE14" i="44" a="1"/>
  <c r="AE14" i="44" s="1"/>
  <c r="AE18" i="44" a="1"/>
  <c r="AE18" i="44" s="1"/>
  <c r="AE20" i="44" a="1"/>
  <c r="AE20" i="44" s="1"/>
  <c r="AE16" i="44" a="1"/>
  <c r="AE16" i="44" s="1"/>
  <c r="AE3" i="44" a="1"/>
  <c r="AE3" i="44" s="1"/>
  <c r="AE12" i="44" a="1"/>
  <c r="AE12" i="44" s="1"/>
  <c r="AE8" i="44" a="1"/>
  <c r="AE8" i="44" s="1"/>
  <c r="AE17" i="44" a="1"/>
  <c r="AE17" i="44" s="1"/>
  <c r="AE6" i="44" a="1"/>
  <c r="AE6" i="44" s="1"/>
  <c r="AE10" i="44" a="1"/>
  <c r="AE10" i="44" s="1"/>
  <c r="AE11" i="44" a="1"/>
  <c r="AE11" i="44" s="1"/>
  <c r="BL404" i="43"/>
  <c r="BM404" i="43" s="1"/>
  <c r="BE404" i="43"/>
  <c r="BK480" i="43"/>
  <c r="BN480" i="43" s="1"/>
  <c r="AY480" i="43"/>
  <c r="AU462" i="43"/>
  <c r="BA462" i="43" s="1"/>
  <c r="BG462" i="43" s="1"/>
  <c r="AX339" i="43"/>
  <c r="BD339" i="43" s="1"/>
  <c r="BJ339" i="43" s="1"/>
  <c r="AV495" i="43"/>
  <c r="BB495" i="43" s="1"/>
  <c r="BH495" i="43" s="1"/>
  <c r="BK416" i="43"/>
  <c r="BN416" i="43" s="1"/>
  <c r="BK429" i="43"/>
  <c r="BN429" i="43" s="1"/>
  <c r="AY429" i="43"/>
  <c r="AW462" i="43"/>
  <c r="BC462" i="43" s="1"/>
  <c r="BI462" i="43" s="1"/>
  <c r="AV425" i="43"/>
  <c r="BB425" i="43" s="1"/>
  <c r="BH425" i="43" s="1"/>
  <c r="BK445" i="43"/>
  <c r="BN445" i="43" s="1"/>
  <c r="AY445" i="43"/>
  <c r="AV358" i="43"/>
  <c r="BB358" i="43" s="1"/>
  <c r="BH358" i="43" s="1"/>
  <c r="BE431" i="43"/>
  <c r="BL431" i="43"/>
  <c r="BM431" i="43" s="1"/>
  <c r="AY419" i="43"/>
  <c r="BK419" i="43"/>
  <c r="BN419" i="43" s="1"/>
  <c r="AX402" i="43"/>
  <c r="BD402" i="43" s="1"/>
  <c r="BJ402" i="43" s="1"/>
  <c r="AW347" i="43"/>
  <c r="BC347" i="43" s="1"/>
  <c r="BI347" i="43" s="1"/>
  <c r="AU425" i="43"/>
  <c r="BA425" i="43" s="1"/>
  <c r="BG425" i="43" s="1"/>
  <c r="AU477" i="43"/>
  <c r="BA477" i="43" s="1"/>
  <c r="BG477" i="43" s="1"/>
  <c r="AX430" i="43"/>
  <c r="BD430" i="43" s="1"/>
  <c r="BJ430" i="43" s="1"/>
  <c r="AT454" i="43"/>
  <c r="AZ454" i="43" s="1"/>
  <c r="BF454" i="43" s="1"/>
  <c r="AX480" i="43"/>
  <c r="BD480" i="43" s="1"/>
  <c r="BJ480" i="43" s="1"/>
  <c r="AW430" i="43"/>
  <c r="BC430" i="43" s="1"/>
  <c r="BI430" i="43" s="1"/>
  <c r="AV415" i="43"/>
  <c r="BB415" i="43" s="1"/>
  <c r="BH415" i="43" s="1"/>
  <c r="AY460" i="43"/>
  <c r="AY335" i="43"/>
  <c r="BK335" i="43"/>
  <c r="BN335" i="43" s="1"/>
  <c r="AY345" i="43"/>
  <c r="BK345" i="43"/>
  <c r="BN345" i="43" s="1"/>
  <c r="AU465" i="43"/>
  <c r="BA465" i="43" s="1"/>
  <c r="BG465" i="43" s="1"/>
  <c r="AW454" i="43"/>
  <c r="BC454" i="43" s="1"/>
  <c r="BI454" i="43" s="1"/>
  <c r="BL416" i="43"/>
  <c r="BM416" i="43" s="1"/>
  <c r="BE416" i="43"/>
  <c r="AV454" i="43"/>
  <c r="BB454" i="43" s="1"/>
  <c r="BH454" i="43" s="1"/>
  <c r="AT367" i="43"/>
  <c r="AZ367" i="43" s="1"/>
  <c r="BF367" i="43" s="1"/>
  <c r="AW491" i="43"/>
  <c r="BC491" i="43" s="1"/>
  <c r="BI491" i="43" s="1"/>
  <c r="AT347" i="43"/>
  <c r="AZ347" i="43" s="1"/>
  <c r="BF347" i="43" s="1"/>
  <c r="AT303" i="43"/>
  <c r="AY303" i="43"/>
  <c r="BK303" i="43"/>
  <c r="BN303" i="43" s="1"/>
  <c r="AV387" i="43"/>
  <c r="BB387" i="43" s="1"/>
  <c r="BH387" i="43" s="1"/>
  <c r="AV496" i="43"/>
  <c r="BB496" i="43" s="1"/>
  <c r="BH496" i="43" s="1"/>
  <c r="AW458" i="43"/>
  <c r="BC458" i="43" s="1"/>
  <c r="BI458" i="43" s="1"/>
  <c r="AU436" i="43"/>
  <c r="BA436" i="43" s="1"/>
  <c r="BG436" i="43" s="1"/>
  <c r="AY339" i="43"/>
  <c r="AX334" i="43"/>
  <c r="BD334" i="43" s="1"/>
  <c r="BJ334" i="43" s="1"/>
  <c r="E25" i="45" s="1" a="1"/>
  <c r="E25" i="45" s="1"/>
  <c r="AT460" i="43"/>
  <c r="AZ460" i="43" s="1"/>
  <c r="BF460" i="43" s="1"/>
  <c r="AS367" i="43"/>
  <c r="AS319" i="43"/>
  <c r="AS308" i="43"/>
  <c r="AV371" i="43"/>
  <c r="BB371" i="43" s="1"/>
  <c r="BH371" i="43" s="1"/>
  <c r="AX472" i="43"/>
  <c r="BD472" i="43" s="1"/>
  <c r="BJ472" i="43" s="1"/>
  <c r="AU407" i="43"/>
  <c r="BA407" i="43" s="1"/>
  <c r="BG407" i="43" s="1"/>
  <c r="AS442" i="43"/>
  <c r="BK430" i="43"/>
  <c r="BN430" i="43" s="1"/>
  <c r="AY430" i="43"/>
  <c r="AX477" i="43"/>
  <c r="BD477" i="43" s="1"/>
  <c r="BJ477" i="43" s="1"/>
  <c r="AT493" i="43"/>
  <c r="AZ493" i="43" s="1"/>
  <c r="BF493" i="43" s="1"/>
  <c r="AU415" i="43"/>
  <c r="BA415" i="43" s="1"/>
  <c r="BG415" i="43" s="1"/>
  <c r="AU308" i="43"/>
  <c r="AS493" i="43"/>
  <c r="BK454" i="43"/>
  <c r="BN454" i="43" s="1"/>
  <c r="AY454" i="43"/>
  <c r="AS495" i="43"/>
  <c r="AX336" i="43"/>
  <c r="AV407" i="43"/>
  <c r="BB407" i="43" s="1"/>
  <c r="BH407" i="43" s="1"/>
  <c r="AS491" i="43"/>
  <c r="AX367" i="43"/>
  <c r="BD367" i="43" s="1"/>
  <c r="BJ367" i="43" s="1"/>
  <c r="AY387" i="43"/>
  <c r="BK387" i="43"/>
  <c r="BN387" i="43" s="1"/>
  <c r="AX305" i="43"/>
  <c r="AV445" i="43"/>
  <c r="BB445" i="43" s="1"/>
  <c r="BH445" i="43" s="1"/>
  <c r="AU445" i="43"/>
  <c r="BA445" i="43" s="1"/>
  <c r="BG445" i="43" s="1"/>
  <c r="BK472" i="43"/>
  <c r="BN472" i="43" s="1"/>
  <c r="AY472" i="43"/>
  <c r="BE314" i="43"/>
  <c r="BL314" i="43"/>
  <c r="BM314" i="43" s="1"/>
  <c r="Z2" i="43"/>
  <c r="X15" i="44" a="1"/>
  <c r="X15" i="44" s="1"/>
  <c r="X17" i="44" a="1"/>
  <c r="X17" i="44" s="1"/>
  <c r="X50" i="44" a="1"/>
  <c r="X50" i="44" s="1"/>
  <c r="X21" i="44" a="1"/>
  <c r="X21" i="44" s="1"/>
  <c r="X38" i="44" a="1"/>
  <c r="X38" i="44" s="1"/>
  <c r="X85" i="44" a="1"/>
  <c r="X85" i="44" s="1"/>
  <c r="X149" i="44" a="1"/>
  <c r="X149" i="44" s="1"/>
  <c r="X213" i="44" a="1"/>
  <c r="X213" i="44" s="1"/>
  <c r="X70" i="44" a="1"/>
  <c r="X70" i="44" s="1"/>
  <c r="X134" i="44" a="1"/>
  <c r="X134" i="44" s="1"/>
  <c r="X198" i="44" a="1"/>
  <c r="X198" i="44" s="1"/>
  <c r="X63" i="44" a="1"/>
  <c r="X63" i="44" s="1"/>
  <c r="X127" i="44" a="1"/>
  <c r="X127" i="44" s="1"/>
  <c r="X191" i="44" a="1"/>
  <c r="X191" i="44" s="1"/>
  <c r="X43" i="44" a="1"/>
  <c r="X43" i="44" s="1"/>
  <c r="X120" i="44" a="1"/>
  <c r="X120" i="44" s="1"/>
  <c r="X184" i="44" a="1"/>
  <c r="X184" i="44" s="1"/>
  <c r="X248" i="44" a="1"/>
  <c r="X248" i="44" s="1"/>
  <c r="X113" i="44" a="1"/>
  <c r="X113" i="44" s="1"/>
  <c r="X82" i="44" a="1"/>
  <c r="X82" i="44" s="1"/>
  <c r="X146" i="44" a="1"/>
  <c r="X146" i="44" s="1"/>
  <c r="X210" i="44" a="1"/>
  <c r="X210" i="44" s="1"/>
  <c r="X67" i="44" a="1"/>
  <c r="X67" i="44" s="1"/>
  <c r="X195" i="44" a="1"/>
  <c r="X195" i="44" s="1"/>
  <c r="X23" i="44" a="1"/>
  <c r="X23" i="44" s="1"/>
  <c r="X25" i="44" a="1"/>
  <c r="X25" i="44" s="1"/>
  <c r="X58" i="44" a="1"/>
  <c r="X58" i="44" s="1"/>
  <c r="X29" i="44" a="1"/>
  <c r="X29" i="44" s="1"/>
  <c r="X46" i="44" a="1"/>
  <c r="X46" i="44" s="1"/>
  <c r="X93" i="44" a="1"/>
  <c r="X93" i="44" s="1"/>
  <c r="X157" i="44" a="1"/>
  <c r="X157" i="44" s="1"/>
  <c r="X221" i="44" a="1"/>
  <c r="X221" i="44" s="1"/>
  <c r="X78" i="44" a="1"/>
  <c r="X78" i="44" s="1"/>
  <c r="X142" i="44" a="1"/>
  <c r="X142" i="44" s="1"/>
  <c r="X206" i="44" a="1"/>
  <c r="X206" i="44" s="1"/>
  <c r="X71" i="44" a="1"/>
  <c r="X71" i="44" s="1"/>
  <c r="X135" i="44" a="1"/>
  <c r="X135" i="44" s="1"/>
  <c r="X199" i="44" a="1"/>
  <c r="X199" i="44" s="1"/>
  <c r="X64" i="44" a="1"/>
  <c r="X64" i="44" s="1"/>
  <c r="X128" i="44" a="1"/>
  <c r="X128" i="44" s="1"/>
  <c r="X192" i="44" a="1"/>
  <c r="X192" i="44" s="1"/>
  <c r="X47" i="44" a="1"/>
  <c r="X47" i="44" s="1"/>
  <c r="X121" i="44" a="1"/>
  <c r="X121" i="44" s="1"/>
  <c r="X90" i="44" a="1"/>
  <c r="X90" i="44" s="1"/>
  <c r="X154" i="44" a="1"/>
  <c r="X154" i="44" s="1"/>
  <c r="X218" i="44" a="1"/>
  <c r="X218" i="44" s="1"/>
  <c r="X75" i="44" a="1"/>
  <c r="X75" i="44" s="1"/>
  <c r="X139" i="44" a="1"/>
  <c r="X139" i="44" s="1"/>
  <c r="X203" i="44" a="1"/>
  <c r="X203" i="44" s="1"/>
  <c r="X55" i="44" a="1"/>
  <c r="X55" i="44" s="1"/>
  <c r="X124" i="44" a="1"/>
  <c r="X124" i="44" s="1"/>
  <c r="X188" i="44" a="1"/>
  <c r="X188" i="44" s="1"/>
  <c r="X252" i="44" a="1"/>
  <c r="X252" i="44" s="1"/>
  <c r="X241" i="44" a="1"/>
  <c r="X241" i="44" s="1"/>
  <c r="X185" i="44" a="1"/>
  <c r="X185" i="44" s="1"/>
  <c r="X244" i="44" a="1"/>
  <c r="X244" i="44" s="1"/>
  <c r="X16" i="44" a="1"/>
  <c r="X16" i="44" s="1"/>
  <c r="X33" i="44" a="1"/>
  <c r="X33" i="44" s="1"/>
  <c r="X20" i="44" a="1"/>
  <c r="X20" i="44" s="1"/>
  <c r="X37" i="44" a="1"/>
  <c r="X37" i="44" s="1"/>
  <c r="X54" i="44" a="1"/>
  <c r="X54" i="44" s="1"/>
  <c r="X101" i="44" a="1"/>
  <c r="X101" i="44" s="1"/>
  <c r="X165" i="44" a="1"/>
  <c r="X165" i="44" s="1"/>
  <c r="X229" i="44" a="1"/>
  <c r="X229" i="44" s="1"/>
  <c r="X86" i="44" a="1"/>
  <c r="X86" i="44" s="1"/>
  <c r="X150" i="44" a="1"/>
  <c r="X150" i="44" s="1"/>
  <c r="X214" i="44" a="1"/>
  <c r="X214" i="44" s="1"/>
  <c r="X79" i="44" a="1"/>
  <c r="X79" i="44" s="1"/>
  <c r="X143" i="44" a="1"/>
  <c r="X143" i="44" s="1"/>
  <c r="X207" i="44" a="1"/>
  <c r="X207" i="44" s="1"/>
  <c r="X72" i="44" a="1"/>
  <c r="X72" i="44" s="1"/>
  <c r="X136" i="44" a="1"/>
  <c r="X136" i="44" s="1"/>
  <c r="X200" i="44" a="1"/>
  <c r="X200" i="44" s="1"/>
  <c r="X65" i="44" a="1"/>
  <c r="X65" i="44" s="1"/>
  <c r="X129" i="44" a="1"/>
  <c r="X129" i="44" s="1"/>
  <c r="X98" i="44" a="1"/>
  <c r="X98" i="44" s="1"/>
  <c r="X162" i="44" a="1"/>
  <c r="X162" i="44" s="1"/>
  <c r="X226" i="44" a="1"/>
  <c r="X226" i="44" s="1"/>
  <c r="X83" i="44" a="1"/>
  <c r="X83" i="44" s="1"/>
  <c r="X147" i="44" a="1"/>
  <c r="X147" i="44" s="1"/>
  <c r="X211" i="44" a="1"/>
  <c r="X211" i="44" s="1"/>
  <c r="X68" i="44" a="1"/>
  <c r="X68" i="44" s="1"/>
  <c r="X132" i="44" a="1"/>
  <c r="X132" i="44" s="1"/>
  <c r="X196" i="44" a="1"/>
  <c r="X196" i="44" s="1"/>
  <c r="X153" i="44" a="1"/>
  <c r="X153" i="44" s="1"/>
  <c r="X225" i="44" a="1"/>
  <c r="X225" i="44" s="1"/>
  <c r="X24" i="44" a="1"/>
  <c r="X24" i="44" s="1"/>
  <c r="X41" i="44" a="1"/>
  <c r="X41" i="44" s="1"/>
  <c r="X28" i="44" a="1"/>
  <c r="X28" i="44" s="1"/>
  <c r="X45" i="44" a="1"/>
  <c r="X45" i="44" s="1"/>
  <c r="X62" i="44" a="1"/>
  <c r="X62" i="44" s="1"/>
  <c r="X109" i="44" a="1"/>
  <c r="X109" i="44" s="1"/>
  <c r="X173" i="44" a="1"/>
  <c r="X173" i="44" s="1"/>
  <c r="X237" i="44" a="1"/>
  <c r="X237" i="44" s="1"/>
  <c r="X94" i="44" a="1"/>
  <c r="X94" i="44" s="1"/>
  <c r="X158" i="44" a="1"/>
  <c r="X158" i="44" s="1"/>
  <c r="X222" i="44" a="1"/>
  <c r="X222" i="44" s="1"/>
  <c r="X87" i="44" a="1"/>
  <c r="X87" i="44" s="1"/>
  <c r="X151" i="44" a="1"/>
  <c r="X151" i="44" s="1"/>
  <c r="X215" i="44" a="1"/>
  <c r="X215" i="44" s="1"/>
  <c r="X80" i="44" a="1"/>
  <c r="X80" i="44" s="1"/>
  <c r="X144" i="44" a="1"/>
  <c r="X144" i="44" s="1"/>
  <c r="X208" i="44" a="1"/>
  <c r="X208" i="44" s="1"/>
  <c r="X73" i="44" a="1"/>
  <c r="X73" i="44" s="1"/>
  <c r="X137" i="44" a="1"/>
  <c r="X137" i="44" s="1"/>
  <c r="X106" i="44" a="1"/>
  <c r="X106" i="44" s="1"/>
  <c r="X170" i="44" a="1"/>
  <c r="X170" i="44" s="1"/>
  <c r="X234" i="44" a="1"/>
  <c r="X234" i="44" s="1"/>
  <c r="X91" i="44" a="1"/>
  <c r="X91" i="44" s="1"/>
  <c r="X155" i="44" a="1"/>
  <c r="X155" i="44" s="1"/>
  <c r="X219" i="44" a="1"/>
  <c r="X219" i="44" s="1"/>
  <c r="X76" i="44" a="1"/>
  <c r="X76" i="44" s="1"/>
  <c r="X140" i="44" a="1"/>
  <c r="X140" i="44" s="1"/>
  <c r="X204" i="44" a="1"/>
  <c r="X204" i="44" s="1"/>
  <c r="X217" i="44" a="1"/>
  <c r="X217" i="44" s="1"/>
  <c r="X249" i="44" a="1"/>
  <c r="X249" i="44" s="1"/>
  <c r="X32" i="44" a="1"/>
  <c r="X32" i="44" s="1"/>
  <c r="X18" i="44" a="1"/>
  <c r="X18" i="44" s="1"/>
  <c r="X36" i="44" a="1"/>
  <c r="X36" i="44" s="1"/>
  <c r="X53" i="44" a="1"/>
  <c r="X53" i="44" s="1"/>
  <c r="X31" i="44" a="1"/>
  <c r="X31" i="44" s="1"/>
  <c r="X117" i="44" a="1"/>
  <c r="X117" i="44" s="1"/>
  <c r="X181" i="44" a="1"/>
  <c r="X181" i="44" s="1"/>
  <c r="X245" i="44" a="1"/>
  <c r="X245" i="44" s="1"/>
  <c r="X102" i="44" a="1"/>
  <c r="X102" i="44" s="1"/>
  <c r="X166" i="44" a="1"/>
  <c r="X166" i="44" s="1"/>
  <c r="X230" i="44" a="1"/>
  <c r="X230" i="44" s="1"/>
  <c r="X95" i="44" a="1"/>
  <c r="X95" i="44" s="1"/>
  <c r="X159" i="44" a="1"/>
  <c r="X159" i="44" s="1"/>
  <c r="X223" i="44" a="1"/>
  <c r="X223" i="44" s="1"/>
  <c r="X88" i="44" a="1"/>
  <c r="X88" i="44" s="1"/>
  <c r="X152" i="44" a="1"/>
  <c r="X152" i="44" s="1"/>
  <c r="X216" i="44" a="1"/>
  <c r="X216" i="44" s="1"/>
  <c r="X81" i="44" a="1"/>
  <c r="X81" i="44" s="1"/>
  <c r="X145" i="44" a="1"/>
  <c r="X145" i="44" s="1"/>
  <c r="X114" i="44" a="1"/>
  <c r="X114" i="44" s="1"/>
  <c r="X178" i="44" a="1"/>
  <c r="X178" i="44" s="1"/>
  <c r="X242" i="44" a="1"/>
  <c r="X242" i="44" s="1"/>
  <c r="X99" i="44" a="1"/>
  <c r="X99" i="44" s="1"/>
  <c r="X163" i="44" a="1"/>
  <c r="X163" i="44" s="1"/>
  <c r="X227" i="44" a="1"/>
  <c r="X227" i="44" s="1"/>
  <c r="X84" i="44" a="1"/>
  <c r="X84" i="44" s="1"/>
  <c r="X148" i="44" a="1"/>
  <c r="X148" i="44" s="1"/>
  <c r="X212" i="44" a="1"/>
  <c r="X212" i="44" s="1"/>
  <c r="X161" i="44" a="1"/>
  <c r="X161" i="44" s="1"/>
  <c r="X193" i="44" a="1"/>
  <c r="X193" i="44" s="1"/>
  <c r="X201" i="44" a="1"/>
  <c r="X201" i="44" s="1"/>
  <c r="X177" i="44" a="1"/>
  <c r="X177" i="44" s="1"/>
  <c r="X40" i="44" a="1"/>
  <c r="X40" i="44" s="1"/>
  <c r="X26" i="44" a="1"/>
  <c r="X26" i="44" s="1"/>
  <c r="X44" i="44" a="1"/>
  <c r="X44" i="44" s="1"/>
  <c r="X61" i="44" a="1"/>
  <c r="X61" i="44" s="1"/>
  <c r="X57" i="44" a="1"/>
  <c r="X57" i="44" s="1"/>
  <c r="X125" i="44" a="1"/>
  <c r="X125" i="44" s="1"/>
  <c r="X189" i="44" a="1"/>
  <c r="X189" i="44" s="1"/>
  <c r="X253" i="44" a="1"/>
  <c r="X253" i="44" s="1"/>
  <c r="X110" i="44" a="1"/>
  <c r="X110" i="44" s="1"/>
  <c r="X174" i="44" a="1"/>
  <c r="X174" i="44" s="1"/>
  <c r="X238" i="44" a="1"/>
  <c r="X238" i="44" s="1"/>
  <c r="X103" i="44" a="1"/>
  <c r="X103" i="44" s="1"/>
  <c r="X167" i="44" a="1"/>
  <c r="X167" i="44" s="1"/>
  <c r="X231" i="44" a="1"/>
  <c r="X231" i="44" s="1"/>
  <c r="X96" i="44" a="1"/>
  <c r="X96" i="44" s="1"/>
  <c r="X160" i="44" a="1"/>
  <c r="X160" i="44" s="1"/>
  <c r="X224" i="44" a="1"/>
  <c r="X224" i="44" s="1"/>
  <c r="X89" i="44" a="1"/>
  <c r="X89" i="44" s="1"/>
  <c r="X49" i="44" a="1"/>
  <c r="X49" i="44" s="1"/>
  <c r="X122" i="44" a="1"/>
  <c r="X122" i="44" s="1"/>
  <c r="X186" i="44" a="1"/>
  <c r="X186" i="44" s="1"/>
  <c r="X250" i="44" a="1"/>
  <c r="X250" i="44" s="1"/>
  <c r="X107" i="44" a="1"/>
  <c r="X107" i="44" s="1"/>
  <c r="X171" i="44" a="1"/>
  <c r="X171" i="44" s="1"/>
  <c r="X235" i="44" a="1"/>
  <c r="X235" i="44" s="1"/>
  <c r="X92" i="44" a="1"/>
  <c r="X92" i="44" s="1"/>
  <c r="X156" i="44" a="1"/>
  <c r="X156" i="44" s="1"/>
  <c r="X220" i="44" a="1"/>
  <c r="X220" i="44" s="1"/>
  <c r="X116" i="44" a="1"/>
  <c r="X116" i="44" s="1"/>
  <c r="X48" i="44" a="1"/>
  <c r="X48" i="44" s="1"/>
  <c r="X34" i="44" a="1"/>
  <c r="X34" i="44" s="1"/>
  <c r="X52" i="44" a="1"/>
  <c r="X52" i="44" s="1"/>
  <c r="X22" i="44" a="1"/>
  <c r="X22" i="44" s="1"/>
  <c r="X69" i="44" a="1"/>
  <c r="X69" i="44" s="1"/>
  <c r="X133" i="44" a="1"/>
  <c r="X133" i="44" s="1"/>
  <c r="X197" i="44" a="1"/>
  <c r="X197" i="44" s="1"/>
  <c r="X35" i="44" a="1"/>
  <c r="X35" i="44" s="1"/>
  <c r="X118" i="44" a="1"/>
  <c r="X118" i="44" s="1"/>
  <c r="X182" i="44" a="1"/>
  <c r="X182" i="44" s="1"/>
  <c r="X246" i="44" a="1"/>
  <c r="X246" i="44" s="1"/>
  <c r="X111" i="44" a="1"/>
  <c r="X111" i="44" s="1"/>
  <c r="X175" i="44" a="1"/>
  <c r="X175" i="44" s="1"/>
  <c r="X239" i="44" a="1"/>
  <c r="X239" i="44" s="1"/>
  <c r="X104" i="44" a="1"/>
  <c r="X104" i="44" s="1"/>
  <c r="X168" i="44" a="1"/>
  <c r="X168" i="44" s="1"/>
  <c r="X232" i="44" a="1"/>
  <c r="X232" i="44" s="1"/>
  <c r="X97" i="44" a="1"/>
  <c r="X97" i="44" s="1"/>
  <c r="X66" i="44" a="1"/>
  <c r="X66" i="44" s="1"/>
  <c r="X130" i="44" a="1"/>
  <c r="X130" i="44" s="1"/>
  <c r="X194" i="44" a="1"/>
  <c r="X194" i="44" s="1"/>
  <c r="X19" i="44" a="1"/>
  <c r="X19" i="44" s="1"/>
  <c r="X115" i="44" a="1"/>
  <c r="X115" i="44" s="1"/>
  <c r="X179" i="44" a="1"/>
  <c r="X179" i="44" s="1"/>
  <c r="X243" i="44" a="1"/>
  <c r="X243" i="44" s="1"/>
  <c r="X100" i="44" a="1"/>
  <c r="X100" i="44" s="1"/>
  <c r="X164" i="44" a="1"/>
  <c r="X164" i="44" s="1"/>
  <c r="X228" i="44" a="1"/>
  <c r="X228" i="44" s="1"/>
  <c r="X169" i="44" a="1"/>
  <c r="X169" i="44" s="1"/>
  <c r="X209" i="44" a="1"/>
  <c r="X209" i="44" s="1"/>
  <c r="X27" i="44" a="1"/>
  <c r="X27" i="44" s="1"/>
  <c r="X56" i="44" a="1"/>
  <c r="X56" i="44" s="1"/>
  <c r="X42" i="44" a="1"/>
  <c r="X42" i="44" s="1"/>
  <c r="X60" i="44" a="1"/>
  <c r="X60" i="44" s="1"/>
  <c r="X30" i="44" a="1"/>
  <c r="X30" i="44" s="1"/>
  <c r="X77" i="44" a="1"/>
  <c r="X77" i="44" s="1"/>
  <c r="X141" i="44" a="1"/>
  <c r="X141" i="44" s="1"/>
  <c r="X205" i="44" a="1"/>
  <c r="X205" i="44" s="1"/>
  <c r="X59" i="44" a="1"/>
  <c r="X59" i="44" s="1"/>
  <c r="X126" i="44" a="1"/>
  <c r="X126" i="44" s="1"/>
  <c r="X190" i="44" a="1"/>
  <c r="X190" i="44" s="1"/>
  <c r="X39" i="44" a="1"/>
  <c r="X39" i="44" s="1"/>
  <c r="X119" i="44" a="1"/>
  <c r="X119" i="44" s="1"/>
  <c r="X183" i="44" a="1"/>
  <c r="X183" i="44" s="1"/>
  <c r="X247" i="44" a="1"/>
  <c r="X247" i="44" s="1"/>
  <c r="X112" i="44" a="1"/>
  <c r="X112" i="44" s="1"/>
  <c r="X176" i="44" a="1"/>
  <c r="X176" i="44" s="1"/>
  <c r="X240" i="44" a="1"/>
  <c r="X240" i="44" s="1"/>
  <c r="X105" i="44" a="1"/>
  <c r="X105" i="44" s="1"/>
  <c r="X74" i="44" a="1"/>
  <c r="X74" i="44" s="1"/>
  <c r="X138" i="44" a="1"/>
  <c r="X138" i="44" s="1"/>
  <c r="X202" i="44" a="1"/>
  <c r="X202" i="44" s="1"/>
  <c r="X51" i="44" a="1"/>
  <c r="X51" i="44" s="1"/>
  <c r="X123" i="44" a="1"/>
  <c r="X123" i="44" s="1"/>
  <c r="X187" i="44" a="1"/>
  <c r="X187" i="44" s="1"/>
  <c r="X251" i="44" a="1"/>
  <c r="X251" i="44" s="1"/>
  <c r="X108" i="44" a="1"/>
  <c r="X108" i="44" s="1"/>
  <c r="X172" i="44" a="1"/>
  <c r="X172" i="44" s="1"/>
  <c r="X236" i="44" a="1"/>
  <c r="X236" i="44" s="1"/>
  <c r="X233" i="44" a="1"/>
  <c r="X233" i="44" s="1"/>
  <c r="Y502" i="43"/>
  <c r="E133" i="37" s="1"/>
  <c r="X131" i="44" a="1"/>
  <c r="X131" i="44" s="1"/>
  <c r="X180" i="44" a="1"/>
  <c r="X180" i="44" s="1"/>
  <c r="X11" i="44" a="1"/>
  <c r="X11" i="44" s="1"/>
  <c r="X13" i="44" a="1"/>
  <c r="X13" i="44" s="1"/>
  <c r="X9" i="44" a="1"/>
  <c r="X9" i="44" s="1"/>
  <c r="X5" i="44" a="1"/>
  <c r="X5" i="44" s="1"/>
  <c r="X10" i="44" a="1"/>
  <c r="X10" i="44" s="1"/>
  <c r="X8" i="44" a="1"/>
  <c r="X8" i="44" s="1"/>
  <c r="X3" i="44" a="1"/>
  <c r="X3" i="44" s="1"/>
  <c r="X14" i="44" a="1"/>
  <c r="X14" i="44" s="1"/>
  <c r="X12" i="44" a="1"/>
  <c r="X12" i="44" s="1"/>
  <c r="X4" i="44" a="1"/>
  <c r="X4" i="44" s="1"/>
  <c r="X6" i="44" a="1"/>
  <c r="X6" i="44" s="1"/>
  <c r="X7" i="44" a="1"/>
  <c r="X7" i="44" s="1"/>
  <c r="AY477" i="43"/>
  <c r="BK477" i="43"/>
  <c r="BN477" i="43" s="1"/>
  <c r="BK496" i="43"/>
  <c r="BN496" i="43" s="1"/>
  <c r="AY496" i="43"/>
  <c r="BL315" i="43"/>
  <c r="BM315" i="43" s="1"/>
  <c r="BE315" i="43"/>
  <c r="AS334" i="43"/>
  <c r="BK462" i="43"/>
  <c r="BN462" i="43" s="1"/>
  <c r="AY462" i="43"/>
  <c r="AV444" i="43"/>
  <c r="BB444" i="43" s="1"/>
  <c r="BH444" i="43" s="1"/>
  <c r="AS406" i="43"/>
  <c r="AS422" i="43"/>
  <c r="AT495" i="43"/>
  <c r="AZ495" i="43" s="1"/>
  <c r="BF495" i="43" s="1"/>
  <c r="AS407" i="43"/>
  <c r="AY341" i="43"/>
  <c r="BK341" i="43"/>
  <c r="BN341" i="43" s="1"/>
  <c r="E21" i="45" a="1"/>
  <c r="E21" i="45" s="1"/>
  <c r="E23" i="45" a="1"/>
  <c r="E23" i="45" s="1"/>
  <c r="BM43" i="43"/>
  <c r="BM22" i="43"/>
  <c r="BM53" i="43"/>
  <c r="BM36" i="43"/>
  <c r="BM46" i="43"/>
  <c r="BM4" i="43"/>
  <c r="BM10" i="43"/>
  <c r="BM28" i="43"/>
  <c r="BM35" i="43"/>
  <c r="BM23" i="43"/>
  <c r="BM29" i="43"/>
  <c r="BM49" i="43"/>
  <c r="BM61" i="43"/>
  <c r="BM27" i="43"/>
  <c r="BM24" i="43"/>
  <c r="BM11" i="43"/>
  <c r="BM15" i="43"/>
  <c r="BM7" i="43"/>
  <c r="BM58" i="43"/>
  <c r="BM41" i="43"/>
  <c r="BM9" i="43"/>
  <c r="BM19" i="43"/>
  <c r="BM8" i="43"/>
  <c r="BM18" i="43"/>
  <c r="BM40" i="43"/>
  <c r="BM56" i="43"/>
  <c r="BM54" i="43"/>
  <c r="BM60" i="43"/>
  <c r="BM26" i="43"/>
  <c r="BM42" i="43"/>
  <c r="BN4" i="43"/>
  <c r="BL14" i="43"/>
  <c r="BM14" i="43" s="1"/>
  <c r="BL39" i="43"/>
  <c r="BM39" i="43" s="1"/>
  <c r="BL44" i="43"/>
  <c r="BM44" i="43" s="1"/>
  <c r="BE34" i="43"/>
  <c r="BL34" i="43"/>
  <c r="BL33" i="43"/>
  <c r="BM33" i="43" s="1"/>
  <c r="BE6" i="43"/>
  <c r="BL6" i="43"/>
  <c r="BE37" i="43"/>
  <c r="BL37" i="43"/>
  <c r="BL5" i="43"/>
  <c r="BE5" i="43"/>
  <c r="BL25" i="43"/>
  <c r="BM25" i="43" s="1"/>
  <c r="BE47" i="43"/>
  <c r="BL47" i="43"/>
  <c r="BL123" i="43" l="1"/>
  <c r="BM123" i="43" s="1"/>
  <c r="BD21" i="43"/>
  <c r="BK21" i="43"/>
  <c r="BN21" i="43" s="1"/>
  <c r="BM78" i="43"/>
  <c r="BM75" i="43"/>
  <c r="BK123" i="43"/>
  <c r="BN123" i="43" s="1"/>
  <c r="BF20" i="43"/>
  <c r="BL20" i="43"/>
  <c r="BM109" i="43"/>
  <c r="BE134" i="43"/>
  <c r="BL134" i="43"/>
  <c r="BM134" i="43" s="1"/>
  <c r="BL181" i="43"/>
  <c r="BE181" i="43"/>
  <c r="BE153" i="43"/>
  <c r="BL153" i="43"/>
  <c r="BM153" i="43" s="1"/>
  <c r="BF158" i="43"/>
  <c r="BL158" i="43"/>
  <c r="BM158" i="43" s="1"/>
  <c r="AY198" i="43"/>
  <c r="BK198" i="43"/>
  <c r="BN198" i="43" s="1"/>
  <c r="AY183" i="43"/>
  <c r="BK183" i="43"/>
  <c r="BN183" i="43" s="1"/>
  <c r="BG199" i="43"/>
  <c r="BL199" i="43"/>
  <c r="BM199" i="43" s="1"/>
  <c r="BE195" i="43"/>
  <c r="BL195" i="43"/>
  <c r="BM195" i="43" s="1"/>
  <c r="BM47" i="43"/>
  <c r="BM6" i="43"/>
  <c r="BM164" i="43"/>
  <c r="BB81" i="43"/>
  <c r="BK81" i="43"/>
  <c r="BN81" i="43" s="1"/>
  <c r="BK134" i="43"/>
  <c r="BN134" i="43" s="1"/>
  <c r="BM77" i="43"/>
  <c r="BL80" i="43"/>
  <c r="BM80" i="43" s="1"/>
  <c r="BE80" i="43"/>
  <c r="BE87" i="43"/>
  <c r="BL87" i="43"/>
  <c r="BE91" i="43"/>
  <c r="BL91" i="43"/>
  <c r="BM91" i="43" s="1"/>
  <c r="BF131" i="43"/>
  <c r="BL131" i="43"/>
  <c r="AY157" i="43"/>
  <c r="BK157" i="43"/>
  <c r="BN157" i="43" s="1"/>
  <c r="BL62" i="43"/>
  <c r="BM62" i="43" s="1"/>
  <c r="BE62" i="43"/>
  <c r="BM76" i="43"/>
  <c r="BB121" i="43"/>
  <c r="BK121" i="43"/>
  <c r="BN121" i="43" s="1"/>
  <c r="BL155" i="43"/>
  <c r="BE155" i="43"/>
  <c r="BE92" i="43"/>
  <c r="BL92" i="43"/>
  <c r="BM92" i="43" s="1"/>
  <c r="BM97" i="43"/>
  <c r="BE152" i="43"/>
  <c r="BL152" i="43"/>
  <c r="BM152" i="43" s="1"/>
  <c r="C20" i="45" a="1"/>
  <c r="C20" i="45" s="1"/>
  <c r="BM147" i="43"/>
  <c r="BE89" i="43"/>
  <c r="BL89" i="43"/>
  <c r="BM110" i="43"/>
  <c r="AY170" i="43"/>
  <c r="BK170" i="43"/>
  <c r="BN170" i="43" s="1"/>
  <c r="BK178" i="43"/>
  <c r="BN178" i="43" s="1"/>
  <c r="BE120" i="43"/>
  <c r="BL120" i="43"/>
  <c r="BD185" i="43"/>
  <c r="BK185" i="43"/>
  <c r="BN185" i="43" s="1"/>
  <c r="AY179" i="43"/>
  <c r="BK179" i="43"/>
  <c r="BN179" i="43" s="1"/>
  <c r="BE67" i="43"/>
  <c r="BL67" i="43"/>
  <c r="BM67" i="43" s="1"/>
  <c r="BE178" i="43"/>
  <c r="BL178" i="43"/>
  <c r="BK158" i="43"/>
  <c r="BN158" i="43" s="1"/>
  <c r="BK199" i="43"/>
  <c r="BN199" i="43" s="1"/>
  <c r="BK195" i="43"/>
  <c r="BN195" i="43" s="1"/>
  <c r="AY160" i="43"/>
  <c r="BK160" i="43"/>
  <c r="BN160" i="43" s="1"/>
  <c r="BD13" i="43"/>
  <c r="BK13" i="43"/>
  <c r="BN13" i="43" s="1"/>
  <c r="AZ52" i="43"/>
  <c r="BK52" i="43"/>
  <c r="BN52" i="43" s="1"/>
  <c r="BK12" i="43"/>
  <c r="BN12" i="43" s="1"/>
  <c r="AY12" i="43"/>
  <c r="AY57" i="43"/>
  <c r="BK57" i="43"/>
  <c r="BN57" i="43" s="1"/>
  <c r="BC30" i="43"/>
  <c r="BK30" i="43"/>
  <c r="BN30" i="43" s="1"/>
  <c r="BL462" i="43"/>
  <c r="BM462" i="43" s="1"/>
  <c r="BE462" i="43"/>
  <c r="BK308" i="43"/>
  <c r="BN308" i="43" s="1"/>
  <c r="AY308" i="43"/>
  <c r="AY436" i="43"/>
  <c r="BK436" i="43"/>
  <c r="BN436" i="43" s="1"/>
  <c r="BK386" i="43"/>
  <c r="BN386" i="43" s="1"/>
  <c r="AY357" i="43"/>
  <c r="BK357" i="43"/>
  <c r="BN357" i="43" s="1"/>
  <c r="AY375" i="43"/>
  <c r="BK375" i="43"/>
  <c r="BN375" i="43" s="1"/>
  <c r="BK475" i="43"/>
  <c r="BN475" i="43" s="1"/>
  <c r="BL477" i="43"/>
  <c r="BM477" i="43" s="1"/>
  <c r="BE477" i="43"/>
  <c r="BE341" i="43"/>
  <c r="BK334" i="43"/>
  <c r="BN334" i="43" s="1"/>
  <c r="AY334" i="43"/>
  <c r="BK336" i="43"/>
  <c r="BD336" i="43"/>
  <c r="BJ336" i="43" s="1"/>
  <c r="BK319" i="43"/>
  <c r="BN319" i="43" s="1"/>
  <c r="AY319" i="43"/>
  <c r="BL335" i="43"/>
  <c r="BM335" i="43" s="1"/>
  <c r="BE335" i="43"/>
  <c r="BE458" i="43"/>
  <c r="BL458" i="43"/>
  <c r="BM458" i="43" s="1"/>
  <c r="AY343" i="43"/>
  <c r="BK343" i="43"/>
  <c r="BN343" i="43" s="1"/>
  <c r="BE371" i="43"/>
  <c r="BL371" i="43"/>
  <c r="BM371" i="43" s="1"/>
  <c r="AY495" i="43"/>
  <c r="BK495" i="43"/>
  <c r="BN495" i="43" s="1"/>
  <c r="BL430" i="43"/>
  <c r="BM430" i="43" s="1"/>
  <c r="BE430" i="43"/>
  <c r="BK367" i="43"/>
  <c r="BN367" i="43" s="1"/>
  <c r="AY367" i="43"/>
  <c r="BK460" i="43"/>
  <c r="BN460" i="43" s="1"/>
  <c r="BL445" i="43"/>
  <c r="BM445" i="43" s="1"/>
  <c r="BE445" i="43"/>
  <c r="BL459" i="43"/>
  <c r="BM459" i="43" s="1"/>
  <c r="BE459" i="43"/>
  <c r="AY428" i="43"/>
  <c r="BK428" i="43"/>
  <c r="BN428" i="43" s="1"/>
  <c r="BK458" i="43"/>
  <c r="BN458" i="43" s="1"/>
  <c r="AY358" i="43"/>
  <c r="BK358" i="43"/>
  <c r="BN358" i="43" s="1"/>
  <c r="BK438" i="43"/>
  <c r="BN438" i="43" s="1"/>
  <c r="AY438" i="43"/>
  <c r="BK371" i="43"/>
  <c r="BN371" i="43" s="1"/>
  <c r="BD305" i="43"/>
  <c r="BJ305" i="43" s="1"/>
  <c r="BE454" i="43"/>
  <c r="BL454" i="43"/>
  <c r="BM454" i="43" s="1"/>
  <c r="BE460" i="43"/>
  <c r="BL460" i="43"/>
  <c r="BM460" i="43" s="1"/>
  <c r="AO2" i="43"/>
  <c r="AM35" i="44" a="1"/>
  <c r="AM35" i="44" s="1"/>
  <c r="AM106" i="44" a="1"/>
  <c r="AM106" i="44" s="1"/>
  <c r="AM167" i="44" a="1"/>
  <c r="AM167" i="44" s="1"/>
  <c r="AM227" i="44" a="1"/>
  <c r="AM227" i="44" s="1"/>
  <c r="AM44" i="44" a="1"/>
  <c r="AM44" i="44" s="1"/>
  <c r="AM107" i="44" a="1"/>
  <c r="AM107" i="44" s="1"/>
  <c r="AM168" i="44" a="1"/>
  <c r="AM168" i="44" s="1"/>
  <c r="AM236" i="44" a="1"/>
  <c r="AM236" i="44" s="1"/>
  <c r="AM45" i="44" a="1"/>
  <c r="AM45" i="44" s="1"/>
  <c r="AM108" i="44" a="1"/>
  <c r="AM108" i="44" s="1"/>
  <c r="AM176" i="44" a="1"/>
  <c r="AM176" i="44" s="1"/>
  <c r="AM245" i="44" a="1"/>
  <c r="AM245" i="44" s="1"/>
  <c r="AM54" i="44" a="1"/>
  <c r="AM54" i="44" s="1"/>
  <c r="AM116" i="44" a="1"/>
  <c r="AM116" i="44" s="1"/>
  <c r="AM185" i="44" a="1"/>
  <c r="AM185" i="44" s="1"/>
  <c r="AM246" i="44" a="1"/>
  <c r="AM246" i="44" s="1"/>
  <c r="AM64" i="44" a="1"/>
  <c r="AM64" i="44" s="1"/>
  <c r="AM133" i="44" a="1"/>
  <c r="AM133" i="44" s="1"/>
  <c r="AM202" i="44" a="1"/>
  <c r="AM202" i="44" s="1"/>
  <c r="AM17" i="44" a="1"/>
  <c r="AM17" i="44" s="1"/>
  <c r="AM81" i="44" a="1"/>
  <c r="AM81" i="44" s="1"/>
  <c r="AM141" i="44" a="1"/>
  <c r="AM141" i="44" s="1"/>
  <c r="AM203" i="44" a="1"/>
  <c r="AM203" i="44" s="1"/>
  <c r="AM18" i="44" a="1"/>
  <c r="AM18" i="44" s="1"/>
  <c r="AM82" i="44" a="1"/>
  <c r="AM82" i="44" s="1"/>
  <c r="AM142" i="44" a="1"/>
  <c r="AM142" i="44" s="1"/>
  <c r="AM204" i="44" a="1"/>
  <c r="AM204" i="44" s="1"/>
  <c r="AM155" i="44" a="1"/>
  <c r="AM155" i="44" s="1"/>
  <c r="AM171" i="44" a="1"/>
  <c r="AM171" i="44" s="1"/>
  <c r="AM186" i="44" a="1"/>
  <c r="AM186" i="44" s="1"/>
  <c r="AM139" i="44" a="1"/>
  <c r="AM139" i="44" s="1"/>
  <c r="AM43" i="44" a="1"/>
  <c r="AM43" i="44" s="1"/>
  <c r="AM113" i="44" a="1"/>
  <c r="AM113" i="44" s="1"/>
  <c r="AM174" i="44" a="1"/>
  <c r="AM174" i="44" s="1"/>
  <c r="AM235" i="44" a="1"/>
  <c r="AM235" i="44" s="1"/>
  <c r="AM52" i="44" a="1"/>
  <c r="AM52" i="44" s="1"/>
  <c r="AM114" i="44" a="1"/>
  <c r="AM114" i="44" s="1"/>
  <c r="AM175" i="44" a="1"/>
  <c r="AM175" i="44" s="1"/>
  <c r="AM244" i="44" a="1"/>
  <c r="AM244" i="44" s="1"/>
  <c r="AM53" i="44" a="1"/>
  <c r="AM53" i="44" s="1"/>
  <c r="AM115" i="44" a="1"/>
  <c r="AM115" i="44" s="1"/>
  <c r="AM184" i="44" a="1"/>
  <c r="AM184" i="44" s="1"/>
  <c r="AM253" i="44" a="1"/>
  <c r="AM253" i="44" s="1"/>
  <c r="AM62" i="44" a="1"/>
  <c r="AM62" i="44" s="1"/>
  <c r="AM123" i="44" a="1"/>
  <c r="AM123" i="44" s="1"/>
  <c r="AM193" i="44" a="1"/>
  <c r="AM193" i="44" s="1"/>
  <c r="AM8" i="44" a="1"/>
  <c r="AM8" i="44" s="1"/>
  <c r="AM72" i="44" a="1"/>
  <c r="AM72" i="44" s="1"/>
  <c r="AM140" i="44" a="1"/>
  <c r="AM140" i="44" s="1"/>
  <c r="AM210" i="44" a="1"/>
  <c r="AM210" i="44" s="1"/>
  <c r="AM25" i="44" a="1"/>
  <c r="AM25" i="44" s="1"/>
  <c r="AM88" i="44" a="1"/>
  <c r="AM88" i="44" s="1"/>
  <c r="AM149" i="44" a="1"/>
  <c r="AM149" i="44" s="1"/>
  <c r="AM211" i="44" a="1"/>
  <c r="AM211" i="44" s="1"/>
  <c r="AM26" i="44" a="1"/>
  <c r="AM26" i="44" s="1"/>
  <c r="AM89" i="44" a="1"/>
  <c r="AM89" i="44" s="1"/>
  <c r="AM150" i="44" a="1"/>
  <c r="AM150" i="44" s="1"/>
  <c r="AM212" i="44" a="1"/>
  <c r="AM212" i="44" s="1"/>
  <c r="AM216" i="44" a="1"/>
  <c r="AM216" i="44" s="1"/>
  <c r="AM231" i="44" a="1"/>
  <c r="AM231" i="44" s="1"/>
  <c r="AM247" i="44" a="1"/>
  <c r="AM247" i="44" s="1"/>
  <c r="AM201" i="44" a="1"/>
  <c r="AM201" i="44" s="1"/>
  <c r="AM51" i="44" a="1"/>
  <c r="AM51" i="44" s="1"/>
  <c r="AM121" i="44" a="1"/>
  <c r="AM121" i="44" s="1"/>
  <c r="AM182" i="44" a="1"/>
  <c r="AM182" i="44" s="1"/>
  <c r="AM243" i="44" a="1"/>
  <c r="AM243" i="44" s="1"/>
  <c r="AM60" i="44" a="1"/>
  <c r="AM60" i="44" s="1"/>
  <c r="AM122" i="44" a="1"/>
  <c r="AM122" i="44" s="1"/>
  <c r="AM183" i="44" a="1"/>
  <c r="AM183" i="44" s="1"/>
  <c r="AM252" i="44" a="1"/>
  <c r="AM252" i="44" s="1"/>
  <c r="AM61" i="44" a="1"/>
  <c r="AM61" i="44" s="1"/>
  <c r="AM130" i="44" a="1"/>
  <c r="AM130" i="44" s="1"/>
  <c r="AM192" i="44" a="1"/>
  <c r="AM192" i="44" s="1"/>
  <c r="AM6" i="44" a="1"/>
  <c r="AM6" i="44" s="1"/>
  <c r="AM70" i="44" a="1"/>
  <c r="AM70" i="44" s="1"/>
  <c r="AM131" i="44" a="1"/>
  <c r="AM131" i="44" s="1"/>
  <c r="AM200" i="44" a="1"/>
  <c r="AM200" i="44" s="1"/>
  <c r="AM16" i="44" a="1"/>
  <c r="AM16" i="44" s="1"/>
  <c r="AM80" i="44" a="1"/>
  <c r="AM80" i="44" s="1"/>
  <c r="AM148" i="44" a="1"/>
  <c r="AM148" i="44" s="1"/>
  <c r="AM217" i="44" a="1"/>
  <c r="AM217" i="44" s="1"/>
  <c r="AM33" i="44" a="1"/>
  <c r="AM33" i="44" s="1"/>
  <c r="AM96" i="44" a="1"/>
  <c r="AM96" i="44" s="1"/>
  <c r="AM157" i="44" a="1"/>
  <c r="AM157" i="44" s="1"/>
  <c r="AM218" i="44" a="1"/>
  <c r="AM218" i="44" s="1"/>
  <c r="AM34" i="44" a="1"/>
  <c r="AM34" i="44" s="1"/>
  <c r="AM97" i="44" a="1"/>
  <c r="AM97" i="44" s="1"/>
  <c r="AM158" i="44" a="1"/>
  <c r="AM158" i="44" s="1"/>
  <c r="AM226" i="44" a="1"/>
  <c r="AM226" i="44" s="1"/>
  <c r="AM39" i="44" a="1"/>
  <c r="AM39" i="44" s="1"/>
  <c r="AM55" i="44" a="1"/>
  <c r="AM55" i="44" s="1"/>
  <c r="AM7" i="44" a="1"/>
  <c r="AM7" i="44" s="1"/>
  <c r="AM23" i="44" a="1"/>
  <c r="AM23" i="44" s="1"/>
  <c r="AM59" i="44" a="1"/>
  <c r="AM59" i="44" s="1"/>
  <c r="AM128" i="44" a="1"/>
  <c r="AM128" i="44" s="1"/>
  <c r="AM190" i="44" a="1"/>
  <c r="AM190" i="44" s="1"/>
  <c r="AM251" i="44" a="1"/>
  <c r="AM251" i="44" s="1"/>
  <c r="AM68" i="44" a="1"/>
  <c r="AM68" i="44" s="1"/>
  <c r="AM129" i="44" a="1"/>
  <c r="AM129" i="44" s="1"/>
  <c r="AM191" i="44" a="1"/>
  <c r="AM191" i="44" s="1"/>
  <c r="AM5" i="44" a="1"/>
  <c r="AM5" i="44" s="1"/>
  <c r="AM69" i="44" a="1"/>
  <c r="AM69" i="44" s="1"/>
  <c r="AM138" i="44" a="1"/>
  <c r="AM138" i="44" s="1"/>
  <c r="AM199" i="44" a="1"/>
  <c r="AM199" i="44" s="1"/>
  <c r="AM14" i="44" a="1"/>
  <c r="AM14" i="44" s="1"/>
  <c r="AM78" i="44" a="1"/>
  <c r="AM78" i="44" s="1"/>
  <c r="AM146" i="44" a="1"/>
  <c r="AM146" i="44" s="1"/>
  <c r="AM208" i="44" a="1"/>
  <c r="AM208" i="44" s="1"/>
  <c r="AM24" i="44" a="1"/>
  <c r="AM24" i="44" s="1"/>
  <c r="AM87" i="44" a="1"/>
  <c r="AM87" i="44" s="1"/>
  <c r="AM156" i="44" a="1"/>
  <c r="AM156" i="44" s="1"/>
  <c r="AM224" i="44" a="1"/>
  <c r="AM224" i="44" s="1"/>
  <c r="AM41" i="44" a="1"/>
  <c r="AM41" i="44" s="1"/>
  <c r="AM104" i="44" a="1"/>
  <c r="AM104" i="44" s="1"/>
  <c r="AM165" i="44" a="1"/>
  <c r="AM165" i="44" s="1"/>
  <c r="AM225" i="44" a="1"/>
  <c r="AM225" i="44" s="1"/>
  <c r="AM42" i="44" a="1"/>
  <c r="AM42" i="44" s="1"/>
  <c r="AM105" i="44" a="1"/>
  <c r="AM105" i="44" s="1"/>
  <c r="AM166" i="44" a="1"/>
  <c r="AM166" i="44" s="1"/>
  <c r="AM234" i="44" a="1"/>
  <c r="AM234" i="44" s="1"/>
  <c r="AM102" i="44" a="1"/>
  <c r="AM102" i="44" s="1"/>
  <c r="AM117" i="44" a="1"/>
  <c r="AM117" i="44" s="1"/>
  <c r="AM71" i="44" a="1"/>
  <c r="AM71" i="44" s="1"/>
  <c r="AM86" i="44" a="1"/>
  <c r="AM86" i="44" s="1"/>
  <c r="AM67" i="44" a="1"/>
  <c r="AM67" i="44" s="1"/>
  <c r="AM136" i="44" a="1"/>
  <c r="AM136" i="44" s="1"/>
  <c r="AM198" i="44" a="1"/>
  <c r="AM198" i="44" s="1"/>
  <c r="AM12" i="44" a="1"/>
  <c r="AM12" i="44" s="1"/>
  <c r="AM76" i="44" a="1"/>
  <c r="AM76" i="44" s="1"/>
  <c r="AM137" i="44" a="1"/>
  <c r="AM137" i="44" s="1"/>
  <c r="AM206" i="44" a="1"/>
  <c r="AM206" i="44" s="1"/>
  <c r="AM13" i="44" a="1"/>
  <c r="AM13" i="44" s="1"/>
  <c r="AM77" i="44" a="1"/>
  <c r="AM77" i="44" s="1"/>
  <c r="AM145" i="44" a="1"/>
  <c r="AM145" i="44" s="1"/>
  <c r="AM207" i="44" a="1"/>
  <c r="AM207" i="44" s="1"/>
  <c r="AM22" i="44" a="1"/>
  <c r="AM22" i="44" s="1"/>
  <c r="AM85" i="44" a="1"/>
  <c r="AM85" i="44" s="1"/>
  <c r="AM154" i="44" a="1"/>
  <c r="AM154" i="44" s="1"/>
  <c r="AM215" i="44" a="1"/>
  <c r="AM215" i="44" s="1"/>
  <c r="AM32" i="44" a="1"/>
  <c r="AM32" i="44" s="1"/>
  <c r="AM95" i="44" a="1"/>
  <c r="AM95" i="44" s="1"/>
  <c r="AM164" i="44" a="1"/>
  <c r="AM164" i="44" s="1"/>
  <c r="AM232" i="44" a="1"/>
  <c r="AM232" i="44" s="1"/>
  <c r="AM49" i="44" a="1"/>
  <c r="AM49" i="44" s="1"/>
  <c r="AM111" i="44" a="1"/>
  <c r="AM111" i="44" s="1"/>
  <c r="AM172" i="44" a="1"/>
  <c r="AM172" i="44" s="1"/>
  <c r="AM233" i="44" a="1"/>
  <c r="AM233" i="44" s="1"/>
  <c r="AM50" i="44" a="1"/>
  <c r="AM50" i="44" s="1"/>
  <c r="AM112" i="44" a="1"/>
  <c r="AM112" i="44" s="1"/>
  <c r="AM173" i="44" a="1"/>
  <c r="AM173" i="44" s="1"/>
  <c r="AM242" i="44" a="1"/>
  <c r="AM242" i="44" s="1"/>
  <c r="AM163" i="44" a="1"/>
  <c r="AM163" i="44" s="1"/>
  <c r="AM178" i="44" a="1"/>
  <c r="AM178" i="44" s="1"/>
  <c r="AM132" i="44" a="1"/>
  <c r="AM132" i="44" s="1"/>
  <c r="AM147" i="44" a="1"/>
  <c r="AM147" i="44" s="1"/>
  <c r="AM11" i="44" a="1"/>
  <c r="AM11" i="44" s="1"/>
  <c r="AM75" i="44" a="1"/>
  <c r="AM75" i="44" s="1"/>
  <c r="AM143" i="44" a="1"/>
  <c r="AM143" i="44" s="1"/>
  <c r="AM205" i="44" a="1"/>
  <c r="AM205" i="44" s="1"/>
  <c r="AM20" i="44" a="1"/>
  <c r="AM20" i="44" s="1"/>
  <c r="AM83" i="44" a="1"/>
  <c r="AM83" i="44" s="1"/>
  <c r="AM144" i="44" a="1"/>
  <c r="AM144" i="44" s="1"/>
  <c r="AM214" i="44" a="1"/>
  <c r="AM214" i="44" s="1"/>
  <c r="AM21" i="44" a="1"/>
  <c r="AM21" i="44" s="1"/>
  <c r="AM84" i="44" a="1"/>
  <c r="AM84" i="44" s="1"/>
  <c r="AM153" i="44" a="1"/>
  <c r="AM153" i="44" s="1"/>
  <c r="AM221" i="44" a="1"/>
  <c r="AM221" i="44" s="1"/>
  <c r="AM30" i="44" a="1"/>
  <c r="AM30" i="44" s="1"/>
  <c r="AM93" i="44" a="1"/>
  <c r="AM93" i="44" s="1"/>
  <c r="AM162" i="44" a="1"/>
  <c r="AM162" i="44" s="1"/>
  <c r="AM222" i="44" a="1"/>
  <c r="AM222" i="44" s="1"/>
  <c r="AM40" i="44" a="1"/>
  <c r="AM40" i="44" s="1"/>
  <c r="AM103" i="44" a="1"/>
  <c r="AM103" i="44" s="1"/>
  <c r="AM179" i="44" a="1"/>
  <c r="AM179" i="44" s="1"/>
  <c r="AM240" i="44" a="1"/>
  <c r="AM240" i="44" s="1"/>
  <c r="AM57" i="44" a="1"/>
  <c r="AM57" i="44" s="1"/>
  <c r="AM119" i="44" a="1"/>
  <c r="AM119" i="44" s="1"/>
  <c r="AM180" i="44" a="1"/>
  <c r="AM180" i="44" s="1"/>
  <c r="AM241" i="44" a="1"/>
  <c r="AM241" i="44" s="1"/>
  <c r="AM58" i="44" a="1"/>
  <c r="AM58" i="44" s="1"/>
  <c r="AM120" i="44" a="1"/>
  <c r="AM120" i="44" s="1"/>
  <c r="AM181" i="44" a="1"/>
  <c r="AM181" i="44" s="1"/>
  <c r="AM250" i="44" a="1"/>
  <c r="AM250" i="44" s="1"/>
  <c r="AM223" i="44" a="1"/>
  <c r="AM223" i="44" s="1"/>
  <c r="AM239" i="44" a="1"/>
  <c r="AM239" i="44" s="1"/>
  <c r="AM194" i="44" a="1"/>
  <c r="AM194" i="44" s="1"/>
  <c r="AM209" i="44" a="1"/>
  <c r="AM209" i="44" s="1"/>
  <c r="AM19" i="44" a="1"/>
  <c r="AM19" i="44" s="1"/>
  <c r="AM90" i="44" a="1"/>
  <c r="AM90" i="44" s="1"/>
  <c r="AM151" i="44" a="1"/>
  <c r="AM151" i="44" s="1"/>
  <c r="AM213" i="44" a="1"/>
  <c r="AM213" i="44" s="1"/>
  <c r="AM28" i="44" a="1"/>
  <c r="AM28" i="44" s="1"/>
  <c r="AM91" i="44" a="1"/>
  <c r="AM91" i="44" s="1"/>
  <c r="AM152" i="44" a="1"/>
  <c r="AM152" i="44" s="1"/>
  <c r="AM220" i="44" a="1"/>
  <c r="AM220" i="44" s="1"/>
  <c r="AM29" i="44" a="1"/>
  <c r="AM29" i="44" s="1"/>
  <c r="AM92" i="44" a="1"/>
  <c r="AM92" i="44" s="1"/>
  <c r="AM161" i="44" a="1"/>
  <c r="AM161" i="44" s="1"/>
  <c r="AM229" i="44" a="1"/>
  <c r="AM229" i="44" s="1"/>
  <c r="AM38" i="44" a="1"/>
  <c r="AM38" i="44" s="1"/>
  <c r="AM101" i="44" a="1"/>
  <c r="AM101" i="44" s="1"/>
  <c r="AM170" i="44" a="1"/>
  <c r="AM170" i="44" s="1"/>
  <c r="AM230" i="44" a="1"/>
  <c r="AM230" i="44" s="1"/>
  <c r="AM48" i="44" a="1"/>
  <c r="AM48" i="44" s="1"/>
  <c r="AM118" i="44" a="1"/>
  <c r="AM118" i="44" s="1"/>
  <c r="AM187" i="44" a="1"/>
  <c r="AM187" i="44" s="1"/>
  <c r="AM248" i="44" a="1"/>
  <c r="AM248" i="44" s="1"/>
  <c r="AM65" i="44" a="1"/>
  <c r="AM65" i="44" s="1"/>
  <c r="AM126" i="44" a="1"/>
  <c r="AM126" i="44" s="1"/>
  <c r="AM188" i="44" a="1"/>
  <c r="AM188" i="44" s="1"/>
  <c r="AM249" i="44" a="1"/>
  <c r="AM249" i="44" s="1"/>
  <c r="AM66" i="44" a="1"/>
  <c r="AM66" i="44" s="1"/>
  <c r="AM127" i="44" a="1"/>
  <c r="AM127" i="44" s="1"/>
  <c r="AM189" i="44" a="1"/>
  <c r="AM189" i="44" s="1"/>
  <c r="AM31" i="44" a="1"/>
  <c r="AM31" i="44" s="1"/>
  <c r="AM47" i="44" a="1"/>
  <c r="AM47" i="44" s="1"/>
  <c r="AM63" i="44" a="1"/>
  <c r="AM63" i="44" s="1"/>
  <c r="AM15" i="44" a="1"/>
  <c r="AM15" i="44" s="1"/>
  <c r="AM27" i="44" a="1"/>
  <c r="AM27" i="44" s="1"/>
  <c r="AM98" i="44" a="1"/>
  <c r="AM98" i="44" s="1"/>
  <c r="AM159" i="44" a="1"/>
  <c r="AM159" i="44" s="1"/>
  <c r="AM219" i="44" a="1"/>
  <c r="AM219" i="44" s="1"/>
  <c r="AM36" i="44" a="1"/>
  <c r="AM36" i="44" s="1"/>
  <c r="AM99" i="44" a="1"/>
  <c r="AM99" i="44" s="1"/>
  <c r="AM160" i="44" a="1"/>
  <c r="AM160" i="44" s="1"/>
  <c r="AM228" i="44" a="1"/>
  <c r="AM228" i="44" s="1"/>
  <c r="AM37" i="44" a="1"/>
  <c r="AM37" i="44" s="1"/>
  <c r="AM100" i="44" a="1"/>
  <c r="AM100" i="44" s="1"/>
  <c r="AM169" i="44" a="1"/>
  <c r="AM169" i="44" s="1"/>
  <c r="AM237" i="44" a="1"/>
  <c r="AM237" i="44" s="1"/>
  <c r="AM46" i="44" a="1"/>
  <c r="AM46" i="44" s="1"/>
  <c r="AM109" i="44" a="1"/>
  <c r="AM109" i="44" s="1"/>
  <c r="AM177" i="44" a="1"/>
  <c r="AM177" i="44" s="1"/>
  <c r="AM238" i="44" a="1"/>
  <c r="AM238" i="44" s="1"/>
  <c r="AM56" i="44" a="1"/>
  <c r="AM56" i="44" s="1"/>
  <c r="AM125" i="44" a="1"/>
  <c r="AM125" i="44" s="1"/>
  <c r="AM195" i="44" a="1"/>
  <c r="AM195" i="44" s="1"/>
  <c r="AM9" i="44" a="1"/>
  <c r="AM9" i="44" s="1"/>
  <c r="AM73" i="44" a="1"/>
  <c r="AM73" i="44" s="1"/>
  <c r="AM134" i="44" a="1"/>
  <c r="AM134" i="44" s="1"/>
  <c r="AM196" i="44" a="1"/>
  <c r="AM196" i="44" s="1"/>
  <c r="AM10" i="44" a="1"/>
  <c r="AM10" i="44" s="1"/>
  <c r="AM74" i="44" a="1"/>
  <c r="AM74" i="44" s="1"/>
  <c r="AM135" i="44" a="1"/>
  <c r="AM135" i="44" s="1"/>
  <c r="AM197" i="44" a="1"/>
  <c r="AM197" i="44" s="1"/>
  <c r="AM94" i="44" a="1"/>
  <c r="AM94" i="44" s="1"/>
  <c r="AM110" i="44" a="1"/>
  <c r="AM110" i="44" s="1"/>
  <c r="AM124" i="44" a="1"/>
  <c r="AM124" i="44" s="1"/>
  <c r="AM79" i="44" a="1"/>
  <c r="AM79" i="44" s="1"/>
  <c r="AM3" i="44" a="1"/>
  <c r="AM3" i="44" s="1"/>
  <c r="AM4" i="44" a="1"/>
  <c r="AM4" i="44" s="1"/>
  <c r="BK459" i="43"/>
  <c r="BN459" i="43" s="1"/>
  <c r="BL351" i="43"/>
  <c r="BM351" i="43" s="1"/>
  <c r="BE351" i="43"/>
  <c r="BL336" i="43"/>
  <c r="BM336" i="43" s="1"/>
  <c r="BE305" i="43"/>
  <c r="BL305" i="43"/>
  <c r="BM305" i="43" s="1"/>
  <c r="AY407" i="43"/>
  <c r="BK407" i="43"/>
  <c r="BN407" i="43" s="1"/>
  <c r="BK422" i="43"/>
  <c r="BN422" i="43" s="1"/>
  <c r="AY422" i="43"/>
  <c r="BE496" i="43"/>
  <c r="BL496" i="43"/>
  <c r="BM496" i="43" s="1"/>
  <c r="AA2" i="43"/>
  <c r="Y42" i="44" a="1"/>
  <c r="Y42" i="44" s="1"/>
  <c r="Y106" i="44" a="1"/>
  <c r="Y106" i="44" s="1"/>
  <c r="Y170" i="44" a="1"/>
  <c r="Y170" i="44" s="1"/>
  <c r="Y234" i="44" a="1"/>
  <c r="Y234" i="44" s="1"/>
  <c r="Y51" i="44" a="1"/>
  <c r="Y51" i="44" s="1"/>
  <c r="Y115" i="44" a="1"/>
  <c r="Y115" i="44" s="1"/>
  <c r="Y179" i="44" a="1"/>
  <c r="Y179" i="44" s="1"/>
  <c r="Y243" i="44" a="1"/>
  <c r="Y243" i="44" s="1"/>
  <c r="Y60" i="44" a="1"/>
  <c r="Y60" i="44" s="1"/>
  <c r="Y124" i="44" a="1"/>
  <c r="Y124" i="44" s="1"/>
  <c r="Y188" i="44" a="1"/>
  <c r="Y188" i="44" s="1"/>
  <c r="Y252" i="44" a="1"/>
  <c r="Y252" i="44" s="1"/>
  <c r="Y69" i="44" a="1"/>
  <c r="Y69" i="44" s="1"/>
  <c r="Y133" i="44" a="1"/>
  <c r="Y133" i="44" s="1"/>
  <c r="Y197" i="44" a="1"/>
  <c r="Y197" i="44" s="1"/>
  <c r="Y7" i="44" a="1"/>
  <c r="Y7" i="44" s="1"/>
  <c r="Y71" i="44" a="1"/>
  <c r="Y71" i="44" s="1"/>
  <c r="Y135" i="44" a="1"/>
  <c r="Y135" i="44" s="1"/>
  <c r="Y199" i="44" a="1"/>
  <c r="Y199" i="44" s="1"/>
  <c r="Y16" i="44" a="1"/>
  <c r="Y16" i="44" s="1"/>
  <c r="Y80" i="44" a="1"/>
  <c r="Y80" i="44" s="1"/>
  <c r="Y144" i="44" a="1"/>
  <c r="Y144" i="44" s="1"/>
  <c r="Y208" i="44" a="1"/>
  <c r="Y208" i="44" s="1"/>
  <c r="Y25" i="44" a="1"/>
  <c r="Y25" i="44" s="1"/>
  <c r="Y89" i="44" a="1"/>
  <c r="Y89" i="44" s="1"/>
  <c r="Y153" i="44" a="1"/>
  <c r="Y153" i="44" s="1"/>
  <c r="Y217" i="44" a="1"/>
  <c r="Y217" i="44" s="1"/>
  <c r="Y222" i="44" a="1"/>
  <c r="Y222" i="44" s="1"/>
  <c r="Y238" i="44" a="1"/>
  <c r="Y238" i="44" s="1"/>
  <c r="Y6" i="44" a="1"/>
  <c r="Y6" i="44" s="1"/>
  <c r="Y22" i="44" a="1"/>
  <c r="Y22" i="44" s="1"/>
  <c r="Y50" i="44" a="1"/>
  <c r="Y50" i="44" s="1"/>
  <c r="Y114" i="44" a="1"/>
  <c r="Y114" i="44" s="1"/>
  <c r="Y178" i="44" a="1"/>
  <c r="Y178" i="44" s="1"/>
  <c r="Y242" i="44" a="1"/>
  <c r="Y242" i="44" s="1"/>
  <c r="Y59" i="44" a="1"/>
  <c r="Y59" i="44" s="1"/>
  <c r="Y123" i="44" a="1"/>
  <c r="Y123" i="44" s="1"/>
  <c r="Y187" i="44" a="1"/>
  <c r="Y187" i="44" s="1"/>
  <c r="Y251" i="44" a="1"/>
  <c r="Y251" i="44" s="1"/>
  <c r="Y68" i="44" a="1"/>
  <c r="Y68" i="44" s="1"/>
  <c r="Y132" i="44" a="1"/>
  <c r="Y132" i="44" s="1"/>
  <c r="Y196" i="44" a="1"/>
  <c r="Y196" i="44" s="1"/>
  <c r="Y13" i="44" a="1"/>
  <c r="Y13" i="44" s="1"/>
  <c r="Y77" i="44" a="1"/>
  <c r="Y77" i="44" s="1"/>
  <c r="Y141" i="44" a="1"/>
  <c r="Y141" i="44" s="1"/>
  <c r="Y205" i="44" a="1"/>
  <c r="Y205" i="44" s="1"/>
  <c r="Y15" i="44" a="1"/>
  <c r="Y15" i="44" s="1"/>
  <c r="Y79" i="44" a="1"/>
  <c r="Y79" i="44" s="1"/>
  <c r="Y143" i="44" a="1"/>
  <c r="Y143" i="44" s="1"/>
  <c r="Y207" i="44" a="1"/>
  <c r="Y207" i="44" s="1"/>
  <c r="Y24" i="44" a="1"/>
  <c r="Y24" i="44" s="1"/>
  <c r="Y88" i="44" a="1"/>
  <c r="Y88" i="44" s="1"/>
  <c r="Y152" i="44" a="1"/>
  <c r="Y152" i="44" s="1"/>
  <c r="Y216" i="44" a="1"/>
  <c r="Y216" i="44" s="1"/>
  <c r="Y33" i="44" a="1"/>
  <c r="Y33" i="44" s="1"/>
  <c r="Y97" i="44" a="1"/>
  <c r="Y97" i="44" s="1"/>
  <c r="Y161" i="44" a="1"/>
  <c r="Y161" i="44" s="1"/>
  <c r="Y225" i="44" a="1"/>
  <c r="Y225" i="44" s="1"/>
  <c r="Y38" i="44" a="1"/>
  <c r="Y38" i="44" s="1"/>
  <c r="Y54" i="44" a="1"/>
  <c r="Y54" i="44" s="1"/>
  <c r="Y70" i="44" a="1"/>
  <c r="Y70" i="44" s="1"/>
  <c r="Y86" i="44" a="1"/>
  <c r="Y86" i="44" s="1"/>
  <c r="Y58" i="44" a="1"/>
  <c r="Y58" i="44" s="1"/>
  <c r="Y122" i="44" a="1"/>
  <c r="Y122" i="44" s="1"/>
  <c r="Y186" i="44" a="1"/>
  <c r="Y186" i="44" s="1"/>
  <c r="Y250" i="44" a="1"/>
  <c r="Y250" i="44" s="1"/>
  <c r="Y67" i="44" a="1"/>
  <c r="Y67" i="44" s="1"/>
  <c r="Y131" i="44" a="1"/>
  <c r="Y131" i="44" s="1"/>
  <c r="Y195" i="44" a="1"/>
  <c r="Y195" i="44" s="1"/>
  <c r="Y12" i="44" a="1"/>
  <c r="Y12" i="44" s="1"/>
  <c r="Y76" i="44" a="1"/>
  <c r="Y76" i="44" s="1"/>
  <c r="Y140" i="44" a="1"/>
  <c r="Y140" i="44" s="1"/>
  <c r="Y204" i="44" a="1"/>
  <c r="Y204" i="44" s="1"/>
  <c r="Y21" i="44" a="1"/>
  <c r="Y21" i="44" s="1"/>
  <c r="Y85" i="44" a="1"/>
  <c r="Y85" i="44" s="1"/>
  <c r="Y149" i="44" a="1"/>
  <c r="Y149" i="44" s="1"/>
  <c r="Y213" i="44" a="1"/>
  <c r="Y213" i="44" s="1"/>
  <c r="Y23" i="44" a="1"/>
  <c r="Y23" i="44" s="1"/>
  <c r="Y87" i="44" a="1"/>
  <c r="Y87" i="44" s="1"/>
  <c r="Y151" i="44" a="1"/>
  <c r="Y151" i="44" s="1"/>
  <c r="Y215" i="44" a="1"/>
  <c r="Y215" i="44" s="1"/>
  <c r="Y32" i="44" a="1"/>
  <c r="Y32" i="44" s="1"/>
  <c r="Y96" i="44" a="1"/>
  <c r="Y96" i="44" s="1"/>
  <c r="Y160" i="44" a="1"/>
  <c r="Y160" i="44" s="1"/>
  <c r="Y224" i="44" a="1"/>
  <c r="Y224" i="44" s="1"/>
  <c r="Y41" i="44" a="1"/>
  <c r="Y41" i="44" s="1"/>
  <c r="Y105" i="44" a="1"/>
  <c r="Y105" i="44" s="1"/>
  <c r="Y169" i="44" a="1"/>
  <c r="Y169" i="44" s="1"/>
  <c r="Y233" i="44" a="1"/>
  <c r="Y233" i="44" s="1"/>
  <c r="Y102" i="44" a="1"/>
  <c r="Y102" i="44" s="1"/>
  <c r="Y118" i="44" a="1"/>
  <c r="Y118" i="44" s="1"/>
  <c r="Y134" i="44" a="1"/>
  <c r="Y134" i="44" s="1"/>
  <c r="Y150" i="44" a="1"/>
  <c r="Y150" i="44" s="1"/>
  <c r="Y66" i="44" a="1"/>
  <c r="Y66" i="44" s="1"/>
  <c r="Y130" i="44" a="1"/>
  <c r="Y130" i="44" s="1"/>
  <c r="Y194" i="44" a="1"/>
  <c r="Y194" i="44" s="1"/>
  <c r="Y11" i="44" a="1"/>
  <c r="Y11" i="44" s="1"/>
  <c r="Y75" i="44" a="1"/>
  <c r="Y75" i="44" s="1"/>
  <c r="Y139" i="44" a="1"/>
  <c r="Y139" i="44" s="1"/>
  <c r="Y203" i="44" a="1"/>
  <c r="Y203" i="44" s="1"/>
  <c r="Y20" i="44" a="1"/>
  <c r="Y20" i="44" s="1"/>
  <c r="Y84" i="44" a="1"/>
  <c r="Y84" i="44" s="1"/>
  <c r="Y148" i="44" a="1"/>
  <c r="Y148" i="44" s="1"/>
  <c r="Y212" i="44" a="1"/>
  <c r="Y212" i="44" s="1"/>
  <c r="Y29" i="44" a="1"/>
  <c r="Y29" i="44" s="1"/>
  <c r="Y93" i="44" a="1"/>
  <c r="Y93" i="44" s="1"/>
  <c r="Y157" i="44" a="1"/>
  <c r="Y157" i="44" s="1"/>
  <c r="Y221" i="44" a="1"/>
  <c r="Y221" i="44" s="1"/>
  <c r="Y31" i="44" a="1"/>
  <c r="Y31" i="44" s="1"/>
  <c r="Y95" i="44" a="1"/>
  <c r="Y95" i="44" s="1"/>
  <c r="Y159" i="44" a="1"/>
  <c r="Y159" i="44" s="1"/>
  <c r="Y223" i="44" a="1"/>
  <c r="Y223" i="44" s="1"/>
  <c r="Y40" i="44" a="1"/>
  <c r="Y40" i="44" s="1"/>
  <c r="Y104" i="44" a="1"/>
  <c r="Y104" i="44" s="1"/>
  <c r="Y168" i="44" a="1"/>
  <c r="Y168" i="44" s="1"/>
  <c r="Y232" i="44" a="1"/>
  <c r="Y232" i="44" s="1"/>
  <c r="Y49" i="44" a="1"/>
  <c r="Y49" i="44" s="1"/>
  <c r="Y113" i="44" a="1"/>
  <c r="Y113" i="44" s="1"/>
  <c r="Y177" i="44" a="1"/>
  <c r="Y177" i="44" s="1"/>
  <c r="Y241" i="44" a="1"/>
  <c r="Y241" i="44" s="1"/>
  <c r="Y166" i="44" a="1"/>
  <c r="Y166" i="44" s="1"/>
  <c r="Y182" i="44" a="1"/>
  <c r="Y182" i="44" s="1"/>
  <c r="Y198" i="44" a="1"/>
  <c r="Y198" i="44" s="1"/>
  <c r="Y214" i="44" a="1"/>
  <c r="Y214" i="44" s="1"/>
  <c r="Y10" i="44" a="1"/>
  <c r="Y10" i="44" s="1"/>
  <c r="Y74" i="44" a="1"/>
  <c r="Y74" i="44" s="1"/>
  <c r="Y138" i="44" a="1"/>
  <c r="Y138" i="44" s="1"/>
  <c r="Y202" i="44" a="1"/>
  <c r="Y202" i="44" s="1"/>
  <c r="Y19" i="44" a="1"/>
  <c r="Y19" i="44" s="1"/>
  <c r="Y83" i="44" a="1"/>
  <c r="Y83" i="44" s="1"/>
  <c r="Y147" i="44" a="1"/>
  <c r="Y147" i="44" s="1"/>
  <c r="Y211" i="44" a="1"/>
  <c r="Y211" i="44" s="1"/>
  <c r="Y28" i="44" a="1"/>
  <c r="Y28" i="44" s="1"/>
  <c r="Y92" i="44" a="1"/>
  <c r="Y92" i="44" s="1"/>
  <c r="Y156" i="44" a="1"/>
  <c r="Y156" i="44" s="1"/>
  <c r="Y220" i="44" a="1"/>
  <c r="Y220" i="44" s="1"/>
  <c r="Y37" i="44" a="1"/>
  <c r="Y37" i="44" s="1"/>
  <c r="Y101" i="44" a="1"/>
  <c r="Y101" i="44" s="1"/>
  <c r="Y165" i="44" a="1"/>
  <c r="Y165" i="44" s="1"/>
  <c r="Y229" i="44" a="1"/>
  <c r="Y229" i="44" s="1"/>
  <c r="Y39" i="44" a="1"/>
  <c r="Y39" i="44" s="1"/>
  <c r="Y103" i="44" a="1"/>
  <c r="Y103" i="44" s="1"/>
  <c r="Y167" i="44" a="1"/>
  <c r="Y167" i="44" s="1"/>
  <c r="Y231" i="44" a="1"/>
  <c r="Y231" i="44" s="1"/>
  <c r="Y48" i="44" a="1"/>
  <c r="Y48" i="44" s="1"/>
  <c r="Y112" i="44" a="1"/>
  <c r="Y112" i="44" s="1"/>
  <c r="Y176" i="44" a="1"/>
  <c r="Y176" i="44" s="1"/>
  <c r="Y240" i="44" a="1"/>
  <c r="Y240" i="44" s="1"/>
  <c r="Y57" i="44" a="1"/>
  <c r="Y57" i="44" s="1"/>
  <c r="Y121" i="44" a="1"/>
  <c r="Y121" i="44" s="1"/>
  <c r="Y185" i="44" a="1"/>
  <c r="Y185" i="44" s="1"/>
  <c r="Y249" i="44" a="1"/>
  <c r="Y249" i="44" s="1"/>
  <c r="Y230" i="44" a="1"/>
  <c r="Y230" i="44" s="1"/>
  <c r="Y246" i="44" a="1"/>
  <c r="Y246" i="44" s="1"/>
  <c r="Y14" i="44" a="1"/>
  <c r="Y14" i="44" s="1"/>
  <c r="Z502" i="43"/>
  <c r="E134" i="37" s="1"/>
  <c r="Y18" i="44" a="1"/>
  <c r="Y18" i="44" s="1"/>
  <c r="Y82" i="44" a="1"/>
  <c r="Y82" i="44" s="1"/>
  <c r="Y146" i="44" a="1"/>
  <c r="Y146" i="44" s="1"/>
  <c r="Y210" i="44" a="1"/>
  <c r="Y210" i="44" s="1"/>
  <c r="Y27" i="44" a="1"/>
  <c r="Y27" i="44" s="1"/>
  <c r="Y91" i="44" a="1"/>
  <c r="Y91" i="44" s="1"/>
  <c r="Y155" i="44" a="1"/>
  <c r="Y155" i="44" s="1"/>
  <c r="Y219" i="44" a="1"/>
  <c r="Y219" i="44" s="1"/>
  <c r="Y36" i="44" a="1"/>
  <c r="Y36" i="44" s="1"/>
  <c r="Y100" i="44" a="1"/>
  <c r="Y100" i="44" s="1"/>
  <c r="Y164" i="44" a="1"/>
  <c r="Y164" i="44" s="1"/>
  <c r="Y228" i="44" a="1"/>
  <c r="Y228" i="44" s="1"/>
  <c r="Y45" i="44" a="1"/>
  <c r="Y45" i="44" s="1"/>
  <c r="Y109" i="44" a="1"/>
  <c r="Y109" i="44" s="1"/>
  <c r="Y173" i="44" a="1"/>
  <c r="Y173" i="44" s="1"/>
  <c r="Y237" i="44" a="1"/>
  <c r="Y237" i="44" s="1"/>
  <c r="Y47" i="44" a="1"/>
  <c r="Y47" i="44" s="1"/>
  <c r="Y111" i="44" a="1"/>
  <c r="Y111" i="44" s="1"/>
  <c r="Y175" i="44" a="1"/>
  <c r="Y175" i="44" s="1"/>
  <c r="Y239" i="44" a="1"/>
  <c r="Y239" i="44" s="1"/>
  <c r="Y56" i="44" a="1"/>
  <c r="Y56" i="44" s="1"/>
  <c r="Y120" i="44" a="1"/>
  <c r="Y120" i="44" s="1"/>
  <c r="Y184" i="44" a="1"/>
  <c r="Y184" i="44" s="1"/>
  <c r="Y248" i="44" a="1"/>
  <c r="Y248" i="44" s="1"/>
  <c r="Y65" i="44" a="1"/>
  <c r="Y65" i="44" s="1"/>
  <c r="Y129" i="44" a="1"/>
  <c r="Y129" i="44" s="1"/>
  <c r="Y193" i="44" a="1"/>
  <c r="Y193" i="44" s="1"/>
  <c r="Y30" i="44" a="1"/>
  <c r="Y30" i="44" s="1"/>
  <c r="Y46" i="44" a="1"/>
  <c r="Y46" i="44" s="1"/>
  <c r="Y62" i="44" a="1"/>
  <c r="Y62" i="44" s="1"/>
  <c r="Y78" i="44" a="1"/>
  <c r="Y78" i="44" s="1"/>
  <c r="Y26" i="44" a="1"/>
  <c r="Y26" i="44" s="1"/>
  <c r="Y90" i="44" a="1"/>
  <c r="Y90" i="44" s="1"/>
  <c r="Y154" i="44" a="1"/>
  <c r="Y154" i="44" s="1"/>
  <c r="Y218" i="44" a="1"/>
  <c r="Y218" i="44" s="1"/>
  <c r="Y35" i="44" a="1"/>
  <c r="Y35" i="44" s="1"/>
  <c r="Y99" i="44" a="1"/>
  <c r="Y99" i="44" s="1"/>
  <c r="Y163" i="44" a="1"/>
  <c r="Y163" i="44" s="1"/>
  <c r="Y227" i="44" a="1"/>
  <c r="Y227" i="44" s="1"/>
  <c r="Y44" i="44" a="1"/>
  <c r="Y44" i="44" s="1"/>
  <c r="Y108" i="44" a="1"/>
  <c r="Y108" i="44" s="1"/>
  <c r="Y172" i="44" a="1"/>
  <c r="Y172" i="44" s="1"/>
  <c r="Y236" i="44" a="1"/>
  <c r="Y236" i="44" s="1"/>
  <c r="Y53" i="44" a="1"/>
  <c r="Y53" i="44" s="1"/>
  <c r="Y117" i="44" a="1"/>
  <c r="Y117" i="44" s="1"/>
  <c r="Y181" i="44" a="1"/>
  <c r="Y181" i="44" s="1"/>
  <c r="Y245" i="44" a="1"/>
  <c r="Y245" i="44" s="1"/>
  <c r="Y55" i="44" a="1"/>
  <c r="Y55" i="44" s="1"/>
  <c r="Y119" i="44" a="1"/>
  <c r="Y119" i="44" s="1"/>
  <c r="Y183" i="44" a="1"/>
  <c r="Y183" i="44" s="1"/>
  <c r="Y247" i="44" a="1"/>
  <c r="Y247" i="44" s="1"/>
  <c r="Y64" i="44" a="1"/>
  <c r="Y64" i="44" s="1"/>
  <c r="Y128" i="44" a="1"/>
  <c r="Y128" i="44" s="1"/>
  <c r="Y192" i="44" a="1"/>
  <c r="Y192" i="44" s="1"/>
  <c r="Y9" i="44" a="1"/>
  <c r="Y9" i="44" s="1"/>
  <c r="Y73" i="44" a="1"/>
  <c r="Y73" i="44" s="1"/>
  <c r="Y137" i="44" a="1"/>
  <c r="Y137" i="44" s="1"/>
  <c r="Y201" i="44" a="1"/>
  <c r="Y201" i="44" s="1"/>
  <c r="Y94" i="44" a="1"/>
  <c r="Y94" i="44" s="1"/>
  <c r="Y110" i="44" a="1"/>
  <c r="Y110" i="44" s="1"/>
  <c r="Y126" i="44" a="1"/>
  <c r="Y126" i="44" s="1"/>
  <c r="Y142" i="44" a="1"/>
  <c r="Y142" i="44" s="1"/>
  <c r="Y34" i="44" a="1"/>
  <c r="Y34" i="44" s="1"/>
  <c r="Y98" i="44" a="1"/>
  <c r="Y98" i="44" s="1"/>
  <c r="Y162" i="44" a="1"/>
  <c r="Y162" i="44" s="1"/>
  <c r="Y226" i="44" a="1"/>
  <c r="Y226" i="44" s="1"/>
  <c r="Y43" i="44" a="1"/>
  <c r="Y43" i="44" s="1"/>
  <c r="Y107" i="44" a="1"/>
  <c r="Y107" i="44" s="1"/>
  <c r="Y171" i="44" a="1"/>
  <c r="Y171" i="44" s="1"/>
  <c r="Y235" i="44" a="1"/>
  <c r="Y235" i="44" s="1"/>
  <c r="Y52" i="44" a="1"/>
  <c r="Y52" i="44" s="1"/>
  <c r="Y116" i="44" a="1"/>
  <c r="Y116" i="44" s="1"/>
  <c r="Y180" i="44" a="1"/>
  <c r="Y180" i="44" s="1"/>
  <c r="Y244" i="44" a="1"/>
  <c r="Y244" i="44" s="1"/>
  <c r="Y61" i="44" a="1"/>
  <c r="Y61" i="44" s="1"/>
  <c r="Y125" i="44" a="1"/>
  <c r="Y125" i="44" s="1"/>
  <c r="Y189" i="44" a="1"/>
  <c r="Y189" i="44" s="1"/>
  <c r="Y253" i="44" a="1"/>
  <c r="Y253" i="44" s="1"/>
  <c r="Y63" i="44" a="1"/>
  <c r="Y63" i="44" s="1"/>
  <c r="Y127" i="44" a="1"/>
  <c r="Y127" i="44" s="1"/>
  <c r="Y191" i="44" a="1"/>
  <c r="Y191" i="44" s="1"/>
  <c r="Y8" i="44" a="1"/>
  <c r="Y8" i="44" s="1"/>
  <c r="Y72" i="44" a="1"/>
  <c r="Y72" i="44" s="1"/>
  <c r="Y136" i="44" a="1"/>
  <c r="Y136" i="44" s="1"/>
  <c r="Y200" i="44" a="1"/>
  <c r="Y200" i="44" s="1"/>
  <c r="Y17" i="44" a="1"/>
  <c r="Y17" i="44" s="1"/>
  <c r="Y81" i="44" a="1"/>
  <c r="Y81" i="44" s="1"/>
  <c r="Y145" i="44" a="1"/>
  <c r="Y145" i="44" s="1"/>
  <c r="Y209" i="44" a="1"/>
  <c r="Y209" i="44" s="1"/>
  <c r="Y158" i="44" a="1"/>
  <c r="Y158" i="44" s="1"/>
  <c r="Y174" i="44" a="1"/>
  <c r="Y174" i="44" s="1"/>
  <c r="Y190" i="44" a="1"/>
  <c r="Y190" i="44" s="1"/>
  <c r="Y206" i="44" a="1"/>
  <c r="Y206" i="44" s="1"/>
  <c r="Y3" i="44" a="1"/>
  <c r="Y3" i="44" s="1"/>
  <c r="Y5" i="44" a="1"/>
  <c r="Y5" i="44" s="1"/>
  <c r="Y4" i="44" a="1"/>
  <c r="Y4" i="44" s="1"/>
  <c r="AY442" i="43"/>
  <c r="BK442" i="43"/>
  <c r="BN442" i="43" s="1"/>
  <c r="BE303" i="43"/>
  <c r="BE480" i="43"/>
  <c r="BL480" i="43"/>
  <c r="BM480" i="43" s="1"/>
  <c r="BE417" i="43"/>
  <c r="BL417" i="43"/>
  <c r="BM417" i="43" s="1"/>
  <c r="BK414" i="43"/>
  <c r="BN414" i="43" s="1"/>
  <c r="AY414" i="43"/>
  <c r="BK351" i="43"/>
  <c r="BN351" i="43" s="1"/>
  <c r="BK425" i="43"/>
  <c r="BN425" i="43" s="1"/>
  <c r="BK305" i="43"/>
  <c r="AY310" i="43"/>
  <c r="BK310" i="43"/>
  <c r="BN310" i="43" s="1"/>
  <c r="AZ415" i="43"/>
  <c r="BK415" i="43"/>
  <c r="BN415" i="43" s="1"/>
  <c r="BB308" i="43"/>
  <c r="BH308" i="43" s="1"/>
  <c r="BK402" i="43"/>
  <c r="BN402" i="43" s="1"/>
  <c r="AY406" i="43"/>
  <c r="BK406" i="43"/>
  <c r="BN406" i="43" s="1"/>
  <c r="BL387" i="43"/>
  <c r="BM387" i="43" s="1"/>
  <c r="BE387" i="43"/>
  <c r="AY493" i="43"/>
  <c r="BK493" i="43"/>
  <c r="BN493" i="43" s="1"/>
  <c r="BE339" i="43"/>
  <c r="BL339" i="43"/>
  <c r="BM339" i="43" s="1"/>
  <c r="AZ303" i="43"/>
  <c r="BF303" i="43" s="1"/>
  <c r="AH2" i="43"/>
  <c r="AF24" i="44" a="1"/>
  <c r="AF24" i="44" s="1"/>
  <c r="AF62" i="44" a="1"/>
  <c r="AF62" i="44" s="1"/>
  <c r="AF126" i="44" a="1"/>
  <c r="AF126" i="44" s="1"/>
  <c r="AF190" i="44" a="1"/>
  <c r="AF190" i="44" s="1"/>
  <c r="AF11" i="44" a="1"/>
  <c r="AF11" i="44" s="1"/>
  <c r="AF79" i="44" a="1"/>
  <c r="AF79" i="44" s="1"/>
  <c r="AF143" i="44" a="1"/>
  <c r="AF143" i="44" s="1"/>
  <c r="AF207" i="44" a="1"/>
  <c r="AF207" i="44" s="1"/>
  <c r="AF32" i="44" a="1"/>
  <c r="AF32" i="44" s="1"/>
  <c r="AF96" i="44" a="1"/>
  <c r="AF96" i="44" s="1"/>
  <c r="AF160" i="44" a="1"/>
  <c r="AF160" i="44" s="1"/>
  <c r="AF224" i="44" a="1"/>
  <c r="AF224" i="44" s="1"/>
  <c r="AF49" i="44" a="1"/>
  <c r="AF49" i="44" s="1"/>
  <c r="AF113" i="44" a="1"/>
  <c r="AF113" i="44" s="1"/>
  <c r="AF177" i="44" a="1"/>
  <c r="AF177" i="44" s="1"/>
  <c r="AF241" i="44" a="1"/>
  <c r="AF241" i="44" s="1"/>
  <c r="AF66" i="44" a="1"/>
  <c r="AF66" i="44" s="1"/>
  <c r="AF130" i="44" a="1"/>
  <c r="AF130" i="44" s="1"/>
  <c r="AF194" i="44" a="1"/>
  <c r="AF194" i="44" s="1"/>
  <c r="AF18" i="44" a="1"/>
  <c r="AF18" i="44" s="1"/>
  <c r="AF83" i="44" a="1"/>
  <c r="AF83" i="44" s="1"/>
  <c r="AF147" i="44" a="1"/>
  <c r="AF147" i="44" s="1"/>
  <c r="AF211" i="44" a="1"/>
  <c r="AF211" i="44" s="1"/>
  <c r="AF28" i="44" a="1"/>
  <c r="AF28" i="44" s="1"/>
  <c r="AF92" i="44" a="1"/>
  <c r="AF92" i="44" s="1"/>
  <c r="AF156" i="44" a="1"/>
  <c r="AF156" i="44" s="1"/>
  <c r="AF220" i="44" a="1"/>
  <c r="AF220" i="44" s="1"/>
  <c r="AF37" i="44" a="1"/>
  <c r="AF37" i="44" s="1"/>
  <c r="AF189" i="44" a="1"/>
  <c r="AF189" i="44" s="1"/>
  <c r="AF10" i="44" a="1"/>
  <c r="AF10" i="44" s="1"/>
  <c r="AF70" i="44" a="1"/>
  <c r="AF70" i="44" s="1"/>
  <c r="AF134" i="44" a="1"/>
  <c r="AF134" i="44" s="1"/>
  <c r="AF198" i="44" a="1"/>
  <c r="AF198" i="44" s="1"/>
  <c r="AF22" i="44" a="1"/>
  <c r="AF22" i="44" s="1"/>
  <c r="AF87" i="44" a="1"/>
  <c r="AF87" i="44" s="1"/>
  <c r="AF151" i="44" a="1"/>
  <c r="AF151" i="44" s="1"/>
  <c r="AF215" i="44" a="1"/>
  <c r="AF215" i="44" s="1"/>
  <c r="AF40" i="44" a="1"/>
  <c r="AF40" i="44" s="1"/>
  <c r="AF104" i="44" a="1"/>
  <c r="AF104" i="44" s="1"/>
  <c r="AF168" i="44" a="1"/>
  <c r="AF168" i="44" s="1"/>
  <c r="AF232" i="44" a="1"/>
  <c r="AF232" i="44" s="1"/>
  <c r="AF57" i="44" a="1"/>
  <c r="AF57" i="44" s="1"/>
  <c r="AF121" i="44" a="1"/>
  <c r="AF121" i="44" s="1"/>
  <c r="AF185" i="44" a="1"/>
  <c r="AF185" i="44" s="1"/>
  <c r="AF249" i="44" a="1"/>
  <c r="AF249" i="44" s="1"/>
  <c r="AF74" i="44" a="1"/>
  <c r="AF74" i="44" s="1"/>
  <c r="AF138" i="44" a="1"/>
  <c r="AF138" i="44" s="1"/>
  <c r="AF202" i="44" a="1"/>
  <c r="AF202" i="44" s="1"/>
  <c r="AF27" i="44" a="1"/>
  <c r="AF27" i="44" s="1"/>
  <c r="AF91" i="44" a="1"/>
  <c r="AF91" i="44" s="1"/>
  <c r="AF155" i="44" a="1"/>
  <c r="AF155" i="44" s="1"/>
  <c r="AF219" i="44" a="1"/>
  <c r="AF219" i="44" s="1"/>
  <c r="AF36" i="44" a="1"/>
  <c r="AF36" i="44" s="1"/>
  <c r="AF100" i="44" a="1"/>
  <c r="AF100" i="44" s="1"/>
  <c r="AF164" i="44" a="1"/>
  <c r="AF164" i="44" s="1"/>
  <c r="AF228" i="44" a="1"/>
  <c r="AF228" i="44" s="1"/>
  <c r="AF45" i="44" a="1"/>
  <c r="AF45" i="44" s="1"/>
  <c r="AF109" i="44" a="1"/>
  <c r="AF109" i="44" s="1"/>
  <c r="AF253" i="44" a="1"/>
  <c r="AF253" i="44" s="1"/>
  <c r="AF6" i="44" a="1"/>
  <c r="AF6" i="44" s="1"/>
  <c r="AF9" i="44" a="1"/>
  <c r="AF9" i="44" s="1"/>
  <c r="AF78" i="44" a="1"/>
  <c r="AF78" i="44" s="1"/>
  <c r="AF142" i="44" a="1"/>
  <c r="AF142" i="44" s="1"/>
  <c r="AF206" i="44" a="1"/>
  <c r="AF206" i="44" s="1"/>
  <c r="AF31" i="44" a="1"/>
  <c r="AF31" i="44" s="1"/>
  <c r="AF95" i="44" a="1"/>
  <c r="AF95" i="44" s="1"/>
  <c r="AF159" i="44" a="1"/>
  <c r="AF159" i="44" s="1"/>
  <c r="AF223" i="44" a="1"/>
  <c r="AF223" i="44" s="1"/>
  <c r="AF48" i="44" a="1"/>
  <c r="AF48" i="44" s="1"/>
  <c r="AF112" i="44" a="1"/>
  <c r="AF112" i="44" s="1"/>
  <c r="AF176" i="44" a="1"/>
  <c r="AF176" i="44" s="1"/>
  <c r="AF240" i="44" a="1"/>
  <c r="AF240" i="44" s="1"/>
  <c r="AF65" i="44" a="1"/>
  <c r="AF65" i="44" s="1"/>
  <c r="AF129" i="44" a="1"/>
  <c r="AF129" i="44" s="1"/>
  <c r="AF193" i="44" a="1"/>
  <c r="AF193" i="44" s="1"/>
  <c r="AF17" i="44" a="1"/>
  <c r="AF17" i="44" s="1"/>
  <c r="AF82" i="44" a="1"/>
  <c r="AF82" i="44" s="1"/>
  <c r="AF146" i="44" a="1"/>
  <c r="AF146" i="44" s="1"/>
  <c r="AF210" i="44" a="1"/>
  <c r="AF210" i="44" s="1"/>
  <c r="AF35" i="44" a="1"/>
  <c r="AF35" i="44" s="1"/>
  <c r="AF99" i="44" a="1"/>
  <c r="AF99" i="44" s="1"/>
  <c r="AF163" i="44" a="1"/>
  <c r="AF163" i="44" s="1"/>
  <c r="AF227" i="44" a="1"/>
  <c r="AF227" i="44" s="1"/>
  <c r="AF44" i="44" a="1"/>
  <c r="AF44" i="44" s="1"/>
  <c r="AF108" i="44" a="1"/>
  <c r="AF108" i="44" s="1"/>
  <c r="AF172" i="44" a="1"/>
  <c r="AF172" i="44" s="1"/>
  <c r="AF236" i="44" a="1"/>
  <c r="AF236" i="44" s="1"/>
  <c r="AF53" i="44" a="1"/>
  <c r="AF53" i="44" s="1"/>
  <c r="AF173" i="44" a="1"/>
  <c r="AF173" i="44" s="1"/>
  <c r="AF133" i="44" a="1"/>
  <c r="AF133" i="44" s="1"/>
  <c r="AF14" i="44" a="1"/>
  <c r="AF14" i="44" s="1"/>
  <c r="AF21" i="44" a="1"/>
  <c r="AF21" i="44" s="1"/>
  <c r="AF86" i="44" a="1"/>
  <c r="AF86" i="44" s="1"/>
  <c r="AF150" i="44" a="1"/>
  <c r="AF150" i="44" s="1"/>
  <c r="AF214" i="44" a="1"/>
  <c r="AF214" i="44" s="1"/>
  <c r="AF39" i="44" a="1"/>
  <c r="AF39" i="44" s="1"/>
  <c r="AF103" i="44" a="1"/>
  <c r="AF103" i="44" s="1"/>
  <c r="AF167" i="44" a="1"/>
  <c r="AF167" i="44" s="1"/>
  <c r="AF231" i="44" a="1"/>
  <c r="AF231" i="44" s="1"/>
  <c r="AF56" i="44" a="1"/>
  <c r="AF56" i="44" s="1"/>
  <c r="AF120" i="44" a="1"/>
  <c r="AF120" i="44" s="1"/>
  <c r="AF184" i="44" a="1"/>
  <c r="AF184" i="44" s="1"/>
  <c r="AF248" i="44" a="1"/>
  <c r="AF248" i="44" s="1"/>
  <c r="AF73" i="44" a="1"/>
  <c r="AF73" i="44" s="1"/>
  <c r="AF137" i="44" a="1"/>
  <c r="AF137" i="44" s="1"/>
  <c r="AF201" i="44" a="1"/>
  <c r="AF201" i="44" s="1"/>
  <c r="AF26" i="44" a="1"/>
  <c r="AF26" i="44" s="1"/>
  <c r="AF90" i="44" a="1"/>
  <c r="AF90" i="44" s="1"/>
  <c r="AF154" i="44" a="1"/>
  <c r="AF154" i="44" s="1"/>
  <c r="AF218" i="44" a="1"/>
  <c r="AF218" i="44" s="1"/>
  <c r="AF43" i="44" a="1"/>
  <c r="AF43" i="44" s="1"/>
  <c r="AF107" i="44" a="1"/>
  <c r="AF107" i="44" s="1"/>
  <c r="AF171" i="44" a="1"/>
  <c r="AF171" i="44" s="1"/>
  <c r="AF235" i="44" a="1"/>
  <c r="AF235" i="44" s="1"/>
  <c r="AF52" i="44" a="1"/>
  <c r="AF52" i="44" s="1"/>
  <c r="AF116" i="44" a="1"/>
  <c r="AF116" i="44" s="1"/>
  <c r="AF180" i="44" a="1"/>
  <c r="AF180" i="44" s="1"/>
  <c r="AF244" i="44" a="1"/>
  <c r="AF244" i="44" s="1"/>
  <c r="AF61" i="44" a="1"/>
  <c r="AF61" i="44" s="1"/>
  <c r="AF237" i="44" a="1"/>
  <c r="AF237" i="44" s="1"/>
  <c r="AF197" i="44" a="1"/>
  <c r="AF197" i="44" s="1"/>
  <c r="AF229" i="44" a="1"/>
  <c r="AF229" i="44" s="1"/>
  <c r="AG502" i="43"/>
  <c r="E140" i="37" s="1"/>
  <c r="AF205" i="44" a="1"/>
  <c r="AF205" i="44" s="1"/>
  <c r="AF221" i="44" a="1"/>
  <c r="AF221" i="44" s="1"/>
  <c r="AF7" i="44" a="1"/>
  <c r="AF7" i="44" s="1"/>
  <c r="AF30" i="44" a="1"/>
  <c r="AF30" i="44" s="1"/>
  <c r="AF94" i="44" a="1"/>
  <c r="AF94" i="44" s="1"/>
  <c r="AF158" i="44" a="1"/>
  <c r="AF158" i="44" s="1"/>
  <c r="AF222" i="44" a="1"/>
  <c r="AF222" i="44" s="1"/>
  <c r="AF47" i="44" a="1"/>
  <c r="AF47" i="44" s="1"/>
  <c r="AF111" i="44" a="1"/>
  <c r="AF111" i="44" s="1"/>
  <c r="AF175" i="44" a="1"/>
  <c r="AF175" i="44" s="1"/>
  <c r="AF239" i="44" a="1"/>
  <c r="AF239" i="44" s="1"/>
  <c r="AF64" i="44" a="1"/>
  <c r="AF64" i="44" s="1"/>
  <c r="AF128" i="44" a="1"/>
  <c r="AF128" i="44" s="1"/>
  <c r="AF192" i="44" a="1"/>
  <c r="AF192" i="44" s="1"/>
  <c r="AF13" i="44" a="1"/>
  <c r="AF13" i="44" s="1"/>
  <c r="AF81" i="44" a="1"/>
  <c r="AF81" i="44" s="1"/>
  <c r="AF145" i="44" a="1"/>
  <c r="AF145" i="44" s="1"/>
  <c r="AF209" i="44" a="1"/>
  <c r="AF209" i="44" s="1"/>
  <c r="AF34" i="44" a="1"/>
  <c r="AF34" i="44" s="1"/>
  <c r="AF98" i="44" a="1"/>
  <c r="AF98" i="44" s="1"/>
  <c r="AF162" i="44" a="1"/>
  <c r="AF162" i="44" s="1"/>
  <c r="AF226" i="44" a="1"/>
  <c r="AF226" i="44" s="1"/>
  <c r="AF51" i="44" a="1"/>
  <c r="AF51" i="44" s="1"/>
  <c r="AF115" i="44" a="1"/>
  <c r="AF115" i="44" s="1"/>
  <c r="AF179" i="44" a="1"/>
  <c r="AF179" i="44" s="1"/>
  <c r="AF243" i="44" a="1"/>
  <c r="AF243" i="44" s="1"/>
  <c r="AF60" i="44" a="1"/>
  <c r="AF60" i="44" s="1"/>
  <c r="AF124" i="44" a="1"/>
  <c r="AF124" i="44" s="1"/>
  <c r="AF188" i="44" a="1"/>
  <c r="AF188" i="44" s="1"/>
  <c r="AF252" i="44" a="1"/>
  <c r="AF252" i="44" s="1"/>
  <c r="AF69" i="44" a="1"/>
  <c r="AF69" i="44" s="1"/>
  <c r="AF117" i="44" a="1"/>
  <c r="AF117" i="44" s="1"/>
  <c r="AF141" i="44" a="1"/>
  <c r="AF141" i="44" s="1"/>
  <c r="AN502" i="43"/>
  <c r="E146" i="37" s="1"/>
  <c r="AF149" i="44" a="1"/>
  <c r="AF149" i="44" s="1"/>
  <c r="AF15" i="44" a="1"/>
  <c r="AF15" i="44" s="1"/>
  <c r="AF38" i="44" a="1"/>
  <c r="AF38" i="44" s="1"/>
  <c r="AF102" i="44" a="1"/>
  <c r="AF102" i="44" s="1"/>
  <c r="AF166" i="44" a="1"/>
  <c r="AF166" i="44" s="1"/>
  <c r="AF230" i="44" a="1"/>
  <c r="AF230" i="44" s="1"/>
  <c r="AF55" i="44" a="1"/>
  <c r="AF55" i="44" s="1"/>
  <c r="AF119" i="44" a="1"/>
  <c r="AF119" i="44" s="1"/>
  <c r="AF183" i="44" a="1"/>
  <c r="AF183" i="44" s="1"/>
  <c r="AF247" i="44" a="1"/>
  <c r="AF247" i="44" s="1"/>
  <c r="AF72" i="44" a="1"/>
  <c r="AF72" i="44" s="1"/>
  <c r="AF136" i="44" a="1"/>
  <c r="AF136" i="44" s="1"/>
  <c r="AF200" i="44" a="1"/>
  <c r="AF200" i="44" s="1"/>
  <c r="AF25" i="44" a="1"/>
  <c r="AF25" i="44" s="1"/>
  <c r="AF89" i="44" a="1"/>
  <c r="AF89" i="44" s="1"/>
  <c r="AF153" i="44" a="1"/>
  <c r="AF153" i="44" s="1"/>
  <c r="AF217" i="44" a="1"/>
  <c r="AF217" i="44" s="1"/>
  <c r="AF42" i="44" a="1"/>
  <c r="AF42" i="44" s="1"/>
  <c r="AF106" i="44" a="1"/>
  <c r="AF106" i="44" s="1"/>
  <c r="AF170" i="44" a="1"/>
  <c r="AF170" i="44" s="1"/>
  <c r="AF234" i="44" a="1"/>
  <c r="AF234" i="44" s="1"/>
  <c r="AF59" i="44" a="1"/>
  <c r="AF59" i="44" s="1"/>
  <c r="AF123" i="44" a="1"/>
  <c r="AF123" i="44" s="1"/>
  <c r="AF187" i="44" a="1"/>
  <c r="AF187" i="44" s="1"/>
  <c r="AF251" i="44" a="1"/>
  <c r="AF251" i="44" s="1"/>
  <c r="AF68" i="44" a="1"/>
  <c r="AF68" i="44" s="1"/>
  <c r="AF132" i="44" a="1"/>
  <c r="AF132" i="44" s="1"/>
  <c r="AF196" i="44" a="1"/>
  <c r="AF196" i="44" s="1"/>
  <c r="AF5" i="44" a="1"/>
  <c r="AF5" i="44" s="1"/>
  <c r="AF77" i="44" a="1"/>
  <c r="AF77" i="44" s="1"/>
  <c r="AF181" i="44" a="1"/>
  <c r="AF181" i="44" s="1"/>
  <c r="AF157" i="44" a="1"/>
  <c r="AF157" i="44" s="1"/>
  <c r="AF8" i="44" a="1"/>
  <c r="AF8" i="44" s="1"/>
  <c r="AF46" i="44" a="1"/>
  <c r="AF46" i="44" s="1"/>
  <c r="AF110" i="44" a="1"/>
  <c r="AF110" i="44" s="1"/>
  <c r="AF174" i="44" a="1"/>
  <c r="AF174" i="44" s="1"/>
  <c r="AF238" i="44" a="1"/>
  <c r="AF238" i="44" s="1"/>
  <c r="AF63" i="44" a="1"/>
  <c r="AF63" i="44" s="1"/>
  <c r="AF127" i="44" a="1"/>
  <c r="AF127" i="44" s="1"/>
  <c r="AF191" i="44" a="1"/>
  <c r="AF191" i="44" s="1"/>
  <c r="AF12" i="44" a="1"/>
  <c r="AF12" i="44" s="1"/>
  <c r="AF80" i="44" a="1"/>
  <c r="AF80" i="44" s="1"/>
  <c r="AF144" i="44" a="1"/>
  <c r="AF144" i="44" s="1"/>
  <c r="AF208" i="44" a="1"/>
  <c r="AF208" i="44" s="1"/>
  <c r="AF33" i="44" a="1"/>
  <c r="AF33" i="44" s="1"/>
  <c r="AF97" i="44" a="1"/>
  <c r="AF97" i="44" s="1"/>
  <c r="AF161" i="44" a="1"/>
  <c r="AF161" i="44" s="1"/>
  <c r="AF225" i="44" a="1"/>
  <c r="AF225" i="44" s="1"/>
  <c r="AF50" i="44" a="1"/>
  <c r="AF50" i="44" s="1"/>
  <c r="AF114" i="44" a="1"/>
  <c r="AF114" i="44" s="1"/>
  <c r="AF178" i="44" a="1"/>
  <c r="AF178" i="44" s="1"/>
  <c r="AF242" i="44" a="1"/>
  <c r="AF242" i="44" s="1"/>
  <c r="AF67" i="44" a="1"/>
  <c r="AF67" i="44" s="1"/>
  <c r="AF131" i="44" a="1"/>
  <c r="AF131" i="44" s="1"/>
  <c r="AF195" i="44" a="1"/>
  <c r="AF195" i="44" s="1"/>
  <c r="AF4" i="44" a="1"/>
  <c r="AF4" i="44" s="1"/>
  <c r="AF76" i="44" a="1"/>
  <c r="AF76" i="44" s="1"/>
  <c r="AF140" i="44" a="1"/>
  <c r="AF140" i="44" s="1"/>
  <c r="AF204" i="44" a="1"/>
  <c r="AF204" i="44" s="1"/>
  <c r="AF20" i="44" a="1"/>
  <c r="AF20" i="44" s="1"/>
  <c r="AF85" i="44" a="1"/>
  <c r="AF85" i="44" s="1"/>
  <c r="AF245" i="44" a="1"/>
  <c r="AF245" i="44" s="1"/>
  <c r="AF165" i="44" a="1"/>
  <c r="AF165" i="44" s="1"/>
  <c r="AF16" i="44" a="1"/>
  <c r="AF16" i="44" s="1"/>
  <c r="AF54" i="44" a="1"/>
  <c r="AF54" i="44" s="1"/>
  <c r="AF118" i="44" a="1"/>
  <c r="AF118" i="44" s="1"/>
  <c r="AF182" i="44" a="1"/>
  <c r="AF182" i="44" s="1"/>
  <c r="AF246" i="44" a="1"/>
  <c r="AF246" i="44" s="1"/>
  <c r="AF71" i="44" a="1"/>
  <c r="AF71" i="44" s="1"/>
  <c r="AF135" i="44" a="1"/>
  <c r="AF135" i="44" s="1"/>
  <c r="AF199" i="44" a="1"/>
  <c r="AF199" i="44" s="1"/>
  <c r="AF23" i="44" a="1"/>
  <c r="AF23" i="44" s="1"/>
  <c r="AF88" i="44" a="1"/>
  <c r="AF88" i="44" s="1"/>
  <c r="AF152" i="44" a="1"/>
  <c r="AF152" i="44" s="1"/>
  <c r="AF216" i="44" a="1"/>
  <c r="AF216" i="44" s="1"/>
  <c r="AF41" i="44" a="1"/>
  <c r="AF41" i="44" s="1"/>
  <c r="AF105" i="44" a="1"/>
  <c r="AF105" i="44" s="1"/>
  <c r="AF169" i="44" a="1"/>
  <c r="AF169" i="44" s="1"/>
  <c r="AF233" i="44" a="1"/>
  <c r="AF233" i="44" s="1"/>
  <c r="AF58" i="44" a="1"/>
  <c r="AF58" i="44" s="1"/>
  <c r="AF122" i="44" a="1"/>
  <c r="AF122" i="44" s="1"/>
  <c r="AF186" i="44" a="1"/>
  <c r="AF186" i="44" s="1"/>
  <c r="AF250" i="44" a="1"/>
  <c r="AF250" i="44" s="1"/>
  <c r="AF75" i="44" a="1"/>
  <c r="AF75" i="44" s="1"/>
  <c r="AF139" i="44" a="1"/>
  <c r="AF139" i="44" s="1"/>
  <c r="AF203" i="44" a="1"/>
  <c r="AF203" i="44" s="1"/>
  <c r="AF19" i="44" a="1"/>
  <c r="AF19" i="44" s="1"/>
  <c r="AF84" i="44" a="1"/>
  <c r="AF84" i="44" s="1"/>
  <c r="AF148" i="44" a="1"/>
  <c r="AF148" i="44" s="1"/>
  <c r="AF212" i="44" a="1"/>
  <c r="AF212" i="44" s="1"/>
  <c r="AF29" i="44" a="1"/>
  <c r="AF29" i="44" s="1"/>
  <c r="AF93" i="44" a="1"/>
  <c r="AF93" i="44" s="1"/>
  <c r="AF125" i="44" a="1"/>
  <c r="AF125" i="44" s="1"/>
  <c r="AF213" i="44" a="1"/>
  <c r="AF213" i="44" s="1"/>
  <c r="AF101" i="44" a="1"/>
  <c r="AF101" i="44" s="1"/>
  <c r="AF3" i="44" a="1"/>
  <c r="AF3" i="44" s="1"/>
  <c r="BK446" i="43"/>
  <c r="BN446" i="43" s="1"/>
  <c r="AY446" i="43"/>
  <c r="BK347" i="43"/>
  <c r="BN347" i="43" s="1"/>
  <c r="BB347" i="43"/>
  <c r="BH347" i="43" s="1"/>
  <c r="BE425" i="43"/>
  <c r="BL425" i="43"/>
  <c r="BM425" i="43" s="1"/>
  <c r="BE402" i="43"/>
  <c r="BL402" i="43"/>
  <c r="BM402" i="43" s="1"/>
  <c r="C29" i="37"/>
  <c r="BA308" i="43"/>
  <c r="BG308" i="43" s="1"/>
  <c r="BK339" i="43"/>
  <c r="BN339" i="43" s="1"/>
  <c r="BE419" i="43"/>
  <c r="BL419" i="43"/>
  <c r="BM419" i="43" s="1"/>
  <c r="BE429" i="43"/>
  <c r="BL429" i="43"/>
  <c r="BM429" i="43" s="1"/>
  <c r="BE465" i="43"/>
  <c r="BL465" i="43"/>
  <c r="BM465" i="43" s="1"/>
  <c r="BK444" i="43"/>
  <c r="BN444" i="43" s="1"/>
  <c r="AY444" i="43"/>
  <c r="BL347" i="43"/>
  <c r="BM347" i="43" s="1"/>
  <c r="BE347" i="43"/>
  <c r="BE500" i="43"/>
  <c r="BL500" i="43"/>
  <c r="BM500" i="43" s="1"/>
  <c r="BK393" i="43"/>
  <c r="BN393" i="43" s="1"/>
  <c r="T2" i="43"/>
  <c r="R36" i="44" a="1"/>
  <c r="R36" i="44" s="1"/>
  <c r="R100" i="44" a="1"/>
  <c r="R100" i="44" s="1"/>
  <c r="R164" i="44" a="1"/>
  <c r="R164" i="44" s="1"/>
  <c r="R228" i="44" a="1"/>
  <c r="R228" i="44" s="1"/>
  <c r="R45" i="44" a="1"/>
  <c r="R45" i="44" s="1"/>
  <c r="R109" i="44" a="1"/>
  <c r="R109" i="44" s="1"/>
  <c r="R173" i="44" a="1"/>
  <c r="R173" i="44" s="1"/>
  <c r="R237" i="44" a="1"/>
  <c r="R237" i="44" s="1"/>
  <c r="R54" i="44" a="1"/>
  <c r="R54" i="44" s="1"/>
  <c r="R118" i="44" a="1"/>
  <c r="R118" i="44" s="1"/>
  <c r="R182" i="44" a="1"/>
  <c r="R182" i="44" s="1"/>
  <c r="R246" i="44" a="1"/>
  <c r="R246" i="44" s="1"/>
  <c r="R71" i="44" a="1"/>
  <c r="R71" i="44" s="1"/>
  <c r="R135" i="44" a="1"/>
  <c r="R135" i="44" s="1"/>
  <c r="R199" i="44" a="1"/>
  <c r="R199" i="44" s="1"/>
  <c r="R16" i="44" a="1"/>
  <c r="R16" i="44" s="1"/>
  <c r="R80" i="44" a="1"/>
  <c r="R80" i="44" s="1"/>
  <c r="R144" i="44" a="1"/>
  <c r="R144" i="44" s="1"/>
  <c r="R208" i="44" a="1"/>
  <c r="R208" i="44" s="1"/>
  <c r="R25" i="44" a="1"/>
  <c r="R25" i="44" s="1"/>
  <c r="R89" i="44" a="1"/>
  <c r="R89" i="44" s="1"/>
  <c r="R153" i="44" a="1"/>
  <c r="R153" i="44" s="1"/>
  <c r="R217" i="44" a="1"/>
  <c r="R217" i="44" s="1"/>
  <c r="R34" i="44" a="1"/>
  <c r="R34" i="44" s="1"/>
  <c r="R98" i="44" a="1"/>
  <c r="R98" i="44" s="1"/>
  <c r="R162" i="44" a="1"/>
  <c r="R162" i="44" s="1"/>
  <c r="R226" i="44" a="1"/>
  <c r="R226" i="44" s="1"/>
  <c r="R19" i="44" a="1"/>
  <c r="R19" i="44" s="1"/>
  <c r="R35" i="44" a="1"/>
  <c r="R35" i="44" s="1"/>
  <c r="R51" i="44" a="1"/>
  <c r="R51" i="44" s="1"/>
  <c r="R67" i="44" a="1"/>
  <c r="R67" i="44" s="1"/>
  <c r="R44" i="44" a="1"/>
  <c r="R44" i="44" s="1"/>
  <c r="R108" i="44" a="1"/>
  <c r="R108" i="44" s="1"/>
  <c r="R172" i="44" a="1"/>
  <c r="R172" i="44" s="1"/>
  <c r="R236" i="44" a="1"/>
  <c r="R236" i="44" s="1"/>
  <c r="R53" i="44" a="1"/>
  <c r="R53" i="44" s="1"/>
  <c r="R117" i="44" a="1"/>
  <c r="R117" i="44" s="1"/>
  <c r="R181" i="44" a="1"/>
  <c r="R181" i="44" s="1"/>
  <c r="R245" i="44" a="1"/>
  <c r="R245" i="44" s="1"/>
  <c r="R62" i="44" a="1"/>
  <c r="R62" i="44" s="1"/>
  <c r="R126" i="44" a="1"/>
  <c r="R126" i="44" s="1"/>
  <c r="R190" i="44" a="1"/>
  <c r="R190" i="44" s="1"/>
  <c r="R15" i="44" a="1"/>
  <c r="R15" i="44" s="1"/>
  <c r="R79" i="44" a="1"/>
  <c r="R79" i="44" s="1"/>
  <c r="R143" i="44" a="1"/>
  <c r="R143" i="44" s="1"/>
  <c r="R207" i="44" a="1"/>
  <c r="R207" i="44" s="1"/>
  <c r="R24" i="44" a="1"/>
  <c r="R24" i="44" s="1"/>
  <c r="R88" i="44" a="1"/>
  <c r="R88" i="44" s="1"/>
  <c r="R152" i="44" a="1"/>
  <c r="R152" i="44" s="1"/>
  <c r="R216" i="44" a="1"/>
  <c r="R216" i="44" s="1"/>
  <c r="R33" i="44" a="1"/>
  <c r="R33" i="44" s="1"/>
  <c r="R97" i="44" a="1"/>
  <c r="R97" i="44" s="1"/>
  <c r="R161" i="44" a="1"/>
  <c r="R161" i="44" s="1"/>
  <c r="R225" i="44" a="1"/>
  <c r="R225" i="44" s="1"/>
  <c r="R42" i="44" a="1"/>
  <c r="R42" i="44" s="1"/>
  <c r="R106" i="44" a="1"/>
  <c r="R106" i="44" s="1"/>
  <c r="R170" i="44" a="1"/>
  <c r="R170" i="44" s="1"/>
  <c r="R234" i="44" a="1"/>
  <c r="R234" i="44" s="1"/>
  <c r="R83" i="44" a="1"/>
  <c r="R83" i="44" s="1"/>
  <c r="R99" i="44" a="1"/>
  <c r="R99" i="44" s="1"/>
  <c r="R115" i="44" a="1"/>
  <c r="R115" i="44" s="1"/>
  <c r="R131" i="44" a="1"/>
  <c r="R131" i="44" s="1"/>
  <c r="R52" i="44" a="1"/>
  <c r="R52" i="44" s="1"/>
  <c r="R116" i="44" a="1"/>
  <c r="R116" i="44" s="1"/>
  <c r="R180" i="44" a="1"/>
  <c r="R180" i="44" s="1"/>
  <c r="R244" i="44" a="1"/>
  <c r="R244" i="44" s="1"/>
  <c r="R61" i="44" a="1"/>
  <c r="R61" i="44" s="1"/>
  <c r="R125" i="44" a="1"/>
  <c r="R125" i="44" s="1"/>
  <c r="R189" i="44" a="1"/>
  <c r="R189" i="44" s="1"/>
  <c r="R253" i="44" a="1"/>
  <c r="R253" i="44" s="1"/>
  <c r="R70" i="44" a="1"/>
  <c r="R70" i="44" s="1"/>
  <c r="R134" i="44" a="1"/>
  <c r="R134" i="44" s="1"/>
  <c r="R198" i="44" a="1"/>
  <c r="R198" i="44" s="1"/>
  <c r="R23" i="44" a="1"/>
  <c r="R23" i="44" s="1"/>
  <c r="R87" i="44" a="1"/>
  <c r="R87" i="44" s="1"/>
  <c r="R151" i="44" a="1"/>
  <c r="R151" i="44" s="1"/>
  <c r="R215" i="44" a="1"/>
  <c r="R215" i="44" s="1"/>
  <c r="R32" i="44" a="1"/>
  <c r="R32" i="44" s="1"/>
  <c r="R96" i="44" a="1"/>
  <c r="R96" i="44" s="1"/>
  <c r="R160" i="44" a="1"/>
  <c r="R160" i="44" s="1"/>
  <c r="R224" i="44" a="1"/>
  <c r="R224" i="44" s="1"/>
  <c r="R41" i="44" a="1"/>
  <c r="R41" i="44" s="1"/>
  <c r="R105" i="44" a="1"/>
  <c r="R105" i="44" s="1"/>
  <c r="R169" i="44" a="1"/>
  <c r="R169" i="44" s="1"/>
  <c r="R233" i="44" a="1"/>
  <c r="R233" i="44" s="1"/>
  <c r="R50" i="44" a="1"/>
  <c r="R50" i="44" s="1"/>
  <c r="R114" i="44" a="1"/>
  <c r="R114" i="44" s="1"/>
  <c r="R178" i="44" a="1"/>
  <c r="R178" i="44" s="1"/>
  <c r="R242" i="44" a="1"/>
  <c r="R242" i="44" s="1"/>
  <c r="R147" i="44" a="1"/>
  <c r="R147" i="44" s="1"/>
  <c r="R163" i="44" a="1"/>
  <c r="R163" i="44" s="1"/>
  <c r="R179" i="44" a="1"/>
  <c r="R179" i="44" s="1"/>
  <c r="R195" i="44" a="1"/>
  <c r="R195" i="44" s="1"/>
  <c r="R60" i="44" a="1"/>
  <c r="R60" i="44" s="1"/>
  <c r="R124" i="44" a="1"/>
  <c r="R124" i="44" s="1"/>
  <c r="R188" i="44" a="1"/>
  <c r="R188" i="44" s="1"/>
  <c r="R252" i="44" a="1"/>
  <c r="R252" i="44" s="1"/>
  <c r="R69" i="44" a="1"/>
  <c r="R69" i="44" s="1"/>
  <c r="R133" i="44" a="1"/>
  <c r="R133" i="44" s="1"/>
  <c r="R197" i="44" a="1"/>
  <c r="R197" i="44" s="1"/>
  <c r="R14" i="44" a="1"/>
  <c r="R14" i="44" s="1"/>
  <c r="R78" i="44" a="1"/>
  <c r="R78" i="44" s="1"/>
  <c r="R142" i="44" a="1"/>
  <c r="R142" i="44" s="1"/>
  <c r="R206" i="44" a="1"/>
  <c r="R206" i="44" s="1"/>
  <c r="R31" i="44" a="1"/>
  <c r="R31" i="44" s="1"/>
  <c r="R95" i="44" a="1"/>
  <c r="R95" i="44" s="1"/>
  <c r="R159" i="44" a="1"/>
  <c r="R159" i="44" s="1"/>
  <c r="R223" i="44" a="1"/>
  <c r="R223" i="44" s="1"/>
  <c r="R40" i="44" a="1"/>
  <c r="R40" i="44" s="1"/>
  <c r="R104" i="44" a="1"/>
  <c r="R104" i="44" s="1"/>
  <c r="R168" i="44" a="1"/>
  <c r="R168" i="44" s="1"/>
  <c r="R232" i="44" a="1"/>
  <c r="R232" i="44" s="1"/>
  <c r="R49" i="44" a="1"/>
  <c r="R49" i="44" s="1"/>
  <c r="R113" i="44" a="1"/>
  <c r="R113" i="44" s="1"/>
  <c r="R177" i="44" a="1"/>
  <c r="R177" i="44" s="1"/>
  <c r="R241" i="44" a="1"/>
  <c r="R241" i="44" s="1"/>
  <c r="R58" i="44" a="1"/>
  <c r="R58" i="44" s="1"/>
  <c r="R122" i="44" a="1"/>
  <c r="R122" i="44" s="1"/>
  <c r="R186" i="44" a="1"/>
  <c r="R186" i="44" s="1"/>
  <c r="R250" i="44" a="1"/>
  <c r="R250" i="44" s="1"/>
  <c r="R211" i="44" a="1"/>
  <c r="R211" i="44" s="1"/>
  <c r="R227" i="44" a="1"/>
  <c r="R227" i="44" s="1"/>
  <c r="R243" i="44" a="1"/>
  <c r="R243" i="44" s="1"/>
  <c r="S502" i="43"/>
  <c r="E128" i="37" s="1"/>
  <c r="R68" i="44" a="1"/>
  <c r="R68" i="44" s="1"/>
  <c r="R132" i="44" a="1"/>
  <c r="R132" i="44" s="1"/>
  <c r="R196" i="44" a="1"/>
  <c r="R196" i="44" s="1"/>
  <c r="R13" i="44" a="1"/>
  <c r="R13" i="44" s="1"/>
  <c r="R77" i="44" a="1"/>
  <c r="R77" i="44" s="1"/>
  <c r="R141" i="44" a="1"/>
  <c r="R141" i="44" s="1"/>
  <c r="R205" i="44" a="1"/>
  <c r="R205" i="44" s="1"/>
  <c r="R22" i="44" a="1"/>
  <c r="R22" i="44" s="1"/>
  <c r="R86" i="44" a="1"/>
  <c r="R86" i="44" s="1"/>
  <c r="R150" i="44" a="1"/>
  <c r="R150" i="44" s="1"/>
  <c r="R214" i="44" a="1"/>
  <c r="R214" i="44" s="1"/>
  <c r="R39" i="44" a="1"/>
  <c r="R39" i="44" s="1"/>
  <c r="R103" i="44" a="1"/>
  <c r="R103" i="44" s="1"/>
  <c r="R167" i="44" a="1"/>
  <c r="R167" i="44" s="1"/>
  <c r="R231" i="44" a="1"/>
  <c r="R231" i="44" s="1"/>
  <c r="R48" i="44" a="1"/>
  <c r="R48" i="44" s="1"/>
  <c r="R112" i="44" a="1"/>
  <c r="R112" i="44" s="1"/>
  <c r="R176" i="44" a="1"/>
  <c r="R176" i="44" s="1"/>
  <c r="R240" i="44" a="1"/>
  <c r="R240" i="44" s="1"/>
  <c r="R57" i="44" a="1"/>
  <c r="R57" i="44" s="1"/>
  <c r="R121" i="44" a="1"/>
  <c r="R121" i="44" s="1"/>
  <c r="R185" i="44" a="1"/>
  <c r="R185" i="44" s="1"/>
  <c r="R249" i="44" a="1"/>
  <c r="R249" i="44" s="1"/>
  <c r="R66" i="44" a="1"/>
  <c r="R66" i="44" s="1"/>
  <c r="R130" i="44" a="1"/>
  <c r="R130" i="44" s="1"/>
  <c r="R194" i="44" a="1"/>
  <c r="R194" i="44" s="1"/>
  <c r="R11" i="44" a="1"/>
  <c r="R11" i="44" s="1"/>
  <c r="R27" i="44" a="1"/>
  <c r="R27" i="44" s="1"/>
  <c r="R43" i="44" a="1"/>
  <c r="R43" i="44" s="1"/>
  <c r="R59" i="44" a="1"/>
  <c r="R59" i="44" s="1"/>
  <c r="R12" i="44" a="1"/>
  <c r="R12" i="44" s="1"/>
  <c r="R76" i="44" a="1"/>
  <c r="R76" i="44" s="1"/>
  <c r="R140" i="44" a="1"/>
  <c r="R140" i="44" s="1"/>
  <c r="R204" i="44" a="1"/>
  <c r="R204" i="44" s="1"/>
  <c r="R21" i="44" a="1"/>
  <c r="R21" i="44" s="1"/>
  <c r="R85" i="44" a="1"/>
  <c r="R85" i="44" s="1"/>
  <c r="R149" i="44" a="1"/>
  <c r="R149" i="44" s="1"/>
  <c r="R213" i="44" a="1"/>
  <c r="R213" i="44" s="1"/>
  <c r="R30" i="44" a="1"/>
  <c r="R30" i="44" s="1"/>
  <c r="R94" i="44" a="1"/>
  <c r="R94" i="44" s="1"/>
  <c r="R158" i="44" a="1"/>
  <c r="R158" i="44" s="1"/>
  <c r="R222" i="44" a="1"/>
  <c r="R222" i="44" s="1"/>
  <c r="R47" i="44" a="1"/>
  <c r="R47" i="44" s="1"/>
  <c r="R111" i="44" a="1"/>
  <c r="R111" i="44" s="1"/>
  <c r="R175" i="44" a="1"/>
  <c r="R175" i="44" s="1"/>
  <c r="R239" i="44" a="1"/>
  <c r="R239" i="44" s="1"/>
  <c r="R56" i="44" a="1"/>
  <c r="R56" i="44" s="1"/>
  <c r="R120" i="44" a="1"/>
  <c r="R120" i="44" s="1"/>
  <c r="R184" i="44" a="1"/>
  <c r="R184" i="44" s="1"/>
  <c r="R248" i="44" a="1"/>
  <c r="R248" i="44" s="1"/>
  <c r="R65" i="44" a="1"/>
  <c r="R65" i="44" s="1"/>
  <c r="R129" i="44" a="1"/>
  <c r="R129" i="44" s="1"/>
  <c r="R193" i="44" a="1"/>
  <c r="R193" i="44" s="1"/>
  <c r="R10" i="44" a="1"/>
  <c r="R10" i="44" s="1"/>
  <c r="R74" i="44" a="1"/>
  <c r="R74" i="44" s="1"/>
  <c r="R138" i="44" a="1"/>
  <c r="R138" i="44" s="1"/>
  <c r="R202" i="44" a="1"/>
  <c r="R202" i="44" s="1"/>
  <c r="R75" i="44" a="1"/>
  <c r="R75" i="44" s="1"/>
  <c r="R91" i="44" a="1"/>
  <c r="R91" i="44" s="1"/>
  <c r="R107" i="44" a="1"/>
  <c r="R107" i="44" s="1"/>
  <c r="R123" i="44" a="1"/>
  <c r="R123" i="44" s="1"/>
  <c r="R20" i="44" a="1"/>
  <c r="R20" i="44" s="1"/>
  <c r="R84" i="44" a="1"/>
  <c r="R84" i="44" s="1"/>
  <c r="R148" i="44" a="1"/>
  <c r="R148" i="44" s="1"/>
  <c r="R212" i="44" a="1"/>
  <c r="R212" i="44" s="1"/>
  <c r="R29" i="44" a="1"/>
  <c r="R29" i="44" s="1"/>
  <c r="R93" i="44" a="1"/>
  <c r="R93" i="44" s="1"/>
  <c r="R157" i="44" a="1"/>
  <c r="R157" i="44" s="1"/>
  <c r="R221" i="44" a="1"/>
  <c r="R221" i="44" s="1"/>
  <c r="R38" i="44" a="1"/>
  <c r="R38" i="44" s="1"/>
  <c r="R102" i="44" a="1"/>
  <c r="R102" i="44" s="1"/>
  <c r="R166" i="44" a="1"/>
  <c r="R166" i="44" s="1"/>
  <c r="R230" i="44" a="1"/>
  <c r="R230" i="44" s="1"/>
  <c r="R55" i="44" a="1"/>
  <c r="R55" i="44" s="1"/>
  <c r="R119" i="44" a="1"/>
  <c r="R119" i="44" s="1"/>
  <c r="R183" i="44" a="1"/>
  <c r="R183" i="44" s="1"/>
  <c r="R247" i="44" a="1"/>
  <c r="R247" i="44" s="1"/>
  <c r="R64" i="44" a="1"/>
  <c r="R64" i="44" s="1"/>
  <c r="R128" i="44" a="1"/>
  <c r="R128" i="44" s="1"/>
  <c r="R192" i="44" a="1"/>
  <c r="R192" i="44" s="1"/>
  <c r="R9" i="44" a="1"/>
  <c r="R9" i="44" s="1"/>
  <c r="R73" i="44" a="1"/>
  <c r="R73" i="44" s="1"/>
  <c r="R137" i="44" a="1"/>
  <c r="R137" i="44" s="1"/>
  <c r="R201" i="44" a="1"/>
  <c r="R201" i="44" s="1"/>
  <c r="R18" i="44" a="1"/>
  <c r="R18" i="44" s="1"/>
  <c r="R82" i="44" a="1"/>
  <c r="R82" i="44" s="1"/>
  <c r="R146" i="44" a="1"/>
  <c r="R146" i="44" s="1"/>
  <c r="R210" i="44" a="1"/>
  <c r="R210" i="44" s="1"/>
  <c r="R139" i="44" a="1"/>
  <c r="R139" i="44" s="1"/>
  <c r="R155" i="44" a="1"/>
  <c r="R155" i="44" s="1"/>
  <c r="R171" i="44" a="1"/>
  <c r="R171" i="44" s="1"/>
  <c r="R187" i="44" a="1"/>
  <c r="R187" i="44" s="1"/>
  <c r="R28" i="44" a="1"/>
  <c r="R28" i="44" s="1"/>
  <c r="R92" i="44" a="1"/>
  <c r="R92" i="44" s="1"/>
  <c r="R156" i="44" a="1"/>
  <c r="R156" i="44" s="1"/>
  <c r="R220" i="44" a="1"/>
  <c r="R220" i="44" s="1"/>
  <c r="R37" i="44" a="1"/>
  <c r="R37" i="44" s="1"/>
  <c r="R101" i="44" a="1"/>
  <c r="R101" i="44" s="1"/>
  <c r="R165" i="44" a="1"/>
  <c r="R165" i="44" s="1"/>
  <c r="R229" i="44" a="1"/>
  <c r="R229" i="44" s="1"/>
  <c r="R46" i="44" a="1"/>
  <c r="R46" i="44" s="1"/>
  <c r="R110" i="44" a="1"/>
  <c r="R110" i="44" s="1"/>
  <c r="R174" i="44" a="1"/>
  <c r="R174" i="44" s="1"/>
  <c r="R238" i="44" a="1"/>
  <c r="R238" i="44" s="1"/>
  <c r="R63" i="44" a="1"/>
  <c r="R63" i="44" s="1"/>
  <c r="R127" i="44" a="1"/>
  <c r="R127" i="44" s="1"/>
  <c r="R191" i="44" a="1"/>
  <c r="R191" i="44" s="1"/>
  <c r="R8" i="44" a="1"/>
  <c r="R8" i="44" s="1"/>
  <c r="R72" i="44" a="1"/>
  <c r="R72" i="44" s="1"/>
  <c r="R136" i="44" a="1"/>
  <c r="R136" i="44" s="1"/>
  <c r="R200" i="44" a="1"/>
  <c r="R200" i="44" s="1"/>
  <c r="R17" i="44" a="1"/>
  <c r="R17" i="44" s="1"/>
  <c r="R81" i="44" a="1"/>
  <c r="R81" i="44" s="1"/>
  <c r="R145" i="44" a="1"/>
  <c r="R145" i="44" s="1"/>
  <c r="R209" i="44" a="1"/>
  <c r="R209" i="44" s="1"/>
  <c r="R26" i="44" a="1"/>
  <c r="R26" i="44" s="1"/>
  <c r="R90" i="44" a="1"/>
  <c r="R90" i="44" s="1"/>
  <c r="R154" i="44" a="1"/>
  <c r="R154" i="44" s="1"/>
  <c r="R218" i="44" a="1"/>
  <c r="R218" i="44" s="1"/>
  <c r="R203" i="44" a="1"/>
  <c r="R203" i="44" s="1"/>
  <c r="R219" i="44" a="1"/>
  <c r="R219" i="44" s="1"/>
  <c r="R235" i="44" a="1"/>
  <c r="R235" i="44" s="1"/>
  <c r="R251" i="44" a="1"/>
  <c r="R251" i="44" s="1"/>
  <c r="R4" i="44" a="1"/>
  <c r="R4" i="44" s="1"/>
  <c r="R7" i="44" a="1"/>
  <c r="R7" i="44" s="1"/>
  <c r="R3" i="44" a="1"/>
  <c r="R3" i="44" s="1"/>
  <c r="R5" i="44" a="1"/>
  <c r="R5" i="44" s="1"/>
  <c r="R6" i="44" a="1"/>
  <c r="R6" i="44" s="1"/>
  <c r="BE322" i="43"/>
  <c r="BL322" i="43"/>
  <c r="BM322" i="43" s="1"/>
  <c r="BE472" i="43"/>
  <c r="BL472" i="43"/>
  <c r="BM472" i="43" s="1"/>
  <c r="BK491" i="43"/>
  <c r="BN491" i="43" s="1"/>
  <c r="AY491" i="43"/>
  <c r="BE345" i="43"/>
  <c r="BL345" i="43"/>
  <c r="BM345" i="43" s="1"/>
  <c r="BK465" i="43"/>
  <c r="BN465" i="43" s="1"/>
  <c r="BA341" i="43"/>
  <c r="BG341" i="43" s="1"/>
  <c r="D23" i="37"/>
  <c r="C27" i="37" s="1"/>
  <c r="C28" i="37" s="1"/>
  <c r="BE386" i="43"/>
  <c r="BL386" i="43"/>
  <c r="BM386" i="43" s="1"/>
  <c r="BE337" i="43"/>
  <c r="BL337" i="43"/>
  <c r="BM337" i="43" s="1"/>
  <c r="E2" i="43"/>
  <c r="C32" i="44" a="1"/>
  <c r="C32" i="44" s="1"/>
  <c r="C25" i="44" a="1"/>
  <c r="C25" i="44" s="1"/>
  <c r="C18" i="44" a="1"/>
  <c r="C18" i="44" s="1"/>
  <c r="C27" i="44" a="1"/>
  <c r="C27" i="44" s="1"/>
  <c r="C13" i="44" a="1"/>
  <c r="C13" i="44" s="1"/>
  <c r="C77" i="44" a="1"/>
  <c r="C77" i="44" s="1"/>
  <c r="C54" i="44" a="1"/>
  <c r="C54" i="44" s="1"/>
  <c r="C47" i="44" a="1"/>
  <c r="C47" i="44" s="1"/>
  <c r="C99" i="44" a="1"/>
  <c r="C99" i="44" s="1"/>
  <c r="C163" i="44" a="1"/>
  <c r="C163" i="44" s="1"/>
  <c r="C227" i="44" a="1"/>
  <c r="C227" i="44" s="1"/>
  <c r="C28" i="44" a="1"/>
  <c r="C28" i="44" s="1"/>
  <c r="C140" i="44" a="1"/>
  <c r="C140" i="44" s="1"/>
  <c r="C204" i="44" a="1"/>
  <c r="C204" i="44" s="1"/>
  <c r="C175" i="44" a="1"/>
  <c r="C175" i="44" s="1"/>
  <c r="C125" i="44" a="1"/>
  <c r="C125" i="44" s="1"/>
  <c r="C189" i="44" a="1"/>
  <c r="C189" i="44" s="1"/>
  <c r="C253" i="44" a="1"/>
  <c r="C253" i="44" s="1"/>
  <c r="C118" i="44" a="1"/>
  <c r="C118" i="44" s="1"/>
  <c r="C182" i="44" a="1"/>
  <c r="C182" i="44" s="1"/>
  <c r="C246" i="44" a="1"/>
  <c r="C246" i="44" s="1"/>
  <c r="C112" i="44" a="1"/>
  <c r="C112" i="44" s="1"/>
  <c r="C176" i="44" a="1"/>
  <c r="C176" i="44" s="1"/>
  <c r="C240" i="44" a="1"/>
  <c r="C240" i="44" s="1"/>
  <c r="C105" i="44" a="1"/>
  <c r="C105" i="44" s="1"/>
  <c r="C169" i="44" a="1"/>
  <c r="C169" i="44" s="1"/>
  <c r="C233" i="44" a="1"/>
  <c r="C233" i="44" s="1"/>
  <c r="C89" i="44" a="1"/>
  <c r="C89" i="44" s="1"/>
  <c r="C154" i="44" a="1"/>
  <c r="C154" i="44" s="1"/>
  <c r="C218" i="44" a="1"/>
  <c r="C218" i="44" s="1"/>
  <c r="C239" i="44" a="1"/>
  <c r="C239" i="44" s="1"/>
  <c r="C40" i="44" a="1"/>
  <c r="C40" i="44" s="1"/>
  <c r="C33" i="44" a="1"/>
  <c r="C33" i="44" s="1"/>
  <c r="C26" i="44" a="1"/>
  <c r="C26" i="44" s="1"/>
  <c r="C35" i="44" a="1"/>
  <c r="C35" i="44" s="1"/>
  <c r="C21" i="44" a="1"/>
  <c r="C21" i="44" s="1"/>
  <c r="C85" i="44" a="1"/>
  <c r="C85" i="44" s="1"/>
  <c r="C62" i="44" a="1"/>
  <c r="C62" i="44" s="1"/>
  <c r="C55" i="44" a="1"/>
  <c r="C55" i="44" s="1"/>
  <c r="C107" i="44" a="1"/>
  <c r="C107" i="44" s="1"/>
  <c r="C171" i="44" a="1"/>
  <c r="C171" i="44" s="1"/>
  <c r="C235" i="44" a="1"/>
  <c r="C235" i="44" s="1"/>
  <c r="C76" i="44" a="1"/>
  <c r="C76" i="44" s="1"/>
  <c r="C148" i="44" a="1"/>
  <c r="C148" i="44" s="1"/>
  <c r="C212" i="44" a="1"/>
  <c r="C212" i="44" s="1"/>
  <c r="C223" i="44" a="1"/>
  <c r="C223" i="44" s="1"/>
  <c r="C133" i="44" a="1"/>
  <c r="C133" i="44" s="1"/>
  <c r="C197" i="44" a="1"/>
  <c r="C197" i="44" s="1"/>
  <c r="C151" i="44" a="1"/>
  <c r="C151" i="44" s="1"/>
  <c r="C126" i="44" a="1"/>
  <c r="C126" i="44" s="1"/>
  <c r="C190" i="44" a="1"/>
  <c r="C190" i="44" s="1"/>
  <c r="C52" i="44" a="1"/>
  <c r="C52" i="44" s="1"/>
  <c r="C120" i="44" a="1"/>
  <c r="C120" i="44" s="1"/>
  <c r="C184" i="44" a="1"/>
  <c r="C184" i="44" s="1"/>
  <c r="C248" i="44" a="1"/>
  <c r="C248" i="44" s="1"/>
  <c r="C113" i="44" a="1"/>
  <c r="C113" i="44" s="1"/>
  <c r="C177" i="44" a="1"/>
  <c r="C177" i="44" s="1"/>
  <c r="C241" i="44" a="1"/>
  <c r="C241" i="44" s="1"/>
  <c r="C98" i="44" a="1"/>
  <c r="C98" i="44" s="1"/>
  <c r="C226" i="44" a="1"/>
  <c r="C226" i="44" s="1"/>
  <c r="C48" i="44" a="1"/>
  <c r="C48" i="44" s="1"/>
  <c r="C41" i="44" a="1"/>
  <c r="C41" i="44" s="1"/>
  <c r="C34" i="44" a="1"/>
  <c r="C34" i="44" s="1"/>
  <c r="C43" i="44" a="1"/>
  <c r="C43" i="44" s="1"/>
  <c r="C29" i="44" a="1"/>
  <c r="C29" i="44" s="1"/>
  <c r="C93" i="44" a="1"/>
  <c r="C93" i="44" s="1"/>
  <c r="C70" i="44" a="1"/>
  <c r="C70" i="44" s="1"/>
  <c r="C63" i="44" a="1"/>
  <c r="C63" i="44" s="1"/>
  <c r="C115" i="44" a="1"/>
  <c r="C115" i="44" s="1"/>
  <c r="C179" i="44" a="1"/>
  <c r="C179" i="44" s="1"/>
  <c r="C243" i="44" a="1"/>
  <c r="C243" i="44" s="1"/>
  <c r="C91" i="44" a="1"/>
  <c r="C91" i="44" s="1"/>
  <c r="C156" i="44" a="1"/>
  <c r="C156" i="44" s="1"/>
  <c r="C220" i="44" a="1"/>
  <c r="C220" i="44" s="1"/>
  <c r="C36" i="44" a="1"/>
  <c r="C36" i="44" s="1"/>
  <c r="C141" i="44" a="1"/>
  <c r="C141" i="44" s="1"/>
  <c r="C205" i="44" a="1"/>
  <c r="C205" i="44" s="1"/>
  <c r="C207" i="44" a="1"/>
  <c r="C207" i="44" s="1"/>
  <c r="C134" i="44" a="1"/>
  <c r="C134" i="44" s="1"/>
  <c r="C198" i="44" a="1"/>
  <c r="C198" i="44" s="1"/>
  <c r="C167" i="44" a="1"/>
  <c r="C167" i="44" s="1"/>
  <c r="C128" i="44" a="1"/>
  <c r="C128" i="44" s="1"/>
  <c r="C192" i="44" a="1"/>
  <c r="C192" i="44" s="1"/>
  <c r="C111" i="44" a="1"/>
  <c r="C111" i="44" s="1"/>
  <c r="C121" i="44" a="1"/>
  <c r="C121" i="44" s="1"/>
  <c r="C185" i="44" a="1"/>
  <c r="C185" i="44" s="1"/>
  <c r="C249" i="44" a="1"/>
  <c r="C249" i="44" s="1"/>
  <c r="C106" i="44" a="1"/>
  <c r="C106" i="44" s="1"/>
  <c r="C170" i="44" a="1"/>
  <c r="C170" i="44" s="1"/>
  <c r="C234" i="44" a="1"/>
  <c r="C234" i="44" s="1"/>
  <c r="C178" i="44" a="1"/>
  <c r="C178" i="44" s="1"/>
  <c r="C56" i="44" a="1"/>
  <c r="C56" i="44" s="1"/>
  <c r="C49" i="44" a="1"/>
  <c r="C49" i="44" s="1"/>
  <c r="C42" i="44" a="1"/>
  <c r="C42" i="44" s="1"/>
  <c r="C51" i="44" a="1"/>
  <c r="C51" i="44" s="1"/>
  <c r="C37" i="44" a="1"/>
  <c r="C37" i="44" s="1"/>
  <c r="C14" i="44" a="1"/>
  <c r="C14" i="44" s="1"/>
  <c r="C78" i="44" a="1"/>
  <c r="C78" i="44" s="1"/>
  <c r="C71" i="44" a="1"/>
  <c r="C71" i="44" s="1"/>
  <c r="C123" i="44" a="1"/>
  <c r="C123" i="44" s="1"/>
  <c r="C187" i="44" a="1"/>
  <c r="C187" i="44" s="1"/>
  <c r="C251" i="44" a="1"/>
  <c r="C251" i="44" s="1"/>
  <c r="C100" i="44" a="1"/>
  <c r="C100" i="44" s="1"/>
  <c r="C164" i="44" a="1"/>
  <c r="C164" i="44" s="1"/>
  <c r="C228" i="44" a="1"/>
  <c r="C228" i="44" s="1"/>
  <c r="C82" i="44" a="1"/>
  <c r="C82" i="44" s="1"/>
  <c r="C149" i="44" a="1"/>
  <c r="C149" i="44" s="1"/>
  <c r="C213" i="44" a="1"/>
  <c r="C213" i="44" s="1"/>
  <c r="C44" i="44" a="1"/>
  <c r="C44" i="44" s="1"/>
  <c r="C142" i="44" a="1"/>
  <c r="C142" i="44" s="1"/>
  <c r="C206" i="44" a="1"/>
  <c r="C206" i="44" s="1"/>
  <c r="C231" i="44" a="1"/>
  <c r="C231" i="44" s="1"/>
  <c r="C136" i="44" a="1"/>
  <c r="C136" i="44" s="1"/>
  <c r="C200" i="44" a="1"/>
  <c r="C200" i="44" s="1"/>
  <c r="C135" i="44" a="1"/>
  <c r="C135" i="44" s="1"/>
  <c r="C129" i="44" a="1"/>
  <c r="C129" i="44" s="1"/>
  <c r="C193" i="44" a="1"/>
  <c r="C193" i="44" s="1"/>
  <c r="C119" i="44" a="1"/>
  <c r="C119" i="44" s="1"/>
  <c r="C114" i="44" a="1"/>
  <c r="C114" i="44" s="1"/>
  <c r="C242" i="44" a="1"/>
  <c r="C242" i="44" s="1"/>
  <c r="C64" i="44" a="1"/>
  <c r="C64" i="44" s="1"/>
  <c r="C57" i="44" a="1"/>
  <c r="C57" i="44" s="1"/>
  <c r="C50" i="44" a="1"/>
  <c r="C50" i="44" s="1"/>
  <c r="C59" i="44" a="1"/>
  <c r="C59" i="44" s="1"/>
  <c r="C45" i="44" a="1"/>
  <c r="C45" i="44" s="1"/>
  <c r="C22" i="44" a="1"/>
  <c r="C22" i="44" s="1"/>
  <c r="C15" i="44" a="1"/>
  <c r="C15" i="44" s="1"/>
  <c r="C79" i="44" a="1"/>
  <c r="C79" i="44" s="1"/>
  <c r="C131" i="44" a="1"/>
  <c r="C131" i="44" s="1"/>
  <c r="C195" i="44" a="1"/>
  <c r="C195" i="44" s="1"/>
  <c r="C103" i="44" a="1"/>
  <c r="C103" i="44" s="1"/>
  <c r="C108" i="44" a="1"/>
  <c r="C108" i="44" s="1"/>
  <c r="C172" i="44" a="1"/>
  <c r="C172" i="44" s="1"/>
  <c r="C236" i="44" a="1"/>
  <c r="C236" i="44" s="1"/>
  <c r="C92" i="44" a="1"/>
  <c r="C92" i="44" s="1"/>
  <c r="C157" i="44" a="1"/>
  <c r="C157" i="44" s="1"/>
  <c r="C221" i="44" a="1"/>
  <c r="C221" i="44" s="1"/>
  <c r="C84" i="44" a="1"/>
  <c r="C84" i="44" s="1"/>
  <c r="C150" i="44" a="1"/>
  <c r="C150" i="44" s="1"/>
  <c r="C214" i="44" a="1"/>
  <c r="C214" i="44" s="1"/>
  <c r="C60" i="44" a="1"/>
  <c r="C60" i="44" s="1"/>
  <c r="C144" i="44" a="1"/>
  <c r="C144" i="44" s="1"/>
  <c r="C208" i="44" a="1"/>
  <c r="C208" i="44" s="1"/>
  <c r="C199" i="44" a="1"/>
  <c r="C199" i="44" s="1"/>
  <c r="C137" i="44" a="1"/>
  <c r="C137" i="44" s="1"/>
  <c r="C201" i="44" a="1"/>
  <c r="C201" i="44" s="1"/>
  <c r="C159" i="44" a="1"/>
  <c r="C159" i="44" s="1"/>
  <c r="C122" i="44" a="1"/>
  <c r="C122" i="44" s="1"/>
  <c r="C186" i="44" a="1"/>
  <c r="C186" i="44" s="1"/>
  <c r="C250" i="44" a="1"/>
  <c r="C250" i="44" s="1"/>
  <c r="C127" i="44" a="1"/>
  <c r="C127" i="44" s="1"/>
  <c r="C72" i="44" a="1"/>
  <c r="C72" i="44" s="1"/>
  <c r="C65" i="44" a="1"/>
  <c r="C65" i="44" s="1"/>
  <c r="C58" i="44" a="1"/>
  <c r="C58" i="44" s="1"/>
  <c r="C67" i="44" a="1"/>
  <c r="C67" i="44" s="1"/>
  <c r="C53" i="44" a="1"/>
  <c r="C53" i="44" s="1"/>
  <c r="C30" i="44" a="1"/>
  <c r="C30" i="44" s="1"/>
  <c r="C23" i="44" a="1"/>
  <c r="C23" i="44" s="1"/>
  <c r="C20" i="44" a="1"/>
  <c r="C20" i="44" s="1"/>
  <c r="C139" i="44" a="1"/>
  <c r="C139" i="44" s="1"/>
  <c r="C203" i="44" a="1"/>
  <c r="C203" i="44" s="1"/>
  <c r="C143" i="44" a="1"/>
  <c r="C143" i="44" s="1"/>
  <c r="C116" i="44" a="1"/>
  <c r="C116" i="44" s="1"/>
  <c r="C180" i="44" a="1"/>
  <c r="C180" i="44" s="1"/>
  <c r="C244" i="44" a="1"/>
  <c r="C244" i="44" s="1"/>
  <c r="C101" i="44" a="1"/>
  <c r="C101" i="44" s="1"/>
  <c r="C165" i="44" a="1"/>
  <c r="C165" i="44" s="1"/>
  <c r="C229" i="44" a="1"/>
  <c r="C229" i="44" s="1"/>
  <c r="C94" i="44" a="1"/>
  <c r="C94" i="44" s="1"/>
  <c r="C158" i="44" a="1"/>
  <c r="C158" i="44" s="1"/>
  <c r="C222" i="44" a="1"/>
  <c r="C222" i="44" s="1"/>
  <c r="C87" i="44" a="1"/>
  <c r="C87" i="44" s="1"/>
  <c r="C152" i="44" a="1"/>
  <c r="C152" i="44" s="1"/>
  <c r="C216" i="44" a="1"/>
  <c r="C216" i="44" s="1"/>
  <c r="C66" i="44" a="1"/>
  <c r="C66" i="44" s="1"/>
  <c r="C145" i="44" a="1"/>
  <c r="C145" i="44" s="1"/>
  <c r="C209" i="44" a="1"/>
  <c r="C209" i="44" s="1"/>
  <c r="C215" i="44" a="1"/>
  <c r="C215" i="44" s="1"/>
  <c r="C130" i="44" a="1"/>
  <c r="C130" i="44" s="1"/>
  <c r="C194" i="44" a="1"/>
  <c r="C194" i="44" s="1"/>
  <c r="C86" i="44" a="1"/>
  <c r="C86" i="44" s="1"/>
  <c r="D502" i="43"/>
  <c r="E115" i="37" s="1"/>
  <c r="C16" i="44" a="1"/>
  <c r="C16" i="44" s="1"/>
  <c r="C80" i="44" a="1"/>
  <c r="C80" i="44" s="1"/>
  <c r="C73" i="44" a="1"/>
  <c r="C73" i="44" s="1"/>
  <c r="C11" i="44" a="1"/>
  <c r="C11" i="44" s="1"/>
  <c r="C75" i="44" a="1"/>
  <c r="C75" i="44" s="1"/>
  <c r="C61" i="44" a="1"/>
  <c r="C61" i="44" s="1"/>
  <c r="C38" i="44" a="1"/>
  <c r="C38" i="44" s="1"/>
  <c r="C31" i="44" a="1"/>
  <c r="C31" i="44" s="1"/>
  <c r="C74" i="44" a="1"/>
  <c r="C74" i="44" s="1"/>
  <c r="C147" i="44" a="1"/>
  <c r="C147" i="44" s="1"/>
  <c r="C211" i="44" a="1"/>
  <c r="C211" i="44" s="1"/>
  <c r="C191" i="44" a="1"/>
  <c r="C191" i="44" s="1"/>
  <c r="C124" i="44" a="1"/>
  <c r="C124" i="44" s="1"/>
  <c r="C188" i="44" a="1"/>
  <c r="C188" i="44" s="1"/>
  <c r="C252" i="44" a="1"/>
  <c r="C252" i="44" s="1"/>
  <c r="C109" i="44" a="1"/>
  <c r="C109" i="44" s="1"/>
  <c r="C173" i="44" a="1"/>
  <c r="C173" i="44" s="1"/>
  <c r="C237" i="44" a="1"/>
  <c r="C237" i="44" s="1"/>
  <c r="C102" i="44" a="1"/>
  <c r="C102" i="44" s="1"/>
  <c r="C166" i="44" a="1"/>
  <c r="C166" i="44" s="1"/>
  <c r="C230" i="44" a="1"/>
  <c r="C230" i="44" s="1"/>
  <c r="C96" i="44" a="1"/>
  <c r="C96" i="44" s="1"/>
  <c r="C160" i="44" a="1"/>
  <c r="C160" i="44" s="1"/>
  <c r="C224" i="44" a="1"/>
  <c r="C224" i="44" s="1"/>
  <c r="C88" i="44" a="1"/>
  <c r="C88" i="44" s="1"/>
  <c r="C153" i="44" a="1"/>
  <c r="C153" i="44" s="1"/>
  <c r="C217" i="44" a="1"/>
  <c r="C217" i="44" s="1"/>
  <c r="C12" i="44" a="1"/>
  <c r="C12" i="44" s="1"/>
  <c r="C138" i="44" a="1"/>
  <c r="C138" i="44" s="1"/>
  <c r="C202" i="44" a="1"/>
  <c r="C202" i="44" s="1"/>
  <c r="C162" i="44" a="1"/>
  <c r="C162" i="44" s="1"/>
  <c r="C24" i="44" a="1"/>
  <c r="C24" i="44" s="1"/>
  <c r="C17" i="44" a="1"/>
  <c r="C17" i="44" s="1"/>
  <c r="C81" i="44" a="1"/>
  <c r="C81" i="44" s="1"/>
  <c r="C19" i="44" a="1"/>
  <c r="C19" i="44" s="1"/>
  <c r="C83" i="44" a="1"/>
  <c r="C83" i="44" s="1"/>
  <c r="C69" i="44" a="1"/>
  <c r="C69" i="44" s="1"/>
  <c r="C46" i="44" a="1"/>
  <c r="C46" i="44" s="1"/>
  <c r="C39" i="44" a="1"/>
  <c r="C39" i="44" s="1"/>
  <c r="C90" i="44" a="1"/>
  <c r="C90" i="44" s="1"/>
  <c r="C155" i="44" a="1"/>
  <c r="C155" i="44" s="1"/>
  <c r="C219" i="44" a="1"/>
  <c r="C219" i="44" s="1"/>
  <c r="C247" i="44" a="1"/>
  <c r="C247" i="44" s="1"/>
  <c r="C132" i="44" a="1"/>
  <c r="C132" i="44" s="1"/>
  <c r="C196" i="44" a="1"/>
  <c r="C196" i="44" s="1"/>
  <c r="C95" i="44" a="1"/>
  <c r="C95" i="44" s="1"/>
  <c r="C117" i="44" a="1"/>
  <c r="C117" i="44" s="1"/>
  <c r="C181" i="44" a="1"/>
  <c r="C181" i="44" s="1"/>
  <c r="C245" i="44" a="1"/>
  <c r="C245" i="44" s="1"/>
  <c r="C110" i="44" a="1"/>
  <c r="C110" i="44" s="1"/>
  <c r="C174" i="44" a="1"/>
  <c r="C174" i="44" s="1"/>
  <c r="C238" i="44" a="1"/>
  <c r="C238" i="44" s="1"/>
  <c r="C104" i="44" a="1"/>
  <c r="C104" i="44" s="1"/>
  <c r="C168" i="44" a="1"/>
  <c r="C168" i="44" s="1"/>
  <c r="C232" i="44" a="1"/>
  <c r="C232" i="44" s="1"/>
  <c r="C97" i="44" a="1"/>
  <c r="C97" i="44" s="1"/>
  <c r="C161" i="44" a="1"/>
  <c r="C161" i="44" s="1"/>
  <c r="C225" i="44" a="1"/>
  <c r="C225" i="44" s="1"/>
  <c r="C68" i="44" a="1"/>
  <c r="C68" i="44" s="1"/>
  <c r="C146" i="44" a="1"/>
  <c r="C146" i="44" s="1"/>
  <c r="C210" i="44" a="1"/>
  <c r="C210" i="44" s="1"/>
  <c r="C183" i="44" a="1"/>
  <c r="C183" i="44" s="1"/>
  <c r="C9" i="44" a="1"/>
  <c r="C9" i="44" s="1"/>
  <c r="C4" i="44" a="1"/>
  <c r="C4" i="44" s="1"/>
  <c r="C8" i="44" a="1"/>
  <c r="C8" i="44" s="1"/>
  <c r="C10" i="44" a="1"/>
  <c r="C10" i="44" s="1"/>
  <c r="C7" i="44" a="1"/>
  <c r="C7" i="44" s="1"/>
  <c r="C5" i="44" a="1"/>
  <c r="C5" i="44" s="1"/>
  <c r="C6" i="44" a="1"/>
  <c r="C6" i="44" s="1"/>
  <c r="C3" i="44" a="1"/>
  <c r="C3" i="44" s="1"/>
  <c r="BK315" i="43"/>
  <c r="BN315" i="43" s="1"/>
  <c r="BK500" i="43"/>
  <c r="BN500" i="43" s="1"/>
  <c r="M2" i="43"/>
  <c r="K190" i="44" a="1"/>
  <c r="K190" i="44" s="1"/>
  <c r="K25" i="44" a="1"/>
  <c r="K25" i="44" s="1"/>
  <c r="K43" i="44" a="1"/>
  <c r="K43" i="44" s="1"/>
  <c r="K69" i="44" a="1"/>
  <c r="K69" i="44" s="1"/>
  <c r="K143" i="44" a="1"/>
  <c r="K143" i="44" s="1"/>
  <c r="K161" i="44" a="1"/>
  <c r="K161" i="44" s="1"/>
  <c r="K179" i="44" a="1"/>
  <c r="K179" i="44" s="1"/>
  <c r="K141" i="44" a="1"/>
  <c r="K141" i="44" s="1"/>
  <c r="K151" i="44" a="1"/>
  <c r="K151" i="44" s="1"/>
  <c r="K169" i="44" a="1"/>
  <c r="K169" i="44" s="1"/>
  <c r="K187" i="44" a="1"/>
  <c r="K187" i="44" s="1"/>
  <c r="K149" i="44" a="1"/>
  <c r="K149" i="44" s="1"/>
  <c r="K159" i="44" a="1"/>
  <c r="K159" i="44" s="1"/>
  <c r="K177" i="44" a="1"/>
  <c r="K177" i="44" s="1"/>
  <c r="K195" i="44" a="1"/>
  <c r="K195" i="44" s="1"/>
  <c r="K221" i="44" a="1"/>
  <c r="K221" i="44" s="1"/>
  <c r="K231" i="44" a="1"/>
  <c r="K231" i="44" s="1"/>
  <c r="K249" i="44" a="1"/>
  <c r="K249" i="44" s="1"/>
  <c r="K68" i="44" a="1"/>
  <c r="K68" i="44" s="1"/>
  <c r="K229" i="44" a="1"/>
  <c r="K229" i="44" s="1"/>
  <c r="K239" i="44" a="1"/>
  <c r="K239" i="44" s="1"/>
  <c r="K10" i="44" a="1"/>
  <c r="K10" i="44" s="1"/>
  <c r="K132" i="44" a="1"/>
  <c r="K132" i="44" s="1"/>
  <c r="K182" i="44" a="1"/>
  <c r="K182" i="44" s="1"/>
  <c r="K154" i="44" a="1"/>
  <c r="K154" i="44" s="1"/>
  <c r="K173" i="44" a="1"/>
  <c r="K173" i="44" s="1"/>
  <c r="K183" i="44" a="1"/>
  <c r="K183" i="44" s="1"/>
  <c r="K201" i="44" a="1"/>
  <c r="K201" i="44" s="1"/>
  <c r="K219" i="44" a="1"/>
  <c r="K219" i="44" s="1"/>
  <c r="K246" i="44" a="1"/>
  <c r="K246" i="44" s="1"/>
  <c r="K163" i="44" a="1"/>
  <c r="K163" i="44" s="1"/>
  <c r="K71" i="44" a="1"/>
  <c r="K71" i="44" s="1"/>
  <c r="K89" i="44" a="1"/>
  <c r="K89" i="44" s="1"/>
  <c r="K107" i="44" a="1"/>
  <c r="K107" i="44" s="1"/>
  <c r="K133" i="44" a="1"/>
  <c r="K133" i="44" s="1"/>
  <c r="K207" i="44" a="1"/>
  <c r="K207" i="44" s="1"/>
  <c r="K225" i="44" a="1"/>
  <c r="K225" i="44" s="1"/>
  <c r="K243" i="44" a="1"/>
  <c r="K243" i="44" s="1"/>
  <c r="K205" i="44" a="1"/>
  <c r="K205" i="44" s="1"/>
  <c r="K215" i="44" a="1"/>
  <c r="K215" i="44" s="1"/>
  <c r="K233" i="44" a="1"/>
  <c r="K233" i="44" s="1"/>
  <c r="K251" i="44" a="1"/>
  <c r="K251" i="44" s="1"/>
  <c r="K213" i="44" a="1"/>
  <c r="K213" i="44" s="1"/>
  <c r="K223" i="44" a="1"/>
  <c r="K223" i="44" s="1"/>
  <c r="K241" i="44" a="1"/>
  <c r="K241" i="44" s="1"/>
  <c r="K20" i="44" a="1"/>
  <c r="K20" i="44" s="1"/>
  <c r="K30" i="44" a="1"/>
  <c r="K30" i="44" s="1"/>
  <c r="K48" i="44" a="1"/>
  <c r="K48" i="44" s="1"/>
  <c r="K66" i="44" a="1"/>
  <c r="K66" i="44" s="1"/>
  <c r="K84" i="44" a="1"/>
  <c r="K84" i="44" s="1"/>
  <c r="K38" i="44" a="1"/>
  <c r="K38" i="44" s="1"/>
  <c r="K56" i="44" a="1"/>
  <c r="K56" i="44" s="1"/>
  <c r="K74" i="44" a="1"/>
  <c r="K74" i="44" s="1"/>
  <c r="K148" i="44" a="1"/>
  <c r="K148" i="44" s="1"/>
  <c r="K63" i="44" a="1"/>
  <c r="K63" i="44" s="1"/>
  <c r="K35" i="44" a="1"/>
  <c r="K35" i="44" s="1"/>
  <c r="K237" i="44" a="1"/>
  <c r="K237" i="44" s="1"/>
  <c r="K247" i="44" a="1"/>
  <c r="K247" i="44" s="1"/>
  <c r="K18" i="44" a="1"/>
  <c r="K18" i="44" s="1"/>
  <c r="K196" i="44" a="1"/>
  <c r="K196" i="44" s="1"/>
  <c r="K127" i="44" a="1"/>
  <c r="K127" i="44" s="1"/>
  <c r="K12" i="44" a="1"/>
  <c r="K12" i="44" s="1"/>
  <c r="K61" i="44" a="1"/>
  <c r="K61" i="44" s="1"/>
  <c r="K135" i="44" a="1"/>
  <c r="K135" i="44" s="1"/>
  <c r="K153" i="44" a="1"/>
  <c r="K153" i="44" s="1"/>
  <c r="K171" i="44" a="1"/>
  <c r="K171" i="44" s="1"/>
  <c r="K197" i="44" a="1"/>
  <c r="K197" i="44" s="1"/>
  <c r="K24" i="44" a="1"/>
  <c r="K24" i="44" s="1"/>
  <c r="K42" i="44" a="1"/>
  <c r="K42" i="44" s="1"/>
  <c r="K140" i="44" a="1"/>
  <c r="K140" i="44" s="1"/>
  <c r="K14" i="44" a="1"/>
  <c r="K14" i="44" s="1"/>
  <c r="K32" i="44" a="1"/>
  <c r="K32" i="44" s="1"/>
  <c r="K50" i="44" a="1"/>
  <c r="K50" i="44" s="1"/>
  <c r="K204" i="44" a="1"/>
  <c r="K204" i="44" s="1"/>
  <c r="K22" i="44" a="1"/>
  <c r="K22" i="44" s="1"/>
  <c r="K40" i="44" a="1"/>
  <c r="K40" i="44" s="1"/>
  <c r="K58" i="44" a="1"/>
  <c r="K58" i="44" s="1"/>
  <c r="K44" i="44" a="1"/>
  <c r="K44" i="44" s="1"/>
  <c r="K94" i="44" a="1"/>
  <c r="K94" i="44" s="1"/>
  <c r="K112" i="44" a="1"/>
  <c r="K112" i="44" s="1"/>
  <c r="K130" i="44" a="1"/>
  <c r="K130" i="44" s="1"/>
  <c r="K108" i="44" a="1"/>
  <c r="K108" i="44" s="1"/>
  <c r="K102" i="44" a="1"/>
  <c r="K102" i="44" s="1"/>
  <c r="K120" i="44" a="1"/>
  <c r="K120" i="44" s="1"/>
  <c r="K138" i="44" a="1"/>
  <c r="K138" i="44" s="1"/>
  <c r="K172" i="44" a="1"/>
  <c r="K172" i="44" s="1"/>
  <c r="K191" i="44" a="1"/>
  <c r="K191" i="44" s="1"/>
  <c r="K99" i="44" a="1"/>
  <c r="K99" i="44" s="1"/>
  <c r="K46" i="44" a="1"/>
  <c r="K46" i="44" s="1"/>
  <c r="K64" i="44" a="1"/>
  <c r="K64" i="44" s="1"/>
  <c r="K82" i="44" a="1"/>
  <c r="K82" i="44" s="1"/>
  <c r="K212" i="44" a="1"/>
  <c r="K212" i="44" s="1"/>
  <c r="K8" i="44" a="1"/>
  <c r="K8" i="44" s="1"/>
  <c r="K125" i="44" a="1"/>
  <c r="K125" i="44" s="1"/>
  <c r="K199" i="44" a="1"/>
  <c r="K199" i="44" s="1"/>
  <c r="K217" i="44" a="1"/>
  <c r="K217" i="44" s="1"/>
  <c r="K235" i="44" a="1"/>
  <c r="K235" i="44" s="1"/>
  <c r="K70" i="44" a="1"/>
  <c r="K70" i="44" s="1"/>
  <c r="K88" i="44" a="1"/>
  <c r="K88" i="44" s="1"/>
  <c r="K106" i="44" a="1"/>
  <c r="K106" i="44" s="1"/>
  <c r="K156" i="44" a="1"/>
  <c r="K156" i="44" s="1"/>
  <c r="K78" i="44" a="1"/>
  <c r="K78" i="44" s="1"/>
  <c r="K96" i="44" a="1"/>
  <c r="K96" i="44" s="1"/>
  <c r="K114" i="44" a="1"/>
  <c r="K114" i="44" s="1"/>
  <c r="K220" i="44" a="1"/>
  <c r="K220" i="44" s="1"/>
  <c r="K86" i="44" a="1"/>
  <c r="K86" i="44" s="1"/>
  <c r="K104" i="44" a="1"/>
  <c r="K104" i="44" s="1"/>
  <c r="K122" i="44" a="1"/>
  <c r="K122" i="44" s="1"/>
  <c r="K244" i="44" a="1"/>
  <c r="K244" i="44" s="1"/>
  <c r="K158" i="44" a="1"/>
  <c r="K158" i="44" s="1"/>
  <c r="K176" i="44" a="1"/>
  <c r="K176" i="44" s="1"/>
  <c r="K194" i="44" a="1"/>
  <c r="K194" i="44" s="1"/>
  <c r="K60" i="44" a="1"/>
  <c r="K60" i="44" s="1"/>
  <c r="K166" i="44" a="1"/>
  <c r="K166" i="44" s="1"/>
  <c r="K184" i="44" a="1"/>
  <c r="K184" i="44" s="1"/>
  <c r="K202" i="44" a="1"/>
  <c r="K202" i="44" s="1"/>
  <c r="K124" i="44" a="1"/>
  <c r="K124" i="44" s="1"/>
  <c r="K72" i="44" a="1"/>
  <c r="K72" i="44" s="1"/>
  <c r="K227" i="44" a="1"/>
  <c r="K227" i="44" s="1"/>
  <c r="K110" i="44" a="1"/>
  <c r="K110" i="44" s="1"/>
  <c r="K128" i="44" a="1"/>
  <c r="K128" i="44" s="1"/>
  <c r="K146" i="44" a="1"/>
  <c r="K146" i="44" s="1"/>
  <c r="K236" i="44" a="1"/>
  <c r="K236" i="44" s="1"/>
  <c r="K200" i="44" a="1"/>
  <c r="K200" i="44" s="1"/>
  <c r="K189" i="44" a="1"/>
  <c r="K189" i="44" s="1"/>
  <c r="K16" i="44" a="1"/>
  <c r="K16" i="44" s="1"/>
  <c r="K34" i="44" a="1"/>
  <c r="K34" i="44" s="1"/>
  <c r="K76" i="44" a="1"/>
  <c r="K76" i="44" s="1"/>
  <c r="K134" i="44" a="1"/>
  <c r="K134" i="44" s="1"/>
  <c r="K152" i="44" a="1"/>
  <c r="K152" i="44" s="1"/>
  <c r="K170" i="44" a="1"/>
  <c r="K170" i="44" s="1"/>
  <c r="K116" i="44" a="1"/>
  <c r="K116" i="44" s="1"/>
  <c r="K142" i="44" a="1"/>
  <c r="K142" i="44" s="1"/>
  <c r="K160" i="44" a="1"/>
  <c r="K160" i="44" s="1"/>
  <c r="K178" i="44" a="1"/>
  <c r="K178" i="44" s="1"/>
  <c r="K180" i="44" a="1"/>
  <c r="K180" i="44" s="1"/>
  <c r="K150" i="44" a="1"/>
  <c r="K150" i="44" s="1"/>
  <c r="K168" i="44" a="1"/>
  <c r="K168" i="44" s="1"/>
  <c r="K186" i="44" a="1"/>
  <c r="K186" i="44" s="1"/>
  <c r="K164" i="44" a="1"/>
  <c r="K164" i="44" s="1"/>
  <c r="K222" i="44" a="1"/>
  <c r="K222" i="44" s="1"/>
  <c r="K240" i="44" a="1"/>
  <c r="K240" i="44" s="1"/>
  <c r="K11" i="44" a="1"/>
  <c r="K11" i="44" s="1"/>
  <c r="M502" i="43"/>
  <c r="E123" i="37" s="1"/>
  <c r="K230" i="44" a="1"/>
  <c r="K230" i="44" s="1"/>
  <c r="K248" i="44" a="1"/>
  <c r="K248" i="44" s="1"/>
  <c r="K19" i="44" a="1"/>
  <c r="K19" i="44" s="1"/>
  <c r="N502" i="43"/>
  <c r="E124" i="37" s="1"/>
  <c r="K136" i="44" a="1"/>
  <c r="K136" i="44" s="1"/>
  <c r="K28" i="44" a="1"/>
  <c r="K28" i="44" s="1"/>
  <c r="K174" i="44" a="1"/>
  <c r="K174" i="44" s="1"/>
  <c r="K192" i="44" a="1"/>
  <c r="K192" i="44" s="1"/>
  <c r="K210" i="44" a="1"/>
  <c r="K210" i="44" s="1"/>
  <c r="K188" i="44" a="1"/>
  <c r="K188" i="44" s="1"/>
  <c r="K81" i="44" a="1"/>
  <c r="K81" i="44" s="1"/>
  <c r="K253" i="44" a="1"/>
  <c r="K253" i="44" s="1"/>
  <c r="K80" i="44" a="1"/>
  <c r="K80" i="44" s="1"/>
  <c r="K98" i="44" a="1"/>
  <c r="K98" i="44" s="1"/>
  <c r="K92" i="44" a="1"/>
  <c r="K92" i="44" s="1"/>
  <c r="K198" i="44" a="1"/>
  <c r="K198" i="44" s="1"/>
  <c r="K216" i="44" a="1"/>
  <c r="K216" i="44" s="1"/>
  <c r="K234" i="44" a="1"/>
  <c r="K234" i="44" s="1"/>
  <c r="K36" i="44" a="1"/>
  <c r="K36" i="44" s="1"/>
  <c r="K206" i="44" a="1"/>
  <c r="K206" i="44" s="1"/>
  <c r="K224" i="44" a="1"/>
  <c r="K224" i="44" s="1"/>
  <c r="K242" i="44" a="1"/>
  <c r="K242" i="44" s="1"/>
  <c r="K100" i="44" a="1"/>
  <c r="K100" i="44" s="1"/>
  <c r="K214" i="44" a="1"/>
  <c r="K214" i="44" s="1"/>
  <c r="K232" i="44" a="1"/>
  <c r="K232" i="44" s="1"/>
  <c r="K250" i="44" a="1"/>
  <c r="K250" i="44" s="1"/>
  <c r="K29" i="44" a="1"/>
  <c r="K29" i="44" s="1"/>
  <c r="K39" i="44" a="1"/>
  <c r="K39" i="44" s="1"/>
  <c r="K57" i="44" a="1"/>
  <c r="K57" i="44" s="1"/>
  <c r="K75" i="44" a="1"/>
  <c r="K75" i="44" s="1"/>
  <c r="K37" i="44" a="1"/>
  <c r="K37" i="44" s="1"/>
  <c r="K47" i="44" a="1"/>
  <c r="K47" i="44" s="1"/>
  <c r="K65" i="44" a="1"/>
  <c r="K65" i="44" s="1"/>
  <c r="K83" i="44" a="1"/>
  <c r="K83" i="44" s="1"/>
  <c r="K117" i="44" a="1"/>
  <c r="K117" i="44" s="1"/>
  <c r="K17" i="44" a="1"/>
  <c r="K17" i="44" s="1"/>
  <c r="K252" i="44" a="1"/>
  <c r="K252" i="44" s="1"/>
  <c r="K238" i="44" a="1"/>
  <c r="K238" i="44" s="1"/>
  <c r="K9" i="44" a="1"/>
  <c r="K9" i="44" s="1"/>
  <c r="K27" i="44" a="1"/>
  <c r="K27" i="44" s="1"/>
  <c r="K53" i="44" a="1"/>
  <c r="K53" i="44" s="1"/>
  <c r="K209" i="44" a="1"/>
  <c r="K209" i="44" s="1"/>
  <c r="K62" i="44" a="1"/>
  <c r="K62" i="44" s="1"/>
  <c r="K144" i="44" a="1"/>
  <c r="K144" i="44" s="1"/>
  <c r="K162" i="44" a="1"/>
  <c r="K162" i="44" s="1"/>
  <c r="K52" i="44" a="1"/>
  <c r="K52" i="44" s="1"/>
  <c r="K15" i="44" a="1"/>
  <c r="K15" i="44" s="1"/>
  <c r="K33" i="44" a="1"/>
  <c r="K33" i="44" s="1"/>
  <c r="K51" i="44" a="1"/>
  <c r="K51" i="44" s="1"/>
  <c r="K13" i="44" a="1"/>
  <c r="K13" i="44" s="1"/>
  <c r="K23" i="44" a="1"/>
  <c r="K23" i="44" s="1"/>
  <c r="K41" i="44" a="1"/>
  <c r="K41" i="44" s="1"/>
  <c r="K59" i="44" a="1"/>
  <c r="K59" i="44" s="1"/>
  <c r="K21" i="44" a="1"/>
  <c r="K21" i="44" s="1"/>
  <c r="K31" i="44" a="1"/>
  <c r="K31" i="44" s="1"/>
  <c r="K49" i="44" a="1"/>
  <c r="K49" i="44" s="1"/>
  <c r="K67" i="44" a="1"/>
  <c r="K67" i="44" s="1"/>
  <c r="K93" i="44" a="1"/>
  <c r="K93" i="44" s="1"/>
  <c r="K103" i="44" a="1"/>
  <c r="K103" i="44" s="1"/>
  <c r="K121" i="44" a="1"/>
  <c r="K121" i="44" s="1"/>
  <c r="K139" i="44" a="1"/>
  <c r="K139" i="44" s="1"/>
  <c r="K101" i="44" a="1"/>
  <c r="K101" i="44" s="1"/>
  <c r="K111" i="44" a="1"/>
  <c r="K111" i="44" s="1"/>
  <c r="K129" i="44" a="1"/>
  <c r="K129" i="44" s="1"/>
  <c r="K147" i="44" a="1"/>
  <c r="K147" i="44" s="1"/>
  <c r="K181" i="44" a="1"/>
  <c r="K181" i="44" s="1"/>
  <c r="K145" i="44" a="1"/>
  <c r="K145" i="44" s="1"/>
  <c r="K45" i="44" a="1"/>
  <c r="K45" i="44" s="1"/>
  <c r="K55" i="44" a="1"/>
  <c r="K55" i="44" s="1"/>
  <c r="K73" i="44" a="1"/>
  <c r="K73" i="44" s="1"/>
  <c r="K91" i="44" a="1"/>
  <c r="K91" i="44" s="1"/>
  <c r="K245" i="44" a="1"/>
  <c r="K245" i="44" s="1"/>
  <c r="K90" i="44" a="1"/>
  <c r="K90" i="44" s="1"/>
  <c r="K126" i="44" a="1"/>
  <c r="K126" i="44" s="1"/>
  <c r="K208" i="44" a="1"/>
  <c r="K208" i="44" s="1"/>
  <c r="K226" i="44" a="1"/>
  <c r="K226" i="44" s="1"/>
  <c r="K228" i="44" a="1"/>
  <c r="K228" i="44" s="1"/>
  <c r="K79" i="44" a="1"/>
  <c r="K79" i="44" s="1"/>
  <c r="K97" i="44" a="1"/>
  <c r="K97" i="44" s="1"/>
  <c r="K115" i="44" a="1"/>
  <c r="K115" i="44" s="1"/>
  <c r="K77" i="44" a="1"/>
  <c r="K77" i="44" s="1"/>
  <c r="K87" i="44" a="1"/>
  <c r="K87" i="44" s="1"/>
  <c r="K105" i="44" a="1"/>
  <c r="K105" i="44" s="1"/>
  <c r="K123" i="44" a="1"/>
  <c r="K123" i="44" s="1"/>
  <c r="K85" i="44" a="1"/>
  <c r="K85" i="44" s="1"/>
  <c r="K95" i="44" a="1"/>
  <c r="K95" i="44" s="1"/>
  <c r="K113" i="44" a="1"/>
  <c r="K113" i="44" s="1"/>
  <c r="K131" i="44" a="1"/>
  <c r="K131" i="44" s="1"/>
  <c r="K157" i="44" a="1"/>
  <c r="K157" i="44" s="1"/>
  <c r="K167" i="44" a="1"/>
  <c r="K167" i="44" s="1"/>
  <c r="K185" i="44" a="1"/>
  <c r="K185" i="44" s="1"/>
  <c r="K203" i="44" a="1"/>
  <c r="K203" i="44" s="1"/>
  <c r="K165" i="44" a="1"/>
  <c r="K165" i="44" s="1"/>
  <c r="K175" i="44" a="1"/>
  <c r="K175" i="44" s="1"/>
  <c r="K193" i="44" a="1"/>
  <c r="K193" i="44" s="1"/>
  <c r="K211" i="44" a="1"/>
  <c r="K211" i="44" s="1"/>
  <c r="K54" i="44" a="1"/>
  <c r="K54" i="44" s="1"/>
  <c r="K26" i="44" a="1"/>
  <c r="K26" i="44" s="1"/>
  <c r="K109" i="44" a="1"/>
  <c r="K109" i="44" s="1"/>
  <c r="K119" i="44" a="1"/>
  <c r="K119" i="44" s="1"/>
  <c r="K137" i="44" a="1"/>
  <c r="K137" i="44" s="1"/>
  <c r="K155" i="44" a="1"/>
  <c r="K155" i="44" s="1"/>
  <c r="K118" i="44" a="1"/>
  <c r="K118" i="44" s="1"/>
  <c r="K218" i="44" a="1"/>
  <c r="K218" i="44" s="1"/>
  <c r="K7" i="44" a="1"/>
  <c r="K7" i="44" s="1"/>
  <c r="K3" i="44" a="1"/>
  <c r="K3" i="44" s="1"/>
  <c r="K5" i="44" a="1"/>
  <c r="K5" i="44" s="1"/>
  <c r="K4" i="44" a="1"/>
  <c r="K4" i="44" s="1"/>
  <c r="K6" i="44" a="1"/>
  <c r="K6" i="44" s="1"/>
  <c r="BE393" i="43"/>
  <c r="BL393" i="43"/>
  <c r="BM393" i="43" s="1"/>
  <c r="BE475" i="43"/>
  <c r="BL475" i="43"/>
  <c r="BM475" i="43" s="1"/>
  <c r="BC308" i="43"/>
  <c r="BI308" i="43" s="1"/>
  <c r="BM5" i="43"/>
  <c r="BM34" i="43"/>
  <c r="BM37" i="43"/>
  <c r="BM20" i="43" l="1"/>
  <c r="BJ21" i="43"/>
  <c r="BL21" i="43"/>
  <c r="BM21" i="43" s="1"/>
  <c r="BJ185" i="43"/>
  <c r="BL185" i="43"/>
  <c r="BM185" i="43" s="1"/>
  <c r="BL157" i="43"/>
  <c r="BM157" i="43" s="1"/>
  <c r="BE157" i="43"/>
  <c r="BM178" i="43"/>
  <c r="BM120" i="43"/>
  <c r="BM155" i="43"/>
  <c r="BM131" i="43"/>
  <c r="BH121" i="43"/>
  <c r="BL121" i="43"/>
  <c r="BM121" i="43" s="1"/>
  <c r="BH81" i="43"/>
  <c r="BL81" i="43"/>
  <c r="BM81" i="43" s="1"/>
  <c r="BM181" i="43"/>
  <c r="BE160" i="43"/>
  <c r="BL160" i="43"/>
  <c r="BM160" i="43" s="1"/>
  <c r="BE170" i="43"/>
  <c r="BL170" i="43"/>
  <c r="BM87" i="43"/>
  <c r="BE183" i="43"/>
  <c r="BL183" i="43"/>
  <c r="BM183" i="43" s="1"/>
  <c r="BE179" i="43"/>
  <c r="BL179" i="43"/>
  <c r="BM89" i="43"/>
  <c r="BE198" i="43"/>
  <c r="BL198" i="43"/>
  <c r="BM198" i="43" s="1"/>
  <c r="BI30" i="43"/>
  <c r="BL30" i="43"/>
  <c r="BJ13" i="43"/>
  <c r="BL13" i="43"/>
  <c r="BL57" i="43"/>
  <c r="BE57" i="43"/>
  <c r="BL12" i="43"/>
  <c r="BE12" i="43"/>
  <c r="BF52" i="43"/>
  <c r="BL52" i="43"/>
  <c r="F2" i="43"/>
  <c r="E502" i="43"/>
  <c r="E116" i="37" s="1"/>
  <c r="D35" i="44" a="1"/>
  <c r="D35" i="44" s="1"/>
  <c r="D99" i="44" a="1"/>
  <c r="D99" i="44" s="1"/>
  <c r="D163" i="44" a="1"/>
  <c r="D163" i="44" s="1"/>
  <c r="D43" i="44" a="1"/>
  <c r="D43" i="44" s="1"/>
  <c r="D107" i="44" a="1"/>
  <c r="D107" i="44" s="1"/>
  <c r="D171" i="44" a="1"/>
  <c r="D171" i="44" s="1"/>
  <c r="D235" i="44" a="1"/>
  <c r="D235" i="44" s="1"/>
  <c r="D51" i="44" a="1"/>
  <c r="D51" i="44" s="1"/>
  <c r="D115" i="44" a="1"/>
  <c r="D115" i="44" s="1"/>
  <c r="D179" i="44" a="1"/>
  <c r="D179" i="44" s="1"/>
  <c r="D59" i="44" a="1"/>
  <c r="D59" i="44" s="1"/>
  <c r="D123" i="44" a="1"/>
  <c r="D123" i="44" s="1"/>
  <c r="D67" i="44" a="1"/>
  <c r="D67" i="44" s="1"/>
  <c r="D131" i="44" a="1"/>
  <c r="D131" i="44" s="1"/>
  <c r="D195" i="44" a="1"/>
  <c r="D195" i="44" s="1"/>
  <c r="D11" i="44" a="1"/>
  <c r="D11" i="44" s="1"/>
  <c r="D75" i="44" a="1"/>
  <c r="D75" i="44" s="1"/>
  <c r="D139" i="44" a="1"/>
  <c r="D139" i="44" s="1"/>
  <c r="D19" i="44" a="1"/>
  <c r="D19" i="44" s="1"/>
  <c r="D83" i="44" a="1"/>
  <c r="D83" i="44" s="1"/>
  <c r="D147" i="44" a="1"/>
  <c r="D147" i="44" s="1"/>
  <c r="D27" i="44" a="1"/>
  <c r="D27" i="44" s="1"/>
  <c r="D91" i="44" a="1"/>
  <c r="D91" i="44" s="1"/>
  <c r="D155" i="44" a="1"/>
  <c r="D155" i="44" s="1"/>
  <c r="D243" i="44" a="1"/>
  <c r="D243" i="44" s="1"/>
  <c r="D60" i="44" a="1"/>
  <c r="D60" i="44" s="1"/>
  <c r="D124" i="44" a="1"/>
  <c r="D124" i="44" s="1"/>
  <c r="D188" i="44" a="1"/>
  <c r="D188" i="44" s="1"/>
  <c r="D252" i="44" a="1"/>
  <c r="D252" i="44" s="1"/>
  <c r="D69" i="44" a="1"/>
  <c r="D69" i="44" s="1"/>
  <c r="D133" i="44" a="1"/>
  <c r="D133" i="44" s="1"/>
  <c r="D197" i="44" a="1"/>
  <c r="D197" i="44" s="1"/>
  <c r="D14" i="44" a="1"/>
  <c r="D14" i="44" s="1"/>
  <c r="D78" i="44" a="1"/>
  <c r="D78" i="44" s="1"/>
  <c r="D142" i="44" a="1"/>
  <c r="D142" i="44" s="1"/>
  <c r="D206" i="44" a="1"/>
  <c r="D206" i="44" s="1"/>
  <c r="D24" i="44" a="1"/>
  <c r="D24" i="44" s="1"/>
  <c r="D88" i="44" a="1"/>
  <c r="D88" i="44" s="1"/>
  <c r="D152" i="44" a="1"/>
  <c r="D152" i="44" s="1"/>
  <c r="D216" i="44" a="1"/>
  <c r="D216" i="44" s="1"/>
  <c r="D33" i="44" a="1"/>
  <c r="D33" i="44" s="1"/>
  <c r="D97" i="44" a="1"/>
  <c r="D97" i="44" s="1"/>
  <c r="D161" i="44" a="1"/>
  <c r="D161" i="44" s="1"/>
  <c r="D225" i="44" a="1"/>
  <c r="D225" i="44" s="1"/>
  <c r="D42" i="44" a="1"/>
  <c r="D42" i="44" s="1"/>
  <c r="D106" i="44" a="1"/>
  <c r="D106" i="44" s="1"/>
  <c r="D170" i="44" a="1"/>
  <c r="D170" i="44" s="1"/>
  <c r="D234" i="44" a="1"/>
  <c r="D234" i="44" s="1"/>
  <c r="D87" i="44" a="1"/>
  <c r="D87" i="44" s="1"/>
  <c r="D39" i="44" a="1"/>
  <c r="D39" i="44" s="1"/>
  <c r="D119" i="44" a="1"/>
  <c r="D119" i="44" s="1"/>
  <c r="D135" i="44" a="1"/>
  <c r="D135" i="44" s="1"/>
  <c r="D251" i="44" a="1"/>
  <c r="D251" i="44" s="1"/>
  <c r="D68" i="44" a="1"/>
  <c r="D68" i="44" s="1"/>
  <c r="D132" i="44" a="1"/>
  <c r="D132" i="44" s="1"/>
  <c r="D196" i="44" a="1"/>
  <c r="D196" i="44" s="1"/>
  <c r="D13" i="44" a="1"/>
  <c r="D13" i="44" s="1"/>
  <c r="D77" i="44" a="1"/>
  <c r="D77" i="44" s="1"/>
  <c r="D141" i="44" a="1"/>
  <c r="D141" i="44" s="1"/>
  <c r="D205" i="44" a="1"/>
  <c r="D205" i="44" s="1"/>
  <c r="D22" i="44" a="1"/>
  <c r="D22" i="44" s="1"/>
  <c r="D86" i="44" a="1"/>
  <c r="D86" i="44" s="1"/>
  <c r="D150" i="44" a="1"/>
  <c r="D150" i="44" s="1"/>
  <c r="D214" i="44" a="1"/>
  <c r="D214" i="44" s="1"/>
  <c r="D32" i="44" a="1"/>
  <c r="D32" i="44" s="1"/>
  <c r="D96" i="44" a="1"/>
  <c r="D96" i="44" s="1"/>
  <c r="D160" i="44" a="1"/>
  <c r="D160" i="44" s="1"/>
  <c r="D224" i="44" a="1"/>
  <c r="D224" i="44" s="1"/>
  <c r="D41" i="44" a="1"/>
  <c r="D41" i="44" s="1"/>
  <c r="D105" i="44" a="1"/>
  <c r="D105" i="44" s="1"/>
  <c r="D169" i="44" a="1"/>
  <c r="D169" i="44" s="1"/>
  <c r="D233" i="44" a="1"/>
  <c r="D233" i="44" s="1"/>
  <c r="D50" i="44" a="1"/>
  <c r="D50" i="44" s="1"/>
  <c r="D114" i="44" a="1"/>
  <c r="D114" i="44" s="1"/>
  <c r="D178" i="44" a="1"/>
  <c r="D178" i="44" s="1"/>
  <c r="D242" i="44" a="1"/>
  <c r="D242" i="44" s="1"/>
  <c r="D151" i="44" a="1"/>
  <c r="D151" i="44" s="1"/>
  <c r="D103" i="44" a="1"/>
  <c r="D103" i="44" s="1"/>
  <c r="D183" i="44" a="1"/>
  <c r="D183" i="44" s="1"/>
  <c r="D199" i="44" a="1"/>
  <c r="D199" i="44" s="1"/>
  <c r="D12" i="44" a="1"/>
  <c r="D12" i="44" s="1"/>
  <c r="D76" i="44" a="1"/>
  <c r="D76" i="44" s="1"/>
  <c r="D140" i="44" a="1"/>
  <c r="D140" i="44" s="1"/>
  <c r="D204" i="44" a="1"/>
  <c r="D204" i="44" s="1"/>
  <c r="D21" i="44" a="1"/>
  <c r="D21" i="44" s="1"/>
  <c r="D85" i="44" a="1"/>
  <c r="D85" i="44" s="1"/>
  <c r="D149" i="44" a="1"/>
  <c r="D149" i="44" s="1"/>
  <c r="D213" i="44" a="1"/>
  <c r="D213" i="44" s="1"/>
  <c r="D30" i="44" a="1"/>
  <c r="D30" i="44" s="1"/>
  <c r="D94" i="44" a="1"/>
  <c r="D94" i="44" s="1"/>
  <c r="D158" i="44" a="1"/>
  <c r="D158" i="44" s="1"/>
  <c r="D222" i="44" a="1"/>
  <c r="D222" i="44" s="1"/>
  <c r="D40" i="44" a="1"/>
  <c r="D40" i="44" s="1"/>
  <c r="D104" i="44" a="1"/>
  <c r="D104" i="44" s="1"/>
  <c r="D168" i="44" a="1"/>
  <c r="D168" i="44" s="1"/>
  <c r="D232" i="44" a="1"/>
  <c r="D232" i="44" s="1"/>
  <c r="D49" i="44" a="1"/>
  <c r="D49" i="44" s="1"/>
  <c r="D113" i="44" a="1"/>
  <c r="D113" i="44" s="1"/>
  <c r="D177" i="44" a="1"/>
  <c r="D177" i="44" s="1"/>
  <c r="D241" i="44" a="1"/>
  <c r="D241" i="44" s="1"/>
  <c r="D58" i="44" a="1"/>
  <c r="D58" i="44" s="1"/>
  <c r="D122" i="44" a="1"/>
  <c r="D122" i="44" s="1"/>
  <c r="D186" i="44" a="1"/>
  <c r="D186" i="44" s="1"/>
  <c r="D250" i="44" a="1"/>
  <c r="D250" i="44" s="1"/>
  <c r="D215" i="44" a="1"/>
  <c r="D215" i="44" s="1"/>
  <c r="D167" i="44" a="1"/>
  <c r="D167" i="44" s="1"/>
  <c r="D247" i="44" a="1"/>
  <c r="D247" i="44" s="1"/>
  <c r="D187" i="44" a="1"/>
  <c r="D187" i="44" s="1"/>
  <c r="D20" i="44" a="1"/>
  <c r="D20" i="44" s="1"/>
  <c r="D84" i="44" a="1"/>
  <c r="D84" i="44" s="1"/>
  <c r="D148" i="44" a="1"/>
  <c r="D148" i="44" s="1"/>
  <c r="D212" i="44" a="1"/>
  <c r="D212" i="44" s="1"/>
  <c r="D29" i="44" a="1"/>
  <c r="D29" i="44" s="1"/>
  <c r="D93" i="44" a="1"/>
  <c r="D93" i="44" s="1"/>
  <c r="D157" i="44" a="1"/>
  <c r="D157" i="44" s="1"/>
  <c r="D221" i="44" a="1"/>
  <c r="D221" i="44" s="1"/>
  <c r="D38" i="44" a="1"/>
  <c r="D38" i="44" s="1"/>
  <c r="D102" i="44" a="1"/>
  <c r="D102" i="44" s="1"/>
  <c r="D166" i="44" a="1"/>
  <c r="D166" i="44" s="1"/>
  <c r="D230" i="44" a="1"/>
  <c r="D230" i="44" s="1"/>
  <c r="D48" i="44" a="1"/>
  <c r="D48" i="44" s="1"/>
  <c r="D112" i="44" a="1"/>
  <c r="D112" i="44" s="1"/>
  <c r="D176" i="44" a="1"/>
  <c r="D176" i="44" s="1"/>
  <c r="D240" i="44" a="1"/>
  <c r="D240" i="44" s="1"/>
  <c r="D57" i="44" a="1"/>
  <c r="D57" i="44" s="1"/>
  <c r="D121" i="44" a="1"/>
  <c r="D121" i="44" s="1"/>
  <c r="D185" i="44" a="1"/>
  <c r="D185" i="44" s="1"/>
  <c r="D249" i="44" a="1"/>
  <c r="D249" i="44" s="1"/>
  <c r="D66" i="44" a="1"/>
  <c r="D66" i="44" s="1"/>
  <c r="D130" i="44" a="1"/>
  <c r="D130" i="44" s="1"/>
  <c r="D194" i="44" a="1"/>
  <c r="D194" i="44" s="1"/>
  <c r="D15" i="44" a="1"/>
  <c r="D15" i="44" s="1"/>
  <c r="D31" i="44" a="1"/>
  <c r="D31" i="44" s="1"/>
  <c r="D231" i="44" a="1"/>
  <c r="D231" i="44" s="1"/>
  <c r="D63" i="44" a="1"/>
  <c r="D63" i="44" s="1"/>
  <c r="D203" i="44" a="1"/>
  <c r="D203" i="44" s="1"/>
  <c r="D28" i="44" a="1"/>
  <c r="D28" i="44" s="1"/>
  <c r="D92" i="44" a="1"/>
  <c r="D92" i="44" s="1"/>
  <c r="D156" i="44" a="1"/>
  <c r="D156" i="44" s="1"/>
  <c r="D220" i="44" a="1"/>
  <c r="D220" i="44" s="1"/>
  <c r="D37" i="44" a="1"/>
  <c r="D37" i="44" s="1"/>
  <c r="D101" i="44" a="1"/>
  <c r="D101" i="44" s="1"/>
  <c r="D165" i="44" a="1"/>
  <c r="D165" i="44" s="1"/>
  <c r="D229" i="44" a="1"/>
  <c r="D229" i="44" s="1"/>
  <c r="D46" i="44" a="1"/>
  <c r="D46" i="44" s="1"/>
  <c r="D110" i="44" a="1"/>
  <c r="D110" i="44" s="1"/>
  <c r="D174" i="44" a="1"/>
  <c r="D174" i="44" s="1"/>
  <c r="D238" i="44" a="1"/>
  <c r="D238" i="44" s="1"/>
  <c r="D56" i="44" a="1"/>
  <c r="D56" i="44" s="1"/>
  <c r="D120" i="44" a="1"/>
  <c r="D120" i="44" s="1"/>
  <c r="D184" i="44" a="1"/>
  <c r="D184" i="44" s="1"/>
  <c r="D248" i="44" a="1"/>
  <c r="D248" i="44" s="1"/>
  <c r="D65" i="44" a="1"/>
  <c r="D65" i="44" s="1"/>
  <c r="D129" i="44" a="1"/>
  <c r="D129" i="44" s="1"/>
  <c r="D193" i="44" a="1"/>
  <c r="D193" i="44" s="1"/>
  <c r="D10" i="44" a="1"/>
  <c r="D10" i="44" s="1"/>
  <c r="D74" i="44" a="1"/>
  <c r="D74" i="44" s="1"/>
  <c r="D138" i="44" a="1"/>
  <c r="D138" i="44" s="1"/>
  <c r="D202" i="44" a="1"/>
  <c r="D202" i="44" s="1"/>
  <c r="D79" i="44" a="1"/>
  <c r="D79" i="44" s="1"/>
  <c r="D95" i="44" a="1"/>
  <c r="D95" i="44" s="1"/>
  <c r="D47" i="44" a="1"/>
  <c r="D47" i="44" s="1"/>
  <c r="D127" i="44" a="1"/>
  <c r="D127" i="44" s="1"/>
  <c r="D211" i="44" a="1"/>
  <c r="D211" i="44" s="1"/>
  <c r="D36" i="44" a="1"/>
  <c r="D36" i="44" s="1"/>
  <c r="D100" i="44" a="1"/>
  <c r="D100" i="44" s="1"/>
  <c r="D164" i="44" a="1"/>
  <c r="D164" i="44" s="1"/>
  <c r="D228" i="44" a="1"/>
  <c r="D228" i="44" s="1"/>
  <c r="D45" i="44" a="1"/>
  <c r="D45" i="44" s="1"/>
  <c r="D109" i="44" a="1"/>
  <c r="D109" i="44" s="1"/>
  <c r="D173" i="44" a="1"/>
  <c r="D173" i="44" s="1"/>
  <c r="D237" i="44" a="1"/>
  <c r="D237" i="44" s="1"/>
  <c r="D54" i="44" a="1"/>
  <c r="D54" i="44" s="1"/>
  <c r="D118" i="44" a="1"/>
  <c r="D118" i="44" s="1"/>
  <c r="D182" i="44" a="1"/>
  <c r="D182" i="44" s="1"/>
  <c r="D246" i="44" a="1"/>
  <c r="D246" i="44" s="1"/>
  <c r="D64" i="44" a="1"/>
  <c r="D64" i="44" s="1"/>
  <c r="D128" i="44" a="1"/>
  <c r="D128" i="44" s="1"/>
  <c r="D192" i="44" a="1"/>
  <c r="D192" i="44" s="1"/>
  <c r="D9" i="44" a="1"/>
  <c r="D9" i="44" s="1"/>
  <c r="D73" i="44" a="1"/>
  <c r="D73" i="44" s="1"/>
  <c r="D137" i="44" a="1"/>
  <c r="D137" i="44" s="1"/>
  <c r="D201" i="44" a="1"/>
  <c r="D201" i="44" s="1"/>
  <c r="D18" i="44" a="1"/>
  <c r="D18" i="44" s="1"/>
  <c r="D82" i="44" a="1"/>
  <c r="D82" i="44" s="1"/>
  <c r="D146" i="44" a="1"/>
  <c r="D146" i="44" s="1"/>
  <c r="D210" i="44" a="1"/>
  <c r="D210" i="44" s="1"/>
  <c r="D143" i="44" a="1"/>
  <c r="D143" i="44" s="1"/>
  <c r="D159" i="44" a="1"/>
  <c r="D159" i="44" s="1"/>
  <c r="D111" i="44" a="1"/>
  <c r="D111" i="44" s="1"/>
  <c r="D191" i="44" a="1"/>
  <c r="D191" i="44" s="1"/>
  <c r="D219" i="44" a="1"/>
  <c r="D219" i="44" s="1"/>
  <c r="D44" i="44" a="1"/>
  <c r="D44" i="44" s="1"/>
  <c r="D108" i="44" a="1"/>
  <c r="D108" i="44" s="1"/>
  <c r="D172" i="44" a="1"/>
  <c r="D172" i="44" s="1"/>
  <c r="D236" i="44" a="1"/>
  <c r="D236" i="44" s="1"/>
  <c r="D53" i="44" a="1"/>
  <c r="D53" i="44" s="1"/>
  <c r="D117" i="44" a="1"/>
  <c r="D117" i="44" s="1"/>
  <c r="D181" i="44" a="1"/>
  <c r="D181" i="44" s="1"/>
  <c r="D245" i="44" a="1"/>
  <c r="D245" i="44" s="1"/>
  <c r="D62" i="44" a="1"/>
  <c r="D62" i="44" s="1"/>
  <c r="D126" i="44" a="1"/>
  <c r="D126" i="44" s="1"/>
  <c r="D190" i="44" a="1"/>
  <c r="D190" i="44" s="1"/>
  <c r="D8" i="44" a="1"/>
  <c r="D8" i="44" s="1"/>
  <c r="D72" i="44" a="1"/>
  <c r="D72" i="44" s="1"/>
  <c r="D136" i="44" a="1"/>
  <c r="D136" i="44" s="1"/>
  <c r="D200" i="44" a="1"/>
  <c r="D200" i="44" s="1"/>
  <c r="D17" i="44" a="1"/>
  <c r="D17" i="44" s="1"/>
  <c r="D81" i="44" a="1"/>
  <c r="D81" i="44" s="1"/>
  <c r="D145" i="44" a="1"/>
  <c r="D145" i="44" s="1"/>
  <c r="D209" i="44" a="1"/>
  <c r="D209" i="44" s="1"/>
  <c r="D26" i="44" a="1"/>
  <c r="D26" i="44" s="1"/>
  <c r="D90" i="44" a="1"/>
  <c r="D90" i="44" s="1"/>
  <c r="D154" i="44" a="1"/>
  <c r="D154" i="44" s="1"/>
  <c r="D218" i="44" a="1"/>
  <c r="D218" i="44" s="1"/>
  <c r="D207" i="44" a="1"/>
  <c r="D207" i="44" s="1"/>
  <c r="D223" i="44" a="1"/>
  <c r="D223" i="44" s="1"/>
  <c r="D175" i="44" a="1"/>
  <c r="D175" i="44" s="1"/>
  <c r="D7" i="44" a="1"/>
  <c r="D7" i="44" s="1"/>
  <c r="D227" i="44" a="1"/>
  <c r="D227" i="44" s="1"/>
  <c r="D52" i="44" a="1"/>
  <c r="D52" i="44" s="1"/>
  <c r="D116" i="44" a="1"/>
  <c r="D116" i="44" s="1"/>
  <c r="D180" i="44" a="1"/>
  <c r="D180" i="44" s="1"/>
  <c r="D244" i="44" a="1"/>
  <c r="D244" i="44" s="1"/>
  <c r="D61" i="44" a="1"/>
  <c r="D61" i="44" s="1"/>
  <c r="D125" i="44" a="1"/>
  <c r="D125" i="44" s="1"/>
  <c r="D189" i="44" a="1"/>
  <c r="D189" i="44" s="1"/>
  <c r="D253" i="44" a="1"/>
  <c r="D253" i="44" s="1"/>
  <c r="D70" i="44" a="1"/>
  <c r="D70" i="44" s="1"/>
  <c r="D134" i="44" a="1"/>
  <c r="D134" i="44" s="1"/>
  <c r="D198" i="44" a="1"/>
  <c r="D198" i="44" s="1"/>
  <c r="D16" i="44" a="1"/>
  <c r="D16" i="44" s="1"/>
  <c r="D80" i="44" a="1"/>
  <c r="D80" i="44" s="1"/>
  <c r="D144" i="44" a="1"/>
  <c r="D144" i="44" s="1"/>
  <c r="D208" i="44" a="1"/>
  <c r="D208" i="44" s="1"/>
  <c r="D25" i="44" a="1"/>
  <c r="D25" i="44" s="1"/>
  <c r="D89" i="44" a="1"/>
  <c r="D89" i="44" s="1"/>
  <c r="D153" i="44" a="1"/>
  <c r="D153" i="44" s="1"/>
  <c r="D217" i="44" a="1"/>
  <c r="D217" i="44" s="1"/>
  <c r="D34" i="44" a="1"/>
  <c r="D34" i="44" s="1"/>
  <c r="D98" i="44" a="1"/>
  <c r="D98" i="44" s="1"/>
  <c r="D162" i="44" a="1"/>
  <c r="D162" i="44" s="1"/>
  <c r="D226" i="44" a="1"/>
  <c r="D226" i="44" s="1"/>
  <c r="D23" i="44" a="1"/>
  <c r="D23" i="44" s="1"/>
  <c r="D239" i="44" a="1"/>
  <c r="D239" i="44" s="1"/>
  <c r="D55" i="44" a="1"/>
  <c r="D55" i="44" s="1"/>
  <c r="D71" i="44" a="1"/>
  <c r="D71" i="44" s="1"/>
  <c r="D6" i="44" a="1"/>
  <c r="D6" i="44" s="1"/>
  <c r="D5" i="44" a="1"/>
  <c r="D5" i="44" s="1"/>
  <c r="D3" i="44" a="1"/>
  <c r="D3" i="44" s="1"/>
  <c r="D4" i="44" a="1"/>
  <c r="D4" i="44" s="1"/>
  <c r="BE414" i="43"/>
  <c r="BL414" i="43"/>
  <c r="BM414" i="43" s="1"/>
  <c r="BL495" i="43"/>
  <c r="BM495" i="43" s="1"/>
  <c r="BE495" i="43"/>
  <c r="BL341" i="43"/>
  <c r="BM341" i="43" s="1"/>
  <c r="N2" i="43"/>
  <c r="L88" i="44" a="1"/>
  <c r="L88" i="44" s="1"/>
  <c r="L106" i="44" a="1"/>
  <c r="L106" i="44" s="1"/>
  <c r="L116" i="44" a="1"/>
  <c r="L116" i="44" s="1"/>
  <c r="L214" i="44" a="1"/>
  <c r="L214" i="44" s="1"/>
  <c r="L167" i="44" a="1"/>
  <c r="L167" i="44" s="1"/>
  <c r="L212" i="44" a="1"/>
  <c r="L212" i="44" s="1"/>
  <c r="L96" i="44" a="1"/>
  <c r="L96" i="44" s="1"/>
  <c r="L114" i="44" a="1"/>
  <c r="L114" i="44" s="1"/>
  <c r="L124" i="44" a="1"/>
  <c r="L124" i="44" s="1"/>
  <c r="L39" i="44" a="1"/>
  <c r="L39" i="44" s="1"/>
  <c r="L20" i="44" a="1"/>
  <c r="L20" i="44" s="1"/>
  <c r="L168" i="44" a="1"/>
  <c r="L168" i="44" s="1"/>
  <c r="L186" i="44" a="1"/>
  <c r="L186" i="44" s="1"/>
  <c r="L5" i="44" a="1"/>
  <c r="L5" i="44" s="1"/>
  <c r="L185" i="44" a="1"/>
  <c r="L185" i="44" s="1"/>
  <c r="L103" i="44" a="1"/>
  <c r="L103" i="44" s="1"/>
  <c r="L213" i="44" a="1"/>
  <c r="L213" i="44" s="1"/>
  <c r="L9" i="44" a="1"/>
  <c r="L9" i="44" s="1"/>
  <c r="L27" i="44" a="1"/>
  <c r="L27" i="44" s="1"/>
  <c r="L29" i="44" a="1"/>
  <c r="L29" i="44" s="1"/>
  <c r="L249" i="44" a="1"/>
  <c r="L249" i="44" s="1"/>
  <c r="L127" i="44" a="1"/>
  <c r="L127" i="44" s="1"/>
  <c r="L145" i="44" a="1"/>
  <c r="L145" i="44" s="1"/>
  <c r="L163" i="44" a="1"/>
  <c r="L163" i="44" s="1"/>
  <c r="L165" i="44" a="1"/>
  <c r="L165" i="44" s="1"/>
  <c r="L76" i="44" a="1"/>
  <c r="L76" i="44" s="1"/>
  <c r="L135" i="44" a="1"/>
  <c r="L135" i="44" s="1"/>
  <c r="L153" i="44" a="1"/>
  <c r="L153" i="44" s="1"/>
  <c r="L171" i="44" a="1"/>
  <c r="L171" i="44" s="1"/>
  <c r="L173" i="44" a="1"/>
  <c r="L173" i="44" s="1"/>
  <c r="L140" i="44" a="1"/>
  <c r="L140" i="44" s="1"/>
  <c r="L152" i="44" a="1"/>
  <c r="L152" i="44" s="1"/>
  <c r="L170" i="44" a="1"/>
  <c r="L170" i="44" s="1"/>
  <c r="L180" i="44" a="1"/>
  <c r="L180" i="44" s="1"/>
  <c r="L238" i="44" a="1"/>
  <c r="L238" i="44" s="1"/>
  <c r="L240" i="44" a="1"/>
  <c r="L240" i="44" s="1"/>
  <c r="L85" i="44" a="1"/>
  <c r="L85" i="44" s="1"/>
  <c r="L160" i="44" a="1"/>
  <c r="L160" i="44" s="1"/>
  <c r="L178" i="44" a="1"/>
  <c r="L178" i="44" s="1"/>
  <c r="L188" i="44" a="1"/>
  <c r="L188" i="44" s="1"/>
  <c r="L121" i="44" a="1"/>
  <c r="L121" i="44" s="1"/>
  <c r="L190" i="44" a="1"/>
  <c r="L190" i="44" s="1"/>
  <c r="L232" i="44" a="1"/>
  <c r="L232" i="44" s="1"/>
  <c r="L250" i="44" a="1"/>
  <c r="L250" i="44" s="1"/>
  <c r="L69" i="44" a="1"/>
  <c r="L69" i="44" s="1"/>
  <c r="L139" i="44" a="1"/>
  <c r="L139" i="44" s="1"/>
  <c r="L57" i="44" a="1"/>
  <c r="L57" i="44" s="1"/>
  <c r="L55" i="44" a="1"/>
  <c r="L55" i="44" s="1"/>
  <c r="L73" i="44" a="1"/>
  <c r="L73" i="44" s="1"/>
  <c r="L91" i="44" a="1"/>
  <c r="L91" i="44" s="1"/>
  <c r="L93" i="44" a="1"/>
  <c r="L93" i="44" s="1"/>
  <c r="L203" i="44" a="1"/>
  <c r="L203" i="44" s="1"/>
  <c r="L191" i="44" a="1"/>
  <c r="L191" i="44" s="1"/>
  <c r="L209" i="44" a="1"/>
  <c r="L209" i="44" s="1"/>
  <c r="L227" i="44" a="1"/>
  <c r="L227" i="44" s="1"/>
  <c r="L229" i="44" a="1"/>
  <c r="L229" i="44" s="1"/>
  <c r="L126" i="44" a="1"/>
  <c r="L126" i="44" s="1"/>
  <c r="L199" i="44" a="1"/>
  <c r="L199" i="44" s="1"/>
  <c r="L217" i="44" a="1"/>
  <c r="L217" i="44" s="1"/>
  <c r="L235" i="44" a="1"/>
  <c r="L235" i="44" s="1"/>
  <c r="L237" i="44" a="1"/>
  <c r="L237" i="44" s="1"/>
  <c r="L142" i="44" a="1"/>
  <c r="L142" i="44" s="1"/>
  <c r="L216" i="44" a="1"/>
  <c r="L216" i="44" s="1"/>
  <c r="L234" i="44" a="1"/>
  <c r="L234" i="44" s="1"/>
  <c r="L244" i="44" a="1"/>
  <c r="L244" i="44" s="1"/>
  <c r="L158" i="44" a="1"/>
  <c r="L158" i="44" s="1"/>
  <c r="L194" i="44" a="1"/>
  <c r="L194" i="44" s="1"/>
  <c r="L246" i="44" a="1"/>
  <c r="L246" i="44" s="1"/>
  <c r="L224" i="44" a="1"/>
  <c r="L224" i="44" s="1"/>
  <c r="L242" i="44" a="1"/>
  <c r="L242" i="44" s="1"/>
  <c r="L252" i="44" a="1"/>
  <c r="L252" i="44" s="1"/>
  <c r="L75" i="44" a="1"/>
  <c r="L75" i="44" s="1"/>
  <c r="L31" i="44" a="1"/>
  <c r="L31" i="44" s="1"/>
  <c r="L49" i="44" a="1"/>
  <c r="L49" i="44" s="1"/>
  <c r="L67" i="44" a="1"/>
  <c r="L67" i="44" s="1"/>
  <c r="L133" i="44" a="1"/>
  <c r="L133" i="44" s="1"/>
  <c r="L77" i="44" a="1"/>
  <c r="L77" i="44" s="1"/>
  <c r="L11" i="44" a="1"/>
  <c r="L11" i="44" s="1"/>
  <c r="L119" i="44" a="1"/>
  <c r="L119" i="44" s="1"/>
  <c r="L137" i="44" a="1"/>
  <c r="L137" i="44" s="1"/>
  <c r="L155" i="44" a="1"/>
  <c r="L155" i="44" s="1"/>
  <c r="L157" i="44" a="1"/>
  <c r="L157" i="44" s="1"/>
  <c r="L141" i="44" a="1"/>
  <c r="L141" i="44" s="1"/>
  <c r="L8" i="44" a="1"/>
  <c r="L8" i="44" s="1"/>
  <c r="L26" i="44" a="1"/>
  <c r="L26" i="44" s="1"/>
  <c r="L36" i="44" a="1"/>
  <c r="L36" i="44" s="1"/>
  <c r="L70" i="44" a="1"/>
  <c r="L70" i="44" s="1"/>
  <c r="L56" i="44" a="1"/>
  <c r="L56" i="44" s="1"/>
  <c r="L16" i="44" a="1"/>
  <c r="L16" i="44" s="1"/>
  <c r="L34" i="44" a="1"/>
  <c r="L34" i="44" s="1"/>
  <c r="L44" i="44" a="1"/>
  <c r="L44" i="44" s="1"/>
  <c r="L134" i="44" a="1"/>
  <c r="L134" i="44" s="1"/>
  <c r="L120" i="44" a="1"/>
  <c r="L120" i="44" s="1"/>
  <c r="L3" i="44" a="1"/>
  <c r="L3" i="44" s="1"/>
  <c r="L15" i="44" a="1"/>
  <c r="L15" i="44" s="1"/>
  <c r="L33" i="44" a="1"/>
  <c r="L33" i="44" s="1"/>
  <c r="L51" i="44" a="1"/>
  <c r="L51" i="44" s="1"/>
  <c r="L53" i="44" a="1"/>
  <c r="L53" i="44" s="1"/>
  <c r="L125" i="44" a="1"/>
  <c r="L125" i="44" s="1"/>
  <c r="L12" i="44" a="1"/>
  <c r="L12" i="44" s="1"/>
  <c r="L23" i="44" a="1"/>
  <c r="L23" i="44" s="1"/>
  <c r="L41" i="44" a="1"/>
  <c r="L41" i="44" s="1"/>
  <c r="L59" i="44" a="1"/>
  <c r="L59" i="44" s="1"/>
  <c r="L61" i="44" a="1"/>
  <c r="L61" i="44" s="1"/>
  <c r="L13" i="44" a="1"/>
  <c r="L13" i="44" s="1"/>
  <c r="L95" i="44" a="1"/>
  <c r="L95" i="44" s="1"/>
  <c r="L113" i="44" a="1"/>
  <c r="L113" i="44" s="1"/>
  <c r="L131" i="44" a="1"/>
  <c r="L131" i="44" s="1"/>
  <c r="L197" i="44" a="1"/>
  <c r="L197" i="44" s="1"/>
  <c r="P502" i="43"/>
  <c r="L204" i="44" a="1"/>
  <c r="L204" i="44" s="1"/>
  <c r="L183" i="44" a="1"/>
  <c r="L183" i="44" s="1"/>
  <c r="L201" i="44" a="1"/>
  <c r="L201" i="44" s="1"/>
  <c r="L219" i="44" a="1"/>
  <c r="L219" i="44" s="1"/>
  <c r="L221" i="44" a="1"/>
  <c r="L221" i="44" s="1"/>
  <c r="L175" i="44" a="1"/>
  <c r="L175" i="44" s="1"/>
  <c r="L72" i="44" a="1"/>
  <c r="L72" i="44" s="1"/>
  <c r="L90" i="44" a="1"/>
  <c r="L90" i="44" s="1"/>
  <c r="L100" i="44" a="1"/>
  <c r="L100" i="44" s="1"/>
  <c r="L86" i="44" a="1"/>
  <c r="L86" i="44" s="1"/>
  <c r="L193" i="44" a="1"/>
  <c r="L193" i="44" s="1"/>
  <c r="L80" i="44" a="1"/>
  <c r="L80" i="44" s="1"/>
  <c r="L98" i="44" a="1"/>
  <c r="L98" i="44" s="1"/>
  <c r="L108" i="44" a="1"/>
  <c r="L108" i="44" s="1"/>
  <c r="L150" i="44" a="1"/>
  <c r="L150" i="44" s="1"/>
  <c r="L138" i="44" a="1"/>
  <c r="L138" i="44" s="1"/>
  <c r="L79" i="44" a="1"/>
  <c r="L79" i="44" s="1"/>
  <c r="L97" i="44" a="1"/>
  <c r="L97" i="44" s="1"/>
  <c r="L115" i="44" a="1"/>
  <c r="L115" i="44" s="1"/>
  <c r="L117" i="44" a="1"/>
  <c r="L117" i="44" s="1"/>
  <c r="L253" i="44" a="1"/>
  <c r="L253" i="44" s="1"/>
  <c r="L205" i="44" a="1"/>
  <c r="L205" i="44" s="1"/>
  <c r="L87" i="44" a="1"/>
  <c r="L87" i="44" s="1"/>
  <c r="L105" i="44" a="1"/>
  <c r="L105" i="44" s="1"/>
  <c r="L123" i="44" a="1"/>
  <c r="L123" i="44" s="1"/>
  <c r="L189" i="44" a="1"/>
  <c r="L189" i="44" s="1"/>
  <c r="L182" i="44" a="1"/>
  <c r="L182" i="44" s="1"/>
  <c r="L159" i="44" a="1"/>
  <c r="L159" i="44" s="1"/>
  <c r="L177" i="44" a="1"/>
  <c r="L177" i="44" s="1"/>
  <c r="L195" i="44" a="1"/>
  <c r="L195" i="44" s="1"/>
  <c r="L62" i="44" a="1"/>
  <c r="L62" i="44" s="1"/>
  <c r="L184" i="44" a="1"/>
  <c r="L184" i="44" s="1"/>
  <c r="L166" i="44" a="1"/>
  <c r="L166" i="44" s="1"/>
  <c r="L247" i="44" a="1"/>
  <c r="L247" i="44" s="1"/>
  <c r="L18" i="44" a="1"/>
  <c r="L18" i="44" s="1"/>
  <c r="L28" i="44" a="1"/>
  <c r="L28" i="44" s="1"/>
  <c r="L6" i="44" a="1"/>
  <c r="L6" i="44" s="1"/>
  <c r="L129" i="44" a="1"/>
  <c r="L129" i="44" s="1"/>
  <c r="L136" i="44" a="1"/>
  <c r="L136" i="44" s="1"/>
  <c r="L154" i="44" a="1"/>
  <c r="L154" i="44" s="1"/>
  <c r="L164" i="44" a="1"/>
  <c r="L164" i="44" s="1"/>
  <c r="L110" i="44" a="1"/>
  <c r="L110" i="44" s="1"/>
  <c r="L211" i="44" a="1"/>
  <c r="L211" i="44" s="1"/>
  <c r="L144" i="44" a="1"/>
  <c r="L144" i="44" s="1"/>
  <c r="L162" i="44" a="1"/>
  <c r="L162" i="44" s="1"/>
  <c r="L172" i="44" a="1"/>
  <c r="L172" i="44" s="1"/>
  <c r="L174" i="44" a="1"/>
  <c r="L174" i="44" s="1"/>
  <c r="L84" i="44" a="1"/>
  <c r="L84" i="44" s="1"/>
  <c r="L143" i="44" a="1"/>
  <c r="L143" i="44" s="1"/>
  <c r="L161" i="44" a="1"/>
  <c r="L161" i="44" s="1"/>
  <c r="L179" i="44" a="1"/>
  <c r="L179" i="44" s="1"/>
  <c r="L181" i="44" a="1"/>
  <c r="L181" i="44" s="1"/>
  <c r="L38" i="44" a="1"/>
  <c r="L38" i="44" s="1"/>
  <c r="L111" i="44" a="1"/>
  <c r="L111" i="44" s="1"/>
  <c r="L151" i="44" a="1"/>
  <c r="L151" i="44" s="1"/>
  <c r="L169" i="44" a="1"/>
  <c r="L169" i="44" s="1"/>
  <c r="L187" i="44" a="1"/>
  <c r="L187" i="44" s="1"/>
  <c r="L14" i="44" a="1"/>
  <c r="L14" i="44" s="1"/>
  <c r="L47" i="44" a="1"/>
  <c r="L47" i="44" s="1"/>
  <c r="L223" i="44" a="1"/>
  <c r="L223" i="44" s="1"/>
  <c r="L241" i="44" a="1"/>
  <c r="L241" i="44" s="1"/>
  <c r="L68" i="44" a="1"/>
  <c r="L68" i="44" s="1"/>
  <c r="L78" i="44" a="1"/>
  <c r="L78" i="44" s="1"/>
  <c r="L202" i="44" a="1"/>
  <c r="L202" i="44" s="1"/>
  <c r="L239" i="44" a="1"/>
  <c r="L239" i="44" s="1"/>
  <c r="L64" i="44" a="1"/>
  <c r="L64" i="44" s="1"/>
  <c r="L82" i="44" a="1"/>
  <c r="L82" i="44" s="1"/>
  <c r="L92" i="44" a="1"/>
  <c r="L92" i="44" s="1"/>
  <c r="L22" i="44" a="1"/>
  <c r="L22" i="44" s="1"/>
  <c r="L83" i="44" a="1"/>
  <c r="L83" i="44" s="1"/>
  <c r="L200" i="44" a="1"/>
  <c r="L200" i="44" s="1"/>
  <c r="L218" i="44" a="1"/>
  <c r="L218" i="44" s="1"/>
  <c r="L228" i="44" a="1"/>
  <c r="L228" i="44" s="1"/>
  <c r="L30" i="44" a="1"/>
  <c r="L30" i="44" s="1"/>
  <c r="L149" i="44" a="1"/>
  <c r="L149" i="44" s="1"/>
  <c r="L208" i="44" a="1"/>
  <c r="L208" i="44" s="1"/>
  <c r="L226" i="44" a="1"/>
  <c r="L226" i="44" s="1"/>
  <c r="L236" i="44" a="1"/>
  <c r="L236" i="44" s="1"/>
  <c r="L94" i="44" a="1"/>
  <c r="L94" i="44" s="1"/>
  <c r="L206" i="44" a="1"/>
  <c r="L206" i="44" s="1"/>
  <c r="L207" i="44" a="1"/>
  <c r="L207" i="44" s="1"/>
  <c r="L225" i="44" a="1"/>
  <c r="L225" i="44" s="1"/>
  <c r="L243" i="44" a="1"/>
  <c r="L243" i="44" s="1"/>
  <c r="L245" i="44" a="1"/>
  <c r="L245" i="44" s="1"/>
  <c r="L222" i="44" a="1"/>
  <c r="L222" i="44" s="1"/>
  <c r="L65" i="44" a="1"/>
  <c r="L65" i="44" s="1"/>
  <c r="L215" i="44" a="1"/>
  <c r="L215" i="44" s="1"/>
  <c r="L233" i="44" a="1"/>
  <c r="L233" i="44" s="1"/>
  <c r="L251" i="44" a="1"/>
  <c r="L251" i="44" s="1"/>
  <c r="L54" i="44" a="1"/>
  <c r="L54" i="44" s="1"/>
  <c r="L248" i="44" a="1"/>
  <c r="L248" i="44" s="1"/>
  <c r="L40" i="44" a="1"/>
  <c r="L40" i="44" s="1"/>
  <c r="L58" i="44" a="1"/>
  <c r="L58" i="44" s="1"/>
  <c r="L132" i="44" a="1"/>
  <c r="L132" i="44" s="1"/>
  <c r="O502" i="43"/>
  <c r="E125" i="37" s="1"/>
  <c r="L148" i="44" a="1"/>
  <c r="L148" i="44" s="1"/>
  <c r="L10" i="44" a="1"/>
  <c r="L10" i="44" s="1"/>
  <c r="L128" i="44" a="1"/>
  <c r="L128" i="44" s="1"/>
  <c r="L146" i="44" a="1"/>
  <c r="L146" i="44" s="1"/>
  <c r="L156" i="44" a="1"/>
  <c r="L156" i="44" s="1"/>
  <c r="L46" i="44" a="1"/>
  <c r="L46" i="44" s="1"/>
  <c r="L21" i="44" a="1"/>
  <c r="L21" i="44" s="1"/>
  <c r="L17" i="44" a="1"/>
  <c r="L17" i="44" s="1"/>
  <c r="L35" i="44" a="1"/>
  <c r="L35" i="44" s="1"/>
  <c r="L37" i="44" a="1"/>
  <c r="L37" i="44" s="1"/>
  <c r="L112" i="44" a="1"/>
  <c r="L112" i="44" s="1"/>
  <c r="L7" i="44" a="1"/>
  <c r="L7" i="44" s="1"/>
  <c r="L25" i="44" a="1"/>
  <c r="L25" i="44" s="1"/>
  <c r="L43" i="44" a="1"/>
  <c r="L43" i="44" s="1"/>
  <c r="L45" i="44" a="1"/>
  <c r="L45" i="44" s="1"/>
  <c r="L176" i="44" a="1"/>
  <c r="L176" i="44" s="1"/>
  <c r="L24" i="44" a="1"/>
  <c r="L24" i="44" s="1"/>
  <c r="L42" i="44" a="1"/>
  <c r="L42" i="44" s="1"/>
  <c r="L52" i="44" a="1"/>
  <c r="L52" i="44" s="1"/>
  <c r="L198" i="44" a="1"/>
  <c r="L198" i="44" s="1"/>
  <c r="L102" i="44" a="1"/>
  <c r="L102" i="44" s="1"/>
  <c r="L19" i="44" a="1"/>
  <c r="L19" i="44" s="1"/>
  <c r="L32" i="44" a="1"/>
  <c r="L32" i="44" s="1"/>
  <c r="L50" i="44" a="1"/>
  <c r="L50" i="44" s="1"/>
  <c r="L60" i="44" a="1"/>
  <c r="L60" i="44" s="1"/>
  <c r="L118" i="44" a="1"/>
  <c r="L118" i="44" s="1"/>
  <c r="L74" i="44" a="1"/>
  <c r="L74" i="44" s="1"/>
  <c r="L104" i="44" a="1"/>
  <c r="L104" i="44" s="1"/>
  <c r="L122" i="44" a="1"/>
  <c r="L122" i="44" s="1"/>
  <c r="L196" i="44" a="1"/>
  <c r="L196" i="44" s="1"/>
  <c r="L231" i="44" a="1"/>
  <c r="L231" i="44" s="1"/>
  <c r="L230" i="44" a="1"/>
  <c r="L230" i="44" s="1"/>
  <c r="L147" i="44" a="1"/>
  <c r="L147" i="44" s="1"/>
  <c r="L192" i="44" a="1"/>
  <c r="L192" i="44" s="1"/>
  <c r="L210" i="44" a="1"/>
  <c r="L210" i="44" s="1"/>
  <c r="L220" i="44" a="1"/>
  <c r="L220" i="44" s="1"/>
  <c r="L48" i="44" a="1"/>
  <c r="L48" i="44" s="1"/>
  <c r="L63" i="44" a="1"/>
  <c r="L63" i="44" s="1"/>
  <c r="L81" i="44" a="1"/>
  <c r="L81" i="44" s="1"/>
  <c r="L99" i="44" a="1"/>
  <c r="L99" i="44" s="1"/>
  <c r="L101" i="44" a="1"/>
  <c r="L101" i="44" s="1"/>
  <c r="L66" i="44" a="1"/>
  <c r="L66" i="44" s="1"/>
  <c r="L71" i="44" a="1"/>
  <c r="L71" i="44" s="1"/>
  <c r="L89" i="44" a="1"/>
  <c r="L89" i="44" s="1"/>
  <c r="L107" i="44" a="1"/>
  <c r="L107" i="44" s="1"/>
  <c r="L109" i="44" a="1"/>
  <c r="L109" i="44" s="1"/>
  <c r="L130" i="44" a="1"/>
  <c r="L130" i="44" s="1"/>
  <c r="L4" i="44" a="1"/>
  <c r="L4" i="44" s="1"/>
  <c r="BL493" i="43"/>
  <c r="BM493" i="43" s="1"/>
  <c r="BE493" i="43"/>
  <c r="BE442" i="43"/>
  <c r="BL442" i="43"/>
  <c r="BM442" i="43" s="1"/>
  <c r="BL422" i="43"/>
  <c r="BM422" i="43" s="1"/>
  <c r="BE422" i="43"/>
  <c r="BE319" i="43"/>
  <c r="BL319" i="43"/>
  <c r="BM319" i="43" s="1"/>
  <c r="BE491" i="43"/>
  <c r="BL491" i="43"/>
  <c r="BM491" i="43" s="1"/>
  <c r="BE444" i="43"/>
  <c r="BL444" i="43"/>
  <c r="BM444" i="43" s="1"/>
  <c r="BF415" i="43"/>
  <c r="BL415" i="43"/>
  <c r="BM415" i="43" s="1"/>
  <c r="BE358" i="43"/>
  <c r="BL358" i="43"/>
  <c r="BM358" i="43" s="1"/>
  <c r="BE436" i="43"/>
  <c r="BL436" i="43"/>
  <c r="BM436" i="43" s="1"/>
  <c r="AI2" i="43"/>
  <c r="AG23" i="44" a="1"/>
  <c r="AG23" i="44" s="1"/>
  <c r="AG87" i="44" a="1"/>
  <c r="AG87" i="44" s="1"/>
  <c r="AG151" i="44" a="1"/>
  <c r="AG151" i="44" s="1"/>
  <c r="AG215" i="44" a="1"/>
  <c r="AG215" i="44" s="1"/>
  <c r="AG64" i="44" a="1"/>
  <c r="AG64" i="44" s="1"/>
  <c r="AG128" i="44" a="1"/>
  <c r="AG128" i="44" s="1"/>
  <c r="AG192" i="44" a="1"/>
  <c r="AG192" i="44" s="1"/>
  <c r="AG41" i="44" a="1"/>
  <c r="AG41" i="44" s="1"/>
  <c r="AG105" i="44" a="1"/>
  <c r="AG105" i="44" s="1"/>
  <c r="AG169" i="44" a="1"/>
  <c r="AG169" i="44" s="1"/>
  <c r="AG233" i="44" a="1"/>
  <c r="AG233" i="44" s="1"/>
  <c r="AG50" i="44" a="1"/>
  <c r="AG50" i="44" s="1"/>
  <c r="AG114" i="44" a="1"/>
  <c r="AG114" i="44" s="1"/>
  <c r="AG178" i="44" a="1"/>
  <c r="AG178" i="44" s="1"/>
  <c r="AG242" i="44" a="1"/>
  <c r="AG242" i="44" s="1"/>
  <c r="AG59" i="44" a="1"/>
  <c r="AG59" i="44" s="1"/>
  <c r="AG123" i="44" a="1"/>
  <c r="AG123" i="44" s="1"/>
  <c r="AG187" i="44" a="1"/>
  <c r="AG187" i="44" s="1"/>
  <c r="AG251" i="44" a="1"/>
  <c r="AG251" i="44" s="1"/>
  <c r="AG61" i="44" a="1"/>
  <c r="AG61" i="44" s="1"/>
  <c r="AG125" i="44" a="1"/>
  <c r="AG125" i="44" s="1"/>
  <c r="AG189" i="44" a="1"/>
  <c r="AG189" i="44" s="1"/>
  <c r="AG253" i="44" a="1"/>
  <c r="AG253" i="44" s="1"/>
  <c r="AG62" i="44" a="1"/>
  <c r="AG62" i="44" s="1"/>
  <c r="AG126" i="44" a="1"/>
  <c r="AG126" i="44" s="1"/>
  <c r="AG190" i="44" a="1"/>
  <c r="AG190" i="44" s="1"/>
  <c r="AG3" i="44" a="1"/>
  <c r="AG3" i="44" s="1"/>
  <c r="AG156" i="44" a="1"/>
  <c r="AG156" i="44" s="1"/>
  <c r="AG44" i="44" a="1"/>
  <c r="AG44" i="44" s="1"/>
  <c r="AG228" i="44" a="1"/>
  <c r="AG228" i="44" s="1"/>
  <c r="AG68" i="44" a="1"/>
  <c r="AG68" i="44" s="1"/>
  <c r="AG236" i="44" a="1"/>
  <c r="AG236" i="44" s="1"/>
  <c r="AG31" i="44" a="1"/>
  <c r="AG31" i="44" s="1"/>
  <c r="AG95" i="44" a="1"/>
  <c r="AG95" i="44" s="1"/>
  <c r="AG159" i="44" a="1"/>
  <c r="AG159" i="44" s="1"/>
  <c r="AG8" i="44" a="1"/>
  <c r="AG8" i="44" s="1"/>
  <c r="AG72" i="44" a="1"/>
  <c r="AG72" i="44" s="1"/>
  <c r="AG136" i="44" a="1"/>
  <c r="AG136" i="44" s="1"/>
  <c r="AG200" i="44" a="1"/>
  <c r="AG200" i="44" s="1"/>
  <c r="AG49" i="44" a="1"/>
  <c r="AG49" i="44" s="1"/>
  <c r="AG113" i="44" a="1"/>
  <c r="AG113" i="44" s="1"/>
  <c r="AG177" i="44" a="1"/>
  <c r="AG177" i="44" s="1"/>
  <c r="AG241" i="44" a="1"/>
  <c r="AG241" i="44" s="1"/>
  <c r="AG58" i="44" a="1"/>
  <c r="AG58" i="44" s="1"/>
  <c r="AG122" i="44" a="1"/>
  <c r="AG122" i="44" s="1"/>
  <c r="AG186" i="44" a="1"/>
  <c r="AG186" i="44" s="1"/>
  <c r="AG250" i="44" a="1"/>
  <c r="AG250" i="44" s="1"/>
  <c r="AG67" i="44" a="1"/>
  <c r="AG67" i="44" s="1"/>
  <c r="AG131" i="44" a="1"/>
  <c r="AG131" i="44" s="1"/>
  <c r="AG195" i="44" a="1"/>
  <c r="AG195" i="44" s="1"/>
  <c r="AG5" i="44" a="1"/>
  <c r="AG5" i="44" s="1"/>
  <c r="AG69" i="44" a="1"/>
  <c r="AG69" i="44" s="1"/>
  <c r="AG133" i="44" a="1"/>
  <c r="AG133" i="44" s="1"/>
  <c r="AG197" i="44" a="1"/>
  <c r="AG197" i="44" s="1"/>
  <c r="AG6" i="44" a="1"/>
  <c r="AG6" i="44" s="1"/>
  <c r="AG70" i="44" a="1"/>
  <c r="AG70" i="44" s="1"/>
  <c r="AG134" i="44" a="1"/>
  <c r="AG134" i="44" s="1"/>
  <c r="AG198" i="44" a="1"/>
  <c r="AG198" i="44" s="1"/>
  <c r="AG20" i="44" a="1"/>
  <c r="AG20" i="44" s="1"/>
  <c r="AG220" i="44" a="1"/>
  <c r="AG220" i="44" s="1"/>
  <c r="AG108" i="44" a="1"/>
  <c r="AG108" i="44" s="1"/>
  <c r="AG248" i="44" a="1"/>
  <c r="AG248" i="44" s="1"/>
  <c r="AG132" i="44" a="1"/>
  <c r="AG132" i="44" s="1"/>
  <c r="AH502" i="43"/>
  <c r="E141" i="37" s="1"/>
  <c r="AG39" i="44" a="1"/>
  <c r="AG39" i="44" s="1"/>
  <c r="AG103" i="44" a="1"/>
  <c r="AG103" i="44" s="1"/>
  <c r="AG167" i="44" a="1"/>
  <c r="AG167" i="44" s="1"/>
  <c r="AG16" i="44" a="1"/>
  <c r="AG16" i="44" s="1"/>
  <c r="AG80" i="44" a="1"/>
  <c r="AG80" i="44" s="1"/>
  <c r="AG144" i="44" a="1"/>
  <c r="AG144" i="44" s="1"/>
  <c r="AG208" i="44" a="1"/>
  <c r="AG208" i="44" s="1"/>
  <c r="AG57" i="44" a="1"/>
  <c r="AG57" i="44" s="1"/>
  <c r="AG121" i="44" a="1"/>
  <c r="AG121" i="44" s="1"/>
  <c r="AG185" i="44" a="1"/>
  <c r="AG185" i="44" s="1"/>
  <c r="AG249" i="44" a="1"/>
  <c r="AG249" i="44" s="1"/>
  <c r="AG66" i="44" a="1"/>
  <c r="AG66" i="44" s="1"/>
  <c r="AG130" i="44" a="1"/>
  <c r="AG130" i="44" s="1"/>
  <c r="AG194" i="44" a="1"/>
  <c r="AG194" i="44" s="1"/>
  <c r="AG11" i="44" a="1"/>
  <c r="AG11" i="44" s="1"/>
  <c r="AG75" i="44" a="1"/>
  <c r="AG75" i="44" s="1"/>
  <c r="AG139" i="44" a="1"/>
  <c r="AG139" i="44" s="1"/>
  <c r="AG203" i="44" a="1"/>
  <c r="AG203" i="44" s="1"/>
  <c r="AG13" i="44" a="1"/>
  <c r="AG13" i="44" s="1"/>
  <c r="AG77" i="44" a="1"/>
  <c r="AG77" i="44" s="1"/>
  <c r="AG141" i="44" a="1"/>
  <c r="AG141" i="44" s="1"/>
  <c r="AG205" i="44" a="1"/>
  <c r="AG205" i="44" s="1"/>
  <c r="AG14" i="44" a="1"/>
  <c r="AG14" i="44" s="1"/>
  <c r="AG78" i="44" a="1"/>
  <c r="AG78" i="44" s="1"/>
  <c r="AG142" i="44" a="1"/>
  <c r="AG142" i="44" s="1"/>
  <c r="AG206" i="44" a="1"/>
  <c r="AG206" i="44" s="1"/>
  <c r="AG84" i="44" a="1"/>
  <c r="AG84" i="44" s="1"/>
  <c r="AG240" i="44" a="1"/>
  <c r="AG240" i="44" s="1"/>
  <c r="AG172" i="44" a="1"/>
  <c r="AG172" i="44" s="1"/>
  <c r="AG60" i="44" a="1"/>
  <c r="AG60" i="44" s="1"/>
  <c r="AG196" i="44" a="1"/>
  <c r="AG196" i="44" s="1"/>
  <c r="AO502" i="43"/>
  <c r="E147" i="37" s="1"/>
  <c r="AG47" i="44" a="1"/>
  <c r="AG47" i="44" s="1"/>
  <c r="AG111" i="44" a="1"/>
  <c r="AG111" i="44" s="1"/>
  <c r="AG175" i="44" a="1"/>
  <c r="AG175" i="44" s="1"/>
  <c r="AG24" i="44" a="1"/>
  <c r="AG24" i="44" s="1"/>
  <c r="AG88" i="44" a="1"/>
  <c r="AG88" i="44" s="1"/>
  <c r="AG152" i="44" a="1"/>
  <c r="AG152" i="44" s="1"/>
  <c r="AG216" i="44" a="1"/>
  <c r="AG216" i="44" s="1"/>
  <c r="AG65" i="44" a="1"/>
  <c r="AG65" i="44" s="1"/>
  <c r="AG129" i="44" a="1"/>
  <c r="AG129" i="44" s="1"/>
  <c r="AG193" i="44" a="1"/>
  <c r="AG193" i="44" s="1"/>
  <c r="AG10" i="44" a="1"/>
  <c r="AG10" i="44" s="1"/>
  <c r="AG74" i="44" a="1"/>
  <c r="AG74" i="44" s="1"/>
  <c r="AG138" i="44" a="1"/>
  <c r="AG138" i="44" s="1"/>
  <c r="AG202" i="44" a="1"/>
  <c r="AG202" i="44" s="1"/>
  <c r="AG19" i="44" a="1"/>
  <c r="AG19" i="44" s="1"/>
  <c r="AG83" i="44" a="1"/>
  <c r="AG83" i="44" s="1"/>
  <c r="AG147" i="44" a="1"/>
  <c r="AG147" i="44" s="1"/>
  <c r="AG211" i="44" a="1"/>
  <c r="AG211" i="44" s="1"/>
  <c r="AG21" i="44" a="1"/>
  <c r="AG21" i="44" s="1"/>
  <c r="AG85" i="44" a="1"/>
  <c r="AG85" i="44" s="1"/>
  <c r="AG149" i="44" a="1"/>
  <c r="AG149" i="44" s="1"/>
  <c r="AG213" i="44" a="1"/>
  <c r="AG213" i="44" s="1"/>
  <c r="AG22" i="44" a="1"/>
  <c r="AG22" i="44" s="1"/>
  <c r="AG86" i="44" a="1"/>
  <c r="AG86" i="44" s="1"/>
  <c r="AG150" i="44" a="1"/>
  <c r="AG150" i="44" s="1"/>
  <c r="AG214" i="44" a="1"/>
  <c r="AG214" i="44" s="1"/>
  <c r="AG148" i="44" a="1"/>
  <c r="AG148" i="44" s="1"/>
  <c r="AG36" i="44" a="1"/>
  <c r="AG36" i="44" s="1"/>
  <c r="AG224" i="44" a="1"/>
  <c r="AG224" i="44" s="1"/>
  <c r="AG124" i="44" a="1"/>
  <c r="AG124" i="44" s="1"/>
  <c r="AG232" i="44" a="1"/>
  <c r="AG232" i="44" s="1"/>
  <c r="AG55" i="44" a="1"/>
  <c r="AG55" i="44" s="1"/>
  <c r="AG119" i="44" a="1"/>
  <c r="AG119" i="44" s="1"/>
  <c r="AG183" i="44" a="1"/>
  <c r="AG183" i="44" s="1"/>
  <c r="AG32" i="44" a="1"/>
  <c r="AG32" i="44" s="1"/>
  <c r="AG96" i="44" a="1"/>
  <c r="AG96" i="44" s="1"/>
  <c r="AG160" i="44" a="1"/>
  <c r="AG160" i="44" s="1"/>
  <c r="AG9" i="44" a="1"/>
  <c r="AG9" i="44" s="1"/>
  <c r="AG73" i="44" a="1"/>
  <c r="AG73" i="44" s="1"/>
  <c r="AG137" i="44" a="1"/>
  <c r="AG137" i="44" s="1"/>
  <c r="AG201" i="44" a="1"/>
  <c r="AG201" i="44" s="1"/>
  <c r="AG18" i="44" a="1"/>
  <c r="AG18" i="44" s="1"/>
  <c r="AG82" i="44" a="1"/>
  <c r="AG82" i="44" s="1"/>
  <c r="AG146" i="44" a="1"/>
  <c r="AG146" i="44" s="1"/>
  <c r="AG210" i="44" a="1"/>
  <c r="AG210" i="44" s="1"/>
  <c r="AG27" i="44" a="1"/>
  <c r="AG27" i="44" s="1"/>
  <c r="AG91" i="44" a="1"/>
  <c r="AG91" i="44" s="1"/>
  <c r="AG155" i="44" a="1"/>
  <c r="AG155" i="44" s="1"/>
  <c r="AG219" i="44" a="1"/>
  <c r="AG219" i="44" s="1"/>
  <c r="AG29" i="44" a="1"/>
  <c r="AG29" i="44" s="1"/>
  <c r="AG93" i="44" a="1"/>
  <c r="AG93" i="44" s="1"/>
  <c r="AG157" i="44" a="1"/>
  <c r="AG157" i="44" s="1"/>
  <c r="AG221" i="44" a="1"/>
  <c r="AG221" i="44" s="1"/>
  <c r="AG30" i="44" a="1"/>
  <c r="AG30" i="44" s="1"/>
  <c r="AG94" i="44" a="1"/>
  <c r="AG94" i="44" s="1"/>
  <c r="AG158" i="44" a="1"/>
  <c r="AG158" i="44" s="1"/>
  <c r="AG222" i="44" a="1"/>
  <c r="AG222" i="44" s="1"/>
  <c r="AG212" i="44" a="1"/>
  <c r="AG212" i="44" s="1"/>
  <c r="AG100" i="44" a="1"/>
  <c r="AG100" i="44" s="1"/>
  <c r="AG247" i="44" a="1"/>
  <c r="AG247" i="44" s="1"/>
  <c r="AG188" i="44" a="1"/>
  <c r="AG188" i="44" s="1"/>
  <c r="AG12" i="44" a="1"/>
  <c r="AG12" i="44" s="1"/>
  <c r="AG63" i="44" a="1"/>
  <c r="AG63" i="44" s="1"/>
  <c r="AG127" i="44" a="1"/>
  <c r="AG127" i="44" s="1"/>
  <c r="AG191" i="44" a="1"/>
  <c r="AG191" i="44" s="1"/>
  <c r="AG40" i="44" a="1"/>
  <c r="AG40" i="44" s="1"/>
  <c r="AG104" i="44" a="1"/>
  <c r="AG104" i="44" s="1"/>
  <c r="AG168" i="44" a="1"/>
  <c r="AG168" i="44" s="1"/>
  <c r="AG17" i="44" a="1"/>
  <c r="AG17" i="44" s="1"/>
  <c r="AG81" i="44" a="1"/>
  <c r="AG81" i="44" s="1"/>
  <c r="AG145" i="44" a="1"/>
  <c r="AG145" i="44" s="1"/>
  <c r="AG209" i="44" a="1"/>
  <c r="AG209" i="44" s="1"/>
  <c r="AG26" i="44" a="1"/>
  <c r="AG26" i="44" s="1"/>
  <c r="AG90" i="44" a="1"/>
  <c r="AG90" i="44" s="1"/>
  <c r="AG154" i="44" a="1"/>
  <c r="AG154" i="44" s="1"/>
  <c r="AG218" i="44" a="1"/>
  <c r="AG218" i="44" s="1"/>
  <c r="AG35" i="44" a="1"/>
  <c r="AG35" i="44" s="1"/>
  <c r="AG99" i="44" a="1"/>
  <c r="AG99" i="44" s="1"/>
  <c r="AG163" i="44" a="1"/>
  <c r="AG163" i="44" s="1"/>
  <c r="AG227" i="44" a="1"/>
  <c r="AG227" i="44" s="1"/>
  <c r="AG37" i="44" a="1"/>
  <c r="AG37" i="44" s="1"/>
  <c r="AG101" i="44" a="1"/>
  <c r="AG101" i="44" s="1"/>
  <c r="AG165" i="44" a="1"/>
  <c r="AG165" i="44" s="1"/>
  <c r="AG229" i="44" a="1"/>
  <c r="AG229" i="44" s="1"/>
  <c r="AG38" i="44" a="1"/>
  <c r="AG38" i="44" s="1"/>
  <c r="AG102" i="44" a="1"/>
  <c r="AG102" i="44" s="1"/>
  <c r="AG166" i="44" a="1"/>
  <c r="AG166" i="44" s="1"/>
  <c r="AG230" i="44" a="1"/>
  <c r="AG230" i="44" s="1"/>
  <c r="AG239" i="44" a="1"/>
  <c r="AG239" i="44" s="1"/>
  <c r="AG164" i="44" a="1"/>
  <c r="AG164" i="44" s="1"/>
  <c r="AG52" i="44" a="1"/>
  <c r="AG52" i="44" s="1"/>
  <c r="AG231" i="44" a="1"/>
  <c r="AG231" i="44" s="1"/>
  <c r="AG76" i="44" a="1"/>
  <c r="AG76" i="44" s="1"/>
  <c r="AG7" i="44" a="1"/>
  <c r="AG7" i="44" s="1"/>
  <c r="AG71" i="44" a="1"/>
  <c r="AG71" i="44" s="1"/>
  <c r="AG135" i="44" a="1"/>
  <c r="AG135" i="44" s="1"/>
  <c r="AG199" i="44" a="1"/>
  <c r="AG199" i="44" s="1"/>
  <c r="AG48" i="44" a="1"/>
  <c r="AG48" i="44" s="1"/>
  <c r="AG112" i="44" a="1"/>
  <c r="AG112" i="44" s="1"/>
  <c r="AG176" i="44" a="1"/>
  <c r="AG176" i="44" s="1"/>
  <c r="AG25" i="44" a="1"/>
  <c r="AG25" i="44" s="1"/>
  <c r="AG89" i="44" a="1"/>
  <c r="AG89" i="44" s="1"/>
  <c r="AG153" i="44" a="1"/>
  <c r="AG153" i="44" s="1"/>
  <c r="AG217" i="44" a="1"/>
  <c r="AG217" i="44" s="1"/>
  <c r="AG34" i="44" a="1"/>
  <c r="AG34" i="44" s="1"/>
  <c r="AG98" i="44" a="1"/>
  <c r="AG98" i="44" s="1"/>
  <c r="AG162" i="44" a="1"/>
  <c r="AG162" i="44" s="1"/>
  <c r="AG226" i="44" a="1"/>
  <c r="AG226" i="44" s="1"/>
  <c r="AG43" i="44" a="1"/>
  <c r="AG43" i="44" s="1"/>
  <c r="AG107" i="44" a="1"/>
  <c r="AG107" i="44" s="1"/>
  <c r="AG171" i="44" a="1"/>
  <c r="AG171" i="44" s="1"/>
  <c r="AG235" i="44" a="1"/>
  <c r="AG235" i="44" s="1"/>
  <c r="AG45" i="44" a="1"/>
  <c r="AG45" i="44" s="1"/>
  <c r="AG109" i="44" a="1"/>
  <c r="AG109" i="44" s="1"/>
  <c r="AG173" i="44" a="1"/>
  <c r="AG173" i="44" s="1"/>
  <c r="AG237" i="44" a="1"/>
  <c r="AG237" i="44" s="1"/>
  <c r="AG46" i="44" a="1"/>
  <c r="AG46" i="44" s="1"/>
  <c r="AG110" i="44" a="1"/>
  <c r="AG110" i="44" s="1"/>
  <c r="AG174" i="44" a="1"/>
  <c r="AG174" i="44" s="1"/>
  <c r="AG238" i="44" a="1"/>
  <c r="AG238" i="44" s="1"/>
  <c r="AG28" i="44" a="1"/>
  <c r="AG28" i="44" s="1"/>
  <c r="AG223" i="44" a="1"/>
  <c r="AG223" i="44" s="1"/>
  <c r="AG116" i="44" a="1"/>
  <c r="AG116" i="44" s="1"/>
  <c r="AG252" i="44" a="1"/>
  <c r="AG252" i="44" s="1"/>
  <c r="AG140" i="44" a="1"/>
  <c r="AG140" i="44" s="1"/>
  <c r="AG15" i="44" a="1"/>
  <c r="AG15" i="44" s="1"/>
  <c r="AG79" i="44" a="1"/>
  <c r="AG79" i="44" s="1"/>
  <c r="AG143" i="44" a="1"/>
  <c r="AG143" i="44" s="1"/>
  <c r="AG207" i="44" a="1"/>
  <c r="AG207" i="44" s="1"/>
  <c r="AG56" i="44" a="1"/>
  <c r="AG56" i="44" s="1"/>
  <c r="AG120" i="44" a="1"/>
  <c r="AG120" i="44" s="1"/>
  <c r="AG184" i="44" a="1"/>
  <c r="AG184" i="44" s="1"/>
  <c r="AG33" i="44" a="1"/>
  <c r="AG33" i="44" s="1"/>
  <c r="AG97" i="44" a="1"/>
  <c r="AG97" i="44" s="1"/>
  <c r="AG161" i="44" a="1"/>
  <c r="AG161" i="44" s="1"/>
  <c r="AG225" i="44" a="1"/>
  <c r="AG225" i="44" s="1"/>
  <c r="AG42" i="44" a="1"/>
  <c r="AG42" i="44" s="1"/>
  <c r="AG106" i="44" a="1"/>
  <c r="AG106" i="44" s="1"/>
  <c r="AG170" i="44" a="1"/>
  <c r="AG170" i="44" s="1"/>
  <c r="AG234" i="44" a="1"/>
  <c r="AG234" i="44" s="1"/>
  <c r="AG51" i="44" a="1"/>
  <c r="AG51" i="44" s="1"/>
  <c r="AG115" i="44" a="1"/>
  <c r="AG115" i="44" s="1"/>
  <c r="AG179" i="44" a="1"/>
  <c r="AG179" i="44" s="1"/>
  <c r="AG243" i="44" a="1"/>
  <c r="AG243" i="44" s="1"/>
  <c r="AG53" i="44" a="1"/>
  <c r="AG53" i="44" s="1"/>
  <c r="AG117" i="44" a="1"/>
  <c r="AG117" i="44" s="1"/>
  <c r="AG181" i="44" a="1"/>
  <c r="AG181" i="44" s="1"/>
  <c r="AG245" i="44" a="1"/>
  <c r="AG245" i="44" s="1"/>
  <c r="AG54" i="44" a="1"/>
  <c r="AG54" i="44" s="1"/>
  <c r="AG118" i="44" a="1"/>
  <c r="AG118" i="44" s="1"/>
  <c r="AG182" i="44" a="1"/>
  <c r="AG182" i="44" s="1"/>
  <c r="AG246" i="44" a="1"/>
  <c r="AG246" i="44" s="1"/>
  <c r="AG92" i="44" a="1"/>
  <c r="AG92" i="44" s="1"/>
  <c r="AG244" i="44" a="1"/>
  <c r="AG244" i="44" s="1"/>
  <c r="AG180" i="44" a="1"/>
  <c r="AG180" i="44" s="1"/>
  <c r="AG4" i="44" a="1"/>
  <c r="AG4" i="44" s="1"/>
  <c r="AG204" i="44" a="1"/>
  <c r="AG204" i="44" s="1"/>
  <c r="BE367" i="43"/>
  <c r="BL367" i="43"/>
  <c r="BM367" i="43" s="1"/>
  <c r="U2" i="43"/>
  <c r="S55" i="44" a="1"/>
  <c r="S55" i="44" s="1"/>
  <c r="S119" i="44" a="1"/>
  <c r="S119" i="44" s="1"/>
  <c r="S183" i="44" a="1"/>
  <c r="S183" i="44" s="1"/>
  <c r="S247" i="44" a="1"/>
  <c r="S247" i="44" s="1"/>
  <c r="S64" i="44" a="1"/>
  <c r="S64" i="44" s="1"/>
  <c r="S128" i="44" a="1"/>
  <c r="S128" i="44" s="1"/>
  <c r="S192" i="44" a="1"/>
  <c r="S192" i="44" s="1"/>
  <c r="S9" i="44" a="1"/>
  <c r="S9" i="44" s="1"/>
  <c r="S73" i="44" a="1"/>
  <c r="S73" i="44" s="1"/>
  <c r="S137" i="44" a="1"/>
  <c r="S137" i="44" s="1"/>
  <c r="S201" i="44" a="1"/>
  <c r="S201" i="44" s="1"/>
  <c r="S18" i="44" a="1"/>
  <c r="S18" i="44" s="1"/>
  <c r="S82" i="44" a="1"/>
  <c r="S82" i="44" s="1"/>
  <c r="S146" i="44" a="1"/>
  <c r="S146" i="44" s="1"/>
  <c r="S210" i="44" a="1"/>
  <c r="S210" i="44" s="1"/>
  <c r="S27" i="44" a="1"/>
  <c r="S27" i="44" s="1"/>
  <c r="S91" i="44" a="1"/>
  <c r="S91" i="44" s="1"/>
  <c r="S155" i="44" a="1"/>
  <c r="S155" i="44" s="1"/>
  <c r="S219" i="44" a="1"/>
  <c r="S219" i="44" s="1"/>
  <c r="S28" i="44" a="1"/>
  <c r="S28" i="44" s="1"/>
  <c r="S92" i="44" a="1"/>
  <c r="S92" i="44" s="1"/>
  <c r="S156" i="44" a="1"/>
  <c r="S156" i="44" s="1"/>
  <c r="S220" i="44" a="1"/>
  <c r="S220" i="44" s="1"/>
  <c r="S29" i="44" a="1"/>
  <c r="S29" i="44" s="1"/>
  <c r="S93" i="44" a="1"/>
  <c r="S93" i="44" s="1"/>
  <c r="S157" i="44" a="1"/>
  <c r="S157" i="44" s="1"/>
  <c r="S221" i="44" a="1"/>
  <c r="S221" i="44" s="1"/>
  <c r="S198" i="44" a="1"/>
  <c r="S198" i="44" s="1"/>
  <c r="S214" i="44" a="1"/>
  <c r="S214" i="44" s="1"/>
  <c r="S230" i="44" a="1"/>
  <c r="S230" i="44" s="1"/>
  <c r="S246" i="44" a="1"/>
  <c r="S246" i="44" s="1"/>
  <c r="S63" i="44" a="1"/>
  <c r="S63" i="44" s="1"/>
  <c r="S127" i="44" a="1"/>
  <c r="S127" i="44" s="1"/>
  <c r="S191" i="44" a="1"/>
  <c r="S191" i="44" s="1"/>
  <c r="S8" i="44" a="1"/>
  <c r="S8" i="44" s="1"/>
  <c r="S72" i="44" a="1"/>
  <c r="S72" i="44" s="1"/>
  <c r="S136" i="44" a="1"/>
  <c r="S136" i="44" s="1"/>
  <c r="S200" i="44" a="1"/>
  <c r="S200" i="44" s="1"/>
  <c r="S17" i="44" a="1"/>
  <c r="S17" i="44" s="1"/>
  <c r="S81" i="44" a="1"/>
  <c r="S81" i="44" s="1"/>
  <c r="S145" i="44" a="1"/>
  <c r="S145" i="44" s="1"/>
  <c r="S209" i="44" a="1"/>
  <c r="S209" i="44" s="1"/>
  <c r="S26" i="44" a="1"/>
  <c r="S26" i="44" s="1"/>
  <c r="S90" i="44" a="1"/>
  <c r="S90" i="44" s="1"/>
  <c r="S154" i="44" a="1"/>
  <c r="S154" i="44" s="1"/>
  <c r="S218" i="44" a="1"/>
  <c r="S218" i="44" s="1"/>
  <c r="S35" i="44" a="1"/>
  <c r="S35" i="44" s="1"/>
  <c r="S99" i="44" a="1"/>
  <c r="S99" i="44" s="1"/>
  <c r="S163" i="44" a="1"/>
  <c r="S163" i="44" s="1"/>
  <c r="S227" i="44" a="1"/>
  <c r="S227" i="44" s="1"/>
  <c r="S36" i="44" a="1"/>
  <c r="S36" i="44" s="1"/>
  <c r="S100" i="44" a="1"/>
  <c r="S100" i="44" s="1"/>
  <c r="S164" i="44" a="1"/>
  <c r="S164" i="44" s="1"/>
  <c r="S228" i="44" a="1"/>
  <c r="S228" i="44" s="1"/>
  <c r="S37" i="44" a="1"/>
  <c r="S37" i="44" s="1"/>
  <c r="S101" i="44" a="1"/>
  <c r="S101" i="44" s="1"/>
  <c r="S165" i="44" a="1"/>
  <c r="S165" i="44" s="1"/>
  <c r="S229" i="44" a="1"/>
  <c r="S229" i="44" s="1"/>
  <c r="S14" i="44" a="1"/>
  <c r="S14" i="44" s="1"/>
  <c r="S30" i="44" a="1"/>
  <c r="S30" i="44" s="1"/>
  <c r="S46" i="44" a="1"/>
  <c r="S46" i="44" s="1"/>
  <c r="S62" i="44" a="1"/>
  <c r="S62" i="44" s="1"/>
  <c r="S7" i="44" a="1"/>
  <c r="S7" i="44" s="1"/>
  <c r="S71" i="44" a="1"/>
  <c r="S71" i="44" s="1"/>
  <c r="S135" i="44" a="1"/>
  <c r="S135" i="44" s="1"/>
  <c r="S199" i="44" a="1"/>
  <c r="S199" i="44" s="1"/>
  <c r="S16" i="44" a="1"/>
  <c r="S16" i="44" s="1"/>
  <c r="S80" i="44" a="1"/>
  <c r="S80" i="44" s="1"/>
  <c r="S144" i="44" a="1"/>
  <c r="S144" i="44" s="1"/>
  <c r="S208" i="44" a="1"/>
  <c r="S208" i="44" s="1"/>
  <c r="S25" i="44" a="1"/>
  <c r="S25" i="44" s="1"/>
  <c r="S89" i="44" a="1"/>
  <c r="S89" i="44" s="1"/>
  <c r="S153" i="44" a="1"/>
  <c r="S153" i="44" s="1"/>
  <c r="S217" i="44" a="1"/>
  <c r="S217" i="44" s="1"/>
  <c r="S34" i="44" a="1"/>
  <c r="S34" i="44" s="1"/>
  <c r="S98" i="44" a="1"/>
  <c r="S98" i="44" s="1"/>
  <c r="S162" i="44" a="1"/>
  <c r="S162" i="44" s="1"/>
  <c r="S226" i="44" a="1"/>
  <c r="S226" i="44" s="1"/>
  <c r="S43" i="44" a="1"/>
  <c r="S43" i="44" s="1"/>
  <c r="S107" i="44" a="1"/>
  <c r="S107" i="44" s="1"/>
  <c r="S171" i="44" a="1"/>
  <c r="S171" i="44" s="1"/>
  <c r="S235" i="44" a="1"/>
  <c r="S235" i="44" s="1"/>
  <c r="S44" i="44" a="1"/>
  <c r="S44" i="44" s="1"/>
  <c r="S108" i="44" a="1"/>
  <c r="S108" i="44" s="1"/>
  <c r="S172" i="44" a="1"/>
  <c r="S172" i="44" s="1"/>
  <c r="S236" i="44" a="1"/>
  <c r="S236" i="44" s="1"/>
  <c r="S45" i="44" a="1"/>
  <c r="S45" i="44" s="1"/>
  <c r="S109" i="44" a="1"/>
  <c r="S109" i="44" s="1"/>
  <c r="S173" i="44" a="1"/>
  <c r="S173" i="44" s="1"/>
  <c r="S237" i="44" a="1"/>
  <c r="S237" i="44" s="1"/>
  <c r="S78" i="44" a="1"/>
  <c r="S78" i="44" s="1"/>
  <c r="S94" i="44" a="1"/>
  <c r="S94" i="44" s="1"/>
  <c r="S110" i="44" a="1"/>
  <c r="S110" i="44" s="1"/>
  <c r="S126" i="44" a="1"/>
  <c r="S126" i="44" s="1"/>
  <c r="S15" i="44" a="1"/>
  <c r="S15" i="44" s="1"/>
  <c r="S79" i="44" a="1"/>
  <c r="S79" i="44" s="1"/>
  <c r="S143" i="44" a="1"/>
  <c r="S143" i="44" s="1"/>
  <c r="S207" i="44" a="1"/>
  <c r="S207" i="44" s="1"/>
  <c r="S24" i="44" a="1"/>
  <c r="S24" i="44" s="1"/>
  <c r="S88" i="44" a="1"/>
  <c r="S88" i="44" s="1"/>
  <c r="S152" i="44" a="1"/>
  <c r="S152" i="44" s="1"/>
  <c r="S216" i="44" a="1"/>
  <c r="S216" i="44" s="1"/>
  <c r="S33" i="44" a="1"/>
  <c r="S33" i="44" s="1"/>
  <c r="S97" i="44" a="1"/>
  <c r="S97" i="44" s="1"/>
  <c r="S161" i="44" a="1"/>
  <c r="S161" i="44" s="1"/>
  <c r="S225" i="44" a="1"/>
  <c r="S225" i="44" s="1"/>
  <c r="S42" i="44" a="1"/>
  <c r="S42" i="44" s="1"/>
  <c r="S106" i="44" a="1"/>
  <c r="S106" i="44" s="1"/>
  <c r="S170" i="44" a="1"/>
  <c r="S170" i="44" s="1"/>
  <c r="S234" i="44" a="1"/>
  <c r="S234" i="44" s="1"/>
  <c r="S51" i="44" a="1"/>
  <c r="S51" i="44" s="1"/>
  <c r="S115" i="44" a="1"/>
  <c r="S115" i="44" s="1"/>
  <c r="S179" i="44" a="1"/>
  <c r="S179" i="44" s="1"/>
  <c r="S243" i="44" a="1"/>
  <c r="S243" i="44" s="1"/>
  <c r="S52" i="44" a="1"/>
  <c r="S52" i="44" s="1"/>
  <c r="S116" i="44" a="1"/>
  <c r="S116" i="44" s="1"/>
  <c r="S180" i="44" a="1"/>
  <c r="S180" i="44" s="1"/>
  <c r="S244" i="44" a="1"/>
  <c r="S244" i="44" s="1"/>
  <c r="S53" i="44" a="1"/>
  <c r="S53" i="44" s="1"/>
  <c r="S117" i="44" a="1"/>
  <c r="S117" i="44" s="1"/>
  <c r="S181" i="44" a="1"/>
  <c r="S181" i="44" s="1"/>
  <c r="S245" i="44" a="1"/>
  <c r="S245" i="44" s="1"/>
  <c r="S142" i="44" a="1"/>
  <c r="S142" i="44" s="1"/>
  <c r="S158" i="44" a="1"/>
  <c r="S158" i="44" s="1"/>
  <c r="S174" i="44" a="1"/>
  <c r="S174" i="44" s="1"/>
  <c r="S190" i="44" a="1"/>
  <c r="S190" i="44" s="1"/>
  <c r="S23" i="44" a="1"/>
  <c r="S23" i="44" s="1"/>
  <c r="S87" i="44" a="1"/>
  <c r="S87" i="44" s="1"/>
  <c r="S151" i="44" a="1"/>
  <c r="S151" i="44" s="1"/>
  <c r="S215" i="44" a="1"/>
  <c r="S215" i="44" s="1"/>
  <c r="S32" i="44" a="1"/>
  <c r="S32" i="44" s="1"/>
  <c r="S96" i="44" a="1"/>
  <c r="S96" i="44" s="1"/>
  <c r="S160" i="44" a="1"/>
  <c r="S160" i="44" s="1"/>
  <c r="S224" i="44" a="1"/>
  <c r="S224" i="44" s="1"/>
  <c r="S41" i="44" a="1"/>
  <c r="S41" i="44" s="1"/>
  <c r="S105" i="44" a="1"/>
  <c r="S105" i="44" s="1"/>
  <c r="S169" i="44" a="1"/>
  <c r="S169" i="44" s="1"/>
  <c r="S233" i="44" a="1"/>
  <c r="S233" i="44" s="1"/>
  <c r="S50" i="44" a="1"/>
  <c r="S50" i="44" s="1"/>
  <c r="S114" i="44" a="1"/>
  <c r="S114" i="44" s="1"/>
  <c r="S178" i="44" a="1"/>
  <c r="S178" i="44" s="1"/>
  <c r="S242" i="44" a="1"/>
  <c r="S242" i="44" s="1"/>
  <c r="S59" i="44" a="1"/>
  <c r="S59" i="44" s="1"/>
  <c r="S123" i="44" a="1"/>
  <c r="S123" i="44" s="1"/>
  <c r="S187" i="44" a="1"/>
  <c r="S187" i="44" s="1"/>
  <c r="S251" i="44" a="1"/>
  <c r="S251" i="44" s="1"/>
  <c r="S60" i="44" a="1"/>
  <c r="S60" i="44" s="1"/>
  <c r="S124" i="44" a="1"/>
  <c r="S124" i="44" s="1"/>
  <c r="S188" i="44" a="1"/>
  <c r="S188" i="44" s="1"/>
  <c r="S252" i="44" a="1"/>
  <c r="S252" i="44" s="1"/>
  <c r="S61" i="44" a="1"/>
  <c r="S61" i="44" s="1"/>
  <c r="S125" i="44" a="1"/>
  <c r="S125" i="44" s="1"/>
  <c r="S189" i="44" a="1"/>
  <c r="S189" i="44" s="1"/>
  <c r="S253" i="44" a="1"/>
  <c r="S253" i="44" s="1"/>
  <c r="S206" i="44" a="1"/>
  <c r="S206" i="44" s="1"/>
  <c r="S222" i="44" a="1"/>
  <c r="S222" i="44" s="1"/>
  <c r="S238" i="44" a="1"/>
  <c r="S238" i="44" s="1"/>
  <c r="T502" i="43"/>
  <c r="E129" i="37" s="1"/>
  <c r="S31" i="44" a="1"/>
  <c r="S31" i="44" s="1"/>
  <c r="S95" i="44" a="1"/>
  <c r="S95" i="44" s="1"/>
  <c r="S159" i="44" a="1"/>
  <c r="S159" i="44" s="1"/>
  <c r="S223" i="44" a="1"/>
  <c r="S223" i="44" s="1"/>
  <c r="S40" i="44" a="1"/>
  <c r="S40" i="44" s="1"/>
  <c r="S104" i="44" a="1"/>
  <c r="S104" i="44" s="1"/>
  <c r="S168" i="44" a="1"/>
  <c r="S168" i="44" s="1"/>
  <c r="S232" i="44" a="1"/>
  <c r="S232" i="44" s="1"/>
  <c r="S49" i="44" a="1"/>
  <c r="S49" i="44" s="1"/>
  <c r="S113" i="44" a="1"/>
  <c r="S113" i="44" s="1"/>
  <c r="S177" i="44" a="1"/>
  <c r="S177" i="44" s="1"/>
  <c r="S241" i="44" a="1"/>
  <c r="S241" i="44" s="1"/>
  <c r="S58" i="44" a="1"/>
  <c r="S58" i="44" s="1"/>
  <c r="S122" i="44" a="1"/>
  <c r="S122" i="44" s="1"/>
  <c r="S186" i="44" a="1"/>
  <c r="S186" i="44" s="1"/>
  <c r="S250" i="44" a="1"/>
  <c r="S250" i="44" s="1"/>
  <c r="S67" i="44" a="1"/>
  <c r="S67" i="44" s="1"/>
  <c r="S131" i="44" a="1"/>
  <c r="S131" i="44" s="1"/>
  <c r="S195" i="44" a="1"/>
  <c r="S195" i="44" s="1"/>
  <c r="S4" i="44" a="1"/>
  <c r="S4" i="44" s="1"/>
  <c r="S68" i="44" a="1"/>
  <c r="S68" i="44" s="1"/>
  <c r="S132" i="44" a="1"/>
  <c r="S132" i="44" s="1"/>
  <c r="S196" i="44" a="1"/>
  <c r="S196" i="44" s="1"/>
  <c r="S5" i="44" a="1"/>
  <c r="S5" i="44" s="1"/>
  <c r="S69" i="44" a="1"/>
  <c r="S69" i="44" s="1"/>
  <c r="S133" i="44" a="1"/>
  <c r="S133" i="44" s="1"/>
  <c r="S197" i="44" a="1"/>
  <c r="S197" i="44" s="1"/>
  <c r="S6" i="44" a="1"/>
  <c r="S6" i="44" s="1"/>
  <c r="S22" i="44" a="1"/>
  <c r="S22" i="44" s="1"/>
  <c r="S38" i="44" a="1"/>
  <c r="S38" i="44" s="1"/>
  <c r="S54" i="44" a="1"/>
  <c r="S54" i="44" s="1"/>
  <c r="S39" i="44" a="1"/>
  <c r="S39" i="44" s="1"/>
  <c r="S103" i="44" a="1"/>
  <c r="S103" i="44" s="1"/>
  <c r="S167" i="44" a="1"/>
  <c r="S167" i="44" s="1"/>
  <c r="S231" i="44" a="1"/>
  <c r="S231" i="44" s="1"/>
  <c r="S48" i="44" a="1"/>
  <c r="S48" i="44" s="1"/>
  <c r="S112" i="44" a="1"/>
  <c r="S112" i="44" s="1"/>
  <c r="S176" i="44" a="1"/>
  <c r="S176" i="44" s="1"/>
  <c r="S240" i="44" a="1"/>
  <c r="S240" i="44" s="1"/>
  <c r="S57" i="44" a="1"/>
  <c r="S57" i="44" s="1"/>
  <c r="S121" i="44" a="1"/>
  <c r="S121" i="44" s="1"/>
  <c r="S185" i="44" a="1"/>
  <c r="S185" i="44" s="1"/>
  <c r="S249" i="44" a="1"/>
  <c r="S249" i="44" s="1"/>
  <c r="S66" i="44" a="1"/>
  <c r="S66" i="44" s="1"/>
  <c r="S130" i="44" a="1"/>
  <c r="S130" i="44" s="1"/>
  <c r="S194" i="44" a="1"/>
  <c r="S194" i="44" s="1"/>
  <c r="S11" i="44" a="1"/>
  <c r="S11" i="44" s="1"/>
  <c r="S75" i="44" a="1"/>
  <c r="S75" i="44" s="1"/>
  <c r="S139" i="44" a="1"/>
  <c r="S139" i="44" s="1"/>
  <c r="S203" i="44" a="1"/>
  <c r="S203" i="44" s="1"/>
  <c r="S12" i="44" a="1"/>
  <c r="S12" i="44" s="1"/>
  <c r="S76" i="44" a="1"/>
  <c r="S76" i="44" s="1"/>
  <c r="S140" i="44" a="1"/>
  <c r="S140" i="44" s="1"/>
  <c r="S204" i="44" a="1"/>
  <c r="S204" i="44" s="1"/>
  <c r="S13" i="44" a="1"/>
  <c r="S13" i="44" s="1"/>
  <c r="S77" i="44" a="1"/>
  <c r="S77" i="44" s="1"/>
  <c r="S141" i="44" a="1"/>
  <c r="S141" i="44" s="1"/>
  <c r="S205" i="44" a="1"/>
  <c r="S205" i="44" s="1"/>
  <c r="S70" i="44" a="1"/>
  <c r="S70" i="44" s="1"/>
  <c r="S86" i="44" a="1"/>
  <c r="S86" i="44" s="1"/>
  <c r="S102" i="44" a="1"/>
  <c r="S102" i="44" s="1"/>
  <c r="S118" i="44" a="1"/>
  <c r="S118" i="44" s="1"/>
  <c r="S47" i="44" a="1"/>
  <c r="S47" i="44" s="1"/>
  <c r="S111" i="44" a="1"/>
  <c r="S111" i="44" s="1"/>
  <c r="S175" i="44" a="1"/>
  <c r="S175" i="44" s="1"/>
  <c r="S239" i="44" a="1"/>
  <c r="S239" i="44" s="1"/>
  <c r="S56" i="44" a="1"/>
  <c r="S56" i="44" s="1"/>
  <c r="S120" i="44" a="1"/>
  <c r="S120" i="44" s="1"/>
  <c r="S184" i="44" a="1"/>
  <c r="S184" i="44" s="1"/>
  <c r="S248" i="44" a="1"/>
  <c r="S248" i="44" s="1"/>
  <c r="S65" i="44" a="1"/>
  <c r="S65" i="44" s="1"/>
  <c r="S129" i="44" a="1"/>
  <c r="S129" i="44" s="1"/>
  <c r="S193" i="44" a="1"/>
  <c r="S193" i="44" s="1"/>
  <c r="S10" i="44" a="1"/>
  <c r="S10" i="44" s="1"/>
  <c r="S74" i="44" a="1"/>
  <c r="S74" i="44" s="1"/>
  <c r="S138" i="44" a="1"/>
  <c r="S138" i="44" s="1"/>
  <c r="S202" i="44" a="1"/>
  <c r="S202" i="44" s="1"/>
  <c r="S19" i="44" a="1"/>
  <c r="S19" i="44" s="1"/>
  <c r="S83" i="44" a="1"/>
  <c r="S83" i="44" s="1"/>
  <c r="S147" i="44" a="1"/>
  <c r="S147" i="44" s="1"/>
  <c r="S211" i="44" a="1"/>
  <c r="S211" i="44" s="1"/>
  <c r="S20" i="44" a="1"/>
  <c r="S20" i="44" s="1"/>
  <c r="S84" i="44" a="1"/>
  <c r="S84" i="44" s="1"/>
  <c r="S148" i="44" a="1"/>
  <c r="S148" i="44" s="1"/>
  <c r="S212" i="44" a="1"/>
  <c r="S212" i="44" s="1"/>
  <c r="S21" i="44" a="1"/>
  <c r="S21" i="44" s="1"/>
  <c r="S85" i="44" a="1"/>
  <c r="S85" i="44" s="1"/>
  <c r="S149" i="44" a="1"/>
  <c r="S149" i="44" s="1"/>
  <c r="S213" i="44" a="1"/>
  <c r="S213" i="44" s="1"/>
  <c r="S134" i="44" a="1"/>
  <c r="S134" i="44" s="1"/>
  <c r="S150" i="44" a="1"/>
  <c r="S150" i="44" s="1"/>
  <c r="S166" i="44" a="1"/>
  <c r="S166" i="44" s="1"/>
  <c r="S182" i="44" a="1"/>
  <c r="S182" i="44" s="1"/>
  <c r="S3" i="44" a="1"/>
  <c r="S3" i="44" s="1"/>
  <c r="BL446" i="43"/>
  <c r="BM446" i="43" s="1"/>
  <c r="BE446" i="43"/>
  <c r="BE310" i="43"/>
  <c r="BL310" i="43"/>
  <c r="BM310" i="43" s="1"/>
  <c r="BE407" i="43"/>
  <c r="BL407" i="43"/>
  <c r="BM407" i="43" s="1"/>
  <c r="BL343" i="43"/>
  <c r="BE343" i="43"/>
  <c r="BN336" i="43"/>
  <c r="E8" i="37" s="1"/>
  <c r="BE308" i="43"/>
  <c r="BL308" i="43"/>
  <c r="BM308" i="43" s="1"/>
  <c r="BE406" i="43"/>
  <c r="BL406" i="43"/>
  <c r="BM406" i="43" s="1"/>
  <c r="BN305" i="43"/>
  <c r="BE428" i="43"/>
  <c r="BL428" i="43"/>
  <c r="BM428" i="43" s="1"/>
  <c r="BE334" i="43"/>
  <c r="E20" i="45" s="1" a="1"/>
  <c r="E20" i="45" s="1"/>
  <c r="BL334" i="43"/>
  <c r="BM334" i="43" s="1"/>
  <c r="BE375" i="43"/>
  <c r="BL375" i="43"/>
  <c r="BM375" i="43" s="1"/>
  <c r="BL303" i="43"/>
  <c r="AB2" i="43"/>
  <c r="Z5" i="44" a="1"/>
  <c r="Z5" i="44" s="1"/>
  <c r="Z69" i="44" a="1"/>
  <c r="Z69" i="44" s="1"/>
  <c r="Z133" i="44" a="1"/>
  <c r="Z133" i="44" s="1"/>
  <c r="Z197" i="44" a="1"/>
  <c r="Z197" i="44" s="1"/>
  <c r="Z6" i="44" a="1"/>
  <c r="Z6" i="44" s="1"/>
  <c r="Z70" i="44" a="1"/>
  <c r="Z70" i="44" s="1"/>
  <c r="Z134" i="44" a="1"/>
  <c r="Z134" i="44" s="1"/>
  <c r="Z198" i="44" a="1"/>
  <c r="Z198" i="44" s="1"/>
  <c r="Z15" i="44" a="1"/>
  <c r="Z15" i="44" s="1"/>
  <c r="Z79" i="44" a="1"/>
  <c r="Z79" i="44" s="1"/>
  <c r="Z143" i="44" a="1"/>
  <c r="Z143" i="44" s="1"/>
  <c r="Z207" i="44" a="1"/>
  <c r="Z207" i="44" s="1"/>
  <c r="Z24" i="44" a="1"/>
  <c r="Z24" i="44" s="1"/>
  <c r="Z88" i="44" a="1"/>
  <c r="Z88" i="44" s="1"/>
  <c r="Z152" i="44" a="1"/>
  <c r="Z152" i="44" s="1"/>
  <c r="Z216" i="44" a="1"/>
  <c r="Z216" i="44" s="1"/>
  <c r="Z18" i="44" a="1"/>
  <c r="Z18" i="44" s="1"/>
  <c r="Z82" i="44" a="1"/>
  <c r="Z82" i="44" s="1"/>
  <c r="Z146" i="44" a="1"/>
  <c r="Z146" i="44" s="1"/>
  <c r="Z210" i="44" a="1"/>
  <c r="Z210" i="44" s="1"/>
  <c r="Z27" i="44" a="1"/>
  <c r="Z27" i="44" s="1"/>
  <c r="Z91" i="44" a="1"/>
  <c r="Z91" i="44" s="1"/>
  <c r="Z155" i="44" a="1"/>
  <c r="Z155" i="44" s="1"/>
  <c r="Z219" i="44" a="1"/>
  <c r="Z219" i="44" s="1"/>
  <c r="Z36" i="44" a="1"/>
  <c r="Z36" i="44" s="1"/>
  <c r="Z100" i="44" a="1"/>
  <c r="Z100" i="44" s="1"/>
  <c r="Z164" i="44" a="1"/>
  <c r="Z164" i="44" s="1"/>
  <c r="Z228" i="44" a="1"/>
  <c r="Z228" i="44" s="1"/>
  <c r="Z33" i="44" a="1"/>
  <c r="Z33" i="44" s="1"/>
  <c r="Z49" i="44" a="1"/>
  <c r="Z49" i="44" s="1"/>
  <c r="Z65" i="44" a="1"/>
  <c r="Z65" i="44" s="1"/>
  <c r="Z209" i="44" a="1"/>
  <c r="Z209" i="44" s="1"/>
  <c r="Z13" i="44" a="1"/>
  <c r="Z13" i="44" s="1"/>
  <c r="Z77" i="44" a="1"/>
  <c r="Z77" i="44" s="1"/>
  <c r="Z141" i="44" a="1"/>
  <c r="Z141" i="44" s="1"/>
  <c r="Z205" i="44" a="1"/>
  <c r="Z205" i="44" s="1"/>
  <c r="Z14" i="44" a="1"/>
  <c r="Z14" i="44" s="1"/>
  <c r="Z78" i="44" a="1"/>
  <c r="Z78" i="44" s="1"/>
  <c r="Z142" i="44" a="1"/>
  <c r="Z142" i="44" s="1"/>
  <c r="Z206" i="44" a="1"/>
  <c r="Z206" i="44" s="1"/>
  <c r="Z23" i="44" a="1"/>
  <c r="Z23" i="44" s="1"/>
  <c r="Z87" i="44" a="1"/>
  <c r="Z87" i="44" s="1"/>
  <c r="Z151" i="44" a="1"/>
  <c r="Z151" i="44" s="1"/>
  <c r="Z215" i="44" a="1"/>
  <c r="Z215" i="44" s="1"/>
  <c r="Z32" i="44" a="1"/>
  <c r="Z32" i="44" s="1"/>
  <c r="Z96" i="44" a="1"/>
  <c r="Z96" i="44" s="1"/>
  <c r="Z160" i="44" a="1"/>
  <c r="Z160" i="44" s="1"/>
  <c r="Z224" i="44" a="1"/>
  <c r="Z224" i="44" s="1"/>
  <c r="Z26" i="44" a="1"/>
  <c r="Z26" i="44" s="1"/>
  <c r="Z90" i="44" a="1"/>
  <c r="Z90" i="44" s="1"/>
  <c r="Z154" i="44" a="1"/>
  <c r="Z154" i="44" s="1"/>
  <c r="Z218" i="44" a="1"/>
  <c r="Z218" i="44" s="1"/>
  <c r="Z35" i="44" a="1"/>
  <c r="Z35" i="44" s="1"/>
  <c r="Z99" i="44" a="1"/>
  <c r="Z99" i="44" s="1"/>
  <c r="Z163" i="44" a="1"/>
  <c r="Z163" i="44" s="1"/>
  <c r="Z227" i="44" a="1"/>
  <c r="Z227" i="44" s="1"/>
  <c r="Z44" i="44" a="1"/>
  <c r="Z44" i="44" s="1"/>
  <c r="Z108" i="44" a="1"/>
  <c r="Z108" i="44" s="1"/>
  <c r="Z172" i="44" a="1"/>
  <c r="Z172" i="44" s="1"/>
  <c r="Z236" i="44" a="1"/>
  <c r="Z236" i="44" s="1"/>
  <c r="Z97" i="44" a="1"/>
  <c r="Z97" i="44" s="1"/>
  <c r="Z113" i="44" a="1"/>
  <c r="Z113" i="44" s="1"/>
  <c r="Z129" i="44" a="1"/>
  <c r="Z129" i="44" s="1"/>
  <c r="AA502" i="43"/>
  <c r="E135" i="37" s="1"/>
  <c r="Z21" i="44" a="1"/>
  <c r="Z21" i="44" s="1"/>
  <c r="Z85" i="44" a="1"/>
  <c r="Z85" i="44" s="1"/>
  <c r="Z149" i="44" a="1"/>
  <c r="Z149" i="44" s="1"/>
  <c r="Z213" i="44" a="1"/>
  <c r="Z213" i="44" s="1"/>
  <c r="Z22" i="44" a="1"/>
  <c r="Z22" i="44" s="1"/>
  <c r="Z86" i="44" a="1"/>
  <c r="Z86" i="44" s="1"/>
  <c r="Z150" i="44" a="1"/>
  <c r="Z150" i="44" s="1"/>
  <c r="Z214" i="44" a="1"/>
  <c r="Z214" i="44" s="1"/>
  <c r="Z31" i="44" a="1"/>
  <c r="Z31" i="44" s="1"/>
  <c r="Z95" i="44" a="1"/>
  <c r="Z95" i="44" s="1"/>
  <c r="Z159" i="44" a="1"/>
  <c r="Z159" i="44" s="1"/>
  <c r="Z223" i="44" a="1"/>
  <c r="Z223" i="44" s="1"/>
  <c r="Z40" i="44" a="1"/>
  <c r="Z40" i="44" s="1"/>
  <c r="Z104" i="44" a="1"/>
  <c r="Z104" i="44" s="1"/>
  <c r="Z168" i="44" a="1"/>
  <c r="Z168" i="44" s="1"/>
  <c r="Z232" i="44" a="1"/>
  <c r="Z232" i="44" s="1"/>
  <c r="Z34" i="44" a="1"/>
  <c r="Z34" i="44" s="1"/>
  <c r="Z98" i="44" a="1"/>
  <c r="Z98" i="44" s="1"/>
  <c r="Z162" i="44" a="1"/>
  <c r="Z162" i="44" s="1"/>
  <c r="Z226" i="44" a="1"/>
  <c r="Z226" i="44" s="1"/>
  <c r="Z43" i="44" a="1"/>
  <c r="Z43" i="44" s="1"/>
  <c r="Z107" i="44" a="1"/>
  <c r="Z107" i="44" s="1"/>
  <c r="Z171" i="44" a="1"/>
  <c r="Z171" i="44" s="1"/>
  <c r="Z235" i="44" a="1"/>
  <c r="Z235" i="44" s="1"/>
  <c r="Z52" i="44" a="1"/>
  <c r="Z52" i="44" s="1"/>
  <c r="Z116" i="44" a="1"/>
  <c r="Z116" i="44" s="1"/>
  <c r="Z180" i="44" a="1"/>
  <c r="Z180" i="44" s="1"/>
  <c r="Z244" i="44" a="1"/>
  <c r="Z244" i="44" s="1"/>
  <c r="Z161" i="44" a="1"/>
  <c r="Z161" i="44" s="1"/>
  <c r="Z177" i="44" a="1"/>
  <c r="Z177" i="44" s="1"/>
  <c r="Z193" i="44" a="1"/>
  <c r="Z193" i="44" s="1"/>
  <c r="Z29" i="44" a="1"/>
  <c r="Z29" i="44" s="1"/>
  <c r="Z93" i="44" a="1"/>
  <c r="Z93" i="44" s="1"/>
  <c r="Z157" i="44" a="1"/>
  <c r="Z157" i="44" s="1"/>
  <c r="Z221" i="44" a="1"/>
  <c r="Z221" i="44" s="1"/>
  <c r="Z30" i="44" a="1"/>
  <c r="Z30" i="44" s="1"/>
  <c r="Z94" i="44" a="1"/>
  <c r="Z94" i="44" s="1"/>
  <c r="Z158" i="44" a="1"/>
  <c r="Z158" i="44" s="1"/>
  <c r="Z222" i="44" a="1"/>
  <c r="Z222" i="44" s="1"/>
  <c r="Z39" i="44" a="1"/>
  <c r="Z39" i="44" s="1"/>
  <c r="Z103" i="44" a="1"/>
  <c r="Z103" i="44" s="1"/>
  <c r="Z167" i="44" a="1"/>
  <c r="Z167" i="44" s="1"/>
  <c r="Z231" i="44" a="1"/>
  <c r="Z231" i="44" s="1"/>
  <c r="Z48" i="44" a="1"/>
  <c r="Z48" i="44" s="1"/>
  <c r="Z112" i="44" a="1"/>
  <c r="Z112" i="44" s="1"/>
  <c r="Z176" i="44" a="1"/>
  <c r="Z176" i="44" s="1"/>
  <c r="Z240" i="44" a="1"/>
  <c r="Z240" i="44" s="1"/>
  <c r="Z42" i="44" a="1"/>
  <c r="Z42" i="44" s="1"/>
  <c r="Z106" i="44" a="1"/>
  <c r="Z106" i="44" s="1"/>
  <c r="Z170" i="44" a="1"/>
  <c r="Z170" i="44" s="1"/>
  <c r="Z234" i="44" a="1"/>
  <c r="Z234" i="44" s="1"/>
  <c r="Z51" i="44" a="1"/>
  <c r="Z51" i="44" s="1"/>
  <c r="Z115" i="44" a="1"/>
  <c r="Z115" i="44" s="1"/>
  <c r="Z179" i="44" a="1"/>
  <c r="Z179" i="44" s="1"/>
  <c r="Z243" i="44" a="1"/>
  <c r="Z243" i="44" s="1"/>
  <c r="Z60" i="44" a="1"/>
  <c r="Z60" i="44" s="1"/>
  <c r="Z124" i="44" a="1"/>
  <c r="Z124" i="44" s="1"/>
  <c r="Z188" i="44" a="1"/>
  <c r="Z188" i="44" s="1"/>
  <c r="Z252" i="44" a="1"/>
  <c r="Z252" i="44" s="1"/>
  <c r="Z225" i="44" a="1"/>
  <c r="Z225" i="44" s="1"/>
  <c r="Z241" i="44" a="1"/>
  <c r="Z241" i="44" s="1"/>
  <c r="Z73" i="44" a="1"/>
  <c r="Z73" i="44" s="1"/>
  <c r="Z37" i="44" a="1"/>
  <c r="Z37" i="44" s="1"/>
  <c r="Z101" i="44" a="1"/>
  <c r="Z101" i="44" s="1"/>
  <c r="Z165" i="44" a="1"/>
  <c r="Z165" i="44" s="1"/>
  <c r="Z229" i="44" a="1"/>
  <c r="Z229" i="44" s="1"/>
  <c r="Z38" i="44" a="1"/>
  <c r="Z38" i="44" s="1"/>
  <c r="Z102" i="44" a="1"/>
  <c r="Z102" i="44" s="1"/>
  <c r="Z166" i="44" a="1"/>
  <c r="Z166" i="44" s="1"/>
  <c r="Z230" i="44" a="1"/>
  <c r="Z230" i="44" s="1"/>
  <c r="Z47" i="44" a="1"/>
  <c r="Z47" i="44" s="1"/>
  <c r="Z111" i="44" a="1"/>
  <c r="Z111" i="44" s="1"/>
  <c r="Z175" i="44" a="1"/>
  <c r="Z175" i="44" s="1"/>
  <c r="Z239" i="44" a="1"/>
  <c r="Z239" i="44" s="1"/>
  <c r="Z56" i="44" a="1"/>
  <c r="Z56" i="44" s="1"/>
  <c r="Z120" i="44" a="1"/>
  <c r="Z120" i="44" s="1"/>
  <c r="Z184" i="44" a="1"/>
  <c r="Z184" i="44" s="1"/>
  <c r="Z248" i="44" a="1"/>
  <c r="Z248" i="44" s="1"/>
  <c r="Z50" i="44" a="1"/>
  <c r="Z50" i="44" s="1"/>
  <c r="Z114" i="44" a="1"/>
  <c r="Z114" i="44" s="1"/>
  <c r="Z178" i="44" a="1"/>
  <c r="Z178" i="44" s="1"/>
  <c r="Z242" i="44" a="1"/>
  <c r="Z242" i="44" s="1"/>
  <c r="Z59" i="44" a="1"/>
  <c r="Z59" i="44" s="1"/>
  <c r="Z123" i="44" a="1"/>
  <c r="Z123" i="44" s="1"/>
  <c r="Z187" i="44" a="1"/>
  <c r="Z187" i="44" s="1"/>
  <c r="Z251" i="44" a="1"/>
  <c r="Z251" i="44" s="1"/>
  <c r="Z68" i="44" a="1"/>
  <c r="Z68" i="44" s="1"/>
  <c r="Z132" i="44" a="1"/>
  <c r="Z132" i="44" s="1"/>
  <c r="Z196" i="44" a="1"/>
  <c r="Z196" i="44" s="1"/>
  <c r="Z25" i="44" a="1"/>
  <c r="Z25" i="44" s="1"/>
  <c r="Z41" i="44" a="1"/>
  <c r="Z41" i="44" s="1"/>
  <c r="Z57" i="44" a="1"/>
  <c r="Z57" i="44" s="1"/>
  <c r="Z137" i="44" a="1"/>
  <c r="Z137" i="44" s="1"/>
  <c r="Z45" i="44" a="1"/>
  <c r="Z45" i="44" s="1"/>
  <c r="Z109" i="44" a="1"/>
  <c r="Z109" i="44" s="1"/>
  <c r="Z173" i="44" a="1"/>
  <c r="Z173" i="44" s="1"/>
  <c r="Z237" i="44" a="1"/>
  <c r="Z237" i="44" s="1"/>
  <c r="Z46" i="44" a="1"/>
  <c r="Z46" i="44" s="1"/>
  <c r="Z110" i="44" a="1"/>
  <c r="Z110" i="44" s="1"/>
  <c r="Z174" i="44" a="1"/>
  <c r="Z174" i="44" s="1"/>
  <c r="Z238" i="44" a="1"/>
  <c r="Z238" i="44" s="1"/>
  <c r="Z55" i="44" a="1"/>
  <c r="Z55" i="44" s="1"/>
  <c r="Z119" i="44" a="1"/>
  <c r="Z119" i="44" s="1"/>
  <c r="Z183" i="44" a="1"/>
  <c r="Z183" i="44" s="1"/>
  <c r="Z247" i="44" a="1"/>
  <c r="Z247" i="44" s="1"/>
  <c r="Z64" i="44" a="1"/>
  <c r="Z64" i="44" s="1"/>
  <c r="Z128" i="44" a="1"/>
  <c r="Z128" i="44" s="1"/>
  <c r="Z192" i="44" a="1"/>
  <c r="Z192" i="44" s="1"/>
  <c r="Z9" i="44" a="1"/>
  <c r="Z9" i="44" s="1"/>
  <c r="Z58" i="44" a="1"/>
  <c r="Z58" i="44" s="1"/>
  <c r="Z122" i="44" a="1"/>
  <c r="Z122" i="44" s="1"/>
  <c r="Z186" i="44" a="1"/>
  <c r="Z186" i="44" s="1"/>
  <c r="Z250" i="44" a="1"/>
  <c r="Z250" i="44" s="1"/>
  <c r="Z67" i="44" a="1"/>
  <c r="Z67" i="44" s="1"/>
  <c r="Z131" i="44" a="1"/>
  <c r="Z131" i="44" s="1"/>
  <c r="Z195" i="44" a="1"/>
  <c r="Z195" i="44" s="1"/>
  <c r="Z12" i="44" a="1"/>
  <c r="Z12" i="44" s="1"/>
  <c r="Z76" i="44" a="1"/>
  <c r="Z76" i="44" s="1"/>
  <c r="Z140" i="44" a="1"/>
  <c r="Z140" i="44" s="1"/>
  <c r="Z204" i="44" a="1"/>
  <c r="Z204" i="44" s="1"/>
  <c r="Z89" i="44" a="1"/>
  <c r="Z89" i="44" s="1"/>
  <c r="Z105" i="44" a="1"/>
  <c r="Z105" i="44" s="1"/>
  <c r="Z121" i="44" a="1"/>
  <c r="Z121" i="44" s="1"/>
  <c r="Z201" i="44" a="1"/>
  <c r="Z201" i="44" s="1"/>
  <c r="Z53" i="44" a="1"/>
  <c r="Z53" i="44" s="1"/>
  <c r="Z117" i="44" a="1"/>
  <c r="Z117" i="44" s="1"/>
  <c r="Z181" i="44" a="1"/>
  <c r="Z181" i="44" s="1"/>
  <c r="Z245" i="44" a="1"/>
  <c r="Z245" i="44" s="1"/>
  <c r="Z54" i="44" a="1"/>
  <c r="Z54" i="44" s="1"/>
  <c r="Z118" i="44" a="1"/>
  <c r="Z118" i="44" s="1"/>
  <c r="Z182" i="44" a="1"/>
  <c r="Z182" i="44" s="1"/>
  <c r="Z246" i="44" a="1"/>
  <c r="Z246" i="44" s="1"/>
  <c r="Z63" i="44" a="1"/>
  <c r="Z63" i="44" s="1"/>
  <c r="Z127" i="44" a="1"/>
  <c r="Z127" i="44" s="1"/>
  <c r="Z191" i="44" a="1"/>
  <c r="Z191" i="44" s="1"/>
  <c r="Z8" i="44" a="1"/>
  <c r="Z8" i="44" s="1"/>
  <c r="Z72" i="44" a="1"/>
  <c r="Z72" i="44" s="1"/>
  <c r="Z136" i="44" a="1"/>
  <c r="Z136" i="44" s="1"/>
  <c r="Z200" i="44" a="1"/>
  <c r="Z200" i="44" s="1"/>
  <c r="Z17" i="44" a="1"/>
  <c r="Z17" i="44" s="1"/>
  <c r="Z66" i="44" a="1"/>
  <c r="Z66" i="44" s="1"/>
  <c r="Z130" i="44" a="1"/>
  <c r="Z130" i="44" s="1"/>
  <c r="Z194" i="44" a="1"/>
  <c r="Z194" i="44" s="1"/>
  <c r="Z11" i="44" a="1"/>
  <c r="Z11" i="44" s="1"/>
  <c r="Z75" i="44" a="1"/>
  <c r="Z75" i="44" s="1"/>
  <c r="Z139" i="44" a="1"/>
  <c r="Z139" i="44" s="1"/>
  <c r="Z203" i="44" a="1"/>
  <c r="Z203" i="44" s="1"/>
  <c r="Z20" i="44" a="1"/>
  <c r="Z20" i="44" s="1"/>
  <c r="Z84" i="44" a="1"/>
  <c r="Z84" i="44" s="1"/>
  <c r="Z148" i="44" a="1"/>
  <c r="Z148" i="44" s="1"/>
  <c r="Z212" i="44" a="1"/>
  <c r="Z212" i="44" s="1"/>
  <c r="Z153" i="44" a="1"/>
  <c r="Z153" i="44" s="1"/>
  <c r="Z169" i="44" a="1"/>
  <c r="Z169" i="44" s="1"/>
  <c r="Z185" i="44" a="1"/>
  <c r="Z185" i="44" s="1"/>
  <c r="Z81" i="44" a="1"/>
  <c r="Z81" i="44" s="1"/>
  <c r="Z61" i="44" a="1"/>
  <c r="Z61" i="44" s="1"/>
  <c r="Z125" i="44" a="1"/>
  <c r="Z125" i="44" s="1"/>
  <c r="Z189" i="44" a="1"/>
  <c r="Z189" i="44" s="1"/>
  <c r="Z253" i="44" a="1"/>
  <c r="Z253" i="44" s="1"/>
  <c r="Z62" i="44" a="1"/>
  <c r="Z62" i="44" s="1"/>
  <c r="Z126" i="44" a="1"/>
  <c r="Z126" i="44" s="1"/>
  <c r="Z190" i="44" a="1"/>
  <c r="Z190" i="44" s="1"/>
  <c r="Z7" i="44" a="1"/>
  <c r="Z7" i="44" s="1"/>
  <c r="Z71" i="44" a="1"/>
  <c r="Z71" i="44" s="1"/>
  <c r="Z135" i="44" a="1"/>
  <c r="Z135" i="44" s="1"/>
  <c r="Z199" i="44" a="1"/>
  <c r="Z199" i="44" s="1"/>
  <c r="Z16" i="44" a="1"/>
  <c r="Z16" i="44" s="1"/>
  <c r="Z80" i="44" a="1"/>
  <c r="Z80" i="44" s="1"/>
  <c r="Z144" i="44" a="1"/>
  <c r="Z144" i="44" s="1"/>
  <c r="Z208" i="44" a="1"/>
  <c r="Z208" i="44" s="1"/>
  <c r="Z10" i="44" a="1"/>
  <c r="Z10" i="44" s="1"/>
  <c r="Z74" i="44" a="1"/>
  <c r="Z74" i="44" s="1"/>
  <c r="Z138" i="44" a="1"/>
  <c r="Z138" i="44" s="1"/>
  <c r="Z202" i="44" a="1"/>
  <c r="Z202" i="44" s="1"/>
  <c r="Z19" i="44" a="1"/>
  <c r="Z19" i="44" s="1"/>
  <c r="Z83" i="44" a="1"/>
  <c r="Z83" i="44" s="1"/>
  <c r="Z147" i="44" a="1"/>
  <c r="Z147" i="44" s="1"/>
  <c r="Z211" i="44" a="1"/>
  <c r="Z211" i="44" s="1"/>
  <c r="Z28" i="44" a="1"/>
  <c r="Z28" i="44" s="1"/>
  <c r="Z92" i="44" a="1"/>
  <c r="Z92" i="44" s="1"/>
  <c r="Z156" i="44" a="1"/>
  <c r="Z156" i="44" s="1"/>
  <c r="Z220" i="44" a="1"/>
  <c r="Z220" i="44" s="1"/>
  <c r="Z217" i="44" a="1"/>
  <c r="Z217" i="44" s="1"/>
  <c r="Z233" i="44" a="1"/>
  <c r="Z233" i="44" s="1"/>
  <c r="Z249" i="44" a="1"/>
  <c r="Z249" i="44" s="1"/>
  <c r="Z145" i="44" a="1"/>
  <c r="Z145" i="44" s="1"/>
  <c r="Z4" i="44" a="1"/>
  <c r="Z4" i="44" s="1"/>
  <c r="Z3" i="44" a="1"/>
  <c r="Z3" i="44" s="1"/>
  <c r="AP2" i="43"/>
  <c r="AN48" i="44" a="1"/>
  <c r="AN48" i="44" s="1"/>
  <c r="AN49" i="44" a="1"/>
  <c r="AN49" i="44" s="1"/>
  <c r="AN42" i="44" a="1"/>
  <c r="AN42" i="44" s="1"/>
  <c r="AN35" i="44" a="1"/>
  <c r="AN35" i="44" s="1"/>
  <c r="AN36" i="44" a="1"/>
  <c r="AN36" i="44" s="1"/>
  <c r="AN38" i="44" a="1"/>
  <c r="AN38" i="44" s="1"/>
  <c r="AN80" i="44" a="1"/>
  <c r="AN80" i="44" s="1"/>
  <c r="AN144" i="44" a="1"/>
  <c r="AN144" i="44" s="1"/>
  <c r="AN207" i="44" a="1"/>
  <c r="AN207" i="44" s="1"/>
  <c r="AN70" i="44" a="1"/>
  <c r="AN70" i="44" s="1"/>
  <c r="AN137" i="44" a="1"/>
  <c r="AN137" i="44" s="1"/>
  <c r="AN200" i="44" a="1"/>
  <c r="AN200" i="44" s="1"/>
  <c r="AN53" i="44" a="1"/>
  <c r="AN53" i="44" s="1"/>
  <c r="AN130" i="44" a="1"/>
  <c r="AN130" i="44" s="1"/>
  <c r="AN193" i="44" a="1"/>
  <c r="AN193" i="44" s="1"/>
  <c r="AN23" i="44" a="1"/>
  <c r="AN23" i="44" s="1"/>
  <c r="AN123" i="44" a="1"/>
  <c r="AN123" i="44" s="1"/>
  <c r="AN186" i="44" a="1"/>
  <c r="AN186" i="44" s="1"/>
  <c r="AN250" i="44" a="1"/>
  <c r="AN250" i="44" s="1"/>
  <c r="AN117" i="44" a="1"/>
  <c r="AN117" i="44" s="1"/>
  <c r="AN180" i="44" a="1"/>
  <c r="AN180" i="44" s="1"/>
  <c r="AN244" i="44" a="1"/>
  <c r="AN244" i="44" s="1"/>
  <c r="AN110" i="44" a="1"/>
  <c r="AN110" i="44" s="1"/>
  <c r="AN174" i="44" a="1"/>
  <c r="AN174" i="44" s="1"/>
  <c r="AN237" i="44" a="1"/>
  <c r="AN237" i="44" s="1"/>
  <c r="AN95" i="44" a="1"/>
  <c r="AN95" i="44" s="1"/>
  <c r="AN159" i="44" a="1"/>
  <c r="AN159" i="44" s="1"/>
  <c r="AN222" i="44" a="1"/>
  <c r="AN222" i="44" s="1"/>
  <c r="AN100" i="44" a="1"/>
  <c r="AN100" i="44" s="1"/>
  <c r="AN29" i="44" a="1"/>
  <c r="AN29" i="44" s="1"/>
  <c r="AN140" i="44" a="1"/>
  <c r="AN140" i="44" s="1"/>
  <c r="AN56" i="44" a="1"/>
  <c r="AN56" i="44" s="1"/>
  <c r="AN57" i="44" a="1"/>
  <c r="AN57" i="44" s="1"/>
  <c r="AN50" i="44" a="1"/>
  <c r="AN50" i="44" s="1"/>
  <c r="AN43" i="44" a="1"/>
  <c r="AN43" i="44" s="1"/>
  <c r="AN44" i="44" a="1"/>
  <c r="AN44" i="44" s="1"/>
  <c r="AN46" i="44" a="1"/>
  <c r="AN46" i="44" s="1"/>
  <c r="AN88" i="44" a="1"/>
  <c r="AN88" i="44" s="1"/>
  <c r="AN152" i="44" a="1"/>
  <c r="AN152" i="44" s="1"/>
  <c r="AN215" i="44" a="1"/>
  <c r="AN215" i="44" s="1"/>
  <c r="AN81" i="44" a="1"/>
  <c r="AN81" i="44" s="1"/>
  <c r="AN145" i="44" a="1"/>
  <c r="AN145" i="44" s="1"/>
  <c r="AN208" i="44" a="1"/>
  <c r="AN208" i="44" s="1"/>
  <c r="AN74" i="44" a="1"/>
  <c r="AN74" i="44" s="1"/>
  <c r="AN138" i="44" a="1"/>
  <c r="AN138" i="44" s="1"/>
  <c r="AN201" i="44" a="1"/>
  <c r="AN201" i="44" s="1"/>
  <c r="AN55" i="44" a="1"/>
  <c r="AN55" i="44" s="1"/>
  <c r="AN131" i="44" a="1"/>
  <c r="AN131" i="44" s="1"/>
  <c r="AN194" i="44" a="1"/>
  <c r="AN194" i="44" s="1"/>
  <c r="AN31" i="44" a="1"/>
  <c r="AN31" i="44" s="1"/>
  <c r="AN125" i="44" a="1"/>
  <c r="AN125" i="44" s="1"/>
  <c r="AN188" i="44" a="1"/>
  <c r="AN188" i="44" s="1"/>
  <c r="AN5" i="44" a="1"/>
  <c r="AN5" i="44" s="1"/>
  <c r="AN118" i="44" a="1"/>
  <c r="AN118" i="44" s="1"/>
  <c r="AN181" i="44" a="1"/>
  <c r="AN181" i="44" s="1"/>
  <c r="AN245" i="44" a="1"/>
  <c r="AN245" i="44" s="1"/>
  <c r="AN103" i="44" a="1"/>
  <c r="AN103" i="44" s="1"/>
  <c r="AN167" i="44" a="1"/>
  <c r="AN167" i="44" s="1"/>
  <c r="AN230" i="44" a="1"/>
  <c r="AN230" i="44" s="1"/>
  <c r="AN164" i="44" a="1"/>
  <c r="AN164" i="44" s="1"/>
  <c r="AN124" i="44" a="1"/>
  <c r="AN124" i="44" s="1"/>
  <c r="AN203" i="44" a="1"/>
  <c r="AN203" i="44" s="1"/>
  <c r="AN71" i="44" a="1"/>
  <c r="AN71" i="44" s="1"/>
  <c r="AN64" i="44" a="1"/>
  <c r="AN64" i="44" s="1"/>
  <c r="AN58" i="44" a="1"/>
  <c r="AN58" i="44" s="1"/>
  <c r="AN51" i="44" a="1"/>
  <c r="AN51" i="44" s="1"/>
  <c r="AN52" i="44" a="1"/>
  <c r="AN52" i="44" s="1"/>
  <c r="AN54" i="44" a="1"/>
  <c r="AN54" i="44" s="1"/>
  <c r="AN96" i="44" a="1"/>
  <c r="AN96" i="44" s="1"/>
  <c r="AN160" i="44" a="1"/>
  <c r="AN160" i="44" s="1"/>
  <c r="AN223" i="44" a="1"/>
  <c r="AN223" i="44" s="1"/>
  <c r="AN89" i="44" a="1"/>
  <c r="AN89" i="44" s="1"/>
  <c r="AN153" i="44" a="1"/>
  <c r="AN153" i="44" s="1"/>
  <c r="AN216" i="44" a="1"/>
  <c r="AN216" i="44" s="1"/>
  <c r="AN82" i="44" a="1"/>
  <c r="AN82" i="44" s="1"/>
  <c r="AN146" i="44" a="1"/>
  <c r="AN146" i="44" s="1"/>
  <c r="AN209" i="44" a="1"/>
  <c r="AN209" i="44" s="1"/>
  <c r="AN75" i="44" a="1"/>
  <c r="AN75" i="44" s="1"/>
  <c r="AN139" i="44" a="1"/>
  <c r="AN139" i="44" s="1"/>
  <c r="AN202" i="44" a="1"/>
  <c r="AN202" i="44" s="1"/>
  <c r="AN63" i="44" a="1"/>
  <c r="AN63" i="44" s="1"/>
  <c r="AN133" i="44" a="1"/>
  <c r="AN133" i="44" s="1"/>
  <c r="AN196" i="44" a="1"/>
  <c r="AN196" i="44" s="1"/>
  <c r="AN37" i="44" a="1"/>
  <c r="AN37" i="44" s="1"/>
  <c r="AN126" i="44" a="1"/>
  <c r="AN126" i="44" s="1"/>
  <c r="AN189" i="44" a="1"/>
  <c r="AN189" i="44" s="1"/>
  <c r="AN252" i="44" a="1"/>
  <c r="AN252" i="44" s="1"/>
  <c r="AN111" i="44" a="1"/>
  <c r="AN111" i="44" s="1"/>
  <c r="AN175" i="44" a="1"/>
  <c r="AN175" i="44" s="1"/>
  <c r="AN238" i="44" a="1"/>
  <c r="AN238" i="44" s="1"/>
  <c r="AN227" i="44" a="1"/>
  <c r="AN227" i="44" s="1"/>
  <c r="AN187" i="44" a="1"/>
  <c r="AN187" i="44" s="1"/>
  <c r="AN84" i="44" a="1"/>
  <c r="AN84" i="44" s="1"/>
  <c r="AN8" i="44" a="1"/>
  <c r="AN8" i="44" s="1"/>
  <c r="AN9" i="44" a="1"/>
  <c r="AN9" i="44" s="1"/>
  <c r="AN72" i="44" a="1"/>
  <c r="AN72" i="44" s="1"/>
  <c r="AN65" i="44" a="1"/>
  <c r="AN65" i="44" s="1"/>
  <c r="AN59" i="44" a="1"/>
  <c r="AN59" i="44" s="1"/>
  <c r="AN60" i="44" a="1"/>
  <c r="AN60" i="44" s="1"/>
  <c r="AN62" i="44" a="1"/>
  <c r="AN62" i="44" s="1"/>
  <c r="AN104" i="44" a="1"/>
  <c r="AN104" i="44" s="1"/>
  <c r="AN168" i="44" a="1"/>
  <c r="AN168" i="44" s="1"/>
  <c r="AN231" i="44" a="1"/>
  <c r="AN231" i="44" s="1"/>
  <c r="AN97" i="44" a="1"/>
  <c r="AN97" i="44" s="1"/>
  <c r="AN161" i="44" a="1"/>
  <c r="AN161" i="44" s="1"/>
  <c r="AN224" i="44" a="1"/>
  <c r="AN224" i="44" s="1"/>
  <c r="AN90" i="44" a="1"/>
  <c r="AN90" i="44" s="1"/>
  <c r="AN154" i="44" a="1"/>
  <c r="AN154" i="44" s="1"/>
  <c r="AN217" i="44" a="1"/>
  <c r="AN217" i="44" s="1"/>
  <c r="AN83" i="44" a="1"/>
  <c r="AN83" i="44" s="1"/>
  <c r="AN147" i="44" a="1"/>
  <c r="AN147" i="44" s="1"/>
  <c r="AN210" i="44" a="1"/>
  <c r="AN210" i="44" s="1"/>
  <c r="AN77" i="44" a="1"/>
  <c r="AN77" i="44" s="1"/>
  <c r="AN141" i="44" a="1"/>
  <c r="AN141" i="44" s="1"/>
  <c r="AN204" i="44" a="1"/>
  <c r="AN204" i="44" s="1"/>
  <c r="AN66" i="44" a="1"/>
  <c r="AN66" i="44" s="1"/>
  <c r="AN134" i="44" a="1"/>
  <c r="AN134" i="44" s="1"/>
  <c r="AN197" i="44" a="1"/>
  <c r="AN197" i="44" s="1"/>
  <c r="AN7" i="44" a="1"/>
  <c r="AN7" i="44" s="1"/>
  <c r="AN119" i="44" a="1"/>
  <c r="AN119" i="44" s="1"/>
  <c r="AN182" i="44" a="1"/>
  <c r="AN182" i="44" s="1"/>
  <c r="AN246" i="44" a="1"/>
  <c r="AN246" i="44" s="1"/>
  <c r="AN108" i="44" a="1"/>
  <c r="AN108" i="44" s="1"/>
  <c r="AN251" i="44" a="1"/>
  <c r="AN251" i="44" s="1"/>
  <c r="AN148" i="44" a="1"/>
  <c r="AN148" i="44" s="1"/>
  <c r="AN16" i="44" a="1"/>
  <c r="AN16" i="44" s="1"/>
  <c r="AN17" i="44" a="1"/>
  <c r="AN17" i="44" s="1"/>
  <c r="AN10" i="44" a="1"/>
  <c r="AN10" i="44" s="1"/>
  <c r="AN73" i="44" a="1"/>
  <c r="AN73" i="44" s="1"/>
  <c r="AN4" i="44" a="1"/>
  <c r="AN4" i="44" s="1"/>
  <c r="AN6" i="44" a="1"/>
  <c r="AN6" i="44" s="1"/>
  <c r="AN69" i="44" a="1"/>
  <c r="AN69" i="44" s="1"/>
  <c r="AN112" i="44" a="1"/>
  <c r="AN112" i="44" s="1"/>
  <c r="AN176" i="44" a="1"/>
  <c r="AN176" i="44" s="1"/>
  <c r="AN239" i="44" a="1"/>
  <c r="AN239" i="44" s="1"/>
  <c r="AN105" i="44" a="1"/>
  <c r="AN105" i="44" s="1"/>
  <c r="AN169" i="44" a="1"/>
  <c r="AN169" i="44" s="1"/>
  <c r="AN232" i="44" a="1"/>
  <c r="AN232" i="44" s="1"/>
  <c r="AN98" i="44" a="1"/>
  <c r="AN98" i="44" s="1"/>
  <c r="AN162" i="44" a="1"/>
  <c r="AN162" i="44" s="1"/>
  <c r="AN225" i="44" a="1"/>
  <c r="AN225" i="44" s="1"/>
  <c r="AN91" i="44" a="1"/>
  <c r="AN91" i="44" s="1"/>
  <c r="AN155" i="44" a="1"/>
  <c r="AN155" i="44" s="1"/>
  <c r="AN218" i="44" a="1"/>
  <c r="AN218" i="44" s="1"/>
  <c r="AN85" i="44" a="1"/>
  <c r="AN85" i="44" s="1"/>
  <c r="AN149" i="44" a="1"/>
  <c r="AN149" i="44" s="1"/>
  <c r="AN212" i="44" a="1"/>
  <c r="AN212" i="44" s="1"/>
  <c r="AN78" i="44" a="1"/>
  <c r="AN78" i="44" s="1"/>
  <c r="AN142" i="44" a="1"/>
  <c r="AN142" i="44" s="1"/>
  <c r="AN205" i="44" a="1"/>
  <c r="AN205" i="44" s="1"/>
  <c r="AN39" i="44" a="1"/>
  <c r="AN39" i="44" s="1"/>
  <c r="AN127" i="44" a="1"/>
  <c r="AN127" i="44" s="1"/>
  <c r="AN190" i="44" a="1"/>
  <c r="AN190" i="44" s="1"/>
  <c r="AN253" i="44" a="1"/>
  <c r="AN253" i="44" s="1"/>
  <c r="AN172" i="44" a="1"/>
  <c r="AN172" i="44" s="1"/>
  <c r="AN61" i="44" a="1"/>
  <c r="AN61" i="44" s="1"/>
  <c r="AN211" i="44" a="1"/>
  <c r="AN211" i="44" s="1"/>
  <c r="AN24" i="44" a="1"/>
  <c r="AN24" i="44" s="1"/>
  <c r="AN25" i="44" a="1"/>
  <c r="AN25" i="44" s="1"/>
  <c r="AN18" i="44" a="1"/>
  <c r="AN18" i="44" s="1"/>
  <c r="AN11" i="44" a="1"/>
  <c r="AN11" i="44" s="1"/>
  <c r="AN12" i="44" a="1"/>
  <c r="AN12" i="44" s="1"/>
  <c r="AN14" i="44" a="1"/>
  <c r="AN14" i="44" s="1"/>
  <c r="AN13" i="44" a="1"/>
  <c r="AN13" i="44" s="1"/>
  <c r="AN120" i="44" a="1"/>
  <c r="AN120" i="44" s="1"/>
  <c r="AN183" i="44" a="1"/>
  <c r="AN183" i="44" s="1"/>
  <c r="AN247" i="44" a="1"/>
  <c r="AN247" i="44" s="1"/>
  <c r="AN113" i="44" a="1"/>
  <c r="AN113" i="44" s="1"/>
  <c r="AN177" i="44" a="1"/>
  <c r="AN177" i="44" s="1"/>
  <c r="AN240" i="44" a="1"/>
  <c r="AN240" i="44" s="1"/>
  <c r="AN106" i="44" a="1"/>
  <c r="AN106" i="44" s="1"/>
  <c r="AN170" i="44" a="1"/>
  <c r="AN170" i="44" s="1"/>
  <c r="AN233" i="44" a="1"/>
  <c r="AN233" i="44" s="1"/>
  <c r="AN99" i="44" a="1"/>
  <c r="AN99" i="44" s="1"/>
  <c r="AN163" i="44" a="1"/>
  <c r="AN163" i="44" s="1"/>
  <c r="AN226" i="44" a="1"/>
  <c r="AN226" i="44" s="1"/>
  <c r="AN93" i="44" a="1"/>
  <c r="AN93" i="44" s="1"/>
  <c r="AN157" i="44" a="1"/>
  <c r="AN157" i="44" s="1"/>
  <c r="AN220" i="44" a="1"/>
  <c r="AN220" i="44" s="1"/>
  <c r="AN86" i="44" a="1"/>
  <c r="AN86" i="44" s="1"/>
  <c r="AN150" i="44" a="1"/>
  <c r="AN150" i="44" s="1"/>
  <c r="AN213" i="44" a="1"/>
  <c r="AN213" i="44" s="1"/>
  <c r="AN67" i="44" a="1"/>
  <c r="AN67" i="44" s="1"/>
  <c r="AN135" i="44" a="1"/>
  <c r="AN135" i="44" s="1"/>
  <c r="AN198" i="44" a="1"/>
  <c r="AN198" i="44" s="1"/>
  <c r="AN92" i="44" a="1"/>
  <c r="AN92" i="44" s="1"/>
  <c r="AN235" i="44" a="1"/>
  <c r="AN235" i="44" s="1"/>
  <c r="AN132" i="44" a="1"/>
  <c r="AN132" i="44" s="1"/>
  <c r="AN32" i="44" a="1"/>
  <c r="AN32" i="44" s="1"/>
  <c r="AN33" i="44" a="1"/>
  <c r="AN33" i="44" s="1"/>
  <c r="AN26" i="44" a="1"/>
  <c r="AN26" i="44" s="1"/>
  <c r="AN19" i="44" a="1"/>
  <c r="AN19" i="44" s="1"/>
  <c r="AN20" i="44" a="1"/>
  <c r="AN20" i="44" s="1"/>
  <c r="AN22" i="44" a="1"/>
  <c r="AN22" i="44" s="1"/>
  <c r="AN45" i="44" a="1"/>
  <c r="AN45" i="44" s="1"/>
  <c r="AN128" i="44" a="1"/>
  <c r="AN128" i="44" s="1"/>
  <c r="AN191" i="44" a="1"/>
  <c r="AN191" i="44" s="1"/>
  <c r="AN15" i="44" a="1"/>
  <c r="AN15" i="44" s="1"/>
  <c r="AN121" i="44" a="1"/>
  <c r="AN121" i="44" s="1"/>
  <c r="AN184" i="44" a="1"/>
  <c r="AN184" i="44" s="1"/>
  <c r="AN248" i="44" a="1"/>
  <c r="AN248" i="44" s="1"/>
  <c r="AN114" i="44" a="1"/>
  <c r="AN114" i="44" s="1"/>
  <c r="AN178" i="44" a="1"/>
  <c r="AN178" i="44" s="1"/>
  <c r="AN241" i="44" a="1"/>
  <c r="AN241" i="44" s="1"/>
  <c r="AN107" i="44" a="1"/>
  <c r="AN107" i="44" s="1"/>
  <c r="AN171" i="44" a="1"/>
  <c r="AN171" i="44" s="1"/>
  <c r="AN234" i="44" a="1"/>
  <c r="AN234" i="44" s="1"/>
  <c r="AN101" i="44" a="1"/>
  <c r="AN101" i="44" s="1"/>
  <c r="AN165" i="44" a="1"/>
  <c r="AN165" i="44" s="1"/>
  <c r="AN228" i="44" a="1"/>
  <c r="AN228" i="44" s="1"/>
  <c r="AN94" i="44" a="1"/>
  <c r="AN94" i="44" s="1"/>
  <c r="AN158" i="44" a="1"/>
  <c r="AN158" i="44" s="1"/>
  <c r="AN221" i="44" a="1"/>
  <c r="AN221" i="44" s="1"/>
  <c r="AN79" i="44" a="1"/>
  <c r="AN79" i="44" s="1"/>
  <c r="AN143" i="44" a="1"/>
  <c r="AN143" i="44" s="1"/>
  <c r="AN206" i="44" a="1"/>
  <c r="AN206" i="44" s="1"/>
  <c r="AN156" i="44" a="1"/>
  <c r="AN156" i="44" s="1"/>
  <c r="AN116" i="44" a="1"/>
  <c r="AN116" i="44" s="1"/>
  <c r="AN195" i="44" a="1"/>
  <c r="AN195" i="44" s="1"/>
  <c r="AN40" i="44" a="1"/>
  <c r="AN40" i="44" s="1"/>
  <c r="AN41" i="44" a="1"/>
  <c r="AN41" i="44" s="1"/>
  <c r="AN34" i="44" a="1"/>
  <c r="AN34" i="44" s="1"/>
  <c r="AN27" i="44" a="1"/>
  <c r="AN27" i="44" s="1"/>
  <c r="AN28" i="44" a="1"/>
  <c r="AN28" i="44" s="1"/>
  <c r="AN30" i="44" a="1"/>
  <c r="AN30" i="44" s="1"/>
  <c r="AN68" i="44" a="1"/>
  <c r="AN68" i="44" s="1"/>
  <c r="AN136" i="44" a="1"/>
  <c r="AN136" i="44" s="1"/>
  <c r="AN199" i="44" a="1"/>
  <c r="AN199" i="44" s="1"/>
  <c r="AN47" i="44" a="1"/>
  <c r="AN47" i="44" s="1"/>
  <c r="AN129" i="44" a="1"/>
  <c r="AN129" i="44" s="1"/>
  <c r="AN192" i="44" a="1"/>
  <c r="AN192" i="44" s="1"/>
  <c r="AN21" i="44" a="1"/>
  <c r="AN21" i="44" s="1"/>
  <c r="AN122" i="44" a="1"/>
  <c r="AN122" i="44" s="1"/>
  <c r="AN185" i="44" a="1"/>
  <c r="AN185" i="44" s="1"/>
  <c r="AN249" i="44" a="1"/>
  <c r="AN249" i="44" s="1"/>
  <c r="AN115" i="44" a="1"/>
  <c r="AN115" i="44" s="1"/>
  <c r="AN179" i="44" a="1"/>
  <c r="AN179" i="44" s="1"/>
  <c r="AN242" i="44" a="1"/>
  <c r="AN242" i="44" s="1"/>
  <c r="AN109" i="44" a="1"/>
  <c r="AN109" i="44" s="1"/>
  <c r="AN173" i="44" a="1"/>
  <c r="AN173" i="44" s="1"/>
  <c r="AN236" i="44" a="1"/>
  <c r="AN236" i="44" s="1"/>
  <c r="AN102" i="44" a="1"/>
  <c r="AN102" i="44" s="1"/>
  <c r="AN166" i="44" a="1"/>
  <c r="AN166" i="44" s="1"/>
  <c r="AN229" i="44" a="1"/>
  <c r="AN229" i="44" s="1"/>
  <c r="AN87" i="44" a="1"/>
  <c r="AN87" i="44" s="1"/>
  <c r="AN151" i="44" a="1"/>
  <c r="AN151" i="44" s="1"/>
  <c r="AN214" i="44" a="1"/>
  <c r="AN214" i="44" s="1"/>
  <c r="AN219" i="44" a="1"/>
  <c r="AN219" i="44" s="1"/>
  <c r="AN243" i="44" a="1"/>
  <c r="AN243" i="44" s="1"/>
  <c r="AN76" i="44" a="1"/>
  <c r="AN76" i="44" s="1"/>
  <c r="AN3" i="44" a="1"/>
  <c r="AN3" i="44" s="1"/>
  <c r="BE438" i="43"/>
  <c r="BL438" i="43"/>
  <c r="BM438" i="43" s="1"/>
  <c r="BL357" i="43"/>
  <c r="BM357" i="43" s="1"/>
  <c r="BE357" i="43"/>
  <c r="BM179" i="43" l="1"/>
  <c r="BM12" i="43"/>
  <c r="BM13" i="43"/>
  <c r="BM30" i="43"/>
  <c r="BM170" i="43"/>
  <c r="BM57" i="43"/>
  <c r="BM52" i="43"/>
  <c r="AC2" i="43"/>
  <c r="AV2" i="43" s="1"/>
  <c r="AA14" i="44" a="1"/>
  <c r="AA14" i="44" s="1"/>
  <c r="AA78" i="44" a="1"/>
  <c r="AA78" i="44" s="1"/>
  <c r="AA142" i="44" a="1"/>
  <c r="AA142" i="44" s="1"/>
  <c r="AA206" i="44" a="1"/>
  <c r="AA206" i="44" s="1"/>
  <c r="AA47" i="44" a="1"/>
  <c r="AA47" i="44" s="1"/>
  <c r="AA111" i="44" a="1"/>
  <c r="AA111" i="44" s="1"/>
  <c r="AA175" i="44" a="1"/>
  <c r="AA175" i="44" s="1"/>
  <c r="AA56" i="44" a="1"/>
  <c r="AA56" i="44" s="1"/>
  <c r="AA120" i="44" a="1"/>
  <c r="AA120" i="44" s="1"/>
  <c r="AA184" i="44" a="1"/>
  <c r="AA184" i="44" s="1"/>
  <c r="AA57" i="44" a="1"/>
  <c r="AA57" i="44" s="1"/>
  <c r="AA121" i="44" a="1"/>
  <c r="AA121" i="44" s="1"/>
  <c r="AA185" i="44" a="1"/>
  <c r="AA185" i="44" s="1"/>
  <c r="AA59" i="44" a="1"/>
  <c r="AA59" i="44" s="1"/>
  <c r="AA123" i="44" a="1"/>
  <c r="AA123" i="44" s="1"/>
  <c r="AA187" i="44" a="1"/>
  <c r="AA187" i="44" s="1"/>
  <c r="AA20" i="44" a="1"/>
  <c r="AA20" i="44" s="1"/>
  <c r="AA84" i="44" a="1"/>
  <c r="AA84" i="44" s="1"/>
  <c r="AA148" i="44" a="1"/>
  <c r="AA148" i="44" s="1"/>
  <c r="AA13" i="44" a="1"/>
  <c r="AA13" i="44" s="1"/>
  <c r="AA77" i="44" a="1"/>
  <c r="AA77" i="44" s="1"/>
  <c r="AA141" i="44" a="1"/>
  <c r="AA141" i="44" s="1"/>
  <c r="AA205" i="44" a="1"/>
  <c r="AA205" i="44" s="1"/>
  <c r="AA223" i="44" a="1"/>
  <c r="AA223" i="44" s="1"/>
  <c r="AA210" i="44" a="1"/>
  <c r="AA210" i="44" s="1"/>
  <c r="AA200" i="44" a="1"/>
  <c r="AA200" i="44" s="1"/>
  <c r="AA162" i="44" a="1"/>
  <c r="AA162" i="44" s="1"/>
  <c r="AA106" i="44" a="1"/>
  <c r="AA106" i="44" s="1"/>
  <c r="AA50" i="44" a="1"/>
  <c r="AA50" i="44" s="1"/>
  <c r="AA253" i="44" a="1"/>
  <c r="AA253" i="44" s="1"/>
  <c r="AA246" i="44" a="1"/>
  <c r="AA246" i="44" s="1"/>
  <c r="AA22" i="44" a="1"/>
  <c r="AA22" i="44" s="1"/>
  <c r="AA86" i="44" a="1"/>
  <c r="AA86" i="44" s="1"/>
  <c r="AA150" i="44" a="1"/>
  <c r="AA150" i="44" s="1"/>
  <c r="AA214" i="44" a="1"/>
  <c r="AA214" i="44" s="1"/>
  <c r="AA55" i="44" a="1"/>
  <c r="AA55" i="44" s="1"/>
  <c r="AA119" i="44" a="1"/>
  <c r="AA119" i="44" s="1"/>
  <c r="AA183" i="44" a="1"/>
  <c r="AA183" i="44" s="1"/>
  <c r="AA64" i="44" a="1"/>
  <c r="AA64" i="44" s="1"/>
  <c r="AA128" i="44" a="1"/>
  <c r="AA128" i="44" s="1"/>
  <c r="AA192" i="44" a="1"/>
  <c r="AA192" i="44" s="1"/>
  <c r="AA65" i="44" a="1"/>
  <c r="AA65" i="44" s="1"/>
  <c r="AA129" i="44" a="1"/>
  <c r="AA129" i="44" s="1"/>
  <c r="AA193" i="44" a="1"/>
  <c r="AA193" i="44" s="1"/>
  <c r="AA67" i="44" a="1"/>
  <c r="AA67" i="44" s="1"/>
  <c r="AA131" i="44" a="1"/>
  <c r="AA131" i="44" s="1"/>
  <c r="AA195" i="44" a="1"/>
  <c r="AA195" i="44" s="1"/>
  <c r="AA28" i="44" a="1"/>
  <c r="AA28" i="44" s="1"/>
  <c r="AA92" i="44" a="1"/>
  <c r="AA92" i="44" s="1"/>
  <c r="AA156" i="44" a="1"/>
  <c r="AA156" i="44" s="1"/>
  <c r="AA21" i="44" a="1"/>
  <c r="AA21" i="44" s="1"/>
  <c r="AA85" i="44" a="1"/>
  <c r="AA85" i="44" s="1"/>
  <c r="AA149" i="44" a="1"/>
  <c r="AA149" i="44" s="1"/>
  <c r="AA213" i="44" a="1"/>
  <c r="AA213" i="44" s="1"/>
  <c r="AA232" i="44" a="1"/>
  <c r="AA232" i="44" s="1"/>
  <c r="AA224" i="44" a="1"/>
  <c r="AA224" i="44" s="1"/>
  <c r="AA212" i="44" a="1"/>
  <c r="AA212" i="44" s="1"/>
  <c r="AA201" i="44" a="1"/>
  <c r="AA201" i="44" s="1"/>
  <c r="AA170" i="44" a="1"/>
  <c r="AA170" i="44" s="1"/>
  <c r="AA114" i="44" a="1"/>
  <c r="AA114" i="44" s="1"/>
  <c r="AA58" i="44" a="1"/>
  <c r="AA58" i="44" s="1"/>
  <c r="AA30" i="44" a="1"/>
  <c r="AA30" i="44" s="1"/>
  <c r="AA94" i="44" a="1"/>
  <c r="AA94" i="44" s="1"/>
  <c r="AA158" i="44" a="1"/>
  <c r="AA158" i="44" s="1"/>
  <c r="AA222" i="44" a="1"/>
  <c r="AA222" i="44" s="1"/>
  <c r="AA63" i="44" a="1"/>
  <c r="AA63" i="44" s="1"/>
  <c r="AA127" i="44" a="1"/>
  <c r="AA127" i="44" s="1"/>
  <c r="AA8" i="44" a="1"/>
  <c r="AA8" i="44" s="1"/>
  <c r="AA72" i="44" a="1"/>
  <c r="AA72" i="44" s="1"/>
  <c r="AA136" i="44" a="1"/>
  <c r="AA136" i="44" s="1"/>
  <c r="AA9" i="44" a="1"/>
  <c r="AA9" i="44" s="1"/>
  <c r="AA73" i="44" a="1"/>
  <c r="AA73" i="44" s="1"/>
  <c r="AA137" i="44" a="1"/>
  <c r="AA137" i="44" s="1"/>
  <c r="AA11" i="44" a="1"/>
  <c r="AA11" i="44" s="1"/>
  <c r="AA75" i="44" a="1"/>
  <c r="AA75" i="44" s="1"/>
  <c r="AA139" i="44" a="1"/>
  <c r="AA139" i="44" s="1"/>
  <c r="AA203" i="44" a="1"/>
  <c r="AA203" i="44" s="1"/>
  <c r="AA36" i="44" a="1"/>
  <c r="AA36" i="44" s="1"/>
  <c r="AA100" i="44" a="1"/>
  <c r="AA100" i="44" s="1"/>
  <c r="AA164" i="44" a="1"/>
  <c r="AA164" i="44" s="1"/>
  <c r="AA29" i="44" a="1"/>
  <c r="AA29" i="44" s="1"/>
  <c r="AA93" i="44" a="1"/>
  <c r="AA93" i="44" s="1"/>
  <c r="AA157" i="44" a="1"/>
  <c r="AA157" i="44" s="1"/>
  <c r="AA221" i="44" a="1"/>
  <c r="AA221" i="44" s="1"/>
  <c r="AA240" i="44" a="1"/>
  <c r="AA240" i="44" s="1"/>
  <c r="AA233" i="44" a="1"/>
  <c r="AA233" i="44" s="1"/>
  <c r="AA225" i="44" a="1"/>
  <c r="AA225" i="44" s="1"/>
  <c r="AA215" i="44" a="1"/>
  <c r="AA215" i="44" s="1"/>
  <c r="AA202" i="44" a="1"/>
  <c r="AA202" i="44" s="1"/>
  <c r="AA178" i="44" a="1"/>
  <c r="AA178" i="44" s="1"/>
  <c r="AA122" i="44" a="1"/>
  <c r="AA122" i="44" s="1"/>
  <c r="AA130" i="44" a="1"/>
  <c r="AA130" i="44" s="1"/>
  <c r="AA38" i="44" a="1"/>
  <c r="AA38" i="44" s="1"/>
  <c r="AA102" i="44" a="1"/>
  <c r="AA102" i="44" s="1"/>
  <c r="AA166" i="44" a="1"/>
  <c r="AA166" i="44" s="1"/>
  <c r="AA7" i="44" a="1"/>
  <c r="AA7" i="44" s="1"/>
  <c r="AA71" i="44" a="1"/>
  <c r="AA71" i="44" s="1"/>
  <c r="AA135" i="44" a="1"/>
  <c r="AA135" i="44" s="1"/>
  <c r="AA16" i="44" a="1"/>
  <c r="AA16" i="44" s="1"/>
  <c r="AA80" i="44" a="1"/>
  <c r="AA80" i="44" s="1"/>
  <c r="AA144" i="44" a="1"/>
  <c r="AA144" i="44" s="1"/>
  <c r="AA17" i="44" a="1"/>
  <c r="AA17" i="44" s="1"/>
  <c r="AA81" i="44" a="1"/>
  <c r="AA81" i="44" s="1"/>
  <c r="AA145" i="44" a="1"/>
  <c r="AA145" i="44" s="1"/>
  <c r="AA19" i="44" a="1"/>
  <c r="AA19" i="44" s="1"/>
  <c r="AA83" i="44" a="1"/>
  <c r="AA83" i="44" s="1"/>
  <c r="AA147" i="44" a="1"/>
  <c r="AA147" i="44" s="1"/>
  <c r="AA211" i="44" a="1"/>
  <c r="AA211" i="44" s="1"/>
  <c r="AA44" i="44" a="1"/>
  <c r="AA44" i="44" s="1"/>
  <c r="AA108" i="44" a="1"/>
  <c r="AA108" i="44" s="1"/>
  <c r="AA172" i="44" a="1"/>
  <c r="AA172" i="44" s="1"/>
  <c r="AA37" i="44" a="1"/>
  <c r="AA37" i="44" s="1"/>
  <c r="AA101" i="44" a="1"/>
  <c r="AA101" i="44" s="1"/>
  <c r="AA165" i="44" a="1"/>
  <c r="AA165" i="44" s="1"/>
  <c r="AA10" i="44" a="1"/>
  <c r="AA10" i="44" s="1"/>
  <c r="AA248" i="44" a="1"/>
  <c r="AA248" i="44" s="1"/>
  <c r="AA241" i="44" a="1"/>
  <c r="AA241" i="44" s="1"/>
  <c r="AA234" i="44" a="1"/>
  <c r="AA234" i="44" s="1"/>
  <c r="AA226" i="44" a="1"/>
  <c r="AA226" i="44" s="1"/>
  <c r="AA216" i="44" a="1"/>
  <c r="AA216" i="44" s="1"/>
  <c r="AA204" i="44" a="1"/>
  <c r="AA204" i="44" s="1"/>
  <c r="AA186" i="44" a="1"/>
  <c r="AA186" i="44" s="1"/>
  <c r="AA191" i="44" a="1"/>
  <c r="AA191" i="44" s="1"/>
  <c r="AA46" i="44" a="1"/>
  <c r="AA46" i="44" s="1"/>
  <c r="AA110" i="44" a="1"/>
  <c r="AA110" i="44" s="1"/>
  <c r="AA174" i="44" a="1"/>
  <c r="AA174" i="44" s="1"/>
  <c r="AA15" i="44" a="1"/>
  <c r="AA15" i="44" s="1"/>
  <c r="AA79" i="44" a="1"/>
  <c r="AA79" i="44" s="1"/>
  <c r="AA143" i="44" a="1"/>
  <c r="AA143" i="44" s="1"/>
  <c r="AA24" i="44" a="1"/>
  <c r="AA24" i="44" s="1"/>
  <c r="AA88" i="44" a="1"/>
  <c r="AA88" i="44" s="1"/>
  <c r="AA152" i="44" a="1"/>
  <c r="AA152" i="44" s="1"/>
  <c r="AA25" i="44" a="1"/>
  <c r="AA25" i="44" s="1"/>
  <c r="AA89" i="44" a="1"/>
  <c r="AA89" i="44" s="1"/>
  <c r="AA153" i="44" a="1"/>
  <c r="AA153" i="44" s="1"/>
  <c r="AA27" i="44" a="1"/>
  <c r="AA27" i="44" s="1"/>
  <c r="AA91" i="44" a="1"/>
  <c r="AA91" i="44" s="1"/>
  <c r="AA155" i="44" a="1"/>
  <c r="AA155" i="44" s="1"/>
  <c r="AA219" i="44" a="1"/>
  <c r="AA219" i="44" s="1"/>
  <c r="AA52" i="44" a="1"/>
  <c r="AA52" i="44" s="1"/>
  <c r="AA116" i="44" a="1"/>
  <c r="AA116" i="44" s="1"/>
  <c r="AA180" i="44" a="1"/>
  <c r="AA180" i="44" s="1"/>
  <c r="AA45" i="44" a="1"/>
  <c r="AA45" i="44" s="1"/>
  <c r="AA109" i="44" a="1"/>
  <c r="AA109" i="44" s="1"/>
  <c r="AA173" i="44" a="1"/>
  <c r="AA173" i="44" s="1"/>
  <c r="AA74" i="44" a="1"/>
  <c r="AA74" i="44" s="1"/>
  <c r="AA18" i="44" a="1"/>
  <c r="AA18" i="44" s="1"/>
  <c r="AA249" i="44" a="1"/>
  <c r="AA249" i="44" s="1"/>
  <c r="AA242" i="44" a="1"/>
  <c r="AA242" i="44" s="1"/>
  <c r="AA235" i="44" a="1"/>
  <c r="AA235" i="44" s="1"/>
  <c r="AA228" i="44" a="1"/>
  <c r="AA228" i="44" s="1"/>
  <c r="AA217" i="44" a="1"/>
  <c r="AA217" i="44" s="1"/>
  <c r="AA207" i="44" a="1"/>
  <c r="AA207" i="44" s="1"/>
  <c r="AA208" i="44" a="1"/>
  <c r="AA208" i="44" s="1"/>
  <c r="AA218" i="44" a="1"/>
  <c r="AA218" i="44" s="1"/>
  <c r="AA66" i="44" a="1"/>
  <c r="AA66" i="44" s="1"/>
  <c r="AA54" i="44" a="1"/>
  <c r="AA54" i="44" s="1"/>
  <c r="AA118" i="44" a="1"/>
  <c r="AA118" i="44" s="1"/>
  <c r="AA182" i="44" a="1"/>
  <c r="AA182" i="44" s="1"/>
  <c r="AA23" i="44" a="1"/>
  <c r="AA23" i="44" s="1"/>
  <c r="AA87" i="44" a="1"/>
  <c r="AA87" i="44" s="1"/>
  <c r="AA151" i="44" a="1"/>
  <c r="AA151" i="44" s="1"/>
  <c r="AA32" i="44" a="1"/>
  <c r="AA32" i="44" s="1"/>
  <c r="AA96" i="44" a="1"/>
  <c r="AA96" i="44" s="1"/>
  <c r="AA160" i="44" a="1"/>
  <c r="AA160" i="44" s="1"/>
  <c r="AA33" i="44" a="1"/>
  <c r="AA33" i="44" s="1"/>
  <c r="AA97" i="44" a="1"/>
  <c r="AA97" i="44" s="1"/>
  <c r="AA161" i="44" a="1"/>
  <c r="AA161" i="44" s="1"/>
  <c r="AA35" i="44" a="1"/>
  <c r="AA35" i="44" s="1"/>
  <c r="AA99" i="44" a="1"/>
  <c r="AA99" i="44" s="1"/>
  <c r="AA163" i="44" a="1"/>
  <c r="AA163" i="44" s="1"/>
  <c r="AA227" i="44" a="1"/>
  <c r="AA227" i="44" s="1"/>
  <c r="AA60" i="44" a="1"/>
  <c r="AA60" i="44" s="1"/>
  <c r="AA124" i="44" a="1"/>
  <c r="AA124" i="44" s="1"/>
  <c r="AA188" i="44" a="1"/>
  <c r="AA188" i="44" s="1"/>
  <c r="AA53" i="44" a="1"/>
  <c r="AA53" i="44" s="1"/>
  <c r="AA117" i="44" a="1"/>
  <c r="AA117" i="44" s="1"/>
  <c r="AA181" i="44" a="1"/>
  <c r="AA181" i="44" s="1"/>
  <c r="AA138" i="44" a="1"/>
  <c r="AA138" i="44" s="1"/>
  <c r="AA82" i="44" a="1"/>
  <c r="AA82" i="44" s="1"/>
  <c r="AA26" i="44" a="1"/>
  <c r="AA26" i="44" s="1"/>
  <c r="AA250" i="44" a="1"/>
  <c r="AA250" i="44" s="1"/>
  <c r="AA243" i="44" a="1"/>
  <c r="AA243" i="44" s="1"/>
  <c r="AA236" i="44" a="1"/>
  <c r="AA236" i="44" s="1"/>
  <c r="AA229" i="44" a="1"/>
  <c r="AA229" i="44" s="1"/>
  <c r="AA220" i="44" a="1"/>
  <c r="AA220" i="44" s="1"/>
  <c r="AB502" i="43"/>
  <c r="E136" i="37" s="1"/>
  <c r="AA62" i="44" a="1"/>
  <c r="AA62" i="44" s="1"/>
  <c r="AA126" i="44" a="1"/>
  <c r="AA126" i="44" s="1"/>
  <c r="AA190" i="44" a="1"/>
  <c r="AA190" i="44" s="1"/>
  <c r="AA31" i="44" a="1"/>
  <c r="AA31" i="44" s="1"/>
  <c r="AA95" i="44" a="1"/>
  <c r="AA95" i="44" s="1"/>
  <c r="AA159" i="44" a="1"/>
  <c r="AA159" i="44" s="1"/>
  <c r="AA40" i="44" a="1"/>
  <c r="AA40" i="44" s="1"/>
  <c r="AA104" i="44" a="1"/>
  <c r="AA104" i="44" s="1"/>
  <c r="AA168" i="44" a="1"/>
  <c r="AA168" i="44" s="1"/>
  <c r="AA41" i="44" a="1"/>
  <c r="AA41" i="44" s="1"/>
  <c r="AA105" i="44" a="1"/>
  <c r="AA105" i="44" s="1"/>
  <c r="AA169" i="44" a="1"/>
  <c r="AA169" i="44" s="1"/>
  <c r="AA43" i="44" a="1"/>
  <c r="AA43" i="44" s="1"/>
  <c r="AA107" i="44" a="1"/>
  <c r="AA107" i="44" s="1"/>
  <c r="AA171" i="44" a="1"/>
  <c r="AA171" i="44" s="1"/>
  <c r="AA4" i="44" a="1"/>
  <c r="AA4" i="44" s="1"/>
  <c r="AA68" i="44" a="1"/>
  <c r="AA68" i="44" s="1"/>
  <c r="AA132" i="44" a="1"/>
  <c r="AA132" i="44" s="1"/>
  <c r="AA196" i="44" a="1"/>
  <c r="AA196" i="44" s="1"/>
  <c r="AA61" i="44" a="1"/>
  <c r="AA61" i="44" s="1"/>
  <c r="AA125" i="44" a="1"/>
  <c r="AA125" i="44" s="1"/>
  <c r="AA189" i="44" a="1"/>
  <c r="AA189" i="44" s="1"/>
  <c r="AA194" i="44" a="1"/>
  <c r="AA194" i="44" s="1"/>
  <c r="AA146" i="44" a="1"/>
  <c r="AA146" i="44" s="1"/>
  <c r="AA90" i="44" a="1"/>
  <c r="AA90" i="44" s="1"/>
  <c r="AA34" i="44" a="1"/>
  <c r="AA34" i="44" s="1"/>
  <c r="AA251" i="44" a="1"/>
  <c r="AA251" i="44" s="1"/>
  <c r="AA244" i="44" a="1"/>
  <c r="AA244" i="44" s="1"/>
  <c r="AA237" i="44" a="1"/>
  <c r="AA237" i="44" s="1"/>
  <c r="AA230" i="44" a="1"/>
  <c r="AA230" i="44" s="1"/>
  <c r="AA231" i="44" a="1"/>
  <c r="AA231" i="44" s="1"/>
  <c r="AA6" i="44" a="1"/>
  <c r="AA6" i="44" s="1"/>
  <c r="AA70" i="44" a="1"/>
  <c r="AA70" i="44" s="1"/>
  <c r="AA134" i="44" a="1"/>
  <c r="AA134" i="44" s="1"/>
  <c r="AA198" i="44" a="1"/>
  <c r="AA198" i="44" s="1"/>
  <c r="AA39" i="44" a="1"/>
  <c r="AA39" i="44" s="1"/>
  <c r="AA103" i="44" a="1"/>
  <c r="AA103" i="44" s="1"/>
  <c r="AA167" i="44" a="1"/>
  <c r="AA167" i="44" s="1"/>
  <c r="AA48" i="44" a="1"/>
  <c r="AA48" i="44" s="1"/>
  <c r="AA112" i="44" a="1"/>
  <c r="AA112" i="44" s="1"/>
  <c r="AA176" i="44" a="1"/>
  <c r="AA176" i="44" s="1"/>
  <c r="AA49" i="44" a="1"/>
  <c r="AA49" i="44" s="1"/>
  <c r="AA113" i="44" a="1"/>
  <c r="AA113" i="44" s="1"/>
  <c r="AA177" i="44" a="1"/>
  <c r="AA177" i="44" s="1"/>
  <c r="AA51" i="44" a="1"/>
  <c r="AA51" i="44" s="1"/>
  <c r="AA115" i="44" a="1"/>
  <c r="AA115" i="44" s="1"/>
  <c r="AA179" i="44" a="1"/>
  <c r="AA179" i="44" s="1"/>
  <c r="AA12" i="44" a="1"/>
  <c r="AA12" i="44" s="1"/>
  <c r="AA76" i="44" a="1"/>
  <c r="AA76" i="44" s="1"/>
  <c r="AA140" i="44" a="1"/>
  <c r="AA140" i="44" s="1"/>
  <c r="AA5" i="44" a="1"/>
  <c r="AA5" i="44" s="1"/>
  <c r="AA69" i="44" a="1"/>
  <c r="AA69" i="44" s="1"/>
  <c r="AA133" i="44" a="1"/>
  <c r="AA133" i="44" s="1"/>
  <c r="AA197" i="44" a="1"/>
  <c r="AA197" i="44" s="1"/>
  <c r="AA209" i="44" a="1"/>
  <c r="AA209" i="44" s="1"/>
  <c r="AA199" i="44" a="1"/>
  <c r="AA199" i="44" s="1"/>
  <c r="AA154" i="44" a="1"/>
  <c r="AA154" i="44" s="1"/>
  <c r="AA98" i="44" a="1"/>
  <c r="AA98" i="44" s="1"/>
  <c r="AA42" i="44" a="1"/>
  <c r="AA42" i="44" s="1"/>
  <c r="AA252" i="44" a="1"/>
  <c r="AA252" i="44" s="1"/>
  <c r="AA245" i="44" a="1"/>
  <c r="AA245" i="44" s="1"/>
  <c r="AA238" i="44" a="1"/>
  <c r="AA238" i="44" s="1"/>
  <c r="AA239" i="44" a="1"/>
  <c r="AA239" i="44" s="1"/>
  <c r="AA247" i="44" a="1"/>
  <c r="AA247" i="44" s="1"/>
  <c r="AA3" i="44" a="1"/>
  <c r="AA3" i="44" s="1"/>
  <c r="V2" i="43"/>
  <c r="AU2" i="43" s="1"/>
  <c r="T58" i="44" a="1"/>
  <c r="T58" i="44" s="1"/>
  <c r="T122" i="44" a="1"/>
  <c r="T122" i="44" s="1"/>
  <c r="T186" i="44" a="1"/>
  <c r="T186" i="44" s="1"/>
  <c r="T250" i="44" a="1"/>
  <c r="T250" i="44" s="1"/>
  <c r="T67" i="44" a="1"/>
  <c r="T67" i="44" s="1"/>
  <c r="T131" i="44" a="1"/>
  <c r="T131" i="44" s="1"/>
  <c r="T195" i="44" a="1"/>
  <c r="T195" i="44" s="1"/>
  <c r="T4" i="44" a="1"/>
  <c r="T4" i="44" s="1"/>
  <c r="T68" i="44" a="1"/>
  <c r="T68" i="44" s="1"/>
  <c r="T132" i="44" a="1"/>
  <c r="T132" i="44" s="1"/>
  <c r="T196" i="44" a="1"/>
  <c r="T196" i="44" s="1"/>
  <c r="T5" i="44" a="1"/>
  <c r="T5" i="44" s="1"/>
  <c r="T69" i="44" a="1"/>
  <c r="T69" i="44" s="1"/>
  <c r="T133" i="44" a="1"/>
  <c r="T133" i="44" s="1"/>
  <c r="T197" i="44" a="1"/>
  <c r="T197" i="44" s="1"/>
  <c r="T6" i="44" a="1"/>
  <c r="T6" i="44" s="1"/>
  <c r="T70" i="44" a="1"/>
  <c r="T70" i="44" s="1"/>
  <c r="T134" i="44" a="1"/>
  <c r="T134" i="44" s="1"/>
  <c r="T198" i="44" a="1"/>
  <c r="T198" i="44" s="1"/>
  <c r="T15" i="44" a="1"/>
  <c r="T15" i="44" s="1"/>
  <c r="T79" i="44" a="1"/>
  <c r="T79" i="44" s="1"/>
  <c r="T143" i="44" a="1"/>
  <c r="T143" i="44" s="1"/>
  <c r="T207" i="44" a="1"/>
  <c r="T207" i="44" s="1"/>
  <c r="T24" i="44" a="1"/>
  <c r="T24" i="44" s="1"/>
  <c r="T88" i="44" a="1"/>
  <c r="T88" i="44" s="1"/>
  <c r="T152" i="44" a="1"/>
  <c r="T152" i="44" s="1"/>
  <c r="T216" i="44" a="1"/>
  <c r="T216" i="44" s="1"/>
  <c r="T9" i="44" a="1"/>
  <c r="T9" i="44" s="1"/>
  <c r="T25" i="44" a="1"/>
  <c r="T25" i="44" s="1"/>
  <c r="T41" i="44" a="1"/>
  <c r="T41" i="44" s="1"/>
  <c r="T57" i="44" a="1"/>
  <c r="T57" i="44" s="1"/>
  <c r="T66" i="44" a="1"/>
  <c r="T66" i="44" s="1"/>
  <c r="T130" i="44" a="1"/>
  <c r="T130" i="44" s="1"/>
  <c r="T194" i="44" a="1"/>
  <c r="T194" i="44" s="1"/>
  <c r="T11" i="44" a="1"/>
  <c r="T11" i="44" s="1"/>
  <c r="T75" i="44" a="1"/>
  <c r="T75" i="44" s="1"/>
  <c r="T139" i="44" a="1"/>
  <c r="T139" i="44" s="1"/>
  <c r="T203" i="44" a="1"/>
  <c r="T203" i="44" s="1"/>
  <c r="T12" i="44" a="1"/>
  <c r="T12" i="44" s="1"/>
  <c r="T76" i="44" a="1"/>
  <c r="T76" i="44" s="1"/>
  <c r="T140" i="44" a="1"/>
  <c r="T140" i="44" s="1"/>
  <c r="T204" i="44" a="1"/>
  <c r="T204" i="44" s="1"/>
  <c r="T13" i="44" a="1"/>
  <c r="T13" i="44" s="1"/>
  <c r="T77" i="44" a="1"/>
  <c r="T77" i="44" s="1"/>
  <c r="T141" i="44" a="1"/>
  <c r="T141" i="44" s="1"/>
  <c r="T205" i="44" a="1"/>
  <c r="T205" i="44" s="1"/>
  <c r="T14" i="44" a="1"/>
  <c r="T14" i="44" s="1"/>
  <c r="T78" i="44" a="1"/>
  <c r="T78" i="44" s="1"/>
  <c r="T142" i="44" a="1"/>
  <c r="T142" i="44" s="1"/>
  <c r="T206" i="44" a="1"/>
  <c r="T206" i="44" s="1"/>
  <c r="T23" i="44" a="1"/>
  <c r="T23" i="44" s="1"/>
  <c r="T87" i="44" a="1"/>
  <c r="T87" i="44" s="1"/>
  <c r="T151" i="44" a="1"/>
  <c r="T151" i="44" s="1"/>
  <c r="T215" i="44" a="1"/>
  <c r="T215" i="44" s="1"/>
  <c r="T32" i="44" a="1"/>
  <c r="T32" i="44" s="1"/>
  <c r="T96" i="44" a="1"/>
  <c r="T96" i="44" s="1"/>
  <c r="T160" i="44" a="1"/>
  <c r="T160" i="44" s="1"/>
  <c r="T224" i="44" a="1"/>
  <c r="T224" i="44" s="1"/>
  <c r="T73" i="44" a="1"/>
  <c r="T73" i="44" s="1"/>
  <c r="T89" i="44" a="1"/>
  <c r="T89" i="44" s="1"/>
  <c r="T105" i="44" a="1"/>
  <c r="T105" i="44" s="1"/>
  <c r="T121" i="44" a="1"/>
  <c r="T121" i="44" s="1"/>
  <c r="T10" i="44" a="1"/>
  <c r="T10" i="44" s="1"/>
  <c r="T74" i="44" a="1"/>
  <c r="T74" i="44" s="1"/>
  <c r="T138" i="44" a="1"/>
  <c r="T138" i="44" s="1"/>
  <c r="T202" i="44" a="1"/>
  <c r="T202" i="44" s="1"/>
  <c r="T19" i="44" a="1"/>
  <c r="T19" i="44" s="1"/>
  <c r="T83" i="44" a="1"/>
  <c r="T83" i="44" s="1"/>
  <c r="T147" i="44" a="1"/>
  <c r="T147" i="44" s="1"/>
  <c r="T211" i="44" a="1"/>
  <c r="T211" i="44" s="1"/>
  <c r="T20" i="44" a="1"/>
  <c r="T20" i="44" s="1"/>
  <c r="T84" i="44" a="1"/>
  <c r="T84" i="44" s="1"/>
  <c r="T148" i="44" a="1"/>
  <c r="T148" i="44" s="1"/>
  <c r="T212" i="44" a="1"/>
  <c r="T212" i="44" s="1"/>
  <c r="T21" i="44" a="1"/>
  <c r="T21" i="44" s="1"/>
  <c r="T85" i="44" a="1"/>
  <c r="T85" i="44" s="1"/>
  <c r="T149" i="44" a="1"/>
  <c r="T149" i="44" s="1"/>
  <c r="T213" i="44" a="1"/>
  <c r="T213" i="44" s="1"/>
  <c r="T22" i="44" a="1"/>
  <c r="T22" i="44" s="1"/>
  <c r="T86" i="44" a="1"/>
  <c r="T86" i="44" s="1"/>
  <c r="T150" i="44" a="1"/>
  <c r="T150" i="44" s="1"/>
  <c r="T214" i="44" a="1"/>
  <c r="T214" i="44" s="1"/>
  <c r="T31" i="44" a="1"/>
  <c r="T31" i="44" s="1"/>
  <c r="T95" i="44" a="1"/>
  <c r="T95" i="44" s="1"/>
  <c r="T159" i="44" a="1"/>
  <c r="T159" i="44" s="1"/>
  <c r="T223" i="44" a="1"/>
  <c r="T223" i="44" s="1"/>
  <c r="T40" i="44" a="1"/>
  <c r="T40" i="44" s="1"/>
  <c r="T104" i="44" a="1"/>
  <c r="T104" i="44" s="1"/>
  <c r="T168" i="44" a="1"/>
  <c r="T168" i="44" s="1"/>
  <c r="T232" i="44" a="1"/>
  <c r="T232" i="44" s="1"/>
  <c r="T137" i="44" a="1"/>
  <c r="T137" i="44" s="1"/>
  <c r="T153" i="44" a="1"/>
  <c r="T153" i="44" s="1"/>
  <c r="T169" i="44" a="1"/>
  <c r="T169" i="44" s="1"/>
  <c r="T185" i="44" a="1"/>
  <c r="T185" i="44" s="1"/>
  <c r="T18" i="44" a="1"/>
  <c r="T18" i="44" s="1"/>
  <c r="T82" i="44" a="1"/>
  <c r="T82" i="44" s="1"/>
  <c r="T146" i="44" a="1"/>
  <c r="T146" i="44" s="1"/>
  <c r="T210" i="44" a="1"/>
  <c r="T210" i="44" s="1"/>
  <c r="T27" i="44" a="1"/>
  <c r="T27" i="44" s="1"/>
  <c r="T91" i="44" a="1"/>
  <c r="T91" i="44" s="1"/>
  <c r="T155" i="44" a="1"/>
  <c r="T155" i="44" s="1"/>
  <c r="T219" i="44" a="1"/>
  <c r="T219" i="44" s="1"/>
  <c r="T28" i="44" a="1"/>
  <c r="T28" i="44" s="1"/>
  <c r="T92" i="44" a="1"/>
  <c r="T92" i="44" s="1"/>
  <c r="T156" i="44" a="1"/>
  <c r="T156" i="44" s="1"/>
  <c r="T220" i="44" a="1"/>
  <c r="T220" i="44" s="1"/>
  <c r="T29" i="44" a="1"/>
  <c r="T29" i="44" s="1"/>
  <c r="T93" i="44" a="1"/>
  <c r="T93" i="44" s="1"/>
  <c r="T157" i="44" a="1"/>
  <c r="T157" i="44" s="1"/>
  <c r="T221" i="44" a="1"/>
  <c r="T221" i="44" s="1"/>
  <c r="T30" i="44" a="1"/>
  <c r="T30" i="44" s="1"/>
  <c r="T94" i="44" a="1"/>
  <c r="T94" i="44" s="1"/>
  <c r="T158" i="44" a="1"/>
  <c r="T158" i="44" s="1"/>
  <c r="T222" i="44" a="1"/>
  <c r="T222" i="44" s="1"/>
  <c r="T39" i="44" a="1"/>
  <c r="T39" i="44" s="1"/>
  <c r="T103" i="44" a="1"/>
  <c r="T103" i="44" s="1"/>
  <c r="T167" i="44" a="1"/>
  <c r="T167" i="44" s="1"/>
  <c r="T231" i="44" a="1"/>
  <c r="T231" i="44" s="1"/>
  <c r="T48" i="44" a="1"/>
  <c r="T48" i="44" s="1"/>
  <c r="T112" i="44" a="1"/>
  <c r="T112" i="44" s="1"/>
  <c r="T176" i="44" a="1"/>
  <c r="T176" i="44" s="1"/>
  <c r="T240" i="44" a="1"/>
  <c r="T240" i="44" s="1"/>
  <c r="T201" i="44" a="1"/>
  <c r="T201" i="44" s="1"/>
  <c r="T217" i="44" a="1"/>
  <c r="T217" i="44" s="1"/>
  <c r="T233" i="44" a="1"/>
  <c r="T233" i="44" s="1"/>
  <c r="T249" i="44" a="1"/>
  <c r="T249" i="44" s="1"/>
  <c r="T26" i="44" a="1"/>
  <c r="T26" i="44" s="1"/>
  <c r="T90" i="44" a="1"/>
  <c r="T90" i="44" s="1"/>
  <c r="T154" i="44" a="1"/>
  <c r="T154" i="44" s="1"/>
  <c r="T218" i="44" a="1"/>
  <c r="T218" i="44" s="1"/>
  <c r="T35" i="44" a="1"/>
  <c r="T35" i="44" s="1"/>
  <c r="T99" i="44" a="1"/>
  <c r="T99" i="44" s="1"/>
  <c r="T163" i="44" a="1"/>
  <c r="T163" i="44" s="1"/>
  <c r="T227" i="44" a="1"/>
  <c r="T227" i="44" s="1"/>
  <c r="T36" i="44" a="1"/>
  <c r="T36" i="44" s="1"/>
  <c r="T100" i="44" a="1"/>
  <c r="T100" i="44" s="1"/>
  <c r="T164" i="44" a="1"/>
  <c r="T164" i="44" s="1"/>
  <c r="T228" i="44" a="1"/>
  <c r="T228" i="44" s="1"/>
  <c r="T37" i="44" a="1"/>
  <c r="T37" i="44" s="1"/>
  <c r="T101" i="44" a="1"/>
  <c r="T101" i="44" s="1"/>
  <c r="T165" i="44" a="1"/>
  <c r="T165" i="44" s="1"/>
  <c r="T229" i="44" a="1"/>
  <c r="T229" i="44" s="1"/>
  <c r="T38" i="44" a="1"/>
  <c r="T38" i="44" s="1"/>
  <c r="T102" i="44" a="1"/>
  <c r="T102" i="44" s="1"/>
  <c r="T166" i="44" a="1"/>
  <c r="T166" i="44" s="1"/>
  <c r="T230" i="44" a="1"/>
  <c r="T230" i="44" s="1"/>
  <c r="T47" i="44" a="1"/>
  <c r="T47" i="44" s="1"/>
  <c r="T111" i="44" a="1"/>
  <c r="T111" i="44" s="1"/>
  <c r="T175" i="44" a="1"/>
  <c r="T175" i="44" s="1"/>
  <c r="T239" i="44" a="1"/>
  <c r="T239" i="44" s="1"/>
  <c r="T56" i="44" a="1"/>
  <c r="T56" i="44" s="1"/>
  <c r="T120" i="44" a="1"/>
  <c r="T120" i="44" s="1"/>
  <c r="T184" i="44" a="1"/>
  <c r="T184" i="44" s="1"/>
  <c r="T248" i="44" a="1"/>
  <c r="T248" i="44" s="1"/>
  <c r="T17" i="44" a="1"/>
  <c r="T17" i="44" s="1"/>
  <c r="T33" i="44" a="1"/>
  <c r="T33" i="44" s="1"/>
  <c r="T49" i="44" a="1"/>
  <c r="T49" i="44" s="1"/>
  <c r="U502" i="43"/>
  <c r="E130" i="37" s="1"/>
  <c r="T34" i="44" a="1"/>
  <c r="T34" i="44" s="1"/>
  <c r="T98" i="44" a="1"/>
  <c r="T98" i="44" s="1"/>
  <c r="T162" i="44" a="1"/>
  <c r="T162" i="44" s="1"/>
  <c r="T226" i="44" a="1"/>
  <c r="T226" i="44" s="1"/>
  <c r="T43" i="44" a="1"/>
  <c r="T43" i="44" s="1"/>
  <c r="T107" i="44" a="1"/>
  <c r="T107" i="44" s="1"/>
  <c r="T171" i="44" a="1"/>
  <c r="T171" i="44" s="1"/>
  <c r="T235" i="44" a="1"/>
  <c r="T235" i="44" s="1"/>
  <c r="T44" i="44" a="1"/>
  <c r="T44" i="44" s="1"/>
  <c r="T108" i="44" a="1"/>
  <c r="T108" i="44" s="1"/>
  <c r="T172" i="44" a="1"/>
  <c r="T172" i="44" s="1"/>
  <c r="T236" i="44" a="1"/>
  <c r="T236" i="44" s="1"/>
  <c r="T45" i="44" a="1"/>
  <c r="T45" i="44" s="1"/>
  <c r="T109" i="44" a="1"/>
  <c r="T109" i="44" s="1"/>
  <c r="T173" i="44" a="1"/>
  <c r="T173" i="44" s="1"/>
  <c r="T237" i="44" a="1"/>
  <c r="T237" i="44" s="1"/>
  <c r="T46" i="44" a="1"/>
  <c r="T46" i="44" s="1"/>
  <c r="T110" i="44" a="1"/>
  <c r="T110" i="44" s="1"/>
  <c r="T174" i="44" a="1"/>
  <c r="T174" i="44" s="1"/>
  <c r="T238" i="44" a="1"/>
  <c r="T238" i="44" s="1"/>
  <c r="T55" i="44" a="1"/>
  <c r="T55" i="44" s="1"/>
  <c r="T119" i="44" a="1"/>
  <c r="T119" i="44" s="1"/>
  <c r="T183" i="44" a="1"/>
  <c r="T183" i="44" s="1"/>
  <c r="T247" i="44" a="1"/>
  <c r="T247" i="44" s="1"/>
  <c r="T64" i="44" a="1"/>
  <c r="T64" i="44" s="1"/>
  <c r="T128" i="44" a="1"/>
  <c r="T128" i="44" s="1"/>
  <c r="T192" i="44" a="1"/>
  <c r="T192" i="44" s="1"/>
  <c r="T65" i="44" a="1"/>
  <c r="T65" i="44" s="1"/>
  <c r="T81" i="44" a="1"/>
  <c r="T81" i="44" s="1"/>
  <c r="T97" i="44" a="1"/>
  <c r="T97" i="44" s="1"/>
  <c r="T113" i="44" a="1"/>
  <c r="T113" i="44" s="1"/>
  <c r="T42" i="44" a="1"/>
  <c r="T42" i="44" s="1"/>
  <c r="T106" i="44" a="1"/>
  <c r="T106" i="44" s="1"/>
  <c r="T170" i="44" a="1"/>
  <c r="T170" i="44" s="1"/>
  <c r="T234" i="44" a="1"/>
  <c r="T234" i="44" s="1"/>
  <c r="T51" i="44" a="1"/>
  <c r="T51" i="44" s="1"/>
  <c r="T115" i="44" a="1"/>
  <c r="T115" i="44" s="1"/>
  <c r="T179" i="44" a="1"/>
  <c r="T179" i="44" s="1"/>
  <c r="T243" i="44" a="1"/>
  <c r="T243" i="44" s="1"/>
  <c r="T52" i="44" a="1"/>
  <c r="T52" i="44" s="1"/>
  <c r="T116" i="44" a="1"/>
  <c r="T116" i="44" s="1"/>
  <c r="T180" i="44" a="1"/>
  <c r="T180" i="44" s="1"/>
  <c r="T244" i="44" a="1"/>
  <c r="T244" i="44" s="1"/>
  <c r="T53" i="44" a="1"/>
  <c r="T53" i="44" s="1"/>
  <c r="T117" i="44" a="1"/>
  <c r="T117" i="44" s="1"/>
  <c r="T181" i="44" a="1"/>
  <c r="T181" i="44" s="1"/>
  <c r="T245" i="44" a="1"/>
  <c r="T245" i="44" s="1"/>
  <c r="T54" i="44" a="1"/>
  <c r="T54" i="44" s="1"/>
  <c r="T118" i="44" a="1"/>
  <c r="T118" i="44" s="1"/>
  <c r="T182" i="44" a="1"/>
  <c r="T182" i="44" s="1"/>
  <c r="T246" i="44" a="1"/>
  <c r="T246" i="44" s="1"/>
  <c r="T63" i="44" a="1"/>
  <c r="T63" i="44" s="1"/>
  <c r="T127" i="44" a="1"/>
  <c r="T127" i="44" s="1"/>
  <c r="T191" i="44" a="1"/>
  <c r="T191" i="44" s="1"/>
  <c r="T8" i="44" a="1"/>
  <c r="T8" i="44" s="1"/>
  <c r="T72" i="44" a="1"/>
  <c r="T72" i="44" s="1"/>
  <c r="T136" i="44" a="1"/>
  <c r="T136" i="44" s="1"/>
  <c r="T200" i="44" a="1"/>
  <c r="T200" i="44" s="1"/>
  <c r="T129" i="44" a="1"/>
  <c r="T129" i="44" s="1"/>
  <c r="T145" i="44" a="1"/>
  <c r="T145" i="44" s="1"/>
  <c r="T161" i="44" a="1"/>
  <c r="T161" i="44" s="1"/>
  <c r="T177" i="44" a="1"/>
  <c r="T177" i="44" s="1"/>
  <c r="T50" i="44" a="1"/>
  <c r="T50" i="44" s="1"/>
  <c r="T114" i="44" a="1"/>
  <c r="T114" i="44" s="1"/>
  <c r="T178" i="44" a="1"/>
  <c r="T178" i="44" s="1"/>
  <c r="T242" i="44" a="1"/>
  <c r="T242" i="44" s="1"/>
  <c r="T59" i="44" a="1"/>
  <c r="T59" i="44" s="1"/>
  <c r="T123" i="44" a="1"/>
  <c r="T123" i="44" s="1"/>
  <c r="T187" i="44" a="1"/>
  <c r="T187" i="44" s="1"/>
  <c r="T251" i="44" a="1"/>
  <c r="T251" i="44" s="1"/>
  <c r="T60" i="44" a="1"/>
  <c r="T60" i="44" s="1"/>
  <c r="T124" i="44" a="1"/>
  <c r="T124" i="44" s="1"/>
  <c r="T188" i="44" a="1"/>
  <c r="T188" i="44" s="1"/>
  <c r="T252" i="44" a="1"/>
  <c r="T252" i="44" s="1"/>
  <c r="T61" i="44" a="1"/>
  <c r="T61" i="44" s="1"/>
  <c r="T125" i="44" a="1"/>
  <c r="T125" i="44" s="1"/>
  <c r="T189" i="44" a="1"/>
  <c r="T189" i="44" s="1"/>
  <c r="T253" i="44" a="1"/>
  <c r="T253" i="44" s="1"/>
  <c r="T62" i="44" a="1"/>
  <c r="T62" i="44" s="1"/>
  <c r="T126" i="44" a="1"/>
  <c r="T126" i="44" s="1"/>
  <c r="T190" i="44" a="1"/>
  <c r="T190" i="44" s="1"/>
  <c r="T7" i="44" a="1"/>
  <c r="T7" i="44" s="1"/>
  <c r="T71" i="44" a="1"/>
  <c r="T71" i="44" s="1"/>
  <c r="T135" i="44" a="1"/>
  <c r="T135" i="44" s="1"/>
  <c r="T199" i="44" a="1"/>
  <c r="T199" i="44" s="1"/>
  <c r="T16" i="44" a="1"/>
  <c r="T16" i="44" s="1"/>
  <c r="T80" i="44" a="1"/>
  <c r="T80" i="44" s="1"/>
  <c r="T144" i="44" a="1"/>
  <c r="T144" i="44" s="1"/>
  <c r="T208" i="44" a="1"/>
  <c r="T208" i="44" s="1"/>
  <c r="T193" i="44" a="1"/>
  <c r="T193" i="44" s="1"/>
  <c r="T209" i="44" a="1"/>
  <c r="T209" i="44" s="1"/>
  <c r="T225" i="44" a="1"/>
  <c r="T225" i="44" s="1"/>
  <c r="T241" i="44" a="1"/>
  <c r="T241" i="44" s="1"/>
  <c r="T3" i="44" a="1"/>
  <c r="T3" i="44" s="1"/>
  <c r="BM303" i="43"/>
  <c r="AJ2" i="43"/>
  <c r="AW2" i="43" s="1"/>
  <c r="AH58" i="44" a="1"/>
  <c r="AH58" i="44" s="1"/>
  <c r="AH122" i="44" a="1"/>
  <c r="AH122" i="44" s="1"/>
  <c r="AH186" i="44" a="1"/>
  <c r="AH186" i="44" s="1"/>
  <c r="AH250" i="44" a="1"/>
  <c r="AH250" i="44" s="1"/>
  <c r="AH67" i="44" a="1"/>
  <c r="AH67" i="44" s="1"/>
  <c r="AH131" i="44" a="1"/>
  <c r="AH131" i="44" s="1"/>
  <c r="AH195" i="44" a="1"/>
  <c r="AH195" i="44" s="1"/>
  <c r="AH4" i="44" a="1"/>
  <c r="AH4" i="44" s="1"/>
  <c r="AH68" i="44" a="1"/>
  <c r="AH68" i="44" s="1"/>
  <c r="AH132" i="44" a="1"/>
  <c r="AH132" i="44" s="1"/>
  <c r="AH196" i="44" a="1"/>
  <c r="AH196" i="44" s="1"/>
  <c r="AH5" i="44" a="1"/>
  <c r="AH5" i="44" s="1"/>
  <c r="AH69" i="44" a="1"/>
  <c r="AH69" i="44" s="1"/>
  <c r="AH133" i="44" a="1"/>
  <c r="AH133" i="44" s="1"/>
  <c r="AH197" i="44" a="1"/>
  <c r="AH197" i="44" s="1"/>
  <c r="AH6" i="44" a="1"/>
  <c r="AH6" i="44" s="1"/>
  <c r="AH70" i="44" a="1"/>
  <c r="AH70" i="44" s="1"/>
  <c r="AH134" i="44" a="1"/>
  <c r="AH134" i="44" s="1"/>
  <c r="AH198" i="44" a="1"/>
  <c r="AH198" i="44" s="1"/>
  <c r="AH7" i="44" a="1"/>
  <c r="AH7" i="44" s="1"/>
  <c r="AH64" i="44" a="1"/>
  <c r="AH64" i="44" s="1"/>
  <c r="AH128" i="44" a="1"/>
  <c r="AH128" i="44" s="1"/>
  <c r="AH192" i="44" a="1"/>
  <c r="AH192" i="44" s="1"/>
  <c r="AH9" i="44" a="1"/>
  <c r="AH9" i="44" s="1"/>
  <c r="AH73" i="44" a="1"/>
  <c r="AH73" i="44" s="1"/>
  <c r="AH137" i="44" a="1"/>
  <c r="AH137" i="44" s="1"/>
  <c r="AH201" i="44" a="1"/>
  <c r="AH201" i="44" s="1"/>
  <c r="AH79" i="44" a="1"/>
  <c r="AH79" i="44" s="1"/>
  <c r="AH95" i="44" a="1"/>
  <c r="AH95" i="44" s="1"/>
  <c r="AH111" i="44" a="1"/>
  <c r="AH111" i="44" s="1"/>
  <c r="AH127" i="44" a="1"/>
  <c r="AH127" i="44" s="1"/>
  <c r="AH66" i="44" a="1"/>
  <c r="AH66" i="44" s="1"/>
  <c r="AH130" i="44" a="1"/>
  <c r="AH130" i="44" s="1"/>
  <c r="AH194" i="44" a="1"/>
  <c r="AH194" i="44" s="1"/>
  <c r="AH11" i="44" a="1"/>
  <c r="AH11" i="44" s="1"/>
  <c r="AH75" i="44" a="1"/>
  <c r="AH75" i="44" s="1"/>
  <c r="AH139" i="44" a="1"/>
  <c r="AH139" i="44" s="1"/>
  <c r="AH203" i="44" a="1"/>
  <c r="AH203" i="44" s="1"/>
  <c r="AH12" i="44" a="1"/>
  <c r="AH12" i="44" s="1"/>
  <c r="AH76" i="44" a="1"/>
  <c r="AH76" i="44" s="1"/>
  <c r="AH140" i="44" a="1"/>
  <c r="AH140" i="44" s="1"/>
  <c r="AH204" i="44" a="1"/>
  <c r="AH204" i="44" s="1"/>
  <c r="AH13" i="44" a="1"/>
  <c r="AH13" i="44" s="1"/>
  <c r="AH77" i="44" a="1"/>
  <c r="AH77" i="44" s="1"/>
  <c r="AH141" i="44" a="1"/>
  <c r="AH141" i="44" s="1"/>
  <c r="AH205" i="44" a="1"/>
  <c r="AH205" i="44" s="1"/>
  <c r="AH14" i="44" a="1"/>
  <c r="AH14" i="44" s="1"/>
  <c r="AH78" i="44" a="1"/>
  <c r="AH78" i="44" s="1"/>
  <c r="AH142" i="44" a="1"/>
  <c r="AH142" i="44" s="1"/>
  <c r="AH206" i="44" a="1"/>
  <c r="AH206" i="44" s="1"/>
  <c r="AH8" i="44" a="1"/>
  <c r="AH8" i="44" s="1"/>
  <c r="AH72" i="44" a="1"/>
  <c r="AH72" i="44" s="1"/>
  <c r="AH136" i="44" a="1"/>
  <c r="AH136" i="44" s="1"/>
  <c r="AH200" i="44" a="1"/>
  <c r="AH200" i="44" s="1"/>
  <c r="AH17" i="44" a="1"/>
  <c r="AH17" i="44" s="1"/>
  <c r="AH81" i="44" a="1"/>
  <c r="AH81" i="44" s="1"/>
  <c r="AH145" i="44" a="1"/>
  <c r="AH145" i="44" s="1"/>
  <c r="AH209" i="44" a="1"/>
  <c r="AH209" i="44" s="1"/>
  <c r="AH143" i="44" a="1"/>
  <c r="AH143" i="44" s="1"/>
  <c r="AH159" i="44" a="1"/>
  <c r="AH159" i="44" s="1"/>
  <c r="AH175" i="44" a="1"/>
  <c r="AH175" i="44" s="1"/>
  <c r="AH191" i="44" a="1"/>
  <c r="AH191" i="44" s="1"/>
  <c r="AH10" i="44" a="1"/>
  <c r="AH10" i="44" s="1"/>
  <c r="AH74" i="44" a="1"/>
  <c r="AH74" i="44" s="1"/>
  <c r="AH138" i="44" a="1"/>
  <c r="AH138" i="44" s="1"/>
  <c r="AH202" i="44" a="1"/>
  <c r="AH202" i="44" s="1"/>
  <c r="AH19" i="44" a="1"/>
  <c r="AH19" i="44" s="1"/>
  <c r="AH83" i="44" a="1"/>
  <c r="AH83" i="44" s="1"/>
  <c r="AH147" i="44" a="1"/>
  <c r="AH147" i="44" s="1"/>
  <c r="AH211" i="44" a="1"/>
  <c r="AH211" i="44" s="1"/>
  <c r="AH20" i="44" a="1"/>
  <c r="AH20" i="44" s="1"/>
  <c r="AH84" i="44" a="1"/>
  <c r="AH84" i="44" s="1"/>
  <c r="AH148" i="44" a="1"/>
  <c r="AH148" i="44" s="1"/>
  <c r="AH212" i="44" a="1"/>
  <c r="AH212" i="44" s="1"/>
  <c r="AH21" i="44" a="1"/>
  <c r="AH21" i="44" s="1"/>
  <c r="AH85" i="44" a="1"/>
  <c r="AH85" i="44" s="1"/>
  <c r="AH149" i="44" a="1"/>
  <c r="AH149" i="44" s="1"/>
  <c r="AH213" i="44" a="1"/>
  <c r="AH213" i="44" s="1"/>
  <c r="AH22" i="44" a="1"/>
  <c r="AH22" i="44" s="1"/>
  <c r="AH86" i="44" a="1"/>
  <c r="AH86" i="44" s="1"/>
  <c r="AH150" i="44" a="1"/>
  <c r="AH150" i="44" s="1"/>
  <c r="AH214" i="44" a="1"/>
  <c r="AH214" i="44" s="1"/>
  <c r="AH16" i="44" a="1"/>
  <c r="AH16" i="44" s="1"/>
  <c r="AH80" i="44" a="1"/>
  <c r="AH80" i="44" s="1"/>
  <c r="AH144" i="44" a="1"/>
  <c r="AH144" i="44" s="1"/>
  <c r="AH208" i="44" a="1"/>
  <c r="AH208" i="44" s="1"/>
  <c r="AH25" i="44" a="1"/>
  <c r="AH25" i="44" s="1"/>
  <c r="AH89" i="44" a="1"/>
  <c r="AH89" i="44" s="1"/>
  <c r="AH153" i="44" a="1"/>
  <c r="AH153" i="44" s="1"/>
  <c r="AH217" i="44" a="1"/>
  <c r="AH217" i="44" s="1"/>
  <c r="AH207" i="44" a="1"/>
  <c r="AH207" i="44" s="1"/>
  <c r="AH223" i="44" a="1"/>
  <c r="AH223" i="44" s="1"/>
  <c r="AH239" i="44" a="1"/>
  <c r="AH239" i="44" s="1"/>
  <c r="AH71" i="44" a="1"/>
  <c r="AH71" i="44" s="1"/>
  <c r="AH18" i="44" a="1"/>
  <c r="AH18" i="44" s="1"/>
  <c r="AH82" i="44" a="1"/>
  <c r="AH82" i="44" s="1"/>
  <c r="AH146" i="44" a="1"/>
  <c r="AH146" i="44" s="1"/>
  <c r="AH210" i="44" a="1"/>
  <c r="AH210" i="44" s="1"/>
  <c r="AH27" i="44" a="1"/>
  <c r="AH27" i="44" s="1"/>
  <c r="AH91" i="44" a="1"/>
  <c r="AH91" i="44" s="1"/>
  <c r="AH155" i="44" a="1"/>
  <c r="AH155" i="44" s="1"/>
  <c r="AH219" i="44" a="1"/>
  <c r="AH219" i="44" s="1"/>
  <c r="AH28" i="44" a="1"/>
  <c r="AH28" i="44" s="1"/>
  <c r="AH92" i="44" a="1"/>
  <c r="AH92" i="44" s="1"/>
  <c r="AH156" i="44" a="1"/>
  <c r="AH156" i="44" s="1"/>
  <c r="AH220" i="44" a="1"/>
  <c r="AH220" i="44" s="1"/>
  <c r="AH29" i="44" a="1"/>
  <c r="AH29" i="44" s="1"/>
  <c r="AH93" i="44" a="1"/>
  <c r="AH93" i="44" s="1"/>
  <c r="AH157" i="44" a="1"/>
  <c r="AH157" i="44" s="1"/>
  <c r="AH221" i="44" a="1"/>
  <c r="AH221" i="44" s="1"/>
  <c r="AH30" i="44" a="1"/>
  <c r="AH30" i="44" s="1"/>
  <c r="AH94" i="44" a="1"/>
  <c r="AH94" i="44" s="1"/>
  <c r="AH158" i="44" a="1"/>
  <c r="AH158" i="44" s="1"/>
  <c r="AH222" i="44" a="1"/>
  <c r="AH222" i="44" s="1"/>
  <c r="AH24" i="44" a="1"/>
  <c r="AH24" i="44" s="1"/>
  <c r="AH88" i="44" a="1"/>
  <c r="AH88" i="44" s="1"/>
  <c r="AH152" i="44" a="1"/>
  <c r="AH152" i="44" s="1"/>
  <c r="AH216" i="44" a="1"/>
  <c r="AH216" i="44" s="1"/>
  <c r="AH33" i="44" a="1"/>
  <c r="AH33" i="44" s="1"/>
  <c r="AH97" i="44" a="1"/>
  <c r="AH97" i="44" s="1"/>
  <c r="AH161" i="44" a="1"/>
  <c r="AH161" i="44" s="1"/>
  <c r="AH225" i="44" a="1"/>
  <c r="AH225" i="44" s="1"/>
  <c r="AH23" i="44" a="1"/>
  <c r="AH23" i="44" s="1"/>
  <c r="AH39" i="44" a="1"/>
  <c r="AH39" i="44" s="1"/>
  <c r="AH55" i="44" a="1"/>
  <c r="AH55" i="44" s="1"/>
  <c r="AH135" i="44" a="1"/>
  <c r="AH135" i="44" s="1"/>
  <c r="AH26" i="44" a="1"/>
  <c r="AH26" i="44" s="1"/>
  <c r="AH90" i="44" a="1"/>
  <c r="AH90" i="44" s="1"/>
  <c r="AH154" i="44" a="1"/>
  <c r="AH154" i="44" s="1"/>
  <c r="AH218" i="44" a="1"/>
  <c r="AH218" i="44" s="1"/>
  <c r="AH35" i="44" a="1"/>
  <c r="AH35" i="44" s="1"/>
  <c r="AH99" i="44" a="1"/>
  <c r="AH99" i="44" s="1"/>
  <c r="AH163" i="44" a="1"/>
  <c r="AH163" i="44" s="1"/>
  <c r="AH227" i="44" a="1"/>
  <c r="AH227" i="44" s="1"/>
  <c r="AH36" i="44" a="1"/>
  <c r="AH36" i="44" s="1"/>
  <c r="AH100" i="44" a="1"/>
  <c r="AH100" i="44" s="1"/>
  <c r="AH164" i="44" a="1"/>
  <c r="AH164" i="44" s="1"/>
  <c r="AH228" i="44" a="1"/>
  <c r="AH228" i="44" s="1"/>
  <c r="AH37" i="44" a="1"/>
  <c r="AH37" i="44" s="1"/>
  <c r="AH101" i="44" a="1"/>
  <c r="AH101" i="44" s="1"/>
  <c r="AH165" i="44" a="1"/>
  <c r="AH165" i="44" s="1"/>
  <c r="AH229" i="44" a="1"/>
  <c r="AH229" i="44" s="1"/>
  <c r="AH38" i="44" a="1"/>
  <c r="AH38" i="44" s="1"/>
  <c r="AH102" i="44" a="1"/>
  <c r="AH102" i="44" s="1"/>
  <c r="AH166" i="44" a="1"/>
  <c r="AH166" i="44" s="1"/>
  <c r="AH230" i="44" a="1"/>
  <c r="AH230" i="44" s="1"/>
  <c r="AH32" i="44" a="1"/>
  <c r="AH32" i="44" s="1"/>
  <c r="AH96" i="44" a="1"/>
  <c r="AH96" i="44" s="1"/>
  <c r="AH160" i="44" a="1"/>
  <c r="AH160" i="44" s="1"/>
  <c r="AH224" i="44" a="1"/>
  <c r="AH224" i="44" s="1"/>
  <c r="AH41" i="44" a="1"/>
  <c r="AH41" i="44" s="1"/>
  <c r="AH105" i="44" a="1"/>
  <c r="AH105" i="44" s="1"/>
  <c r="AH169" i="44" a="1"/>
  <c r="AH169" i="44" s="1"/>
  <c r="AH233" i="44" a="1"/>
  <c r="AH233" i="44" s="1"/>
  <c r="AH87" i="44" a="1"/>
  <c r="AH87" i="44" s="1"/>
  <c r="AH103" i="44" a="1"/>
  <c r="AH103" i="44" s="1"/>
  <c r="AH119" i="44" a="1"/>
  <c r="AH119" i="44" s="1"/>
  <c r="AH199" i="44" a="1"/>
  <c r="AH199" i="44" s="1"/>
  <c r="AH34" i="44" a="1"/>
  <c r="AH34" i="44" s="1"/>
  <c r="AH98" i="44" a="1"/>
  <c r="AH98" i="44" s="1"/>
  <c r="AH162" i="44" a="1"/>
  <c r="AH162" i="44" s="1"/>
  <c r="AH226" i="44" a="1"/>
  <c r="AH226" i="44" s="1"/>
  <c r="AH43" i="44" a="1"/>
  <c r="AH43" i="44" s="1"/>
  <c r="AH107" i="44" a="1"/>
  <c r="AH107" i="44" s="1"/>
  <c r="AH171" i="44" a="1"/>
  <c r="AH171" i="44" s="1"/>
  <c r="AH235" i="44" a="1"/>
  <c r="AH235" i="44" s="1"/>
  <c r="AH44" i="44" a="1"/>
  <c r="AH44" i="44" s="1"/>
  <c r="AH108" i="44" a="1"/>
  <c r="AH108" i="44" s="1"/>
  <c r="AH172" i="44" a="1"/>
  <c r="AH172" i="44" s="1"/>
  <c r="AH236" i="44" a="1"/>
  <c r="AH236" i="44" s="1"/>
  <c r="AH45" i="44" a="1"/>
  <c r="AH45" i="44" s="1"/>
  <c r="AH109" i="44" a="1"/>
  <c r="AH109" i="44" s="1"/>
  <c r="AH173" i="44" a="1"/>
  <c r="AH173" i="44" s="1"/>
  <c r="AH237" i="44" a="1"/>
  <c r="AH237" i="44" s="1"/>
  <c r="AH46" i="44" a="1"/>
  <c r="AH46" i="44" s="1"/>
  <c r="AH110" i="44" a="1"/>
  <c r="AH110" i="44" s="1"/>
  <c r="AH174" i="44" a="1"/>
  <c r="AH174" i="44" s="1"/>
  <c r="AH238" i="44" a="1"/>
  <c r="AH238" i="44" s="1"/>
  <c r="AH40" i="44" a="1"/>
  <c r="AH40" i="44" s="1"/>
  <c r="AH104" i="44" a="1"/>
  <c r="AH104" i="44" s="1"/>
  <c r="AH168" i="44" a="1"/>
  <c r="AH168" i="44" s="1"/>
  <c r="AH232" i="44" a="1"/>
  <c r="AH232" i="44" s="1"/>
  <c r="AH49" i="44" a="1"/>
  <c r="AH49" i="44" s="1"/>
  <c r="AH113" i="44" a="1"/>
  <c r="AH113" i="44" s="1"/>
  <c r="AH177" i="44" a="1"/>
  <c r="AH177" i="44" s="1"/>
  <c r="AH241" i="44" a="1"/>
  <c r="AH241" i="44" s="1"/>
  <c r="AH151" i="44" a="1"/>
  <c r="AH151" i="44" s="1"/>
  <c r="AH167" i="44" a="1"/>
  <c r="AH167" i="44" s="1"/>
  <c r="AH183" i="44" a="1"/>
  <c r="AH183" i="44" s="1"/>
  <c r="AI502" i="43"/>
  <c r="E142" i="37" s="1"/>
  <c r="AH42" i="44" a="1"/>
  <c r="AH42" i="44" s="1"/>
  <c r="AH106" i="44" a="1"/>
  <c r="AH106" i="44" s="1"/>
  <c r="AH170" i="44" a="1"/>
  <c r="AH170" i="44" s="1"/>
  <c r="AH234" i="44" a="1"/>
  <c r="AH234" i="44" s="1"/>
  <c r="AH51" i="44" a="1"/>
  <c r="AH51" i="44" s="1"/>
  <c r="AH115" i="44" a="1"/>
  <c r="AH115" i="44" s="1"/>
  <c r="AH179" i="44" a="1"/>
  <c r="AH179" i="44" s="1"/>
  <c r="AH243" i="44" a="1"/>
  <c r="AH243" i="44" s="1"/>
  <c r="AH52" i="44" a="1"/>
  <c r="AH52" i="44" s="1"/>
  <c r="AH116" i="44" a="1"/>
  <c r="AH116" i="44" s="1"/>
  <c r="AH180" i="44" a="1"/>
  <c r="AH180" i="44" s="1"/>
  <c r="AH244" i="44" a="1"/>
  <c r="AH244" i="44" s="1"/>
  <c r="AH53" i="44" a="1"/>
  <c r="AH53" i="44" s="1"/>
  <c r="AH117" i="44" a="1"/>
  <c r="AH117" i="44" s="1"/>
  <c r="AH181" i="44" a="1"/>
  <c r="AH181" i="44" s="1"/>
  <c r="AH245" i="44" a="1"/>
  <c r="AH245" i="44" s="1"/>
  <c r="AH54" i="44" a="1"/>
  <c r="AH54" i="44" s="1"/>
  <c r="AH118" i="44" a="1"/>
  <c r="AH118" i="44" s="1"/>
  <c r="AH182" i="44" a="1"/>
  <c r="AH182" i="44" s="1"/>
  <c r="AH246" i="44" a="1"/>
  <c r="AH246" i="44" s="1"/>
  <c r="AH48" i="44" a="1"/>
  <c r="AH48" i="44" s="1"/>
  <c r="AH112" i="44" a="1"/>
  <c r="AH112" i="44" s="1"/>
  <c r="AH176" i="44" a="1"/>
  <c r="AH176" i="44" s="1"/>
  <c r="AH240" i="44" a="1"/>
  <c r="AH240" i="44" s="1"/>
  <c r="AH57" i="44" a="1"/>
  <c r="AH57" i="44" s="1"/>
  <c r="AH121" i="44" a="1"/>
  <c r="AH121" i="44" s="1"/>
  <c r="AH185" i="44" a="1"/>
  <c r="AH185" i="44" s="1"/>
  <c r="AH249" i="44" a="1"/>
  <c r="AH249" i="44" s="1"/>
  <c r="AH215" i="44" a="1"/>
  <c r="AH215" i="44" s="1"/>
  <c r="AH231" i="44" a="1"/>
  <c r="AH231" i="44" s="1"/>
  <c r="AH247" i="44" a="1"/>
  <c r="AH247" i="44" s="1"/>
  <c r="AP502" i="43"/>
  <c r="E148" i="37" s="1"/>
  <c r="AH50" i="44" a="1"/>
  <c r="AH50" i="44" s="1"/>
  <c r="AH114" i="44" a="1"/>
  <c r="AH114" i="44" s="1"/>
  <c r="AH178" i="44" a="1"/>
  <c r="AH178" i="44" s="1"/>
  <c r="AH242" i="44" a="1"/>
  <c r="AH242" i="44" s="1"/>
  <c r="AH59" i="44" a="1"/>
  <c r="AH59" i="44" s="1"/>
  <c r="AH123" i="44" a="1"/>
  <c r="AH123" i="44" s="1"/>
  <c r="AH187" i="44" a="1"/>
  <c r="AH187" i="44" s="1"/>
  <c r="AH251" i="44" a="1"/>
  <c r="AH251" i="44" s="1"/>
  <c r="AH60" i="44" a="1"/>
  <c r="AH60" i="44" s="1"/>
  <c r="AH124" i="44" a="1"/>
  <c r="AH124" i="44" s="1"/>
  <c r="AH188" i="44" a="1"/>
  <c r="AH188" i="44" s="1"/>
  <c r="AH252" i="44" a="1"/>
  <c r="AH252" i="44" s="1"/>
  <c r="AH61" i="44" a="1"/>
  <c r="AH61" i="44" s="1"/>
  <c r="AH125" i="44" a="1"/>
  <c r="AH125" i="44" s="1"/>
  <c r="AH189" i="44" a="1"/>
  <c r="AH189" i="44" s="1"/>
  <c r="AH253" i="44" a="1"/>
  <c r="AH253" i="44" s="1"/>
  <c r="AH62" i="44" a="1"/>
  <c r="AH62" i="44" s="1"/>
  <c r="AH126" i="44" a="1"/>
  <c r="AH126" i="44" s="1"/>
  <c r="AH190" i="44" a="1"/>
  <c r="AH190" i="44" s="1"/>
  <c r="AH3" i="44" a="1"/>
  <c r="AH3" i="44" s="1"/>
  <c r="AH56" i="44" a="1"/>
  <c r="AH56" i="44" s="1"/>
  <c r="AH120" i="44" a="1"/>
  <c r="AH120" i="44" s="1"/>
  <c r="AH184" i="44" a="1"/>
  <c r="AH184" i="44" s="1"/>
  <c r="AH248" i="44" a="1"/>
  <c r="AH248" i="44" s="1"/>
  <c r="AH65" i="44" a="1"/>
  <c r="AH65" i="44" s="1"/>
  <c r="AH129" i="44" a="1"/>
  <c r="AH129" i="44" s="1"/>
  <c r="AH193" i="44" a="1"/>
  <c r="AH193" i="44" s="1"/>
  <c r="AH15" i="44" a="1"/>
  <c r="AH15" i="44" s="1"/>
  <c r="AH31" i="44" a="1"/>
  <c r="AH31" i="44" s="1"/>
  <c r="AH47" i="44" a="1"/>
  <c r="AH47" i="44" s="1"/>
  <c r="AH63" i="44" a="1"/>
  <c r="AH63" i="44" s="1"/>
  <c r="O2" i="43"/>
  <c r="AT2" i="43" s="1"/>
  <c r="M65" i="44" a="1"/>
  <c r="M65" i="44" s="1"/>
  <c r="M83" i="44" a="1"/>
  <c r="M83" i="44" s="1"/>
  <c r="M85" i="44" a="1"/>
  <c r="M85" i="44" s="1"/>
  <c r="M95" i="44" a="1"/>
  <c r="M95" i="44" s="1"/>
  <c r="M114" i="44" a="1"/>
  <c r="M114" i="44" s="1"/>
  <c r="M137" i="44" a="1"/>
  <c r="M137" i="44" s="1"/>
  <c r="M155" i="44" a="1"/>
  <c r="M155" i="44" s="1"/>
  <c r="M157" i="44" a="1"/>
  <c r="M157" i="44" s="1"/>
  <c r="M167" i="44" a="1"/>
  <c r="M167" i="44" s="1"/>
  <c r="M60" i="44" a="1"/>
  <c r="M60" i="44" s="1"/>
  <c r="M26" i="44" a="1"/>
  <c r="M26" i="44" s="1"/>
  <c r="M36" i="44" a="1"/>
  <c r="M36" i="44" s="1"/>
  <c r="M38" i="44" a="1"/>
  <c r="M38" i="44" s="1"/>
  <c r="M192" i="44" a="1"/>
  <c r="M192" i="44" s="1"/>
  <c r="M190" i="44" a="1"/>
  <c r="M190" i="44" s="1"/>
  <c r="M162" i="44" a="1"/>
  <c r="M162" i="44" s="1"/>
  <c r="M172" i="44" a="1"/>
  <c r="M172" i="44" s="1"/>
  <c r="M174" i="44" a="1"/>
  <c r="M174" i="44" s="1"/>
  <c r="M232" i="44" a="1"/>
  <c r="M232" i="44" s="1"/>
  <c r="M33" i="44" a="1"/>
  <c r="M33" i="44" s="1"/>
  <c r="M51" i="44" a="1"/>
  <c r="M51" i="44" s="1"/>
  <c r="M53" i="44" a="1"/>
  <c r="M53" i="44" s="1"/>
  <c r="M63" i="44" a="1"/>
  <c r="M63" i="44" s="1"/>
  <c r="M123" i="44" a="1"/>
  <c r="M123" i="44" s="1"/>
  <c r="M241" i="44" a="1"/>
  <c r="M241" i="44" s="1"/>
  <c r="M4" i="44" a="1"/>
  <c r="M4" i="44" s="1"/>
  <c r="M6" i="44" a="1"/>
  <c r="M6" i="44" s="1"/>
  <c r="M184" i="44" a="1"/>
  <c r="M184" i="44" s="1"/>
  <c r="M66" i="44" a="1"/>
  <c r="M66" i="44" s="1"/>
  <c r="M76" i="44" a="1"/>
  <c r="M76" i="44" s="1"/>
  <c r="M78" i="44" a="1"/>
  <c r="M78" i="44" s="1"/>
  <c r="M16" i="44" a="1"/>
  <c r="M16" i="44" s="1"/>
  <c r="M129" i="44" a="1"/>
  <c r="M129" i="44" s="1"/>
  <c r="M147" i="44" a="1"/>
  <c r="M147" i="44" s="1"/>
  <c r="M149" i="44" a="1"/>
  <c r="M149" i="44" s="1"/>
  <c r="M159" i="44" a="1"/>
  <c r="M159" i="44" s="1"/>
  <c r="M187" i="44" a="1"/>
  <c r="M187" i="44" s="1"/>
  <c r="M201" i="44" a="1"/>
  <c r="M201" i="44" s="1"/>
  <c r="M219" i="44" a="1"/>
  <c r="M219" i="44" s="1"/>
  <c r="M221" i="44" a="1"/>
  <c r="M221" i="44" s="1"/>
  <c r="M231" i="44" a="1"/>
  <c r="M231" i="44" s="1"/>
  <c r="M61" i="44" a="1"/>
  <c r="M61" i="44" s="1"/>
  <c r="M90" i="44" a="1"/>
  <c r="M90" i="44" s="1"/>
  <c r="M100" i="44" a="1"/>
  <c r="M100" i="44" s="1"/>
  <c r="M102" i="44" a="1"/>
  <c r="M102" i="44" s="1"/>
  <c r="M208" i="44" a="1"/>
  <c r="M208" i="44" s="1"/>
  <c r="M199" i="44" a="1"/>
  <c r="M199" i="44" s="1"/>
  <c r="M226" i="44" a="1"/>
  <c r="M226" i="44" s="1"/>
  <c r="M236" i="44" a="1"/>
  <c r="M236" i="44" s="1"/>
  <c r="M238" i="44" a="1"/>
  <c r="M238" i="44" s="1"/>
  <c r="M152" i="44" a="1"/>
  <c r="M152" i="44" s="1"/>
  <c r="M97" i="44" a="1"/>
  <c r="M97" i="44" s="1"/>
  <c r="M115" i="44" a="1"/>
  <c r="M115" i="44" s="1"/>
  <c r="M117" i="44" a="1"/>
  <c r="M117" i="44" s="1"/>
  <c r="M127" i="44" a="1"/>
  <c r="M127" i="44" s="1"/>
  <c r="M188" i="44" a="1"/>
  <c r="M188" i="44" s="1"/>
  <c r="M58" i="44" a="1"/>
  <c r="M58" i="44" s="1"/>
  <c r="M68" i="44" a="1"/>
  <c r="M68" i="44" s="1"/>
  <c r="M70" i="44" a="1"/>
  <c r="M70" i="44" s="1"/>
  <c r="M200" i="44" a="1"/>
  <c r="M200" i="44" s="1"/>
  <c r="M130" i="44" a="1"/>
  <c r="M130" i="44" s="1"/>
  <c r="M140" i="44" a="1"/>
  <c r="M140" i="44" s="1"/>
  <c r="M142" i="44" a="1"/>
  <c r="M142" i="44" s="1"/>
  <c r="M224" i="44" a="1"/>
  <c r="M224" i="44" s="1"/>
  <c r="M193" i="44" a="1"/>
  <c r="M193" i="44" s="1"/>
  <c r="M211" i="44" a="1"/>
  <c r="M211" i="44" s="1"/>
  <c r="M213" i="44" a="1"/>
  <c r="M213" i="44" s="1"/>
  <c r="M223" i="44" a="1"/>
  <c r="M223" i="44" s="1"/>
  <c r="M252" i="44" a="1"/>
  <c r="M252" i="44" s="1"/>
  <c r="M18" i="44" a="1"/>
  <c r="M18" i="44" s="1"/>
  <c r="M28" i="44" a="1"/>
  <c r="M28" i="44" s="1"/>
  <c r="M30" i="44" a="1"/>
  <c r="M30" i="44" s="1"/>
  <c r="M128" i="44" a="1"/>
  <c r="M128" i="44" s="1"/>
  <c r="M126" i="44" a="1"/>
  <c r="M126" i="44" s="1"/>
  <c r="M154" i="44" a="1"/>
  <c r="M154" i="44" s="1"/>
  <c r="M164" i="44" a="1"/>
  <c r="M164" i="44" s="1"/>
  <c r="M166" i="44" a="1"/>
  <c r="M166" i="44" s="1"/>
  <c r="M168" i="44" a="1"/>
  <c r="M168" i="44" s="1"/>
  <c r="M25" i="44" a="1"/>
  <c r="M25" i="44" s="1"/>
  <c r="M43" i="44" a="1"/>
  <c r="M43" i="44" s="1"/>
  <c r="M45" i="44" a="1"/>
  <c r="M45" i="44" s="1"/>
  <c r="M55" i="44" a="1"/>
  <c r="M55" i="44" s="1"/>
  <c r="M233" i="44" a="1"/>
  <c r="M233" i="44" s="1"/>
  <c r="M161" i="44" a="1"/>
  <c r="M161" i="44" s="1"/>
  <c r="M179" i="44" a="1"/>
  <c r="M179" i="44" s="1"/>
  <c r="M181" i="44" a="1"/>
  <c r="M181" i="44" s="1"/>
  <c r="M191" i="44" a="1"/>
  <c r="M191" i="44" s="1"/>
  <c r="M253" i="44" a="1"/>
  <c r="M253" i="44" s="1"/>
  <c r="M122" i="44" a="1"/>
  <c r="M122" i="44" s="1"/>
  <c r="M132" i="44" a="1"/>
  <c r="M132" i="44" s="1"/>
  <c r="M134" i="44" a="1"/>
  <c r="M134" i="44" s="1"/>
  <c r="M160" i="44" a="1"/>
  <c r="M160" i="44" s="1"/>
  <c r="M194" i="44" a="1"/>
  <c r="M194" i="44" s="1"/>
  <c r="M204" i="44" a="1"/>
  <c r="M204" i="44" s="1"/>
  <c r="M206" i="44" a="1"/>
  <c r="M206" i="44" s="1"/>
  <c r="M240" i="44" a="1"/>
  <c r="M240" i="44" s="1"/>
  <c r="M10" i="44" a="1"/>
  <c r="M10" i="44" s="1"/>
  <c r="M20" i="44" a="1"/>
  <c r="M20" i="44" s="1"/>
  <c r="M22" i="44" a="1"/>
  <c r="M22" i="44" s="1"/>
  <c r="M64" i="44" a="1"/>
  <c r="M64" i="44" s="1"/>
  <c r="M62" i="44" a="1"/>
  <c r="M62" i="44" s="1"/>
  <c r="M82" i="44" a="1"/>
  <c r="M82" i="44" s="1"/>
  <c r="M92" i="44" a="1"/>
  <c r="M92" i="44" s="1"/>
  <c r="M94" i="44" a="1"/>
  <c r="M94" i="44" s="1"/>
  <c r="M144" i="44" a="1"/>
  <c r="M144" i="44" s="1"/>
  <c r="M120" i="44" a="1"/>
  <c r="M120" i="44" s="1"/>
  <c r="M218" i="44" a="1"/>
  <c r="M218" i="44" s="1"/>
  <c r="M228" i="44" a="1"/>
  <c r="M228" i="44" s="1"/>
  <c r="M230" i="44" a="1"/>
  <c r="M230" i="44" s="1"/>
  <c r="M88" i="44" a="1"/>
  <c r="M88" i="44" s="1"/>
  <c r="M89" i="44" a="1"/>
  <c r="M89" i="44" s="1"/>
  <c r="M107" i="44" a="1"/>
  <c r="M107" i="44" s="1"/>
  <c r="M109" i="44" a="1"/>
  <c r="M109" i="44" s="1"/>
  <c r="M119" i="44" a="1"/>
  <c r="M119" i="44" s="1"/>
  <c r="M242" i="44" a="1"/>
  <c r="M242" i="44" s="1"/>
  <c r="M225" i="44" a="1"/>
  <c r="M225" i="44" s="1"/>
  <c r="M243" i="44" a="1"/>
  <c r="M243" i="44" s="1"/>
  <c r="M245" i="44" a="1"/>
  <c r="M245" i="44" s="1"/>
  <c r="M56" i="44" a="1"/>
  <c r="M56" i="44" s="1"/>
  <c r="M71" i="44" a="1"/>
  <c r="M71" i="44" s="1"/>
  <c r="M186" i="44" a="1"/>
  <c r="M186" i="44" s="1"/>
  <c r="M196" i="44" a="1"/>
  <c r="M196" i="44" s="1"/>
  <c r="M198" i="44" a="1"/>
  <c r="M198" i="44" s="1"/>
  <c r="M176" i="44" a="1"/>
  <c r="M176" i="44" s="1"/>
  <c r="M11" i="44" a="1"/>
  <c r="M11" i="44" s="1"/>
  <c r="M13" i="44" a="1"/>
  <c r="M13" i="44" s="1"/>
  <c r="M23" i="44" a="1"/>
  <c r="M23" i="44" s="1"/>
  <c r="M74" i="44" a="1"/>
  <c r="M74" i="44" s="1"/>
  <c r="M84" i="44" a="1"/>
  <c r="M84" i="44" s="1"/>
  <c r="M86" i="44" a="1"/>
  <c r="M86" i="44" s="1"/>
  <c r="M80" i="44" a="1"/>
  <c r="M80" i="44" s="1"/>
  <c r="M135" i="44" a="1"/>
  <c r="M135" i="44" s="1"/>
  <c r="M146" i="44" a="1"/>
  <c r="M146" i="44" s="1"/>
  <c r="M156" i="44" a="1"/>
  <c r="M156" i="44" s="1"/>
  <c r="M158" i="44" a="1"/>
  <c r="M158" i="44" s="1"/>
  <c r="M104" i="44" a="1"/>
  <c r="M104" i="44" s="1"/>
  <c r="M17" i="44" a="1"/>
  <c r="M17" i="44" s="1"/>
  <c r="M35" i="44" a="1"/>
  <c r="M35" i="44" s="1"/>
  <c r="M37" i="44" a="1"/>
  <c r="M37" i="44" s="1"/>
  <c r="M47" i="44" a="1"/>
  <c r="M47" i="44" s="1"/>
  <c r="M105" i="44" a="1"/>
  <c r="M105" i="44" s="1"/>
  <c r="M153" i="44" a="1"/>
  <c r="M153" i="44" s="1"/>
  <c r="M171" i="44" a="1"/>
  <c r="M171" i="44" s="1"/>
  <c r="M173" i="44" a="1"/>
  <c r="M173" i="44" s="1"/>
  <c r="M183" i="44" a="1"/>
  <c r="M183" i="44" s="1"/>
  <c r="M124" i="44" a="1"/>
  <c r="M124" i="44" s="1"/>
  <c r="M42" i="44" a="1"/>
  <c r="M42" i="44" s="1"/>
  <c r="M52" i="44" a="1"/>
  <c r="M52" i="44" s="1"/>
  <c r="M54" i="44" a="1"/>
  <c r="M54" i="44" s="1"/>
  <c r="M72" i="44" a="1"/>
  <c r="M72" i="44" s="1"/>
  <c r="M96" i="44" a="1"/>
  <c r="M96" i="44" s="1"/>
  <c r="M250" i="44" a="1"/>
  <c r="M250" i="44" s="1"/>
  <c r="M5" i="44" a="1"/>
  <c r="M5" i="44" s="1"/>
  <c r="M15" i="44" a="1"/>
  <c r="M15" i="44" s="1"/>
  <c r="M57" i="44" a="1"/>
  <c r="M57" i="44" s="1"/>
  <c r="M75" i="44" a="1"/>
  <c r="M75" i="44" s="1"/>
  <c r="M77" i="44" a="1"/>
  <c r="M77" i="44" s="1"/>
  <c r="M87" i="44" a="1"/>
  <c r="M87" i="44" s="1"/>
  <c r="M138" i="44" a="1"/>
  <c r="M138" i="44" s="1"/>
  <c r="M148" i="44" a="1"/>
  <c r="M148" i="44" s="1"/>
  <c r="M150" i="44" a="1"/>
  <c r="M150" i="44" s="1"/>
  <c r="M40" i="44" a="1"/>
  <c r="M40" i="44" s="1"/>
  <c r="M112" i="44" a="1"/>
  <c r="M112" i="44" s="1"/>
  <c r="M210" i="44" a="1"/>
  <c r="M210" i="44" s="1"/>
  <c r="M220" i="44" a="1"/>
  <c r="M220" i="44" s="1"/>
  <c r="M222" i="44" a="1"/>
  <c r="M222" i="44" s="1"/>
  <c r="M24" i="44" a="1"/>
  <c r="M24" i="44" s="1"/>
  <c r="M81" i="44" a="1"/>
  <c r="M81" i="44" s="1"/>
  <c r="M99" i="44" a="1"/>
  <c r="M99" i="44" s="1"/>
  <c r="M101" i="44" a="1"/>
  <c r="M101" i="44" s="1"/>
  <c r="M111" i="44" a="1"/>
  <c r="M111" i="44" s="1"/>
  <c r="M178" i="44" a="1"/>
  <c r="M178" i="44" s="1"/>
  <c r="M217" i="44" a="1"/>
  <c r="M217" i="44" s="1"/>
  <c r="M235" i="44" a="1"/>
  <c r="M235" i="44" s="1"/>
  <c r="M237" i="44" a="1"/>
  <c r="M237" i="44" s="1"/>
  <c r="M247" i="44" a="1"/>
  <c r="M247" i="44" s="1"/>
  <c r="M189" i="44" a="1"/>
  <c r="M189" i="44" s="1"/>
  <c r="M106" i="44" a="1"/>
  <c r="M106" i="44" s="1"/>
  <c r="M116" i="44" a="1"/>
  <c r="M116" i="44" s="1"/>
  <c r="M118" i="44" a="1"/>
  <c r="M118" i="44" s="1"/>
  <c r="M32" i="44" a="1"/>
  <c r="M32" i="44" s="1"/>
  <c r="M49" i="44" a="1"/>
  <c r="M49" i="44" s="1"/>
  <c r="M67" i="44" a="1"/>
  <c r="M67" i="44" s="1"/>
  <c r="M69" i="44" a="1"/>
  <c r="M69" i="44" s="1"/>
  <c r="M79" i="44" a="1"/>
  <c r="M79" i="44" s="1"/>
  <c r="M121" i="44" a="1"/>
  <c r="M121" i="44" s="1"/>
  <c r="M139" i="44" a="1"/>
  <c r="M139" i="44" s="1"/>
  <c r="M141" i="44" a="1"/>
  <c r="M141" i="44" s="1"/>
  <c r="M151" i="44" a="1"/>
  <c r="M151" i="44" s="1"/>
  <c r="M202" i="44" a="1"/>
  <c r="M202" i="44" s="1"/>
  <c r="M212" i="44" a="1"/>
  <c r="M212" i="44" s="1"/>
  <c r="M214" i="44" a="1"/>
  <c r="M214" i="44" s="1"/>
  <c r="M216" i="44" a="1"/>
  <c r="M216" i="44" s="1"/>
  <c r="M9" i="44" a="1"/>
  <c r="M9" i="44" s="1"/>
  <c r="M27" i="44" a="1"/>
  <c r="M27" i="44" s="1"/>
  <c r="M29" i="44" a="1"/>
  <c r="M29" i="44" s="1"/>
  <c r="M39" i="44" a="1"/>
  <c r="M39" i="44" s="1"/>
  <c r="M50" i="44" a="1"/>
  <c r="M50" i="44" s="1"/>
  <c r="M145" i="44" a="1"/>
  <c r="M145" i="44" s="1"/>
  <c r="M163" i="44" a="1"/>
  <c r="M163" i="44" s="1"/>
  <c r="M165" i="44" a="1"/>
  <c r="M165" i="44" s="1"/>
  <c r="M175" i="44" a="1"/>
  <c r="M175" i="44" s="1"/>
  <c r="M251" i="44" a="1"/>
  <c r="M251" i="44" s="1"/>
  <c r="M34" i="44" a="1"/>
  <c r="M34" i="44" s="1"/>
  <c r="M44" i="44" a="1"/>
  <c r="M44" i="44" s="1"/>
  <c r="M46" i="44" a="1"/>
  <c r="M46" i="44" s="1"/>
  <c r="M8" i="44" a="1"/>
  <c r="M8" i="44" s="1"/>
  <c r="M7" i="44" a="1"/>
  <c r="M7" i="44" s="1"/>
  <c r="M170" i="44" a="1"/>
  <c r="M170" i="44" s="1"/>
  <c r="M180" i="44" a="1"/>
  <c r="M180" i="44" s="1"/>
  <c r="M182" i="44" a="1"/>
  <c r="M182" i="44" s="1"/>
  <c r="M48" i="44" a="1"/>
  <c r="M48" i="44" s="1"/>
  <c r="M113" i="44" a="1"/>
  <c r="M113" i="44" s="1"/>
  <c r="M131" i="44" a="1"/>
  <c r="M131" i="44" s="1"/>
  <c r="M133" i="44" a="1"/>
  <c r="M133" i="44" s="1"/>
  <c r="M143" i="44" a="1"/>
  <c r="M143" i="44" s="1"/>
  <c r="M185" i="44" a="1"/>
  <c r="M185" i="44" s="1"/>
  <c r="M203" i="44" a="1"/>
  <c r="M203" i="44" s="1"/>
  <c r="M205" i="44" a="1"/>
  <c r="M205" i="44" s="1"/>
  <c r="M215" i="44" a="1"/>
  <c r="M215" i="44" s="1"/>
  <c r="M19" i="44" a="1"/>
  <c r="M19" i="44" s="1"/>
  <c r="M21" i="44" a="1"/>
  <c r="M21" i="44" s="1"/>
  <c r="M31" i="44" a="1"/>
  <c r="M31" i="44" s="1"/>
  <c r="M41" i="44" a="1"/>
  <c r="M41" i="44" s="1"/>
  <c r="M73" i="44" a="1"/>
  <c r="M73" i="44" s="1"/>
  <c r="M91" i="44" a="1"/>
  <c r="M91" i="44" s="1"/>
  <c r="M93" i="44" a="1"/>
  <c r="M93" i="44" s="1"/>
  <c r="M103" i="44" a="1"/>
  <c r="M103" i="44" s="1"/>
  <c r="M59" i="44" a="1"/>
  <c r="M59" i="44" s="1"/>
  <c r="M209" i="44" a="1"/>
  <c r="M209" i="44" s="1"/>
  <c r="M227" i="44" a="1"/>
  <c r="M227" i="44" s="1"/>
  <c r="M229" i="44" a="1"/>
  <c r="M229" i="44" s="1"/>
  <c r="M239" i="44" a="1"/>
  <c r="M239" i="44" s="1"/>
  <c r="M125" i="44" a="1"/>
  <c r="M125" i="44" s="1"/>
  <c r="M98" i="44" a="1"/>
  <c r="M98" i="44" s="1"/>
  <c r="M108" i="44" a="1"/>
  <c r="M108" i="44" s="1"/>
  <c r="M110" i="44" a="1"/>
  <c r="M110" i="44" s="1"/>
  <c r="M3" i="44" a="1"/>
  <c r="M3" i="44" s="1"/>
  <c r="M136" i="44" a="1"/>
  <c r="M136" i="44" s="1"/>
  <c r="M234" i="44" a="1"/>
  <c r="M234" i="44" s="1"/>
  <c r="M244" i="44" a="1"/>
  <c r="M244" i="44" s="1"/>
  <c r="M246" i="44" a="1"/>
  <c r="M246" i="44" s="1"/>
  <c r="M169" i="44" a="1"/>
  <c r="M169" i="44" s="1"/>
  <c r="M177" i="44" a="1"/>
  <c r="M177" i="44" s="1"/>
  <c r="M195" i="44" a="1"/>
  <c r="M195" i="44" s="1"/>
  <c r="M197" i="44" a="1"/>
  <c r="M197" i="44" s="1"/>
  <c r="M207" i="44" a="1"/>
  <c r="M207" i="44" s="1"/>
  <c r="M249" i="44" a="1"/>
  <c r="M249" i="44" s="1"/>
  <c r="M12" i="44" a="1"/>
  <c r="M12" i="44" s="1"/>
  <c r="M14" i="44" a="1"/>
  <c r="M14" i="44" s="1"/>
  <c r="M248" i="44" a="1"/>
  <c r="M248" i="44" s="1"/>
  <c r="AQ2" i="43"/>
  <c r="AX2" i="43" s="1"/>
  <c r="AO18" i="44" a="1"/>
  <c r="AO18" i="44" s="1"/>
  <c r="AO73" i="44" a="1"/>
  <c r="AO73" i="44" s="1"/>
  <c r="AO153" i="44" a="1"/>
  <c r="AO153" i="44" s="1"/>
  <c r="AO215" i="44" a="1"/>
  <c r="AO215" i="44" s="1"/>
  <c r="AO32" i="44" a="1"/>
  <c r="AO32" i="44" s="1"/>
  <c r="AO86" i="44" a="1"/>
  <c r="AO86" i="44" s="1"/>
  <c r="AO160" i="44" a="1"/>
  <c r="AO160" i="44" s="1"/>
  <c r="AO224" i="44" a="1"/>
  <c r="AO224" i="44" s="1"/>
  <c r="AO33" i="44" a="1"/>
  <c r="AO33" i="44" s="1"/>
  <c r="AO100" i="44" a="1"/>
  <c r="AO100" i="44" s="1"/>
  <c r="AO168" i="44" a="1"/>
  <c r="AO168" i="44" s="1"/>
  <c r="AO232" i="44" a="1"/>
  <c r="AO232" i="44" s="1"/>
  <c r="AO41" i="44" a="1"/>
  <c r="AO41" i="44" s="1"/>
  <c r="AO94" i="44" a="1"/>
  <c r="AO94" i="44" s="1"/>
  <c r="AO155" i="44" a="1"/>
  <c r="AO155" i="44" s="1"/>
  <c r="AO218" i="44" a="1"/>
  <c r="AO218" i="44" s="1"/>
  <c r="AO42" i="44" a="1"/>
  <c r="AO42" i="44" s="1"/>
  <c r="AO109" i="44" a="1"/>
  <c r="AO109" i="44" s="1"/>
  <c r="AO176" i="44" a="1"/>
  <c r="AO176" i="44" s="1"/>
  <c r="AO240" i="44" a="1"/>
  <c r="AO240" i="44" s="1"/>
  <c r="AO58" i="44" a="1"/>
  <c r="AO58" i="44" s="1"/>
  <c r="AO125" i="44" a="1"/>
  <c r="AO125" i="44" s="1"/>
  <c r="AO185" i="44" a="1"/>
  <c r="AO185" i="44" s="1"/>
  <c r="AO249" i="44" a="1"/>
  <c r="AO249" i="44" s="1"/>
  <c r="AO17" i="44" a="1"/>
  <c r="AO17" i="44" s="1"/>
  <c r="AO236" i="44" a="1"/>
  <c r="AO236" i="44" s="1"/>
  <c r="AO213" i="44" a="1"/>
  <c r="AO213" i="44" s="1"/>
  <c r="AO186" i="44" a="1"/>
  <c r="AO186" i="44" s="1"/>
  <c r="AO111" i="44" a="1"/>
  <c r="AO111" i="44" s="1"/>
  <c r="AO90" i="44" a="1"/>
  <c r="AO90" i="44" s="1"/>
  <c r="AO91" i="44" a="1"/>
  <c r="AO91" i="44" s="1"/>
  <c r="AO220" i="44" a="1"/>
  <c r="AO220" i="44" s="1"/>
  <c r="AO25" i="44" a="1"/>
  <c r="AO25" i="44" s="1"/>
  <c r="AO85" i="44" a="1"/>
  <c r="AO85" i="44" s="1"/>
  <c r="AO159" i="44" a="1"/>
  <c r="AO159" i="44" s="1"/>
  <c r="AO223" i="44" a="1"/>
  <c r="AO223" i="44" s="1"/>
  <c r="AO39" i="44" a="1"/>
  <c r="AO39" i="44" s="1"/>
  <c r="AO92" i="44" a="1"/>
  <c r="AO92" i="44" s="1"/>
  <c r="AO167" i="44" a="1"/>
  <c r="AO167" i="44" s="1"/>
  <c r="AO231" i="44" a="1"/>
  <c r="AO231" i="44" s="1"/>
  <c r="AO40" i="44" a="1"/>
  <c r="AO40" i="44" s="1"/>
  <c r="AO114" i="44" a="1"/>
  <c r="AO114" i="44" s="1"/>
  <c r="AO182" i="44" a="1"/>
  <c r="AO182" i="44" s="1"/>
  <c r="AO246" i="44" a="1"/>
  <c r="AO246" i="44" s="1"/>
  <c r="AO47" i="44" a="1"/>
  <c r="AO47" i="44" s="1"/>
  <c r="AO101" i="44" a="1"/>
  <c r="AO101" i="44" s="1"/>
  <c r="AO162" i="44" a="1"/>
  <c r="AO162" i="44" s="1"/>
  <c r="AO226" i="44" a="1"/>
  <c r="AO226" i="44" s="1"/>
  <c r="AO48" i="44" a="1"/>
  <c r="AO48" i="44" s="1"/>
  <c r="AO116" i="44" a="1"/>
  <c r="AO116" i="44" s="1"/>
  <c r="AO183" i="44" a="1"/>
  <c r="AO183" i="44" s="1"/>
  <c r="AO247" i="44" a="1"/>
  <c r="AO247" i="44" s="1"/>
  <c r="AO64" i="44" a="1"/>
  <c r="AO64" i="44" s="1"/>
  <c r="AO132" i="44" a="1"/>
  <c r="AO132" i="44" s="1"/>
  <c r="AO193" i="44" a="1"/>
  <c r="AO193" i="44" s="1"/>
  <c r="AO15" i="44" a="1"/>
  <c r="AO15" i="44" s="1"/>
  <c r="AO44" i="44" a="1"/>
  <c r="AO44" i="44" s="1"/>
  <c r="AO22" i="44" a="1"/>
  <c r="AO22" i="44" s="1"/>
  <c r="AO241" i="44" a="1"/>
  <c r="AO241" i="44" s="1"/>
  <c r="AO243" i="44" a="1"/>
  <c r="AO243" i="44" s="1"/>
  <c r="AO139" i="44" a="1"/>
  <c r="AO139" i="44" s="1"/>
  <c r="AO117" i="44" a="1"/>
  <c r="AO117" i="44" s="1"/>
  <c r="AO119" i="44" a="1"/>
  <c r="AO119" i="44" s="1"/>
  <c r="AO248" i="44" a="1"/>
  <c r="AO248" i="44" s="1"/>
  <c r="AO31" i="44" a="1"/>
  <c r="AO31" i="44" s="1"/>
  <c r="AO99" i="44" a="1"/>
  <c r="AO99" i="44" s="1"/>
  <c r="AO173" i="44" a="1"/>
  <c r="AO173" i="44" s="1"/>
  <c r="AO237" i="44" a="1"/>
  <c r="AO237" i="44" s="1"/>
  <c r="AO46" i="44" a="1"/>
  <c r="AO46" i="44" s="1"/>
  <c r="AO107" i="44" a="1"/>
  <c r="AO107" i="44" s="1"/>
  <c r="AO174" i="44" a="1"/>
  <c r="AO174" i="44" s="1"/>
  <c r="AO238" i="44" a="1"/>
  <c r="AO238" i="44" s="1"/>
  <c r="AO54" i="44" a="1"/>
  <c r="AO54" i="44" s="1"/>
  <c r="AO122" i="44" a="1"/>
  <c r="AO122" i="44" s="1"/>
  <c r="AO189" i="44" a="1"/>
  <c r="AO189" i="44" s="1"/>
  <c r="AO253" i="44" a="1"/>
  <c r="AO253" i="44" s="1"/>
  <c r="AO55" i="44" a="1"/>
  <c r="AO55" i="44" s="1"/>
  <c r="AO108" i="44" a="1"/>
  <c r="AO108" i="44" s="1"/>
  <c r="AO169" i="44" a="1"/>
  <c r="AO169" i="44" s="1"/>
  <c r="AO233" i="44" a="1"/>
  <c r="AO233" i="44" s="1"/>
  <c r="AO56" i="44" a="1"/>
  <c r="AO56" i="44" s="1"/>
  <c r="AO123" i="44" a="1"/>
  <c r="AO123" i="44" s="1"/>
  <c r="AO191" i="44" a="1"/>
  <c r="AO191" i="44" s="1"/>
  <c r="AO9" i="44" a="1"/>
  <c r="AO9" i="44" s="1"/>
  <c r="AO71" i="44" a="1"/>
  <c r="AO71" i="44" s="1"/>
  <c r="AO144" i="44" a="1"/>
  <c r="AO144" i="44" s="1"/>
  <c r="AO200" i="44" a="1"/>
  <c r="AO200" i="44" s="1"/>
  <c r="AO43" i="44" a="1"/>
  <c r="AO43" i="44" s="1"/>
  <c r="AO72" i="44" a="1"/>
  <c r="AO72" i="44" s="1"/>
  <c r="AO49" i="44" a="1"/>
  <c r="AO49" i="44" s="1"/>
  <c r="AO24" i="44" a="1"/>
  <c r="AO24" i="44" s="1"/>
  <c r="AO28" i="44" a="1"/>
  <c r="AO28" i="44" s="1"/>
  <c r="AO166" i="44" a="1"/>
  <c r="AO166" i="44" s="1"/>
  <c r="AO143" i="44" a="1"/>
  <c r="AO143" i="44" s="1"/>
  <c r="AO145" i="44" a="1"/>
  <c r="AO145" i="44" s="1"/>
  <c r="AO38" i="44" a="1"/>
  <c r="AO38" i="44" s="1"/>
  <c r="AO106" i="44" a="1"/>
  <c r="AO106" i="44" s="1"/>
  <c r="AO180" i="44" a="1"/>
  <c r="AO180" i="44" s="1"/>
  <c r="AO244" i="44" a="1"/>
  <c r="AO244" i="44" s="1"/>
  <c r="AO53" i="44" a="1"/>
  <c r="AO53" i="44" s="1"/>
  <c r="AO113" i="44" a="1"/>
  <c r="AO113" i="44" s="1"/>
  <c r="AO181" i="44" a="1"/>
  <c r="AO181" i="44" s="1"/>
  <c r="AO245" i="44" a="1"/>
  <c r="AO245" i="44" s="1"/>
  <c r="AO61" i="44" a="1"/>
  <c r="AO61" i="44" s="1"/>
  <c r="AO128" i="44" a="1"/>
  <c r="AO128" i="44" s="1"/>
  <c r="AO197" i="44" a="1"/>
  <c r="AO197" i="44" s="1"/>
  <c r="AO6" i="44" a="1"/>
  <c r="AO6" i="44" s="1"/>
  <c r="AO62" i="44" a="1"/>
  <c r="AO62" i="44" s="1"/>
  <c r="AO115" i="44" a="1"/>
  <c r="AO115" i="44" s="1"/>
  <c r="AO175" i="44" a="1"/>
  <c r="AO175" i="44" s="1"/>
  <c r="AO239" i="44" a="1"/>
  <c r="AO239" i="44" s="1"/>
  <c r="AO70" i="44" a="1"/>
  <c r="AO70" i="44" s="1"/>
  <c r="AO130" i="44" a="1"/>
  <c r="AO130" i="44" s="1"/>
  <c r="AO205" i="44" a="1"/>
  <c r="AO205" i="44" s="1"/>
  <c r="AO16" i="44" a="1"/>
  <c r="AO16" i="44" s="1"/>
  <c r="AO77" i="44" a="1"/>
  <c r="AO77" i="44" s="1"/>
  <c r="AO151" i="44" a="1"/>
  <c r="AO151" i="44" s="1"/>
  <c r="AO214" i="44" a="1"/>
  <c r="AO214" i="44" s="1"/>
  <c r="AO96" i="44" a="1"/>
  <c r="AO96" i="44" s="1"/>
  <c r="AO98" i="44" a="1"/>
  <c r="AO98" i="44" s="1"/>
  <c r="AO76" i="44" a="1"/>
  <c r="AO76" i="44" s="1"/>
  <c r="AO51" i="44" a="1"/>
  <c r="AO51" i="44" s="1"/>
  <c r="AO57" i="44" a="1"/>
  <c r="AO57" i="44" s="1"/>
  <c r="AO194" i="44" a="1"/>
  <c r="AO194" i="44" s="1"/>
  <c r="AO199" i="44" a="1"/>
  <c r="AO199" i="44" s="1"/>
  <c r="AO172" i="44" a="1"/>
  <c r="AO172" i="44" s="1"/>
  <c r="AO45" i="44" a="1"/>
  <c r="AO45" i="44" s="1"/>
  <c r="AO112" i="44" a="1"/>
  <c r="AO112" i="44" s="1"/>
  <c r="AO187" i="44" a="1"/>
  <c r="AO187" i="44" s="1"/>
  <c r="AO251" i="44" a="1"/>
  <c r="AO251" i="44" s="1"/>
  <c r="AO60" i="44" a="1"/>
  <c r="AO60" i="44" s="1"/>
  <c r="AO121" i="44" a="1"/>
  <c r="AO121" i="44" s="1"/>
  <c r="AO188" i="44" a="1"/>
  <c r="AO188" i="44" s="1"/>
  <c r="AO252" i="44" a="1"/>
  <c r="AO252" i="44" s="1"/>
  <c r="AO68" i="44" a="1"/>
  <c r="AO68" i="44" s="1"/>
  <c r="AO135" i="44" a="1"/>
  <c r="AO135" i="44" s="1"/>
  <c r="AO203" i="44" a="1"/>
  <c r="AO203" i="44" s="1"/>
  <c r="AO14" i="44" a="1"/>
  <c r="AO14" i="44" s="1"/>
  <c r="AO69" i="44" a="1"/>
  <c r="AO69" i="44" s="1"/>
  <c r="AO129" i="44" a="1"/>
  <c r="AO129" i="44" s="1"/>
  <c r="AO190" i="44" a="1"/>
  <c r="AO190" i="44" s="1"/>
  <c r="AO3" i="44" a="1"/>
  <c r="AO3" i="44" s="1"/>
  <c r="AO82" i="44" a="1"/>
  <c r="AO82" i="44" s="1"/>
  <c r="AO137" i="44" a="1"/>
  <c r="AO137" i="44" s="1"/>
  <c r="AO212" i="44" a="1"/>
  <c r="AO212" i="44" s="1"/>
  <c r="AO23" i="44" a="1"/>
  <c r="AO23" i="44" s="1"/>
  <c r="AO83" i="44" a="1"/>
  <c r="AO83" i="44" s="1"/>
  <c r="AO157" i="44" a="1"/>
  <c r="AO157" i="44" s="1"/>
  <c r="AO221" i="44" a="1"/>
  <c r="AO221" i="44" s="1"/>
  <c r="AO124" i="44" a="1"/>
  <c r="AO124" i="44" s="1"/>
  <c r="AO126" i="44" a="1"/>
  <c r="AO126" i="44" s="1"/>
  <c r="AO103" i="44" a="1"/>
  <c r="AO103" i="44" s="1"/>
  <c r="AO78" i="44" a="1"/>
  <c r="AO78" i="44" s="1"/>
  <c r="AO110" i="44" a="1"/>
  <c r="AO110" i="44" s="1"/>
  <c r="AO222" i="44" a="1"/>
  <c r="AO222" i="44" s="1"/>
  <c r="AO228" i="44" a="1"/>
  <c r="AO228" i="44" s="1"/>
  <c r="AO201" i="44" a="1"/>
  <c r="AO201" i="44" s="1"/>
  <c r="AO52" i="44" a="1"/>
  <c r="AO52" i="44" s="1"/>
  <c r="AO120" i="44" a="1"/>
  <c r="AO120" i="44" s="1"/>
  <c r="AO195" i="44" a="1"/>
  <c r="AO195" i="44" s="1"/>
  <c r="AO4" i="44" a="1"/>
  <c r="AO4" i="44" s="1"/>
  <c r="AO67" i="44" a="1"/>
  <c r="AO67" i="44" s="1"/>
  <c r="AO127" i="44" a="1"/>
  <c r="AO127" i="44" s="1"/>
  <c r="AO196" i="44" a="1"/>
  <c r="AO196" i="44" s="1"/>
  <c r="AO5" i="44" a="1"/>
  <c r="AO5" i="44" s="1"/>
  <c r="AO80" i="44" a="1"/>
  <c r="AO80" i="44" s="1"/>
  <c r="AO141" i="44" a="1"/>
  <c r="AO141" i="44" s="1"/>
  <c r="AO210" i="44" a="1"/>
  <c r="AO210" i="44" s="1"/>
  <c r="AO20" i="44" a="1"/>
  <c r="AO20" i="44" s="1"/>
  <c r="AO75" i="44" a="1"/>
  <c r="AO75" i="44" s="1"/>
  <c r="AO136" i="44" a="1"/>
  <c r="AO136" i="44" s="1"/>
  <c r="AO198" i="44" a="1"/>
  <c r="AO198" i="44" s="1"/>
  <c r="AO7" i="44" a="1"/>
  <c r="AO7" i="44" s="1"/>
  <c r="AO89" i="44" a="1"/>
  <c r="AO89" i="44" s="1"/>
  <c r="AO149" i="44" a="1"/>
  <c r="AO149" i="44" s="1"/>
  <c r="AO219" i="44" a="1"/>
  <c r="AO219" i="44" s="1"/>
  <c r="AO29" i="44" a="1"/>
  <c r="AO29" i="44" s="1"/>
  <c r="AO97" i="44" a="1"/>
  <c r="AO97" i="44" s="1"/>
  <c r="AO165" i="44" a="1"/>
  <c r="AO165" i="44" s="1"/>
  <c r="AO229" i="44" a="1"/>
  <c r="AO229" i="44" s="1"/>
  <c r="AO150" i="44" a="1"/>
  <c r="AO150" i="44" s="1"/>
  <c r="AO152" i="44" a="1"/>
  <c r="AO152" i="44" s="1"/>
  <c r="AO131" i="44" a="1"/>
  <c r="AO131" i="44" s="1"/>
  <c r="AO105" i="44" a="1"/>
  <c r="AO105" i="44" s="1"/>
  <c r="AO138" i="44" a="1"/>
  <c r="AO138" i="44" s="1"/>
  <c r="AO250" i="44" a="1"/>
  <c r="AO250" i="44" s="1"/>
  <c r="AO10" i="44" a="1"/>
  <c r="AO10" i="44" s="1"/>
  <c r="AO230" i="44" a="1"/>
  <c r="AO230" i="44" s="1"/>
  <c r="AO59" i="44" a="1"/>
  <c r="AO59" i="44" s="1"/>
  <c r="AO134" i="44" a="1"/>
  <c r="AO134" i="44" s="1"/>
  <c r="AO202" i="44" a="1"/>
  <c r="AO202" i="44" s="1"/>
  <c r="AO12" i="44" a="1"/>
  <c r="AO12" i="44" s="1"/>
  <c r="AO74" i="44" a="1"/>
  <c r="AO74" i="44" s="1"/>
  <c r="AO140" i="44" a="1"/>
  <c r="AO140" i="44" s="1"/>
  <c r="AO209" i="44" a="1"/>
  <c r="AO209" i="44" s="1"/>
  <c r="AO13" i="44" a="1"/>
  <c r="AO13" i="44" s="1"/>
  <c r="AO87" i="44" a="1"/>
  <c r="AO87" i="44" s="1"/>
  <c r="AO147" i="44" a="1"/>
  <c r="AO147" i="44" s="1"/>
  <c r="AO217" i="44" a="1"/>
  <c r="AO217" i="44" s="1"/>
  <c r="AO27" i="44" a="1"/>
  <c r="AO27" i="44" s="1"/>
  <c r="AO81" i="44" a="1"/>
  <c r="AO81" i="44" s="1"/>
  <c r="AO142" i="44" a="1"/>
  <c r="AO142" i="44" s="1"/>
  <c r="AO204" i="44" a="1"/>
  <c r="AO204" i="44" s="1"/>
  <c r="AO21" i="44" a="1"/>
  <c r="AO21" i="44" s="1"/>
  <c r="AO95" i="44" a="1"/>
  <c r="AO95" i="44" s="1"/>
  <c r="AO163" i="44" a="1"/>
  <c r="AO163" i="44" s="1"/>
  <c r="AO227" i="44" a="1"/>
  <c r="AO227" i="44" s="1"/>
  <c r="AO36" i="44" a="1"/>
  <c r="AO36" i="44" s="1"/>
  <c r="AO104" i="44" a="1"/>
  <c r="AO104" i="44" s="1"/>
  <c r="AO171" i="44" a="1"/>
  <c r="AO171" i="44" s="1"/>
  <c r="AO235" i="44" a="1"/>
  <c r="AO235" i="44" s="1"/>
  <c r="AO177" i="44" a="1"/>
  <c r="AO177" i="44" s="1"/>
  <c r="AO179" i="44" a="1"/>
  <c r="AO179" i="44" s="1"/>
  <c r="AO156" i="44" a="1"/>
  <c r="AO156" i="44" s="1"/>
  <c r="AO133" i="44" a="1"/>
  <c r="AO133" i="44" s="1"/>
  <c r="AO30" i="44" a="1"/>
  <c r="AO30" i="44" s="1"/>
  <c r="AO8" i="44" a="1"/>
  <c r="AO8" i="44" s="1"/>
  <c r="AO37" i="44" a="1"/>
  <c r="AO37" i="44" s="1"/>
  <c r="AO164" i="44" a="1"/>
  <c r="AO164" i="44" s="1"/>
  <c r="AO11" i="44" a="1"/>
  <c r="AO11" i="44" s="1"/>
  <c r="AO66" i="44" a="1"/>
  <c r="AO66" i="44" s="1"/>
  <c r="AO146" i="44" a="1"/>
  <c r="AO146" i="44" s="1"/>
  <c r="AO208" i="44" a="1"/>
  <c r="AO208" i="44" s="1"/>
  <c r="AO26" i="44" a="1"/>
  <c r="AO26" i="44" s="1"/>
  <c r="AO79" i="44" a="1"/>
  <c r="AO79" i="44" s="1"/>
  <c r="AO154" i="44" a="1"/>
  <c r="AO154" i="44" s="1"/>
  <c r="AO216" i="44" a="1"/>
  <c r="AO216" i="44" s="1"/>
  <c r="AO19" i="44" a="1"/>
  <c r="AO19" i="44" s="1"/>
  <c r="AO93" i="44" a="1"/>
  <c r="AO93" i="44" s="1"/>
  <c r="AO161" i="44" a="1"/>
  <c r="AO161" i="44" s="1"/>
  <c r="AO225" i="44" a="1"/>
  <c r="AO225" i="44" s="1"/>
  <c r="AO34" i="44" a="1"/>
  <c r="AO34" i="44" s="1"/>
  <c r="AO88" i="44" a="1"/>
  <c r="AO88" i="44" s="1"/>
  <c r="AO148" i="44" a="1"/>
  <c r="AO148" i="44" s="1"/>
  <c r="AO211" i="44" a="1"/>
  <c r="AO211" i="44" s="1"/>
  <c r="AO35" i="44" a="1"/>
  <c r="AO35" i="44" s="1"/>
  <c r="AO102" i="44" a="1"/>
  <c r="AO102" i="44" s="1"/>
  <c r="AO170" i="44" a="1"/>
  <c r="AO170" i="44" s="1"/>
  <c r="AO234" i="44" a="1"/>
  <c r="AO234" i="44" s="1"/>
  <c r="AO50" i="44" a="1"/>
  <c r="AO50" i="44" s="1"/>
  <c r="AO118" i="44" a="1"/>
  <c r="AO118" i="44" s="1"/>
  <c r="AO178" i="44" a="1"/>
  <c r="AO178" i="44" s="1"/>
  <c r="AO242" i="44" a="1"/>
  <c r="AO242" i="44" s="1"/>
  <c r="AO206" i="44" a="1"/>
  <c r="AO206" i="44" s="1"/>
  <c r="AO207" i="44" a="1"/>
  <c r="AO207" i="44" s="1"/>
  <c r="AO184" i="44" a="1"/>
  <c r="AO184" i="44" s="1"/>
  <c r="AO158" i="44" a="1"/>
  <c r="AO158" i="44" s="1"/>
  <c r="AO84" i="44" a="1"/>
  <c r="AO84" i="44" s="1"/>
  <c r="AO63" i="44" a="1"/>
  <c r="AO63" i="44" s="1"/>
  <c r="AO65" i="44" a="1"/>
  <c r="AO65" i="44" s="1"/>
  <c r="AO192" i="44" a="1"/>
  <c r="AO192" i="44" s="1"/>
  <c r="BM343" i="43"/>
  <c r="E5" i="45" s="1"/>
  <c r="D5" i="37"/>
  <c r="E5" i="37"/>
  <c r="G2" i="43"/>
  <c r="E54" i="44" a="1"/>
  <c r="E54" i="44" s="1"/>
  <c r="E118" i="44" a="1"/>
  <c r="E118" i="44" s="1"/>
  <c r="E182" i="44" a="1"/>
  <c r="E182" i="44" s="1"/>
  <c r="E246" i="44" a="1"/>
  <c r="E246" i="44" s="1"/>
  <c r="E63" i="44" a="1"/>
  <c r="E63" i="44" s="1"/>
  <c r="E127" i="44" a="1"/>
  <c r="E127" i="44" s="1"/>
  <c r="E191" i="44" a="1"/>
  <c r="E191" i="44" s="1"/>
  <c r="E8" i="44" a="1"/>
  <c r="E8" i="44" s="1"/>
  <c r="E72" i="44" a="1"/>
  <c r="E72" i="44" s="1"/>
  <c r="E136" i="44" a="1"/>
  <c r="E136" i="44" s="1"/>
  <c r="E200" i="44" a="1"/>
  <c r="E200" i="44" s="1"/>
  <c r="E17" i="44" a="1"/>
  <c r="E17" i="44" s="1"/>
  <c r="E81" i="44" a="1"/>
  <c r="E81" i="44" s="1"/>
  <c r="E145" i="44" a="1"/>
  <c r="E145" i="44" s="1"/>
  <c r="E209" i="44" a="1"/>
  <c r="E209" i="44" s="1"/>
  <c r="E27" i="44" a="1"/>
  <c r="E27" i="44" s="1"/>
  <c r="E91" i="44" a="1"/>
  <c r="E91" i="44" s="1"/>
  <c r="E155" i="44" a="1"/>
  <c r="E155" i="44" s="1"/>
  <c r="E219" i="44" a="1"/>
  <c r="E219" i="44" s="1"/>
  <c r="E36" i="44" a="1"/>
  <c r="E36" i="44" s="1"/>
  <c r="E100" i="44" a="1"/>
  <c r="E100" i="44" s="1"/>
  <c r="E164" i="44" a="1"/>
  <c r="E164" i="44" s="1"/>
  <c r="E228" i="44" a="1"/>
  <c r="E228" i="44" s="1"/>
  <c r="E45" i="44" a="1"/>
  <c r="E45" i="44" s="1"/>
  <c r="E109" i="44" a="1"/>
  <c r="E109" i="44" s="1"/>
  <c r="E173" i="44" a="1"/>
  <c r="E173" i="44" s="1"/>
  <c r="E237" i="44" a="1"/>
  <c r="E237" i="44" s="1"/>
  <c r="E82" i="44" a="1"/>
  <c r="E82" i="44" s="1"/>
  <c r="E98" i="44" a="1"/>
  <c r="E98" i="44" s="1"/>
  <c r="E114" i="44" a="1"/>
  <c r="E114" i="44" s="1"/>
  <c r="E130" i="44" a="1"/>
  <c r="E130" i="44" s="1"/>
  <c r="E62" i="44" a="1"/>
  <c r="E62" i="44" s="1"/>
  <c r="E126" i="44" a="1"/>
  <c r="E126" i="44" s="1"/>
  <c r="E190" i="44" a="1"/>
  <c r="E190" i="44" s="1"/>
  <c r="E7" i="44" a="1"/>
  <c r="E7" i="44" s="1"/>
  <c r="E71" i="44" a="1"/>
  <c r="E71" i="44" s="1"/>
  <c r="E135" i="44" a="1"/>
  <c r="E135" i="44" s="1"/>
  <c r="E199" i="44" a="1"/>
  <c r="E199" i="44" s="1"/>
  <c r="E16" i="44" a="1"/>
  <c r="E16" i="44" s="1"/>
  <c r="E80" i="44" a="1"/>
  <c r="E80" i="44" s="1"/>
  <c r="E144" i="44" a="1"/>
  <c r="E144" i="44" s="1"/>
  <c r="E208" i="44" a="1"/>
  <c r="E208" i="44" s="1"/>
  <c r="E25" i="44" a="1"/>
  <c r="E25" i="44" s="1"/>
  <c r="E89" i="44" a="1"/>
  <c r="E89" i="44" s="1"/>
  <c r="E153" i="44" a="1"/>
  <c r="E153" i="44" s="1"/>
  <c r="E217" i="44" a="1"/>
  <c r="E217" i="44" s="1"/>
  <c r="E35" i="44" a="1"/>
  <c r="E35" i="44" s="1"/>
  <c r="E99" i="44" a="1"/>
  <c r="E99" i="44" s="1"/>
  <c r="E163" i="44" a="1"/>
  <c r="E163" i="44" s="1"/>
  <c r="E227" i="44" a="1"/>
  <c r="E227" i="44" s="1"/>
  <c r="E44" i="44" a="1"/>
  <c r="E44" i="44" s="1"/>
  <c r="E108" i="44" a="1"/>
  <c r="E108" i="44" s="1"/>
  <c r="E172" i="44" a="1"/>
  <c r="E172" i="44" s="1"/>
  <c r="E236" i="44" a="1"/>
  <c r="E236" i="44" s="1"/>
  <c r="E53" i="44" a="1"/>
  <c r="E53" i="44" s="1"/>
  <c r="E117" i="44" a="1"/>
  <c r="E117" i="44" s="1"/>
  <c r="E181" i="44" a="1"/>
  <c r="E181" i="44" s="1"/>
  <c r="E245" i="44" a="1"/>
  <c r="E245" i="44" s="1"/>
  <c r="E146" i="44" a="1"/>
  <c r="E146" i="44" s="1"/>
  <c r="E162" i="44" a="1"/>
  <c r="E162" i="44" s="1"/>
  <c r="E178" i="44" a="1"/>
  <c r="E178" i="44" s="1"/>
  <c r="E194" i="44" a="1"/>
  <c r="E194" i="44" s="1"/>
  <c r="E4" i="44" a="1"/>
  <c r="E4" i="44" s="1"/>
  <c r="E6" i="44" a="1"/>
  <c r="E6" i="44" s="1"/>
  <c r="E70" i="44" a="1"/>
  <c r="E70" i="44" s="1"/>
  <c r="E134" i="44" a="1"/>
  <c r="E134" i="44" s="1"/>
  <c r="E198" i="44" a="1"/>
  <c r="E198" i="44" s="1"/>
  <c r="E15" i="44" a="1"/>
  <c r="E15" i="44" s="1"/>
  <c r="E79" i="44" a="1"/>
  <c r="E79" i="44" s="1"/>
  <c r="E143" i="44" a="1"/>
  <c r="E143" i="44" s="1"/>
  <c r="E207" i="44" a="1"/>
  <c r="E207" i="44" s="1"/>
  <c r="E24" i="44" a="1"/>
  <c r="E24" i="44" s="1"/>
  <c r="E88" i="44" a="1"/>
  <c r="E88" i="44" s="1"/>
  <c r="E152" i="44" a="1"/>
  <c r="E152" i="44" s="1"/>
  <c r="E216" i="44" a="1"/>
  <c r="E216" i="44" s="1"/>
  <c r="E33" i="44" a="1"/>
  <c r="E33" i="44" s="1"/>
  <c r="E97" i="44" a="1"/>
  <c r="E97" i="44" s="1"/>
  <c r="E161" i="44" a="1"/>
  <c r="E161" i="44" s="1"/>
  <c r="E225" i="44" a="1"/>
  <c r="E225" i="44" s="1"/>
  <c r="E43" i="44" a="1"/>
  <c r="E43" i="44" s="1"/>
  <c r="E107" i="44" a="1"/>
  <c r="E107" i="44" s="1"/>
  <c r="E171" i="44" a="1"/>
  <c r="E171" i="44" s="1"/>
  <c r="E235" i="44" a="1"/>
  <c r="E235" i="44" s="1"/>
  <c r="E52" i="44" a="1"/>
  <c r="E52" i="44" s="1"/>
  <c r="E116" i="44" a="1"/>
  <c r="E116" i="44" s="1"/>
  <c r="E180" i="44" a="1"/>
  <c r="E180" i="44" s="1"/>
  <c r="E244" i="44" a="1"/>
  <c r="E244" i="44" s="1"/>
  <c r="E61" i="44" a="1"/>
  <c r="E61" i="44" s="1"/>
  <c r="E125" i="44" a="1"/>
  <c r="E125" i="44" s="1"/>
  <c r="E189" i="44" a="1"/>
  <c r="E189" i="44" s="1"/>
  <c r="E253" i="44" a="1"/>
  <c r="E253" i="44" s="1"/>
  <c r="E210" i="44" a="1"/>
  <c r="E210" i="44" s="1"/>
  <c r="E226" i="44" a="1"/>
  <c r="E226" i="44" s="1"/>
  <c r="E242" i="44" a="1"/>
  <c r="E242" i="44" s="1"/>
  <c r="F502" i="43"/>
  <c r="E117" i="37" s="1"/>
  <c r="E14" i="44" a="1"/>
  <c r="E14" i="44" s="1"/>
  <c r="E78" i="44" a="1"/>
  <c r="E78" i="44" s="1"/>
  <c r="E142" i="44" a="1"/>
  <c r="E142" i="44" s="1"/>
  <c r="E206" i="44" a="1"/>
  <c r="E206" i="44" s="1"/>
  <c r="E23" i="44" a="1"/>
  <c r="E23" i="44" s="1"/>
  <c r="E87" i="44" a="1"/>
  <c r="E87" i="44" s="1"/>
  <c r="E151" i="44" a="1"/>
  <c r="E151" i="44" s="1"/>
  <c r="E215" i="44" a="1"/>
  <c r="E215" i="44" s="1"/>
  <c r="E32" i="44" a="1"/>
  <c r="E32" i="44" s="1"/>
  <c r="E96" i="44" a="1"/>
  <c r="E96" i="44" s="1"/>
  <c r="E160" i="44" a="1"/>
  <c r="E160" i="44" s="1"/>
  <c r="E224" i="44" a="1"/>
  <c r="E224" i="44" s="1"/>
  <c r="E41" i="44" a="1"/>
  <c r="E41" i="44" s="1"/>
  <c r="E105" i="44" a="1"/>
  <c r="E105" i="44" s="1"/>
  <c r="E169" i="44" a="1"/>
  <c r="E169" i="44" s="1"/>
  <c r="E233" i="44" a="1"/>
  <c r="E233" i="44" s="1"/>
  <c r="E51" i="44" a="1"/>
  <c r="E51" i="44" s="1"/>
  <c r="E115" i="44" a="1"/>
  <c r="E115" i="44" s="1"/>
  <c r="E179" i="44" a="1"/>
  <c r="E179" i="44" s="1"/>
  <c r="E243" i="44" a="1"/>
  <c r="E243" i="44" s="1"/>
  <c r="E60" i="44" a="1"/>
  <c r="E60" i="44" s="1"/>
  <c r="E124" i="44" a="1"/>
  <c r="E124" i="44" s="1"/>
  <c r="E188" i="44" a="1"/>
  <c r="E188" i="44" s="1"/>
  <c r="E252" i="44" a="1"/>
  <c r="E252" i="44" s="1"/>
  <c r="E69" i="44" a="1"/>
  <c r="E69" i="44" s="1"/>
  <c r="E133" i="44" a="1"/>
  <c r="E133" i="44" s="1"/>
  <c r="E197" i="44" a="1"/>
  <c r="E197" i="44" s="1"/>
  <c r="E10" i="44" a="1"/>
  <c r="E10" i="44" s="1"/>
  <c r="E26" i="44" a="1"/>
  <c r="E26" i="44" s="1"/>
  <c r="E42" i="44" a="1"/>
  <c r="E42" i="44" s="1"/>
  <c r="E58" i="44" a="1"/>
  <c r="E58" i="44" s="1"/>
  <c r="E22" i="44" a="1"/>
  <c r="E22" i="44" s="1"/>
  <c r="E86" i="44" a="1"/>
  <c r="E86" i="44" s="1"/>
  <c r="E150" i="44" a="1"/>
  <c r="E150" i="44" s="1"/>
  <c r="E214" i="44" a="1"/>
  <c r="E214" i="44" s="1"/>
  <c r="E31" i="44" a="1"/>
  <c r="E31" i="44" s="1"/>
  <c r="E95" i="44" a="1"/>
  <c r="E95" i="44" s="1"/>
  <c r="E159" i="44" a="1"/>
  <c r="E159" i="44" s="1"/>
  <c r="E223" i="44" a="1"/>
  <c r="E223" i="44" s="1"/>
  <c r="E40" i="44" a="1"/>
  <c r="E40" i="44" s="1"/>
  <c r="E104" i="44" a="1"/>
  <c r="E104" i="44" s="1"/>
  <c r="E168" i="44" a="1"/>
  <c r="E168" i="44" s="1"/>
  <c r="E232" i="44" a="1"/>
  <c r="E232" i="44" s="1"/>
  <c r="E49" i="44" a="1"/>
  <c r="E49" i="44" s="1"/>
  <c r="E113" i="44" a="1"/>
  <c r="E113" i="44" s="1"/>
  <c r="E177" i="44" a="1"/>
  <c r="E177" i="44" s="1"/>
  <c r="E241" i="44" a="1"/>
  <c r="E241" i="44" s="1"/>
  <c r="E59" i="44" a="1"/>
  <c r="E59" i="44" s="1"/>
  <c r="E123" i="44" a="1"/>
  <c r="E123" i="44" s="1"/>
  <c r="E187" i="44" a="1"/>
  <c r="E187" i="44" s="1"/>
  <c r="E251" i="44" a="1"/>
  <c r="E251" i="44" s="1"/>
  <c r="E68" i="44" a="1"/>
  <c r="E68" i="44" s="1"/>
  <c r="E132" i="44" a="1"/>
  <c r="E132" i="44" s="1"/>
  <c r="E196" i="44" a="1"/>
  <c r="E196" i="44" s="1"/>
  <c r="E13" i="44" a="1"/>
  <c r="E13" i="44" s="1"/>
  <c r="E77" i="44" a="1"/>
  <c r="E77" i="44" s="1"/>
  <c r="E141" i="44" a="1"/>
  <c r="E141" i="44" s="1"/>
  <c r="E205" i="44" a="1"/>
  <c r="E205" i="44" s="1"/>
  <c r="E74" i="44" a="1"/>
  <c r="E74" i="44" s="1"/>
  <c r="E90" i="44" a="1"/>
  <c r="E90" i="44" s="1"/>
  <c r="E106" i="44" a="1"/>
  <c r="E106" i="44" s="1"/>
  <c r="E122" i="44" a="1"/>
  <c r="E122" i="44" s="1"/>
  <c r="E5" i="44" a="1"/>
  <c r="E5" i="44" s="1"/>
  <c r="E30" i="44" a="1"/>
  <c r="E30" i="44" s="1"/>
  <c r="E94" i="44" a="1"/>
  <c r="E94" i="44" s="1"/>
  <c r="E158" i="44" a="1"/>
  <c r="E158" i="44" s="1"/>
  <c r="E222" i="44" a="1"/>
  <c r="E222" i="44" s="1"/>
  <c r="E39" i="44" a="1"/>
  <c r="E39" i="44" s="1"/>
  <c r="E103" i="44" a="1"/>
  <c r="E103" i="44" s="1"/>
  <c r="E167" i="44" a="1"/>
  <c r="E167" i="44" s="1"/>
  <c r="E231" i="44" a="1"/>
  <c r="E231" i="44" s="1"/>
  <c r="E48" i="44" a="1"/>
  <c r="E48" i="44" s="1"/>
  <c r="E112" i="44" a="1"/>
  <c r="E112" i="44" s="1"/>
  <c r="E176" i="44" a="1"/>
  <c r="E176" i="44" s="1"/>
  <c r="E240" i="44" a="1"/>
  <c r="E240" i="44" s="1"/>
  <c r="E57" i="44" a="1"/>
  <c r="E57" i="44" s="1"/>
  <c r="E121" i="44" a="1"/>
  <c r="E121" i="44" s="1"/>
  <c r="E185" i="44" a="1"/>
  <c r="E185" i="44" s="1"/>
  <c r="E249" i="44" a="1"/>
  <c r="E249" i="44" s="1"/>
  <c r="E67" i="44" a="1"/>
  <c r="E67" i="44" s="1"/>
  <c r="E131" i="44" a="1"/>
  <c r="E131" i="44" s="1"/>
  <c r="E195" i="44" a="1"/>
  <c r="E195" i="44" s="1"/>
  <c r="E12" i="44" a="1"/>
  <c r="E12" i="44" s="1"/>
  <c r="E76" i="44" a="1"/>
  <c r="E76" i="44" s="1"/>
  <c r="E140" i="44" a="1"/>
  <c r="E140" i="44" s="1"/>
  <c r="E204" i="44" a="1"/>
  <c r="E204" i="44" s="1"/>
  <c r="E21" i="44" a="1"/>
  <c r="E21" i="44" s="1"/>
  <c r="E85" i="44" a="1"/>
  <c r="E85" i="44" s="1"/>
  <c r="E149" i="44" a="1"/>
  <c r="E149" i="44" s="1"/>
  <c r="E213" i="44" a="1"/>
  <c r="E213" i="44" s="1"/>
  <c r="E138" i="44" a="1"/>
  <c r="E138" i="44" s="1"/>
  <c r="E154" i="44" a="1"/>
  <c r="E154" i="44" s="1"/>
  <c r="E170" i="44" a="1"/>
  <c r="E170" i="44" s="1"/>
  <c r="E186" i="44" a="1"/>
  <c r="E186" i="44" s="1"/>
  <c r="E38" i="44" a="1"/>
  <c r="E38" i="44" s="1"/>
  <c r="E102" i="44" a="1"/>
  <c r="E102" i="44" s="1"/>
  <c r="E166" i="44" a="1"/>
  <c r="E166" i="44" s="1"/>
  <c r="E230" i="44" a="1"/>
  <c r="E230" i="44" s="1"/>
  <c r="E47" i="44" a="1"/>
  <c r="E47" i="44" s="1"/>
  <c r="E111" i="44" a="1"/>
  <c r="E111" i="44" s="1"/>
  <c r="E175" i="44" a="1"/>
  <c r="E175" i="44" s="1"/>
  <c r="E239" i="44" a="1"/>
  <c r="E239" i="44" s="1"/>
  <c r="E56" i="44" a="1"/>
  <c r="E56" i="44" s="1"/>
  <c r="E120" i="44" a="1"/>
  <c r="E120" i="44" s="1"/>
  <c r="E184" i="44" a="1"/>
  <c r="E184" i="44" s="1"/>
  <c r="E248" i="44" a="1"/>
  <c r="E248" i="44" s="1"/>
  <c r="E65" i="44" a="1"/>
  <c r="E65" i="44" s="1"/>
  <c r="E129" i="44" a="1"/>
  <c r="E129" i="44" s="1"/>
  <c r="E193" i="44" a="1"/>
  <c r="E193" i="44" s="1"/>
  <c r="E11" i="44" a="1"/>
  <c r="E11" i="44" s="1"/>
  <c r="E75" i="44" a="1"/>
  <c r="E75" i="44" s="1"/>
  <c r="E139" i="44" a="1"/>
  <c r="E139" i="44" s="1"/>
  <c r="E203" i="44" a="1"/>
  <c r="E203" i="44" s="1"/>
  <c r="E20" i="44" a="1"/>
  <c r="E20" i="44" s="1"/>
  <c r="E84" i="44" a="1"/>
  <c r="E84" i="44" s="1"/>
  <c r="E148" i="44" a="1"/>
  <c r="E148" i="44" s="1"/>
  <c r="E212" i="44" a="1"/>
  <c r="E212" i="44" s="1"/>
  <c r="E29" i="44" a="1"/>
  <c r="E29" i="44" s="1"/>
  <c r="E93" i="44" a="1"/>
  <c r="E93" i="44" s="1"/>
  <c r="E157" i="44" a="1"/>
  <c r="E157" i="44" s="1"/>
  <c r="E221" i="44" a="1"/>
  <c r="E221" i="44" s="1"/>
  <c r="E202" i="44" a="1"/>
  <c r="E202" i="44" s="1"/>
  <c r="E218" i="44" a="1"/>
  <c r="E218" i="44" s="1"/>
  <c r="E234" i="44" a="1"/>
  <c r="E234" i="44" s="1"/>
  <c r="E250" i="44" a="1"/>
  <c r="E250" i="44" s="1"/>
  <c r="E46" i="44" a="1"/>
  <c r="E46" i="44" s="1"/>
  <c r="E110" i="44" a="1"/>
  <c r="E110" i="44" s="1"/>
  <c r="E174" i="44" a="1"/>
  <c r="E174" i="44" s="1"/>
  <c r="E238" i="44" a="1"/>
  <c r="E238" i="44" s="1"/>
  <c r="E55" i="44" a="1"/>
  <c r="E55" i="44" s="1"/>
  <c r="E119" i="44" a="1"/>
  <c r="E119" i="44" s="1"/>
  <c r="E183" i="44" a="1"/>
  <c r="E183" i="44" s="1"/>
  <c r="E247" i="44" a="1"/>
  <c r="E247" i="44" s="1"/>
  <c r="E64" i="44" a="1"/>
  <c r="E64" i="44" s="1"/>
  <c r="E128" i="44" a="1"/>
  <c r="E128" i="44" s="1"/>
  <c r="E192" i="44" a="1"/>
  <c r="E192" i="44" s="1"/>
  <c r="E9" i="44" a="1"/>
  <c r="E9" i="44" s="1"/>
  <c r="E73" i="44" a="1"/>
  <c r="E73" i="44" s="1"/>
  <c r="E137" i="44" a="1"/>
  <c r="E137" i="44" s="1"/>
  <c r="E201" i="44" a="1"/>
  <c r="E201" i="44" s="1"/>
  <c r="E19" i="44" a="1"/>
  <c r="E19" i="44" s="1"/>
  <c r="E83" i="44" a="1"/>
  <c r="E83" i="44" s="1"/>
  <c r="E147" i="44" a="1"/>
  <c r="E147" i="44" s="1"/>
  <c r="E211" i="44" a="1"/>
  <c r="E211" i="44" s="1"/>
  <c r="E28" i="44" a="1"/>
  <c r="E28" i="44" s="1"/>
  <c r="E92" i="44" a="1"/>
  <c r="E92" i="44" s="1"/>
  <c r="E156" i="44" a="1"/>
  <c r="E156" i="44" s="1"/>
  <c r="E220" i="44" a="1"/>
  <c r="E220" i="44" s="1"/>
  <c r="E37" i="44" a="1"/>
  <c r="E37" i="44" s="1"/>
  <c r="E101" i="44" a="1"/>
  <c r="E101" i="44" s="1"/>
  <c r="E165" i="44" a="1"/>
  <c r="E165" i="44" s="1"/>
  <c r="E229" i="44" a="1"/>
  <c r="E229" i="44" s="1"/>
  <c r="E18" i="44" a="1"/>
  <c r="E18" i="44" s="1"/>
  <c r="E34" i="44" a="1"/>
  <c r="E34" i="44" s="1"/>
  <c r="E50" i="44" a="1"/>
  <c r="E50" i="44" s="1"/>
  <c r="E66" i="44" a="1"/>
  <c r="E66" i="44" s="1"/>
  <c r="E3" i="44" a="1"/>
  <c r="E3" i="44" s="1"/>
  <c r="BD2" i="43" l="1"/>
  <c r="BJ2" i="43" s="1"/>
  <c r="J169" i="45" s="1"/>
  <c r="J164" i="37"/>
  <c r="J162" i="37"/>
  <c r="J163" i="37"/>
  <c r="J166" i="45"/>
  <c r="E162" i="45" s="1"/>
  <c r="J168" i="45"/>
  <c r="C157" i="37"/>
  <c r="AX503" i="43"/>
  <c r="AX502" i="43"/>
  <c r="J167" i="45" s="1"/>
  <c r="J161" i="37"/>
  <c r="BC2" i="43"/>
  <c r="BI2" i="43" s="1"/>
  <c r="I169" i="45" s="1"/>
  <c r="I168" i="45"/>
  <c r="I166" i="45"/>
  <c r="E161" i="45" s="1"/>
  <c r="I161" i="37"/>
  <c r="I163" i="37"/>
  <c r="AP503" i="43"/>
  <c r="I162" i="37"/>
  <c r="C156" i="37"/>
  <c r="I164" i="37"/>
  <c r="AW502" i="43"/>
  <c r="I167" i="45" s="1"/>
  <c r="BB2" i="43"/>
  <c r="BH2" i="43" s="1"/>
  <c r="H169" i="45" s="1"/>
  <c r="AV502" i="43"/>
  <c r="H167" i="45" s="1"/>
  <c r="H163" i="37"/>
  <c r="H168" i="45"/>
  <c r="H166" i="45"/>
  <c r="E160" i="45" s="1"/>
  <c r="AH503" i="43"/>
  <c r="H161" i="37"/>
  <c r="H162" i="37"/>
  <c r="H164" i="37"/>
  <c r="C155" i="37"/>
  <c r="AZ2" i="43"/>
  <c r="BF2" i="43" s="1"/>
  <c r="F169" i="45" s="1"/>
  <c r="AT502" i="43"/>
  <c r="F167" i="45" s="1"/>
  <c r="F168" i="45"/>
  <c r="F166" i="45"/>
  <c r="E158" i="45" s="1"/>
  <c r="F164" i="37"/>
  <c r="R503" i="43"/>
  <c r="F162" i="37"/>
  <c r="F161" i="37"/>
  <c r="F163" i="37"/>
  <c r="C153" i="37"/>
  <c r="BA2" i="43"/>
  <c r="BG2" i="43" s="1"/>
  <c r="G169" i="45" s="1"/>
  <c r="Z503" i="43"/>
  <c r="G162" i="37"/>
  <c r="G163" i="37"/>
  <c r="G161" i="37"/>
  <c r="G168" i="45"/>
  <c r="C154" i="37"/>
  <c r="G166" i="45"/>
  <c r="E159" i="45" s="1"/>
  <c r="AU502" i="43"/>
  <c r="G167" i="45" s="1"/>
  <c r="G164" i="37"/>
  <c r="AR2" i="43"/>
  <c r="AP11" i="44" a="1"/>
  <c r="AP11" i="44" s="1"/>
  <c r="AP75" i="44" a="1"/>
  <c r="AP75" i="44" s="1"/>
  <c r="AP139" i="44" a="1"/>
  <c r="AP139" i="44" s="1"/>
  <c r="AP203" i="44" a="1"/>
  <c r="AP203" i="44" s="1"/>
  <c r="AP18" i="44" a="1"/>
  <c r="AP18" i="44" s="1"/>
  <c r="AP82" i="44" a="1"/>
  <c r="AP82" i="44" s="1"/>
  <c r="AP146" i="44" a="1"/>
  <c r="AP146" i="44" s="1"/>
  <c r="AP210" i="44" a="1"/>
  <c r="AP210" i="44" s="1"/>
  <c r="AP19" i="44" a="1"/>
  <c r="AP19" i="44" s="1"/>
  <c r="AP83" i="44" a="1"/>
  <c r="AP83" i="44" s="1"/>
  <c r="AP147" i="44" a="1"/>
  <c r="AP147" i="44" s="1"/>
  <c r="AP211" i="44" a="1"/>
  <c r="AP211" i="44" s="1"/>
  <c r="AP26" i="44" a="1"/>
  <c r="AP26" i="44" s="1"/>
  <c r="AP90" i="44" a="1"/>
  <c r="AP90" i="44" s="1"/>
  <c r="AP154" i="44" a="1"/>
  <c r="AP154" i="44" s="1"/>
  <c r="AP218" i="44" a="1"/>
  <c r="AP218" i="44" s="1"/>
  <c r="AP33" i="44" a="1"/>
  <c r="AP33" i="44" s="1"/>
  <c r="AP97" i="44" a="1"/>
  <c r="AP97" i="44" s="1"/>
  <c r="AP161" i="44" a="1"/>
  <c r="AP161" i="44" s="1"/>
  <c r="AP225" i="44" a="1"/>
  <c r="AP225" i="44" s="1"/>
  <c r="AP41" i="44" a="1"/>
  <c r="AP41" i="44" s="1"/>
  <c r="AP105" i="44" a="1"/>
  <c r="AP105" i="44" s="1"/>
  <c r="AP169" i="44" a="1"/>
  <c r="AP169" i="44" s="1"/>
  <c r="AP233" i="44" a="1"/>
  <c r="AP233" i="44" s="1"/>
  <c r="AP162" i="44" a="1"/>
  <c r="AP162" i="44" s="1"/>
  <c r="AP189" i="44" a="1"/>
  <c r="AP189" i="44" s="1"/>
  <c r="AP168" i="44" a="1"/>
  <c r="AP168" i="44" s="1"/>
  <c r="AP170" i="44" a="1"/>
  <c r="AP170" i="44" s="1"/>
  <c r="AP175" i="44" a="1"/>
  <c r="AP175" i="44" s="1"/>
  <c r="AP176" i="44" a="1"/>
  <c r="AP176" i="44" s="1"/>
  <c r="AP207" i="44" a="1"/>
  <c r="AP207" i="44" s="1"/>
  <c r="AP208" i="44" a="1"/>
  <c r="AP208" i="44" s="1"/>
  <c r="AP17" i="44" a="1"/>
  <c r="AP17" i="44" s="1"/>
  <c r="AP81" i="44" a="1"/>
  <c r="AP81" i="44" s="1"/>
  <c r="AP145" i="44" a="1"/>
  <c r="AP145" i="44" s="1"/>
  <c r="AP209" i="44" a="1"/>
  <c r="AP209" i="44" s="1"/>
  <c r="AP24" i="44" a="1"/>
  <c r="AP24" i="44" s="1"/>
  <c r="AP88" i="44" a="1"/>
  <c r="AP88" i="44" s="1"/>
  <c r="AP152" i="44" a="1"/>
  <c r="AP152" i="44" s="1"/>
  <c r="AP216" i="44" a="1"/>
  <c r="AP216" i="44" s="1"/>
  <c r="AP25" i="44" a="1"/>
  <c r="AP25" i="44" s="1"/>
  <c r="AP89" i="44" a="1"/>
  <c r="AP89" i="44" s="1"/>
  <c r="AP153" i="44" a="1"/>
  <c r="AP153" i="44" s="1"/>
  <c r="AP217" i="44" a="1"/>
  <c r="AP217" i="44" s="1"/>
  <c r="AP32" i="44" a="1"/>
  <c r="AP32" i="44" s="1"/>
  <c r="AP96" i="44" a="1"/>
  <c r="AP96" i="44" s="1"/>
  <c r="AP160" i="44" a="1"/>
  <c r="AP160" i="44" s="1"/>
  <c r="AP224" i="44" a="1"/>
  <c r="AP224" i="44" s="1"/>
  <c r="AP46" i="44" a="1"/>
  <c r="AP46" i="44" s="1"/>
  <c r="AP110" i="44" a="1"/>
  <c r="AP110" i="44" s="1"/>
  <c r="AP174" i="44" a="1"/>
  <c r="AP174" i="44" s="1"/>
  <c r="AP238" i="44" a="1"/>
  <c r="AP238" i="44" s="1"/>
  <c r="AP54" i="44" a="1"/>
  <c r="AP54" i="44" s="1"/>
  <c r="AP118" i="44" a="1"/>
  <c r="AP118" i="44" s="1"/>
  <c r="AP182" i="44" a="1"/>
  <c r="AP182" i="44" s="1"/>
  <c r="AP246" i="44" a="1"/>
  <c r="AP246" i="44" s="1"/>
  <c r="AP213" i="44" a="1"/>
  <c r="AP213" i="44" s="1"/>
  <c r="AP215" i="44" a="1"/>
  <c r="AP215" i="44" s="1"/>
  <c r="AP194" i="44" a="1"/>
  <c r="AP194" i="44" s="1"/>
  <c r="AP221" i="44" a="1"/>
  <c r="AP221" i="44" s="1"/>
  <c r="AP200" i="44" a="1"/>
  <c r="AP200" i="44" s="1"/>
  <c r="AP202" i="44" a="1"/>
  <c r="AP202" i="44" s="1"/>
  <c r="AP232" i="44" a="1"/>
  <c r="AP232" i="44" s="1"/>
  <c r="AP234" i="44" a="1"/>
  <c r="AP234" i="44" s="1"/>
  <c r="AP30" i="44" a="1"/>
  <c r="AP30" i="44" s="1"/>
  <c r="AP94" i="44" a="1"/>
  <c r="AP94" i="44" s="1"/>
  <c r="AP158" i="44" a="1"/>
  <c r="AP158" i="44" s="1"/>
  <c r="AP222" i="44" a="1"/>
  <c r="AP222" i="44" s="1"/>
  <c r="AP31" i="44" a="1"/>
  <c r="AP31" i="44" s="1"/>
  <c r="AP95" i="44" a="1"/>
  <c r="AP95" i="44" s="1"/>
  <c r="AP159" i="44" a="1"/>
  <c r="AP159" i="44" s="1"/>
  <c r="AP223" i="44" a="1"/>
  <c r="AP223" i="44" s="1"/>
  <c r="AP38" i="44" a="1"/>
  <c r="AP38" i="44" s="1"/>
  <c r="AP102" i="44" a="1"/>
  <c r="AP102" i="44" s="1"/>
  <c r="AP166" i="44" a="1"/>
  <c r="AP166" i="44" s="1"/>
  <c r="AP230" i="44" a="1"/>
  <c r="AP230" i="44" s="1"/>
  <c r="AP39" i="44" a="1"/>
  <c r="AP39" i="44" s="1"/>
  <c r="AP103" i="44" a="1"/>
  <c r="AP103" i="44" s="1"/>
  <c r="AP167" i="44" a="1"/>
  <c r="AP167" i="44" s="1"/>
  <c r="AP231" i="44" a="1"/>
  <c r="AP231" i="44" s="1"/>
  <c r="AP52" i="44" a="1"/>
  <c r="AP52" i="44" s="1"/>
  <c r="AP116" i="44" a="1"/>
  <c r="AP116" i="44" s="1"/>
  <c r="AP180" i="44" a="1"/>
  <c r="AP180" i="44" s="1"/>
  <c r="AP244" i="44" a="1"/>
  <c r="AP244" i="44" s="1"/>
  <c r="AP60" i="44" a="1"/>
  <c r="AP60" i="44" s="1"/>
  <c r="AP124" i="44" a="1"/>
  <c r="AP124" i="44" s="1"/>
  <c r="AP188" i="44" a="1"/>
  <c r="AP188" i="44" s="1"/>
  <c r="AP252" i="44" a="1"/>
  <c r="AP252" i="44" s="1"/>
  <c r="AP239" i="44" a="1"/>
  <c r="AP239" i="44" s="1"/>
  <c r="AP240" i="44" a="1"/>
  <c r="AP240" i="44" s="1"/>
  <c r="AP245" i="44" a="1"/>
  <c r="AP245" i="44" s="1"/>
  <c r="AP247" i="44" a="1"/>
  <c r="AP247" i="44" s="1"/>
  <c r="AP226" i="44" a="1"/>
  <c r="AP226" i="44" s="1"/>
  <c r="AP253" i="44" a="1"/>
  <c r="AP253" i="44" s="1"/>
  <c r="AP29" i="44" a="1"/>
  <c r="AP29" i="44" s="1"/>
  <c r="AP36" i="44" a="1"/>
  <c r="AP36" i="44" s="1"/>
  <c r="AP100" i="44" a="1"/>
  <c r="AP100" i="44" s="1"/>
  <c r="AP164" i="44" a="1"/>
  <c r="AP164" i="44" s="1"/>
  <c r="AP228" i="44" a="1"/>
  <c r="AP228" i="44" s="1"/>
  <c r="AP37" i="44" a="1"/>
  <c r="AP37" i="44" s="1"/>
  <c r="AP101" i="44" a="1"/>
  <c r="AP101" i="44" s="1"/>
  <c r="AP165" i="44" a="1"/>
  <c r="AP165" i="44" s="1"/>
  <c r="AP229" i="44" a="1"/>
  <c r="AP229" i="44" s="1"/>
  <c r="AP44" i="44" a="1"/>
  <c r="AP44" i="44" s="1"/>
  <c r="AP108" i="44" a="1"/>
  <c r="AP108" i="44" s="1"/>
  <c r="AP172" i="44" a="1"/>
  <c r="AP172" i="44" s="1"/>
  <c r="AP236" i="44" a="1"/>
  <c r="AP236" i="44" s="1"/>
  <c r="AP45" i="44" a="1"/>
  <c r="AP45" i="44" s="1"/>
  <c r="AP109" i="44" a="1"/>
  <c r="AP109" i="44" s="1"/>
  <c r="AP173" i="44" a="1"/>
  <c r="AP173" i="44" s="1"/>
  <c r="AP237" i="44" a="1"/>
  <c r="AP237" i="44" s="1"/>
  <c r="AP59" i="44" a="1"/>
  <c r="AP59" i="44" s="1"/>
  <c r="AP123" i="44" a="1"/>
  <c r="AP123" i="44" s="1"/>
  <c r="AP187" i="44" a="1"/>
  <c r="AP187" i="44" s="1"/>
  <c r="AP251" i="44" a="1"/>
  <c r="AP251" i="44" s="1"/>
  <c r="AP67" i="44" a="1"/>
  <c r="AP67" i="44" s="1"/>
  <c r="AP131" i="44" a="1"/>
  <c r="AP131" i="44" s="1"/>
  <c r="AP195" i="44" a="1"/>
  <c r="AP195" i="44" s="1"/>
  <c r="AP8" i="44" a="1"/>
  <c r="AP8" i="44" s="1"/>
  <c r="AP10" i="44" a="1"/>
  <c r="AP10" i="44" s="1"/>
  <c r="AP15" i="44" a="1"/>
  <c r="AP15" i="44" s="1"/>
  <c r="AP16" i="44" a="1"/>
  <c r="AP16" i="44" s="1"/>
  <c r="AP21" i="44" a="1"/>
  <c r="AP21" i="44" s="1"/>
  <c r="AP23" i="44" a="1"/>
  <c r="AP23" i="44" s="1"/>
  <c r="AP53" i="44" a="1"/>
  <c r="AP53" i="44" s="1"/>
  <c r="AP55" i="44" a="1"/>
  <c r="AP55" i="44" s="1"/>
  <c r="AP43" i="44" a="1"/>
  <c r="AP43" i="44" s="1"/>
  <c r="AP107" i="44" a="1"/>
  <c r="AP107" i="44" s="1"/>
  <c r="AP171" i="44" a="1"/>
  <c r="AP171" i="44" s="1"/>
  <c r="AP235" i="44" a="1"/>
  <c r="AP235" i="44" s="1"/>
  <c r="AP50" i="44" a="1"/>
  <c r="AP50" i="44" s="1"/>
  <c r="AP114" i="44" a="1"/>
  <c r="AP114" i="44" s="1"/>
  <c r="AP178" i="44" a="1"/>
  <c r="AP178" i="44" s="1"/>
  <c r="AP242" i="44" a="1"/>
  <c r="AP242" i="44" s="1"/>
  <c r="AP51" i="44" a="1"/>
  <c r="AP51" i="44" s="1"/>
  <c r="AP115" i="44" a="1"/>
  <c r="AP115" i="44" s="1"/>
  <c r="AP179" i="44" a="1"/>
  <c r="AP179" i="44" s="1"/>
  <c r="AP243" i="44" a="1"/>
  <c r="AP243" i="44" s="1"/>
  <c r="AP58" i="44" a="1"/>
  <c r="AP58" i="44" s="1"/>
  <c r="AP122" i="44" a="1"/>
  <c r="AP122" i="44" s="1"/>
  <c r="AP186" i="44" a="1"/>
  <c r="AP186" i="44" s="1"/>
  <c r="AP250" i="44" a="1"/>
  <c r="AP250" i="44" s="1"/>
  <c r="AP65" i="44" a="1"/>
  <c r="AP65" i="44" s="1"/>
  <c r="AP129" i="44" a="1"/>
  <c r="AP129" i="44" s="1"/>
  <c r="AP193" i="44" a="1"/>
  <c r="AP193" i="44" s="1"/>
  <c r="AP9" i="44" a="1"/>
  <c r="AP9" i="44" s="1"/>
  <c r="AP73" i="44" a="1"/>
  <c r="AP73" i="44" s="1"/>
  <c r="AP137" i="44" a="1"/>
  <c r="AP137" i="44" s="1"/>
  <c r="AP201" i="44" a="1"/>
  <c r="AP201" i="44" s="1"/>
  <c r="AP34" i="44" a="1"/>
  <c r="AP34" i="44" s="1"/>
  <c r="AP61" i="44" a="1"/>
  <c r="AP61" i="44" s="1"/>
  <c r="AP40" i="44" a="1"/>
  <c r="AP40" i="44" s="1"/>
  <c r="AP42" i="44" a="1"/>
  <c r="AP42" i="44" s="1"/>
  <c r="AP47" i="44" a="1"/>
  <c r="AP47" i="44" s="1"/>
  <c r="AP48" i="44" a="1"/>
  <c r="AP48" i="44" s="1"/>
  <c r="AP79" i="44" a="1"/>
  <c r="AP79" i="44" s="1"/>
  <c r="AP80" i="44" a="1"/>
  <c r="AP80" i="44" s="1"/>
  <c r="AP49" i="44" a="1"/>
  <c r="AP49" i="44" s="1"/>
  <c r="AP113" i="44" a="1"/>
  <c r="AP113" i="44" s="1"/>
  <c r="AP177" i="44" a="1"/>
  <c r="AP177" i="44" s="1"/>
  <c r="AP241" i="44" a="1"/>
  <c r="AP241" i="44" s="1"/>
  <c r="AP56" i="44" a="1"/>
  <c r="AP56" i="44" s="1"/>
  <c r="AP120" i="44" a="1"/>
  <c r="AP120" i="44" s="1"/>
  <c r="AP184" i="44" a="1"/>
  <c r="AP184" i="44" s="1"/>
  <c r="AP248" i="44" a="1"/>
  <c r="AP248" i="44" s="1"/>
  <c r="AP57" i="44" a="1"/>
  <c r="AP57" i="44" s="1"/>
  <c r="AP121" i="44" a="1"/>
  <c r="AP121" i="44" s="1"/>
  <c r="AP185" i="44" a="1"/>
  <c r="AP185" i="44" s="1"/>
  <c r="AP249" i="44" a="1"/>
  <c r="AP249" i="44" s="1"/>
  <c r="AP64" i="44" a="1"/>
  <c r="AP64" i="44" s="1"/>
  <c r="AP128" i="44" a="1"/>
  <c r="AP128" i="44" s="1"/>
  <c r="AP192" i="44" a="1"/>
  <c r="AP192" i="44" s="1"/>
  <c r="AP14" i="44" a="1"/>
  <c r="AP14" i="44" s="1"/>
  <c r="AP78" i="44" a="1"/>
  <c r="AP78" i="44" s="1"/>
  <c r="AP142" i="44" a="1"/>
  <c r="AP142" i="44" s="1"/>
  <c r="AP206" i="44" a="1"/>
  <c r="AP206" i="44" s="1"/>
  <c r="AP22" i="44" a="1"/>
  <c r="AP22" i="44" s="1"/>
  <c r="AP86" i="44" a="1"/>
  <c r="AP86" i="44" s="1"/>
  <c r="AP150" i="44" a="1"/>
  <c r="AP150" i="44" s="1"/>
  <c r="AP214" i="44" a="1"/>
  <c r="AP214" i="44" s="1"/>
  <c r="AP85" i="44" a="1"/>
  <c r="AP85" i="44" s="1"/>
  <c r="AP87" i="44" a="1"/>
  <c r="AP87" i="44" s="1"/>
  <c r="AP66" i="44" a="1"/>
  <c r="AP66" i="44" s="1"/>
  <c r="AP93" i="44" a="1"/>
  <c r="AP93" i="44" s="1"/>
  <c r="AP72" i="44" a="1"/>
  <c r="AP72" i="44" s="1"/>
  <c r="AP74" i="44" a="1"/>
  <c r="AP74" i="44" s="1"/>
  <c r="AP104" i="44" a="1"/>
  <c r="AP104" i="44" s="1"/>
  <c r="AP106" i="44" a="1"/>
  <c r="AP106" i="44" s="1"/>
  <c r="AP62" i="44" a="1"/>
  <c r="AP62" i="44" s="1"/>
  <c r="AP126" i="44" a="1"/>
  <c r="AP126" i="44" s="1"/>
  <c r="AP190" i="44" a="1"/>
  <c r="AP190" i="44" s="1"/>
  <c r="AP3" i="44" a="1"/>
  <c r="AP3" i="44" s="1"/>
  <c r="AP63" i="44" a="1"/>
  <c r="AP63" i="44" s="1"/>
  <c r="AP127" i="44" a="1"/>
  <c r="AP127" i="44" s="1"/>
  <c r="AP191" i="44" a="1"/>
  <c r="AP191" i="44" s="1"/>
  <c r="AP6" i="44" a="1"/>
  <c r="AP6" i="44" s="1"/>
  <c r="AP70" i="44" a="1"/>
  <c r="AP70" i="44" s="1"/>
  <c r="AP134" i="44" a="1"/>
  <c r="AP134" i="44" s="1"/>
  <c r="AP198" i="44" a="1"/>
  <c r="AP198" i="44" s="1"/>
  <c r="AP7" i="44" a="1"/>
  <c r="AP7" i="44" s="1"/>
  <c r="AP71" i="44" a="1"/>
  <c r="AP71" i="44" s="1"/>
  <c r="AP135" i="44" a="1"/>
  <c r="AP135" i="44" s="1"/>
  <c r="AP199" i="44" a="1"/>
  <c r="AP199" i="44" s="1"/>
  <c r="AP20" i="44" a="1"/>
  <c r="AP20" i="44" s="1"/>
  <c r="AP84" i="44" a="1"/>
  <c r="AP84" i="44" s="1"/>
  <c r="AP148" i="44" a="1"/>
  <c r="AP148" i="44" s="1"/>
  <c r="AP212" i="44" a="1"/>
  <c r="AP212" i="44" s="1"/>
  <c r="AP28" i="44" a="1"/>
  <c r="AP28" i="44" s="1"/>
  <c r="AP92" i="44" a="1"/>
  <c r="AP92" i="44" s="1"/>
  <c r="AP156" i="44" a="1"/>
  <c r="AP156" i="44" s="1"/>
  <c r="AP220" i="44" a="1"/>
  <c r="AP220" i="44" s="1"/>
  <c r="AP111" i="44" a="1"/>
  <c r="AP111" i="44" s="1"/>
  <c r="AP112" i="44" a="1"/>
  <c r="AP112" i="44" s="1"/>
  <c r="AP117" i="44" a="1"/>
  <c r="AP117" i="44" s="1"/>
  <c r="AP119" i="44" a="1"/>
  <c r="AP119" i="44" s="1"/>
  <c r="AP98" i="44" a="1"/>
  <c r="AP98" i="44" s="1"/>
  <c r="AP125" i="44" a="1"/>
  <c r="AP125" i="44" s="1"/>
  <c r="AP130" i="44" a="1"/>
  <c r="AP130" i="44" s="1"/>
  <c r="AP157" i="44" a="1"/>
  <c r="AP157" i="44" s="1"/>
  <c r="AP4" i="44" a="1"/>
  <c r="AP4" i="44" s="1"/>
  <c r="AP68" i="44" a="1"/>
  <c r="AP68" i="44" s="1"/>
  <c r="AP132" i="44" a="1"/>
  <c r="AP132" i="44" s="1"/>
  <c r="AP196" i="44" a="1"/>
  <c r="AP196" i="44" s="1"/>
  <c r="AP5" i="44" a="1"/>
  <c r="AP5" i="44" s="1"/>
  <c r="AP69" i="44" a="1"/>
  <c r="AP69" i="44" s="1"/>
  <c r="AP133" i="44" a="1"/>
  <c r="AP133" i="44" s="1"/>
  <c r="AP197" i="44" a="1"/>
  <c r="AP197" i="44" s="1"/>
  <c r="AP12" i="44" a="1"/>
  <c r="AP12" i="44" s="1"/>
  <c r="AP76" i="44" a="1"/>
  <c r="AP76" i="44" s="1"/>
  <c r="AP140" i="44" a="1"/>
  <c r="AP140" i="44" s="1"/>
  <c r="AP204" i="44" a="1"/>
  <c r="AP204" i="44" s="1"/>
  <c r="AP13" i="44" a="1"/>
  <c r="AP13" i="44" s="1"/>
  <c r="AP77" i="44" a="1"/>
  <c r="AP77" i="44" s="1"/>
  <c r="AP141" i="44" a="1"/>
  <c r="AP141" i="44" s="1"/>
  <c r="AP205" i="44" a="1"/>
  <c r="AP205" i="44" s="1"/>
  <c r="AP27" i="44" a="1"/>
  <c r="AP27" i="44" s="1"/>
  <c r="AP91" i="44" a="1"/>
  <c r="AP91" i="44" s="1"/>
  <c r="AP155" i="44" a="1"/>
  <c r="AP155" i="44" s="1"/>
  <c r="AP219" i="44" a="1"/>
  <c r="AP219" i="44" s="1"/>
  <c r="AP35" i="44" a="1"/>
  <c r="AP35" i="44" s="1"/>
  <c r="AP99" i="44" a="1"/>
  <c r="AP99" i="44" s="1"/>
  <c r="AP163" i="44" a="1"/>
  <c r="AP163" i="44" s="1"/>
  <c r="AP227" i="44" a="1"/>
  <c r="AP227" i="44" s="1"/>
  <c r="AP136" i="44" a="1"/>
  <c r="AP136" i="44" s="1"/>
  <c r="AP138" i="44" a="1"/>
  <c r="AP138" i="44" s="1"/>
  <c r="AP143" i="44" a="1"/>
  <c r="AP143" i="44" s="1"/>
  <c r="AP144" i="44" a="1"/>
  <c r="AP144" i="44" s="1"/>
  <c r="AP149" i="44" a="1"/>
  <c r="AP149" i="44" s="1"/>
  <c r="AP151" i="44" a="1"/>
  <c r="AP151" i="44" s="1"/>
  <c r="AP181" i="44" a="1"/>
  <c r="AP181" i="44" s="1"/>
  <c r="AP183" i="44" a="1"/>
  <c r="AP183" i="44" s="1"/>
  <c r="AK2" i="43"/>
  <c r="AI20" i="44" a="1"/>
  <c r="AI20" i="44" s="1"/>
  <c r="AI84" i="44" a="1"/>
  <c r="AI84" i="44" s="1"/>
  <c r="AI29" i="44" a="1"/>
  <c r="AI29" i="44" s="1"/>
  <c r="AI93" i="44" a="1"/>
  <c r="AI93" i="44" s="1"/>
  <c r="AI157" i="44" a="1"/>
  <c r="AI157" i="44" s="1"/>
  <c r="AI62" i="44" a="1"/>
  <c r="AI62" i="44" s="1"/>
  <c r="AI126" i="44" a="1"/>
  <c r="AI126" i="44" s="1"/>
  <c r="AI56" i="44" a="1"/>
  <c r="AI56" i="44" s="1"/>
  <c r="AI120" i="44" a="1"/>
  <c r="AI120" i="44" s="1"/>
  <c r="AI17" i="44" a="1"/>
  <c r="AI17" i="44" s="1"/>
  <c r="AI81" i="44" a="1"/>
  <c r="AI81" i="44" s="1"/>
  <c r="AI145" i="44" a="1"/>
  <c r="AI145" i="44" s="1"/>
  <c r="AI50" i="44" a="1"/>
  <c r="AI50" i="44" s="1"/>
  <c r="AI114" i="44" a="1"/>
  <c r="AI114" i="44" s="1"/>
  <c r="AI19" i="44" a="1"/>
  <c r="AI19" i="44" s="1"/>
  <c r="AI83" i="44" a="1"/>
  <c r="AI83" i="44" s="1"/>
  <c r="AI147" i="44" a="1"/>
  <c r="AI147" i="44" s="1"/>
  <c r="AI181" i="44" a="1"/>
  <c r="AI181" i="44" s="1"/>
  <c r="AI245" i="44" a="1"/>
  <c r="AI245" i="44" s="1"/>
  <c r="AI190" i="44" a="1"/>
  <c r="AI190" i="44" s="1"/>
  <c r="AI3" i="44" a="1"/>
  <c r="AI3" i="44" s="1"/>
  <c r="AI199" i="44" a="1"/>
  <c r="AI199" i="44" s="1"/>
  <c r="AI124" i="44" a="1"/>
  <c r="AI124" i="44" s="1"/>
  <c r="AI216" i="44" a="1"/>
  <c r="AI216" i="44" s="1"/>
  <c r="AI151" i="44" a="1"/>
  <c r="AI151" i="44" s="1"/>
  <c r="AI225" i="44" a="1"/>
  <c r="AI225" i="44" s="1"/>
  <c r="AI170" i="44" a="1"/>
  <c r="AI170" i="44" s="1"/>
  <c r="AI234" i="44" a="1"/>
  <c r="AI234" i="44" s="1"/>
  <c r="AI179" i="44" a="1"/>
  <c r="AI179" i="44" s="1"/>
  <c r="AI243" i="44" a="1"/>
  <c r="AI243" i="44" s="1"/>
  <c r="AI188" i="44" a="1"/>
  <c r="AI188" i="44" s="1"/>
  <c r="AI252" i="44" a="1"/>
  <c r="AI252" i="44" s="1"/>
  <c r="AI28" i="44" a="1"/>
  <c r="AI28" i="44" s="1"/>
  <c r="AI92" i="44" a="1"/>
  <c r="AI92" i="44" s="1"/>
  <c r="AI37" i="44" a="1"/>
  <c r="AI37" i="44" s="1"/>
  <c r="AI101" i="44" a="1"/>
  <c r="AI101" i="44" s="1"/>
  <c r="AI6" i="44" a="1"/>
  <c r="AI6" i="44" s="1"/>
  <c r="AI70" i="44" a="1"/>
  <c r="AI70" i="44" s="1"/>
  <c r="AI134" i="44" a="1"/>
  <c r="AI134" i="44" s="1"/>
  <c r="AI64" i="44" a="1"/>
  <c r="AI64" i="44" s="1"/>
  <c r="AI128" i="44" a="1"/>
  <c r="AI128" i="44" s="1"/>
  <c r="AI25" i="44" a="1"/>
  <c r="AI25" i="44" s="1"/>
  <c r="AI89" i="44" a="1"/>
  <c r="AI89" i="44" s="1"/>
  <c r="AI153" i="44" a="1"/>
  <c r="AI153" i="44" s="1"/>
  <c r="AI58" i="44" a="1"/>
  <c r="AI58" i="44" s="1"/>
  <c r="AI122" i="44" a="1"/>
  <c r="AI122" i="44" s="1"/>
  <c r="AI27" i="44" a="1"/>
  <c r="AI27" i="44" s="1"/>
  <c r="AI91" i="44" a="1"/>
  <c r="AI91" i="44" s="1"/>
  <c r="AI155" i="44" a="1"/>
  <c r="AI155" i="44" s="1"/>
  <c r="AI189" i="44" a="1"/>
  <c r="AI189" i="44" s="1"/>
  <c r="AI253" i="44" a="1"/>
  <c r="AI253" i="44" s="1"/>
  <c r="AI198" i="44" a="1"/>
  <c r="AI198" i="44" s="1"/>
  <c r="AI55" i="44" a="1"/>
  <c r="AI55" i="44" s="1"/>
  <c r="AI207" i="44" a="1"/>
  <c r="AI207" i="44" s="1"/>
  <c r="AI150" i="44" a="1"/>
  <c r="AI150" i="44" s="1"/>
  <c r="AI224" i="44" a="1"/>
  <c r="AI224" i="44" s="1"/>
  <c r="AI169" i="44" a="1"/>
  <c r="AI169" i="44" s="1"/>
  <c r="AI233" i="44" a="1"/>
  <c r="AI233" i="44" s="1"/>
  <c r="AI178" i="44" a="1"/>
  <c r="AI178" i="44" s="1"/>
  <c r="AI242" i="44" a="1"/>
  <c r="AI242" i="44" s="1"/>
  <c r="AI187" i="44" a="1"/>
  <c r="AI187" i="44" s="1"/>
  <c r="AI251" i="44" a="1"/>
  <c r="AI251" i="44" s="1"/>
  <c r="AI196" i="44" a="1"/>
  <c r="AI196" i="44" s="1"/>
  <c r="AQ502" i="43"/>
  <c r="E149" i="37" s="1"/>
  <c r="AI36" i="44" a="1"/>
  <c r="AI36" i="44" s="1"/>
  <c r="AI100" i="44" a="1"/>
  <c r="AI100" i="44" s="1"/>
  <c r="AI45" i="44" a="1"/>
  <c r="AI45" i="44" s="1"/>
  <c r="AI109" i="44" a="1"/>
  <c r="AI109" i="44" s="1"/>
  <c r="AI14" i="44" a="1"/>
  <c r="AI14" i="44" s="1"/>
  <c r="AI78" i="44" a="1"/>
  <c r="AI78" i="44" s="1"/>
  <c r="AI8" i="44" a="1"/>
  <c r="AI8" i="44" s="1"/>
  <c r="AI72" i="44" a="1"/>
  <c r="AI72" i="44" s="1"/>
  <c r="AI136" i="44" a="1"/>
  <c r="AI136" i="44" s="1"/>
  <c r="AI33" i="44" a="1"/>
  <c r="AI33" i="44" s="1"/>
  <c r="AI97" i="44" a="1"/>
  <c r="AI97" i="44" s="1"/>
  <c r="AI161" i="44" a="1"/>
  <c r="AI161" i="44" s="1"/>
  <c r="AI66" i="44" a="1"/>
  <c r="AI66" i="44" s="1"/>
  <c r="AI130" i="44" a="1"/>
  <c r="AI130" i="44" s="1"/>
  <c r="AI35" i="44" a="1"/>
  <c r="AI35" i="44" s="1"/>
  <c r="AI99" i="44" a="1"/>
  <c r="AI99" i="44" s="1"/>
  <c r="AI163" i="44" a="1"/>
  <c r="AI163" i="44" s="1"/>
  <c r="AI197" i="44" a="1"/>
  <c r="AI197" i="44" s="1"/>
  <c r="AI47" i="44" a="1"/>
  <c r="AI47" i="44" s="1"/>
  <c r="AI206" i="44" a="1"/>
  <c r="AI206" i="44" s="1"/>
  <c r="AI119" i="44" a="1"/>
  <c r="AI119" i="44" s="1"/>
  <c r="AI215" i="44" a="1"/>
  <c r="AI215" i="44" s="1"/>
  <c r="AI167" i="44" a="1"/>
  <c r="AI167" i="44" s="1"/>
  <c r="AI232" i="44" a="1"/>
  <c r="AI232" i="44" s="1"/>
  <c r="AI177" i="44" a="1"/>
  <c r="AI177" i="44" s="1"/>
  <c r="AI241" i="44" a="1"/>
  <c r="AI241" i="44" s="1"/>
  <c r="AI186" i="44" a="1"/>
  <c r="AI186" i="44" s="1"/>
  <c r="AI250" i="44" a="1"/>
  <c r="AI250" i="44" s="1"/>
  <c r="AI195" i="44" a="1"/>
  <c r="AI195" i="44" s="1"/>
  <c r="AI31" i="44" a="1"/>
  <c r="AI31" i="44" s="1"/>
  <c r="AI204" i="44" a="1"/>
  <c r="AI204" i="44" s="1"/>
  <c r="AJ502" i="43"/>
  <c r="E143" i="37" s="1"/>
  <c r="AI44" i="44" a="1"/>
  <c r="AI44" i="44" s="1"/>
  <c r="AI108" i="44" a="1"/>
  <c r="AI108" i="44" s="1"/>
  <c r="AI53" i="44" a="1"/>
  <c r="AI53" i="44" s="1"/>
  <c r="AI117" i="44" a="1"/>
  <c r="AI117" i="44" s="1"/>
  <c r="AI22" i="44" a="1"/>
  <c r="AI22" i="44" s="1"/>
  <c r="AI86" i="44" a="1"/>
  <c r="AI86" i="44" s="1"/>
  <c r="AI16" i="44" a="1"/>
  <c r="AI16" i="44" s="1"/>
  <c r="AI80" i="44" a="1"/>
  <c r="AI80" i="44" s="1"/>
  <c r="AI144" i="44" a="1"/>
  <c r="AI144" i="44" s="1"/>
  <c r="AI41" i="44" a="1"/>
  <c r="AI41" i="44" s="1"/>
  <c r="AI105" i="44" a="1"/>
  <c r="AI105" i="44" s="1"/>
  <c r="AI10" i="44" a="1"/>
  <c r="AI10" i="44" s="1"/>
  <c r="AI74" i="44" a="1"/>
  <c r="AI74" i="44" s="1"/>
  <c r="AI138" i="44" a="1"/>
  <c r="AI138" i="44" s="1"/>
  <c r="AI43" i="44" a="1"/>
  <c r="AI43" i="44" s="1"/>
  <c r="AI107" i="44" a="1"/>
  <c r="AI107" i="44" s="1"/>
  <c r="AI39" i="44" a="1"/>
  <c r="AI39" i="44" s="1"/>
  <c r="AI205" i="44" a="1"/>
  <c r="AI205" i="44" s="1"/>
  <c r="AI111" i="44" a="1"/>
  <c r="AI111" i="44" s="1"/>
  <c r="AI214" i="44" a="1"/>
  <c r="AI214" i="44" s="1"/>
  <c r="AI148" i="44" a="1"/>
  <c r="AI148" i="44" s="1"/>
  <c r="AI223" i="44" a="1"/>
  <c r="AI223" i="44" s="1"/>
  <c r="AI176" i="44" a="1"/>
  <c r="AI176" i="44" s="1"/>
  <c r="AI240" i="44" a="1"/>
  <c r="AI240" i="44" s="1"/>
  <c r="AI185" i="44" a="1"/>
  <c r="AI185" i="44" s="1"/>
  <c r="AI249" i="44" a="1"/>
  <c r="AI249" i="44" s="1"/>
  <c r="AI194" i="44" a="1"/>
  <c r="AI194" i="44" s="1"/>
  <c r="AI23" i="44" a="1"/>
  <c r="AI23" i="44" s="1"/>
  <c r="AI203" i="44" a="1"/>
  <c r="AI203" i="44" s="1"/>
  <c r="AI95" i="44" a="1"/>
  <c r="AI95" i="44" s="1"/>
  <c r="AI212" i="44" a="1"/>
  <c r="AI212" i="44" s="1"/>
  <c r="AI52" i="44" a="1"/>
  <c r="AI52" i="44" s="1"/>
  <c r="AI116" i="44" a="1"/>
  <c r="AI116" i="44" s="1"/>
  <c r="AI61" i="44" a="1"/>
  <c r="AI61" i="44" s="1"/>
  <c r="AI125" i="44" a="1"/>
  <c r="AI125" i="44" s="1"/>
  <c r="AI30" i="44" a="1"/>
  <c r="AI30" i="44" s="1"/>
  <c r="AI94" i="44" a="1"/>
  <c r="AI94" i="44" s="1"/>
  <c r="AI24" i="44" a="1"/>
  <c r="AI24" i="44" s="1"/>
  <c r="AI88" i="44" a="1"/>
  <c r="AI88" i="44" s="1"/>
  <c r="AI152" i="44" a="1"/>
  <c r="AI152" i="44" s="1"/>
  <c r="AI49" i="44" a="1"/>
  <c r="AI49" i="44" s="1"/>
  <c r="AI113" i="44" a="1"/>
  <c r="AI113" i="44" s="1"/>
  <c r="AI18" i="44" a="1"/>
  <c r="AI18" i="44" s="1"/>
  <c r="AI82" i="44" a="1"/>
  <c r="AI82" i="44" s="1"/>
  <c r="AI146" i="44" a="1"/>
  <c r="AI146" i="44" s="1"/>
  <c r="AI51" i="44" a="1"/>
  <c r="AI51" i="44" s="1"/>
  <c r="AI115" i="44" a="1"/>
  <c r="AI115" i="44" s="1"/>
  <c r="AI103" i="44" a="1"/>
  <c r="AI103" i="44" s="1"/>
  <c r="AI213" i="44" a="1"/>
  <c r="AI213" i="44" s="1"/>
  <c r="AI143" i="44" a="1"/>
  <c r="AI143" i="44" s="1"/>
  <c r="AI222" i="44" a="1"/>
  <c r="AI222" i="44" s="1"/>
  <c r="AI166" i="44" a="1"/>
  <c r="AI166" i="44" s="1"/>
  <c r="AI231" i="44" a="1"/>
  <c r="AI231" i="44" s="1"/>
  <c r="AI184" i="44" a="1"/>
  <c r="AI184" i="44" s="1"/>
  <c r="AI248" i="44" a="1"/>
  <c r="AI248" i="44" s="1"/>
  <c r="AI193" i="44" a="1"/>
  <c r="AI193" i="44" s="1"/>
  <c r="AI15" i="44" a="1"/>
  <c r="AI15" i="44" s="1"/>
  <c r="AI202" i="44" a="1"/>
  <c r="AI202" i="44" s="1"/>
  <c r="AI87" i="44" a="1"/>
  <c r="AI87" i="44" s="1"/>
  <c r="AI211" i="44" a="1"/>
  <c r="AI211" i="44" s="1"/>
  <c r="AI140" i="44" a="1"/>
  <c r="AI140" i="44" s="1"/>
  <c r="AI220" i="44" a="1"/>
  <c r="AI220" i="44" s="1"/>
  <c r="AI60" i="44" a="1"/>
  <c r="AI60" i="44" s="1"/>
  <c r="AI5" i="44" a="1"/>
  <c r="AI5" i="44" s="1"/>
  <c r="AI69" i="44" a="1"/>
  <c r="AI69" i="44" s="1"/>
  <c r="AI133" i="44" a="1"/>
  <c r="AI133" i="44" s="1"/>
  <c r="AI38" i="44" a="1"/>
  <c r="AI38" i="44" s="1"/>
  <c r="AI102" i="44" a="1"/>
  <c r="AI102" i="44" s="1"/>
  <c r="AI32" i="44" a="1"/>
  <c r="AI32" i="44" s="1"/>
  <c r="AI96" i="44" a="1"/>
  <c r="AI96" i="44" s="1"/>
  <c r="AI160" i="44" a="1"/>
  <c r="AI160" i="44" s="1"/>
  <c r="AI57" i="44" a="1"/>
  <c r="AI57" i="44" s="1"/>
  <c r="AI121" i="44" a="1"/>
  <c r="AI121" i="44" s="1"/>
  <c r="AI26" i="44" a="1"/>
  <c r="AI26" i="44" s="1"/>
  <c r="AI90" i="44" a="1"/>
  <c r="AI90" i="44" s="1"/>
  <c r="AI154" i="44" a="1"/>
  <c r="AI154" i="44" s="1"/>
  <c r="AI59" i="44" a="1"/>
  <c r="AI59" i="44" s="1"/>
  <c r="AI123" i="44" a="1"/>
  <c r="AI123" i="44" s="1"/>
  <c r="AI142" i="44" a="1"/>
  <c r="AI142" i="44" s="1"/>
  <c r="AI221" i="44" a="1"/>
  <c r="AI221" i="44" s="1"/>
  <c r="AI165" i="44" a="1"/>
  <c r="AI165" i="44" s="1"/>
  <c r="AI230" i="44" a="1"/>
  <c r="AI230" i="44" s="1"/>
  <c r="AI175" i="44" a="1"/>
  <c r="AI175" i="44" s="1"/>
  <c r="AI239" i="44" a="1"/>
  <c r="AI239" i="44" s="1"/>
  <c r="AI192" i="44" a="1"/>
  <c r="AI192" i="44" s="1"/>
  <c r="AI7" i="44" a="1"/>
  <c r="AI7" i="44" s="1"/>
  <c r="AI201" i="44" a="1"/>
  <c r="AI201" i="44" s="1"/>
  <c r="AI79" i="44" a="1"/>
  <c r="AI79" i="44" s="1"/>
  <c r="AI210" i="44" a="1"/>
  <c r="AI210" i="44" s="1"/>
  <c r="AI135" i="44" a="1"/>
  <c r="AI135" i="44" s="1"/>
  <c r="AI219" i="44" a="1"/>
  <c r="AI219" i="44" s="1"/>
  <c r="AI159" i="44" a="1"/>
  <c r="AI159" i="44" s="1"/>
  <c r="AI228" i="44" a="1"/>
  <c r="AI228" i="44" s="1"/>
  <c r="AI4" i="44" a="1"/>
  <c r="AI4" i="44" s="1"/>
  <c r="AI68" i="44" a="1"/>
  <c r="AI68" i="44" s="1"/>
  <c r="AI13" i="44" a="1"/>
  <c r="AI13" i="44" s="1"/>
  <c r="AI77" i="44" a="1"/>
  <c r="AI77" i="44" s="1"/>
  <c r="AI141" i="44" a="1"/>
  <c r="AI141" i="44" s="1"/>
  <c r="AI46" i="44" a="1"/>
  <c r="AI46" i="44" s="1"/>
  <c r="AI110" i="44" a="1"/>
  <c r="AI110" i="44" s="1"/>
  <c r="AI40" i="44" a="1"/>
  <c r="AI40" i="44" s="1"/>
  <c r="AI104" i="44" a="1"/>
  <c r="AI104" i="44" s="1"/>
  <c r="AI168" i="44" a="1"/>
  <c r="AI168" i="44" s="1"/>
  <c r="AI65" i="44" a="1"/>
  <c r="AI65" i="44" s="1"/>
  <c r="AI129" i="44" a="1"/>
  <c r="AI129" i="44" s="1"/>
  <c r="AI34" i="44" a="1"/>
  <c r="AI34" i="44" s="1"/>
  <c r="AI98" i="44" a="1"/>
  <c r="AI98" i="44" s="1"/>
  <c r="AI162" i="44" a="1"/>
  <c r="AI162" i="44" s="1"/>
  <c r="AI67" i="44" a="1"/>
  <c r="AI67" i="44" s="1"/>
  <c r="AI131" i="44" a="1"/>
  <c r="AI131" i="44" s="1"/>
  <c r="AI164" i="44" a="1"/>
  <c r="AI164" i="44" s="1"/>
  <c r="AI229" i="44" a="1"/>
  <c r="AI229" i="44" s="1"/>
  <c r="AI174" i="44" a="1"/>
  <c r="AI174" i="44" s="1"/>
  <c r="AI238" i="44" a="1"/>
  <c r="AI238" i="44" s="1"/>
  <c r="AI183" i="44" a="1"/>
  <c r="AI183" i="44" s="1"/>
  <c r="AI247" i="44" a="1"/>
  <c r="AI247" i="44" s="1"/>
  <c r="AI200" i="44" a="1"/>
  <c r="AI200" i="44" s="1"/>
  <c r="AI71" i="44" a="1"/>
  <c r="AI71" i="44" s="1"/>
  <c r="AI209" i="44" a="1"/>
  <c r="AI209" i="44" s="1"/>
  <c r="AI132" i="44" a="1"/>
  <c r="AI132" i="44" s="1"/>
  <c r="AI218" i="44" a="1"/>
  <c r="AI218" i="44" s="1"/>
  <c r="AI158" i="44" a="1"/>
  <c r="AI158" i="44" s="1"/>
  <c r="AI227" i="44" a="1"/>
  <c r="AI227" i="44" s="1"/>
  <c r="AI172" i="44" a="1"/>
  <c r="AI172" i="44" s="1"/>
  <c r="AI236" i="44" a="1"/>
  <c r="AI236" i="44" s="1"/>
  <c r="AI12" i="44" a="1"/>
  <c r="AI12" i="44" s="1"/>
  <c r="AI76" i="44" a="1"/>
  <c r="AI76" i="44" s="1"/>
  <c r="AI21" i="44" a="1"/>
  <c r="AI21" i="44" s="1"/>
  <c r="AI85" i="44" a="1"/>
  <c r="AI85" i="44" s="1"/>
  <c r="AI149" i="44" a="1"/>
  <c r="AI149" i="44" s="1"/>
  <c r="AI54" i="44" a="1"/>
  <c r="AI54" i="44" s="1"/>
  <c r="AI118" i="44" a="1"/>
  <c r="AI118" i="44" s="1"/>
  <c r="AI48" i="44" a="1"/>
  <c r="AI48" i="44" s="1"/>
  <c r="AI112" i="44" a="1"/>
  <c r="AI112" i="44" s="1"/>
  <c r="AI9" i="44" a="1"/>
  <c r="AI9" i="44" s="1"/>
  <c r="AI73" i="44" a="1"/>
  <c r="AI73" i="44" s="1"/>
  <c r="AI137" i="44" a="1"/>
  <c r="AI137" i="44" s="1"/>
  <c r="AI42" i="44" a="1"/>
  <c r="AI42" i="44" s="1"/>
  <c r="AI106" i="44" a="1"/>
  <c r="AI106" i="44" s="1"/>
  <c r="AI11" i="44" a="1"/>
  <c r="AI11" i="44" s="1"/>
  <c r="AI75" i="44" a="1"/>
  <c r="AI75" i="44" s="1"/>
  <c r="AI139" i="44" a="1"/>
  <c r="AI139" i="44" s="1"/>
  <c r="AI173" i="44" a="1"/>
  <c r="AI173" i="44" s="1"/>
  <c r="AI237" i="44" a="1"/>
  <c r="AI237" i="44" s="1"/>
  <c r="AI182" i="44" a="1"/>
  <c r="AI182" i="44" s="1"/>
  <c r="AI246" i="44" a="1"/>
  <c r="AI246" i="44" s="1"/>
  <c r="AI191" i="44" a="1"/>
  <c r="AI191" i="44" s="1"/>
  <c r="AI63" i="44" a="1"/>
  <c r="AI63" i="44" s="1"/>
  <c r="AI208" i="44" a="1"/>
  <c r="AI208" i="44" s="1"/>
  <c r="AI127" i="44" a="1"/>
  <c r="AI127" i="44" s="1"/>
  <c r="AI217" i="44" a="1"/>
  <c r="AI217" i="44" s="1"/>
  <c r="AI156" i="44" a="1"/>
  <c r="AI156" i="44" s="1"/>
  <c r="AI226" i="44" a="1"/>
  <c r="AI226" i="44" s="1"/>
  <c r="AI171" i="44" a="1"/>
  <c r="AI171" i="44" s="1"/>
  <c r="AI235" i="44" a="1"/>
  <c r="AI235" i="44" s="1"/>
  <c r="AI180" i="44" a="1"/>
  <c r="AI180" i="44" s="1"/>
  <c r="AI244" i="44" a="1"/>
  <c r="AI244" i="44" s="1"/>
  <c r="AD2" i="43"/>
  <c r="AD502" i="43" s="1"/>
  <c r="AB49" i="44" a="1"/>
  <c r="AB49" i="44" s="1"/>
  <c r="AB113" i="44" a="1"/>
  <c r="AB113" i="44" s="1"/>
  <c r="AB177" i="44" a="1"/>
  <c r="AB177" i="44" s="1"/>
  <c r="AB241" i="44" a="1"/>
  <c r="AB241" i="44" s="1"/>
  <c r="AB58" i="44" a="1"/>
  <c r="AB58" i="44" s="1"/>
  <c r="AB122" i="44" a="1"/>
  <c r="AB122" i="44" s="1"/>
  <c r="AB186" i="44" a="1"/>
  <c r="AB186" i="44" s="1"/>
  <c r="AB250" i="44" a="1"/>
  <c r="AB250" i="44" s="1"/>
  <c r="AB67" i="44" a="1"/>
  <c r="AB67" i="44" s="1"/>
  <c r="AB131" i="44" a="1"/>
  <c r="AB131" i="44" s="1"/>
  <c r="AB195" i="44" a="1"/>
  <c r="AB195" i="44" s="1"/>
  <c r="AB4" i="44" a="1"/>
  <c r="AB4" i="44" s="1"/>
  <c r="AB68" i="44" a="1"/>
  <c r="AB68" i="44" s="1"/>
  <c r="AB132" i="44" a="1"/>
  <c r="AB132" i="44" s="1"/>
  <c r="AB196" i="44" a="1"/>
  <c r="AB196" i="44" s="1"/>
  <c r="AB6" i="44" a="1"/>
  <c r="AB6" i="44" s="1"/>
  <c r="AB70" i="44" a="1"/>
  <c r="AB70" i="44" s="1"/>
  <c r="AB134" i="44" a="1"/>
  <c r="AB134" i="44" s="1"/>
  <c r="AB198" i="44" a="1"/>
  <c r="AB198" i="44" s="1"/>
  <c r="AB7" i="44" a="1"/>
  <c r="AB7" i="44" s="1"/>
  <c r="AB71" i="44" a="1"/>
  <c r="AB71" i="44" s="1"/>
  <c r="AB135" i="44" a="1"/>
  <c r="AB135" i="44" s="1"/>
  <c r="AB199" i="44" a="1"/>
  <c r="AB199" i="44" s="1"/>
  <c r="AB16" i="44" a="1"/>
  <c r="AB16" i="44" s="1"/>
  <c r="AB80" i="44" a="1"/>
  <c r="AB80" i="44" s="1"/>
  <c r="AB144" i="44" a="1"/>
  <c r="AB144" i="44" s="1"/>
  <c r="AB208" i="44" a="1"/>
  <c r="AB208" i="44" s="1"/>
  <c r="AB133" i="44" a="1"/>
  <c r="AB133" i="44" s="1"/>
  <c r="AB149" i="44" a="1"/>
  <c r="AB149" i="44" s="1"/>
  <c r="AB165" i="44" a="1"/>
  <c r="AB165" i="44" s="1"/>
  <c r="AB181" i="44" a="1"/>
  <c r="AB181" i="44" s="1"/>
  <c r="AB57" i="44" a="1"/>
  <c r="AB57" i="44" s="1"/>
  <c r="AB121" i="44" a="1"/>
  <c r="AB121" i="44" s="1"/>
  <c r="AB185" i="44" a="1"/>
  <c r="AB185" i="44" s="1"/>
  <c r="AB249" i="44" a="1"/>
  <c r="AB249" i="44" s="1"/>
  <c r="AB66" i="44" a="1"/>
  <c r="AB66" i="44" s="1"/>
  <c r="AB130" i="44" a="1"/>
  <c r="AB130" i="44" s="1"/>
  <c r="AB194" i="44" a="1"/>
  <c r="AB194" i="44" s="1"/>
  <c r="AB11" i="44" a="1"/>
  <c r="AB11" i="44" s="1"/>
  <c r="AB75" i="44" a="1"/>
  <c r="AB75" i="44" s="1"/>
  <c r="AB139" i="44" a="1"/>
  <c r="AB139" i="44" s="1"/>
  <c r="AB203" i="44" a="1"/>
  <c r="AB203" i="44" s="1"/>
  <c r="AB12" i="44" a="1"/>
  <c r="AB12" i="44" s="1"/>
  <c r="AB76" i="44" a="1"/>
  <c r="AB76" i="44" s="1"/>
  <c r="AB140" i="44" a="1"/>
  <c r="AB140" i="44" s="1"/>
  <c r="AB204" i="44" a="1"/>
  <c r="AB204" i="44" s="1"/>
  <c r="AB14" i="44" a="1"/>
  <c r="AB14" i="44" s="1"/>
  <c r="AB78" i="44" a="1"/>
  <c r="AB78" i="44" s="1"/>
  <c r="AB142" i="44" a="1"/>
  <c r="AB142" i="44" s="1"/>
  <c r="AB206" i="44" a="1"/>
  <c r="AB206" i="44" s="1"/>
  <c r="AB15" i="44" a="1"/>
  <c r="AB15" i="44" s="1"/>
  <c r="AB79" i="44" a="1"/>
  <c r="AB79" i="44" s="1"/>
  <c r="AB143" i="44" a="1"/>
  <c r="AB143" i="44" s="1"/>
  <c r="AB207" i="44" a="1"/>
  <c r="AB207" i="44" s="1"/>
  <c r="AB24" i="44" a="1"/>
  <c r="AB24" i="44" s="1"/>
  <c r="AB88" i="44" a="1"/>
  <c r="AB88" i="44" s="1"/>
  <c r="AB152" i="44" a="1"/>
  <c r="AB152" i="44" s="1"/>
  <c r="AB216" i="44" a="1"/>
  <c r="AB216" i="44" s="1"/>
  <c r="AB197" i="44" a="1"/>
  <c r="AB197" i="44" s="1"/>
  <c r="AB213" i="44" a="1"/>
  <c r="AB213" i="44" s="1"/>
  <c r="AB229" i="44" a="1"/>
  <c r="AB229" i="44" s="1"/>
  <c r="AB245" i="44" a="1"/>
  <c r="AB245" i="44" s="1"/>
  <c r="AB65" i="44" a="1"/>
  <c r="AB65" i="44" s="1"/>
  <c r="AB129" i="44" a="1"/>
  <c r="AB129" i="44" s="1"/>
  <c r="AB193" i="44" a="1"/>
  <c r="AB193" i="44" s="1"/>
  <c r="AB10" i="44" a="1"/>
  <c r="AB10" i="44" s="1"/>
  <c r="AB74" i="44" a="1"/>
  <c r="AB74" i="44" s="1"/>
  <c r="AB138" i="44" a="1"/>
  <c r="AB138" i="44" s="1"/>
  <c r="AB202" i="44" a="1"/>
  <c r="AB202" i="44" s="1"/>
  <c r="AB19" i="44" a="1"/>
  <c r="AB19" i="44" s="1"/>
  <c r="AB83" i="44" a="1"/>
  <c r="AB83" i="44" s="1"/>
  <c r="AB147" i="44" a="1"/>
  <c r="AB147" i="44" s="1"/>
  <c r="AB211" i="44" a="1"/>
  <c r="AB211" i="44" s="1"/>
  <c r="AB20" i="44" a="1"/>
  <c r="AB20" i="44" s="1"/>
  <c r="AB84" i="44" a="1"/>
  <c r="AB84" i="44" s="1"/>
  <c r="AB148" i="44" a="1"/>
  <c r="AB148" i="44" s="1"/>
  <c r="AB212" i="44" a="1"/>
  <c r="AB212" i="44" s="1"/>
  <c r="AB22" i="44" a="1"/>
  <c r="AB22" i="44" s="1"/>
  <c r="AB86" i="44" a="1"/>
  <c r="AB86" i="44" s="1"/>
  <c r="AB150" i="44" a="1"/>
  <c r="AB150" i="44" s="1"/>
  <c r="AB214" i="44" a="1"/>
  <c r="AB214" i="44" s="1"/>
  <c r="AB23" i="44" a="1"/>
  <c r="AB23" i="44" s="1"/>
  <c r="AB87" i="44" a="1"/>
  <c r="AB87" i="44" s="1"/>
  <c r="AB151" i="44" a="1"/>
  <c r="AB151" i="44" s="1"/>
  <c r="AB215" i="44" a="1"/>
  <c r="AB215" i="44" s="1"/>
  <c r="AB32" i="44" a="1"/>
  <c r="AB32" i="44" s="1"/>
  <c r="AB96" i="44" a="1"/>
  <c r="AB96" i="44" s="1"/>
  <c r="AB160" i="44" a="1"/>
  <c r="AB160" i="44" s="1"/>
  <c r="AB224" i="44" a="1"/>
  <c r="AB224" i="44" s="1"/>
  <c r="AB13" i="44" a="1"/>
  <c r="AB13" i="44" s="1"/>
  <c r="AB29" i="44" a="1"/>
  <c r="AB29" i="44" s="1"/>
  <c r="AB45" i="44" a="1"/>
  <c r="AB45" i="44" s="1"/>
  <c r="AB61" i="44" a="1"/>
  <c r="AB61" i="44" s="1"/>
  <c r="AB9" i="44" a="1"/>
  <c r="AB9" i="44" s="1"/>
  <c r="AB73" i="44" a="1"/>
  <c r="AB73" i="44" s="1"/>
  <c r="AB137" i="44" a="1"/>
  <c r="AB137" i="44" s="1"/>
  <c r="AB201" i="44" a="1"/>
  <c r="AB201" i="44" s="1"/>
  <c r="AB18" i="44" a="1"/>
  <c r="AB18" i="44" s="1"/>
  <c r="AB82" i="44" a="1"/>
  <c r="AB82" i="44" s="1"/>
  <c r="AB146" i="44" a="1"/>
  <c r="AB146" i="44" s="1"/>
  <c r="AB210" i="44" a="1"/>
  <c r="AB210" i="44" s="1"/>
  <c r="AB27" i="44" a="1"/>
  <c r="AB27" i="44" s="1"/>
  <c r="AB91" i="44" a="1"/>
  <c r="AB91" i="44" s="1"/>
  <c r="AB155" i="44" a="1"/>
  <c r="AB155" i="44" s="1"/>
  <c r="AB219" i="44" a="1"/>
  <c r="AB219" i="44" s="1"/>
  <c r="AB28" i="44" a="1"/>
  <c r="AB28" i="44" s="1"/>
  <c r="AB92" i="44" a="1"/>
  <c r="AB92" i="44" s="1"/>
  <c r="AB156" i="44" a="1"/>
  <c r="AB156" i="44" s="1"/>
  <c r="AB220" i="44" a="1"/>
  <c r="AB220" i="44" s="1"/>
  <c r="AB30" i="44" a="1"/>
  <c r="AB30" i="44" s="1"/>
  <c r="AB94" i="44" a="1"/>
  <c r="AB94" i="44" s="1"/>
  <c r="AB158" i="44" a="1"/>
  <c r="AB158" i="44" s="1"/>
  <c r="AB222" i="44" a="1"/>
  <c r="AB222" i="44" s="1"/>
  <c r="AB31" i="44" a="1"/>
  <c r="AB31" i="44" s="1"/>
  <c r="AB95" i="44" a="1"/>
  <c r="AB95" i="44" s="1"/>
  <c r="AB159" i="44" a="1"/>
  <c r="AB159" i="44" s="1"/>
  <c r="AB223" i="44" a="1"/>
  <c r="AB223" i="44" s="1"/>
  <c r="AB40" i="44" a="1"/>
  <c r="AB40" i="44" s="1"/>
  <c r="AB104" i="44" a="1"/>
  <c r="AB104" i="44" s="1"/>
  <c r="AB168" i="44" a="1"/>
  <c r="AB168" i="44" s="1"/>
  <c r="AB232" i="44" a="1"/>
  <c r="AB232" i="44" s="1"/>
  <c r="AB77" i="44" a="1"/>
  <c r="AB77" i="44" s="1"/>
  <c r="AB93" i="44" a="1"/>
  <c r="AB93" i="44" s="1"/>
  <c r="AB109" i="44" a="1"/>
  <c r="AB109" i="44" s="1"/>
  <c r="AB125" i="44" a="1"/>
  <c r="AB125" i="44" s="1"/>
  <c r="AB17" i="44" a="1"/>
  <c r="AB17" i="44" s="1"/>
  <c r="AB81" i="44" a="1"/>
  <c r="AB81" i="44" s="1"/>
  <c r="AB145" i="44" a="1"/>
  <c r="AB145" i="44" s="1"/>
  <c r="AB209" i="44" a="1"/>
  <c r="AB209" i="44" s="1"/>
  <c r="AB26" i="44" a="1"/>
  <c r="AB26" i="44" s="1"/>
  <c r="AB90" i="44" a="1"/>
  <c r="AB90" i="44" s="1"/>
  <c r="AB154" i="44" a="1"/>
  <c r="AB154" i="44" s="1"/>
  <c r="AB218" i="44" a="1"/>
  <c r="AB218" i="44" s="1"/>
  <c r="AB35" i="44" a="1"/>
  <c r="AB35" i="44" s="1"/>
  <c r="AB99" i="44" a="1"/>
  <c r="AB99" i="44" s="1"/>
  <c r="AB163" i="44" a="1"/>
  <c r="AB163" i="44" s="1"/>
  <c r="AB227" i="44" a="1"/>
  <c r="AB227" i="44" s="1"/>
  <c r="AB36" i="44" a="1"/>
  <c r="AB36" i="44" s="1"/>
  <c r="AB100" i="44" a="1"/>
  <c r="AB100" i="44" s="1"/>
  <c r="AB164" i="44" a="1"/>
  <c r="AB164" i="44" s="1"/>
  <c r="AB228" i="44" a="1"/>
  <c r="AB228" i="44" s="1"/>
  <c r="AB38" i="44" a="1"/>
  <c r="AB38" i="44" s="1"/>
  <c r="AB102" i="44" a="1"/>
  <c r="AB102" i="44" s="1"/>
  <c r="AB166" i="44" a="1"/>
  <c r="AB166" i="44" s="1"/>
  <c r="AB230" i="44" a="1"/>
  <c r="AB230" i="44" s="1"/>
  <c r="AB39" i="44" a="1"/>
  <c r="AB39" i="44" s="1"/>
  <c r="AB103" i="44" a="1"/>
  <c r="AB103" i="44" s="1"/>
  <c r="AB167" i="44" a="1"/>
  <c r="AB167" i="44" s="1"/>
  <c r="AB231" i="44" a="1"/>
  <c r="AB231" i="44" s="1"/>
  <c r="AB48" i="44" a="1"/>
  <c r="AB48" i="44" s="1"/>
  <c r="AB112" i="44" a="1"/>
  <c r="AB112" i="44" s="1"/>
  <c r="AB176" i="44" a="1"/>
  <c r="AB176" i="44" s="1"/>
  <c r="AB240" i="44" a="1"/>
  <c r="AB240" i="44" s="1"/>
  <c r="AB141" i="44" a="1"/>
  <c r="AB141" i="44" s="1"/>
  <c r="AB157" i="44" a="1"/>
  <c r="AB157" i="44" s="1"/>
  <c r="AB173" i="44" a="1"/>
  <c r="AB173" i="44" s="1"/>
  <c r="AB189" i="44" a="1"/>
  <c r="AB189" i="44" s="1"/>
  <c r="AB25" i="44" a="1"/>
  <c r="AB25" i="44" s="1"/>
  <c r="AB89" i="44" a="1"/>
  <c r="AB89" i="44" s="1"/>
  <c r="AB153" i="44" a="1"/>
  <c r="AB153" i="44" s="1"/>
  <c r="AB217" i="44" a="1"/>
  <c r="AB217" i="44" s="1"/>
  <c r="AB34" i="44" a="1"/>
  <c r="AB34" i="44" s="1"/>
  <c r="AB98" i="44" a="1"/>
  <c r="AB98" i="44" s="1"/>
  <c r="AB162" i="44" a="1"/>
  <c r="AB162" i="44" s="1"/>
  <c r="AB226" i="44" a="1"/>
  <c r="AB226" i="44" s="1"/>
  <c r="AB43" i="44" a="1"/>
  <c r="AB43" i="44" s="1"/>
  <c r="AB107" i="44" a="1"/>
  <c r="AB107" i="44" s="1"/>
  <c r="AB171" i="44" a="1"/>
  <c r="AB171" i="44" s="1"/>
  <c r="AB235" i="44" a="1"/>
  <c r="AB235" i="44" s="1"/>
  <c r="AB44" i="44" a="1"/>
  <c r="AB44" i="44" s="1"/>
  <c r="AB108" i="44" a="1"/>
  <c r="AB108" i="44" s="1"/>
  <c r="AB172" i="44" a="1"/>
  <c r="AB172" i="44" s="1"/>
  <c r="AB236" i="44" a="1"/>
  <c r="AB236" i="44" s="1"/>
  <c r="AB46" i="44" a="1"/>
  <c r="AB46" i="44" s="1"/>
  <c r="AB110" i="44" a="1"/>
  <c r="AB110" i="44" s="1"/>
  <c r="AB174" i="44" a="1"/>
  <c r="AB174" i="44" s="1"/>
  <c r="AB238" i="44" a="1"/>
  <c r="AB238" i="44" s="1"/>
  <c r="AB47" i="44" a="1"/>
  <c r="AB47" i="44" s="1"/>
  <c r="AB111" i="44" a="1"/>
  <c r="AB111" i="44" s="1"/>
  <c r="AB175" i="44" a="1"/>
  <c r="AB175" i="44" s="1"/>
  <c r="AB239" i="44" a="1"/>
  <c r="AB239" i="44" s="1"/>
  <c r="AB56" i="44" a="1"/>
  <c r="AB56" i="44" s="1"/>
  <c r="AB120" i="44" a="1"/>
  <c r="AB120" i="44" s="1"/>
  <c r="AB184" i="44" a="1"/>
  <c r="AB184" i="44" s="1"/>
  <c r="AB248" i="44" a="1"/>
  <c r="AB248" i="44" s="1"/>
  <c r="AB205" i="44" a="1"/>
  <c r="AB205" i="44" s="1"/>
  <c r="AB221" i="44" a="1"/>
  <c r="AB221" i="44" s="1"/>
  <c r="AB237" i="44" a="1"/>
  <c r="AB237" i="44" s="1"/>
  <c r="AB253" i="44" a="1"/>
  <c r="AB253" i="44" s="1"/>
  <c r="AB33" i="44" a="1"/>
  <c r="AB33" i="44" s="1"/>
  <c r="AB97" i="44" a="1"/>
  <c r="AB97" i="44" s="1"/>
  <c r="AB161" i="44" a="1"/>
  <c r="AB161" i="44" s="1"/>
  <c r="AB225" i="44" a="1"/>
  <c r="AB225" i="44" s="1"/>
  <c r="AB42" i="44" a="1"/>
  <c r="AB42" i="44" s="1"/>
  <c r="AB106" i="44" a="1"/>
  <c r="AB106" i="44" s="1"/>
  <c r="AB170" i="44" a="1"/>
  <c r="AB170" i="44" s="1"/>
  <c r="AB234" i="44" a="1"/>
  <c r="AB234" i="44" s="1"/>
  <c r="AB51" i="44" a="1"/>
  <c r="AB51" i="44" s="1"/>
  <c r="AB115" i="44" a="1"/>
  <c r="AB115" i="44" s="1"/>
  <c r="AB179" i="44" a="1"/>
  <c r="AB179" i="44" s="1"/>
  <c r="AB243" i="44" a="1"/>
  <c r="AB243" i="44" s="1"/>
  <c r="AB52" i="44" a="1"/>
  <c r="AB52" i="44" s="1"/>
  <c r="AB116" i="44" a="1"/>
  <c r="AB116" i="44" s="1"/>
  <c r="AB180" i="44" a="1"/>
  <c r="AB180" i="44" s="1"/>
  <c r="AB244" i="44" a="1"/>
  <c r="AB244" i="44" s="1"/>
  <c r="AB54" i="44" a="1"/>
  <c r="AB54" i="44" s="1"/>
  <c r="AB118" i="44" a="1"/>
  <c r="AB118" i="44" s="1"/>
  <c r="AB182" i="44" a="1"/>
  <c r="AB182" i="44" s="1"/>
  <c r="AB246" i="44" a="1"/>
  <c r="AB246" i="44" s="1"/>
  <c r="AB55" i="44" a="1"/>
  <c r="AB55" i="44" s="1"/>
  <c r="AB119" i="44" a="1"/>
  <c r="AB119" i="44" s="1"/>
  <c r="AB183" i="44" a="1"/>
  <c r="AB183" i="44" s="1"/>
  <c r="AB247" i="44" a="1"/>
  <c r="AB247" i="44" s="1"/>
  <c r="AB64" i="44" a="1"/>
  <c r="AB64" i="44" s="1"/>
  <c r="AB128" i="44" a="1"/>
  <c r="AB128" i="44" s="1"/>
  <c r="AB192" i="44" a="1"/>
  <c r="AB192" i="44" s="1"/>
  <c r="AB5" i="44" a="1"/>
  <c r="AB5" i="44" s="1"/>
  <c r="AB21" i="44" a="1"/>
  <c r="AB21" i="44" s="1"/>
  <c r="AB37" i="44" a="1"/>
  <c r="AB37" i="44" s="1"/>
  <c r="AB53" i="44" a="1"/>
  <c r="AB53" i="44" s="1"/>
  <c r="AC502" i="43"/>
  <c r="E137" i="37" s="1"/>
  <c r="AB41" i="44" a="1"/>
  <c r="AB41" i="44" s="1"/>
  <c r="AB105" i="44" a="1"/>
  <c r="AB105" i="44" s="1"/>
  <c r="AB169" i="44" a="1"/>
  <c r="AB169" i="44" s="1"/>
  <c r="AB233" i="44" a="1"/>
  <c r="AB233" i="44" s="1"/>
  <c r="AB50" i="44" a="1"/>
  <c r="AB50" i="44" s="1"/>
  <c r="AB114" i="44" a="1"/>
  <c r="AB114" i="44" s="1"/>
  <c r="AB178" i="44" a="1"/>
  <c r="AB178" i="44" s="1"/>
  <c r="AB242" i="44" a="1"/>
  <c r="AB242" i="44" s="1"/>
  <c r="AB59" i="44" a="1"/>
  <c r="AB59" i="44" s="1"/>
  <c r="AB123" i="44" a="1"/>
  <c r="AB123" i="44" s="1"/>
  <c r="AB187" i="44" a="1"/>
  <c r="AB187" i="44" s="1"/>
  <c r="AB251" i="44" a="1"/>
  <c r="AB251" i="44" s="1"/>
  <c r="AB60" i="44" a="1"/>
  <c r="AB60" i="44" s="1"/>
  <c r="AB124" i="44" a="1"/>
  <c r="AB124" i="44" s="1"/>
  <c r="AB188" i="44" a="1"/>
  <c r="AB188" i="44" s="1"/>
  <c r="AB252" i="44" a="1"/>
  <c r="AB252" i="44" s="1"/>
  <c r="AB62" i="44" a="1"/>
  <c r="AB62" i="44" s="1"/>
  <c r="AB126" i="44" a="1"/>
  <c r="AB126" i="44" s="1"/>
  <c r="AB190" i="44" a="1"/>
  <c r="AB190" i="44" s="1"/>
  <c r="AB3" i="44" a="1"/>
  <c r="AB3" i="44" s="1"/>
  <c r="AB63" i="44" a="1"/>
  <c r="AB63" i="44" s="1"/>
  <c r="AB127" i="44" a="1"/>
  <c r="AB127" i="44" s="1"/>
  <c r="AB191" i="44" a="1"/>
  <c r="AB191" i="44" s="1"/>
  <c r="AB8" i="44" a="1"/>
  <c r="AB8" i="44" s="1"/>
  <c r="AB72" i="44" a="1"/>
  <c r="AB72" i="44" s="1"/>
  <c r="AB136" i="44" a="1"/>
  <c r="AB136" i="44" s="1"/>
  <c r="AB200" i="44" a="1"/>
  <c r="AB200" i="44" s="1"/>
  <c r="AB69" i="44" a="1"/>
  <c r="AB69" i="44" s="1"/>
  <c r="AB85" i="44" a="1"/>
  <c r="AB85" i="44" s="1"/>
  <c r="AB101" i="44" a="1"/>
  <c r="AB101" i="44" s="1"/>
  <c r="AB117" i="44" a="1"/>
  <c r="AB117" i="44" s="1"/>
  <c r="H2" i="43"/>
  <c r="AS2" i="43" s="1"/>
  <c r="F33" i="44" a="1"/>
  <c r="F33" i="44" s="1"/>
  <c r="F97" i="44" a="1"/>
  <c r="F97" i="44" s="1"/>
  <c r="F161" i="44" a="1"/>
  <c r="F161" i="44" s="1"/>
  <c r="F225" i="44" a="1"/>
  <c r="F225" i="44" s="1"/>
  <c r="F42" i="44" a="1"/>
  <c r="F42" i="44" s="1"/>
  <c r="F106" i="44" a="1"/>
  <c r="F106" i="44" s="1"/>
  <c r="F170" i="44" a="1"/>
  <c r="F170" i="44" s="1"/>
  <c r="F234" i="44" a="1"/>
  <c r="F234" i="44" s="1"/>
  <c r="F51" i="44" a="1"/>
  <c r="F51" i="44" s="1"/>
  <c r="F115" i="44" a="1"/>
  <c r="F115" i="44" s="1"/>
  <c r="F179" i="44" a="1"/>
  <c r="F179" i="44" s="1"/>
  <c r="F243" i="44" a="1"/>
  <c r="F243" i="44" s="1"/>
  <c r="F52" i="44" a="1"/>
  <c r="F52" i="44" s="1"/>
  <c r="F116" i="44" a="1"/>
  <c r="F116" i="44" s="1"/>
  <c r="F180" i="44" a="1"/>
  <c r="F180" i="44" s="1"/>
  <c r="F244" i="44" a="1"/>
  <c r="F244" i="44" s="1"/>
  <c r="F54" i="44" a="1"/>
  <c r="F54" i="44" s="1"/>
  <c r="F118" i="44" a="1"/>
  <c r="F118" i="44" s="1"/>
  <c r="F182" i="44" a="1"/>
  <c r="F182" i="44" s="1"/>
  <c r="F246" i="44" a="1"/>
  <c r="F246" i="44" s="1"/>
  <c r="F55" i="44" a="1"/>
  <c r="F55" i="44" s="1"/>
  <c r="F119" i="44" a="1"/>
  <c r="F119" i="44" s="1"/>
  <c r="F183" i="44" a="1"/>
  <c r="F183" i="44" s="1"/>
  <c r="F247" i="44" a="1"/>
  <c r="F247" i="44" s="1"/>
  <c r="F64" i="44" a="1"/>
  <c r="F64" i="44" s="1"/>
  <c r="F128" i="44" a="1"/>
  <c r="F128" i="44" s="1"/>
  <c r="F192" i="44" a="1"/>
  <c r="F192" i="44" s="1"/>
  <c r="F5" i="44" a="1"/>
  <c r="F5" i="44" s="1"/>
  <c r="F21" i="44" a="1"/>
  <c r="F21" i="44" s="1"/>
  <c r="F37" i="44" a="1"/>
  <c r="F37" i="44" s="1"/>
  <c r="F53" i="44" a="1"/>
  <c r="F53" i="44" s="1"/>
  <c r="F117" i="44" a="1"/>
  <c r="F117" i="44" s="1"/>
  <c r="F41" i="44" a="1"/>
  <c r="F41" i="44" s="1"/>
  <c r="F105" i="44" a="1"/>
  <c r="F105" i="44" s="1"/>
  <c r="F169" i="44" a="1"/>
  <c r="F169" i="44" s="1"/>
  <c r="F233" i="44" a="1"/>
  <c r="F233" i="44" s="1"/>
  <c r="F50" i="44" a="1"/>
  <c r="F50" i="44" s="1"/>
  <c r="F114" i="44" a="1"/>
  <c r="F114" i="44" s="1"/>
  <c r="F178" i="44" a="1"/>
  <c r="F178" i="44" s="1"/>
  <c r="F242" i="44" a="1"/>
  <c r="F242" i="44" s="1"/>
  <c r="F59" i="44" a="1"/>
  <c r="F59" i="44" s="1"/>
  <c r="F123" i="44" a="1"/>
  <c r="F123" i="44" s="1"/>
  <c r="F187" i="44" a="1"/>
  <c r="F187" i="44" s="1"/>
  <c r="F251" i="44" a="1"/>
  <c r="F251" i="44" s="1"/>
  <c r="F60" i="44" a="1"/>
  <c r="F60" i="44" s="1"/>
  <c r="F124" i="44" a="1"/>
  <c r="F124" i="44" s="1"/>
  <c r="F188" i="44" a="1"/>
  <c r="F188" i="44" s="1"/>
  <c r="F252" i="44" a="1"/>
  <c r="F252" i="44" s="1"/>
  <c r="F62" i="44" a="1"/>
  <c r="F62" i="44" s="1"/>
  <c r="F126" i="44" a="1"/>
  <c r="F126" i="44" s="1"/>
  <c r="F190" i="44" a="1"/>
  <c r="F190" i="44" s="1"/>
  <c r="F3" i="44" a="1"/>
  <c r="F3" i="44" s="1"/>
  <c r="F63" i="44" a="1"/>
  <c r="F63" i="44" s="1"/>
  <c r="F127" i="44" a="1"/>
  <c r="F127" i="44" s="1"/>
  <c r="F191" i="44" a="1"/>
  <c r="F191" i="44" s="1"/>
  <c r="F8" i="44" a="1"/>
  <c r="F8" i="44" s="1"/>
  <c r="F72" i="44" a="1"/>
  <c r="F72" i="44" s="1"/>
  <c r="F136" i="44" a="1"/>
  <c r="F136" i="44" s="1"/>
  <c r="F200" i="44" a="1"/>
  <c r="F200" i="44" s="1"/>
  <c r="F69" i="44" a="1"/>
  <c r="F69" i="44" s="1"/>
  <c r="F85" i="44" a="1"/>
  <c r="F85" i="44" s="1"/>
  <c r="F101" i="44" a="1"/>
  <c r="F101" i="44" s="1"/>
  <c r="G502" i="43"/>
  <c r="E118" i="37" s="1"/>
  <c r="F49" i="44" a="1"/>
  <c r="F49" i="44" s="1"/>
  <c r="F113" i="44" a="1"/>
  <c r="F113" i="44" s="1"/>
  <c r="F177" i="44" a="1"/>
  <c r="F177" i="44" s="1"/>
  <c r="F241" i="44" a="1"/>
  <c r="F241" i="44" s="1"/>
  <c r="F58" i="44" a="1"/>
  <c r="F58" i="44" s="1"/>
  <c r="F122" i="44" a="1"/>
  <c r="F122" i="44" s="1"/>
  <c r="F186" i="44" a="1"/>
  <c r="F186" i="44" s="1"/>
  <c r="F250" i="44" a="1"/>
  <c r="F250" i="44" s="1"/>
  <c r="F67" i="44" a="1"/>
  <c r="F67" i="44" s="1"/>
  <c r="F131" i="44" a="1"/>
  <c r="F131" i="44" s="1"/>
  <c r="F195" i="44" a="1"/>
  <c r="F195" i="44" s="1"/>
  <c r="F4" i="44" a="1"/>
  <c r="F4" i="44" s="1"/>
  <c r="F68" i="44" a="1"/>
  <c r="F68" i="44" s="1"/>
  <c r="F132" i="44" a="1"/>
  <c r="F132" i="44" s="1"/>
  <c r="F196" i="44" a="1"/>
  <c r="F196" i="44" s="1"/>
  <c r="F6" i="44" a="1"/>
  <c r="F6" i="44" s="1"/>
  <c r="F70" i="44" a="1"/>
  <c r="F70" i="44" s="1"/>
  <c r="F134" i="44" a="1"/>
  <c r="F134" i="44" s="1"/>
  <c r="F198" i="44" a="1"/>
  <c r="F198" i="44" s="1"/>
  <c r="F7" i="44" a="1"/>
  <c r="F7" i="44" s="1"/>
  <c r="F71" i="44" a="1"/>
  <c r="F71" i="44" s="1"/>
  <c r="F135" i="44" a="1"/>
  <c r="F135" i="44" s="1"/>
  <c r="F199" i="44" a="1"/>
  <c r="F199" i="44" s="1"/>
  <c r="F16" i="44" a="1"/>
  <c r="F16" i="44" s="1"/>
  <c r="F80" i="44" a="1"/>
  <c r="F80" i="44" s="1"/>
  <c r="F144" i="44" a="1"/>
  <c r="F144" i="44" s="1"/>
  <c r="F208" i="44" a="1"/>
  <c r="F208" i="44" s="1"/>
  <c r="F133" i="44" a="1"/>
  <c r="F133" i="44" s="1"/>
  <c r="F149" i="44" a="1"/>
  <c r="F149" i="44" s="1"/>
  <c r="F165" i="44" a="1"/>
  <c r="F165" i="44" s="1"/>
  <c r="F181" i="44" a="1"/>
  <c r="F181" i="44" s="1"/>
  <c r="F57" i="44" a="1"/>
  <c r="F57" i="44" s="1"/>
  <c r="F121" i="44" a="1"/>
  <c r="F121" i="44" s="1"/>
  <c r="F185" i="44" a="1"/>
  <c r="F185" i="44" s="1"/>
  <c r="F249" i="44" a="1"/>
  <c r="F249" i="44" s="1"/>
  <c r="F66" i="44" a="1"/>
  <c r="F66" i="44" s="1"/>
  <c r="F130" i="44" a="1"/>
  <c r="F130" i="44" s="1"/>
  <c r="F194" i="44" a="1"/>
  <c r="F194" i="44" s="1"/>
  <c r="F11" i="44" a="1"/>
  <c r="F11" i="44" s="1"/>
  <c r="F75" i="44" a="1"/>
  <c r="F75" i="44" s="1"/>
  <c r="F139" i="44" a="1"/>
  <c r="F139" i="44" s="1"/>
  <c r="F203" i="44" a="1"/>
  <c r="F203" i="44" s="1"/>
  <c r="F12" i="44" a="1"/>
  <c r="F12" i="44" s="1"/>
  <c r="F76" i="44" a="1"/>
  <c r="F76" i="44" s="1"/>
  <c r="F140" i="44" a="1"/>
  <c r="F140" i="44" s="1"/>
  <c r="F204" i="44" a="1"/>
  <c r="F204" i="44" s="1"/>
  <c r="F14" i="44" a="1"/>
  <c r="F14" i="44" s="1"/>
  <c r="F78" i="44" a="1"/>
  <c r="F78" i="44" s="1"/>
  <c r="F142" i="44" a="1"/>
  <c r="F142" i="44" s="1"/>
  <c r="F206" i="44" a="1"/>
  <c r="F206" i="44" s="1"/>
  <c r="F15" i="44" a="1"/>
  <c r="F15" i="44" s="1"/>
  <c r="F79" i="44" a="1"/>
  <c r="F79" i="44" s="1"/>
  <c r="F143" i="44" a="1"/>
  <c r="F143" i="44" s="1"/>
  <c r="F207" i="44" a="1"/>
  <c r="F207" i="44" s="1"/>
  <c r="F24" i="44" a="1"/>
  <c r="F24" i="44" s="1"/>
  <c r="F88" i="44" a="1"/>
  <c r="F88" i="44" s="1"/>
  <c r="F152" i="44" a="1"/>
  <c r="F152" i="44" s="1"/>
  <c r="F216" i="44" a="1"/>
  <c r="F216" i="44" s="1"/>
  <c r="F197" i="44" a="1"/>
  <c r="F197" i="44" s="1"/>
  <c r="F213" i="44" a="1"/>
  <c r="F213" i="44" s="1"/>
  <c r="F229" i="44" a="1"/>
  <c r="F229" i="44" s="1"/>
  <c r="F245" i="44" a="1"/>
  <c r="F245" i="44" s="1"/>
  <c r="F65" i="44" a="1"/>
  <c r="F65" i="44" s="1"/>
  <c r="F129" i="44" a="1"/>
  <c r="F129" i="44" s="1"/>
  <c r="F193" i="44" a="1"/>
  <c r="F193" i="44" s="1"/>
  <c r="F10" i="44" a="1"/>
  <c r="F10" i="44" s="1"/>
  <c r="F74" i="44" a="1"/>
  <c r="F74" i="44" s="1"/>
  <c r="F138" i="44" a="1"/>
  <c r="F138" i="44" s="1"/>
  <c r="F202" i="44" a="1"/>
  <c r="F202" i="44" s="1"/>
  <c r="F19" i="44" a="1"/>
  <c r="F19" i="44" s="1"/>
  <c r="F83" i="44" a="1"/>
  <c r="F83" i="44" s="1"/>
  <c r="F147" i="44" a="1"/>
  <c r="F147" i="44" s="1"/>
  <c r="F211" i="44" a="1"/>
  <c r="F211" i="44" s="1"/>
  <c r="F20" i="44" a="1"/>
  <c r="F20" i="44" s="1"/>
  <c r="F84" i="44" a="1"/>
  <c r="F84" i="44" s="1"/>
  <c r="F148" i="44" a="1"/>
  <c r="F148" i="44" s="1"/>
  <c r="F212" i="44" a="1"/>
  <c r="F212" i="44" s="1"/>
  <c r="F22" i="44" a="1"/>
  <c r="F22" i="44" s="1"/>
  <c r="F86" i="44" a="1"/>
  <c r="F86" i="44" s="1"/>
  <c r="F150" i="44" a="1"/>
  <c r="F150" i="44" s="1"/>
  <c r="F214" i="44" a="1"/>
  <c r="F214" i="44" s="1"/>
  <c r="F23" i="44" a="1"/>
  <c r="F23" i="44" s="1"/>
  <c r="F87" i="44" a="1"/>
  <c r="F87" i="44" s="1"/>
  <c r="F151" i="44" a="1"/>
  <c r="F151" i="44" s="1"/>
  <c r="F215" i="44" a="1"/>
  <c r="F215" i="44" s="1"/>
  <c r="F32" i="44" a="1"/>
  <c r="F32" i="44" s="1"/>
  <c r="F96" i="44" a="1"/>
  <c r="F96" i="44" s="1"/>
  <c r="F160" i="44" a="1"/>
  <c r="F160" i="44" s="1"/>
  <c r="F224" i="44" a="1"/>
  <c r="F224" i="44" s="1"/>
  <c r="F13" i="44" a="1"/>
  <c r="F13" i="44" s="1"/>
  <c r="F29" i="44" a="1"/>
  <c r="F29" i="44" s="1"/>
  <c r="F45" i="44" a="1"/>
  <c r="F45" i="44" s="1"/>
  <c r="F61" i="44" a="1"/>
  <c r="F61" i="44" s="1"/>
  <c r="F237" i="44" a="1"/>
  <c r="F237" i="44" s="1"/>
  <c r="F9" i="44" a="1"/>
  <c r="F9" i="44" s="1"/>
  <c r="F73" i="44" a="1"/>
  <c r="F73" i="44" s="1"/>
  <c r="F137" i="44" a="1"/>
  <c r="F137" i="44" s="1"/>
  <c r="F201" i="44" a="1"/>
  <c r="F201" i="44" s="1"/>
  <c r="F18" i="44" a="1"/>
  <c r="F18" i="44" s="1"/>
  <c r="F82" i="44" a="1"/>
  <c r="F82" i="44" s="1"/>
  <c r="F146" i="44" a="1"/>
  <c r="F146" i="44" s="1"/>
  <c r="F210" i="44" a="1"/>
  <c r="F210" i="44" s="1"/>
  <c r="F27" i="44" a="1"/>
  <c r="F27" i="44" s="1"/>
  <c r="F91" i="44" a="1"/>
  <c r="F91" i="44" s="1"/>
  <c r="F155" i="44" a="1"/>
  <c r="F155" i="44" s="1"/>
  <c r="F219" i="44" a="1"/>
  <c r="F219" i="44" s="1"/>
  <c r="F28" i="44" a="1"/>
  <c r="F28" i="44" s="1"/>
  <c r="F92" i="44" a="1"/>
  <c r="F92" i="44" s="1"/>
  <c r="F156" i="44" a="1"/>
  <c r="F156" i="44" s="1"/>
  <c r="F220" i="44" a="1"/>
  <c r="F220" i="44" s="1"/>
  <c r="F30" i="44" a="1"/>
  <c r="F30" i="44" s="1"/>
  <c r="F94" i="44" a="1"/>
  <c r="F94" i="44" s="1"/>
  <c r="F158" i="44" a="1"/>
  <c r="F158" i="44" s="1"/>
  <c r="F222" i="44" a="1"/>
  <c r="F222" i="44" s="1"/>
  <c r="F31" i="44" a="1"/>
  <c r="F31" i="44" s="1"/>
  <c r="F95" i="44" a="1"/>
  <c r="F95" i="44" s="1"/>
  <c r="F159" i="44" a="1"/>
  <c r="F159" i="44" s="1"/>
  <c r="F223" i="44" a="1"/>
  <c r="F223" i="44" s="1"/>
  <c r="F40" i="44" a="1"/>
  <c r="F40" i="44" s="1"/>
  <c r="F104" i="44" a="1"/>
  <c r="F104" i="44" s="1"/>
  <c r="F168" i="44" a="1"/>
  <c r="F168" i="44" s="1"/>
  <c r="F232" i="44" a="1"/>
  <c r="F232" i="44" s="1"/>
  <c r="F77" i="44" a="1"/>
  <c r="F77" i="44" s="1"/>
  <c r="F93" i="44" a="1"/>
  <c r="F93" i="44" s="1"/>
  <c r="F109" i="44" a="1"/>
  <c r="F109" i="44" s="1"/>
  <c r="F125" i="44" a="1"/>
  <c r="F125" i="44" s="1"/>
  <c r="F17" i="44" a="1"/>
  <c r="F17" i="44" s="1"/>
  <c r="F81" i="44" a="1"/>
  <c r="F81" i="44" s="1"/>
  <c r="F145" i="44" a="1"/>
  <c r="F145" i="44" s="1"/>
  <c r="F209" i="44" a="1"/>
  <c r="F209" i="44" s="1"/>
  <c r="F26" i="44" a="1"/>
  <c r="F26" i="44" s="1"/>
  <c r="F90" i="44" a="1"/>
  <c r="F90" i="44" s="1"/>
  <c r="F154" i="44" a="1"/>
  <c r="F154" i="44" s="1"/>
  <c r="F218" i="44" a="1"/>
  <c r="F218" i="44" s="1"/>
  <c r="F35" i="44" a="1"/>
  <c r="F35" i="44" s="1"/>
  <c r="F99" i="44" a="1"/>
  <c r="F99" i="44" s="1"/>
  <c r="F163" i="44" a="1"/>
  <c r="F163" i="44" s="1"/>
  <c r="F227" i="44" a="1"/>
  <c r="F227" i="44" s="1"/>
  <c r="F36" i="44" a="1"/>
  <c r="F36" i="44" s="1"/>
  <c r="F100" i="44" a="1"/>
  <c r="F100" i="44" s="1"/>
  <c r="F164" i="44" a="1"/>
  <c r="F164" i="44" s="1"/>
  <c r="F228" i="44" a="1"/>
  <c r="F228" i="44" s="1"/>
  <c r="F38" i="44" a="1"/>
  <c r="F38" i="44" s="1"/>
  <c r="F102" i="44" a="1"/>
  <c r="F102" i="44" s="1"/>
  <c r="F166" i="44" a="1"/>
  <c r="F166" i="44" s="1"/>
  <c r="F230" i="44" a="1"/>
  <c r="F230" i="44" s="1"/>
  <c r="F39" i="44" a="1"/>
  <c r="F39" i="44" s="1"/>
  <c r="F103" i="44" a="1"/>
  <c r="F103" i="44" s="1"/>
  <c r="F167" i="44" a="1"/>
  <c r="F167" i="44" s="1"/>
  <c r="F231" i="44" a="1"/>
  <c r="F231" i="44" s="1"/>
  <c r="F48" i="44" a="1"/>
  <c r="F48" i="44" s="1"/>
  <c r="F112" i="44" a="1"/>
  <c r="F112" i="44" s="1"/>
  <c r="F176" i="44" a="1"/>
  <c r="F176" i="44" s="1"/>
  <c r="F240" i="44" a="1"/>
  <c r="F240" i="44" s="1"/>
  <c r="F141" i="44" a="1"/>
  <c r="F141" i="44" s="1"/>
  <c r="F157" i="44" a="1"/>
  <c r="F157" i="44" s="1"/>
  <c r="F173" i="44" a="1"/>
  <c r="F173" i="44" s="1"/>
  <c r="F189" i="44" a="1"/>
  <c r="F189" i="44" s="1"/>
  <c r="F25" i="44" a="1"/>
  <c r="F25" i="44" s="1"/>
  <c r="F89" i="44" a="1"/>
  <c r="F89" i="44" s="1"/>
  <c r="F153" i="44" a="1"/>
  <c r="F153" i="44" s="1"/>
  <c r="F217" i="44" a="1"/>
  <c r="F217" i="44" s="1"/>
  <c r="F34" i="44" a="1"/>
  <c r="F34" i="44" s="1"/>
  <c r="F98" i="44" a="1"/>
  <c r="F98" i="44" s="1"/>
  <c r="F162" i="44" a="1"/>
  <c r="F162" i="44" s="1"/>
  <c r="F226" i="44" a="1"/>
  <c r="F226" i="44" s="1"/>
  <c r="F43" i="44" a="1"/>
  <c r="F43" i="44" s="1"/>
  <c r="F107" i="44" a="1"/>
  <c r="F107" i="44" s="1"/>
  <c r="F171" i="44" a="1"/>
  <c r="F171" i="44" s="1"/>
  <c r="F235" i="44" a="1"/>
  <c r="F235" i="44" s="1"/>
  <c r="F44" i="44" a="1"/>
  <c r="F44" i="44" s="1"/>
  <c r="F108" i="44" a="1"/>
  <c r="F108" i="44" s="1"/>
  <c r="F172" i="44" a="1"/>
  <c r="F172" i="44" s="1"/>
  <c r="F236" i="44" a="1"/>
  <c r="F236" i="44" s="1"/>
  <c r="F46" i="44" a="1"/>
  <c r="F46" i="44" s="1"/>
  <c r="F110" i="44" a="1"/>
  <c r="F110" i="44" s="1"/>
  <c r="F174" i="44" a="1"/>
  <c r="F174" i="44" s="1"/>
  <c r="F238" i="44" a="1"/>
  <c r="F238" i="44" s="1"/>
  <c r="F47" i="44" a="1"/>
  <c r="F47" i="44" s="1"/>
  <c r="F111" i="44" a="1"/>
  <c r="F111" i="44" s="1"/>
  <c r="F175" i="44" a="1"/>
  <c r="F175" i="44" s="1"/>
  <c r="F239" i="44" a="1"/>
  <c r="F239" i="44" s="1"/>
  <c r="F56" i="44" a="1"/>
  <c r="F56" i="44" s="1"/>
  <c r="F120" i="44" a="1"/>
  <c r="F120" i="44" s="1"/>
  <c r="F184" i="44" a="1"/>
  <c r="F184" i="44" s="1"/>
  <c r="F248" i="44" a="1"/>
  <c r="F248" i="44" s="1"/>
  <c r="F205" i="44" a="1"/>
  <c r="F205" i="44" s="1"/>
  <c r="F221" i="44" a="1"/>
  <c r="F221" i="44" s="1"/>
  <c r="F253" i="44" a="1"/>
  <c r="F253" i="44" s="1"/>
  <c r="P2" i="43"/>
  <c r="N139" i="44" a="1"/>
  <c r="N139" i="44" s="1"/>
  <c r="N141" i="44" a="1"/>
  <c r="N141" i="44" s="1"/>
  <c r="N151" i="44" a="1"/>
  <c r="N151" i="44" s="1"/>
  <c r="N169" i="44" a="1"/>
  <c r="N169" i="44" s="1"/>
  <c r="N212" i="44" a="1"/>
  <c r="N212" i="44" s="1"/>
  <c r="N168" i="44" a="1"/>
  <c r="N168" i="44" s="1"/>
  <c r="N176" i="44" a="1"/>
  <c r="N176" i="44" s="1"/>
  <c r="N243" i="44" a="1"/>
  <c r="N243" i="44" s="1"/>
  <c r="N211" i="44" a="1"/>
  <c r="N211" i="44" s="1"/>
  <c r="N104" i="44" a="1"/>
  <c r="N104" i="44" s="1"/>
  <c r="N240" i="44" a="1"/>
  <c r="N240" i="44" s="1"/>
  <c r="N53" i="44" a="1"/>
  <c r="N53" i="44" s="1"/>
  <c r="N28" i="44" a="1"/>
  <c r="N28" i="44" s="1"/>
  <c r="N30" i="44" a="1"/>
  <c r="N30" i="44" s="1"/>
  <c r="N248" i="44" a="1"/>
  <c r="N248" i="44" s="1"/>
  <c r="N35" i="44" a="1"/>
  <c r="N35" i="44" s="1"/>
  <c r="N37" i="44" a="1"/>
  <c r="N37" i="44" s="1"/>
  <c r="N47" i="44" a="1"/>
  <c r="N47" i="44" s="1"/>
  <c r="N180" i="44" a="1"/>
  <c r="N180" i="44" s="1"/>
  <c r="N44" i="44" a="1"/>
  <c r="N44" i="44" s="1"/>
  <c r="N46" i="44" a="1"/>
  <c r="N46" i="44" s="1"/>
  <c r="N127" i="44" a="1"/>
  <c r="N127" i="44" s="1"/>
  <c r="N79" i="44" a="1"/>
  <c r="N79" i="44" s="1"/>
  <c r="N203" i="44" a="1"/>
  <c r="N203" i="44" s="1"/>
  <c r="N205" i="44" a="1"/>
  <c r="N205" i="44" s="1"/>
  <c r="N215" i="44" a="1"/>
  <c r="N215" i="44" s="1"/>
  <c r="N233" i="44" a="1"/>
  <c r="N233" i="44" s="1"/>
  <c r="N85" i="44" a="1"/>
  <c r="N85" i="44" s="1"/>
  <c r="N49" i="44" a="1"/>
  <c r="N49" i="44" s="1"/>
  <c r="N121" i="44" a="1"/>
  <c r="N121" i="44" s="1"/>
  <c r="N181" i="44" a="1"/>
  <c r="N181" i="44" s="1"/>
  <c r="N84" i="44" a="1"/>
  <c r="N84" i="44" s="1"/>
  <c r="N232" i="44" a="1"/>
  <c r="N232" i="44" s="1"/>
  <c r="N185" i="44" a="1"/>
  <c r="N185" i="44" s="1"/>
  <c r="N63" i="44" a="1"/>
  <c r="N63" i="44" s="1"/>
  <c r="N92" i="44" a="1"/>
  <c r="N92" i="44" s="1"/>
  <c r="N94" i="44" a="1"/>
  <c r="N94" i="44" s="1"/>
  <c r="N50" i="44" a="1"/>
  <c r="N50" i="44" s="1"/>
  <c r="N99" i="44" a="1"/>
  <c r="N99" i="44" s="1"/>
  <c r="N101" i="44" a="1"/>
  <c r="N101" i="44" s="1"/>
  <c r="N111" i="44" a="1"/>
  <c r="N111" i="44" s="1"/>
  <c r="N118" i="44" a="1"/>
  <c r="N118" i="44" s="1"/>
  <c r="N108" i="44" a="1"/>
  <c r="N108" i="44" s="1"/>
  <c r="N110" i="44" a="1"/>
  <c r="N110" i="44" s="1"/>
  <c r="N128" i="44" a="1"/>
  <c r="N128" i="44" s="1"/>
  <c r="N81" i="44" a="1"/>
  <c r="N81" i="44" s="1"/>
  <c r="N252" i="44" a="1"/>
  <c r="N252" i="44" s="1"/>
  <c r="N7" i="44" a="1"/>
  <c r="N7" i="44" s="1"/>
  <c r="N25" i="44" a="1"/>
  <c r="N25" i="44" s="1"/>
  <c r="N58" i="44" a="1"/>
  <c r="N58" i="44" s="1"/>
  <c r="N131" i="44" a="1"/>
  <c r="N131" i="44" s="1"/>
  <c r="N133" i="44" a="1"/>
  <c r="N133" i="44" s="1"/>
  <c r="N143" i="44" a="1"/>
  <c r="N143" i="44" s="1"/>
  <c r="N161" i="44" a="1"/>
  <c r="N161" i="44" s="1"/>
  <c r="N197" i="44" a="1"/>
  <c r="N197" i="44" s="1"/>
  <c r="N225" i="44" a="1"/>
  <c r="N225" i="44" s="1"/>
  <c r="N52" i="44" a="1"/>
  <c r="N52" i="44" s="1"/>
  <c r="N69" i="44" a="1"/>
  <c r="N69" i="44" s="1"/>
  <c r="N12" i="44" a="1"/>
  <c r="N12" i="44" s="1"/>
  <c r="N14" i="44" a="1"/>
  <c r="N14" i="44" s="1"/>
  <c r="N32" i="44" a="1"/>
  <c r="N32" i="44" s="1"/>
  <c r="N122" i="44" a="1"/>
  <c r="N122" i="44" s="1"/>
  <c r="N213" i="44" a="1"/>
  <c r="N213" i="44" s="1"/>
  <c r="N177" i="44" a="1"/>
  <c r="N177" i="44" s="1"/>
  <c r="N250" i="44" a="1"/>
  <c r="N250" i="44" s="1"/>
  <c r="N246" i="44" a="1"/>
  <c r="N246" i="44" s="1"/>
  <c r="N21" i="44" a="1"/>
  <c r="N21" i="44" s="1"/>
  <c r="N113" i="44" a="1"/>
  <c r="N113" i="44" s="1"/>
  <c r="N202" i="44" a="1"/>
  <c r="N202" i="44" s="1"/>
  <c r="N17" i="44" a="1"/>
  <c r="N17" i="44" s="1"/>
  <c r="N156" i="44" a="1"/>
  <c r="N156" i="44" s="1"/>
  <c r="N222" i="44" a="1"/>
  <c r="N222" i="44" s="1"/>
  <c r="N137" i="44" a="1"/>
  <c r="N137" i="44" s="1"/>
  <c r="N163" i="44" a="1"/>
  <c r="N163" i="44" s="1"/>
  <c r="N165" i="44" a="1"/>
  <c r="N165" i="44" s="1"/>
  <c r="N175" i="44" a="1"/>
  <c r="N175" i="44" s="1"/>
  <c r="N72" i="44" a="1"/>
  <c r="N72" i="44" s="1"/>
  <c r="N172" i="44" a="1"/>
  <c r="N172" i="44" s="1"/>
  <c r="N174" i="44" a="1"/>
  <c r="N174" i="44" s="1"/>
  <c r="N192" i="44" a="1"/>
  <c r="N192" i="44" s="1"/>
  <c r="N59" i="44" a="1"/>
  <c r="N59" i="44" s="1"/>
  <c r="N61" i="44" a="1"/>
  <c r="N61" i="44" s="1"/>
  <c r="N71" i="44" a="1"/>
  <c r="N71" i="44" s="1"/>
  <c r="N89" i="44" a="1"/>
  <c r="N89" i="44" s="1"/>
  <c r="N34" i="44" a="1"/>
  <c r="N34" i="44" s="1"/>
  <c r="N195" i="44" a="1"/>
  <c r="N195" i="44" s="1"/>
  <c r="N207" i="44" a="1"/>
  <c r="N207" i="44" s="1"/>
  <c r="N10" i="44" a="1"/>
  <c r="N10" i="44" s="1"/>
  <c r="N190" i="44" a="1"/>
  <c r="N190" i="44" s="1"/>
  <c r="N76" i="44" a="1"/>
  <c r="N76" i="44" s="1"/>
  <c r="N78" i="44" a="1"/>
  <c r="N78" i="44" s="1"/>
  <c r="N96" i="44" a="1"/>
  <c r="N96" i="44" s="1"/>
  <c r="N74" i="44" a="1"/>
  <c r="N74" i="44" s="1"/>
  <c r="N86" i="44" a="1"/>
  <c r="N86" i="44" s="1"/>
  <c r="N186" i="44" a="1"/>
  <c r="N186" i="44" s="1"/>
  <c r="N226" i="44" a="1"/>
  <c r="N226" i="44" s="1"/>
  <c r="N136" i="44" a="1"/>
  <c r="N136" i="44" s="1"/>
  <c r="N149" i="44" a="1"/>
  <c r="N149" i="44" s="1"/>
  <c r="N241" i="44" a="1"/>
  <c r="N241" i="44" s="1"/>
  <c r="N184" i="44" a="1"/>
  <c r="N184" i="44" s="1"/>
  <c r="N170" i="44" a="1"/>
  <c r="N170" i="44" s="1"/>
  <c r="N220" i="44" a="1"/>
  <c r="N220" i="44" s="1"/>
  <c r="N167" i="44" a="1"/>
  <c r="N167" i="44" s="1"/>
  <c r="N106" i="44" a="1"/>
  <c r="N106" i="44" s="1"/>
  <c r="N227" i="44" a="1"/>
  <c r="N227" i="44" s="1"/>
  <c r="N229" i="44" a="1"/>
  <c r="N229" i="44" s="1"/>
  <c r="N239" i="44" a="1"/>
  <c r="N239" i="44" s="1"/>
  <c r="N178" i="44" a="1"/>
  <c r="N178" i="44" s="1"/>
  <c r="N236" i="44" a="1"/>
  <c r="N236" i="44" s="1"/>
  <c r="N238" i="44" a="1"/>
  <c r="N238" i="44" s="1"/>
  <c r="N9" i="44" a="1"/>
  <c r="N9" i="44" s="1"/>
  <c r="N123" i="44" a="1"/>
  <c r="N123" i="44" s="1"/>
  <c r="N125" i="44" a="1"/>
  <c r="N125" i="44" s="1"/>
  <c r="N135" i="44" a="1"/>
  <c r="N135" i="44" s="1"/>
  <c r="N153" i="44" a="1"/>
  <c r="N153" i="44" s="1"/>
  <c r="N51" i="44" a="1"/>
  <c r="N51" i="44" s="1"/>
  <c r="N4" i="44" a="1"/>
  <c r="N4" i="44" s="1"/>
  <c r="N6" i="44" a="1"/>
  <c r="N6" i="44" s="1"/>
  <c r="N24" i="44" a="1"/>
  <c r="N24" i="44" s="1"/>
  <c r="N152" i="44" a="1"/>
  <c r="N152" i="44" s="1"/>
  <c r="N67" i="44" a="1"/>
  <c r="N67" i="44" s="1"/>
  <c r="N140" i="44" a="1"/>
  <c r="N140" i="44" s="1"/>
  <c r="N142" i="44" a="1"/>
  <c r="N142" i="44" s="1"/>
  <c r="N160" i="44" a="1"/>
  <c r="N160" i="44" s="1"/>
  <c r="N98" i="44" a="1"/>
  <c r="N98" i="44" s="1"/>
  <c r="N214" i="44" a="1"/>
  <c r="N214" i="44" s="1"/>
  <c r="N162" i="44" a="1"/>
  <c r="N162" i="44" s="1"/>
  <c r="N120" i="44" a="1"/>
  <c r="N120" i="44" s="1"/>
  <c r="N194" i="44" a="1"/>
  <c r="N194" i="44" s="1"/>
  <c r="N22" i="44" a="1"/>
  <c r="N22" i="44" s="1"/>
  <c r="N138" i="44" a="1"/>
  <c r="N138" i="44" s="1"/>
  <c r="N193" i="44" a="1"/>
  <c r="N193" i="44" s="1"/>
  <c r="N27" i="44" a="1"/>
  <c r="N27" i="44" s="1"/>
  <c r="N29" i="44" a="1"/>
  <c r="N29" i="44" s="1"/>
  <c r="N112" i="44" a="1"/>
  <c r="N112" i="44" s="1"/>
  <c r="N116" i="44" a="1"/>
  <c r="N116" i="44" s="1"/>
  <c r="N36" i="44" a="1"/>
  <c r="N36" i="44" s="1"/>
  <c r="N38" i="44" a="1"/>
  <c r="N38" i="44" s="1"/>
  <c r="N56" i="44" a="1"/>
  <c r="N56" i="44" s="1"/>
  <c r="N43" i="44" a="1"/>
  <c r="N43" i="44" s="1"/>
  <c r="N45" i="44" a="1"/>
  <c r="N45" i="44" s="1"/>
  <c r="N55" i="44" a="1"/>
  <c r="N55" i="44" s="1"/>
  <c r="N73" i="44" a="1"/>
  <c r="N73" i="44" s="1"/>
  <c r="N187" i="44" a="1"/>
  <c r="N187" i="44" s="1"/>
  <c r="N189" i="44" a="1"/>
  <c r="N189" i="44" s="1"/>
  <c r="N199" i="44" a="1"/>
  <c r="N199" i="44" s="1"/>
  <c r="N217" i="44" a="1"/>
  <c r="N217" i="44" s="1"/>
  <c r="N244" i="44" a="1"/>
  <c r="N244" i="44" s="1"/>
  <c r="N68" i="44" a="1"/>
  <c r="N68" i="44" s="1"/>
  <c r="N70" i="44" a="1"/>
  <c r="N70" i="44" s="1"/>
  <c r="N88" i="44" a="1"/>
  <c r="N88" i="44" s="1"/>
  <c r="N18" i="44" a="1"/>
  <c r="N18" i="44" s="1"/>
  <c r="N134" i="44" a="1"/>
  <c r="N134" i="44" s="1"/>
  <c r="N208" i="44" a="1"/>
  <c r="N208" i="44" s="1"/>
  <c r="N204" i="44" a="1"/>
  <c r="N204" i="44" s="1"/>
  <c r="N206" i="44" a="1"/>
  <c r="N206" i="44" s="1"/>
  <c r="N224" i="44" a="1"/>
  <c r="N224" i="44" s="1"/>
  <c r="N82" i="44" a="1"/>
  <c r="N82" i="44" s="1"/>
  <c r="N95" i="44" a="1"/>
  <c r="N95" i="44" s="1"/>
  <c r="N146" i="44" a="1"/>
  <c r="N146" i="44" s="1"/>
  <c r="N129" i="44" a="1"/>
  <c r="N129" i="44" s="1"/>
  <c r="N19" i="44" a="1"/>
  <c r="N19" i="44" s="1"/>
  <c r="N150" i="44" a="1"/>
  <c r="N150" i="44" s="1"/>
  <c r="N158" i="44" a="1"/>
  <c r="N158" i="44" s="1"/>
  <c r="N42" i="44" a="1"/>
  <c r="N42" i="44" s="1"/>
  <c r="N91" i="44" a="1"/>
  <c r="N91" i="44" s="1"/>
  <c r="N93" i="44" a="1"/>
  <c r="N93" i="44" s="1"/>
  <c r="N57" i="44" a="1"/>
  <c r="N57" i="44" s="1"/>
  <c r="N54" i="44" a="1"/>
  <c r="N54" i="44" s="1"/>
  <c r="N100" i="44" a="1"/>
  <c r="N100" i="44" s="1"/>
  <c r="N102" i="44" a="1"/>
  <c r="N102" i="44" s="1"/>
  <c r="N65" i="44" a="1"/>
  <c r="N65" i="44" s="1"/>
  <c r="N107" i="44" a="1"/>
  <c r="N107" i="44" s="1"/>
  <c r="N109" i="44" a="1"/>
  <c r="N109" i="44" s="1"/>
  <c r="N119" i="44" a="1"/>
  <c r="N119" i="44" s="1"/>
  <c r="N130" i="44" a="1"/>
  <c r="N130" i="44" s="1"/>
  <c r="N251" i="44" a="1"/>
  <c r="N251" i="44" s="1"/>
  <c r="N253" i="44" a="1"/>
  <c r="N253" i="44" s="1"/>
  <c r="N16" i="44" a="1"/>
  <c r="N16" i="44" s="1"/>
  <c r="N242" i="44" a="1"/>
  <c r="N242" i="44" s="1"/>
  <c r="N182" i="44" a="1"/>
  <c r="N182" i="44" s="1"/>
  <c r="N132" i="44" a="1"/>
  <c r="N132" i="44" s="1"/>
  <c r="N188" i="44" a="1"/>
  <c r="N188" i="44" s="1"/>
  <c r="N145" i="44" a="1"/>
  <c r="N145" i="44" s="1"/>
  <c r="N11" i="44" a="1"/>
  <c r="N11" i="44" s="1"/>
  <c r="N13" i="44" a="1"/>
  <c r="N13" i="44" s="1"/>
  <c r="N23" i="44" a="1"/>
  <c r="N23" i="44" s="1"/>
  <c r="N41" i="44" a="1"/>
  <c r="N41" i="44" s="1"/>
  <c r="N20" i="44" a="1"/>
  <c r="N20" i="44" s="1"/>
  <c r="N159" i="44" a="1"/>
  <c r="N159" i="44" s="1"/>
  <c r="N39" i="44" a="1"/>
  <c r="N39" i="44" s="1"/>
  <c r="N66" i="44" a="1"/>
  <c r="N66" i="44" s="1"/>
  <c r="N83" i="44" a="1"/>
  <c r="N83" i="44" s="1"/>
  <c r="N31" i="44" a="1"/>
  <c r="N31" i="44" s="1"/>
  <c r="N103" i="44" a="1"/>
  <c r="N103" i="44" s="1"/>
  <c r="N90" i="44" a="1"/>
  <c r="N90" i="44" s="1"/>
  <c r="N155" i="44" a="1"/>
  <c r="N155" i="44" s="1"/>
  <c r="N157" i="44" a="1"/>
  <c r="N157" i="44" s="1"/>
  <c r="N249" i="44" a="1"/>
  <c r="N249" i="44" s="1"/>
  <c r="N8" i="44" a="1"/>
  <c r="N8" i="44" s="1"/>
  <c r="N164" i="44" a="1"/>
  <c r="N164" i="44" s="1"/>
  <c r="N166" i="44" a="1"/>
  <c r="N166" i="44" s="1"/>
  <c r="N26" i="44" a="1"/>
  <c r="N26" i="44" s="1"/>
  <c r="N171" i="44" a="1"/>
  <c r="N171" i="44" s="1"/>
  <c r="N173" i="44" a="1"/>
  <c r="N173" i="44" s="1"/>
  <c r="N183" i="44" a="1"/>
  <c r="N183" i="44" s="1"/>
  <c r="N115" i="44" a="1"/>
  <c r="N115" i="44" s="1"/>
  <c r="N60" i="44" a="1"/>
  <c r="N60" i="44" s="1"/>
  <c r="N62" i="44" a="1"/>
  <c r="N62" i="44" s="1"/>
  <c r="N80" i="44" a="1"/>
  <c r="N80" i="44" s="1"/>
  <c r="N3" i="44" a="1"/>
  <c r="N3" i="44" s="1"/>
  <c r="N200" i="44" a="1"/>
  <c r="N200" i="44" s="1"/>
  <c r="N196" i="44" a="1"/>
  <c r="N196" i="44" s="1"/>
  <c r="N198" i="44" a="1"/>
  <c r="N198" i="44" s="1"/>
  <c r="N216" i="44" a="1"/>
  <c r="N216" i="44" s="1"/>
  <c r="N245" i="44" a="1"/>
  <c r="N245" i="44" s="1"/>
  <c r="N97" i="44" a="1"/>
  <c r="N97" i="44" s="1"/>
  <c r="N75" i="44" a="1"/>
  <c r="N75" i="44" s="1"/>
  <c r="N77" i="44" a="1"/>
  <c r="N77" i="44" s="1"/>
  <c r="N87" i="44" a="1"/>
  <c r="N87" i="44" s="1"/>
  <c r="N105" i="44" a="1"/>
  <c r="N105" i="44" s="1"/>
  <c r="N148" i="44" a="1"/>
  <c r="N148" i="44" s="1"/>
  <c r="N40" i="44" a="1"/>
  <c r="N40" i="44" s="1"/>
  <c r="N231" i="44" a="1"/>
  <c r="N231" i="44" s="1"/>
  <c r="N201" i="44" a="1"/>
  <c r="N201" i="44" s="1"/>
  <c r="N147" i="44" a="1"/>
  <c r="N147" i="44" s="1"/>
  <c r="N223" i="44" a="1"/>
  <c r="N223" i="44" s="1"/>
  <c r="N48" i="44" a="1"/>
  <c r="N48" i="44" s="1"/>
  <c r="N179" i="44" a="1"/>
  <c r="N179" i="44" s="1"/>
  <c r="N219" i="44" a="1"/>
  <c r="N219" i="44" s="1"/>
  <c r="N221" i="44" a="1"/>
  <c r="N221" i="44" s="1"/>
  <c r="N210" i="44" a="1"/>
  <c r="N210" i="44" s="1"/>
  <c r="N209" i="44" a="1"/>
  <c r="N209" i="44" s="1"/>
  <c r="N228" i="44" a="1"/>
  <c r="N228" i="44" s="1"/>
  <c r="N230" i="44" a="1"/>
  <c r="N230" i="44" s="1"/>
  <c r="N114" i="44" a="1"/>
  <c r="N114" i="44" s="1"/>
  <c r="N235" i="44" a="1"/>
  <c r="N235" i="44" s="1"/>
  <c r="N237" i="44" a="1"/>
  <c r="N237" i="44" s="1"/>
  <c r="N247" i="44" a="1"/>
  <c r="N247" i="44" s="1"/>
  <c r="N117" i="44" a="1"/>
  <c r="N117" i="44" s="1"/>
  <c r="N124" i="44" a="1"/>
  <c r="N124" i="44" s="1"/>
  <c r="N126" i="44" a="1"/>
  <c r="N126" i="44" s="1"/>
  <c r="N144" i="44" a="1"/>
  <c r="N144" i="44" s="1"/>
  <c r="N218" i="44" a="1"/>
  <c r="N218" i="44" s="1"/>
  <c r="N154" i="44" a="1"/>
  <c r="N154" i="44" s="1"/>
  <c r="N5" i="44" a="1"/>
  <c r="N5" i="44" s="1"/>
  <c r="N15" i="44" a="1"/>
  <c r="N15" i="44" s="1"/>
  <c r="N33" i="44" a="1"/>
  <c r="N33" i="44" s="1"/>
  <c r="N191" i="44" a="1"/>
  <c r="N191" i="44" s="1"/>
  <c r="N64" i="44" a="1"/>
  <c r="N64" i="44" s="1"/>
  <c r="N234" i="44" a="1"/>
  <c r="N234" i="44" s="1"/>
  <c r="W2" i="43"/>
  <c r="W502" i="43" s="1"/>
  <c r="U39" i="44" a="1"/>
  <c r="U39" i="44" s="1"/>
  <c r="U103" i="44" a="1"/>
  <c r="U103" i="44" s="1"/>
  <c r="U16" i="44" a="1"/>
  <c r="U16" i="44" s="1"/>
  <c r="U80" i="44" a="1"/>
  <c r="U80" i="44" s="1"/>
  <c r="U144" i="44" a="1"/>
  <c r="U144" i="44" s="1"/>
  <c r="U57" i="44" a="1"/>
  <c r="U57" i="44" s="1"/>
  <c r="U121" i="44" a="1"/>
  <c r="U121" i="44" s="1"/>
  <c r="U42" i="44" a="1"/>
  <c r="U42" i="44" s="1"/>
  <c r="U106" i="44" a="1"/>
  <c r="U106" i="44" s="1"/>
  <c r="U170" i="44" a="1"/>
  <c r="U170" i="44" s="1"/>
  <c r="U36" i="44" a="1"/>
  <c r="U36" i="44" s="1"/>
  <c r="U100" i="44" a="1"/>
  <c r="U100" i="44" s="1"/>
  <c r="U37" i="44" a="1"/>
  <c r="U37" i="44" s="1"/>
  <c r="U101" i="44" a="1"/>
  <c r="U101" i="44" s="1"/>
  <c r="U165" i="44" a="1"/>
  <c r="U165" i="44" s="1"/>
  <c r="U62" i="44" a="1"/>
  <c r="U62" i="44" s="1"/>
  <c r="U126" i="44" a="1"/>
  <c r="U126" i="44" s="1"/>
  <c r="U190" i="44" a="1"/>
  <c r="U190" i="44" s="1"/>
  <c r="U204" i="44" a="1"/>
  <c r="U204" i="44" s="1"/>
  <c r="U148" i="44" a="1"/>
  <c r="U148" i="44" s="1"/>
  <c r="U229" i="44" a="1"/>
  <c r="U229" i="44" s="1"/>
  <c r="U177" i="44" a="1"/>
  <c r="U177" i="44" s="1"/>
  <c r="U246" i="44" a="1"/>
  <c r="U246" i="44" s="1"/>
  <c r="U199" i="44" a="1"/>
  <c r="U199" i="44" s="1"/>
  <c r="U131" i="44" a="1"/>
  <c r="U131" i="44" s="1"/>
  <c r="U224" i="44" a="1"/>
  <c r="U224" i="44" s="1"/>
  <c r="U171" i="44" a="1"/>
  <c r="U171" i="44" s="1"/>
  <c r="U241" i="44" a="1"/>
  <c r="U241" i="44" s="1"/>
  <c r="U193" i="44" a="1"/>
  <c r="U193" i="44" s="1"/>
  <c r="U27" i="44" a="1"/>
  <c r="U27" i="44" s="1"/>
  <c r="U211" i="44" a="1"/>
  <c r="U211" i="44" s="1"/>
  <c r="U92" i="44" a="1"/>
  <c r="U92" i="44" s="1"/>
  <c r="U107" i="44" a="1"/>
  <c r="U107" i="44" s="1"/>
  <c r="U216" i="44" a="1"/>
  <c r="U216" i="44" s="1"/>
  <c r="U47" i="44" a="1"/>
  <c r="U47" i="44" s="1"/>
  <c r="U111" i="44" a="1"/>
  <c r="U111" i="44" s="1"/>
  <c r="U24" i="44" a="1"/>
  <c r="U24" i="44" s="1"/>
  <c r="U88" i="44" a="1"/>
  <c r="U88" i="44" s="1"/>
  <c r="U152" i="44" a="1"/>
  <c r="U152" i="44" s="1"/>
  <c r="U65" i="44" a="1"/>
  <c r="U65" i="44" s="1"/>
  <c r="U129" i="44" a="1"/>
  <c r="U129" i="44" s="1"/>
  <c r="U50" i="44" a="1"/>
  <c r="U50" i="44" s="1"/>
  <c r="U114" i="44" a="1"/>
  <c r="U114" i="44" s="1"/>
  <c r="U178" i="44" a="1"/>
  <c r="U178" i="44" s="1"/>
  <c r="U44" i="44" a="1"/>
  <c r="U44" i="44" s="1"/>
  <c r="U108" i="44" a="1"/>
  <c r="U108" i="44" s="1"/>
  <c r="U45" i="44" a="1"/>
  <c r="U45" i="44" s="1"/>
  <c r="U109" i="44" a="1"/>
  <c r="U109" i="44" s="1"/>
  <c r="U6" i="44" a="1"/>
  <c r="U6" i="44" s="1"/>
  <c r="U70" i="44" a="1"/>
  <c r="U70" i="44" s="1"/>
  <c r="U134" i="44" a="1"/>
  <c r="U134" i="44" s="1"/>
  <c r="U35" i="44" a="1"/>
  <c r="U35" i="44" s="1"/>
  <c r="U212" i="44" a="1"/>
  <c r="U212" i="44" s="1"/>
  <c r="U164" i="44" a="1"/>
  <c r="U164" i="44" s="1"/>
  <c r="U237" i="44" a="1"/>
  <c r="U237" i="44" s="1"/>
  <c r="U188" i="44" a="1"/>
  <c r="U188" i="44" s="1"/>
  <c r="U3" i="44" a="1"/>
  <c r="U3" i="44" s="1"/>
  <c r="U207" i="44" a="1"/>
  <c r="U207" i="44" s="1"/>
  <c r="U156" i="44" a="1"/>
  <c r="U156" i="44" s="1"/>
  <c r="U232" i="44" a="1"/>
  <c r="U232" i="44" s="1"/>
  <c r="U181" i="44" a="1"/>
  <c r="U181" i="44" s="1"/>
  <c r="U249" i="44" a="1"/>
  <c r="U249" i="44" s="1"/>
  <c r="U202" i="44" a="1"/>
  <c r="U202" i="44" s="1"/>
  <c r="U91" i="44" a="1"/>
  <c r="U91" i="44" s="1"/>
  <c r="U219" i="44" a="1"/>
  <c r="U219" i="44" s="1"/>
  <c r="U54" i="44" a="1"/>
  <c r="U54" i="44" s="1"/>
  <c r="U189" i="44" a="1"/>
  <c r="U189" i="44" s="1"/>
  <c r="U250" i="44" a="1"/>
  <c r="U250" i="44" s="1"/>
  <c r="U55" i="44" a="1"/>
  <c r="U55" i="44" s="1"/>
  <c r="U119" i="44" a="1"/>
  <c r="U119" i="44" s="1"/>
  <c r="U32" i="44" a="1"/>
  <c r="U32" i="44" s="1"/>
  <c r="U96" i="44" a="1"/>
  <c r="U96" i="44" s="1"/>
  <c r="U9" i="44" a="1"/>
  <c r="U9" i="44" s="1"/>
  <c r="U73" i="44" a="1"/>
  <c r="U73" i="44" s="1"/>
  <c r="U137" i="44" a="1"/>
  <c r="U137" i="44" s="1"/>
  <c r="U58" i="44" a="1"/>
  <c r="U58" i="44" s="1"/>
  <c r="U122" i="44" a="1"/>
  <c r="U122" i="44" s="1"/>
  <c r="U186" i="44" a="1"/>
  <c r="U186" i="44" s="1"/>
  <c r="U52" i="44" a="1"/>
  <c r="U52" i="44" s="1"/>
  <c r="U116" i="44" a="1"/>
  <c r="U116" i="44" s="1"/>
  <c r="U53" i="44" a="1"/>
  <c r="U53" i="44" s="1"/>
  <c r="U117" i="44" a="1"/>
  <c r="U117" i="44" s="1"/>
  <c r="U14" i="44" a="1"/>
  <c r="U14" i="44" s="1"/>
  <c r="U78" i="44" a="1"/>
  <c r="U78" i="44" s="1"/>
  <c r="U142" i="44" a="1"/>
  <c r="U142" i="44" s="1"/>
  <c r="U99" i="44" a="1"/>
  <c r="U99" i="44" s="1"/>
  <c r="U220" i="44" a="1"/>
  <c r="U220" i="44" s="1"/>
  <c r="U176" i="44" a="1"/>
  <c r="U176" i="44" s="1"/>
  <c r="U245" i="44" a="1"/>
  <c r="U245" i="44" s="1"/>
  <c r="U198" i="44" a="1"/>
  <c r="U198" i="44" s="1"/>
  <c r="U59" i="44" a="1"/>
  <c r="U59" i="44" s="1"/>
  <c r="U215" i="44" a="1"/>
  <c r="U215" i="44" s="1"/>
  <c r="U169" i="44" a="1"/>
  <c r="U169" i="44" s="1"/>
  <c r="U240" i="44" a="1"/>
  <c r="U240" i="44" s="1"/>
  <c r="U192" i="44" a="1"/>
  <c r="U192" i="44" s="1"/>
  <c r="U19" i="44" a="1"/>
  <c r="U19" i="44" s="1"/>
  <c r="U210" i="44" a="1"/>
  <c r="U210" i="44" s="1"/>
  <c r="U140" i="44" a="1"/>
  <c r="U140" i="44" s="1"/>
  <c r="U227" i="44" a="1"/>
  <c r="U227" i="44" s="1"/>
  <c r="U235" i="44" a="1"/>
  <c r="U235" i="44" s="1"/>
  <c r="U29" i="44" a="1"/>
  <c r="U29" i="44" s="1"/>
  <c r="U221" i="44" a="1"/>
  <c r="U221" i="44" s="1"/>
  <c r="U159" i="44" a="1"/>
  <c r="U159" i="44" s="1"/>
  <c r="U63" i="44" a="1"/>
  <c r="U63" i="44" s="1"/>
  <c r="U127" i="44" a="1"/>
  <c r="U127" i="44" s="1"/>
  <c r="U40" i="44" a="1"/>
  <c r="U40" i="44" s="1"/>
  <c r="U104" i="44" a="1"/>
  <c r="U104" i="44" s="1"/>
  <c r="U17" i="44" a="1"/>
  <c r="U17" i="44" s="1"/>
  <c r="U81" i="44" a="1"/>
  <c r="U81" i="44" s="1"/>
  <c r="U145" i="44" a="1"/>
  <c r="U145" i="44" s="1"/>
  <c r="U66" i="44" a="1"/>
  <c r="U66" i="44" s="1"/>
  <c r="U130" i="44" a="1"/>
  <c r="U130" i="44" s="1"/>
  <c r="U194" i="44" a="1"/>
  <c r="U194" i="44" s="1"/>
  <c r="U60" i="44" a="1"/>
  <c r="U60" i="44" s="1"/>
  <c r="U124" i="44" a="1"/>
  <c r="U124" i="44" s="1"/>
  <c r="U61" i="44" a="1"/>
  <c r="U61" i="44" s="1"/>
  <c r="U125" i="44" a="1"/>
  <c r="U125" i="44" s="1"/>
  <c r="U22" i="44" a="1"/>
  <c r="U22" i="44" s="1"/>
  <c r="U86" i="44" a="1"/>
  <c r="U86" i="44" s="1"/>
  <c r="U150" i="44" a="1"/>
  <c r="U150" i="44" s="1"/>
  <c r="U147" i="44" a="1"/>
  <c r="U147" i="44" s="1"/>
  <c r="U228" i="44" a="1"/>
  <c r="U228" i="44" s="1"/>
  <c r="U187" i="44" a="1"/>
  <c r="U187" i="44" s="1"/>
  <c r="U253" i="44" a="1"/>
  <c r="U253" i="44" s="1"/>
  <c r="U206" i="44" a="1"/>
  <c r="U206" i="44" s="1"/>
  <c r="U123" i="44" a="1"/>
  <c r="U123" i="44" s="1"/>
  <c r="U223" i="44" a="1"/>
  <c r="U223" i="44" s="1"/>
  <c r="U180" i="44" a="1"/>
  <c r="U180" i="44" s="1"/>
  <c r="U248" i="44" a="1"/>
  <c r="U248" i="44" s="1"/>
  <c r="U201" i="44" a="1"/>
  <c r="U201" i="44" s="1"/>
  <c r="U83" i="44" a="1"/>
  <c r="U83" i="44" s="1"/>
  <c r="U218" i="44" a="1"/>
  <c r="U218" i="44" s="1"/>
  <c r="U161" i="44" a="1"/>
  <c r="U161" i="44" s="1"/>
  <c r="U162" i="44" a="1"/>
  <c r="U162" i="44" s="1"/>
  <c r="U182" i="44" a="1"/>
  <c r="U182" i="44" s="1"/>
  <c r="U183" i="44" a="1"/>
  <c r="U183" i="44" s="1"/>
  <c r="U7" i="44" a="1"/>
  <c r="U7" i="44" s="1"/>
  <c r="U71" i="44" a="1"/>
  <c r="U71" i="44" s="1"/>
  <c r="U135" i="44" a="1"/>
  <c r="U135" i="44" s="1"/>
  <c r="U48" i="44" a="1"/>
  <c r="U48" i="44" s="1"/>
  <c r="U112" i="44" a="1"/>
  <c r="U112" i="44" s="1"/>
  <c r="U25" i="44" a="1"/>
  <c r="U25" i="44" s="1"/>
  <c r="U89" i="44" a="1"/>
  <c r="U89" i="44" s="1"/>
  <c r="U10" i="44" a="1"/>
  <c r="U10" i="44" s="1"/>
  <c r="U74" i="44" a="1"/>
  <c r="U74" i="44" s="1"/>
  <c r="U138" i="44" a="1"/>
  <c r="U138" i="44" s="1"/>
  <c r="U4" i="44" a="1"/>
  <c r="U4" i="44" s="1"/>
  <c r="U68" i="44" a="1"/>
  <c r="U68" i="44" s="1"/>
  <c r="U5" i="44" a="1"/>
  <c r="U5" i="44" s="1"/>
  <c r="U69" i="44" a="1"/>
  <c r="U69" i="44" s="1"/>
  <c r="U133" i="44" a="1"/>
  <c r="U133" i="44" s="1"/>
  <c r="U30" i="44" a="1"/>
  <c r="U30" i="44" s="1"/>
  <c r="U94" i="44" a="1"/>
  <c r="U94" i="44" s="1"/>
  <c r="U158" i="44" a="1"/>
  <c r="U158" i="44" s="1"/>
  <c r="U163" i="44" a="1"/>
  <c r="U163" i="44" s="1"/>
  <c r="U236" i="44" a="1"/>
  <c r="U236" i="44" s="1"/>
  <c r="U197" i="44" a="1"/>
  <c r="U197" i="44" s="1"/>
  <c r="U51" i="44" a="1"/>
  <c r="U51" i="44" s="1"/>
  <c r="U214" i="44" a="1"/>
  <c r="U214" i="44" s="1"/>
  <c r="U155" i="44" a="1"/>
  <c r="U155" i="44" s="1"/>
  <c r="U231" i="44" a="1"/>
  <c r="U231" i="44" s="1"/>
  <c r="U191" i="44" a="1"/>
  <c r="U191" i="44" s="1"/>
  <c r="U11" i="44" a="1"/>
  <c r="U11" i="44" s="1"/>
  <c r="U209" i="44" a="1"/>
  <c r="U209" i="44" s="1"/>
  <c r="U139" i="44" a="1"/>
  <c r="U139" i="44" s="1"/>
  <c r="U226" i="44" a="1"/>
  <c r="U226" i="44" s="1"/>
  <c r="U173" i="44" a="1"/>
  <c r="U173" i="44" s="1"/>
  <c r="U243" i="44" a="1"/>
  <c r="U243" i="44" s="1"/>
  <c r="U157" i="44" a="1"/>
  <c r="U157" i="44" s="1"/>
  <c r="U238" i="44" a="1"/>
  <c r="U238" i="44" s="1"/>
  <c r="U203" i="44" a="1"/>
  <c r="U203" i="44" s="1"/>
  <c r="U15" i="44" a="1"/>
  <c r="U15" i="44" s="1"/>
  <c r="U79" i="44" a="1"/>
  <c r="U79" i="44" s="1"/>
  <c r="U143" i="44" a="1"/>
  <c r="U143" i="44" s="1"/>
  <c r="U56" i="44" a="1"/>
  <c r="U56" i="44" s="1"/>
  <c r="U120" i="44" a="1"/>
  <c r="U120" i="44" s="1"/>
  <c r="U33" i="44" a="1"/>
  <c r="U33" i="44" s="1"/>
  <c r="U97" i="44" a="1"/>
  <c r="U97" i="44" s="1"/>
  <c r="U18" i="44" a="1"/>
  <c r="U18" i="44" s="1"/>
  <c r="U82" i="44" a="1"/>
  <c r="U82" i="44" s="1"/>
  <c r="U146" i="44" a="1"/>
  <c r="U146" i="44" s="1"/>
  <c r="U12" i="44" a="1"/>
  <c r="U12" i="44" s="1"/>
  <c r="U76" i="44" a="1"/>
  <c r="U76" i="44" s="1"/>
  <c r="U13" i="44" a="1"/>
  <c r="U13" i="44" s="1"/>
  <c r="U77" i="44" a="1"/>
  <c r="U77" i="44" s="1"/>
  <c r="U141" i="44" a="1"/>
  <c r="U141" i="44" s="1"/>
  <c r="U38" i="44" a="1"/>
  <c r="U38" i="44" s="1"/>
  <c r="U102" i="44" a="1"/>
  <c r="U102" i="44" s="1"/>
  <c r="U166" i="44" a="1"/>
  <c r="U166" i="44" s="1"/>
  <c r="U175" i="44" a="1"/>
  <c r="U175" i="44" s="1"/>
  <c r="U244" i="44" a="1"/>
  <c r="U244" i="44" s="1"/>
  <c r="U205" i="44" a="1"/>
  <c r="U205" i="44" s="1"/>
  <c r="U115" i="44" a="1"/>
  <c r="U115" i="44" s="1"/>
  <c r="U222" i="44" a="1"/>
  <c r="U222" i="44" s="1"/>
  <c r="U168" i="44" a="1"/>
  <c r="U168" i="44" s="1"/>
  <c r="U239" i="44" a="1"/>
  <c r="U239" i="44" s="1"/>
  <c r="U200" i="44" a="1"/>
  <c r="U200" i="44" s="1"/>
  <c r="U75" i="44" a="1"/>
  <c r="U75" i="44" s="1"/>
  <c r="U217" i="44" a="1"/>
  <c r="U217" i="44" s="1"/>
  <c r="U160" i="44" a="1"/>
  <c r="U160" i="44" s="1"/>
  <c r="U234" i="44" a="1"/>
  <c r="U234" i="44" s="1"/>
  <c r="U184" i="44" a="1"/>
  <c r="U184" i="44" s="1"/>
  <c r="U251" i="44" a="1"/>
  <c r="U251" i="44" s="1"/>
  <c r="U98" i="44" a="1"/>
  <c r="U98" i="44" s="1"/>
  <c r="U118" i="44" a="1"/>
  <c r="U118" i="44" s="1"/>
  <c r="U67" i="44" a="1"/>
  <c r="U67" i="44" s="1"/>
  <c r="U23" i="44" a="1"/>
  <c r="U23" i="44" s="1"/>
  <c r="U87" i="44" a="1"/>
  <c r="U87" i="44" s="1"/>
  <c r="U151" i="44" a="1"/>
  <c r="U151" i="44" s="1"/>
  <c r="U64" i="44" a="1"/>
  <c r="U64" i="44" s="1"/>
  <c r="U128" i="44" a="1"/>
  <c r="U128" i="44" s="1"/>
  <c r="U41" i="44" a="1"/>
  <c r="U41" i="44" s="1"/>
  <c r="U105" i="44" a="1"/>
  <c r="U105" i="44" s="1"/>
  <c r="U26" i="44" a="1"/>
  <c r="U26" i="44" s="1"/>
  <c r="U90" i="44" a="1"/>
  <c r="U90" i="44" s="1"/>
  <c r="U154" i="44" a="1"/>
  <c r="U154" i="44" s="1"/>
  <c r="U20" i="44" a="1"/>
  <c r="U20" i="44" s="1"/>
  <c r="U84" i="44" a="1"/>
  <c r="U84" i="44" s="1"/>
  <c r="U21" i="44" a="1"/>
  <c r="U21" i="44" s="1"/>
  <c r="U85" i="44" a="1"/>
  <c r="U85" i="44" s="1"/>
  <c r="U149" i="44" a="1"/>
  <c r="U149" i="44" s="1"/>
  <c r="U46" i="44" a="1"/>
  <c r="U46" i="44" s="1"/>
  <c r="U110" i="44" a="1"/>
  <c r="U110" i="44" s="1"/>
  <c r="U174" i="44" a="1"/>
  <c r="U174" i="44" s="1"/>
  <c r="U185" i="44" a="1"/>
  <c r="U185" i="44" s="1"/>
  <c r="U43" i="44" a="1"/>
  <c r="U43" i="44" s="1"/>
  <c r="U213" i="44" a="1"/>
  <c r="U213" i="44" s="1"/>
  <c r="U153" i="44" a="1"/>
  <c r="U153" i="44" s="1"/>
  <c r="U230" i="44" a="1"/>
  <c r="U230" i="44" s="1"/>
  <c r="U179" i="44" a="1"/>
  <c r="U179" i="44" s="1"/>
  <c r="U247" i="44" a="1"/>
  <c r="U247" i="44" s="1"/>
  <c r="U208" i="44" a="1"/>
  <c r="U208" i="44" s="1"/>
  <c r="U132" i="44" a="1"/>
  <c r="U132" i="44" s="1"/>
  <c r="U225" i="44" a="1"/>
  <c r="U225" i="44" s="1"/>
  <c r="U172" i="44" a="1"/>
  <c r="U172" i="44" s="1"/>
  <c r="U242" i="44" a="1"/>
  <c r="U242" i="44" s="1"/>
  <c r="U195" i="44" a="1"/>
  <c r="U195" i="44" s="1"/>
  <c r="U252" i="44" a="1"/>
  <c r="U252" i="44" s="1"/>
  <c r="U28" i="44" a="1"/>
  <c r="U28" i="44" s="1"/>
  <c r="U196" i="44" a="1"/>
  <c r="U196" i="44" s="1"/>
  <c r="U233" i="44" a="1"/>
  <c r="U233" i="44" s="1"/>
  <c r="U31" i="44" a="1"/>
  <c r="U31" i="44" s="1"/>
  <c r="U95" i="44" a="1"/>
  <c r="U95" i="44" s="1"/>
  <c r="U8" i="44" a="1"/>
  <c r="U8" i="44" s="1"/>
  <c r="U72" i="44" a="1"/>
  <c r="U72" i="44" s="1"/>
  <c r="U136" i="44" a="1"/>
  <c r="U136" i="44" s="1"/>
  <c r="U49" i="44" a="1"/>
  <c r="U49" i="44" s="1"/>
  <c r="U113" i="44" a="1"/>
  <c r="U113" i="44" s="1"/>
  <c r="U34" i="44" a="1"/>
  <c r="U34" i="44" s="1"/>
  <c r="U93" i="44" a="1"/>
  <c r="U93" i="44" s="1"/>
  <c r="U167" i="44" a="1"/>
  <c r="U167" i="44" s="1"/>
  <c r="V502" i="43"/>
  <c r="E131" i="37" s="1"/>
  <c r="D158" i="45" l="1"/>
  <c r="F158" i="45" s="1"/>
  <c r="F170" i="45"/>
  <c r="H170" i="45"/>
  <c r="D160" i="45"/>
  <c r="F160" i="45" s="1"/>
  <c r="D161" i="45"/>
  <c r="F161" i="45" s="1"/>
  <c r="I170" i="45"/>
  <c r="BK2" i="43"/>
  <c r="D7" i="37" s="1"/>
  <c r="AY2" i="43"/>
  <c r="E163" i="37"/>
  <c r="E15" i="37" s="1"/>
  <c r="E164" i="37"/>
  <c r="D15" i="37" s="1"/>
  <c r="C152" i="37"/>
  <c r="E162" i="37"/>
  <c r="E14" i="37" s="1"/>
  <c r="BD503" i="43"/>
  <c r="E168" i="45"/>
  <c r="E166" i="45"/>
  <c r="E157" i="45" s="1"/>
  <c r="E161" i="37"/>
  <c r="D14" i="37" s="1"/>
  <c r="AS502" i="43"/>
  <c r="E167" i="45" s="1"/>
  <c r="D159" i="45"/>
  <c r="F159" i="45" s="1"/>
  <c r="G170" i="45"/>
  <c r="D162" i="45"/>
  <c r="F162" i="45" s="1"/>
  <c r="J170" i="45"/>
  <c r="I2" i="43"/>
  <c r="I502" i="43" s="1"/>
  <c r="G3" i="44" a="1"/>
  <c r="G3" i="44" s="1"/>
  <c r="H502" i="43"/>
  <c r="E119" i="37" s="1"/>
  <c r="AK502" i="43"/>
  <c r="AR502" i="43"/>
  <c r="BL2" i="43" l="1"/>
  <c r="BE2" i="43"/>
  <c r="E169" i="45" s="1"/>
  <c r="BN2" i="43"/>
  <c r="BK502" i="43"/>
  <c r="BN502" i="43" l="1"/>
  <c r="E7" i="37"/>
  <c r="E9" i="37"/>
  <c r="D157" i="45"/>
  <c r="F157" i="45" s="1"/>
  <c r="E170" i="45"/>
  <c r="E13" i="45" s="1"/>
  <c r="D13" i="45"/>
  <c r="BM2" i="43"/>
  <c r="D6" i="37"/>
  <c r="E6" i="37"/>
  <c r="BL502" i="43"/>
  <c r="E4" i="45" l="1"/>
  <c r="E6" i="45"/>
  <c r="E4" i="37"/>
  <c r="D4" i="37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<sst xmlns="http://schemas.openxmlformats.org/spreadsheetml/2006/main" count="562" uniqueCount="277">
  <si>
    <t>Student First Name</t>
  </si>
  <si>
    <t>Student Last Name</t>
  </si>
  <si>
    <t>Masters</t>
  </si>
  <si>
    <t>Meets</t>
  </si>
  <si>
    <t>Approaches</t>
  </si>
  <si>
    <t>Student Name</t>
  </si>
  <si>
    <t>Student Full Name</t>
  </si>
  <si>
    <t>to</t>
  </si>
  <si>
    <t>Exit Ticket 1</t>
  </si>
  <si>
    <t>Exit Ticket 2</t>
  </si>
  <si>
    <t>Exit Ticket 3</t>
  </si>
  <si>
    <t>Template prepared by TEA</t>
  </si>
  <si>
    <t>Subject</t>
  </si>
  <si>
    <t>Exit Ticket 4</t>
  </si>
  <si>
    <t>Exit Ticket 5</t>
  </si>
  <si>
    <t>Exit Ticket 6</t>
  </si>
  <si>
    <t>Unit 1</t>
  </si>
  <si>
    <t>Unit 2</t>
  </si>
  <si>
    <t>Unit 3</t>
  </si>
  <si>
    <t>Unit 4</t>
  </si>
  <si>
    <t>Unit 5</t>
  </si>
  <si>
    <t>Unit 6</t>
  </si>
  <si>
    <t>STAAR Assessment Levels</t>
  </si>
  <si>
    <t>Did Not Meet</t>
  </si>
  <si>
    <t>Diagnostic Range</t>
  </si>
  <si>
    <t>Grade</t>
  </si>
  <si>
    <t>Blank1</t>
  </si>
  <si>
    <t>Blank2</t>
  </si>
  <si>
    <t>Any</t>
  </si>
  <si>
    <t>Subpopulation</t>
  </si>
  <si>
    <t>Settings</t>
  </si>
  <si>
    <t>Cells are inputs</t>
  </si>
  <si>
    <t>Cells are outputs</t>
  </si>
  <si>
    <t>It is not recommended to change cells that are locked</t>
  </si>
  <si>
    <t>Directions</t>
  </si>
  <si>
    <t>General</t>
  </si>
  <si>
    <t>If necessary, the sheet can be unproteceted by "Review" and selecting "Unprotect Sheet" and locked cells can be changed</t>
  </si>
  <si>
    <t>Workbook Contents</t>
  </si>
  <si>
    <t>High Dosage Tutoring Data Tracker</t>
  </si>
  <si>
    <t>Home Teacher</t>
  </si>
  <si>
    <t>Previous Year STAAR Score</t>
  </si>
  <si>
    <t>BOY Benchmark</t>
  </si>
  <si>
    <t>Unit 1 Assessment</t>
  </si>
  <si>
    <t>Unit 2 Assessment</t>
  </si>
  <si>
    <t>Unit 3 Assessment</t>
  </si>
  <si>
    <t>Unit 4 Assessment</t>
  </si>
  <si>
    <t>Unit 5 Assessment</t>
  </si>
  <si>
    <t>Unit 6 Assessment</t>
  </si>
  <si>
    <t>Entrance Ticket 1</t>
  </si>
  <si>
    <t>Entrance Ticket 2</t>
  </si>
  <si>
    <t>Entrance Ticket 3</t>
  </si>
  <si>
    <t>Entrance Ticket 4</t>
  </si>
  <si>
    <t>Entrance Ticket 5</t>
  </si>
  <si>
    <t>Entrance Ticket 6</t>
  </si>
  <si>
    <t>Previous Year STAAR</t>
  </si>
  <si>
    <t>Overall Metrics</t>
  </si>
  <si>
    <t>Students Needing Tutoring</t>
  </si>
  <si>
    <t>Needed Tutoring</t>
  </si>
  <si>
    <t>Average Time Needing Tutoring</t>
  </si>
  <si>
    <t>Weeks in Tutoring</t>
  </si>
  <si>
    <t>Total Weeks in Tutoring</t>
  </si>
  <si>
    <t>Assessment Score</t>
  </si>
  <si>
    <t>Assessments</t>
  </si>
  <si>
    <t>Needs Tutoring</t>
  </si>
  <si>
    <t>Doesn't Need Tutoring</t>
  </si>
  <si>
    <t>Unit 1 Post-Test 1</t>
  </si>
  <si>
    <t>Unit 2 Post-Test 1</t>
  </si>
  <si>
    <t>Unit 1 Pre-Test</t>
  </si>
  <si>
    <t>Unit 1 Post-Test 2</t>
  </si>
  <si>
    <t>Unit 1 Post-Test 3</t>
  </si>
  <si>
    <t>Unit 1 Post-Test 4</t>
  </si>
  <si>
    <t>Unit 1 Post-Test 5</t>
  </si>
  <si>
    <t>Unit 1 Post-Test 6</t>
  </si>
  <si>
    <t>Unit 2 Post-Test 2</t>
  </si>
  <si>
    <t>Unit 2 Post-Test 3</t>
  </si>
  <si>
    <t>Unit 2 Post-Test 4</t>
  </si>
  <si>
    <t>Unit 2 Post-Test 5</t>
  </si>
  <si>
    <t>Unit 2 Post-Test 6</t>
  </si>
  <si>
    <t>Unit 1 Weeks in Tutoring</t>
  </si>
  <si>
    <t>Unit 2 Weeks in Tutoring</t>
  </si>
  <si>
    <t>Unit 3 Post-Test 1</t>
  </si>
  <si>
    <t>Unit 3 Post-Test 2</t>
  </si>
  <si>
    <t>Unit 3 Post-Test 3</t>
  </si>
  <si>
    <t>Unit 3 Post-Test 4</t>
  </si>
  <si>
    <t>Unit 3 Post-Test 5</t>
  </si>
  <si>
    <t>Unit 3 Post-Test 6</t>
  </si>
  <si>
    <t>Unit 3 Weeks in Tutoring</t>
  </si>
  <si>
    <t>Unit 4 Post-Test 1</t>
  </si>
  <si>
    <t>Unit 4 Post-Test 2</t>
  </si>
  <si>
    <t>Unit 4 Post-Test 3</t>
  </si>
  <si>
    <t>Unit 4 Post-Test 4</t>
  </si>
  <si>
    <t>Unit 4 Post-Test 5</t>
  </si>
  <si>
    <t>Unit 4 Post-Test 6</t>
  </si>
  <si>
    <t>Unit 4 Weeks in Tutoring</t>
  </si>
  <si>
    <t>Unit 5 Post-Test 1</t>
  </si>
  <si>
    <t>Unit 5 Post-Test 2</t>
  </si>
  <si>
    <t>Unit 5 Post-Test 3</t>
  </si>
  <si>
    <t>Unit 5 Post-Test 4</t>
  </si>
  <si>
    <t>Unit 5 Post-Test 5</t>
  </si>
  <si>
    <t>Unit 5 Post-Test 6</t>
  </si>
  <si>
    <t>Unit 5 Weeks in Tutoring</t>
  </si>
  <si>
    <t>Unit 6 Post-Test 1</t>
  </si>
  <si>
    <t>Unit 6 Post-Test 2</t>
  </si>
  <si>
    <t>Unit 6 Post-Test 3</t>
  </si>
  <si>
    <t>Unit 6 Post-Test 4</t>
  </si>
  <si>
    <t>Unit 6 Post-Test 5</t>
  </si>
  <si>
    <t>Unit 6 Post-Test 6</t>
  </si>
  <si>
    <t>Unit 6 Weeks in Tutoring</t>
  </si>
  <si>
    <t>Time in Tutoring (%)</t>
  </si>
  <si>
    <t>Average Time Spent in Tutoring</t>
  </si>
  <si>
    <t>Assessment Average</t>
  </si>
  <si>
    <t>Unit 2 Pre-Test</t>
  </si>
  <si>
    <t>Unit 3 Pre-Test</t>
  </si>
  <si>
    <t>Unit 4 Pre-Test</t>
  </si>
  <si>
    <t>Unit 5 Pre-Test</t>
  </si>
  <si>
    <t>Unit 6 Pre-Test</t>
  </si>
  <si>
    <t>1</t>
  </si>
  <si>
    <t>2</t>
  </si>
  <si>
    <t>3</t>
  </si>
  <si>
    <t>4</t>
  </si>
  <si>
    <t>5</t>
  </si>
  <si>
    <t>6</t>
  </si>
  <si>
    <t>[date]</t>
  </si>
  <si>
    <t>Unit 1, Week 1</t>
  </si>
  <si>
    <t>Unit 1, Week 2</t>
  </si>
  <si>
    <t>Unit 1, Week 3</t>
  </si>
  <si>
    <t>Unit 1, Week 4</t>
  </si>
  <si>
    <t>Unit 1, Week 5</t>
  </si>
  <si>
    <t>Unit 1, Week 6</t>
  </si>
  <si>
    <t>Unit 2, Week 1</t>
  </si>
  <si>
    <t>Unit 2, Week 2</t>
  </si>
  <si>
    <t>Unit 2, Week 3</t>
  </si>
  <si>
    <t>Unit 2, Week 4</t>
  </si>
  <si>
    <t>Unit 2, Week 5</t>
  </si>
  <si>
    <t>Unit 2, Week 6</t>
  </si>
  <si>
    <t>Unit 3, Week 1</t>
  </si>
  <si>
    <t>Unit 3, Week 2</t>
  </si>
  <si>
    <t>Unit 3, Week 3</t>
  </si>
  <si>
    <t>Unit 3, Week 4</t>
  </si>
  <si>
    <t>Unit 3, Week 5</t>
  </si>
  <si>
    <t>Unit 3, Week 6</t>
  </si>
  <si>
    <t>Unit 4, Week 1</t>
  </si>
  <si>
    <t>Unit 4, Week 2</t>
  </si>
  <si>
    <t>Unit 4, Week 3</t>
  </si>
  <si>
    <t>Unit 4, Week 4</t>
  </si>
  <si>
    <t>Unit 4, Week 5</t>
  </si>
  <si>
    <t>Unit 4, Week 6</t>
  </si>
  <si>
    <t>Unit 5, Week 1</t>
  </si>
  <si>
    <t>Unit 5, Week 2</t>
  </si>
  <si>
    <t>Unit 5, Week 3</t>
  </si>
  <si>
    <t>Unit 5, Week 4</t>
  </si>
  <si>
    <t>Unit 5, Week 5</t>
  </si>
  <si>
    <t>Unit 5, Week 6</t>
  </si>
  <si>
    <t>Unit 6, Week 1</t>
  </si>
  <si>
    <t>Unit 6, Week 2</t>
  </si>
  <si>
    <t>Unit 6, Week 3</t>
  </si>
  <si>
    <t>Unit 6, Week 4</t>
  </si>
  <si>
    <t>Unit 6, Week 5</t>
  </si>
  <si>
    <t>Unit 6, Week 6</t>
  </si>
  <si>
    <t>Week 1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</si>
  <si>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</si>
  <si>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</si>
  <si>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</si>
  <si>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</si>
  <si>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</si>
  <si>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</si>
  <si>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</si>
  <si>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</si>
  <si>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</si>
  <si>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</si>
  <si>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</si>
  <si>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</si>
  <si>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</si>
  <si>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</si>
  <si>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</si>
  <si>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</si>
  <si>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</si>
  <si>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</si>
  <si>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</si>
  <si>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</si>
  <si>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</si>
  <si>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</si>
  <si>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</si>
  <si>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</si>
  <si>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</si>
  <si>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</si>
  <si>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</si>
  <si>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</si>
  <si>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</si>
  <si>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</si>
  <si>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</si>
  <si>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</si>
  <si>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</si>
  <si>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</si>
  <si>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</si>
  <si>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Students Needing Tutoring (Unit 1)</t>
  </si>
  <si>
    <t>Students Needing Tutoring (Unit 2)</t>
  </si>
  <si>
    <t>Students Needing Tutoring (Unit 3)</t>
  </si>
  <si>
    <t>Students Needing Tutoring (Unit 4)</t>
  </si>
  <si>
    <t>Students Needing Tutoring (Unit 5)</t>
  </si>
  <si>
    <t>Students Needing Tutoring (Unit 6)</t>
  </si>
  <si>
    <t>1. Fill out "Settings" tab with desired category names and thresholds</t>
  </si>
  <si>
    <t>2. Input student info on "Student Information" tab</t>
  </si>
  <si>
    <t>3. Input assessment data on "Assessment Data" tab</t>
  </si>
  <si>
    <t>4. Input tutoring pre- and post-test data on "Tutoring Tests Data" tab</t>
  </si>
  <si>
    <t>5. Input entrance and exit ticket data on "Exit Ticket Data" tab</t>
  </si>
  <si>
    <t>Student Information</t>
  </si>
  <si>
    <t>Assessment Data</t>
  </si>
  <si>
    <t>Students Needing Tutoring List</t>
  </si>
  <si>
    <t>Tutoring Tests Data</t>
  </si>
  <si>
    <t>Exit Ticket Data</t>
  </si>
  <si>
    <t>Overall Dashboard</t>
  </si>
  <si>
    <t>Percentage</t>
  </si>
  <si>
    <t>Total</t>
  </si>
  <si>
    <t>-</t>
  </si>
  <si>
    <t>Total Hours in Tutoring</t>
  </si>
  <si>
    <t>Students Needing Tutoring (Total)</t>
  </si>
  <si>
    <t>Students Tested Out of Tutoring</t>
  </si>
  <si>
    <t>Student Improvement Rate (entrance-exit tickets)</t>
  </si>
  <si>
    <t>In Tutoring</t>
  </si>
  <si>
    <t>Tested Out</t>
  </si>
  <si>
    <t>Improvement Rate</t>
  </si>
  <si>
    <t>Assessment Scores</t>
  </si>
  <si>
    <t>Total Time Spent in Tutoring (weeks)</t>
  </si>
  <si>
    <t>Unit 1 Needed Tutoring</t>
  </si>
  <si>
    <t>Unit 2 Needed Tutoring</t>
  </si>
  <si>
    <t>Unit 3 Needed Tutoring</t>
  </si>
  <si>
    <t>Unit 4 Needed Tutoring</t>
  </si>
  <si>
    <t>Unit 5 Needed Tutoring</t>
  </si>
  <si>
    <t>Unit 6 Needed Tutoring</t>
  </si>
  <si>
    <t>Unit 1 Tested Out</t>
  </si>
  <si>
    <t>Unit 2 Tested Out</t>
  </si>
  <si>
    <t>Unit 3 Tested Out</t>
  </si>
  <si>
    <t>Unit 4 Tested Out</t>
  </si>
  <si>
    <t>Unit 5 Tested Out</t>
  </si>
  <si>
    <t>Unit 6 Tested Out</t>
  </si>
  <si>
    <t>Tested Out of Tutoring Rate</t>
  </si>
  <si>
    <t>Students Tested Out of Tutoring Rate</t>
  </si>
  <si>
    <t>Unit 1 Improvement Rate</t>
  </si>
  <si>
    <t>Unit 2 Improvement Rate</t>
  </si>
  <si>
    <t>Unit 3 Improvement Rate</t>
  </si>
  <si>
    <t>Unit 4 Improvement Rate</t>
  </si>
  <si>
    <t>Unit 5 Improvement Rate</t>
  </si>
  <si>
    <t>Unit 6 Improvement Rate</t>
  </si>
  <si>
    <t>Overall Improvement Rate</t>
  </si>
  <si>
    <t>Percent Tested Out of Tutoring</t>
  </si>
  <si>
    <t>Student Improvement Rate</t>
  </si>
  <si>
    <t>Improved</t>
  </si>
  <si>
    <t>Didn't Improve</t>
  </si>
  <si>
    <t>Week 1 Improved</t>
  </si>
  <si>
    <t>Week 1 Didn't Improve</t>
  </si>
  <si>
    <t>Week 2 Improved</t>
  </si>
  <si>
    <t>Week 2 Didn't Improve</t>
  </si>
  <si>
    <t>Week 3 Improved</t>
  </si>
  <si>
    <t>Week 3 Didn't Improve</t>
  </si>
  <si>
    <t>Week 4 Improved</t>
  </si>
  <si>
    <t>Week 4 Didn't Improve</t>
  </si>
  <si>
    <t>Week 5 Improved</t>
  </si>
  <si>
    <t>Week 5 Didn't Improve</t>
  </si>
  <si>
    <t>Week 6 Improved</t>
  </si>
  <si>
    <t>Week 6 Didn't Improve</t>
  </si>
  <si>
    <t>6. Don't fill out cells that are "blacked out"</t>
  </si>
  <si>
    <t>Improvement Dashboard</t>
  </si>
  <si>
    <t>Students in Tutoring Data (hidden)</t>
  </si>
  <si>
    <t>7. If desired, student names must be sorted in "Student Information" tab</t>
  </si>
  <si>
    <t>Tutoring Session Assumptions</t>
  </si>
  <si>
    <t>Sessions per Week</t>
  </si>
  <si>
    <t>minutes</t>
  </si>
  <si>
    <t>Session Length</t>
  </si>
  <si>
    <t>sessions</t>
  </si>
  <si>
    <t>Time Spent in Tutoring (hours)</t>
  </si>
  <si>
    <t>Time Spent In Tutoring (hours)</t>
  </si>
  <si>
    <t>[insert school here]</t>
  </si>
  <si>
    <t>[subject]</t>
  </si>
  <si>
    <t>[grade]</t>
  </si>
  <si>
    <t>Subpopulation #1</t>
  </si>
  <si>
    <t>Subpopulation #2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</si>
</sst>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4" x14ac:knownFonts="1">
    <font>
      <sz val="10"/>
      <color rgb="FF000000"/>
      <name val="Arial"/>
    </font>
    <font>
      <sz val="10"/>
      <color theme="1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8"/>
      <name val="Arial"/>
      <family val="2"/>
    </font>
    <font>
      <sz val="8"/>
      <name val="Arial"/>
      <family val="2"/>
    </font>
    <font>
      <sz val="11"/>
      <color theme="1"/>
      <name val="Calibri"/>
      <family val="2"/>
    </font>
    <font>
      <sz val="11"/>
      <color rgb="FF3F3F76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000000"/>
      <name val="Arial"/>
      <family val="2"/>
      <scheme val="major"/>
    </font>
    <font>
      <b/>
      <sz val="11"/>
      <color rgb="FF000000"/>
      <name val="Arial"/>
      <family val="2"/>
      <scheme val="major"/>
    </font>
    <font>
      <sz val="11"/>
      <name val="Arial"/>
      <family val="2"/>
      <scheme val="minor"/>
    </font>
    <font>
      <sz val="11"/>
      <color rgb="FF000000"/>
      <name val="Arial"/>
      <family val="2"/>
      <scheme val="minor"/>
    </font>
    <font>
      <sz val="10.5"/>
      <color rgb="FF000000"/>
      <name val="Arial"/>
      <family val="2"/>
      <scheme val="minor"/>
    </font>
    <font>
      <sz val="10.5"/>
      <name val="Arial"/>
      <family val="2"/>
      <scheme val="minor"/>
    </font>
    <font>
      <b/>
      <sz val="11"/>
      <name val="Arial"/>
      <family val="2"/>
      <scheme val="minor"/>
    </font>
    <font>
      <b/>
      <sz val="11"/>
      <color theme="0"/>
      <name val="Arial"/>
      <family val="2"/>
      <scheme val="major"/>
    </font>
    <font>
      <sz val="11"/>
      <color rgb="FFE33200"/>
      <name val="Arial"/>
      <family val="2"/>
      <scheme val="minor"/>
    </font>
    <font>
      <b/>
      <u/>
      <sz val="11"/>
      <color rgb="FF17607D"/>
      <name val="Arial"/>
      <family val="2"/>
      <scheme val="minor"/>
    </font>
    <font>
      <sz val="10.5"/>
      <color rgb="FF17607D"/>
      <name val="Arial"/>
      <family val="2"/>
      <scheme val="minor"/>
    </font>
    <font>
      <sz val="11"/>
      <name val="Calibri"/>
      <family val="2"/>
    </font>
    <font>
      <b/>
      <i/>
      <sz val="10"/>
      <color rgb="FFE33200"/>
      <name val="Arial"/>
      <family val="2"/>
      <scheme val="minor"/>
    </font>
    <font>
      <b/>
      <sz val="28"/>
      <color rgb="FF002A4A"/>
      <name val="Arial"/>
      <family val="2"/>
      <scheme val="major"/>
    </font>
    <font>
      <b/>
      <i/>
      <sz val="10"/>
      <color rgb="FF000000"/>
      <name val="Arial"/>
      <family val="2"/>
      <scheme val="minor"/>
    </font>
    <font>
      <b/>
      <sz val="34"/>
      <color rgb="FF002A4A"/>
      <name val="Arial"/>
      <family val="2"/>
      <scheme val="major"/>
    </font>
    <font>
      <b/>
      <sz val="48"/>
      <color rgb="FFFF9311"/>
      <name val="Arial"/>
      <family val="2"/>
      <scheme val="minor"/>
    </font>
    <font>
      <b/>
      <sz val="16"/>
      <color rgb="FFFF9311"/>
      <name val="Arial"/>
      <family val="2"/>
      <scheme val="minor"/>
    </font>
    <font>
      <b/>
      <sz val="36"/>
      <color rgb="FF002A4A"/>
      <name val="Arial"/>
      <family val="2"/>
      <scheme val="major"/>
    </font>
    <font>
      <sz val="10"/>
      <color rgb="FF17607D"/>
      <name val="Arial"/>
      <family val="2"/>
      <scheme val="minor"/>
    </font>
    <font>
      <sz val="10"/>
      <color rgb="FF000000"/>
      <name val="Calibri"/>
      <family val="2"/>
    </font>
    <font>
      <sz val="10"/>
      <color rgb="FF000000"/>
      <name val="Arial"/>
      <family val="2"/>
      <scheme val="minor"/>
    </font>
    <font>
      <sz val="8"/>
      <name val="Arial"/>
      <family val="2"/>
    </font>
    <font>
      <b/>
      <sz val="11"/>
      <color theme="2" tint="-4.9989318521683403E-2"/>
      <name val="Arial"/>
      <family val="2"/>
      <scheme val="major"/>
    </font>
    <font>
      <sz val="11"/>
      <color theme="2" tint="-4.9989318521683403E-2"/>
      <name val="Arial"/>
      <family val="2"/>
      <scheme val="minor"/>
    </font>
    <font>
      <sz val="11"/>
      <color theme="2" tint="-4.9989318521683403E-2"/>
      <name val="Calibri"/>
      <family val="2"/>
    </font>
    <font>
      <sz val="10"/>
      <color theme="2" tint="-4.9989318521683403E-2"/>
      <name val="Arial"/>
      <family val="2"/>
    </font>
    <font>
      <b/>
      <sz val="10"/>
      <color rgb="FF000000"/>
      <name val="Arial"/>
      <family val="2"/>
    </font>
    <font>
      <b/>
      <sz val="12"/>
      <color theme="0"/>
      <name val="Arial"/>
      <family val="2"/>
      <scheme val="major"/>
    </font>
    <font>
      <sz val="12"/>
      <color rgb="FF000000"/>
      <name val="Arial"/>
      <family val="2"/>
      <scheme val="major"/>
    </font>
    <font>
      <b/>
      <sz val="11"/>
      <color rgb="FF000000"/>
      <name val="Arial"/>
      <family val="2"/>
      <scheme val="minor"/>
    </font>
    <font>
      <i/>
      <sz val="10"/>
      <color rgb="FF000000"/>
      <name val="Arial"/>
      <family val="2"/>
      <scheme val="minor"/>
    </font>
    <font>
      <i/>
      <sz val="11"/>
      <color rgb="FF000000"/>
      <name val="Arial"/>
      <family val="2"/>
      <scheme val="minor"/>
    </font>
    <font>
      <b/>
      <sz val="11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2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10B276"/>
        <bgColor indexed="64"/>
      </patternFill>
    </fill>
    <fill>
      <patternFill patternType="solid">
        <fgColor rgb="FFFF5E4E"/>
        <bgColor indexed="64"/>
      </patternFill>
    </fill>
    <fill>
      <patternFill patternType="solid">
        <fgColor rgb="FF002A4A"/>
        <bgColor indexed="64"/>
      </patternFill>
    </fill>
    <fill>
      <patternFill patternType="solid">
        <fgColor rgb="FFFFA131"/>
        <bgColor indexed="64"/>
      </patternFill>
    </fill>
    <fill>
      <patternFill patternType="solid">
        <fgColor rgb="FF1F7FA6"/>
        <bgColor indexed="64"/>
      </patternFill>
    </fill>
    <fill>
      <patternFill patternType="solid">
        <fgColor rgb="FFFFF1CE"/>
        <bgColor indexed="64"/>
      </patternFill>
    </fill>
    <fill>
      <patternFill patternType="solid">
        <fgColor rgb="FFFFB760"/>
        <bgColor indexed="64"/>
      </patternFill>
    </fill>
    <fill>
      <patternFill patternType="solid">
        <fgColor rgb="FFF13500"/>
        <bgColor indexed="64"/>
      </patternFill>
    </fill>
    <fill>
      <patternFill patternType="solid">
        <fgColor rgb="FFFF6539"/>
        <bgColor indexed="64"/>
      </patternFill>
    </fill>
    <fill>
      <patternFill patternType="solid">
        <fgColor rgb="FFFF9C80"/>
        <bgColor indexed="64"/>
      </patternFill>
    </fill>
    <fill>
      <patternFill patternType="solid">
        <fgColor rgb="FFFFD3C6"/>
        <bgColor indexed="64"/>
      </patternFill>
    </fill>
    <fill>
      <patternFill patternType="solid">
        <fgColor rgb="FF17607D"/>
        <bgColor indexed="64"/>
      </patternFill>
    </fill>
    <fill>
      <patternFill patternType="solid">
        <fgColor rgb="FFFF931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">
    <xf numFmtId="0" fontId="0" fillId="0" borderId="0"/>
    <xf numFmtId="9" fontId="3" fillId="0" borderId="0" applyFont="0" applyFill="0" applyBorder="0" applyAlignment="0" applyProtection="0"/>
    <xf numFmtId="0" fontId="8" fillId="4" borderId="16" applyNumberFormat="0" applyAlignment="0" applyProtection="0"/>
    <xf numFmtId="0" fontId="9" fillId="5" borderId="16" applyNumberFormat="0" applyAlignment="0" applyProtection="0"/>
  </cellStyleXfs>
  <cellXfs count="235">
    <xf numFmtId="0" fontId="0" fillId="0" borderId="0" xfId="0" applyFont="1" applyAlignment="1"/>
    <xf numFmtId="0" fontId="0" fillId="0" borderId="0" xfId="0" applyFont="1" applyAlignment="1"/>
    <xf numFmtId="0" fontId="4" fillId="0" borderId="0" xfId="0" applyFont="1" applyAlignment="1"/>
    <xf numFmtId="0" fontId="4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>
      <alignment horizontal="center"/>
    </xf>
    <xf numFmtId="0" fontId="4" fillId="2" borderId="0" xfId="0" applyFont="1" applyFill="1" applyAlignment="1"/>
    <xf numFmtId="0" fontId="13" fillId="2" borderId="0" xfId="0" applyFont="1" applyFill="1" applyAlignment="1"/>
    <xf numFmtId="0" fontId="13" fillId="0" borderId="0" xfId="0" applyFont="1" applyBorder="1" applyAlignment="1">
      <alignment horizontal="center"/>
    </xf>
    <xf numFmtId="0" fontId="17" fillId="8" borderId="6" xfId="0" applyFont="1" applyFill="1" applyBorder="1" applyAlignment="1">
      <alignment vertical="center" wrapText="1"/>
    </xf>
    <xf numFmtId="0" fontId="17" fillId="8" borderId="6" xfId="0" applyFont="1" applyFill="1" applyBorder="1" applyAlignment="1">
      <alignment horizontal="center" vertical="center" wrapText="1"/>
    </xf>
    <xf numFmtId="0" fontId="17" fillId="8" borderId="6" xfId="0" applyFont="1" applyFill="1" applyBorder="1" applyAlignment="1"/>
    <xf numFmtId="0" fontId="4" fillId="11" borderId="0" xfId="0" applyFont="1" applyFill="1" applyBorder="1" applyAlignment="1"/>
    <xf numFmtId="0" fontId="4" fillId="11" borderId="0" xfId="0" applyFont="1" applyFill="1" applyAlignment="1"/>
    <xf numFmtId="0" fontId="2" fillId="11" borderId="0" xfId="0" applyFont="1" applyFill="1" applyAlignment="1"/>
    <xf numFmtId="0" fontId="13" fillId="11" borderId="0" xfId="0" applyFont="1" applyFill="1" applyAlignment="1"/>
    <xf numFmtId="0" fontId="18" fillId="11" borderId="0" xfId="0" applyFont="1" applyFill="1" applyAlignment="1"/>
    <xf numFmtId="0" fontId="19" fillId="11" borderId="0" xfId="0" applyFont="1" applyFill="1" applyAlignment="1"/>
    <xf numFmtId="0" fontId="20" fillId="11" borderId="0" xfId="0" applyFont="1" applyFill="1" applyAlignment="1"/>
    <xf numFmtId="0" fontId="17" fillId="17" borderId="12" xfId="0" applyFont="1" applyFill="1" applyBorder="1" applyAlignment="1"/>
    <xf numFmtId="0" fontId="4" fillId="0" borderId="0" xfId="0" applyFont="1" applyFill="1" applyAlignment="1"/>
    <xf numFmtId="0" fontId="13" fillId="0" borderId="0" xfId="0" applyFont="1" applyFill="1" applyAlignment="1"/>
    <xf numFmtId="0" fontId="4" fillId="17" borderId="0" xfId="0" applyFont="1" applyFill="1" applyAlignment="1"/>
    <xf numFmtId="0" fontId="22" fillId="11" borderId="0" xfId="0" applyFont="1" applyFill="1" applyAlignment="1"/>
    <xf numFmtId="0" fontId="12" fillId="12" borderId="12" xfId="2" applyFont="1" applyFill="1" applyBorder="1" applyProtection="1">
      <protection locked="0"/>
    </xf>
    <xf numFmtId="0" fontId="12" fillId="12" borderId="12" xfId="2" applyFont="1" applyFill="1" applyBorder="1" applyAlignment="1" applyProtection="1">
      <alignment horizontal="center"/>
      <protection locked="0"/>
    </xf>
    <xf numFmtId="0" fontId="13" fillId="12" borderId="12" xfId="0" applyFont="1" applyFill="1" applyBorder="1" applyAlignment="1" applyProtection="1">
      <alignment horizontal="center"/>
      <protection locked="0"/>
    </xf>
    <xf numFmtId="0" fontId="13" fillId="12" borderId="11" xfId="0" applyFont="1" applyFill="1" applyBorder="1" applyAlignment="1" applyProtection="1">
      <alignment horizontal="center"/>
      <protection locked="0"/>
    </xf>
    <xf numFmtId="0" fontId="4" fillId="0" borderId="0" xfId="0" applyFont="1" applyFill="1" applyProtection="1">
      <protection locked="0"/>
    </xf>
    <xf numFmtId="0" fontId="10" fillId="2" borderId="0" xfId="0" applyFont="1" applyFill="1" applyAlignment="1" applyProtection="1">
      <alignment horizontal="left"/>
      <protection locked="0"/>
    </xf>
    <xf numFmtId="0" fontId="11" fillId="3" borderId="0" xfId="0" applyFont="1" applyFill="1" applyAlignment="1" applyProtection="1">
      <alignment horizontal="center"/>
      <protection locked="0"/>
    </xf>
    <xf numFmtId="0" fontId="10" fillId="3" borderId="0" xfId="0" applyFont="1" applyFill="1" applyProtection="1">
      <protection locked="0"/>
    </xf>
    <xf numFmtId="0" fontId="10" fillId="0" borderId="0" xfId="0" applyFont="1" applyFill="1" applyProtection="1">
      <protection locked="0"/>
    </xf>
    <xf numFmtId="0" fontId="10" fillId="2" borderId="0" xfId="0" applyFont="1" applyFill="1" applyProtection="1">
      <protection locked="0"/>
    </xf>
    <xf numFmtId="0" fontId="11" fillId="2" borderId="0" xfId="0" applyFont="1" applyFill="1" applyAlignment="1" applyProtection="1">
      <alignment horizontal="center"/>
      <protection locked="0"/>
    </xf>
    <xf numFmtId="0" fontId="11" fillId="0" borderId="0" xfId="0" applyFont="1" applyFill="1" applyAlignment="1" applyProtection="1">
      <alignment horizontal="center"/>
      <protection locked="0"/>
    </xf>
    <xf numFmtId="0" fontId="11" fillId="2" borderId="0" xfId="0" applyFont="1" applyFill="1" applyAlignment="1" applyProtection="1">
      <alignment horizontal="left"/>
      <protection locked="0"/>
    </xf>
    <xf numFmtId="0" fontId="10" fillId="3" borderId="0" xfId="0" applyFont="1" applyFill="1" applyAlignment="1" applyProtection="1">
      <alignment horizontal="center"/>
      <protection locked="0"/>
    </xf>
    <xf numFmtId="0" fontId="4" fillId="0" borderId="0" xfId="0" applyFont="1" applyAlignment="1" applyProtection="1">
      <alignment horizontal="left"/>
      <protection locked="0"/>
    </xf>
    <xf numFmtId="0" fontId="12" fillId="11" borderId="12" xfId="3" applyFont="1" applyFill="1" applyBorder="1" applyAlignment="1" applyProtection="1"/>
    <xf numFmtId="0" fontId="0" fillId="0" borderId="0" xfId="0" applyFont="1" applyAlignment="1" applyProtection="1">
      <protection locked="0"/>
    </xf>
    <xf numFmtId="0" fontId="4" fillId="0" borderId="0" xfId="0" applyFont="1" applyAlignment="1" applyProtection="1">
      <protection locked="0"/>
    </xf>
    <xf numFmtId="0" fontId="4" fillId="0" borderId="0" xfId="0" applyFont="1" applyFill="1" applyAlignment="1" applyProtection="1">
      <protection locked="0"/>
    </xf>
    <xf numFmtId="0" fontId="4" fillId="2" borderId="0" xfId="0" applyFont="1" applyFill="1" applyAlignment="1" applyProtection="1">
      <protection locked="0"/>
    </xf>
    <xf numFmtId="0" fontId="15" fillId="6" borderId="14" xfId="0" applyFont="1" applyFill="1" applyBorder="1" applyAlignment="1" applyProtection="1">
      <protection locked="0"/>
    </xf>
    <xf numFmtId="0" fontId="15" fillId="7" borderId="14" xfId="0" applyFont="1" applyFill="1" applyBorder="1" applyAlignment="1" applyProtection="1">
      <protection locked="0"/>
    </xf>
    <xf numFmtId="0" fontId="15" fillId="7" borderId="0" xfId="0" applyFont="1" applyFill="1" applyBorder="1" applyAlignment="1" applyProtection="1">
      <alignment horizontal="center"/>
      <protection locked="0"/>
    </xf>
    <xf numFmtId="0" fontId="15" fillId="6" borderId="6" xfId="0" applyFont="1" applyFill="1" applyBorder="1" applyAlignment="1" applyProtection="1">
      <alignment horizontal="center"/>
      <protection locked="0"/>
    </xf>
    <xf numFmtId="0" fontId="15" fillId="13" borderId="14" xfId="0" applyFont="1" applyFill="1" applyBorder="1" applyAlignment="1" applyProtection="1">
      <protection locked="0"/>
    </xf>
    <xf numFmtId="0" fontId="15" fillId="14" borderId="14" xfId="0" applyFont="1" applyFill="1" applyBorder="1" applyAlignment="1" applyProtection="1">
      <protection locked="0"/>
    </xf>
    <xf numFmtId="0" fontId="15" fillId="15" borderId="14" xfId="0" applyFont="1" applyFill="1" applyBorder="1" applyAlignment="1" applyProtection="1">
      <protection locked="0"/>
    </xf>
    <xf numFmtId="0" fontId="15" fillId="16" borderId="14" xfId="0" applyFont="1" applyFill="1" applyBorder="1" applyAlignment="1" applyProtection="1">
      <protection locked="0"/>
    </xf>
    <xf numFmtId="0" fontId="27" fillId="11" borderId="0" xfId="0" applyFont="1" applyFill="1" applyAlignment="1"/>
    <xf numFmtId="0" fontId="27" fillId="11" borderId="0" xfId="0" applyFont="1" applyFill="1" applyAlignment="1">
      <alignment horizontal="left"/>
    </xf>
    <xf numFmtId="0" fontId="20" fillId="11" borderId="0" xfId="0" applyFont="1" applyFill="1"/>
    <xf numFmtId="0" fontId="4" fillId="17" borderId="0" xfId="0" applyFont="1" applyFill="1" applyAlignment="1" applyProtection="1">
      <protection locked="0"/>
    </xf>
    <xf numFmtId="0" fontId="2" fillId="17" borderId="0" xfId="0" applyFont="1" applyFill="1" applyAlignment="1" applyProtection="1">
      <protection locked="0"/>
    </xf>
    <xf numFmtId="0" fontId="4" fillId="17" borderId="0" xfId="0" applyFont="1" applyFill="1" applyBorder="1" applyAlignment="1" applyProtection="1">
      <protection locked="0"/>
    </xf>
    <xf numFmtId="0" fontId="11" fillId="2" borderId="12" xfId="0" applyFont="1" applyFill="1" applyBorder="1" applyAlignment="1" applyProtection="1">
      <protection locked="0"/>
    </xf>
    <xf numFmtId="0" fontId="4" fillId="11" borderId="0" xfId="0" applyFont="1" applyFill="1" applyAlignment="1" applyProtection="1">
      <protection locked="0"/>
    </xf>
    <xf numFmtId="0" fontId="23" fillId="11" borderId="0" xfId="0" applyFont="1" applyFill="1" applyBorder="1" applyAlignment="1" applyProtection="1">
      <alignment horizontal="center" vertical="center"/>
      <protection locked="0"/>
    </xf>
    <xf numFmtId="0" fontId="4" fillId="11" borderId="0" xfId="0" applyFont="1" applyFill="1" applyBorder="1" applyAlignment="1" applyProtection="1">
      <protection locked="0"/>
    </xf>
    <xf numFmtId="0" fontId="15" fillId="11" borderId="0" xfId="0" applyFont="1" applyFill="1" applyBorder="1" applyAlignment="1" applyProtection="1">
      <protection locked="0"/>
    </xf>
    <xf numFmtId="0" fontId="15" fillId="11" borderId="0" xfId="0" applyFont="1" applyFill="1" applyBorder="1" applyAlignment="1" applyProtection="1">
      <alignment horizontal="center"/>
      <protection locked="0"/>
    </xf>
    <xf numFmtId="0" fontId="15" fillId="2" borderId="15" xfId="0" applyFont="1" applyFill="1" applyBorder="1" applyAlignment="1" applyProtection="1">
      <protection locked="0"/>
    </xf>
    <xf numFmtId="0" fontId="21" fillId="17" borderId="0" xfId="0" applyFont="1" applyFill="1" applyAlignment="1" applyProtection="1">
      <protection locked="0"/>
    </xf>
    <xf numFmtId="0" fontId="2" fillId="11" borderId="0" xfId="0" applyFont="1" applyFill="1" applyAlignment="1" applyProtection="1">
      <protection locked="0"/>
    </xf>
    <xf numFmtId="0" fontId="14" fillId="2" borderId="15" xfId="0" applyFont="1" applyFill="1" applyBorder="1" applyAlignment="1" applyProtection="1">
      <protection locked="0"/>
    </xf>
    <xf numFmtId="0" fontId="28" fillId="11" borderId="0" xfId="0" applyFont="1" applyFill="1" applyBorder="1" applyAlignment="1" applyProtection="1">
      <alignment horizontal="right" vertical="center"/>
      <protection locked="0"/>
    </xf>
    <xf numFmtId="0" fontId="29" fillId="11" borderId="0" xfId="0" applyFont="1" applyFill="1" applyAlignment="1"/>
    <xf numFmtId="0" fontId="29" fillId="11" borderId="12" xfId="0" applyFont="1" applyFill="1" applyBorder="1" applyAlignment="1"/>
    <xf numFmtId="0" fontId="29" fillId="12" borderId="12" xfId="0" applyFont="1" applyFill="1" applyBorder="1" applyAlignment="1"/>
    <xf numFmtId="0" fontId="29" fillId="11" borderId="0" xfId="0" applyFont="1" applyFill="1" applyBorder="1" applyAlignment="1"/>
    <xf numFmtId="0" fontId="20" fillId="11" borderId="0" xfId="0" applyFont="1" applyFill="1" applyAlignment="1">
      <alignment wrapText="1"/>
    </xf>
    <xf numFmtId="0" fontId="30" fillId="11" borderId="0" xfId="0" applyFont="1" applyFill="1" applyAlignment="1"/>
    <xf numFmtId="0" fontId="31" fillId="11" borderId="0" xfId="0" applyFont="1" applyFill="1" applyAlignment="1"/>
    <xf numFmtId="0" fontId="15" fillId="10" borderId="14" xfId="0" applyFont="1" applyFill="1" applyBorder="1" applyProtection="1">
      <protection locked="0"/>
    </xf>
    <xf numFmtId="0" fontId="15" fillId="9" borderId="14" xfId="0" applyFont="1" applyFill="1" applyBorder="1" applyProtection="1">
      <protection locked="0"/>
    </xf>
    <xf numFmtId="0" fontId="21" fillId="3" borderId="0" xfId="0" applyFont="1" applyFill="1" applyProtection="1">
      <protection locked="0"/>
    </xf>
    <xf numFmtId="0" fontId="17" fillId="17" borderId="9" xfId="0" applyFont="1" applyFill="1" applyBorder="1" applyAlignment="1">
      <alignment horizontal="center"/>
    </xf>
    <xf numFmtId="0" fontId="12" fillId="11" borderId="12" xfId="2" applyFont="1" applyFill="1" applyBorder="1" applyAlignment="1" applyProtection="1">
      <alignment horizontal="center"/>
    </xf>
    <xf numFmtId="0" fontId="13" fillId="11" borderId="11" xfId="0" applyFont="1" applyFill="1" applyBorder="1" applyAlignment="1">
      <alignment horizontal="center"/>
    </xf>
    <xf numFmtId="0" fontId="17" fillId="17" borderId="13" xfId="0" applyFont="1" applyFill="1" applyBorder="1" applyAlignment="1">
      <alignment horizontal="center"/>
    </xf>
    <xf numFmtId="0" fontId="17" fillId="17" borderId="14" xfId="0" applyFont="1" applyFill="1" applyBorder="1" applyAlignment="1">
      <alignment horizontal="center"/>
    </xf>
    <xf numFmtId="0" fontId="17" fillId="17" borderId="15" xfId="0" applyFont="1" applyFill="1" applyBorder="1" applyAlignment="1">
      <alignment horizontal="center"/>
    </xf>
    <xf numFmtId="0" fontId="11" fillId="11" borderId="13" xfId="0" applyFont="1" applyFill="1" applyBorder="1" applyAlignment="1" applyProtection="1">
      <alignment horizontal="center" vertical="center" wrapText="1"/>
      <protection locked="0"/>
    </xf>
    <xf numFmtId="14" fontId="10" fillId="11" borderId="15" xfId="0" applyNumberFormat="1" applyFont="1" applyFill="1" applyBorder="1" applyAlignment="1" applyProtection="1">
      <alignment horizontal="center"/>
      <protection locked="0"/>
    </xf>
    <xf numFmtId="0" fontId="2" fillId="0" borderId="0" xfId="0" applyFont="1" applyAlignment="1"/>
    <xf numFmtId="3" fontId="12" fillId="12" borderId="12" xfId="2" applyNumberFormat="1" applyFont="1" applyFill="1" applyBorder="1" applyAlignment="1" applyProtection="1">
      <protection locked="0"/>
    </xf>
    <xf numFmtId="0" fontId="12" fillId="12" borderId="12" xfId="2" applyFont="1" applyFill="1" applyBorder="1" applyAlignment="1" applyProtection="1">
      <protection locked="0"/>
    </xf>
    <xf numFmtId="0" fontId="7" fillId="0" borderId="3" xfId="0" applyFont="1" applyFill="1" applyBorder="1" applyAlignment="1" applyProtection="1">
      <alignment horizontal="center"/>
      <protection locked="0"/>
    </xf>
    <xf numFmtId="0" fontId="7" fillId="0" borderId="0" xfId="0" applyFont="1" applyFill="1" applyAlignment="1" applyProtection="1">
      <alignment horizontal="center"/>
      <protection locked="0"/>
    </xf>
    <xf numFmtId="0" fontId="7" fillId="0" borderId="0" xfId="0" applyFont="1" applyFill="1" applyBorder="1" applyAlignment="1" applyProtection="1">
      <alignment horizontal="center"/>
      <protection locked="0"/>
    </xf>
    <xf numFmtId="0" fontId="3" fillId="0" borderId="0" xfId="0" applyFont="1" applyAlignment="1"/>
    <xf numFmtId="9" fontId="12" fillId="11" borderId="11" xfId="1" applyFont="1" applyFill="1" applyBorder="1" applyAlignment="1" applyProtection="1">
      <alignment horizontal="center"/>
    </xf>
    <xf numFmtId="9" fontId="14" fillId="0" borderId="4" xfId="1" applyFont="1" applyBorder="1" applyAlignment="1">
      <alignment horizontal="center"/>
    </xf>
    <xf numFmtId="0" fontId="17" fillId="8" borderId="13" xfId="0" applyFont="1" applyFill="1" applyBorder="1" applyAlignment="1">
      <alignment horizontal="center"/>
    </xf>
    <xf numFmtId="0" fontId="13" fillId="0" borderId="0" xfId="0" applyFont="1" applyAlignment="1"/>
    <xf numFmtId="0" fontId="17" fillId="8" borderId="6" xfId="0" applyFont="1" applyFill="1" applyBorder="1" applyAlignment="1" applyProtection="1">
      <alignment vertical="center" wrapText="1"/>
      <protection locked="0"/>
    </xf>
    <xf numFmtId="0" fontId="17" fillId="8" borderId="6" xfId="0" applyFont="1" applyFill="1" applyBorder="1" applyAlignment="1" applyProtection="1">
      <alignment horizontal="center" vertical="center" wrapText="1"/>
      <protection locked="0"/>
    </xf>
    <xf numFmtId="0" fontId="13" fillId="12" borderId="9" xfId="0" applyFont="1" applyFill="1" applyBorder="1" applyAlignment="1" applyProtection="1">
      <alignment horizontal="center"/>
      <protection locked="0"/>
    </xf>
    <xf numFmtId="0" fontId="33" fillId="2" borderId="0" xfId="0" applyFont="1" applyFill="1" applyBorder="1" applyAlignment="1" applyProtection="1">
      <alignment horizontal="center" vertical="center" wrapText="1"/>
      <protection locked="0"/>
    </xf>
    <xf numFmtId="0" fontId="34" fillId="2" borderId="0" xfId="0" applyFont="1" applyFill="1" applyBorder="1" applyAlignment="1" applyProtection="1">
      <alignment horizontal="center"/>
      <protection locked="0"/>
    </xf>
    <xf numFmtId="0" fontId="35" fillId="2" borderId="0" xfId="0" applyFont="1" applyFill="1" applyBorder="1" applyAlignment="1" applyProtection="1">
      <protection locked="0"/>
    </xf>
    <xf numFmtId="0" fontId="36" fillId="2" borderId="0" xfId="0" applyFont="1" applyFill="1" applyBorder="1" applyAlignment="1" applyProtection="1">
      <protection locked="0"/>
    </xf>
    <xf numFmtId="0" fontId="12" fillId="11" borderId="12" xfId="3" applyNumberFormat="1" applyFont="1" applyFill="1" applyBorder="1" applyAlignment="1" applyProtection="1"/>
    <xf numFmtId="0" fontId="13" fillId="11" borderId="12" xfId="0" applyFont="1" applyFill="1" applyBorder="1" applyAlignment="1" applyProtection="1">
      <alignment horizontal="center"/>
    </xf>
    <xf numFmtId="0" fontId="37" fillId="0" borderId="0" xfId="0" applyFont="1" applyAlignment="1"/>
    <xf numFmtId="0" fontId="17" fillId="8" borderId="6" xfId="0" applyFont="1" applyFill="1" applyBorder="1" applyAlignment="1" applyProtection="1">
      <alignment vertical="center" wrapText="1"/>
    </xf>
    <xf numFmtId="0" fontId="17" fillId="8" borderId="6" xfId="0" applyFont="1" applyFill="1" applyBorder="1" applyAlignment="1" applyProtection="1">
      <alignment horizontal="center" vertical="center" wrapText="1"/>
    </xf>
    <xf numFmtId="9" fontId="13" fillId="11" borderId="12" xfId="1" applyFont="1" applyFill="1" applyBorder="1" applyAlignment="1" applyProtection="1">
      <alignment horizontal="center"/>
    </xf>
    <xf numFmtId="0" fontId="16" fillId="11" borderId="12" xfId="0" applyFont="1" applyFill="1" applyBorder="1" applyAlignment="1" applyProtection="1">
      <alignment horizontal="center"/>
    </xf>
    <xf numFmtId="0" fontId="17" fillId="0" borderId="6" xfId="0" applyFont="1" applyFill="1" applyBorder="1" applyAlignment="1"/>
    <xf numFmtId="0" fontId="17" fillId="0" borderId="6" xfId="0" applyFont="1" applyFill="1" applyBorder="1" applyAlignment="1" applyProtection="1">
      <protection locked="0"/>
    </xf>
    <xf numFmtId="0" fontId="17" fillId="8" borderId="6" xfId="0" applyFont="1" applyFill="1" applyBorder="1" applyAlignment="1">
      <alignment horizontal="left" vertical="center" wrapText="1"/>
    </xf>
    <xf numFmtId="0" fontId="13" fillId="12" borderId="12" xfId="0" applyFont="1" applyFill="1" applyBorder="1" applyAlignment="1" applyProtection="1">
      <alignment horizontal="left"/>
      <protection locked="0"/>
    </xf>
    <xf numFmtId="0" fontId="8" fillId="12" borderId="12" xfId="2" applyFont="1" applyFill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9" fontId="16" fillId="11" borderId="12" xfId="0" applyNumberFormat="1" applyFont="1" applyFill="1" applyBorder="1" applyAlignment="1" applyProtection="1">
      <alignment horizontal="center"/>
    </xf>
    <xf numFmtId="0" fontId="39" fillId="0" borderId="0" xfId="0" applyFont="1" applyProtection="1">
      <protection locked="0"/>
    </xf>
    <xf numFmtId="0" fontId="13" fillId="0" borderId="0" xfId="0" applyFont="1" applyProtection="1">
      <protection locked="0"/>
    </xf>
    <xf numFmtId="0" fontId="13" fillId="0" borderId="0" xfId="0" applyFont="1" applyAlignment="1">
      <alignment horizontal="left"/>
    </xf>
    <xf numFmtId="0" fontId="0" fillId="0" borderId="0" xfId="0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Protection="1">
      <protection locked="0"/>
    </xf>
    <xf numFmtId="0" fontId="40" fillId="11" borderId="12" xfId="0" applyFont="1" applyFill="1" applyBorder="1" applyAlignment="1">
      <alignment horizontal="center"/>
    </xf>
    <xf numFmtId="0" fontId="29" fillId="11" borderId="0" xfId="0" applyFont="1" applyFill="1"/>
    <xf numFmtId="0" fontId="13" fillId="0" borderId="0" xfId="0" applyFont="1" applyAlignment="1" applyProtection="1">
      <alignment horizontal="left"/>
    </xf>
    <xf numFmtId="0" fontId="13" fillId="0" borderId="0" xfId="0" applyFont="1" applyProtection="1"/>
    <xf numFmtId="0" fontId="2" fillId="0" borderId="0" xfId="0" applyFont="1" applyProtection="1"/>
    <xf numFmtId="0" fontId="0" fillId="0" borderId="0" xfId="0" applyProtection="1"/>
    <xf numFmtId="0" fontId="27" fillId="11" borderId="0" xfId="0" applyFont="1" applyFill="1"/>
    <xf numFmtId="0" fontId="17" fillId="17" borderId="9" xfId="0" applyFont="1" applyFill="1" applyBorder="1" applyAlignment="1">
      <alignment horizontal="center"/>
    </xf>
    <xf numFmtId="0" fontId="17" fillId="17" borderId="11" xfId="0" applyFont="1" applyFill="1" applyBorder="1" applyAlignment="1">
      <alignment horizontal="center"/>
    </xf>
    <xf numFmtId="0" fontId="14" fillId="0" borderId="0" xfId="0" applyFont="1" applyBorder="1" applyAlignment="1"/>
    <xf numFmtId="0" fontId="14" fillId="0" borderId="8" xfId="0" applyFont="1" applyBorder="1" applyAlignment="1"/>
    <xf numFmtId="0" fontId="17" fillId="8" borderId="1" xfId="0" applyFont="1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0" fontId="4" fillId="11" borderId="9" xfId="0" applyFont="1" applyFill="1" applyBorder="1" applyAlignment="1"/>
    <xf numFmtId="0" fontId="2" fillId="11" borderId="10" xfId="0" applyFont="1" applyFill="1" applyBorder="1" applyAlignment="1"/>
    <xf numFmtId="0" fontId="24" fillId="11" borderId="10" xfId="0" applyFont="1" applyFill="1" applyBorder="1" applyAlignment="1">
      <alignment horizontal="center"/>
    </xf>
    <xf numFmtId="0" fontId="24" fillId="11" borderId="11" xfId="0" applyFont="1" applyFill="1" applyBorder="1" applyAlignment="1">
      <alignment horizontal="center"/>
    </xf>
    <xf numFmtId="0" fontId="12" fillId="11" borderId="11" xfId="2" applyFont="1" applyFill="1" applyBorder="1" applyAlignment="1" applyProtection="1">
      <alignment horizontal="center"/>
    </xf>
    <xf numFmtId="0" fontId="13" fillId="11" borderId="11" xfId="0" applyFont="1" applyFill="1" applyBorder="1" applyAlignment="1">
      <alignment horizontal="center"/>
    </xf>
    <xf numFmtId="0" fontId="13" fillId="0" borderId="0" xfId="0" applyFont="1" applyBorder="1" applyAlignment="1"/>
    <xf numFmtId="9" fontId="13" fillId="0" borderId="4" xfId="1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9" fontId="13" fillId="0" borderId="7" xfId="1" applyFont="1" applyBorder="1" applyAlignment="1">
      <alignment horizontal="center"/>
    </xf>
    <xf numFmtId="164" fontId="13" fillId="0" borderId="4" xfId="1" applyNumberFormat="1" applyFont="1" applyBorder="1" applyAlignment="1">
      <alignment horizontal="center"/>
    </xf>
    <xf numFmtId="0" fontId="14" fillId="0" borderId="0" xfId="1" applyNumberFormat="1" applyFont="1" applyBorder="1" applyAlignment="1">
      <alignment horizontal="center"/>
    </xf>
    <xf numFmtId="9" fontId="14" fillId="0" borderId="0" xfId="1" applyFont="1" applyBorder="1" applyAlignment="1">
      <alignment horizontal="center"/>
    </xf>
    <xf numFmtId="164" fontId="14" fillId="0" borderId="8" xfId="1" applyNumberFormat="1" applyFont="1" applyBorder="1" applyAlignment="1">
      <alignment horizontal="center"/>
    </xf>
    <xf numFmtId="164" fontId="14" fillId="0" borderId="2" xfId="1" applyNumberFormat="1" applyFont="1" applyBorder="1" applyAlignment="1">
      <alignment horizontal="center"/>
    </xf>
    <xf numFmtId="0" fontId="14" fillId="0" borderId="4" xfId="1" applyNumberFormat="1" applyFont="1" applyBorder="1" applyAlignment="1">
      <alignment horizontal="center"/>
    </xf>
    <xf numFmtId="0" fontId="4" fillId="0" borderId="6" xfId="0" applyFont="1" applyBorder="1" applyAlignment="1"/>
    <xf numFmtId="0" fontId="14" fillId="0" borderId="6" xfId="1" applyNumberFormat="1" applyFont="1" applyBorder="1" applyAlignment="1">
      <alignment horizontal="center"/>
    </xf>
    <xf numFmtId="0" fontId="14" fillId="0" borderId="7" xfId="1" applyNumberFormat="1" applyFont="1" applyBorder="1" applyAlignment="1">
      <alignment horizontal="center"/>
    </xf>
    <xf numFmtId="0" fontId="2" fillId="0" borderId="5" xfId="0" applyFont="1" applyBorder="1" applyAlignment="1"/>
    <xf numFmtId="9" fontId="12" fillId="11" borderId="12" xfId="1" applyFont="1" applyFill="1" applyBorder="1" applyAlignment="1" applyProtection="1">
      <alignment horizontal="center"/>
    </xf>
    <xf numFmtId="0" fontId="17" fillId="8" borderId="0" xfId="0" applyFont="1" applyFill="1" applyBorder="1" applyAlignment="1">
      <alignment horizontal="center"/>
    </xf>
    <xf numFmtId="164" fontId="13" fillId="0" borderId="0" xfId="1" applyNumberFormat="1" applyFont="1" applyBorder="1" applyAlignment="1">
      <alignment horizontal="center"/>
    </xf>
    <xf numFmtId="9" fontId="13" fillId="0" borderId="0" xfId="1" applyFont="1" applyBorder="1" applyAlignment="1">
      <alignment horizontal="center"/>
    </xf>
    <xf numFmtId="0" fontId="13" fillId="0" borderId="0" xfId="0" applyFont="1" applyAlignment="1">
      <alignment horizontal="center"/>
    </xf>
    <xf numFmtId="9" fontId="13" fillId="0" borderId="0" xfId="1" applyFont="1" applyAlignment="1">
      <alignment horizontal="center"/>
    </xf>
    <xf numFmtId="9" fontId="13" fillId="0" borderId="0" xfId="0" applyNumberFormat="1" applyFont="1" applyAlignment="1">
      <alignment horizontal="center"/>
    </xf>
    <xf numFmtId="9" fontId="13" fillId="0" borderId="0" xfId="1" applyFont="1" applyAlignment="1">
      <alignment horizontal="left"/>
    </xf>
    <xf numFmtId="1" fontId="13" fillId="0" borderId="0" xfId="1" applyNumberFormat="1" applyFont="1" applyBorder="1" applyAlignment="1">
      <alignment horizontal="center"/>
    </xf>
    <xf numFmtId="0" fontId="21" fillId="0" borderId="0" xfId="0" applyFont="1" applyAlignment="1" applyProtection="1">
      <alignment horizontal="center"/>
      <protection locked="0"/>
    </xf>
    <xf numFmtId="0" fontId="21" fillId="0" borderId="0" xfId="0" applyFont="1" applyProtection="1">
      <protection locked="0"/>
    </xf>
    <xf numFmtId="0" fontId="12" fillId="12" borderId="12" xfId="0" applyFont="1" applyFill="1" applyBorder="1" applyAlignment="1" applyProtection="1">
      <alignment horizontal="center"/>
      <protection locked="0"/>
    </xf>
    <xf numFmtId="0" fontId="12" fillId="12" borderId="11" xfId="0" applyFont="1" applyFill="1" applyBorder="1" applyAlignment="1" applyProtection="1">
      <alignment horizontal="center"/>
      <protection locked="0"/>
    </xf>
    <xf numFmtId="0" fontId="21" fillId="0" borderId="0" xfId="0" applyFont="1" applyFill="1" applyProtection="1">
      <protection locked="0"/>
    </xf>
    <xf numFmtId="0" fontId="43" fillId="0" borderId="0" xfId="0" applyFont="1" applyFill="1" applyProtection="1">
      <protection locked="0"/>
    </xf>
    <xf numFmtId="9" fontId="21" fillId="0" borderId="0" xfId="1" applyFont="1" applyFill="1" applyProtection="1">
      <protection locked="0"/>
    </xf>
    <xf numFmtId="9" fontId="21" fillId="0" borderId="0" xfId="0" applyNumberFormat="1" applyFont="1" applyFill="1" applyProtection="1">
      <protection locked="0"/>
    </xf>
    <xf numFmtId="0" fontId="17" fillId="8" borderId="6" xfId="0" applyFont="1" applyFill="1" applyBorder="1" applyAlignment="1" applyProtection="1">
      <protection locked="0"/>
    </xf>
    <xf numFmtId="0" fontId="7" fillId="0" borderId="0" xfId="0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4" fillId="0" borderId="0" xfId="0" applyFont="1" applyFill="1" applyBorder="1" applyProtection="1">
      <protection locked="0"/>
    </xf>
    <xf numFmtId="0" fontId="13" fillId="0" borderId="0" xfId="0" applyFont="1" applyAlignment="1" applyProtection="1"/>
    <xf numFmtId="3" fontId="13" fillId="0" borderId="0" xfId="0" applyNumberFormat="1" applyFont="1" applyAlignment="1">
      <alignment horizontal="center"/>
    </xf>
    <xf numFmtId="3" fontId="13" fillId="0" borderId="6" xfId="0" applyNumberFormat="1" applyFont="1" applyBorder="1" applyAlignment="1">
      <alignment horizontal="center"/>
    </xf>
    <xf numFmtId="0" fontId="14" fillId="18" borderId="3" xfId="0" applyFont="1" applyFill="1" applyBorder="1" applyAlignment="1" applyProtection="1">
      <alignment horizontal="left"/>
      <protection locked="0"/>
    </xf>
    <xf numFmtId="0" fontId="14" fillId="18" borderId="0" xfId="0" applyFont="1" applyFill="1" applyBorder="1" applyAlignment="1" applyProtection="1">
      <alignment horizontal="center"/>
      <protection locked="0"/>
    </xf>
    <xf numFmtId="0" fontId="14" fillId="18" borderId="0" xfId="0" applyFont="1" applyFill="1" applyBorder="1" applyAlignment="1" applyProtection="1">
      <protection locked="0"/>
    </xf>
    <xf numFmtId="0" fontId="14" fillId="18" borderId="4" xfId="0" applyFont="1" applyFill="1" applyBorder="1" applyAlignment="1" applyProtection="1">
      <protection locked="0"/>
    </xf>
    <xf numFmtId="0" fontId="14" fillId="18" borderId="5" xfId="0" applyFont="1" applyFill="1" applyBorder="1" applyAlignment="1" applyProtection="1">
      <alignment horizontal="left"/>
      <protection locked="0"/>
    </xf>
    <xf numFmtId="0" fontId="14" fillId="18" borderId="6" xfId="0" applyFont="1" applyFill="1" applyBorder="1" applyAlignment="1" applyProtection="1">
      <alignment horizontal="center"/>
      <protection locked="0"/>
    </xf>
    <xf numFmtId="0" fontId="14" fillId="18" borderId="6" xfId="0" applyFont="1" applyFill="1" applyBorder="1" applyAlignment="1" applyProtection="1">
      <protection locked="0"/>
    </xf>
    <xf numFmtId="0" fontId="14" fillId="18" borderId="7" xfId="0" applyFont="1" applyFill="1" applyBorder="1" applyAlignment="1" applyProtection="1">
      <protection locked="0"/>
    </xf>
    <xf numFmtId="0" fontId="25" fillId="11" borderId="0" xfId="0" applyFont="1" applyFill="1" applyAlignment="1">
      <alignment vertical="center" wrapText="1"/>
    </xf>
    <xf numFmtId="0" fontId="26" fillId="11" borderId="0" xfId="0" applyFont="1" applyFill="1" applyAlignment="1">
      <alignment horizontal="left" vertical="center"/>
    </xf>
    <xf numFmtId="0" fontId="29" fillId="11" borderId="0" xfId="0" applyFont="1" applyFill="1" applyAlignment="1">
      <alignment vertical="top" wrapText="1"/>
    </xf>
    <xf numFmtId="0" fontId="38" fillId="17" borderId="6" xfId="0" applyFont="1" applyFill="1" applyBorder="1" applyAlignment="1" applyProtection="1">
      <alignment horizontal="center"/>
      <protection locked="0"/>
    </xf>
    <xf numFmtId="0" fontId="17" fillId="8" borderId="0" xfId="0" applyFont="1" applyFill="1" applyAlignment="1" applyProtection="1">
      <alignment horizontal="center"/>
      <protection locked="0"/>
    </xf>
    <xf numFmtId="0" fontId="16" fillId="12" borderId="9" xfId="2" applyFont="1" applyFill="1" applyBorder="1" applyAlignment="1" applyProtection="1">
      <alignment horizontal="center"/>
      <protection locked="0"/>
    </xf>
    <xf numFmtId="0" fontId="16" fillId="12" borderId="10" xfId="2" applyFont="1" applyFill="1" applyBorder="1" applyAlignment="1" applyProtection="1">
      <alignment horizontal="center"/>
      <protection locked="0"/>
    </xf>
    <xf numFmtId="0" fontId="16" fillId="12" borderId="11" xfId="2" applyFont="1" applyFill="1" applyBorder="1" applyAlignment="1" applyProtection="1">
      <alignment horizontal="center"/>
      <protection locked="0"/>
    </xf>
    <xf numFmtId="0" fontId="13" fillId="0" borderId="1" xfId="0" applyFont="1" applyBorder="1" applyAlignment="1"/>
    <xf numFmtId="0" fontId="13" fillId="0" borderId="8" xfId="0" applyFont="1" applyBorder="1" applyAlignment="1"/>
    <xf numFmtId="0" fontId="13" fillId="0" borderId="5" xfId="0" applyFont="1" applyBorder="1" applyAlignment="1"/>
    <xf numFmtId="0" fontId="13" fillId="0" borderId="6" xfId="0" applyFont="1" applyBorder="1" applyAlignment="1"/>
    <xf numFmtId="0" fontId="17" fillId="8" borderId="1" xfId="0" applyFont="1" applyFill="1" applyBorder="1" applyAlignment="1">
      <alignment horizontal="center"/>
    </xf>
    <xf numFmtId="0" fontId="17" fillId="8" borderId="8" xfId="0" applyFont="1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0" fontId="40" fillId="0" borderId="3" xfId="0" applyFont="1" applyBorder="1" applyAlignment="1"/>
    <xf numFmtId="0" fontId="40" fillId="0" borderId="0" xfId="0" applyFont="1" applyBorder="1" applyAlignment="1"/>
    <xf numFmtId="0" fontId="42" fillId="0" borderId="5" xfId="0" applyFont="1" applyBorder="1" applyAlignment="1"/>
    <xf numFmtId="0" fontId="42" fillId="0" borderId="6" xfId="0" applyFont="1" applyBorder="1" applyAlignment="1"/>
    <xf numFmtId="0" fontId="42" fillId="0" borderId="3" xfId="0" applyFont="1" applyBorder="1" applyAlignment="1"/>
    <xf numFmtId="0" fontId="42" fillId="0" borderId="0" xfId="0" applyFont="1" applyBorder="1" applyAlignment="1"/>
    <xf numFmtId="0" fontId="14" fillId="0" borderId="1" xfId="0" applyFont="1" applyBorder="1" applyAlignment="1"/>
    <xf numFmtId="0" fontId="14" fillId="0" borderId="8" xfId="0" applyFont="1" applyBorder="1" applyAlignment="1"/>
    <xf numFmtId="0" fontId="14" fillId="0" borderId="3" xfId="0" applyFont="1" applyBorder="1" applyAlignment="1"/>
    <xf numFmtId="0" fontId="14" fillId="0" borderId="0" xfId="0" applyFont="1" applyBorder="1" applyAlignment="1"/>
    <xf numFmtId="0" fontId="13" fillId="0" borderId="3" xfId="0" applyFont="1" applyBorder="1" applyAlignment="1"/>
    <xf numFmtId="0" fontId="13" fillId="0" borderId="0" xfId="0" applyFont="1" applyBorder="1" applyAlignment="1"/>
    <xf numFmtId="0" fontId="17" fillId="17" borderId="9" xfId="0" applyFont="1" applyFill="1" applyBorder="1" applyAlignment="1">
      <alignment horizontal="center"/>
    </xf>
    <xf numFmtId="0" fontId="17" fillId="17" borderId="10" xfId="0" applyFont="1" applyFill="1" applyBorder="1" applyAlignment="1">
      <alignment horizontal="center"/>
    </xf>
    <xf numFmtId="0" fontId="13" fillId="11" borderId="9" xfId="0" applyFont="1" applyFill="1" applyBorder="1" applyAlignment="1">
      <alignment horizontal="center"/>
    </xf>
    <xf numFmtId="0" fontId="13" fillId="11" borderId="11" xfId="0" applyFont="1" applyFill="1" applyBorder="1" applyAlignment="1">
      <alignment horizontal="center"/>
    </xf>
    <xf numFmtId="0" fontId="41" fillId="0" borderId="5" xfId="0" applyFont="1" applyBorder="1" applyAlignment="1"/>
    <xf numFmtId="0" fontId="41" fillId="0" borderId="6" xfId="0" applyFont="1" applyBorder="1" applyAlignment="1"/>
    <xf numFmtId="0" fontId="17" fillId="8" borderId="0" xfId="0" applyFont="1" applyFill="1" applyBorder="1" applyAlignment="1">
      <alignment horizontal="center"/>
    </xf>
    <xf numFmtId="0" fontId="41" fillId="0" borderId="3" xfId="0" applyFont="1" applyBorder="1" applyAlignment="1"/>
    <xf numFmtId="0" fontId="41" fillId="0" borderId="0" xfId="0" applyFont="1" applyBorder="1" applyAlignment="1"/>
    <xf numFmtId="0" fontId="15" fillId="7" borderId="8" xfId="0" applyFont="1" applyFill="1" applyBorder="1" applyAlignment="1" applyProtection="1">
      <alignment horizontal="center"/>
      <protection locked="0"/>
    </xf>
    <xf numFmtId="0" fontId="15" fillId="7" borderId="2" xfId="0" applyFont="1" applyFill="1" applyBorder="1" applyAlignment="1" applyProtection="1">
      <alignment horizontal="center"/>
      <protection locked="0"/>
    </xf>
    <xf numFmtId="0" fontId="15" fillId="6" borderId="6" xfId="0" applyFont="1" applyFill="1" applyBorder="1" applyAlignment="1" applyProtection="1">
      <alignment horizontal="center"/>
      <protection locked="0"/>
    </xf>
    <xf numFmtId="0" fontId="15" fillId="6" borderId="7" xfId="0" applyFont="1" applyFill="1" applyBorder="1" applyAlignment="1" applyProtection="1">
      <alignment horizontal="center"/>
      <protection locked="0"/>
    </xf>
    <xf numFmtId="0" fontId="11" fillId="2" borderId="9" xfId="0" applyFont="1" applyFill="1" applyBorder="1" applyAlignment="1" applyProtection="1">
      <alignment horizontal="center"/>
      <protection locked="0"/>
    </xf>
    <xf numFmtId="0" fontId="11" fillId="2" borderId="10" xfId="0" applyFont="1" applyFill="1" applyBorder="1" applyAlignment="1" applyProtection="1">
      <alignment horizontal="center"/>
      <protection locked="0"/>
    </xf>
    <xf numFmtId="0" fontId="11" fillId="2" borderId="11" xfId="0" applyFont="1" applyFill="1" applyBorder="1" applyAlignment="1" applyProtection="1">
      <alignment horizontal="center"/>
      <protection locked="0"/>
    </xf>
  </cellXfs>
  <cellStyles count="4">
    <cellStyle name="Calculation" xfId="3" builtinId="22"/>
    <cellStyle name="Input" xfId="2" builtinId="20"/>
    <cellStyle name="Normal" xfId="0" builtinId="0"/>
    <cellStyle name="Percent" xfId="1" builtinId="5"/>
  </cellStyles>
  <dxfs count="409">
    <dxf>
      <font>
        <color auto="1"/>
      </font>
      <fill>
        <patternFill>
          <bgColor theme="5" tint="0.39994506668294322"/>
        </patternFill>
      </fill>
    </dxf>
    <dxf>
      <font>
        <color auto="1"/>
      </font>
      <fill>
        <patternFill>
          <bgColor rgb="FF1F7FA6"/>
        </patternFill>
      </fill>
    </dxf>
    <dxf>
      <font>
        <color auto="1"/>
      </font>
      <fill>
        <patternFill>
          <bgColor rgb="FFFFA131"/>
        </patternFill>
      </fill>
    </dxf>
    <dxf>
      <font>
        <color auto="1"/>
      </font>
      <fill>
        <patternFill>
          <bgColor theme="5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10B276"/>
        </patternFill>
      </fill>
    </dxf>
    <dxf>
      <fill>
        <patternFill>
          <bgColor rgb="FFFF5E4E"/>
        </patternFill>
      </fill>
    </dxf>
    <dxf>
      <fill>
        <patternFill>
          <bgColor rgb="FFFF5E4E"/>
        </patternFill>
      </fill>
    </dxf>
    <dxf>
      <fill>
        <patternFill>
          <bgColor rgb="FF10B276"/>
        </patternFill>
      </fill>
    </dxf>
    <dxf>
      <fill>
        <patternFill>
          <bgColor rgb="FF10B276"/>
        </patternFill>
      </fill>
    </dxf>
    <dxf>
      <fill>
        <patternFill>
          <bgColor rgb="FFFFDE7E"/>
        </patternFill>
      </fill>
    </dxf>
    <dxf>
      <fill>
        <patternFill>
          <bgColor rgb="FFFF5E4E"/>
        </patternFill>
      </fill>
    </dxf>
    <dxf>
      <font>
        <color auto="1"/>
      </font>
      <fill>
        <patternFill>
          <bgColor rgb="FF10B276"/>
        </patternFill>
      </fill>
    </dxf>
    <dxf>
      <font>
        <color auto="1"/>
      </font>
      <fill>
        <patternFill>
          <bgColor rgb="FFFF5E4E"/>
        </patternFill>
      </fill>
    </dxf>
    <dxf>
      <font>
        <color auto="1"/>
      </font>
      <fill>
        <patternFill>
          <bgColor rgb="FFFFDE7E"/>
        </patternFill>
      </fill>
    </dxf>
    <dxf>
      <font>
        <color auto="1"/>
      </font>
      <fill>
        <patternFill>
          <bgColor theme="8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5" tint="0.39994506668294322"/>
        </patternFill>
      </fill>
    </dxf>
    <dxf>
      <font>
        <color auto="1"/>
      </font>
      <fill>
        <patternFill>
          <bgColor rgb="FF1F7FA6"/>
        </patternFill>
      </fill>
    </dxf>
    <dxf>
      <font>
        <color auto="1"/>
      </font>
      <fill>
        <patternFill>
          <bgColor rgb="FFFFA131"/>
        </patternFill>
      </fill>
    </dxf>
    <dxf>
      <font>
        <color auto="1"/>
      </font>
      <fill>
        <patternFill>
          <bgColor theme="5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rgb="FFFF5E4E"/>
        </patternFill>
      </fill>
    </dxf>
    <dxf>
      <font>
        <color auto="1"/>
      </font>
      <fill>
        <patternFill>
          <bgColor rgb="FFFFDE7E"/>
        </patternFill>
      </fill>
    </dxf>
    <dxf>
      <font>
        <color auto="1"/>
      </font>
      <fill>
        <patternFill>
          <bgColor rgb="FF10B276"/>
        </patternFill>
      </fill>
    </dxf>
    <dxf>
      <font>
        <color auto="1"/>
      </font>
      <fill>
        <patternFill>
          <bgColor rgb="FF10B276"/>
        </patternFill>
      </fill>
    </dxf>
    <dxf>
      <font>
        <color auto="1"/>
      </font>
      <fill>
        <patternFill>
          <bgColor rgb="FFFF5E4E"/>
        </patternFill>
      </fill>
    </dxf>
    <dxf>
      <font>
        <color auto="1"/>
      </font>
      <fill>
        <patternFill>
          <bgColor rgb="FFFFDE7E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auto="1"/>
      </font>
      <fill>
        <patternFill>
          <bgColor rgb="FFF13500"/>
        </patternFill>
      </fill>
    </dxf>
    <dxf>
      <fill>
        <patternFill>
          <bgColor rgb="FFFF6539"/>
        </patternFill>
      </fill>
    </dxf>
    <dxf>
      <fill>
        <patternFill>
          <bgColor rgb="FFFF9C80"/>
        </patternFill>
      </fill>
    </dxf>
    <dxf>
      <fill>
        <patternFill>
          <bgColor rgb="FFFFD3C6"/>
        </patternFill>
      </fill>
    </dxf>
    <dxf>
      <font>
        <color auto="1"/>
      </font>
      <fill>
        <patternFill>
          <bgColor rgb="FFF13500"/>
        </patternFill>
      </fill>
    </dxf>
    <dxf>
      <fill>
        <patternFill>
          <bgColor rgb="FFFF6539"/>
        </patternFill>
      </fill>
    </dxf>
    <dxf>
      <fill>
        <patternFill>
          <bgColor rgb="FFFF9C80"/>
        </patternFill>
      </fill>
    </dxf>
    <dxf>
      <fill>
        <patternFill>
          <bgColor rgb="FFFFD3C6"/>
        </patternFill>
      </fill>
    </dxf>
    <dxf>
      <font>
        <color auto="1"/>
      </font>
      <fill>
        <patternFill>
          <bgColor rgb="FFF13500"/>
        </patternFill>
      </fill>
    </dxf>
    <dxf>
      <fill>
        <patternFill>
          <bgColor rgb="FFFF6539"/>
        </patternFill>
      </fill>
    </dxf>
    <dxf>
      <fill>
        <patternFill>
          <bgColor rgb="FFFF9C80"/>
        </patternFill>
      </fill>
    </dxf>
    <dxf>
      <fill>
        <patternFill>
          <bgColor rgb="FFFFD3C6"/>
        </patternFill>
      </fill>
    </dxf>
    <dxf>
      <font>
        <color auto="1"/>
      </font>
      <fill>
        <patternFill>
          <bgColor rgb="FFF13500"/>
        </patternFill>
      </fill>
    </dxf>
    <dxf>
      <fill>
        <patternFill>
          <bgColor rgb="FFFF6539"/>
        </patternFill>
      </fill>
    </dxf>
    <dxf>
      <fill>
        <patternFill>
          <bgColor rgb="FFFF9C80"/>
        </patternFill>
      </fill>
    </dxf>
    <dxf>
      <fill>
        <patternFill>
          <bgColor rgb="FFFFD3C6"/>
        </patternFill>
      </fill>
    </dxf>
    <dxf>
      <font>
        <color auto="1"/>
      </font>
      <fill>
        <patternFill>
          <bgColor rgb="FFF13500"/>
        </patternFill>
      </fill>
    </dxf>
    <dxf>
      <fill>
        <patternFill>
          <bgColor rgb="FFFF6539"/>
        </patternFill>
      </fill>
    </dxf>
    <dxf>
      <fill>
        <patternFill>
          <bgColor rgb="FFFF9C80"/>
        </patternFill>
      </fill>
    </dxf>
    <dxf>
      <fill>
        <patternFill>
          <bgColor rgb="FFFFD3C6"/>
        </patternFill>
      </fill>
    </dxf>
    <dxf>
      <font>
        <color auto="1"/>
      </font>
      <fill>
        <patternFill>
          <bgColor rgb="FFF13500"/>
        </patternFill>
      </fill>
    </dxf>
    <dxf>
      <fill>
        <patternFill>
          <bgColor rgb="FFFF6539"/>
        </patternFill>
      </fill>
    </dxf>
    <dxf>
      <fill>
        <patternFill>
          <bgColor rgb="FFFF9C80"/>
        </patternFill>
      </fill>
    </dxf>
    <dxf>
      <fill>
        <patternFill>
          <bgColor rgb="FFFFD3C6"/>
        </patternFill>
      </fill>
    </dxf>
    <dxf>
      <font>
        <color auto="1"/>
      </font>
      <fill>
        <patternFill>
          <bgColor rgb="FFF13500"/>
        </patternFill>
      </fill>
    </dxf>
    <dxf>
      <fill>
        <patternFill>
          <bgColor rgb="FFFF6539"/>
        </patternFill>
      </fill>
    </dxf>
    <dxf>
      <fill>
        <patternFill>
          <bgColor rgb="FFFF9C80"/>
        </patternFill>
      </fill>
    </dxf>
    <dxf>
      <fill>
        <patternFill>
          <bgColor rgb="FFFFD3C6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auto="1"/>
      </font>
      <fill>
        <patternFill>
          <bgColor rgb="FFF13500"/>
        </patternFill>
      </fill>
    </dxf>
    <dxf>
      <fill>
        <patternFill>
          <bgColor rgb="FFFF6539"/>
        </patternFill>
      </fill>
    </dxf>
    <dxf>
      <fill>
        <patternFill>
          <bgColor rgb="FFFF9C80"/>
        </patternFill>
      </fill>
    </dxf>
    <dxf>
      <fill>
        <patternFill>
          <bgColor rgb="FFFFD3C6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2" tint="-4.9989318521683403E-2"/>
        <name val="Arial"/>
        <family val="2"/>
        <scheme val="minor"/>
      </font>
      <fill>
        <patternFill patternType="solid">
          <fgColor indexed="64"/>
          <bgColor theme="2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2" tint="-4.9989318521683403E-2"/>
        <name val="Arial"/>
        <family val="2"/>
        <scheme val="minor"/>
      </font>
      <fill>
        <patternFill patternType="solid">
          <fgColor indexed="64"/>
          <bgColor theme="2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2" tint="-4.9989318521683403E-2"/>
        <name val="Arial"/>
        <family val="2"/>
        <scheme val="minor"/>
      </font>
      <fill>
        <patternFill patternType="solid">
          <fgColor indexed="64"/>
          <bgColor theme="2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2" tint="-4.9989318521683403E-2"/>
        <name val="Arial"/>
        <family val="2"/>
        <scheme val="minor"/>
      </font>
      <fill>
        <patternFill patternType="solid">
          <fgColor indexed="64"/>
          <bgColor theme="2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2" tint="-4.9989318521683403E-2"/>
        <name val="Arial"/>
        <family val="2"/>
        <scheme val="minor"/>
      </font>
      <fill>
        <patternFill patternType="solid">
          <fgColor indexed="64"/>
          <bgColor theme="2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2" tint="-4.9989318521683403E-2"/>
        <name val="Arial"/>
        <family val="2"/>
        <scheme val="minor"/>
      </font>
      <fill>
        <patternFill patternType="solid">
          <fgColor indexed="64"/>
          <bgColor theme="2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  <color auto="1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family val="2"/>
        <scheme val="major"/>
      </font>
      <fill>
        <patternFill patternType="solid">
          <fgColor indexed="64"/>
          <bgColor rgb="FF002A4A"/>
        </patternFill>
      </fill>
      <alignment horizontal="center" vertical="center" textRotation="0" wrapText="1" indent="0" justifyLastLine="0" shrinkToFit="0" readingOrder="0"/>
      <protection locked="0" hidden="0"/>
    </dxf>
    <dxf>
      <fill>
        <patternFill>
          <bgColor rgb="FF10B276"/>
        </patternFill>
      </fill>
    </dxf>
    <dxf>
      <font>
        <color auto="1"/>
      </font>
      <fill>
        <patternFill>
          <bgColor rgb="FFFF5E4E"/>
        </patternFill>
      </fill>
    </dxf>
    <dxf>
      <fill>
        <patternFill>
          <bgColor rgb="FF10B276"/>
        </patternFill>
      </fill>
    </dxf>
    <dxf>
      <font>
        <color auto="1"/>
      </font>
      <fill>
        <patternFill>
          <bgColor rgb="FFFF5E4E"/>
        </patternFill>
      </fill>
    </dxf>
    <dxf>
      <fill>
        <patternFill>
          <bgColor rgb="FF10B276"/>
        </patternFill>
      </fill>
    </dxf>
    <dxf>
      <font>
        <color auto="1"/>
      </font>
      <fill>
        <patternFill>
          <bgColor rgb="FFFF5E4E"/>
        </patternFill>
      </fill>
    </dxf>
    <dxf>
      <fill>
        <patternFill>
          <bgColor rgb="FF10B276"/>
        </patternFill>
      </fill>
    </dxf>
    <dxf>
      <font>
        <color auto="1"/>
      </font>
      <fill>
        <patternFill>
          <bgColor rgb="FFFF5E4E"/>
        </patternFill>
      </fill>
    </dxf>
    <dxf>
      <fill>
        <patternFill>
          <bgColor rgb="FF10B276"/>
        </patternFill>
      </fill>
    </dxf>
    <dxf>
      <font>
        <color auto="1"/>
      </font>
      <fill>
        <patternFill>
          <bgColor rgb="FFFF5E4E"/>
        </patternFill>
      </fill>
    </dxf>
    <dxf>
      <fill>
        <patternFill>
          <bgColor rgb="FF10B276"/>
        </patternFill>
      </fill>
    </dxf>
    <dxf>
      <font>
        <color auto="1"/>
      </font>
      <fill>
        <patternFill>
          <bgColor rgb="FFFF5E4E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numFmt numFmtId="13" formatCode="0%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13" formatCode="0%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13" formatCode="0%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minor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F1CE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strike val="0"/>
        <outline val="0"/>
        <shadow val="0"/>
        <u val="none"/>
        <vertAlign val="baseline"/>
        <sz val="11"/>
        <color auto="1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border>
        <top style="thin">
          <color indexed="64"/>
        </top>
      </border>
    </dxf>
    <dxf>
      <font>
        <b/>
        <family val="2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  <protection locked="1" hidden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family val="2"/>
        <scheme val="major"/>
      </font>
      <fill>
        <patternFill patternType="solid">
          <fgColor indexed="64"/>
          <bgColor rgb="FF002A4A"/>
        </patternFill>
      </fill>
      <alignment horizontal="center" vertic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none"/>
      </font>
      <fill>
        <patternFill patternType="none">
          <fgColor indexed="64"/>
          <bgColor auto="1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none"/>
      </font>
      <fill>
        <patternFill patternType="none">
          <fgColor indexed="64"/>
          <bgColor auto="1"/>
        </patternFill>
      </fill>
      <border>
        <left style="thin">
          <color indexed="64"/>
        </left>
      </border>
      <protection locked="0" hidden="0"/>
    </dxf>
    <dxf>
      <font>
        <sz val="11"/>
        <family val="2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1"/>
        <family val="2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1"/>
        <family val="2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1"/>
        <family val="2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1"/>
        <family val="2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1"/>
        <family val="2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1"/>
        <family val="2"/>
      </font>
      <numFmt numFmtId="0" formatCode="General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1"/>
        <family val="2"/>
      </font>
      <numFmt numFmtId="1" formatCode="0"/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  <color auto="1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family val="2"/>
        <scheme val="major"/>
      </font>
      <fill>
        <patternFill patternType="solid">
          <fgColor indexed="64"/>
          <bgColor rgb="FF002A4A"/>
        </patternFill>
      </fill>
      <alignment horizontal="center" vertical="center" textRotation="0" wrapText="1" indent="0" justifyLastLine="0" shrinkToFit="0" readingOrder="0"/>
      <protection locked="0" hidden="0"/>
    </dxf>
    <dxf>
      <font>
        <color auto="1"/>
      </font>
      <fill>
        <patternFill>
          <bgColor rgb="FFF13500"/>
        </patternFill>
      </fill>
    </dxf>
    <dxf>
      <fill>
        <patternFill>
          <bgColor rgb="FFFF6539"/>
        </patternFill>
      </fill>
    </dxf>
    <dxf>
      <fill>
        <patternFill>
          <bgColor rgb="FFFF9C80"/>
        </patternFill>
      </fill>
    </dxf>
    <dxf>
      <fill>
        <patternFill>
          <bgColor rgb="FFFFD3C6"/>
        </patternFill>
      </fill>
    </dxf>
    <dxf>
      <font>
        <color auto="1"/>
      </font>
      <fill>
        <patternFill>
          <bgColor rgb="FFFF5E4E"/>
        </patternFill>
      </fill>
    </dxf>
    <dxf>
      <font>
        <color auto="1"/>
      </font>
      <fill>
        <patternFill>
          <bgColor rgb="FF10B276"/>
        </patternFill>
      </fill>
    </dxf>
    <dxf>
      <font>
        <sz val="11"/>
        <family val="2"/>
      </font>
      <fill>
        <patternFill patternType="solid">
          <fgColor indexed="64"/>
          <bgColor rgb="FFFFB76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Arial"/>
        <family val="2"/>
        <scheme val="minor"/>
      </font>
      <fill>
        <patternFill patternType="solid">
          <fgColor indexed="64"/>
          <bgColor rgb="FFFFB760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Arial"/>
        <family val="2"/>
        <scheme val="minor"/>
      </font>
      <numFmt numFmtId="3" formatCode="#,##0"/>
      <fill>
        <patternFill patternType="solid">
          <fgColor indexed="64"/>
          <bgColor rgb="FFFFB760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  <color auto="1"/>
        <name val="Arial"/>
        <family val="2"/>
        <scheme val="minor"/>
      </font>
      <numFmt numFmtId="0" formatCode="General"/>
      <fill>
        <patternFill patternType="solid">
          <fgColor indexed="64"/>
          <bgColor rgb="FFFFF1CE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family val="2"/>
        <scheme val="major"/>
      </font>
      <fill>
        <patternFill patternType="solid">
          <fgColor indexed="64"/>
          <bgColor rgb="FF002A4A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>
          <bgColor rgb="FF1F7FA6"/>
        </patternFill>
      </fill>
    </dxf>
    <dxf>
      <font>
        <color auto="1"/>
      </font>
      <fill>
        <patternFill>
          <bgColor rgb="FFFFA131"/>
        </patternFill>
      </fill>
    </dxf>
  </dxfs>
  <tableStyles count="0" defaultTableStyle="TableStyleMedium2" defaultPivotStyle="PivotStyleLight16"/>
  <colors>
    <mruColors>
      <color rgb="FFFF9311"/>
      <color rgb="FFFF5E4C"/>
      <color rgb="FFFFF1CE"/>
      <color rgb="FF10B276"/>
      <color rgb="FFFFDE7E"/>
      <color rgb="FFFF5E4E"/>
      <color rgb="FF75C6E6"/>
      <color rgb="FF17607D"/>
      <color rgb="FF002A4A"/>
      <color rgb="FFFFDF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Students</a:t>
            </a:r>
            <a:r>
              <a:rPr lang="en-US" b="1" baseline="0"/>
              <a:t> Needing Tutoring (by unit)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7607D"/>
            </a:solidFill>
            <a:ln>
              <a:solidFill>
                <a:srgbClr val="17607D"/>
              </a:solidFill>
            </a:ln>
          </c:spPr>
          <c:invertIfNegative val="0"/>
          <c:dLbls>
            <c:dLbl>
              <c:idx val="0"/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lang="en-US" sz="10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1417248-2698-4F3A-A66E-B8752595EB30}" type="VALUE">
                      <a:rPr lang="en-US" sz="10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rPr>
                      <a:pPr>
                        <a:defRPr lang="en-US" sz="10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[VALUE]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94D-4EFE-839D-FF99B284A391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lang="en-US"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094D-4EFE-839D-FF99B284A391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lang="en-US"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094D-4EFE-839D-FF99B284A391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lang="en-US"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094D-4EFE-839D-FF99B284A391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lang="en-US"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94D-4EFE-839D-FF99B284A391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lang="en-US"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94D-4EFE-839D-FF99B284A391}"/>
                </c:ext>
              </c:extLst>
            </c:dLbl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'Overall Dashboard'!$B$152:$B$157</c:f>
              <c:strCache>
                <c:ptCount val="6"/>
                <c:pt idx="0">
                  <c:v>Unit 1</c:v>
                </c:pt>
                <c:pt idx="1">
                  <c:v>Unit 2</c:v>
                </c:pt>
                <c:pt idx="2">
                  <c:v>Unit 3</c:v>
                </c:pt>
                <c:pt idx="3">
                  <c:v>Unit 4</c:v>
                </c:pt>
                <c:pt idx="4">
                  <c:v>Unit 5</c:v>
                </c:pt>
                <c:pt idx="5">
                  <c:v>Unit 6</c:v>
                </c:pt>
              </c:strCache>
            </c:strRef>
          </c:cat>
          <c:val>
            <c:numRef>
              <c:f>'Overall Dashboard'!$E$152:$E$157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9C-4C1B-A8A1-F7F26A57B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5256575"/>
        <c:axId val="915242431"/>
      </c:barChart>
      <c:catAx>
        <c:axId val="915256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5242431"/>
        <c:crosses val="autoZero"/>
        <c:auto val="1"/>
        <c:lblAlgn val="ctr"/>
        <c:lblOffset val="100"/>
        <c:noMultiLvlLbl val="0"/>
      </c:catAx>
      <c:valAx>
        <c:axId val="91524243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15256575"/>
        <c:crosses val="autoZero"/>
        <c:crossBetween val="between"/>
      </c:valAx>
    </c:plotArea>
    <c:plotVisOnly val="1"/>
    <c:dispBlanksAs val="gap"/>
    <c:showDLblsOverMax val="0"/>
    <c:extLst/>
  </c:chart>
  <c:spPr>
    <a:ln>
      <a:solidFill>
        <a:schemeClr val="tx1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Students Needing Tutoring (by week)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rgbClr val="002A4A"/>
              </a:solidFill>
              <a:round/>
            </a:ln>
            <a:effectLst/>
          </c:spPr>
          <c:marker>
            <c:symbol val="none"/>
          </c:marker>
          <c:cat>
            <c:strRef>
              <c:f>'Overall Dashboard'!$C$114:$C$149</c:f>
              <c:strCache>
                <c:ptCount val="36"/>
                <c:pt idx="0">
                  <c:v>Week 1</c:v>
                </c:pt>
                <c:pt idx="1">
                  <c:v>Week 2</c:v>
                </c:pt>
                <c:pt idx="2">
                  <c:v>Week 3</c:v>
                </c:pt>
                <c:pt idx="3">
                  <c:v>Week 4</c:v>
                </c:pt>
                <c:pt idx="4">
                  <c:v>Week 5</c:v>
                </c:pt>
                <c:pt idx="5">
                  <c:v>Week 6</c:v>
                </c:pt>
                <c:pt idx="6">
                  <c:v>Week 7</c:v>
                </c:pt>
                <c:pt idx="7">
                  <c:v>Week 8</c:v>
                </c:pt>
                <c:pt idx="8">
                  <c:v>Week 9</c:v>
                </c:pt>
                <c:pt idx="9">
                  <c:v>Week 10</c:v>
                </c:pt>
                <c:pt idx="10">
                  <c:v>Week 11</c:v>
                </c:pt>
                <c:pt idx="11">
                  <c:v>Week 12</c:v>
                </c:pt>
                <c:pt idx="12">
                  <c:v>Week 13</c:v>
                </c:pt>
                <c:pt idx="13">
                  <c:v>Week 14</c:v>
                </c:pt>
                <c:pt idx="14">
                  <c:v>Week 15</c:v>
                </c:pt>
                <c:pt idx="15">
                  <c:v>Week 16</c:v>
                </c:pt>
                <c:pt idx="16">
                  <c:v>Week 17</c:v>
                </c:pt>
                <c:pt idx="17">
                  <c:v>Week 18</c:v>
                </c:pt>
                <c:pt idx="18">
                  <c:v>Week 19</c:v>
                </c:pt>
                <c:pt idx="19">
                  <c:v>Week 20</c:v>
                </c:pt>
                <c:pt idx="20">
                  <c:v>Week 21</c:v>
                </c:pt>
                <c:pt idx="21">
                  <c:v>Week 22</c:v>
                </c:pt>
                <c:pt idx="22">
                  <c:v>Week 23</c:v>
                </c:pt>
                <c:pt idx="23">
                  <c:v>Week 24</c:v>
                </c:pt>
                <c:pt idx="24">
                  <c:v>Week 25</c:v>
                </c:pt>
                <c:pt idx="25">
                  <c:v>Week 26</c:v>
                </c:pt>
                <c:pt idx="26">
                  <c:v>Week 27</c:v>
                </c:pt>
                <c:pt idx="27">
                  <c:v>Week 28</c:v>
                </c:pt>
                <c:pt idx="28">
                  <c:v>Week 29</c:v>
                </c:pt>
                <c:pt idx="29">
                  <c:v>Week 30</c:v>
                </c:pt>
                <c:pt idx="30">
                  <c:v>Week 31</c:v>
                </c:pt>
                <c:pt idx="31">
                  <c:v>Week 32</c:v>
                </c:pt>
                <c:pt idx="32">
                  <c:v>Week 33</c:v>
                </c:pt>
                <c:pt idx="33">
                  <c:v>Week 34</c:v>
                </c:pt>
                <c:pt idx="34">
                  <c:v>Week 35</c:v>
                </c:pt>
                <c:pt idx="35">
                  <c:v>Week 36</c:v>
                </c:pt>
              </c:strCache>
            </c:strRef>
          </c:cat>
          <c:val>
            <c:numRef>
              <c:f>'Overall Dashboard'!$E$114:$E$149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26-4FF5-93A1-2CC981ABF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5256575"/>
        <c:axId val="915242431"/>
      </c:lineChart>
      <c:catAx>
        <c:axId val="915256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5242431"/>
        <c:crosses val="autoZero"/>
        <c:auto val="1"/>
        <c:lblAlgn val="ctr"/>
        <c:lblOffset val="100"/>
        <c:tickLblSkip val="5"/>
        <c:tickMarkSkip val="3"/>
        <c:noMultiLvlLbl val="0"/>
      </c:catAx>
      <c:valAx>
        <c:axId val="915242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52565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 baseline="0"/>
              <a:t>Number of Weeks in Tutoring (by unit)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Average</c:v>
          </c:tx>
          <c:spPr>
            <a:solidFill>
              <a:srgbClr val="17607D"/>
            </a:solidFill>
            <a:ln w="19050" cap="rnd">
              <a:noFill/>
              <a:round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A438F58-73BE-4E36-81D3-0FD8C2E13A91}" type="VALUE">
                      <a:rPr lang="en-US" sz="10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rPr>
                      <a:pPr/>
                      <a:t>[VALUE]</a:t>
                    </a:fld>
                    <a:endParaRPr lang="en-US"/>
                  </a:p>
                </c:rich>
              </c:tx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F6A-40ED-A06E-9EC5C7A256F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'Overall Dashboard'!$B$152:$B$157</c:f>
              <c:strCache>
                <c:ptCount val="6"/>
                <c:pt idx="0">
                  <c:v>Unit 1</c:v>
                </c:pt>
                <c:pt idx="1">
                  <c:v>Unit 2</c:v>
                </c:pt>
                <c:pt idx="2">
                  <c:v>Unit 3</c:v>
                </c:pt>
                <c:pt idx="3">
                  <c:v>Unit 4</c:v>
                </c:pt>
                <c:pt idx="4">
                  <c:v>Unit 5</c:v>
                </c:pt>
                <c:pt idx="5">
                  <c:v>Unit 6</c:v>
                </c:pt>
              </c:strCache>
            </c:strRef>
          </c:cat>
          <c:val>
            <c:numRef>
              <c:f>'Overall Dashboard'!$C$152:$C$157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51-40C6-A54A-B565BE664988}"/>
            </c:ext>
          </c:extLst>
        </c:ser>
        <c:ser>
          <c:idx val="1"/>
          <c:order val="1"/>
          <c:tx>
            <c:strRef>
              <c:f>'Overall Dashboard'!$B$18</c:f>
              <c:strCache>
                <c:ptCount val="1"/>
              </c:strCache>
            </c:strRef>
          </c:tx>
          <c:spPr>
            <a:solidFill>
              <a:srgbClr val="FF9311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'Overall Dashboard'!$D$21:$D$26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51-40C6-A54A-B565BE664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5256575"/>
        <c:axId val="915242431"/>
      </c:barChart>
      <c:catAx>
        <c:axId val="915256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5242431"/>
        <c:crosses val="autoZero"/>
        <c:auto val="1"/>
        <c:lblAlgn val="ctr"/>
        <c:lblOffset val="100"/>
        <c:noMultiLvlLbl val="0"/>
      </c:catAx>
      <c:valAx>
        <c:axId val="91524243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15256575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  <c:extLst/>
  </c:chart>
  <c:spPr>
    <a:ln>
      <a:solidFill>
        <a:schemeClr val="tx1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Number of Weeks in Tutoring (total)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'Overall Dashboard'!$B$18</c:f>
              <c:strCache>
                <c:ptCount val="1"/>
              </c:strCache>
            </c:strRef>
          </c:tx>
          <c:spPr>
            <a:solidFill>
              <a:srgbClr val="FF9311"/>
            </a:solidFill>
            <a:ln>
              <a:solidFill>
                <a:srgbClr val="FF9311"/>
              </a:solidFill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E5DD107-287C-4377-9780-6E779481DCBD}" type="VALUE">
                      <a:rPr lang="en-US" sz="1200" b="1">
                        <a:solidFill>
                          <a:schemeClr val="bg1"/>
                        </a:solidFill>
                      </a:rPr>
                      <a:pPr/>
                      <a:t>[VALUE]</a:t>
                    </a:fld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CF75-4646-A4BE-3CD5DBDFA2B9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'Overall Dashboard'!$C$27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5-4646-A4BE-3CD5DBDFA2B9}"/>
            </c:ext>
          </c:extLst>
        </c:ser>
        <c:ser>
          <c:idx val="0"/>
          <c:order val="1"/>
          <c:tx>
            <c:v>Average</c:v>
          </c:tx>
          <c:spPr>
            <a:solidFill>
              <a:srgbClr val="17607D"/>
            </a:solidFill>
            <a:ln w="19050" cap="rnd">
              <a:solidFill>
                <a:srgbClr val="17607D"/>
              </a:solidFill>
              <a:round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ED281BC-5DFC-459B-A616-E034C80E8095}" type="VALUE">
                      <a:rPr lang="en-US" sz="1200" b="1">
                        <a:solidFill>
                          <a:schemeClr val="bg1"/>
                        </a:solidFill>
                      </a:rPr>
                      <a:pPr/>
                      <a:t>[VALUE]</a:t>
                    </a:fld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CF75-4646-A4BE-3CD5DBDFA2B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'Overall Dashboard'!$B$152:$B$157</c:f>
              <c:strCache>
                <c:ptCount val="6"/>
                <c:pt idx="0">
                  <c:v>Unit 1</c:v>
                </c:pt>
                <c:pt idx="1">
                  <c:v>Unit 2</c:v>
                </c:pt>
                <c:pt idx="2">
                  <c:v>Unit 3</c:v>
                </c:pt>
                <c:pt idx="3">
                  <c:v>Unit 4</c:v>
                </c:pt>
                <c:pt idx="4">
                  <c:v>Unit 5</c:v>
                </c:pt>
                <c:pt idx="5">
                  <c:v>Unit 6</c:v>
                </c:pt>
              </c:strCache>
            </c:strRef>
          </c:cat>
          <c:val>
            <c:numRef>
              <c:f>'Students In Tutoring Data'!$BK$502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51-40C6-A54A-B565BE6649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915256575"/>
        <c:axId val="915242431"/>
      </c:barChart>
      <c:catAx>
        <c:axId val="91525657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15242431"/>
        <c:crosses val="autoZero"/>
        <c:auto val="1"/>
        <c:lblAlgn val="ctr"/>
        <c:lblOffset val="100"/>
        <c:noMultiLvlLbl val="0"/>
      </c:catAx>
      <c:valAx>
        <c:axId val="915242431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15256575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  <c:extLst/>
  </c:chart>
  <c:spPr>
    <a:ln>
      <a:solidFill>
        <a:schemeClr val="tx1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Students</a:t>
            </a:r>
            <a:r>
              <a:rPr lang="en-US" b="1" baseline="0"/>
              <a:t> Needing Tutoring (by unit)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Tested Out</c:v>
          </c:tx>
          <c:spPr>
            <a:solidFill>
              <a:srgbClr val="17607D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'Overall Dashboard'!$B$152:$B$157</c:f>
              <c:strCache>
                <c:ptCount val="6"/>
                <c:pt idx="0">
                  <c:v>Unit 1</c:v>
                </c:pt>
                <c:pt idx="1">
                  <c:v>Unit 2</c:v>
                </c:pt>
                <c:pt idx="2">
                  <c:v>Unit 3</c:v>
                </c:pt>
                <c:pt idx="3">
                  <c:v>Unit 4</c:v>
                </c:pt>
                <c:pt idx="4">
                  <c:v>Unit 5</c:v>
                </c:pt>
                <c:pt idx="5">
                  <c:v>Unit 6</c:v>
                </c:pt>
              </c:strCache>
            </c:strRef>
          </c:cat>
          <c:val>
            <c:numRef>
              <c:f>'Improvement Dashboard'!$D$157:$D$162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E-4AF1-B0C2-B7ACCFD51405}"/>
            </c:ext>
          </c:extLst>
        </c:ser>
        <c:ser>
          <c:idx val="1"/>
          <c:order val="1"/>
          <c:tx>
            <c:v>Didn't Test Out</c:v>
          </c:tx>
          <c:spPr>
            <a:solidFill>
              <a:srgbClr val="FF9311"/>
            </a:solid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53C59D5-736A-44A7-9038-24C80FB8A5BE}" type="VALUE">
                      <a:rPr lang="en-US" b="1">
                        <a:solidFill>
                          <a:schemeClr val="bg1"/>
                        </a:solidFill>
                      </a:rPr>
                      <a:pPr/>
                      <a:t>[VALUE]</a:t>
                    </a:fld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0106-42F3-85E3-581B67DE8F4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106-42F3-85E3-581B67DE8F4F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0106-42F3-85E3-581B67DE8F4F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0106-42F3-85E3-581B67DE8F4F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0106-42F3-85E3-581B67DE8F4F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0106-42F3-85E3-581B67DE8F4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'Improvement Dashboard'!$F$157:$F$162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06-42F3-85E3-581B67DE8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5256575"/>
        <c:axId val="915242431"/>
      </c:barChart>
      <c:catAx>
        <c:axId val="915256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5242431"/>
        <c:crosses val="autoZero"/>
        <c:auto val="1"/>
        <c:lblAlgn val="ctr"/>
        <c:lblOffset val="100"/>
        <c:noMultiLvlLbl val="0"/>
      </c:catAx>
      <c:valAx>
        <c:axId val="91524243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15256575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  <c:extLst/>
  </c:chart>
  <c:spPr>
    <a:ln>
      <a:solidFill>
        <a:schemeClr val="tx1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'Improvement Dashboard'!$B$11</c:f>
          <c:strCache>
            <c:ptCount val="1"/>
            <c:pt idx="0">
              <c:v>Unit 1</c:v>
            </c:pt>
          </c:strCache>
        </c:strRef>
      </c:tx>
      <c:overlay val="0"/>
      <c:txPr>
        <a:bodyPr/>
        <a:lstStyle/>
        <a:p>
          <a:pPr algn="ctr" rtl="0">
            <a:defRPr lang="en-US" sz="1400" b="1" i="0" u="none" strike="noStrike" kern="1200" spc="0" baseline="0">
              <a:solidFill>
                <a:srgbClr val="000000">
                  <a:lumMod val="65000"/>
                  <a:lumOff val="35000"/>
                </a:srgb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'Improvement Dashboard'!$C$147</c:f>
              <c:strCache>
                <c:ptCount val="1"/>
                <c:pt idx="0">
                  <c:v>Improved</c:v>
                </c:pt>
              </c:strCache>
            </c:strRef>
          </c:tx>
          <c:spPr>
            <a:solidFill>
              <a:srgbClr val="17607D"/>
            </a:solidFill>
            <a:ln w="19050" cap="rnd">
              <a:noFill/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'Improvement Dashboard'!$B$148:$B$153</c:f>
              <c:strCache>
                <c:ptCount val="6"/>
                <c:pt idx="0">
                  <c:v>Week 1</c:v>
                </c:pt>
                <c:pt idx="1">
                  <c:v>Week 2</c:v>
                </c:pt>
                <c:pt idx="2">
                  <c:v>Week 3</c:v>
                </c:pt>
                <c:pt idx="3">
                  <c:v>Week 4</c:v>
                </c:pt>
                <c:pt idx="4">
                  <c:v>Week 5</c:v>
                </c:pt>
                <c:pt idx="5">
                  <c:v>Week 6</c:v>
                </c:pt>
              </c:strCache>
            </c:strRef>
          </c:cat>
          <c:val>
            <c:numRef>
              <c:f>'Improvement Dashboard'!$C$148:$C$153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8B-4C06-84E4-132FCA31F769}"/>
            </c:ext>
          </c:extLst>
        </c:ser>
        <c:ser>
          <c:idx val="1"/>
          <c:order val="1"/>
          <c:tx>
            <c:strRef>
              <c:f>'Improvement Dashboard'!$D$147</c:f>
              <c:strCache>
                <c:ptCount val="1"/>
                <c:pt idx="0">
                  <c:v>Didn't Improve</c:v>
                </c:pt>
              </c:strCache>
            </c:strRef>
          </c:tx>
          <c:spPr>
            <a:solidFill>
              <a:srgbClr val="FF9311"/>
            </a:solidFill>
            <a:ln>
              <a:noFill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2791364-F0D4-4107-B237-7C2D83E4B602}" type="VALUE">
                      <a:rPr lang="en-US" b="1">
                        <a:solidFill>
                          <a:schemeClr val="bg1"/>
                        </a:solidFill>
                      </a:rPr>
                      <a:pPr/>
                      <a:t>[VALUE]</a:t>
                    </a:fld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AC0-4FD4-89E3-CEE8384E43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'Improvement Dashboard'!$B$148:$B$153</c:f>
              <c:strCache>
                <c:ptCount val="6"/>
                <c:pt idx="0">
                  <c:v>Week 1</c:v>
                </c:pt>
                <c:pt idx="1">
                  <c:v>Week 2</c:v>
                </c:pt>
                <c:pt idx="2">
                  <c:v>Week 3</c:v>
                </c:pt>
                <c:pt idx="3">
                  <c:v>Week 4</c:v>
                </c:pt>
                <c:pt idx="4">
                  <c:v>Week 5</c:v>
                </c:pt>
                <c:pt idx="5">
                  <c:v>Week 6</c:v>
                </c:pt>
              </c:strCache>
            </c:strRef>
          </c:cat>
          <c:val>
            <c:numRef>
              <c:f>'Improvement Dashboard'!$D$148:$D$153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8B-4C06-84E4-132FCA31F769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915256575"/>
        <c:axId val="915242431"/>
      </c:barChart>
      <c:catAx>
        <c:axId val="915256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5242431"/>
        <c:crosses val="autoZero"/>
        <c:auto val="1"/>
        <c:lblAlgn val="ctr"/>
        <c:lblOffset val="100"/>
        <c:noMultiLvlLbl val="0"/>
      </c:catAx>
      <c:valAx>
        <c:axId val="91524243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15256575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  <c:extLst/>
  </c:chart>
  <c:spPr>
    <a:ln>
      <a:solidFill>
        <a:schemeClr val="tx1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Student Improvement (by unit)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v>Improvement Rate</c:v>
          </c:tx>
          <c:spPr>
            <a:solidFill>
              <a:srgbClr val="FF931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'Improvement Dashboard'!$B$157:$B$162</c:f>
              <c:strCache>
                <c:ptCount val="6"/>
                <c:pt idx="0">
                  <c:v>Unit 1</c:v>
                </c:pt>
                <c:pt idx="1">
                  <c:v>Unit 2</c:v>
                </c:pt>
                <c:pt idx="2">
                  <c:v>Unit 3</c:v>
                </c:pt>
                <c:pt idx="3">
                  <c:v>Unit 4</c:v>
                </c:pt>
                <c:pt idx="4">
                  <c:v>Unit 5</c:v>
                </c:pt>
                <c:pt idx="5">
                  <c:v>Unit 6</c:v>
                </c:pt>
              </c:strCache>
            </c:strRef>
          </c:cat>
          <c:val>
            <c:numRef>
              <c:f>'Improvement Dashboard'!$C$157:$C$162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A6-4232-BCFA-FC15C91B7CC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915256575"/>
        <c:axId val="915242431"/>
      </c:barChart>
      <c:catAx>
        <c:axId val="915256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5242431"/>
        <c:crosses val="autoZero"/>
        <c:auto val="1"/>
        <c:lblAlgn val="ctr"/>
        <c:lblOffset val="100"/>
        <c:noMultiLvlLbl val="0"/>
      </c:catAx>
      <c:valAx>
        <c:axId val="91524243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915256575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  <c:extLst/>
  </c:chart>
  <c:spPr>
    <a:ln>
      <a:solidFill>
        <a:schemeClr val="tx1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sv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216477</xdr:colOff>
      <xdr:row>2</xdr:row>
      <xdr:rowOff>259773</xdr:rowOff>
    </xdr:from>
    <xdr:to>
      <xdr:col>2</xdr:col>
      <xdr:colOff>1220930</xdr:colOff>
      <xdr:row>2</xdr:row>
      <xdr:rowOff>1266131</xdr:rowOff>
    </xdr:to>
    <xdr:pic>
      <xdr:nvPicPr>
        <xdr:cNvPr id="4" name="Graphic 3" descr="Bar chart with solid fill">
          <a:extLst>
            <a:ext uri="{FF2B5EF4-FFF2-40B4-BE49-F238E27FC236}">
              <a16:creationId xmlns:a16="http://schemas.microsoft.com/office/drawing/2014/main" id="{6E6E5A30-10E5-4A25-9566-D604498E6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71500" y="545523"/>
          <a:ext cx="1004453" cy="10044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1</xdr:row>
      <xdr:rowOff>9525</xdr:rowOff>
    </xdr:from>
    <xdr:to>
      <xdr:col>10</xdr:col>
      <xdr:colOff>266700</xdr:colOff>
      <xdr:row>15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8E7E595-8FB2-4AE9-A838-7F561B69D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266700</xdr:colOff>
      <xdr:row>1</xdr:row>
      <xdr:rowOff>9525</xdr:rowOff>
    </xdr:from>
    <xdr:to>
      <xdr:col>15</xdr:col>
      <xdr:colOff>219074</xdr:colOff>
      <xdr:row>15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A9B61D-D967-4836-AF23-707B38E61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609600</xdr:colOff>
      <xdr:row>15</xdr:row>
      <xdr:rowOff>180975</xdr:rowOff>
    </xdr:from>
    <xdr:to>
      <xdr:col>10</xdr:col>
      <xdr:colOff>266700</xdr:colOff>
      <xdr:row>32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ECD7F74-8CF2-4CD9-AFA0-4E72ACD72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266700</xdr:colOff>
      <xdr:row>15</xdr:row>
      <xdr:rowOff>180975</xdr:rowOff>
    </xdr:from>
    <xdr:to>
      <xdr:col>15</xdr:col>
      <xdr:colOff>219076</xdr:colOff>
      <xdr:row>32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F0C2BF3-686B-44FD-834A-0954840FC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1</xdr:row>
      <xdr:rowOff>1</xdr:rowOff>
    </xdr:from>
    <xdr:to>
      <xdr:col>10</xdr:col>
      <xdr:colOff>175260</xdr:colOff>
      <xdr:row>15</xdr:row>
      <xdr:rowOff>125731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649A956-F814-49C1-9571-5068C6FCF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381000</xdr:colOff>
      <xdr:row>15</xdr:row>
      <xdr:rowOff>123824</xdr:rowOff>
    </xdr:from>
    <xdr:to>
      <xdr:col>15</xdr:col>
      <xdr:colOff>264795</xdr:colOff>
      <xdr:row>31</xdr:row>
      <xdr:rowOff>97154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C864928-625F-479C-8C52-655E93100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175260</xdr:colOff>
      <xdr:row>1</xdr:row>
      <xdr:rowOff>1</xdr:rowOff>
    </xdr:from>
    <xdr:to>
      <xdr:col>15</xdr:col>
      <xdr:colOff>264795</xdr:colOff>
      <xdr:row>15</xdr:row>
      <xdr:rowOff>125731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0C6CF9D-3DAD-4C45-948F-9A88E4FF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103188</xdr:colOff>
      <xdr:row>2</xdr:row>
      <xdr:rowOff>142875</xdr:rowOff>
    </xdr:from>
    <xdr:to>
      <xdr:col>4</xdr:col>
      <xdr:colOff>100012</xdr:colOff>
      <xdr:row>2</xdr:row>
      <xdr:rowOff>750887</xdr:rowOff>
    </xdr:to>
    <xdr:pic>
      <xdr:nvPicPr>
        <xdr:cNvPr id="6" name="Graphic 5" descr="Settings with solid fill">
          <a:extLst>
            <a:ext uri="{FF2B5EF4-FFF2-40B4-BE49-F238E27FC236}">
              <a16:creationId xmlns:a16="http://schemas.microsoft.com/office/drawing/2014/main" id="{A56B452E-01DB-4026-8E48-6C661EB56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611438" y="428625"/>
          <a:ext cx="608012" cy="60801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76949BA-A7EB-4704-A9DA-C08180768713}" name="StudentInfo" displayName="StudentInfo" ref="A1:G501" totalsRowShown="0" headerRowDxfId="406" dataDxfId="404" headerRowBorderDxfId="405">
  <autoFilter ref="A1:G501" xr:uid="{376949BA-A7EB-4704-A9DA-C08180768713}"/>
  <tableColumns count="7">
    <tableColumn id="3" xr3:uid="{9529B90D-5006-42DD-A940-B7D7702EDAED}" name="Student Full Name" dataDxfId="403" dataCellStyle="Calculation">
      <calculatedColumnFormula>B2&amp;" "&amp;C2</calculatedColumnFormula>
    </tableColumn>
    <tableColumn id="1" xr3:uid="{100DF339-AFB7-4460-8EA7-62C36FDE8303}" name="Student First Name" dataDxfId="402" dataCellStyle="Input"/>
    <tableColumn id="2" xr3:uid="{22728D05-AC28-4402-AD9E-1A97BDA1DF69}" name="Student Last Name" dataDxfId="401" dataCellStyle="Input"/>
    <tableColumn id="7" xr3:uid="{55F7D20E-BC43-4B8A-9076-76ADA17C9162}" name="Grade" dataDxfId="400" dataCellStyle="Input"/>
    <tableColumn id="11" xr3:uid="{308148D0-C94D-4E6B-AFDB-56E7AC080B29}" name="Subject" dataDxfId="399" dataCellStyle="Input"/>
    <tableColumn id="4" xr3:uid="{C49946EE-A695-4EA1-9640-FDC4D11145DC}" name="Home Teacher" dataDxfId="398" dataCellStyle="Input"/>
    <tableColumn id="9" xr3:uid="{9485EB6D-E2F8-4549-888F-51DCC1AA3E68}" name="Subpopulation" dataDxfId="397" dataCellStyle="Input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F2F7DE7-FB95-428C-95F0-70157B975EEB}" name="AssessmentData" displayName="AssessmentData" ref="A1:K501" totalsRowShown="0" headerRowDxfId="390" dataDxfId="388" headerRowBorderDxfId="389">
  <autoFilter ref="A1:K501" xr:uid="{376949BA-A7EB-4704-A9DA-C08180768713}"/>
  <tableColumns count="11">
    <tableColumn id="3" xr3:uid="{F81B11FF-1637-4BB5-92FD-495BC34934EF}" name="Student Full Name" dataDxfId="387" dataCellStyle="Calculation">
      <calculatedColumnFormula>StudentInfo[[#This Row],[Student Full Name]]</calculatedColumnFormula>
    </tableColumn>
    <tableColumn id="6" xr3:uid="{54BF8B25-1BD3-49B7-9CAE-2EA1764D63E5}" name="Previous Year STAAR Score" dataDxfId="386" dataCellStyle="Input"/>
    <tableColumn id="14" xr3:uid="{F54E4EC1-9037-4271-B48A-22B6A291DCBF}" name="BOY Benchmark" dataDxfId="385" dataCellStyle="Input"/>
    <tableColumn id="19" xr3:uid="{33F35463-EBBB-4330-8B5A-5AE32BC0F895}" name="Unit 1 Assessment" dataDxfId="384" dataCellStyle="Input"/>
    <tableColumn id="13" xr3:uid="{0D0843AD-C86A-47BD-958C-B38F6A9C7C72}" name="Unit 2 Assessment" dataDxfId="383" dataCellStyle="Input"/>
    <tableColumn id="20" xr3:uid="{26C45778-3D8E-4C39-9B91-BD8C5DA3654B}" name="Unit 3 Assessment" dataDxfId="382" dataCellStyle="Input"/>
    <tableColumn id="12" xr3:uid="{D4ED1150-F223-45C3-A79E-30450A16FF6D}" name="Unit 4 Assessment" dataDxfId="381" dataCellStyle="Input"/>
    <tableColumn id="21" xr3:uid="{C2927754-F950-4ED2-BBED-54DBEFE1AD64}" name="Unit 5 Assessment" dataDxfId="380" dataCellStyle="Input"/>
    <tableColumn id="15" xr3:uid="{92418406-ADDC-4B82-881A-F8A260CAA79A}" name="Unit 6 Assessment" dataDxfId="379" dataCellStyle="Input"/>
    <tableColumn id="50" xr3:uid="{43A60AB9-CA1D-4DB0-8893-E17D86FEFB96}" name="Blank1" dataDxfId="378"/>
    <tableColumn id="49" xr3:uid="{397BFD7E-BEA9-4FB8-9B98-23D10DB57E48}" name="Blank2" dataDxfId="377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A62858B-4DF7-49A7-8886-B964D10C39B1}" name="InTutoring" displayName="InTutoring" ref="A1:BN502" totalsRowCount="1" headerRowDxfId="376" dataDxfId="374" totalsRowDxfId="373" headerRowBorderDxfId="375" totalsRowBorderDxfId="372">
  <autoFilter ref="A1:BN501" xr:uid="{9A62858B-4DF7-49A7-8886-B964D10C39B1}"/>
  <tableColumns count="66">
    <tableColumn id="3" xr3:uid="{E4A0B7AE-7FEB-4EAC-BD19-171F53609B1F}" name="Student Full Name" totalsRowFunction="custom" dataDxfId="371" totalsRowDxfId="370" dataCellStyle="Calculation">
      <calculatedColumnFormula>StudentInfo[[#This Row],[Student Full Name]]</calculatedColumnFormula>
      <totalsRowFormula>COUNTIF(InTutoring[Student Full Name],"*??")</totalsRowFormula>
    </tableColumn>
    <tableColumn id="52" xr3:uid="{F8B1DB5F-044A-4FF4-B07F-782565CF29A2}" name="Previous Year STAAR" totalsRowFunction="custom" dataDxfId="369" totalsRowDxfId="368">
      <calculatedColumnFormula>IF(InTutoring[[#This Row],[Student Full Name]]=" ","",IF(ISBLANK(AssessmentData[[#This Row],[Previous Year STAAR Score]]),"Missing Score",IF(AssessmentData[[#This Row],[Previous Year STAAR Score]]=Settings!$C$19,"Yes","No")))</calculatedColumnFormula>
      <totalsRowFormula>COUNTIF(InTutoring[Previous Year STAAR],"Yes")</totalsRowFormula>
    </tableColumn>
    <tableColumn id="40" xr3:uid="{4C0E30B5-32C7-4309-8BB8-C8B9735DFFF7}" name="BOY Benchmark" totalsRowFunction="custom" dataDxfId="367" totalsRowDxfId="366" dataCellStyle="Calculation">
      <calculatedColumnFormula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Benchmark]]&lt;=Settings!F6),"Yes","No"))))</calculatedColumnFormula>
      <totalsRowFormula>COUNTIF(InTutoring[BOY Benchmark],"Yes")</totalsRowFormula>
    </tableColumn>
    <tableColumn id="50" xr3:uid="{2E331011-FD6F-48B7-8D6D-884E7EE8936C}" name="Unit 1 Post-Test 1" totalsRowFunction="custom" dataDxfId="365" totalsRowDxfId="364">
      <calculatedColumnFormula>IF(InTutoring[[#This Row],[Student Full Name]]=" ","",IF(InTutoring[[#This Row],[BOY Benchmark]]="No","No",IF(ISBLANK(TutoringTests[[#This Row],[Unit 1 Post-Test 1]]),"Missing Score",IF(TutoringTests[[#This Row],[Unit 1 Post-Test 1]]&lt;=Settings!$F$6,"Yes","No"))))</calculatedColumnFormula>
      <totalsRowFormula>COUNTIF(InTutoring[Unit 1 Post-Test 1],"Yes")</totalsRowFormula>
    </tableColumn>
    <tableColumn id="54" xr3:uid="{319F63A8-63C6-4223-B721-12A108EF5419}" name="Unit 1 Post-Test 2" totalsRowFunction="custom" dataDxfId="363" totalsRowDxfId="362">
      <calculatedColumnFormula>IF(InTutoring[[#This Row],[Student Full Name]]=" ","",IF(InTutoring[[#This Row],[Unit 1 Post-Test 1]]="No","No",IF(ISBLANK(TutoringTests[[#This Row],[Unit 1 Post-Test 2]]),"Missing Score",IF(TutoringTests[[#This Row],[Unit 1 Post-Test 2]]&lt;=Settings!$F$6,"Yes","No"))))</calculatedColumnFormula>
      <totalsRowFormula>COUNTIF(InTutoring[Unit 1 Post-Test 2],"Yes")</totalsRowFormula>
    </tableColumn>
    <tableColumn id="55" xr3:uid="{4CB1B773-14F9-4358-B4EE-53C2EDCFD7CF}" name="Unit 1 Post-Test 3" totalsRowFunction="custom" dataDxfId="361" totalsRowDxfId="360">
      <calculatedColumnFormula>IF(InTutoring[[#This Row],[Student Full Name]]=" ","",IF(InTutoring[[#This Row],[Unit 1 Post-Test 2]]="No","No",IF(ISBLANK(TutoringTests[[#This Row],[Unit 1 Post-Test 3]]),"Missing Score",IF(TutoringTests[[#This Row],[Unit 1 Post-Test 3]]&lt;=Settings!$F$6,"Yes","No"))))</calculatedColumnFormula>
      <totalsRowFormula>COUNTIF(InTutoring[Unit 1 Post-Test 3],"Yes")</totalsRowFormula>
    </tableColumn>
    <tableColumn id="56" xr3:uid="{B1E917AC-ED7C-437D-B999-FC18C2B88739}" name="Unit 1 Post-Test 4" totalsRowFunction="custom" dataDxfId="359" totalsRowDxfId="358">
      <calculatedColumnFormula>IF(InTutoring[[#This Row],[Student Full Name]]=" ","",IF(InTutoring[[#This Row],[Unit 1 Post-Test 3]]="No","No",IF(ISBLANK(TutoringTests[[#This Row],[Unit 1 Post-Test 4]]),"Missing Score",IF(TutoringTests[[#This Row],[Unit 1 Post-Test 4]]&lt;=Settings!$F$6,"Yes","No"))))</calculatedColumnFormula>
      <totalsRowFormula>COUNTIF(InTutoring[Unit 1 Post-Test 4],"Yes")</totalsRowFormula>
    </tableColumn>
    <tableColumn id="57" xr3:uid="{4AC8C1B0-66EC-4E2F-9336-B56501E6B2AB}" name="Unit 1 Post-Test 5" totalsRowFunction="custom" dataDxfId="357" totalsRowDxfId="356">
      <calculatedColumnFormula>IF(InTutoring[[#This Row],[Student Full Name]]=" ","",IF(InTutoring[[#This Row],[Unit 1 Post-Test 4]]="No","No",IF(ISBLANK(TutoringTests[[#This Row],[Unit 1 Post-Test 5]]),"Missing Score",IF(TutoringTests[[#This Row],[Unit 1 Post-Test 5]]&lt;=Settings!$F$6,"Yes","No"))))</calculatedColumnFormula>
      <totalsRowFormula>COUNTIF(InTutoring[Unit 1 Post-Test 5],"Yes")</totalsRowFormula>
    </tableColumn>
    <tableColumn id="18" xr3:uid="{60759F52-40B9-466A-801D-33185F9AC895}" name="Unit 1 Post-Test 6" totalsRowFunction="custom" dataDxfId="355" totalsRowDxfId="354">
      <calculatedColumnFormula>IF(InTutoring[[#This Row],[Student Full Name]]=" ","",IF(InTutoring[[#This Row],[Unit 1 Post-Test 5]]="No","No",IF(ISBLANK(TutoringTests[[#This Row],[Unit 1 Post-Test 6]]),"Missing Score",IF(TutoringTests[[#This Row],[Unit 1 Post-Test 6]]&lt;=Settings!$F$6,"Yes","No"))))</calculatedColumnFormula>
      <totalsRowFormula>COUNTIF(InTutoring[Unit 1 Post-Test 6],"Yes")</totalsRowFormula>
    </tableColumn>
    <tableColumn id="42" xr3:uid="{145D6762-79DC-4149-B601-39A779F45ACB}" name="Unit 1 Assessment" totalsRowFunction="custom" dataDxfId="353" totalsRowDxfId="352">
      <calculatedColumnFormula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calculatedColumnFormula>
      <totalsRowFormula>COUNTIF(InTutoring[Unit 1 Assessment],"Yes")</totalsRowFormula>
    </tableColumn>
    <tableColumn id="53" xr3:uid="{0C3D9673-B059-49F6-A2A5-B2FB833348C5}" name="Unit 2 Post-Test 1" totalsRowFunction="custom" dataDxfId="351" totalsRowDxfId="350">
      <calculatedColumnFormula>IF(InTutoring[[#This Row],[Student Full Name]]=" ","",IF(InTutoring[[#This Row],[Unit 1 Assessment]]="No","No",IF(ISBLANK(TutoringTests[[#This Row],[Unit 2 Post-Test 1]]),"Missing Score",IF(TutoringTests[[#This Row],[Unit 2 Post-Test 1]]&lt;=Settings!$F$6,"Yes","No"))))</calculatedColumnFormula>
      <totalsRowFormula>COUNTIF(InTutoring[Unit 2 Post-Test 1],"Yes")</totalsRowFormula>
    </tableColumn>
    <tableColumn id="59" xr3:uid="{EC25C88A-8052-4E86-A0EE-F7362E84877F}" name="Unit 2 Post-Test 2" totalsRowFunction="custom" dataDxfId="349" totalsRowDxfId="348">
      <calculatedColumnFormula>IF(InTutoring[[#This Row],[Student Full Name]]=" ","",IF(InTutoring[[#This Row],[Unit 2 Post-Test 1]]="No","No",IF(ISBLANK(TutoringTests[[#This Row],[Unit 2 Post-Test 2]]),"Missing Score",IF(TutoringTests[[#This Row],[Unit 2 Post-Test 2]]&lt;=Settings!$F$6,"Yes","No"))))</calculatedColumnFormula>
      <totalsRowFormula>COUNTIF(InTutoring[Unit 2 Post-Test 1],"Yes")</totalsRowFormula>
    </tableColumn>
    <tableColumn id="1" xr3:uid="{79479002-8D55-4325-8174-C3EC08C23A68}" name="Unit 2 Post-Test 3" totalsRowFunction="custom" dataDxfId="347" totalsRowDxfId="346">
      <calculatedColumnFormula>IF(InTutoring[[#This Row],[Student Full Name]]=" ","",IF(InTutoring[[#This Row],[Unit 2 Post-Test 2]]="No","No",IF(ISBLANK(TutoringTests[[#This Row],[Unit 2 Post-Test 3]]),"Missing Score",IF(TutoringTests[[#This Row],[Unit 2 Post-Test 3]]&lt;=Settings!$F$6,"Yes","No"))))</calculatedColumnFormula>
      <totalsRowFormula>COUNTIF(InTutoring[Unit 2 Post-Test 2],"Yes")</totalsRowFormula>
    </tableColumn>
    <tableColumn id="2" xr3:uid="{D7F49F05-937A-4626-BF07-4DFDA9044C3B}" name="Unit 2 Post-Test 4" totalsRowFunction="custom" dataDxfId="345" totalsRowDxfId="344">
      <calculatedColumnFormula>IF(InTutoring[[#This Row],[Student Full Name]]=" ","",IF(InTutoring[[#This Row],[Unit 2 Post-Test 3]]="No","No",IF(ISBLANK(TutoringTests[[#This Row],[Unit 2 Post-Test 4]]),"Missing Score",IF(TutoringTests[[#This Row],[Unit 2 Post-Test 4]]&lt;=Settings!$F$6,"Yes","No"))))</calculatedColumnFormula>
      <totalsRowFormula>COUNTIF(InTutoring[Unit 2 Post-Test 2],"Yes")</totalsRowFormula>
    </tableColumn>
    <tableColumn id="4" xr3:uid="{09A0EF1B-DF81-4914-9597-AB4455B9AD98}" name="Unit 2 Post-Test 5" totalsRowFunction="custom" dataDxfId="343" totalsRowDxfId="342">
      <calculatedColumnFormula>IF(InTutoring[[#This Row],[Student Full Name]]=" ","",IF(InTutoring[[#This Row],[Unit 2 Post-Test 4]]="No","No",IF(ISBLANK(TutoringTests[[#This Row],[Unit 2 Post-Test 5]]),"Missing Score",IF(TutoringTests[[#This Row],[Unit 2 Post-Test 5]]&lt;=Settings!$F$6,"Yes","No"))))</calculatedColumnFormula>
      <totalsRowFormula>COUNTIF(InTutoring[Unit 2 Post-Test 3],"Yes")</totalsRowFormula>
    </tableColumn>
    <tableColumn id="5" xr3:uid="{67435EEE-7D71-4ECB-87C6-BC952C772D2A}" name="Unit 2 Post-Test 6" totalsRowFunction="custom" dataDxfId="341" totalsRowDxfId="340">
      <calculatedColumnFormula>IF(InTutoring[[#This Row],[Student Full Name]]=" ","",IF(InTutoring[[#This Row],[Unit 2 Post-Test 5]]="No","No",IF(ISBLANK(TutoringTests[[#This Row],[Unit 2 Post-Test 6]]),"Missing Score",IF(TutoringTests[[#This Row],[Unit 2 Post-Test 6]]&lt;=Settings!$F$6,"Yes","No"))))</calculatedColumnFormula>
      <totalsRowFormula>COUNTIF(InTutoring[Unit 2 Post-Test 3],"Yes")</totalsRowFormula>
    </tableColumn>
    <tableColumn id="20" xr3:uid="{5DCCA1CF-DD56-4A05-9ACB-2009C3459CF4}" name="Unit 2 Assessment" totalsRowFunction="custom" dataDxfId="339" totalsRowDxfId="338">
      <calculatedColumnFormula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calculatedColumnFormula>
      <totalsRowFormula>COUNTIF(InTutoring[Unit 2 Assessment],"Yes")</totalsRowFormula>
    </tableColumn>
    <tableColumn id="19" xr3:uid="{6F460D16-5B3B-4F9D-A3CC-F42AA334E4C6}" name="Unit 3 Post-Test 1" totalsRowFunction="custom" dataDxfId="337" totalsRowDxfId="336">
      <calculatedColumnFormula>IF(InTutoring[[#This Row],[Student Full Name]]=" ","",IF(InTutoring[[#This Row],[Unit 2 Assessment]]="No","No",IF(ISBLANK(TutoringTests[[#This Row],[Unit 3 Post-Test 1]]),"Missing Score",IF(TutoringTests[[#This Row],[Unit 3 Post-Test 1]]&lt;=Settings!$F$6,"Yes","No"))))</calculatedColumnFormula>
      <totalsRowFormula>COUNTIF(InTutoring[Unit 3 Post-Test 1],"Yes")</totalsRowFormula>
    </tableColumn>
    <tableColumn id="17" xr3:uid="{44818F7B-E966-4543-A7AF-5FDF20CCCA86}" name="Unit 3 Post-Test 2" totalsRowFunction="custom" dataDxfId="335" totalsRowDxfId="334">
      <calculatedColumnFormula>IF(InTutoring[[#This Row],[Student Full Name]]=" ","",IF(InTutoring[[#This Row],[Unit 3 Post-Test 1]]="No","No",IF(ISBLANK(TutoringTests[[#This Row],[Unit 3 Post-Test 2]]),"Missing Score",IF(TutoringTests[[#This Row],[Unit 3 Post-Test 2]]&lt;=Settings!$F$6,"Yes","No"))))</calculatedColumnFormula>
      <totalsRowFormula>COUNTIF(InTutoring[Unit 3 Post-Test 2],"Yes")</totalsRowFormula>
    </tableColumn>
    <tableColumn id="16" xr3:uid="{E8F87237-C365-4DC9-ACC7-955CCF1B926C}" name="Unit 3 Post-Test 3" totalsRowFunction="custom" dataDxfId="333" totalsRowDxfId="332">
      <calculatedColumnFormula>IF(InTutoring[[#This Row],[Student Full Name]]=" ","",IF(InTutoring[[#This Row],[Unit 3 Post-Test 2]]="No","No",IF(ISBLANK(TutoringTests[[#This Row],[Unit 3 Post-Test 3]]),"Missing Score",IF(TutoringTests[[#This Row],[Unit 3 Post-Test 3]]&lt;=Settings!$F$6,"Yes","No"))))</calculatedColumnFormula>
      <totalsRowFormula>COUNTIF(InTutoring[Unit 3 Post-Test 3],"Yes")</totalsRowFormula>
    </tableColumn>
    <tableColumn id="15" xr3:uid="{FC71E9AD-42BE-4044-AB9E-BDCA22961248}" name="Unit 3 Post-Test 4" totalsRowFunction="custom" dataDxfId="331" totalsRowDxfId="330">
      <calculatedColumnFormula>IF(InTutoring[[#This Row],[Student Full Name]]=" ","",IF(InTutoring[[#This Row],[Unit 3 Post-Test 3]]="No","No",IF(ISBLANK(TutoringTests[[#This Row],[Unit 3 Post-Test 4]]),"Missing Score",IF(TutoringTests[[#This Row],[Unit 3 Post-Test 4]]&lt;=Settings!$F$6,"Yes","No"))))</calculatedColumnFormula>
      <totalsRowFormula>COUNTIF(InTutoring[Unit 3 Post-Test 4],"Yes")</totalsRowFormula>
    </tableColumn>
    <tableColumn id="14" xr3:uid="{1E7184A0-6EC8-4F7A-8388-210163257018}" name="Unit 3 Post-Test 5" totalsRowFunction="custom" dataDxfId="329" totalsRowDxfId="328">
      <calculatedColumnFormula>IF(InTutoring[[#This Row],[Student Full Name]]=" ","",IF(InTutoring[[#This Row],[Unit 3 Post-Test 4]]="No","No",IF(ISBLANK(TutoringTests[[#This Row],[Unit 3 Post-Test 5]]),"Missing Score",IF(TutoringTests[[#This Row],[Unit 3 Post-Test 5]]&lt;=Settings!$F$6,"Yes","No"))))</calculatedColumnFormula>
      <totalsRowFormula>COUNTIF(InTutoring[Unit 3 Post-Test 5],"Yes")</totalsRowFormula>
    </tableColumn>
    <tableColumn id="13" xr3:uid="{B084C83C-CCD8-49DD-BEE9-A9ADFF2C9959}" name="Unit 3 Post-Test 6" totalsRowFunction="custom" dataDxfId="327" totalsRowDxfId="326">
      <calculatedColumnFormula>IF(InTutoring[[#This Row],[Student Full Name]]=" ","",IF(InTutoring[[#This Row],[Unit 3 Post-Test 5]]="No","No",IF(ISBLANK(TutoringTests[[#This Row],[Unit 3 Post-Test 6]]),"Missing Score",IF(TutoringTests[[#This Row],[Unit 3 Post-Test 6]]&lt;=Settings!$F$6,"Yes","No"))))</calculatedColumnFormula>
      <totalsRowFormula>COUNTIF(InTutoring[Unit 3 Post-Test 6],"Yes")</totalsRowFormula>
    </tableColumn>
    <tableColumn id="6" xr3:uid="{0C813ACE-50CF-42E4-970E-E2E9223C3284}" name="Unit 3 Assessment" totalsRowFunction="custom" dataDxfId="325" totalsRowDxfId="324">
      <calculatedColumnFormula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calculatedColumnFormula>
      <totalsRowFormula>COUNTIF(InTutoring[Unit 3 Assessment],"Yes")</totalsRowFormula>
    </tableColumn>
    <tableColumn id="21" xr3:uid="{23A4E778-D352-43A7-931E-34DAE8DCCD14}" name="Unit 4 Post-Test 1" totalsRowFunction="custom" dataDxfId="323" totalsRowDxfId="322">
      <calculatedColumnFormula>IF(InTutoring[[#This Row],[Student Full Name]]=" ","",IF(InTutoring[[#This Row],[Unit 3 Assessment]]="No","No",IF(ISBLANK(TutoringTests[[#This Row],[Unit 4 Post-Test 1]]),"Missing Score",IF(TutoringTests[[#This Row],[Unit 4 Post-Test 1]]&lt;=Settings!$F$6,"Yes","No"))))</calculatedColumnFormula>
      <totalsRowFormula>COUNTIF(InTutoring[Unit 4 Post-Test 1],"Yes")</totalsRowFormula>
    </tableColumn>
    <tableColumn id="28" xr3:uid="{5111A920-7EED-4ADE-ABB8-0BCB1B1E5AFB}" name="Unit 4 Post-Test 2" totalsRowFunction="custom" dataDxfId="321" totalsRowDxfId="320">
      <calculatedColumnFormula>IF(InTutoring[[#This Row],[Student Full Name]]=" ","",IF(InTutoring[[#This Row],[Unit 4 Post-Test 1]]="No","No",IF(ISBLANK(TutoringTests[[#This Row],[Unit 4 Post-Test 2]]),"Missing Score",IF(TutoringTests[[#This Row],[Unit 4 Post-Test 2]]&lt;=Settings!$F$6,"Yes","No"))))</calculatedColumnFormula>
      <totalsRowFormula>COUNTIF(InTutoring[Unit 4 Post-Test 2],"Yes")</totalsRowFormula>
    </tableColumn>
    <tableColumn id="27" xr3:uid="{5A17DDD4-F140-4815-8DA6-1F9E9EE205AD}" name="Unit 4 Post-Test 3" totalsRowFunction="custom" dataDxfId="319" totalsRowDxfId="318">
      <calculatedColumnFormula>IF(InTutoring[[#This Row],[Student Full Name]]=" ","",IF(InTutoring[[#This Row],[Unit 4 Post-Test 2]]="No","No",IF(ISBLANK(TutoringTests[[#This Row],[Unit 4 Post-Test 3]]),"Missing Score",IF(TutoringTests[[#This Row],[Unit 4 Post-Test 3]]&lt;=Settings!$F$6,"Yes","No"))))</calculatedColumnFormula>
      <totalsRowFormula>COUNTIF(InTutoring[Unit 4 Post-Test 3],"Yes")</totalsRowFormula>
    </tableColumn>
    <tableColumn id="26" xr3:uid="{033A1DF8-607D-4398-9D1B-E23395BA4794}" name="Unit 4 Post-Test 4" totalsRowFunction="custom" dataDxfId="317" totalsRowDxfId="316">
      <calculatedColumnFormula>IF(InTutoring[[#This Row],[Student Full Name]]=" ","",IF(InTutoring[[#This Row],[Unit 4 Post-Test 3]]="No","No",IF(ISBLANK(TutoringTests[[#This Row],[Unit 4 Post-Test 4]]),"Missing Score",IF(TutoringTests[[#This Row],[Unit 4 Post-Test 4]]&lt;=Settings!$F$6,"Yes","No"))))</calculatedColumnFormula>
      <totalsRowFormula>COUNTIF(InTutoring[Unit 4 Post-Test 4],"Yes")</totalsRowFormula>
    </tableColumn>
    <tableColumn id="25" xr3:uid="{4111DED5-51FE-4AD2-90D3-6D81E1B66530}" name="Unit 4 Post-Test 5" totalsRowFunction="custom" dataDxfId="315" totalsRowDxfId="314">
      <calculatedColumnFormula>IF(InTutoring[[#This Row],[Student Full Name]]=" ","",IF(InTutoring[[#This Row],[Unit 4 Post-Test 4]]="No","No",IF(ISBLANK(TutoringTests[[#This Row],[Unit 4 Post-Test 5]]),"Missing Score",IF(TutoringTests[[#This Row],[Unit 4 Post-Test 5]]&lt;=Settings!$F$6,"Yes","No"))))</calculatedColumnFormula>
      <totalsRowFormula>COUNTIF(InTutoring[Unit 4 Post-Test 5],"Yes")</totalsRowFormula>
    </tableColumn>
    <tableColumn id="24" xr3:uid="{9E5D6914-DB52-4616-AA95-6AB0F09BB43D}" name="Unit 4 Post-Test 6" totalsRowFunction="custom" dataDxfId="313" totalsRowDxfId="312">
      <calculatedColumnFormula>IF(InTutoring[[#This Row],[Student Full Name]]=" ","",IF(InTutoring[[#This Row],[Unit 4 Post-Test 5]]="No","No",IF(ISBLANK(TutoringTests[[#This Row],[Unit 4 Post-Test 6]]),"Missing Score",IF(TutoringTests[[#This Row],[Unit 4 Post-Test 6]]&lt;=Settings!$F$6,"Yes","No"))))</calculatedColumnFormula>
      <totalsRowFormula>COUNTIF(InTutoring[Unit 4 Post-Test 6],"Yes")</totalsRowFormula>
    </tableColumn>
    <tableColumn id="29" xr3:uid="{B347FF6B-B377-47F2-BA3A-FBA3DFE9C1E3}" name="Unit 4 Assessment" totalsRowFunction="custom" dataDxfId="311" totalsRowDxfId="310">
      <calculatedColumnFormula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calculatedColumnFormula>
      <totalsRowFormula>COUNTIF(InTutoring[Unit 4 Assessment],"Yes")</totalsRowFormula>
    </tableColumn>
    <tableColumn id="30" xr3:uid="{7972DED2-233E-4741-8246-B1E49F9FF7BD}" name="Unit 5 Post-Test 1" totalsRowFunction="custom" dataDxfId="309" totalsRowDxfId="308">
      <calculatedColumnFormula>IF(InTutoring[[#This Row],[Student Full Name]]=" ","",IF(InTutoring[[#This Row],[Unit 4 Assessment]]="No","No",IF(ISBLANK(TutoringTests[[#This Row],[Unit 5 Post-Test 1]]),"Missing Score",IF(TutoringTests[[#This Row],[Unit 5 Post-Test 1]]&lt;=Settings!$F$6,"Yes","No"))))</calculatedColumnFormula>
      <totalsRowFormula>COUNTIF(InTutoring[Unit 5 Post-Test 1],"Yes")</totalsRowFormula>
    </tableColumn>
    <tableColumn id="31" xr3:uid="{EE2E7FAC-B29F-4CD5-9143-4F7827B67E27}" name="Unit 5 Post-Test 2" totalsRowFunction="custom" dataDxfId="307" totalsRowDxfId="306">
      <calculatedColumnFormula>IF(InTutoring[[#This Row],[Student Full Name]]=" ","",IF(InTutoring[[#This Row],[Unit 5 Post-Test 1]]="No","No",IF(ISBLANK(TutoringTests[[#This Row],[Unit 5 Post-Test 2]]),"Missing Score",IF(TutoringTests[[#This Row],[Unit 5 Post-Test 2]]&lt;=Settings!$F$6,"Yes","No"))))</calculatedColumnFormula>
      <totalsRowFormula>COUNTIF(InTutoring[Unit 5 Post-Test 2],"Yes")</totalsRowFormula>
    </tableColumn>
    <tableColumn id="33" xr3:uid="{E566DD7A-CB83-4020-9817-D757B04E9E3C}" name="Unit 5 Post-Test 3" totalsRowFunction="custom" dataDxfId="305" totalsRowDxfId="304">
      <calculatedColumnFormula>IF(InTutoring[[#This Row],[Student Full Name]]=" ","",IF(InTutoring[[#This Row],[Unit 5 Post-Test 2]]="No","No",IF(ISBLANK(TutoringTests[[#This Row],[Unit 5 Post-Test 3]]),"Missing Score",IF(TutoringTests[[#This Row],[Unit 5 Post-Test 3]]&lt;=Settings!$F$6,"Yes","No"))))</calculatedColumnFormula>
      <totalsRowFormula>COUNTIF(InTutoring[Unit 5 Post-Test 3],"Yes")</totalsRowFormula>
    </tableColumn>
    <tableColumn id="34" xr3:uid="{B3A36C58-0D94-4B02-A190-3A2E945C5FD0}" name="Unit 5 Post-Test 4" totalsRowFunction="custom" dataDxfId="303" totalsRowDxfId="302">
      <calculatedColumnFormula>IF(InTutoring[[#This Row],[Student Full Name]]=" ","",IF(InTutoring[[#This Row],[Unit 5 Post-Test 3]]="No","No",IF(ISBLANK(TutoringTests[[#This Row],[Unit 5 Post-Test 4]]),"Missing Score",IF(TutoringTests[[#This Row],[Unit 5 Post-Test 4]]&lt;=Settings!$F$6,"Yes","No"))))</calculatedColumnFormula>
      <totalsRowFormula>COUNTIF(InTutoring[Unit 5 Post-Test 4],"Yes")</totalsRowFormula>
    </tableColumn>
    <tableColumn id="35" xr3:uid="{B5312DD6-D3F0-466E-AF2C-9D156AF77EA8}" name="Unit 5 Post-Test 5" totalsRowFunction="custom" dataDxfId="301" totalsRowDxfId="300">
      <calculatedColumnFormula>IF(InTutoring[[#This Row],[Student Full Name]]=" ","",IF(InTutoring[[#This Row],[Unit 5 Post-Test 4]]="No","No",IF(ISBLANK(TutoringTests[[#This Row],[Unit 5 Post-Test 5]]),"Missing Score",IF(TutoringTests[[#This Row],[Unit 5 Post-Test 5]]&lt;=Settings!$F$6,"Yes","No"))))</calculatedColumnFormula>
      <totalsRowFormula>COUNTIF(InTutoring[Unit 5 Post-Test 5],"Yes")</totalsRowFormula>
    </tableColumn>
    <tableColumn id="36" xr3:uid="{2D10A921-AD25-4ACC-8E31-2DC54B67FF94}" name="Unit 5 Post-Test 6" totalsRowFunction="custom" dataDxfId="299" totalsRowDxfId="298">
      <calculatedColumnFormula>IF(InTutoring[[#This Row],[Student Full Name]]=" ","",IF(InTutoring[[#This Row],[Unit 5 Post-Test 5]]="No","No",IF(ISBLANK(TutoringTests[[#This Row],[Unit 5 Post-Test 6]]),"Missing Score",IF(TutoringTests[[#This Row],[Unit 5 Post-Test 6]]&lt;=Settings!$F$6,"Yes","No"))))</calculatedColumnFormula>
      <totalsRowFormula>COUNTIF(InTutoring[Unit 5 Post-Test 6],"Yes")</totalsRowFormula>
    </tableColumn>
    <tableColumn id="39" xr3:uid="{47C04A91-DBD3-4E8F-9A56-BDF3D4823B1C}" name="Unit 5 Assessment" totalsRowFunction="custom" dataDxfId="297" totalsRowDxfId="296">
      <calculatedColumnFormula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calculatedColumnFormula>
      <totalsRowFormula>COUNTIF(InTutoring[Unit 4 Assessment],"Yes")</totalsRowFormula>
    </tableColumn>
    <tableColumn id="41" xr3:uid="{EA6CDC76-6F93-4B9B-89DE-B0A8E8F0BA48}" name="Unit 6 Post-Test 1" totalsRowFunction="custom" dataDxfId="295" totalsRowDxfId="294">
      <calculatedColumnFormula>IF(InTutoring[[#This Row],[Student Full Name]]=" ","",IF(InTutoring[[#This Row],[Unit 5 Assessment]]="No","No",IF(ISBLANK(TutoringTests[[#This Row],[Unit 6 Post-Test 1]]),"Missing Score",IF(TutoringTests[[#This Row],[Unit 6 Post-Test 1]]&lt;=Settings!$F$6,"Yes","No"))))</calculatedColumnFormula>
      <totalsRowFormula>COUNTIF(InTutoring[Unit 5 Post-Test 1],"Yes")</totalsRowFormula>
    </tableColumn>
    <tableColumn id="43" xr3:uid="{7DAA19AA-EE34-4DE7-943E-D480B0D563A8}" name="Unit 6 Post-Test 2" totalsRowFunction="custom" dataDxfId="293" totalsRowDxfId="292">
      <calculatedColumnFormula>IF(InTutoring[[#This Row],[Student Full Name]]=" ","",IF(InTutoring[[#This Row],[Unit 6 Post-Test 1]]="No","No",IF(ISBLANK(TutoringTests[[#This Row],[Unit 6 Post-Test 2]]),"Missing Score",IF(TutoringTests[[#This Row],[Unit 6 Post-Test 2]]&lt;=Settings!$F$6,"Yes","No"))))</calculatedColumnFormula>
      <totalsRowFormula>COUNTIF(InTutoring[Unit 5 Post-Test 2],"Yes")</totalsRowFormula>
    </tableColumn>
    <tableColumn id="44" xr3:uid="{A912C760-FAA2-4C0E-8D41-01CE4B561806}" name="Unit 6 Post-Test 3" totalsRowFunction="custom" dataDxfId="291" totalsRowDxfId="290">
      <calculatedColumnFormula>IF(InTutoring[[#This Row],[Student Full Name]]=" ","",IF(InTutoring[[#This Row],[Unit 6 Post-Test 2]]="No","No",IF(ISBLANK(TutoringTests[[#This Row],[Unit 6 Post-Test 3]]),"Missing Score",IF(TutoringTests[[#This Row],[Unit 6 Post-Test 3]]&lt;=Settings!$F$6,"Yes","No"))))</calculatedColumnFormula>
      <totalsRowFormula>COUNTIF(InTutoring[Unit 5 Post-Test 3],"Yes")</totalsRowFormula>
    </tableColumn>
    <tableColumn id="45" xr3:uid="{0346BC44-27A5-44EB-8095-2B149C251F47}" name="Unit 6 Post-Test 4" totalsRowFunction="custom" dataDxfId="289" totalsRowDxfId="288">
      <calculatedColumnFormula>IF(InTutoring[[#This Row],[Student Full Name]]=" ","",IF(InTutoring[[#This Row],[Unit 6 Post-Test 3]]="No","No",IF(ISBLANK(TutoringTests[[#This Row],[Unit 6 Post-Test 4]]),"Missing Score",IF(TutoringTests[[#This Row],[Unit 6 Post-Test 4]]&lt;=Settings!$F$6,"Yes","No"))))</calculatedColumnFormula>
      <totalsRowFormula>COUNTIF(InTutoring[Unit 5 Post-Test 4],"Yes")</totalsRowFormula>
    </tableColumn>
    <tableColumn id="46" xr3:uid="{9D4B37AD-F3F4-4015-86A4-4CCC212DEE90}" name="Unit 6 Post-Test 5" totalsRowFunction="custom" dataDxfId="287" totalsRowDxfId="286">
      <calculatedColumnFormula>IF(InTutoring[[#This Row],[Student Full Name]]=" ","",IF(InTutoring[[#This Row],[Unit 6 Post-Test 4]]="No","No",IF(ISBLANK(TutoringTests[[#This Row],[Unit 6 Post-Test 5]]),"Missing Score",IF(TutoringTests[[#This Row],[Unit 6 Post-Test 5]]&lt;=Settings!$F$6,"Yes","No"))))</calculatedColumnFormula>
      <totalsRowFormula>COUNTIF(InTutoring[Unit 5 Post-Test 5],"Yes")</totalsRowFormula>
    </tableColumn>
    <tableColumn id="47" xr3:uid="{D8539201-8182-44A1-A41B-1A189A6828A9}" name="Unit 6 Post-Test 6" totalsRowFunction="custom" dataDxfId="285" totalsRowDxfId="284">
      <calculatedColumnFormula>IF(InTutoring[[#This Row],[Student Full Name]]=" ","",IF(InTutoring[[#This Row],[Unit 6 Post-Test 5]]="No","No",IF(ISBLANK(TutoringTests[[#This Row],[Unit 6 Post-Test 6]]),"Missing Score",IF(TutoringTests[[#This Row],[Unit 6 Post-Test 6]]&lt;=Settings!$F$6,"Yes","No"))))</calculatedColumnFormula>
      <totalsRowFormula>COUNTIF(InTutoring[Unit 5 Post-Test 6],"Yes")</totalsRowFormula>
    </tableColumn>
    <tableColumn id="10" xr3:uid="{1974D643-DE32-4EE1-BDA0-B3BB9CFD6D99}" name="Unit 1 Weeks in Tutoring" totalsRowFunction="average" dataDxfId="283" totalsRowDxfId="282">
      <calculatedColumnFormula>IF(InTutoring[[#This Row],[Student Full Name]]=" ","",COUNTIF(InTutoring[[#This Row],[BOY Benchmark]:[Unit 1 Post-Test 5]],"Yes"))</calculatedColumnFormula>
    </tableColumn>
    <tableColumn id="11" xr3:uid="{74EF2E4C-0262-462E-B2B7-74B18DF212E9}" name="Unit 2 Weeks in Tutoring" totalsRowFunction="average" dataDxfId="281" totalsRowDxfId="280">
      <calculatedColumnFormula>IF(InTutoring[[#This Row],[Student Full Name]]=" ","",COUNTIF(InTutoring[[#This Row],[Unit 1 Assessment]:[Unit 2 Post-Test 5]],"Yes"))</calculatedColumnFormula>
    </tableColumn>
    <tableColumn id="12" xr3:uid="{6A258E84-632C-4AFD-B5AA-9E97E8916B4F}" name="Unit 3 Weeks in Tutoring" totalsRowFunction="average" dataDxfId="279" totalsRowDxfId="278">
      <calculatedColumnFormula>IF(InTutoring[[#This Row],[Student Full Name]]=" ","",COUNTIF(InTutoring[[#This Row],[Unit 2 Assessment]:[Unit 3 Post-Test 5]],"Yes"))</calculatedColumnFormula>
    </tableColumn>
    <tableColumn id="22" xr3:uid="{BFB17383-16B0-4BA5-877D-AC6D8D8CCC80}" name="Unit 4 Weeks in Tutoring" totalsRowFunction="average" dataDxfId="277" totalsRowDxfId="276">
      <calculatedColumnFormula>IF(InTutoring[[#This Row],[Student Full Name]]=" ","",COUNTIF(InTutoring[[#This Row],[Unit 3 Assessment]:[Unit 4 Post-Test 5]],"Yes"))</calculatedColumnFormula>
    </tableColumn>
    <tableColumn id="37" xr3:uid="{5C7715A1-9309-4E99-8553-B52F8D0138D2}" name="Unit 5 Weeks in Tutoring" totalsRowFunction="average" dataDxfId="275" totalsRowDxfId="274">
      <calculatedColumnFormula>IF(InTutoring[[#This Row],[Student Full Name]]=" ","",COUNTIF(InTutoring[[#This Row],[Unit 4 Assessment]:[Unit 5 Post-Test 5]],"Yes"))</calculatedColumnFormula>
    </tableColumn>
    <tableColumn id="48" xr3:uid="{71A8F549-C5E1-4119-A00B-AE0AC7BE7CD2}" name="Unit 6 Weeks in Tutoring" totalsRowFunction="average" dataDxfId="273" totalsRowDxfId="272">
      <calculatedColumnFormula>IF(InTutoring[[#This Row],[Student Full Name]]=" ","",COUNTIF(InTutoring[[#This Row],[Unit 5 Assessment]:[Unit 6 Post-Test 5]],"Yes"))</calculatedColumnFormula>
    </tableColumn>
    <tableColumn id="8" xr3:uid="{27C20506-3476-4098-B102-089658022762}" name="Unit 1 Needed Tutoring" dataDxfId="271" totalsRowDxfId="270">
      <calculatedColumnFormula>IF(InTutoring[[#This Row],[Student Full Name]]=" ","",IF(InTutoring[[#This Row],[Unit 1 Weeks in Tutoring]]&gt;0,"Yes","No"))</calculatedColumnFormula>
    </tableColumn>
    <tableColumn id="9" xr3:uid="{664A8A70-FD0E-465B-B9EE-D66A9B42590B}" name="Unit 2 Needed Tutoring" dataDxfId="269" totalsRowDxfId="268">
      <calculatedColumnFormula>IF(InTutoring[[#This Row],[Student Full Name]]=" ","",IF(InTutoring[[#This Row],[Unit 2 Weeks in Tutoring]]&gt;0,"Yes","No"))</calculatedColumnFormula>
    </tableColumn>
    <tableColumn id="32" xr3:uid="{BC8BB533-1B0D-4439-8BDE-360A53D0F7F4}" name="Unit 3 Needed Tutoring" dataDxfId="267" totalsRowDxfId="266">
      <calculatedColumnFormula>IF(InTutoring[[#This Row],[Student Full Name]]=" ","",IF(InTutoring[[#This Row],[Unit 3 Weeks in Tutoring]]&gt;0,"Yes","No"))</calculatedColumnFormula>
    </tableColumn>
    <tableColumn id="51" xr3:uid="{CA91056F-1D05-4726-AC9A-6E162FBB9BC6}" name="Unit 4 Needed Tutoring" dataDxfId="265" totalsRowDxfId="264">
      <calculatedColumnFormula>IF(InTutoring[[#This Row],[Student Full Name]]=" ","",IF(InTutoring[[#This Row],[Unit 4 Weeks in Tutoring]]&gt;0,"Yes","No"))</calculatedColumnFormula>
    </tableColumn>
    <tableColumn id="58" xr3:uid="{F1F1778D-8CB9-4DCD-9B26-F2C85BB5D40D}" name="Unit 5 Needed Tutoring" dataDxfId="263" totalsRowDxfId="262">
      <calculatedColumnFormula>IF(InTutoring[[#This Row],[Student Full Name]]=" ","",IF(InTutoring[[#This Row],[Unit 5 Weeks in Tutoring]]&gt;0,"Yes","No"))</calculatedColumnFormula>
    </tableColumn>
    <tableColumn id="60" xr3:uid="{A52E0618-3A23-48F1-9FD7-18BCB93F0BC3}" name="Unit 6 Needed Tutoring" dataDxfId="261" totalsRowDxfId="260">
      <calculatedColumnFormula>IF(InTutoring[[#This Row],[Student Full Name]]=" ","",IF(InTutoring[[#This Row],[Unit 6 Weeks in Tutoring]]&gt;0,"Yes","No"))</calculatedColumnFormula>
    </tableColumn>
    <tableColumn id="61" xr3:uid="{5DA06573-D3A5-48C1-B86F-340D760B00B9}" name="Unit 1 Tested Out" dataDxfId="259" totalsRowDxfId="258">
      <calculatedColumnFormula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calculatedColumnFormula>
    </tableColumn>
    <tableColumn id="62" xr3:uid="{B8EE7144-80F8-4E60-9A96-C980F8C8A6DC}" name="Unit 2 Tested Out" dataDxfId="257" totalsRowDxfId="256">
      <calculatedColumnFormula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calculatedColumnFormula>
    </tableColumn>
    <tableColumn id="63" xr3:uid="{08F37E61-00AE-41E3-A61D-EAF1DE36957E}" name="Unit 3 Tested Out" dataDxfId="255" totalsRowDxfId="254">
      <calculatedColumnFormula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calculatedColumnFormula>
    </tableColumn>
    <tableColumn id="64" xr3:uid="{E58C8ED4-6D64-4711-B85A-3051D0562B7E}" name="Unit 4 Tested Out" dataDxfId="253" totalsRowDxfId="252">
      <calculatedColumnFormula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calculatedColumnFormula>
    </tableColumn>
    <tableColumn id="65" xr3:uid="{E4278D5F-128D-493B-A0C6-D7B3B18F19DC}" name="Unit 5 Tested Out" dataDxfId="251" totalsRowDxfId="250">
      <calculatedColumnFormula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calculatedColumnFormula>
    </tableColumn>
    <tableColumn id="66" xr3:uid="{5E4FD384-59A7-4923-96BC-B97C258ED1A0}" name="Unit 6 Tested Out" dataDxfId="249" totalsRowDxfId="248">
      <calculatedColumnFormula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calculatedColumnFormula>
    </tableColumn>
    <tableColumn id="49" xr3:uid="{EAD58334-7637-47D9-BD32-8556F2EFD18B}" name="Total Weeks in Tutoring" totalsRowFunction="average" dataDxfId="247" totalsRowDxfId="246">
      <calculatedColumnFormula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calculatedColumnFormula>
    </tableColumn>
    <tableColumn id="38" xr3:uid="{782D9439-52B4-47BB-82AE-645D66529339}" name="Needed Tutoring" totalsRowFunction="custom" dataDxfId="245" totalsRowDxfId="244">
      <calculatedColumnFormula>IF(InTutoring[[#This Row],[Student Full Name]]=" ","",IF(COUNTIF(InTutoring[[#This Row],[Unit 1 Needed Tutoring]:[Unit 6 Needed Tutoring]],"Yes")&gt;0,"Yes","No"))</calculatedColumnFormula>
      <totalsRowFormula>COUNTIF(InTutoring[Needed Tutoring],"Yes")</totalsRowFormula>
    </tableColumn>
    <tableColumn id="7" xr3:uid="{4418C6F2-A233-469A-981D-C0970B447E1E}" name="Tested Out of Tutoring Rate" dataDxfId="243" totalsRowDxfId="242" dataCellStyle="Percent">
      <calculatedColumnFormula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calculatedColumnFormula>
    </tableColumn>
    <tableColumn id="23" xr3:uid="{D5154088-3CBC-40C7-B8FE-E403EF2A09B0}" name="Average Time Needing Tutoring" totalsRowFunction="average" dataDxfId="241" totalsRowDxfId="240" dataCellStyle="Percent">
      <calculatedColumnFormula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8794FCF-418D-46F3-A88B-C3C62D275210}" name="TutoringTests" displayName="TutoringTests" ref="A1:AW501" totalsRowShown="0" headerRowDxfId="191" dataDxfId="189" headerRowBorderDxfId="190">
  <autoFilter ref="A1:AW501" xr:uid="{28794FCF-418D-46F3-A88B-C3C62D275210}"/>
  <tableColumns count="49">
    <tableColumn id="3" xr3:uid="{74F6273A-16E0-4045-A9CE-CE3A276916AE}" name="Student Full Name" dataDxfId="188" dataCellStyle="Calculation">
      <calculatedColumnFormula>StudentInfo[[#This Row],[Student Full Name]]</calculatedColumnFormula>
    </tableColumn>
    <tableColumn id="17" xr3:uid="{80707F5A-522F-48F2-8E20-AB2B554FF923}" name="Unit 1 Pre-Test" dataDxfId="187"/>
    <tableColumn id="18" xr3:uid="{8AEA01F2-FB2D-4836-B51D-E5632FF7400D}" name="Unit 1 Post-Test 1" dataDxfId="186"/>
    <tableColumn id="41" xr3:uid="{559F8595-583A-45D0-AE85-71D5078C4873}" name="Unit 1 Post-Test 2" dataDxfId="185"/>
    <tableColumn id="42" xr3:uid="{B470EA95-3EBF-4C17-AC87-B9154EFF1311}" name="Unit 1 Post-Test 3" dataDxfId="184"/>
    <tableColumn id="43" xr3:uid="{7864BD4D-DE56-4377-B47F-0C7A83DD0142}" name="Unit 1 Post-Test 4" dataDxfId="183"/>
    <tableColumn id="45" xr3:uid="{733F9214-0455-4A7E-9D87-FB09442455E5}" name="Unit 1 Post-Test 5" dataDxfId="182"/>
    <tableColumn id="46" xr3:uid="{965ED086-7013-41F3-B066-23504CBA9DB4}" name="Unit 1 Post-Test 6" dataDxfId="181"/>
    <tableColumn id="39" xr3:uid="{C8070A12-7FB9-47C7-9F9F-F127E45BD453}" name="1" dataDxfId="180"/>
    <tableColumn id="38" xr3:uid="{E7AB3F2F-F59F-4D4E-8754-E66F7596B61F}" name="Unit 2 Pre-Test" dataDxfId="179"/>
    <tableColumn id="21" xr3:uid="{22DAA904-CB5C-47E3-8120-FBD4F009F01C}" name="Unit 2 Post-Test 1" dataDxfId="178"/>
    <tableColumn id="20" xr3:uid="{E18506B6-1833-42D0-9CA7-60C99CD6AB55}" name="Unit 2 Post-Test 2" dataDxfId="177"/>
    <tableColumn id="19" xr3:uid="{77E25A06-13D2-42A0-AD98-4841D5A2E2E6}" name="Unit 2 Post-Test 3" dataDxfId="176"/>
    <tableColumn id="16" xr3:uid="{0752CF96-94D7-4275-950C-BCEE7BBF8501}" name="Unit 2 Post-Test 4" dataDxfId="175"/>
    <tableColumn id="15" xr3:uid="{35471AC9-CE0C-4E19-94F9-1C21F9700200}" name="Unit 2 Post-Test 5" dataDxfId="174"/>
    <tableColumn id="14" xr3:uid="{EC87C8FB-12FE-4ECB-BBAF-D7F82A0B6D37}" name="Unit 2 Post-Test 6" dataDxfId="173"/>
    <tableColumn id="13" xr3:uid="{D3209DAC-0285-4788-9B48-0EAEF40F33D5}" name="2" dataDxfId="172"/>
    <tableColumn id="12" xr3:uid="{82162ED8-2482-42BE-B0A2-7235CD9D811F}" name="Unit 3 Pre-Test" dataDxfId="171"/>
    <tableColumn id="11" xr3:uid="{4C4E9EDD-5D5D-4103-A467-711A17229686}" name="Unit 3 Post-Test 1" dataDxfId="170"/>
    <tableColumn id="10" xr3:uid="{019D3A55-10F4-45D0-AD29-DF766A611CBB}" name="Unit 3 Post-Test 2" dataDxfId="169"/>
    <tableColumn id="9" xr3:uid="{E1D1549C-36A5-4F0C-A946-CE9855200F69}" name="Unit 3 Post-Test 3" dataDxfId="168"/>
    <tableColumn id="8" xr3:uid="{EC1D53C3-A3A9-4BEE-8485-BD5C716BD7C1}" name="Unit 3 Post-Test 4" dataDxfId="167"/>
    <tableColumn id="7" xr3:uid="{A07A7C27-5541-4053-A104-20CDEB65BBA1}" name="Unit 3 Post-Test 5" dataDxfId="166"/>
    <tableColumn id="6" xr3:uid="{E76E370A-94BE-4A66-9B60-DDAFEAF015A3}" name="Unit 3 Post-Test 6" dataDxfId="165"/>
    <tableColumn id="5" xr3:uid="{FE921014-91E4-4D61-99C3-343A52157AA1}" name="3" dataDxfId="164"/>
    <tableColumn id="4" xr3:uid="{4F97431C-4FC7-4993-BEA8-88034BD5629F}" name="Unit 4 Pre-Test" dataDxfId="163"/>
    <tableColumn id="2" xr3:uid="{E439E3C6-53A7-4EF1-929A-EB7235885162}" name="Unit 4 Post-Test 1" dataDxfId="162"/>
    <tableColumn id="61" xr3:uid="{912E98F6-8D4E-49AF-A0C4-15DCEC62C316}" name="Unit 4 Post-Test 2" dataDxfId="161"/>
    <tableColumn id="60" xr3:uid="{5ADB72F2-3F1C-4A89-816D-BD780803C8D5}" name="Unit 4 Post-Test 3" dataDxfId="160"/>
    <tableColumn id="59" xr3:uid="{BD59C5C6-3FAE-4877-8BCA-0C77C71A5047}" name="Unit 4 Post-Test 4" dataDxfId="159"/>
    <tableColumn id="58" xr3:uid="{D560B4D5-0767-464E-9B66-E7E1AF106390}" name="Unit 4 Post-Test 5" dataDxfId="158"/>
    <tableColumn id="57" xr3:uid="{B032CB63-93F7-499C-A4C3-641714555888}" name="Unit 4 Post-Test 6" dataDxfId="157"/>
    <tableColumn id="56" xr3:uid="{560304DA-60B3-43A7-BCF6-FDBBC80B1A35}" name="4" dataDxfId="156"/>
    <tableColumn id="55" xr3:uid="{58EE1BDB-71EC-42C1-9F71-60D6044C16A8}" name="Unit 5 Pre-Test" dataDxfId="155"/>
    <tableColumn id="54" xr3:uid="{868F4465-91C4-442C-8D38-4E906AF93676}" name="Unit 5 Post-Test 1" dataDxfId="154"/>
    <tableColumn id="53" xr3:uid="{4F9DEF14-37E9-48A7-973B-9B74B5E88078}" name="Unit 5 Post-Test 2" dataDxfId="153"/>
    <tableColumn id="52" xr3:uid="{7F79C1FD-D569-4332-AA53-D91AF46F74B8}" name="Unit 5 Post-Test 3" dataDxfId="152"/>
    <tableColumn id="51" xr3:uid="{A75F30D0-E0A7-4CDF-9A3D-3C713293F784}" name="Unit 5 Post-Test 4" dataDxfId="151"/>
    <tableColumn id="50" xr3:uid="{5B0C7011-8E71-45BF-AD9D-0AC9AF04F2EF}" name="Unit 5 Post-Test 5" dataDxfId="150"/>
    <tableColumn id="49" xr3:uid="{79D31387-22A5-4B2F-BE21-015E4E3F1F35}" name="Unit 5 Post-Test 6" dataDxfId="149"/>
    <tableColumn id="48" xr3:uid="{A1D6E487-BDB1-4891-8570-9951CEAD72DA}" name="5" dataDxfId="148"/>
    <tableColumn id="47" xr3:uid="{2FC4B3CF-38BD-4774-A6FA-E6D284210677}" name="Unit 6 Pre-Test" dataDxfId="147"/>
    <tableColumn id="44" xr3:uid="{799CE732-EAF8-4F17-8E53-6BAE569AC6D1}" name="Unit 6 Post-Test 1" dataDxfId="146"/>
    <tableColumn id="40" xr3:uid="{176EA77E-798D-4969-B09D-68FE2F303B72}" name="Unit 6 Post-Test 2" dataDxfId="145"/>
    <tableColumn id="37" xr3:uid="{C6117F21-E981-4358-BB15-C5655CEDA690}" name="Unit 6 Post-Test 3" dataDxfId="144"/>
    <tableColumn id="36" xr3:uid="{5A2753E5-54D9-4FC0-97DC-7061993F8D00}" name="Unit 6 Post-Test 4" dataDxfId="143"/>
    <tableColumn id="35" xr3:uid="{E522E011-AE51-498F-BCD8-9DDD14813D78}" name="Unit 6 Post-Test 5" dataDxfId="142"/>
    <tableColumn id="34" xr3:uid="{7B12C2EF-BF05-4D06-9894-2E8C3B8ADE59}" name="Unit 6 Post-Test 6" dataDxfId="141"/>
    <tableColumn id="33" xr3:uid="{3907CCC3-98BC-471A-9210-FF843DF62B48}" name="6" dataDxfId="14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41504-8DA8-4C1D-8851-89B2E27091E5}">
  <dimension ref="A1:AV112"/>
  <sheetViews>
    <sheetView showGridLines="0" tabSelected="1" zoomScale="110" zoomScaleNormal="110" workbookViewId="0"/>
  </sheetViews>
  <sheetFormatPr defaultColWidth="9.140625" defaultRowHeight="15" x14ac:dyDescent="0.25"/>
  <cols>
    <col min="1" max="1" width="1.42578125" style="21" customWidth="1"/>
    <col min="2" max="2" width="3.85546875" style="21" customWidth="1"/>
    <col min="3" max="5" width="20.85546875" style="21" customWidth="1"/>
    <col min="6" max="6" width="11.140625" style="21" customWidth="1"/>
    <col min="7" max="7" width="9.42578125" style="21" customWidth="1"/>
    <col min="8" max="8" width="15.7109375" style="21" customWidth="1"/>
    <col min="9" max="9" width="18.28515625" style="21" customWidth="1"/>
    <col min="10" max="10" width="16.140625" style="21" customWidth="1"/>
    <col min="11" max="11" width="11.5703125" style="21" customWidth="1"/>
    <col min="12" max="12" width="29" style="21" customWidth="1"/>
    <col min="13" max="13" width="9.140625" style="21" customWidth="1"/>
    <col min="14" max="14" width="1.42578125" style="21" customWidth="1"/>
    <col min="15" max="48" width="9.140625" style="7"/>
    <col min="49" max="16384" width="9.140625" style="21"/>
  </cols>
  <sheetData>
    <row r="1" spans="1:48" ht="7.5" customHeigh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</row>
    <row r="2" spans="1:48" x14ac:dyDescent="0.25">
      <c r="A2" s="23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23"/>
    </row>
    <row r="3" spans="1:48" ht="119.25" customHeight="1" x14ac:dyDescent="0.25">
      <c r="A3" s="23"/>
      <c r="B3" s="14"/>
      <c r="C3" s="13"/>
      <c r="D3" s="192" t="s">
        <v>38</v>
      </c>
      <c r="E3" s="192"/>
      <c r="F3" s="192"/>
      <c r="G3" s="192"/>
      <c r="H3" s="192"/>
      <c r="I3" s="192"/>
      <c r="J3" s="192"/>
      <c r="K3" s="192"/>
      <c r="L3" s="192"/>
      <c r="M3" s="192"/>
      <c r="N3" s="23"/>
    </row>
    <row r="4" spans="1:48" ht="102" customHeight="1" x14ac:dyDescent="0.25">
      <c r="A4" s="23"/>
      <c r="B4" s="14"/>
      <c r="C4" s="14"/>
      <c r="D4" s="193" t="s">
        <v>272</v>
      </c>
      <c r="E4" s="193"/>
      <c r="F4" s="193"/>
      <c r="G4" s="193"/>
      <c r="H4" s="193"/>
      <c r="I4" s="193"/>
      <c r="J4" s="193"/>
      <c r="K4" s="193"/>
      <c r="L4" s="193"/>
      <c r="M4" s="193"/>
      <c r="N4" s="23"/>
    </row>
    <row r="5" spans="1:48" x14ac:dyDescent="0.25">
      <c r="A5" s="23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5"/>
      <c r="N5" s="23"/>
    </row>
    <row r="6" spans="1:48" ht="20.25" x14ac:dyDescent="0.3">
      <c r="A6" s="23"/>
      <c r="B6" s="14"/>
      <c r="C6" s="133" t="s">
        <v>273</v>
      </c>
      <c r="D6" s="53"/>
      <c r="E6" s="53"/>
      <c r="F6" s="53"/>
      <c r="G6" s="53"/>
      <c r="H6" s="55"/>
      <c r="I6" s="55"/>
      <c r="J6" s="53"/>
      <c r="K6" s="53"/>
      <c r="L6" s="53"/>
      <c r="M6" s="14"/>
      <c r="N6" s="23"/>
    </row>
    <row r="7" spans="1:48" ht="20.25" x14ac:dyDescent="0.3">
      <c r="A7" s="23"/>
      <c r="B7" s="14"/>
      <c r="C7" s="54" t="s">
        <v>274</v>
      </c>
      <c r="D7" s="54"/>
      <c r="E7" s="54"/>
      <c r="F7" s="54"/>
      <c r="G7" s="54"/>
      <c r="H7" s="19"/>
      <c r="I7" s="19"/>
      <c r="J7" s="54"/>
      <c r="K7" s="54"/>
      <c r="L7" s="54"/>
      <c r="M7" s="14"/>
      <c r="N7" s="23"/>
    </row>
    <row r="8" spans="1:48" ht="20.25" x14ac:dyDescent="0.3">
      <c r="A8" s="23"/>
      <c r="B8" s="14"/>
      <c r="C8" s="54"/>
      <c r="D8" s="54"/>
      <c r="E8" s="54"/>
      <c r="F8" s="54"/>
      <c r="G8" s="54"/>
      <c r="H8" s="19"/>
      <c r="I8" s="19"/>
      <c r="J8" s="15"/>
      <c r="K8" s="54"/>
      <c r="L8" s="54"/>
      <c r="M8" s="14"/>
      <c r="N8" s="23"/>
    </row>
    <row r="9" spans="1:48" x14ac:dyDescent="0.25">
      <c r="A9" s="23"/>
      <c r="B9" s="14"/>
      <c r="C9" s="15"/>
      <c r="D9" s="15"/>
      <c r="E9" s="15"/>
      <c r="F9" s="15"/>
      <c r="G9" s="15"/>
      <c r="H9" s="19"/>
      <c r="I9" s="19"/>
      <c r="J9" s="15"/>
      <c r="K9" s="15"/>
      <c r="L9" s="15"/>
      <c r="M9" s="14"/>
      <c r="N9" s="23"/>
    </row>
    <row r="10" spans="1:48" s="22" customFormat="1" x14ac:dyDescent="0.25">
      <c r="A10" s="23"/>
      <c r="B10" s="16"/>
      <c r="C10" s="18" t="s">
        <v>34</v>
      </c>
      <c r="D10" s="18"/>
      <c r="E10" s="18"/>
      <c r="F10" s="18"/>
      <c r="G10" s="18" t="s">
        <v>37</v>
      </c>
      <c r="H10" s="15"/>
      <c r="I10" s="15"/>
      <c r="J10" s="18" t="s">
        <v>35</v>
      </c>
      <c r="K10" s="15"/>
      <c r="L10" s="15"/>
      <c r="M10" s="17"/>
      <c r="N10" s="23"/>
      <c r="O10" s="8"/>
      <c r="P10" s="7"/>
      <c r="Q10" s="7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</row>
    <row r="11" spans="1:48" s="22" customFormat="1" x14ac:dyDescent="0.25">
      <c r="A11" s="23"/>
      <c r="B11" s="16"/>
      <c r="C11" s="128" t="s">
        <v>201</v>
      </c>
      <c r="D11" s="73"/>
      <c r="E11" s="73"/>
      <c r="F11" s="73"/>
      <c r="G11" s="73" t="s">
        <v>206</v>
      </c>
      <c r="H11" s="76"/>
      <c r="I11" s="15"/>
      <c r="J11" s="71" t="s">
        <v>32</v>
      </c>
      <c r="K11" s="15"/>
      <c r="L11" s="15"/>
      <c r="M11" s="17"/>
      <c r="N11" s="23"/>
      <c r="O11" s="8"/>
      <c r="P11" s="7"/>
      <c r="Q11" s="7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</row>
    <row r="12" spans="1:48" s="22" customFormat="1" x14ac:dyDescent="0.25">
      <c r="A12" s="23"/>
      <c r="B12" s="16"/>
      <c r="C12" s="128" t="s">
        <v>202</v>
      </c>
      <c r="D12" s="19"/>
      <c r="E12" s="19"/>
      <c r="F12" s="19"/>
      <c r="G12" s="70" t="s">
        <v>207</v>
      </c>
      <c r="H12" s="76"/>
      <c r="I12" s="15"/>
      <c r="J12" s="72" t="s">
        <v>31</v>
      </c>
      <c r="K12" s="15"/>
      <c r="L12" s="15"/>
      <c r="M12" s="17"/>
      <c r="N12" s="23"/>
      <c r="O12" s="8"/>
      <c r="P12" s="7"/>
      <c r="Q12" s="7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</row>
    <row r="13" spans="1:48" s="22" customFormat="1" ht="15" customHeight="1" x14ac:dyDescent="0.25">
      <c r="A13" s="23"/>
      <c r="B13" s="16"/>
      <c r="C13" s="70" t="s">
        <v>203</v>
      </c>
      <c r="D13" s="74"/>
      <c r="E13" s="74"/>
      <c r="F13" s="74"/>
      <c r="G13" s="73" t="s">
        <v>208</v>
      </c>
      <c r="H13" s="76"/>
      <c r="I13" s="15"/>
      <c r="J13" s="70" t="s">
        <v>33</v>
      </c>
      <c r="K13" s="75"/>
      <c r="L13" s="75"/>
      <c r="M13" s="17"/>
      <c r="N13" s="23"/>
      <c r="O13" s="8"/>
      <c r="P13" s="7"/>
      <c r="Q13" s="7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</row>
    <row r="14" spans="1:48" s="22" customFormat="1" x14ac:dyDescent="0.25">
      <c r="A14" s="23"/>
      <c r="B14" s="16"/>
      <c r="C14" s="70" t="s">
        <v>204</v>
      </c>
      <c r="D14" s="19"/>
      <c r="E14" s="19"/>
      <c r="F14" s="19"/>
      <c r="G14" s="70" t="s">
        <v>263</v>
      </c>
      <c r="H14" s="76"/>
      <c r="I14" s="15"/>
      <c r="J14" s="194" t="s">
        <v>36</v>
      </c>
      <c r="K14" s="194"/>
      <c r="L14" s="194"/>
      <c r="M14" s="17"/>
      <c r="N14" s="23"/>
      <c r="O14" s="8"/>
      <c r="P14" s="7"/>
      <c r="Q14" s="7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</row>
    <row r="15" spans="1:48" s="22" customFormat="1" x14ac:dyDescent="0.25">
      <c r="A15" s="23"/>
      <c r="B15" s="16"/>
      <c r="C15" s="19" t="s">
        <v>205</v>
      </c>
      <c r="D15" s="19"/>
      <c r="E15" s="19"/>
      <c r="F15" s="19"/>
      <c r="G15" s="73" t="s">
        <v>209</v>
      </c>
      <c r="H15" s="76"/>
      <c r="I15" s="15"/>
      <c r="J15" s="194"/>
      <c r="K15" s="194"/>
      <c r="L15" s="194"/>
      <c r="M15" s="17"/>
      <c r="N15" s="23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</row>
    <row r="16" spans="1:48" s="22" customFormat="1" x14ac:dyDescent="0.25">
      <c r="A16" s="23"/>
      <c r="B16" s="16"/>
      <c r="C16" s="19" t="s">
        <v>261</v>
      </c>
      <c r="D16" s="19"/>
      <c r="E16" s="19"/>
      <c r="F16" s="19"/>
      <c r="G16" s="70" t="s">
        <v>210</v>
      </c>
      <c r="H16" s="76"/>
      <c r="I16" s="15"/>
      <c r="J16" s="15"/>
      <c r="K16" s="15"/>
      <c r="L16" s="15"/>
      <c r="M16" s="17"/>
      <c r="N16" s="23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</row>
    <row r="17" spans="1:48" s="22" customFormat="1" x14ac:dyDescent="0.25">
      <c r="A17" s="23"/>
      <c r="B17" s="16"/>
      <c r="C17" s="19" t="s">
        <v>264</v>
      </c>
      <c r="D17" s="19"/>
      <c r="E17" s="19"/>
      <c r="F17" s="19"/>
      <c r="G17" s="73" t="s">
        <v>211</v>
      </c>
      <c r="H17" s="76"/>
      <c r="I17" s="15"/>
      <c r="J17" s="15"/>
      <c r="K17" s="19"/>
      <c r="L17" s="19"/>
      <c r="M17" s="17"/>
      <c r="N17" s="23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</row>
    <row r="18" spans="1:48" s="22" customFormat="1" x14ac:dyDescent="0.25">
      <c r="A18" s="23"/>
      <c r="B18" s="16"/>
      <c r="C18" s="24"/>
      <c r="D18" s="24"/>
      <c r="E18" s="24"/>
      <c r="F18" s="24"/>
      <c r="G18" s="73" t="s">
        <v>262</v>
      </c>
      <c r="H18" s="24"/>
      <c r="I18" s="24"/>
      <c r="J18" s="15"/>
      <c r="K18" s="24"/>
      <c r="L18" s="24"/>
      <c r="M18" s="16"/>
      <c r="N18" s="23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</row>
    <row r="19" spans="1:48" x14ac:dyDescent="0.25">
      <c r="A19" s="23"/>
      <c r="B19" s="14"/>
      <c r="C19" s="24" t="s">
        <v>11</v>
      </c>
      <c r="D19" s="19"/>
      <c r="E19" s="19"/>
      <c r="F19" s="19"/>
      <c r="G19" s="73" t="s">
        <v>30</v>
      </c>
      <c r="H19" s="19"/>
      <c r="I19" s="19"/>
      <c r="J19" s="19"/>
      <c r="K19" s="19"/>
      <c r="L19" s="19"/>
      <c r="M19" s="14"/>
      <c r="N19" s="23"/>
    </row>
    <row r="20" spans="1:48" x14ac:dyDescent="0.25">
      <c r="A20" s="23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23"/>
    </row>
    <row r="21" spans="1:48" ht="7.5" customHeight="1" x14ac:dyDescent="0.25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</row>
    <row r="22" spans="1:48" s="7" customFormat="1" x14ac:dyDescent="0.25"/>
    <row r="23" spans="1:48" s="7" customFormat="1" x14ac:dyDescent="0.25"/>
    <row r="24" spans="1:48" s="7" customFormat="1" x14ac:dyDescent="0.25"/>
    <row r="25" spans="1:48" s="7" customFormat="1" x14ac:dyDescent="0.25"/>
    <row r="26" spans="1:48" s="7" customFormat="1" x14ac:dyDescent="0.25"/>
    <row r="27" spans="1:48" s="7" customFormat="1" x14ac:dyDescent="0.25"/>
    <row r="28" spans="1:48" s="7" customFormat="1" x14ac:dyDescent="0.25"/>
    <row r="29" spans="1:48" s="7" customFormat="1" x14ac:dyDescent="0.25"/>
    <row r="30" spans="1:48" s="7" customFormat="1" x14ac:dyDescent="0.25"/>
    <row r="31" spans="1:48" s="7" customFormat="1" x14ac:dyDescent="0.25"/>
    <row r="32" spans="1:48" s="7" customFormat="1" x14ac:dyDescent="0.25"/>
    <row r="33" s="7" customFormat="1" x14ac:dyDescent="0.25"/>
    <row r="34" s="7" customFormat="1" x14ac:dyDescent="0.25"/>
    <row r="35" s="7" customFormat="1" x14ac:dyDescent="0.25"/>
    <row r="36" s="7" customFormat="1" x14ac:dyDescent="0.25"/>
    <row r="37" s="7" customFormat="1" x14ac:dyDescent="0.25"/>
    <row r="38" s="7" customFormat="1" x14ac:dyDescent="0.25"/>
    <row r="39" s="7" customFormat="1" x14ac:dyDescent="0.25"/>
    <row r="40" s="7" customFormat="1" x14ac:dyDescent="0.25"/>
    <row r="41" s="7" customFormat="1" x14ac:dyDescent="0.25"/>
    <row r="42" s="7" customFormat="1" x14ac:dyDescent="0.25"/>
    <row r="43" s="7" customFormat="1" x14ac:dyDescent="0.25"/>
    <row r="44" s="7" customFormat="1" x14ac:dyDescent="0.25"/>
    <row r="45" s="7" customFormat="1" x14ac:dyDescent="0.25"/>
    <row r="46" s="7" customFormat="1" x14ac:dyDescent="0.25"/>
    <row r="47" s="7" customFormat="1" x14ac:dyDescent="0.25"/>
    <row r="48" s="7" customFormat="1" x14ac:dyDescent="0.25"/>
    <row r="49" s="7" customFormat="1" x14ac:dyDescent="0.25"/>
    <row r="50" s="7" customFormat="1" x14ac:dyDescent="0.25"/>
    <row r="51" s="7" customFormat="1" x14ac:dyDescent="0.25"/>
    <row r="52" s="7" customFormat="1" x14ac:dyDescent="0.25"/>
    <row r="53" s="7" customFormat="1" x14ac:dyDescent="0.25"/>
    <row r="54" s="7" customFormat="1" x14ac:dyDescent="0.25"/>
    <row r="55" s="7" customFormat="1" x14ac:dyDescent="0.25"/>
    <row r="56" s="7" customFormat="1" x14ac:dyDescent="0.25"/>
    <row r="57" s="7" customFormat="1" x14ac:dyDescent="0.25"/>
    <row r="58" s="7" customFormat="1" x14ac:dyDescent="0.25"/>
    <row r="59" s="7" customFormat="1" x14ac:dyDescent="0.25"/>
    <row r="60" s="7" customFormat="1" x14ac:dyDescent="0.25"/>
    <row r="61" s="7" customFormat="1" x14ac:dyDescent="0.25"/>
    <row r="62" s="7" customFormat="1" x14ac:dyDescent="0.25"/>
    <row r="63" s="7" customFormat="1" x14ac:dyDescent="0.25"/>
    <row r="64" s="7" customFormat="1" x14ac:dyDescent="0.25"/>
    <row r="65" s="7" customFormat="1" x14ac:dyDescent="0.25"/>
    <row r="66" s="7" customFormat="1" x14ac:dyDescent="0.25"/>
    <row r="67" s="7" customFormat="1" x14ac:dyDescent="0.25"/>
    <row r="68" s="7" customFormat="1" x14ac:dyDescent="0.25"/>
    <row r="69" s="7" customFormat="1" x14ac:dyDescent="0.25"/>
    <row r="70" s="7" customFormat="1" x14ac:dyDescent="0.25"/>
    <row r="71" s="7" customFormat="1" x14ac:dyDescent="0.25"/>
    <row r="72" s="7" customFormat="1" x14ac:dyDescent="0.25"/>
    <row r="73" s="7" customFormat="1" x14ac:dyDescent="0.25"/>
    <row r="74" s="7" customFormat="1" x14ac:dyDescent="0.25"/>
    <row r="75" s="7" customFormat="1" x14ac:dyDescent="0.25"/>
    <row r="76" s="7" customFormat="1" x14ac:dyDescent="0.25"/>
    <row r="77" s="7" customFormat="1" x14ac:dyDescent="0.25"/>
    <row r="78" s="7" customFormat="1" x14ac:dyDescent="0.25"/>
    <row r="79" s="7" customFormat="1" x14ac:dyDescent="0.25"/>
    <row r="80" s="7" customFormat="1" x14ac:dyDescent="0.25"/>
    <row r="81" s="7" customFormat="1" x14ac:dyDescent="0.25"/>
    <row r="82" s="7" customFormat="1" x14ac:dyDescent="0.25"/>
    <row r="83" s="7" customFormat="1" x14ac:dyDescent="0.25"/>
    <row r="84" s="7" customFormat="1" x14ac:dyDescent="0.25"/>
    <row r="85" s="7" customFormat="1" x14ac:dyDescent="0.25"/>
    <row r="86" s="7" customFormat="1" x14ac:dyDescent="0.25"/>
    <row r="87" s="7" customFormat="1" x14ac:dyDescent="0.25"/>
    <row r="88" s="7" customFormat="1" x14ac:dyDescent="0.25"/>
    <row r="89" s="7" customFormat="1" x14ac:dyDescent="0.25"/>
    <row r="90" s="7" customFormat="1" x14ac:dyDescent="0.25"/>
    <row r="91" s="7" customFormat="1" x14ac:dyDescent="0.25"/>
    <row r="92" s="7" customFormat="1" x14ac:dyDescent="0.25"/>
    <row r="93" s="7" customFormat="1" x14ac:dyDescent="0.25"/>
    <row r="94" s="7" customFormat="1" x14ac:dyDescent="0.25"/>
    <row r="95" s="7" customFormat="1" x14ac:dyDescent="0.25"/>
    <row r="96" s="7" customFormat="1" x14ac:dyDescent="0.25"/>
    <row r="97" s="7" customFormat="1" x14ac:dyDescent="0.25"/>
    <row r="98" s="7" customFormat="1" x14ac:dyDescent="0.25"/>
    <row r="99" s="7" customFormat="1" x14ac:dyDescent="0.25"/>
    <row r="100" s="7" customFormat="1" x14ac:dyDescent="0.25"/>
    <row r="101" s="7" customFormat="1" x14ac:dyDescent="0.25"/>
    <row r="102" s="7" customFormat="1" x14ac:dyDescent="0.25"/>
    <row r="103" s="7" customFormat="1" x14ac:dyDescent="0.25"/>
    <row r="104" s="7" customFormat="1" x14ac:dyDescent="0.25"/>
    <row r="105" s="7" customFormat="1" x14ac:dyDescent="0.25"/>
    <row r="106" s="7" customFormat="1" x14ac:dyDescent="0.25"/>
    <row r="107" s="7" customFormat="1" x14ac:dyDescent="0.25"/>
    <row r="108" s="7" customFormat="1" x14ac:dyDescent="0.25"/>
    <row r="109" s="7" customFormat="1" x14ac:dyDescent="0.25"/>
    <row r="110" s="7" customFormat="1" x14ac:dyDescent="0.25"/>
    <row r="111" s="7" customFormat="1" x14ac:dyDescent="0.25"/>
    <row r="112" s="7" customFormat="1" x14ac:dyDescent="0.25"/>
  </sheetData>
  <mergeCells count="3">
    <mergeCell ref="D3:M3"/>
    <mergeCell ref="D4:M4"/>
    <mergeCell ref="J14:L15"/>
  </mergeCells>
  <phoneticPr fontId="5" type="noConversion"/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8B97F-0CB4-4494-B4D1-03F4A7182328}">
  <dimension ref="A1:DW263"/>
  <sheetViews>
    <sheetView showGridLines="0" zoomScale="120" zoomScaleNormal="120" workbookViewId="0"/>
  </sheetViews>
  <sheetFormatPr defaultColWidth="9.140625" defaultRowHeight="15" x14ac:dyDescent="0.25"/>
  <cols>
    <col min="1" max="1" width="1.42578125" style="43" customWidth="1"/>
    <col min="2" max="2" width="5.7109375" style="43" customWidth="1"/>
    <col min="3" max="3" width="34.5703125" style="42" customWidth="1"/>
    <col min="4" max="4" width="9.140625" style="42"/>
    <col min="5" max="5" width="2.7109375" style="42" bestFit="1" customWidth="1"/>
    <col min="6" max="6" width="9.140625" style="42"/>
    <col min="7" max="7" width="3.42578125" style="42" customWidth="1"/>
    <col min="8" max="8" width="9" style="42" customWidth="1"/>
    <col min="9" max="9" width="18.140625" style="43" customWidth="1"/>
    <col min="10" max="10" width="15.28515625" style="43" customWidth="1"/>
    <col min="11" max="15" width="10.28515625" style="43" customWidth="1"/>
    <col min="16" max="16" width="9.140625" style="43"/>
    <col min="17" max="17" width="1.42578125" style="43" customWidth="1"/>
    <col min="18" max="127" width="9.140625" style="43"/>
    <col min="128" max="16384" width="9.140625" style="42"/>
  </cols>
  <sheetData>
    <row r="1" spans="1:127" s="43" customFormat="1" ht="7.5" customHeight="1" x14ac:dyDescent="0.25">
      <c r="A1" s="66"/>
      <c r="B1" s="56"/>
      <c r="C1" s="57"/>
      <c r="D1" s="58"/>
      <c r="E1" s="56"/>
      <c r="F1" s="58"/>
      <c r="G1" s="58"/>
      <c r="H1" s="58"/>
      <c r="I1" s="56"/>
      <c r="J1" s="56"/>
      <c r="K1" s="56"/>
      <c r="L1" s="56"/>
      <c r="M1" s="56"/>
      <c r="N1" s="56"/>
      <c r="O1" s="56"/>
      <c r="P1" s="56"/>
      <c r="Q1" s="56"/>
    </row>
    <row r="2" spans="1:127" s="43" customFormat="1" x14ac:dyDescent="0.25">
      <c r="A2" s="66"/>
      <c r="B2" s="60"/>
      <c r="C2" s="67"/>
      <c r="D2" s="62"/>
      <c r="E2" s="60"/>
      <c r="F2" s="62"/>
      <c r="G2" s="62"/>
      <c r="H2" s="62"/>
      <c r="I2" s="60"/>
      <c r="J2" s="60"/>
      <c r="K2" s="60"/>
      <c r="L2" s="60"/>
      <c r="M2" s="60"/>
      <c r="N2" s="60"/>
      <c r="O2" s="60"/>
      <c r="P2" s="60"/>
      <c r="Q2" s="56"/>
    </row>
    <row r="3" spans="1:127" s="44" customFormat="1" ht="66" customHeight="1" x14ac:dyDescent="0.25">
      <c r="A3" s="66"/>
      <c r="B3" s="60"/>
      <c r="C3" s="69" t="s">
        <v>30</v>
      </c>
      <c r="D3" s="60"/>
      <c r="E3" s="61"/>
      <c r="F3" s="61"/>
      <c r="G3" s="61"/>
      <c r="H3" s="61"/>
      <c r="I3" s="60"/>
      <c r="J3" s="60"/>
      <c r="K3" s="61"/>
      <c r="L3" s="61"/>
      <c r="M3" s="61"/>
      <c r="N3" s="61"/>
      <c r="O3" s="61"/>
      <c r="P3" s="60"/>
      <c r="Q3" s="56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</row>
    <row r="4" spans="1:127" s="44" customFormat="1" ht="15" customHeight="1" x14ac:dyDescent="0.25">
      <c r="A4" s="66"/>
      <c r="B4" s="60"/>
      <c r="C4" s="60"/>
      <c r="D4" s="60"/>
      <c r="E4" s="60"/>
      <c r="F4" s="60"/>
      <c r="G4" s="60"/>
      <c r="H4" s="60"/>
      <c r="I4" s="60"/>
      <c r="J4" s="60"/>
      <c r="K4" s="61"/>
      <c r="L4" s="61"/>
      <c r="M4" s="61"/>
      <c r="N4" s="61"/>
      <c r="O4" s="61"/>
      <c r="P4" s="60"/>
      <c r="Q4" s="56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</row>
    <row r="5" spans="1:127" x14ac:dyDescent="0.25">
      <c r="A5" s="66"/>
      <c r="B5" s="60"/>
      <c r="C5" s="59" t="s">
        <v>62</v>
      </c>
      <c r="D5" s="232" t="s">
        <v>24</v>
      </c>
      <c r="E5" s="233"/>
      <c r="F5" s="233"/>
      <c r="G5" s="234"/>
      <c r="H5" s="60"/>
      <c r="I5" s="60"/>
      <c r="J5" s="60"/>
      <c r="K5" s="60"/>
      <c r="L5" s="60"/>
      <c r="M5" s="60"/>
      <c r="N5" s="60"/>
      <c r="O5" s="60"/>
      <c r="P5" s="60"/>
      <c r="Q5" s="56"/>
    </row>
    <row r="6" spans="1:127" x14ac:dyDescent="0.25">
      <c r="A6" s="66"/>
      <c r="B6" s="60"/>
      <c r="C6" s="46" t="s">
        <v>63</v>
      </c>
      <c r="D6" s="47">
        <v>0</v>
      </c>
      <c r="E6" s="47" t="s">
        <v>7</v>
      </c>
      <c r="F6" s="228">
        <v>49</v>
      </c>
      <c r="G6" s="229"/>
      <c r="H6" s="60"/>
      <c r="I6" s="60"/>
      <c r="J6" s="60"/>
      <c r="K6" s="60"/>
      <c r="L6" s="60"/>
      <c r="M6" s="60"/>
      <c r="N6" s="60"/>
      <c r="O6" s="60"/>
      <c r="P6" s="60"/>
      <c r="Q6" s="56"/>
    </row>
    <row r="7" spans="1:127" x14ac:dyDescent="0.25">
      <c r="A7" s="66"/>
      <c r="B7" s="60"/>
      <c r="C7" s="45" t="s">
        <v>64</v>
      </c>
      <c r="D7" s="48">
        <v>50</v>
      </c>
      <c r="E7" s="48" t="s">
        <v>7</v>
      </c>
      <c r="F7" s="230">
        <v>100</v>
      </c>
      <c r="G7" s="231"/>
      <c r="H7" s="60"/>
      <c r="I7" s="60"/>
      <c r="J7" s="60"/>
      <c r="K7" s="60"/>
      <c r="L7" s="60"/>
      <c r="M7" s="60"/>
      <c r="N7" s="60"/>
      <c r="O7" s="60"/>
      <c r="P7" s="60"/>
      <c r="Q7" s="56"/>
    </row>
    <row r="8" spans="1:127" x14ac:dyDescent="0.25">
      <c r="A8" s="66"/>
      <c r="B8" s="60"/>
      <c r="C8" s="65" t="s">
        <v>28</v>
      </c>
      <c r="D8" s="64"/>
      <c r="E8" s="64"/>
      <c r="F8" s="64"/>
      <c r="G8" s="64"/>
      <c r="H8" s="60"/>
      <c r="I8" s="60"/>
      <c r="J8" s="60"/>
      <c r="K8" s="60"/>
      <c r="L8" s="60"/>
      <c r="M8" s="60"/>
      <c r="N8" s="60"/>
      <c r="O8" s="60"/>
      <c r="P8" s="60"/>
      <c r="Q8" s="56"/>
    </row>
    <row r="9" spans="1:127" x14ac:dyDescent="0.25">
      <c r="A9" s="66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56"/>
    </row>
    <row r="10" spans="1:127" s="43" customFormat="1" x14ac:dyDescent="0.25">
      <c r="A10" s="66"/>
      <c r="B10" s="60"/>
      <c r="C10" s="59" t="s">
        <v>29</v>
      </c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56"/>
    </row>
    <row r="11" spans="1:127" x14ac:dyDescent="0.25">
      <c r="A11" s="66"/>
      <c r="B11" s="60"/>
      <c r="C11" s="77" t="s">
        <v>275</v>
      </c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56"/>
    </row>
    <row r="12" spans="1:127" x14ac:dyDescent="0.25">
      <c r="A12" s="66"/>
      <c r="B12" s="60"/>
      <c r="C12" s="78" t="s">
        <v>276</v>
      </c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56"/>
    </row>
    <row r="13" spans="1:127" x14ac:dyDescent="0.25">
      <c r="A13" s="66"/>
      <c r="B13" s="60"/>
      <c r="C13" s="65" t="s">
        <v>28</v>
      </c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56"/>
    </row>
    <row r="14" spans="1:127" x14ac:dyDescent="0.25">
      <c r="A14" s="66"/>
      <c r="B14" s="60"/>
      <c r="C14" s="63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56"/>
    </row>
    <row r="15" spans="1:127" s="43" customFormat="1" x14ac:dyDescent="0.25">
      <c r="A15" s="66"/>
      <c r="B15" s="60"/>
      <c r="C15" s="59" t="s">
        <v>22</v>
      </c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56"/>
    </row>
    <row r="16" spans="1:127" x14ac:dyDescent="0.25">
      <c r="A16" s="66"/>
      <c r="B16" s="60"/>
      <c r="C16" s="49" t="s">
        <v>2</v>
      </c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56"/>
    </row>
    <row r="17" spans="1:17" x14ac:dyDescent="0.25">
      <c r="A17" s="66"/>
      <c r="B17" s="60"/>
      <c r="C17" s="50" t="s">
        <v>3</v>
      </c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56"/>
    </row>
    <row r="18" spans="1:17" x14ac:dyDescent="0.25">
      <c r="A18" s="66"/>
      <c r="B18" s="60"/>
      <c r="C18" s="51" t="s">
        <v>4</v>
      </c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56"/>
    </row>
    <row r="19" spans="1:17" x14ac:dyDescent="0.25">
      <c r="A19" s="66"/>
      <c r="B19" s="60"/>
      <c r="C19" s="52" t="s">
        <v>23</v>
      </c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56"/>
    </row>
    <row r="20" spans="1:17" s="43" customFormat="1" x14ac:dyDescent="0.25">
      <c r="A20" s="66"/>
      <c r="B20" s="60"/>
      <c r="C20" s="68" t="s">
        <v>28</v>
      </c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56"/>
    </row>
    <row r="21" spans="1:17" x14ac:dyDescent="0.25">
      <c r="A21" s="66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56"/>
    </row>
    <row r="22" spans="1:17" x14ac:dyDescent="0.25">
      <c r="A22" s="66"/>
      <c r="B22" s="60"/>
      <c r="C22" s="232" t="s">
        <v>265</v>
      </c>
      <c r="D22" s="233"/>
      <c r="E22" s="233"/>
      <c r="F22" s="234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56"/>
    </row>
    <row r="23" spans="1:17" x14ac:dyDescent="0.25">
      <c r="A23" s="66"/>
      <c r="B23" s="60"/>
      <c r="C23" s="184" t="s">
        <v>268</v>
      </c>
      <c r="D23" s="185">
        <v>60</v>
      </c>
      <c r="E23" s="186" t="s">
        <v>267</v>
      </c>
      <c r="F23" s="187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56"/>
    </row>
    <row r="24" spans="1:17" x14ac:dyDescent="0.25">
      <c r="A24" s="66"/>
      <c r="B24" s="60"/>
      <c r="C24" s="188" t="s">
        <v>266</v>
      </c>
      <c r="D24" s="189">
        <v>3</v>
      </c>
      <c r="E24" s="190" t="s">
        <v>269</v>
      </c>
      <c r="F24" s="191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56"/>
    </row>
    <row r="25" spans="1:17" x14ac:dyDescent="0.25">
      <c r="A25" s="66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56"/>
    </row>
    <row r="26" spans="1:17" x14ac:dyDescent="0.25">
      <c r="A26" s="66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56"/>
    </row>
    <row r="27" spans="1:17" s="43" customFormat="1" x14ac:dyDescent="0.25">
      <c r="A27" s="66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56"/>
    </row>
    <row r="28" spans="1:17" s="43" customFormat="1" ht="7.5" customHeight="1" x14ac:dyDescent="0.25">
      <c r="A28" s="6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</row>
    <row r="29" spans="1:17" s="43" customFormat="1" x14ac:dyDescent="0.25"/>
    <row r="30" spans="1:17" s="43" customFormat="1" x14ac:dyDescent="0.25"/>
    <row r="31" spans="1:17" s="43" customFormat="1" x14ac:dyDescent="0.25"/>
    <row r="32" spans="1:17" s="43" customFormat="1" x14ac:dyDescent="0.25"/>
    <row r="33" s="43" customFormat="1" x14ac:dyDescent="0.25"/>
    <row r="34" s="43" customFormat="1" x14ac:dyDescent="0.25"/>
    <row r="35" s="43" customFormat="1" x14ac:dyDescent="0.25"/>
    <row r="36" s="43" customFormat="1" x14ac:dyDescent="0.25"/>
    <row r="37" s="43" customFormat="1" x14ac:dyDescent="0.25"/>
    <row r="38" s="43" customFormat="1" x14ac:dyDescent="0.25"/>
    <row r="39" s="43" customFormat="1" x14ac:dyDescent="0.25"/>
    <row r="40" s="43" customFormat="1" x14ac:dyDescent="0.25"/>
    <row r="41" s="43" customFormat="1" x14ac:dyDescent="0.25"/>
    <row r="42" s="43" customFormat="1" x14ac:dyDescent="0.25"/>
    <row r="43" s="43" customFormat="1" x14ac:dyDescent="0.25"/>
    <row r="44" s="43" customFormat="1" x14ac:dyDescent="0.25"/>
    <row r="45" s="43" customFormat="1" x14ac:dyDescent="0.25"/>
    <row r="46" s="43" customFormat="1" x14ac:dyDescent="0.25"/>
    <row r="47" s="43" customFormat="1" x14ac:dyDescent="0.25"/>
    <row r="48" s="43" customFormat="1" x14ac:dyDescent="0.25"/>
    <row r="49" s="43" customFormat="1" x14ac:dyDescent="0.25"/>
    <row r="50" s="43" customFormat="1" x14ac:dyDescent="0.25"/>
    <row r="51" s="43" customFormat="1" x14ac:dyDescent="0.25"/>
    <row r="52" s="43" customFormat="1" x14ac:dyDescent="0.25"/>
    <row r="53" s="43" customFormat="1" x14ac:dyDescent="0.25"/>
    <row r="54" s="43" customFormat="1" x14ac:dyDescent="0.25"/>
    <row r="55" s="43" customFormat="1" x14ac:dyDescent="0.25"/>
    <row r="56" s="43" customFormat="1" x14ac:dyDescent="0.25"/>
    <row r="57" s="43" customFormat="1" x14ac:dyDescent="0.25"/>
    <row r="58" s="43" customFormat="1" x14ac:dyDescent="0.25"/>
    <row r="59" s="43" customFormat="1" x14ac:dyDescent="0.25"/>
    <row r="60" s="43" customFormat="1" x14ac:dyDescent="0.25"/>
    <row r="61" s="43" customFormat="1" x14ac:dyDescent="0.25"/>
    <row r="62" s="43" customFormat="1" x14ac:dyDescent="0.25"/>
    <row r="63" s="43" customFormat="1" x14ac:dyDescent="0.25"/>
    <row r="64" s="43" customFormat="1" x14ac:dyDescent="0.25"/>
    <row r="65" s="43" customFormat="1" x14ac:dyDescent="0.25"/>
    <row r="66" s="43" customFormat="1" x14ac:dyDescent="0.25"/>
    <row r="67" s="43" customFormat="1" x14ac:dyDescent="0.25"/>
    <row r="68" s="43" customFormat="1" x14ac:dyDescent="0.25"/>
    <row r="69" s="43" customFormat="1" x14ac:dyDescent="0.25"/>
    <row r="70" s="43" customFormat="1" x14ac:dyDescent="0.25"/>
    <row r="71" s="43" customFormat="1" x14ac:dyDescent="0.25"/>
    <row r="72" s="43" customFormat="1" x14ac:dyDescent="0.25"/>
    <row r="73" s="43" customFormat="1" x14ac:dyDescent="0.25"/>
    <row r="74" s="43" customFormat="1" x14ac:dyDescent="0.25"/>
    <row r="75" s="43" customFormat="1" x14ac:dyDescent="0.25"/>
    <row r="76" s="43" customFormat="1" x14ac:dyDescent="0.25"/>
    <row r="77" s="43" customFormat="1" x14ac:dyDescent="0.25"/>
    <row r="78" s="43" customFormat="1" x14ac:dyDescent="0.25"/>
    <row r="79" s="43" customFormat="1" x14ac:dyDescent="0.25"/>
    <row r="80" s="43" customFormat="1" x14ac:dyDescent="0.25"/>
    <row r="81" s="43" customFormat="1" x14ac:dyDescent="0.25"/>
    <row r="82" s="43" customFormat="1" x14ac:dyDescent="0.25"/>
    <row r="83" s="43" customFormat="1" x14ac:dyDescent="0.25"/>
    <row r="84" s="43" customFormat="1" x14ac:dyDescent="0.25"/>
    <row r="85" s="43" customFormat="1" x14ac:dyDescent="0.25"/>
    <row r="86" s="43" customFormat="1" x14ac:dyDescent="0.25"/>
    <row r="87" s="43" customFormat="1" x14ac:dyDescent="0.25"/>
    <row r="88" s="43" customFormat="1" x14ac:dyDescent="0.25"/>
    <row r="89" s="43" customFormat="1" x14ac:dyDescent="0.25"/>
    <row r="90" s="43" customFormat="1" x14ac:dyDescent="0.25"/>
    <row r="91" s="43" customFormat="1" x14ac:dyDescent="0.25"/>
    <row r="92" s="43" customFormat="1" x14ac:dyDescent="0.25"/>
    <row r="93" s="43" customFormat="1" x14ac:dyDescent="0.25"/>
    <row r="94" s="43" customFormat="1" x14ac:dyDescent="0.25"/>
    <row r="95" s="43" customFormat="1" x14ac:dyDescent="0.25"/>
    <row r="96" s="43" customFormat="1" x14ac:dyDescent="0.25"/>
    <row r="97" spans="1:127" s="43" customFormat="1" x14ac:dyDescent="0.25"/>
    <row r="98" spans="1:127" s="43" customFormat="1" x14ac:dyDescent="0.25"/>
    <row r="99" spans="1:127" s="43" customFormat="1" x14ac:dyDescent="0.25"/>
    <row r="100" spans="1:127" s="44" customFormat="1" x14ac:dyDescent="0.25">
      <c r="A100" s="43"/>
      <c r="B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</row>
    <row r="101" spans="1:127" s="44" customFormat="1" x14ac:dyDescent="0.25">
      <c r="A101" s="43"/>
      <c r="B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</row>
    <row r="102" spans="1:127" s="44" customFormat="1" x14ac:dyDescent="0.25">
      <c r="A102" s="43"/>
      <c r="B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</row>
    <row r="103" spans="1:127" s="44" customFormat="1" x14ac:dyDescent="0.25">
      <c r="A103" s="43"/>
      <c r="B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</row>
    <row r="104" spans="1:127" s="44" customFormat="1" x14ac:dyDescent="0.25">
      <c r="A104" s="43"/>
      <c r="B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</row>
    <row r="105" spans="1:127" s="44" customFormat="1" x14ac:dyDescent="0.25">
      <c r="A105" s="43"/>
      <c r="B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</row>
    <row r="106" spans="1:127" s="44" customFormat="1" x14ac:dyDescent="0.25">
      <c r="A106" s="43"/>
      <c r="B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</row>
    <row r="107" spans="1:127" s="44" customFormat="1" x14ac:dyDescent="0.25">
      <c r="A107" s="43"/>
      <c r="B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</row>
    <row r="108" spans="1:127" s="44" customFormat="1" x14ac:dyDescent="0.25">
      <c r="A108" s="43"/>
      <c r="B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</row>
    <row r="109" spans="1:127" s="44" customFormat="1" x14ac:dyDescent="0.25">
      <c r="A109" s="43"/>
      <c r="B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</row>
    <row r="110" spans="1:127" s="44" customFormat="1" x14ac:dyDescent="0.25">
      <c r="A110" s="43"/>
      <c r="B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</row>
    <row r="111" spans="1:127" s="44" customFormat="1" x14ac:dyDescent="0.25">
      <c r="A111" s="43"/>
      <c r="B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</row>
    <row r="112" spans="1:127" s="44" customFormat="1" x14ac:dyDescent="0.25">
      <c r="A112" s="43"/>
      <c r="B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</row>
    <row r="113" spans="1:127" s="44" customFormat="1" x14ac:dyDescent="0.25">
      <c r="A113" s="43"/>
      <c r="B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</row>
    <row r="114" spans="1:127" s="44" customFormat="1" x14ac:dyDescent="0.25">
      <c r="A114" s="43"/>
      <c r="B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</row>
    <row r="115" spans="1:127" s="44" customFormat="1" x14ac:dyDescent="0.25">
      <c r="A115" s="43"/>
      <c r="B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</row>
    <row r="116" spans="1:127" s="44" customFormat="1" x14ac:dyDescent="0.25">
      <c r="A116" s="43"/>
      <c r="B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</row>
    <row r="117" spans="1:127" s="44" customFormat="1" x14ac:dyDescent="0.25">
      <c r="A117" s="43"/>
      <c r="B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</row>
    <row r="118" spans="1:127" s="44" customFormat="1" x14ac:dyDescent="0.25">
      <c r="A118" s="43"/>
      <c r="B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</row>
    <row r="119" spans="1:127" s="44" customFormat="1" x14ac:dyDescent="0.25">
      <c r="A119" s="43"/>
      <c r="B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</row>
    <row r="120" spans="1:127" s="44" customFormat="1" x14ac:dyDescent="0.25">
      <c r="A120" s="43"/>
      <c r="B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</row>
    <row r="121" spans="1:127" s="44" customFormat="1" x14ac:dyDescent="0.25">
      <c r="A121" s="43"/>
      <c r="B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</row>
    <row r="122" spans="1:127" s="44" customFormat="1" x14ac:dyDescent="0.25">
      <c r="A122" s="43"/>
      <c r="B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</row>
    <row r="123" spans="1:127" s="44" customFormat="1" x14ac:dyDescent="0.25">
      <c r="A123" s="43"/>
      <c r="B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</row>
    <row r="124" spans="1:127" s="44" customFormat="1" x14ac:dyDescent="0.25">
      <c r="A124" s="43"/>
      <c r="B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</row>
    <row r="125" spans="1:127" s="44" customFormat="1" x14ac:dyDescent="0.25">
      <c r="A125" s="43"/>
      <c r="B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</row>
    <row r="126" spans="1:127" s="44" customFormat="1" x14ac:dyDescent="0.25">
      <c r="A126" s="43"/>
      <c r="B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</row>
    <row r="127" spans="1:127" s="44" customFormat="1" x14ac:dyDescent="0.25">
      <c r="A127" s="43"/>
      <c r="B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</row>
    <row r="128" spans="1:127" s="44" customFormat="1" x14ac:dyDescent="0.25">
      <c r="A128" s="43"/>
      <c r="B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</row>
    <row r="129" spans="1:127" s="44" customFormat="1" x14ac:dyDescent="0.25">
      <c r="A129" s="43"/>
      <c r="B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</row>
    <row r="130" spans="1:127" s="44" customFormat="1" x14ac:dyDescent="0.25">
      <c r="A130" s="43"/>
      <c r="B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</row>
    <row r="131" spans="1:127" s="44" customFormat="1" x14ac:dyDescent="0.25">
      <c r="A131" s="43"/>
      <c r="B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</row>
    <row r="132" spans="1:127" s="44" customFormat="1" x14ac:dyDescent="0.25">
      <c r="A132" s="43"/>
      <c r="B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</row>
    <row r="133" spans="1:127" s="44" customFormat="1" x14ac:dyDescent="0.25">
      <c r="A133" s="43"/>
      <c r="B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</row>
    <row r="134" spans="1:127" s="44" customFormat="1" x14ac:dyDescent="0.25">
      <c r="A134" s="43"/>
      <c r="B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</row>
    <row r="135" spans="1:127" s="44" customFormat="1" x14ac:dyDescent="0.25">
      <c r="A135" s="43"/>
      <c r="B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</row>
    <row r="136" spans="1:127" s="44" customFormat="1" x14ac:dyDescent="0.25">
      <c r="A136" s="43"/>
      <c r="B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</row>
    <row r="137" spans="1:127" s="44" customFormat="1" x14ac:dyDescent="0.25">
      <c r="A137" s="43"/>
      <c r="B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</row>
    <row r="138" spans="1:127" s="44" customFormat="1" x14ac:dyDescent="0.25">
      <c r="A138" s="43"/>
      <c r="B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</row>
    <row r="139" spans="1:127" s="44" customFormat="1" x14ac:dyDescent="0.25">
      <c r="A139" s="43"/>
      <c r="B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</row>
    <row r="140" spans="1:127" s="44" customFormat="1" x14ac:dyDescent="0.25">
      <c r="A140" s="43"/>
      <c r="B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</row>
    <row r="141" spans="1:127" s="44" customFormat="1" x14ac:dyDescent="0.25">
      <c r="A141" s="43"/>
      <c r="B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</row>
    <row r="142" spans="1:127" s="44" customFormat="1" x14ac:dyDescent="0.25">
      <c r="A142" s="43"/>
      <c r="B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3"/>
      <c r="BX142" s="43"/>
      <c r="BY142" s="43"/>
      <c r="BZ142" s="43"/>
      <c r="CA142" s="43"/>
      <c r="CB142" s="43"/>
      <c r="CC142" s="43"/>
      <c r="CD142" s="43"/>
      <c r="CE142" s="43"/>
      <c r="CF142" s="43"/>
      <c r="CG142" s="43"/>
      <c r="CH142" s="43"/>
      <c r="CI142" s="43"/>
      <c r="CJ142" s="43"/>
      <c r="CK142" s="43"/>
      <c r="CL142" s="43"/>
      <c r="CM142" s="43"/>
      <c r="CN142" s="43"/>
      <c r="CO142" s="43"/>
      <c r="CP142" s="43"/>
      <c r="CQ142" s="43"/>
      <c r="CR142" s="43"/>
      <c r="CS142" s="43"/>
      <c r="CT142" s="43"/>
      <c r="CU142" s="43"/>
      <c r="CV142" s="43"/>
      <c r="CW142" s="43"/>
      <c r="CX142" s="43"/>
      <c r="CY142" s="43"/>
      <c r="CZ142" s="43"/>
      <c r="DA142" s="43"/>
      <c r="DB142" s="43"/>
      <c r="DC142" s="43"/>
      <c r="DD142" s="43"/>
      <c r="DE142" s="43"/>
      <c r="DF142" s="43"/>
      <c r="DG142" s="43"/>
      <c r="DH142" s="43"/>
      <c r="DI142" s="43"/>
      <c r="DJ142" s="43"/>
      <c r="DK142" s="43"/>
      <c r="DL142" s="43"/>
      <c r="DM142" s="43"/>
      <c r="DN142" s="43"/>
      <c r="DO142" s="43"/>
      <c r="DP142" s="43"/>
      <c r="DQ142" s="43"/>
      <c r="DR142" s="43"/>
      <c r="DS142" s="43"/>
      <c r="DT142" s="43"/>
      <c r="DU142" s="43"/>
      <c r="DV142" s="43"/>
      <c r="DW142" s="43"/>
    </row>
    <row r="143" spans="1:127" s="44" customFormat="1" x14ac:dyDescent="0.25">
      <c r="A143" s="43"/>
      <c r="B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43"/>
      <c r="CA143" s="43"/>
      <c r="CB143" s="43"/>
      <c r="CC143" s="43"/>
      <c r="CD143" s="43"/>
      <c r="CE143" s="43"/>
      <c r="CF143" s="43"/>
      <c r="CG143" s="43"/>
      <c r="CH143" s="43"/>
      <c r="CI143" s="43"/>
      <c r="CJ143" s="43"/>
      <c r="CK143" s="43"/>
      <c r="CL143" s="43"/>
      <c r="CM143" s="43"/>
      <c r="CN143" s="43"/>
      <c r="CO143" s="43"/>
      <c r="CP143" s="43"/>
      <c r="CQ143" s="43"/>
      <c r="CR143" s="43"/>
      <c r="CS143" s="43"/>
      <c r="CT143" s="43"/>
      <c r="CU143" s="43"/>
      <c r="CV143" s="43"/>
      <c r="CW143" s="43"/>
      <c r="CX143" s="43"/>
      <c r="CY143" s="43"/>
      <c r="CZ143" s="43"/>
      <c r="DA143" s="43"/>
      <c r="DB143" s="43"/>
      <c r="DC143" s="43"/>
      <c r="DD143" s="43"/>
      <c r="DE143" s="43"/>
      <c r="DF143" s="43"/>
      <c r="DG143" s="43"/>
      <c r="DH143" s="43"/>
      <c r="DI143" s="43"/>
      <c r="DJ143" s="43"/>
      <c r="DK143" s="43"/>
      <c r="DL143" s="43"/>
      <c r="DM143" s="43"/>
      <c r="DN143" s="43"/>
      <c r="DO143" s="43"/>
      <c r="DP143" s="43"/>
      <c r="DQ143" s="43"/>
      <c r="DR143" s="43"/>
      <c r="DS143" s="43"/>
      <c r="DT143" s="43"/>
      <c r="DU143" s="43"/>
      <c r="DV143" s="43"/>
      <c r="DW143" s="43"/>
    </row>
    <row r="144" spans="1:127" s="44" customFormat="1" x14ac:dyDescent="0.25">
      <c r="A144" s="43"/>
      <c r="B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</row>
    <row r="145" spans="1:127" s="44" customFormat="1" x14ac:dyDescent="0.25">
      <c r="A145" s="43"/>
      <c r="B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</row>
    <row r="146" spans="1:127" s="44" customFormat="1" x14ac:dyDescent="0.25">
      <c r="A146" s="43"/>
      <c r="B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</row>
    <row r="147" spans="1:127" s="44" customFormat="1" x14ac:dyDescent="0.25">
      <c r="A147" s="43"/>
      <c r="B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</row>
    <row r="148" spans="1:127" s="44" customFormat="1" x14ac:dyDescent="0.25">
      <c r="A148" s="43"/>
      <c r="B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</row>
    <row r="149" spans="1:127" s="44" customFormat="1" x14ac:dyDescent="0.25">
      <c r="A149" s="43"/>
      <c r="B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</row>
    <row r="150" spans="1:127" s="44" customFormat="1" x14ac:dyDescent="0.25">
      <c r="A150" s="43"/>
      <c r="B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</row>
    <row r="151" spans="1:127" s="44" customFormat="1" x14ac:dyDescent="0.25">
      <c r="A151" s="43"/>
      <c r="B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</row>
    <row r="152" spans="1:127" s="44" customFormat="1" x14ac:dyDescent="0.25">
      <c r="A152" s="43"/>
      <c r="B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</row>
    <row r="153" spans="1:127" s="44" customFormat="1" x14ac:dyDescent="0.25">
      <c r="A153" s="43"/>
      <c r="B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</row>
    <row r="154" spans="1:127" s="44" customFormat="1" x14ac:dyDescent="0.25">
      <c r="A154" s="43"/>
      <c r="B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</row>
    <row r="155" spans="1:127" s="44" customFormat="1" x14ac:dyDescent="0.25">
      <c r="A155" s="43"/>
      <c r="B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  <c r="BM155" s="43"/>
      <c r="BN155" s="43"/>
      <c r="BO155" s="43"/>
      <c r="BP155" s="43"/>
      <c r="BQ155" s="43"/>
      <c r="BR155" s="43"/>
      <c r="BS155" s="43"/>
      <c r="BT155" s="43"/>
      <c r="BU155" s="43"/>
      <c r="BV155" s="43"/>
      <c r="BW155" s="43"/>
      <c r="BX155" s="43"/>
      <c r="BY155" s="43"/>
      <c r="BZ155" s="43"/>
      <c r="CA155" s="43"/>
      <c r="CB155" s="43"/>
      <c r="CC155" s="43"/>
      <c r="CD155" s="43"/>
      <c r="CE155" s="43"/>
      <c r="CF155" s="43"/>
      <c r="CG155" s="43"/>
      <c r="CH155" s="43"/>
      <c r="CI155" s="43"/>
      <c r="CJ155" s="43"/>
      <c r="CK155" s="43"/>
      <c r="CL155" s="43"/>
      <c r="CM155" s="43"/>
      <c r="CN155" s="43"/>
      <c r="CO155" s="43"/>
      <c r="CP155" s="43"/>
      <c r="CQ155" s="43"/>
      <c r="CR155" s="43"/>
      <c r="CS155" s="43"/>
      <c r="CT155" s="43"/>
      <c r="CU155" s="43"/>
      <c r="CV155" s="43"/>
      <c r="CW155" s="43"/>
      <c r="CX155" s="43"/>
      <c r="CY155" s="43"/>
      <c r="CZ155" s="43"/>
      <c r="DA155" s="43"/>
      <c r="DB155" s="43"/>
      <c r="DC155" s="43"/>
      <c r="DD155" s="43"/>
      <c r="DE155" s="43"/>
      <c r="DF155" s="43"/>
      <c r="DG155" s="43"/>
      <c r="DH155" s="43"/>
      <c r="DI155" s="43"/>
      <c r="DJ155" s="43"/>
      <c r="DK155" s="43"/>
      <c r="DL155" s="43"/>
      <c r="DM155" s="43"/>
      <c r="DN155" s="43"/>
      <c r="DO155" s="43"/>
      <c r="DP155" s="43"/>
      <c r="DQ155" s="43"/>
      <c r="DR155" s="43"/>
      <c r="DS155" s="43"/>
      <c r="DT155" s="43"/>
      <c r="DU155" s="43"/>
      <c r="DV155" s="43"/>
      <c r="DW155" s="43"/>
    </row>
    <row r="156" spans="1:127" s="44" customFormat="1" x14ac:dyDescent="0.25">
      <c r="A156" s="43"/>
      <c r="B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43"/>
      <c r="BN156" s="43"/>
      <c r="BO156" s="43"/>
      <c r="BP156" s="43"/>
      <c r="BQ156" s="43"/>
      <c r="BR156" s="43"/>
      <c r="BS156" s="43"/>
      <c r="BT156" s="43"/>
      <c r="BU156" s="43"/>
      <c r="BV156" s="43"/>
      <c r="BW156" s="43"/>
      <c r="BX156" s="43"/>
      <c r="BY156" s="43"/>
      <c r="BZ156" s="43"/>
      <c r="CA156" s="43"/>
      <c r="CB156" s="43"/>
      <c r="CC156" s="43"/>
      <c r="CD156" s="43"/>
      <c r="CE156" s="43"/>
      <c r="CF156" s="43"/>
      <c r="CG156" s="43"/>
      <c r="CH156" s="43"/>
      <c r="CI156" s="43"/>
      <c r="CJ156" s="43"/>
      <c r="CK156" s="43"/>
      <c r="CL156" s="43"/>
      <c r="CM156" s="43"/>
      <c r="CN156" s="43"/>
      <c r="CO156" s="43"/>
      <c r="CP156" s="43"/>
      <c r="CQ156" s="43"/>
      <c r="CR156" s="43"/>
      <c r="CS156" s="43"/>
      <c r="CT156" s="43"/>
      <c r="CU156" s="43"/>
      <c r="CV156" s="43"/>
      <c r="CW156" s="43"/>
      <c r="CX156" s="43"/>
      <c r="CY156" s="43"/>
      <c r="CZ156" s="43"/>
      <c r="DA156" s="43"/>
      <c r="DB156" s="43"/>
      <c r="DC156" s="43"/>
      <c r="DD156" s="43"/>
      <c r="DE156" s="43"/>
      <c r="DF156" s="43"/>
      <c r="DG156" s="43"/>
      <c r="DH156" s="43"/>
      <c r="DI156" s="43"/>
      <c r="DJ156" s="43"/>
      <c r="DK156" s="43"/>
      <c r="DL156" s="43"/>
      <c r="DM156" s="43"/>
      <c r="DN156" s="43"/>
      <c r="DO156" s="43"/>
      <c r="DP156" s="43"/>
      <c r="DQ156" s="43"/>
      <c r="DR156" s="43"/>
      <c r="DS156" s="43"/>
      <c r="DT156" s="43"/>
      <c r="DU156" s="43"/>
      <c r="DV156" s="43"/>
      <c r="DW156" s="43"/>
    </row>
    <row r="157" spans="1:127" s="44" customFormat="1" x14ac:dyDescent="0.25">
      <c r="A157" s="43"/>
      <c r="B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</row>
    <row r="158" spans="1:127" s="44" customFormat="1" x14ac:dyDescent="0.25">
      <c r="A158" s="43"/>
      <c r="B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</row>
    <row r="159" spans="1:127" s="44" customFormat="1" x14ac:dyDescent="0.25">
      <c r="A159" s="43"/>
      <c r="B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</row>
    <row r="160" spans="1:127" s="44" customFormat="1" x14ac:dyDescent="0.25">
      <c r="A160" s="43"/>
      <c r="B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</row>
    <row r="161" spans="1:127" s="44" customFormat="1" x14ac:dyDescent="0.25">
      <c r="A161" s="43"/>
      <c r="B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</row>
    <row r="162" spans="1:127" s="44" customFormat="1" x14ac:dyDescent="0.25">
      <c r="A162" s="43"/>
      <c r="B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</row>
    <row r="163" spans="1:127" s="44" customFormat="1" x14ac:dyDescent="0.25">
      <c r="A163" s="43"/>
      <c r="B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</row>
    <row r="164" spans="1:127" s="44" customFormat="1" x14ac:dyDescent="0.25">
      <c r="A164" s="43"/>
      <c r="B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</row>
    <row r="165" spans="1:127" s="44" customFormat="1" x14ac:dyDescent="0.25">
      <c r="A165" s="43"/>
      <c r="B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</row>
    <row r="166" spans="1:127" s="44" customFormat="1" x14ac:dyDescent="0.25">
      <c r="A166" s="43"/>
      <c r="B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  <c r="BN166" s="43"/>
      <c r="BO166" s="43"/>
      <c r="BP166" s="43"/>
      <c r="BQ166" s="43"/>
      <c r="BR166" s="43"/>
      <c r="BS166" s="43"/>
      <c r="BT166" s="43"/>
      <c r="BU166" s="43"/>
      <c r="BV166" s="43"/>
      <c r="BW166" s="43"/>
      <c r="BX166" s="43"/>
      <c r="BY166" s="43"/>
      <c r="BZ166" s="43"/>
      <c r="CA166" s="43"/>
      <c r="CB166" s="43"/>
      <c r="CC166" s="43"/>
      <c r="CD166" s="43"/>
      <c r="CE166" s="43"/>
      <c r="CF166" s="43"/>
      <c r="CG166" s="43"/>
      <c r="CH166" s="43"/>
      <c r="CI166" s="43"/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/>
      <c r="CX166" s="43"/>
      <c r="CY166" s="43"/>
      <c r="CZ166" s="43"/>
      <c r="DA166" s="43"/>
      <c r="DB166" s="43"/>
      <c r="DC166" s="43"/>
      <c r="DD166" s="43"/>
      <c r="DE166" s="43"/>
      <c r="DF166" s="43"/>
      <c r="DG166" s="43"/>
      <c r="DH166" s="43"/>
      <c r="DI166" s="43"/>
      <c r="DJ166" s="43"/>
      <c r="DK166" s="43"/>
      <c r="DL166" s="43"/>
      <c r="DM166" s="43"/>
      <c r="DN166" s="43"/>
      <c r="DO166" s="43"/>
      <c r="DP166" s="43"/>
      <c r="DQ166" s="43"/>
      <c r="DR166" s="43"/>
      <c r="DS166" s="43"/>
      <c r="DT166" s="43"/>
      <c r="DU166" s="43"/>
      <c r="DV166" s="43"/>
      <c r="DW166" s="43"/>
    </row>
    <row r="167" spans="1:127" s="44" customFormat="1" x14ac:dyDescent="0.25">
      <c r="A167" s="43"/>
      <c r="B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  <c r="BN167" s="43"/>
      <c r="BO167" s="43"/>
      <c r="BP167" s="43"/>
      <c r="BQ167" s="43"/>
      <c r="BR167" s="43"/>
      <c r="BS167" s="43"/>
      <c r="BT167" s="43"/>
      <c r="BU167" s="43"/>
      <c r="BV167" s="43"/>
      <c r="BW167" s="43"/>
      <c r="BX167" s="43"/>
      <c r="BY167" s="43"/>
      <c r="BZ167" s="43"/>
      <c r="CA167" s="43"/>
      <c r="CB167" s="43"/>
      <c r="CC167" s="43"/>
      <c r="CD167" s="43"/>
      <c r="CE167" s="43"/>
      <c r="CF167" s="43"/>
      <c r="CG167" s="43"/>
      <c r="CH167" s="43"/>
      <c r="CI167" s="43"/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/>
      <c r="CX167" s="43"/>
      <c r="CY167" s="43"/>
      <c r="CZ167" s="43"/>
      <c r="DA167" s="43"/>
      <c r="DB167" s="43"/>
      <c r="DC167" s="43"/>
      <c r="DD167" s="43"/>
      <c r="DE167" s="43"/>
      <c r="DF167" s="43"/>
      <c r="DG167" s="43"/>
      <c r="DH167" s="43"/>
      <c r="DI167" s="43"/>
      <c r="DJ167" s="43"/>
      <c r="DK167" s="43"/>
      <c r="DL167" s="43"/>
      <c r="DM167" s="43"/>
      <c r="DN167" s="43"/>
      <c r="DO167" s="43"/>
      <c r="DP167" s="43"/>
      <c r="DQ167" s="43"/>
      <c r="DR167" s="43"/>
      <c r="DS167" s="43"/>
      <c r="DT167" s="43"/>
      <c r="DU167" s="43"/>
      <c r="DV167" s="43"/>
      <c r="DW167" s="43"/>
    </row>
    <row r="168" spans="1:127" s="44" customFormat="1" x14ac:dyDescent="0.25">
      <c r="A168" s="43"/>
      <c r="B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M168" s="43"/>
      <c r="BN168" s="43"/>
      <c r="BO168" s="43"/>
      <c r="BP168" s="43"/>
      <c r="BQ168" s="43"/>
      <c r="BR168" s="43"/>
      <c r="BS168" s="43"/>
      <c r="BT168" s="43"/>
      <c r="BU168" s="43"/>
      <c r="BV168" s="43"/>
      <c r="BW168" s="43"/>
      <c r="BX168" s="43"/>
      <c r="BY168" s="43"/>
      <c r="BZ168" s="43"/>
      <c r="CA168" s="43"/>
      <c r="CB168" s="43"/>
      <c r="CC168" s="43"/>
      <c r="CD168" s="43"/>
      <c r="CE168" s="43"/>
      <c r="CF168" s="43"/>
      <c r="CG168" s="43"/>
      <c r="CH168" s="43"/>
      <c r="CI168" s="43"/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/>
      <c r="CX168" s="43"/>
      <c r="CY168" s="43"/>
      <c r="CZ168" s="43"/>
      <c r="DA168" s="43"/>
      <c r="DB168" s="43"/>
      <c r="DC168" s="43"/>
      <c r="DD168" s="43"/>
      <c r="DE168" s="43"/>
      <c r="DF168" s="43"/>
      <c r="DG168" s="43"/>
      <c r="DH168" s="43"/>
      <c r="DI168" s="43"/>
      <c r="DJ168" s="43"/>
      <c r="DK168" s="43"/>
      <c r="DL168" s="43"/>
      <c r="DM168" s="43"/>
      <c r="DN168" s="43"/>
      <c r="DO168" s="43"/>
      <c r="DP168" s="43"/>
      <c r="DQ168" s="43"/>
      <c r="DR168" s="43"/>
      <c r="DS168" s="43"/>
      <c r="DT168" s="43"/>
      <c r="DU168" s="43"/>
      <c r="DV168" s="43"/>
      <c r="DW168" s="43"/>
    </row>
    <row r="169" spans="1:127" s="44" customFormat="1" x14ac:dyDescent="0.25">
      <c r="A169" s="43"/>
      <c r="B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43"/>
      <c r="BL169" s="43"/>
      <c r="BM169" s="43"/>
      <c r="BN169" s="43"/>
      <c r="BO169" s="43"/>
      <c r="BP169" s="43"/>
      <c r="BQ169" s="43"/>
      <c r="BR169" s="43"/>
      <c r="BS169" s="43"/>
      <c r="BT169" s="43"/>
      <c r="BU169" s="43"/>
      <c r="BV169" s="43"/>
      <c r="BW169" s="43"/>
      <c r="BX169" s="43"/>
      <c r="BY169" s="43"/>
      <c r="BZ169" s="43"/>
      <c r="CA169" s="43"/>
      <c r="CB169" s="43"/>
      <c r="CC169" s="43"/>
      <c r="CD169" s="43"/>
      <c r="CE169" s="43"/>
      <c r="CF169" s="43"/>
      <c r="CG169" s="43"/>
      <c r="CH169" s="43"/>
      <c r="CI169" s="43"/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/>
      <c r="CX169" s="43"/>
      <c r="CY169" s="43"/>
      <c r="CZ169" s="43"/>
      <c r="DA169" s="43"/>
      <c r="DB169" s="43"/>
      <c r="DC169" s="43"/>
      <c r="DD169" s="43"/>
      <c r="DE169" s="43"/>
      <c r="DF169" s="43"/>
      <c r="DG169" s="43"/>
      <c r="DH169" s="43"/>
      <c r="DI169" s="43"/>
      <c r="DJ169" s="43"/>
      <c r="DK169" s="43"/>
      <c r="DL169" s="43"/>
      <c r="DM169" s="43"/>
      <c r="DN169" s="43"/>
      <c r="DO169" s="43"/>
      <c r="DP169" s="43"/>
      <c r="DQ169" s="43"/>
      <c r="DR169" s="43"/>
      <c r="DS169" s="43"/>
      <c r="DT169" s="43"/>
      <c r="DU169" s="43"/>
      <c r="DV169" s="43"/>
      <c r="DW169" s="43"/>
    </row>
    <row r="170" spans="1:127" s="44" customFormat="1" x14ac:dyDescent="0.25">
      <c r="A170" s="43"/>
      <c r="B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  <c r="BM170" s="43"/>
      <c r="BN170" s="43"/>
      <c r="BO170" s="43"/>
      <c r="BP170" s="43"/>
      <c r="BQ170" s="43"/>
      <c r="BR170" s="43"/>
      <c r="BS170" s="43"/>
      <c r="BT170" s="43"/>
      <c r="BU170" s="43"/>
      <c r="BV170" s="43"/>
      <c r="BW170" s="43"/>
      <c r="BX170" s="43"/>
      <c r="BY170" s="43"/>
      <c r="BZ170" s="43"/>
      <c r="CA170" s="43"/>
      <c r="CB170" s="43"/>
      <c r="CC170" s="43"/>
      <c r="CD170" s="43"/>
      <c r="CE170" s="43"/>
      <c r="CF170" s="43"/>
      <c r="CG170" s="43"/>
      <c r="CH170" s="43"/>
      <c r="CI170" s="43"/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/>
      <c r="CX170" s="43"/>
      <c r="CY170" s="43"/>
      <c r="CZ170" s="43"/>
      <c r="DA170" s="43"/>
      <c r="DB170" s="43"/>
      <c r="DC170" s="43"/>
      <c r="DD170" s="43"/>
      <c r="DE170" s="43"/>
      <c r="DF170" s="43"/>
      <c r="DG170" s="43"/>
      <c r="DH170" s="43"/>
      <c r="DI170" s="43"/>
      <c r="DJ170" s="43"/>
      <c r="DK170" s="43"/>
      <c r="DL170" s="43"/>
      <c r="DM170" s="43"/>
      <c r="DN170" s="43"/>
      <c r="DO170" s="43"/>
      <c r="DP170" s="43"/>
      <c r="DQ170" s="43"/>
      <c r="DR170" s="43"/>
      <c r="DS170" s="43"/>
      <c r="DT170" s="43"/>
      <c r="DU170" s="43"/>
      <c r="DV170" s="43"/>
      <c r="DW170" s="43"/>
    </row>
    <row r="171" spans="1:127" s="44" customFormat="1" x14ac:dyDescent="0.25">
      <c r="A171" s="43"/>
      <c r="B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43"/>
      <c r="BL171" s="43"/>
      <c r="BM171" s="43"/>
      <c r="BN171" s="43"/>
      <c r="BO171" s="43"/>
      <c r="BP171" s="43"/>
      <c r="BQ171" s="43"/>
      <c r="BR171" s="43"/>
      <c r="BS171" s="43"/>
      <c r="BT171" s="43"/>
      <c r="BU171" s="43"/>
      <c r="BV171" s="43"/>
      <c r="BW171" s="43"/>
      <c r="BX171" s="43"/>
      <c r="BY171" s="43"/>
      <c r="BZ171" s="43"/>
      <c r="CA171" s="43"/>
      <c r="CB171" s="43"/>
      <c r="CC171" s="43"/>
      <c r="CD171" s="43"/>
      <c r="CE171" s="43"/>
      <c r="CF171" s="43"/>
      <c r="CG171" s="43"/>
      <c r="CH171" s="43"/>
      <c r="CI171" s="43"/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/>
      <c r="CX171" s="43"/>
      <c r="CY171" s="43"/>
      <c r="CZ171" s="43"/>
      <c r="DA171" s="43"/>
      <c r="DB171" s="43"/>
      <c r="DC171" s="43"/>
      <c r="DD171" s="43"/>
      <c r="DE171" s="43"/>
      <c r="DF171" s="43"/>
      <c r="DG171" s="43"/>
      <c r="DH171" s="43"/>
      <c r="DI171" s="43"/>
      <c r="DJ171" s="43"/>
      <c r="DK171" s="43"/>
      <c r="DL171" s="43"/>
      <c r="DM171" s="43"/>
      <c r="DN171" s="43"/>
      <c r="DO171" s="43"/>
      <c r="DP171" s="43"/>
      <c r="DQ171" s="43"/>
      <c r="DR171" s="43"/>
      <c r="DS171" s="43"/>
      <c r="DT171" s="43"/>
      <c r="DU171" s="43"/>
      <c r="DV171" s="43"/>
      <c r="DW171" s="43"/>
    </row>
    <row r="172" spans="1:127" s="44" customFormat="1" x14ac:dyDescent="0.25">
      <c r="A172" s="43"/>
      <c r="B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43"/>
      <c r="BL172" s="43"/>
      <c r="BM172" s="43"/>
      <c r="BN172" s="43"/>
      <c r="BO172" s="43"/>
      <c r="BP172" s="43"/>
      <c r="BQ172" s="43"/>
      <c r="BR172" s="43"/>
      <c r="BS172" s="43"/>
      <c r="BT172" s="43"/>
      <c r="BU172" s="43"/>
      <c r="BV172" s="43"/>
      <c r="BW172" s="43"/>
      <c r="BX172" s="43"/>
      <c r="BY172" s="43"/>
      <c r="BZ172" s="43"/>
      <c r="CA172" s="43"/>
      <c r="CB172" s="43"/>
      <c r="CC172" s="43"/>
      <c r="CD172" s="43"/>
      <c r="CE172" s="43"/>
      <c r="CF172" s="43"/>
      <c r="CG172" s="43"/>
      <c r="CH172" s="43"/>
      <c r="CI172" s="43"/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/>
      <c r="CX172" s="43"/>
      <c r="CY172" s="43"/>
      <c r="CZ172" s="43"/>
      <c r="DA172" s="43"/>
      <c r="DB172" s="43"/>
      <c r="DC172" s="43"/>
      <c r="DD172" s="43"/>
      <c r="DE172" s="43"/>
      <c r="DF172" s="43"/>
      <c r="DG172" s="43"/>
      <c r="DH172" s="43"/>
      <c r="DI172" s="43"/>
      <c r="DJ172" s="43"/>
      <c r="DK172" s="43"/>
      <c r="DL172" s="43"/>
      <c r="DM172" s="43"/>
      <c r="DN172" s="43"/>
      <c r="DO172" s="43"/>
      <c r="DP172" s="43"/>
      <c r="DQ172" s="43"/>
      <c r="DR172" s="43"/>
      <c r="DS172" s="43"/>
      <c r="DT172" s="43"/>
      <c r="DU172" s="43"/>
      <c r="DV172" s="43"/>
      <c r="DW172" s="43"/>
    </row>
    <row r="173" spans="1:127" s="44" customFormat="1" x14ac:dyDescent="0.25">
      <c r="A173" s="43"/>
      <c r="B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43"/>
      <c r="BL173" s="43"/>
      <c r="BM173" s="43"/>
      <c r="BN173" s="43"/>
      <c r="BO173" s="43"/>
      <c r="BP173" s="43"/>
      <c r="BQ173" s="43"/>
      <c r="BR173" s="43"/>
      <c r="BS173" s="43"/>
      <c r="BT173" s="43"/>
      <c r="BU173" s="43"/>
      <c r="BV173" s="43"/>
      <c r="BW173" s="43"/>
      <c r="BX173" s="43"/>
      <c r="BY173" s="43"/>
      <c r="BZ173" s="43"/>
      <c r="CA173" s="43"/>
      <c r="CB173" s="43"/>
      <c r="CC173" s="43"/>
      <c r="CD173" s="43"/>
      <c r="CE173" s="43"/>
      <c r="CF173" s="43"/>
      <c r="CG173" s="43"/>
      <c r="CH173" s="43"/>
      <c r="CI173" s="43"/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/>
      <c r="CX173" s="43"/>
      <c r="CY173" s="43"/>
      <c r="CZ173" s="43"/>
      <c r="DA173" s="43"/>
      <c r="DB173" s="43"/>
      <c r="DC173" s="43"/>
      <c r="DD173" s="43"/>
      <c r="DE173" s="43"/>
      <c r="DF173" s="43"/>
      <c r="DG173" s="43"/>
      <c r="DH173" s="43"/>
      <c r="DI173" s="43"/>
      <c r="DJ173" s="43"/>
      <c r="DK173" s="43"/>
      <c r="DL173" s="43"/>
      <c r="DM173" s="43"/>
      <c r="DN173" s="43"/>
      <c r="DO173" s="43"/>
      <c r="DP173" s="43"/>
      <c r="DQ173" s="43"/>
      <c r="DR173" s="43"/>
      <c r="DS173" s="43"/>
      <c r="DT173" s="43"/>
      <c r="DU173" s="43"/>
      <c r="DV173" s="43"/>
      <c r="DW173" s="43"/>
    </row>
    <row r="174" spans="1:127" s="44" customFormat="1" x14ac:dyDescent="0.25">
      <c r="A174" s="43"/>
      <c r="B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F174" s="43"/>
      <c r="BG174" s="43"/>
      <c r="BH174" s="43"/>
      <c r="BI174" s="43"/>
      <c r="BJ174" s="43"/>
      <c r="BK174" s="43"/>
      <c r="BL174" s="43"/>
      <c r="BM174" s="43"/>
      <c r="BN174" s="43"/>
      <c r="BO174" s="43"/>
      <c r="BP174" s="43"/>
      <c r="BQ174" s="43"/>
      <c r="BR174" s="43"/>
      <c r="BS174" s="43"/>
      <c r="BT174" s="43"/>
      <c r="BU174" s="43"/>
      <c r="BV174" s="43"/>
      <c r="BW174" s="43"/>
      <c r="BX174" s="43"/>
      <c r="BY174" s="43"/>
      <c r="BZ174" s="43"/>
      <c r="CA174" s="43"/>
      <c r="CB174" s="43"/>
      <c r="CC174" s="43"/>
      <c r="CD174" s="43"/>
      <c r="CE174" s="43"/>
      <c r="CF174" s="43"/>
      <c r="CG174" s="43"/>
      <c r="CH174" s="43"/>
      <c r="CI174" s="43"/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/>
      <c r="CX174" s="43"/>
      <c r="CY174" s="43"/>
      <c r="CZ174" s="43"/>
      <c r="DA174" s="43"/>
      <c r="DB174" s="43"/>
      <c r="DC174" s="43"/>
      <c r="DD174" s="43"/>
      <c r="DE174" s="43"/>
      <c r="DF174" s="43"/>
      <c r="DG174" s="43"/>
      <c r="DH174" s="43"/>
      <c r="DI174" s="43"/>
      <c r="DJ174" s="43"/>
      <c r="DK174" s="43"/>
      <c r="DL174" s="43"/>
      <c r="DM174" s="43"/>
      <c r="DN174" s="43"/>
      <c r="DO174" s="43"/>
      <c r="DP174" s="43"/>
      <c r="DQ174" s="43"/>
      <c r="DR174" s="43"/>
      <c r="DS174" s="43"/>
      <c r="DT174" s="43"/>
      <c r="DU174" s="43"/>
      <c r="DV174" s="43"/>
      <c r="DW174" s="43"/>
    </row>
    <row r="175" spans="1:127" s="44" customFormat="1" x14ac:dyDescent="0.25">
      <c r="A175" s="43"/>
      <c r="B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3"/>
      <c r="BL175" s="43"/>
      <c r="BM175" s="43"/>
      <c r="BN175" s="43"/>
      <c r="BO175" s="43"/>
      <c r="BP175" s="43"/>
      <c r="BQ175" s="43"/>
      <c r="BR175" s="43"/>
      <c r="BS175" s="43"/>
      <c r="BT175" s="43"/>
      <c r="BU175" s="43"/>
      <c r="BV175" s="43"/>
      <c r="BW175" s="43"/>
      <c r="BX175" s="43"/>
      <c r="BY175" s="43"/>
      <c r="BZ175" s="43"/>
      <c r="CA175" s="43"/>
      <c r="CB175" s="43"/>
      <c r="CC175" s="43"/>
      <c r="CD175" s="43"/>
      <c r="CE175" s="43"/>
      <c r="CF175" s="43"/>
      <c r="CG175" s="43"/>
      <c r="CH175" s="43"/>
      <c r="CI175" s="43"/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/>
      <c r="CX175" s="43"/>
      <c r="CY175" s="43"/>
      <c r="CZ175" s="43"/>
      <c r="DA175" s="43"/>
      <c r="DB175" s="43"/>
      <c r="DC175" s="43"/>
      <c r="DD175" s="43"/>
      <c r="DE175" s="43"/>
      <c r="DF175" s="43"/>
      <c r="DG175" s="43"/>
      <c r="DH175" s="43"/>
      <c r="DI175" s="43"/>
      <c r="DJ175" s="43"/>
      <c r="DK175" s="43"/>
      <c r="DL175" s="43"/>
      <c r="DM175" s="43"/>
      <c r="DN175" s="43"/>
      <c r="DO175" s="43"/>
      <c r="DP175" s="43"/>
      <c r="DQ175" s="43"/>
      <c r="DR175" s="43"/>
      <c r="DS175" s="43"/>
      <c r="DT175" s="43"/>
      <c r="DU175" s="43"/>
      <c r="DV175" s="43"/>
      <c r="DW175" s="43"/>
    </row>
    <row r="176" spans="1:127" s="44" customFormat="1" x14ac:dyDescent="0.25">
      <c r="A176" s="43"/>
      <c r="B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  <c r="BI176" s="43"/>
      <c r="BJ176" s="43"/>
      <c r="BK176" s="43"/>
      <c r="BL176" s="43"/>
      <c r="BM176" s="43"/>
      <c r="BN176" s="43"/>
      <c r="BO176" s="43"/>
      <c r="BP176" s="43"/>
      <c r="BQ176" s="43"/>
      <c r="BR176" s="43"/>
      <c r="BS176" s="43"/>
      <c r="BT176" s="43"/>
      <c r="BU176" s="43"/>
      <c r="BV176" s="43"/>
      <c r="BW176" s="43"/>
      <c r="BX176" s="43"/>
      <c r="BY176" s="43"/>
      <c r="BZ176" s="43"/>
      <c r="CA176" s="43"/>
      <c r="CB176" s="43"/>
      <c r="CC176" s="43"/>
      <c r="CD176" s="43"/>
      <c r="CE176" s="43"/>
      <c r="CF176" s="43"/>
      <c r="CG176" s="43"/>
      <c r="CH176" s="43"/>
      <c r="CI176" s="43"/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/>
      <c r="CX176" s="43"/>
      <c r="CY176" s="43"/>
      <c r="CZ176" s="43"/>
      <c r="DA176" s="43"/>
      <c r="DB176" s="43"/>
      <c r="DC176" s="43"/>
      <c r="DD176" s="43"/>
      <c r="DE176" s="43"/>
      <c r="DF176" s="43"/>
      <c r="DG176" s="43"/>
      <c r="DH176" s="43"/>
      <c r="DI176" s="43"/>
      <c r="DJ176" s="43"/>
      <c r="DK176" s="43"/>
      <c r="DL176" s="43"/>
      <c r="DM176" s="43"/>
      <c r="DN176" s="43"/>
      <c r="DO176" s="43"/>
      <c r="DP176" s="43"/>
      <c r="DQ176" s="43"/>
      <c r="DR176" s="43"/>
      <c r="DS176" s="43"/>
      <c r="DT176" s="43"/>
      <c r="DU176" s="43"/>
      <c r="DV176" s="43"/>
      <c r="DW176" s="43"/>
    </row>
    <row r="177" spans="1:127" s="44" customFormat="1" x14ac:dyDescent="0.25">
      <c r="A177" s="43"/>
      <c r="B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  <c r="BM177" s="43"/>
      <c r="BN177" s="43"/>
      <c r="BO177" s="43"/>
      <c r="BP177" s="43"/>
      <c r="BQ177" s="43"/>
      <c r="BR177" s="43"/>
      <c r="BS177" s="43"/>
      <c r="BT177" s="43"/>
      <c r="BU177" s="43"/>
      <c r="BV177" s="43"/>
      <c r="BW177" s="43"/>
      <c r="BX177" s="43"/>
      <c r="BY177" s="43"/>
      <c r="BZ177" s="43"/>
      <c r="CA177" s="43"/>
      <c r="CB177" s="43"/>
      <c r="CC177" s="43"/>
      <c r="CD177" s="43"/>
      <c r="CE177" s="43"/>
      <c r="CF177" s="43"/>
      <c r="CG177" s="43"/>
      <c r="CH177" s="43"/>
      <c r="CI177" s="43"/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/>
      <c r="CX177" s="43"/>
      <c r="CY177" s="43"/>
      <c r="CZ177" s="43"/>
      <c r="DA177" s="43"/>
      <c r="DB177" s="43"/>
      <c r="DC177" s="43"/>
      <c r="DD177" s="43"/>
      <c r="DE177" s="43"/>
      <c r="DF177" s="43"/>
      <c r="DG177" s="43"/>
      <c r="DH177" s="43"/>
      <c r="DI177" s="43"/>
      <c r="DJ177" s="43"/>
      <c r="DK177" s="43"/>
      <c r="DL177" s="43"/>
      <c r="DM177" s="43"/>
      <c r="DN177" s="43"/>
      <c r="DO177" s="43"/>
      <c r="DP177" s="43"/>
      <c r="DQ177" s="43"/>
      <c r="DR177" s="43"/>
      <c r="DS177" s="43"/>
      <c r="DT177" s="43"/>
      <c r="DU177" s="43"/>
      <c r="DV177" s="43"/>
      <c r="DW177" s="43"/>
    </row>
    <row r="178" spans="1:127" s="44" customFormat="1" x14ac:dyDescent="0.25">
      <c r="A178" s="43"/>
      <c r="B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43"/>
      <c r="BL178" s="43"/>
      <c r="BM178" s="43"/>
      <c r="BN178" s="43"/>
      <c r="BO178" s="43"/>
      <c r="BP178" s="43"/>
      <c r="BQ178" s="43"/>
      <c r="BR178" s="43"/>
      <c r="BS178" s="43"/>
      <c r="BT178" s="43"/>
      <c r="BU178" s="43"/>
      <c r="BV178" s="43"/>
      <c r="BW178" s="43"/>
      <c r="BX178" s="43"/>
      <c r="BY178" s="43"/>
      <c r="BZ178" s="43"/>
      <c r="CA178" s="43"/>
      <c r="CB178" s="43"/>
      <c r="CC178" s="43"/>
      <c r="CD178" s="43"/>
      <c r="CE178" s="43"/>
      <c r="CF178" s="43"/>
      <c r="CG178" s="43"/>
      <c r="CH178" s="43"/>
      <c r="CI178" s="43"/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/>
      <c r="CX178" s="43"/>
      <c r="CY178" s="43"/>
      <c r="CZ178" s="43"/>
      <c r="DA178" s="43"/>
      <c r="DB178" s="43"/>
      <c r="DC178" s="43"/>
      <c r="DD178" s="43"/>
      <c r="DE178" s="43"/>
      <c r="DF178" s="43"/>
      <c r="DG178" s="43"/>
      <c r="DH178" s="43"/>
      <c r="DI178" s="43"/>
      <c r="DJ178" s="43"/>
      <c r="DK178" s="43"/>
      <c r="DL178" s="43"/>
      <c r="DM178" s="43"/>
      <c r="DN178" s="43"/>
      <c r="DO178" s="43"/>
      <c r="DP178" s="43"/>
      <c r="DQ178" s="43"/>
      <c r="DR178" s="43"/>
      <c r="DS178" s="43"/>
      <c r="DT178" s="43"/>
      <c r="DU178" s="43"/>
      <c r="DV178" s="43"/>
      <c r="DW178" s="43"/>
    </row>
    <row r="179" spans="1:127" s="44" customFormat="1" x14ac:dyDescent="0.25">
      <c r="A179" s="43"/>
      <c r="B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  <c r="BK179" s="43"/>
      <c r="BL179" s="43"/>
      <c r="BM179" s="43"/>
      <c r="BN179" s="43"/>
      <c r="BO179" s="43"/>
      <c r="BP179" s="43"/>
      <c r="BQ179" s="43"/>
      <c r="BR179" s="43"/>
      <c r="BS179" s="43"/>
      <c r="BT179" s="43"/>
      <c r="BU179" s="43"/>
      <c r="BV179" s="43"/>
      <c r="BW179" s="43"/>
      <c r="BX179" s="43"/>
      <c r="BY179" s="43"/>
      <c r="BZ179" s="43"/>
      <c r="CA179" s="43"/>
      <c r="CB179" s="43"/>
      <c r="CC179" s="43"/>
      <c r="CD179" s="43"/>
      <c r="CE179" s="43"/>
      <c r="CF179" s="43"/>
      <c r="CG179" s="43"/>
      <c r="CH179" s="43"/>
      <c r="CI179" s="43"/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/>
      <c r="CX179" s="43"/>
      <c r="CY179" s="43"/>
      <c r="CZ179" s="43"/>
      <c r="DA179" s="43"/>
      <c r="DB179" s="43"/>
      <c r="DC179" s="43"/>
      <c r="DD179" s="43"/>
      <c r="DE179" s="43"/>
      <c r="DF179" s="43"/>
      <c r="DG179" s="43"/>
      <c r="DH179" s="43"/>
      <c r="DI179" s="43"/>
      <c r="DJ179" s="43"/>
      <c r="DK179" s="43"/>
      <c r="DL179" s="43"/>
      <c r="DM179" s="43"/>
      <c r="DN179" s="43"/>
      <c r="DO179" s="43"/>
      <c r="DP179" s="43"/>
      <c r="DQ179" s="43"/>
      <c r="DR179" s="43"/>
      <c r="DS179" s="43"/>
      <c r="DT179" s="43"/>
      <c r="DU179" s="43"/>
      <c r="DV179" s="43"/>
      <c r="DW179" s="43"/>
    </row>
    <row r="180" spans="1:127" s="44" customFormat="1" x14ac:dyDescent="0.25">
      <c r="A180" s="43"/>
      <c r="B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43"/>
      <c r="BL180" s="43"/>
      <c r="BM180" s="43"/>
      <c r="BN180" s="43"/>
      <c r="BO180" s="43"/>
      <c r="BP180" s="43"/>
      <c r="BQ180" s="43"/>
      <c r="BR180" s="43"/>
      <c r="BS180" s="43"/>
      <c r="BT180" s="43"/>
      <c r="BU180" s="43"/>
      <c r="BV180" s="43"/>
      <c r="BW180" s="43"/>
      <c r="BX180" s="43"/>
      <c r="BY180" s="43"/>
      <c r="BZ180" s="43"/>
      <c r="CA180" s="43"/>
      <c r="CB180" s="43"/>
      <c r="CC180" s="43"/>
      <c r="CD180" s="43"/>
      <c r="CE180" s="43"/>
      <c r="CF180" s="43"/>
      <c r="CG180" s="43"/>
      <c r="CH180" s="43"/>
      <c r="CI180" s="43"/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/>
      <c r="CX180" s="43"/>
      <c r="CY180" s="43"/>
      <c r="CZ180" s="43"/>
      <c r="DA180" s="43"/>
      <c r="DB180" s="43"/>
      <c r="DC180" s="43"/>
      <c r="DD180" s="43"/>
      <c r="DE180" s="43"/>
      <c r="DF180" s="43"/>
      <c r="DG180" s="43"/>
      <c r="DH180" s="43"/>
      <c r="DI180" s="43"/>
      <c r="DJ180" s="43"/>
      <c r="DK180" s="43"/>
      <c r="DL180" s="43"/>
      <c r="DM180" s="43"/>
      <c r="DN180" s="43"/>
      <c r="DO180" s="43"/>
      <c r="DP180" s="43"/>
      <c r="DQ180" s="43"/>
      <c r="DR180" s="43"/>
      <c r="DS180" s="43"/>
      <c r="DT180" s="43"/>
      <c r="DU180" s="43"/>
      <c r="DV180" s="43"/>
      <c r="DW180" s="43"/>
    </row>
    <row r="181" spans="1:127" s="44" customFormat="1" x14ac:dyDescent="0.25">
      <c r="A181" s="43"/>
      <c r="B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  <c r="BH181" s="43"/>
      <c r="BI181" s="43"/>
      <c r="BJ181" s="43"/>
      <c r="BK181" s="43"/>
      <c r="BL181" s="43"/>
      <c r="BM181" s="43"/>
      <c r="BN181" s="43"/>
      <c r="BO181" s="43"/>
      <c r="BP181" s="43"/>
      <c r="BQ181" s="43"/>
      <c r="BR181" s="43"/>
      <c r="BS181" s="43"/>
      <c r="BT181" s="43"/>
      <c r="BU181" s="43"/>
      <c r="BV181" s="43"/>
      <c r="BW181" s="43"/>
      <c r="BX181" s="43"/>
      <c r="BY181" s="43"/>
      <c r="BZ181" s="43"/>
      <c r="CA181" s="43"/>
      <c r="CB181" s="43"/>
      <c r="CC181" s="43"/>
      <c r="CD181" s="43"/>
      <c r="CE181" s="43"/>
      <c r="CF181" s="43"/>
      <c r="CG181" s="43"/>
      <c r="CH181" s="43"/>
      <c r="CI181" s="43"/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/>
      <c r="CX181" s="43"/>
      <c r="CY181" s="43"/>
      <c r="CZ181" s="43"/>
      <c r="DA181" s="43"/>
      <c r="DB181" s="43"/>
      <c r="DC181" s="43"/>
      <c r="DD181" s="43"/>
      <c r="DE181" s="43"/>
      <c r="DF181" s="43"/>
      <c r="DG181" s="43"/>
      <c r="DH181" s="43"/>
      <c r="DI181" s="43"/>
      <c r="DJ181" s="43"/>
      <c r="DK181" s="43"/>
      <c r="DL181" s="43"/>
      <c r="DM181" s="43"/>
      <c r="DN181" s="43"/>
      <c r="DO181" s="43"/>
      <c r="DP181" s="43"/>
      <c r="DQ181" s="43"/>
      <c r="DR181" s="43"/>
      <c r="DS181" s="43"/>
      <c r="DT181" s="43"/>
      <c r="DU181" s="43"/>
      <c r="DV181" s="43"/>
      <c r="DW181" s="43"/>
    </row>
    <row r="182" spans="1:127" s="44" customFormat="1" x14ac:dyDescent="0.25">
      <c r="A182" s="43"/>
      <c r="B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  <c r="BH182" s="43"/>
      <c r="BI182" s="43"/>
      <c r="BJ182" s="43"/>
      <c r="BK182" s="43"/>
      <c r="BL182" s="43"/>
      <c r="BM182" s="43"/>
      <c r="BN182" s="43"/>
      <c r="BO182" s="43"/>
      <c r="BP182" s="43"/>
      <c r="BQ182" s="43"/>
      <c r="BR182" s="43"/>
      <c r="BS182" s="43"/>
      <c r="BT182" s="43"/>
      <c r="BU182" s="43"/>
      <c r="BV182" s="43"/>
      <c r="BW182" s="43"/>
      <c r="BX182" s="43"/>
      <c r="BY182" s="43"/>
      <c r="BZ182" s="43"/>
      <c r="CA182" s="43"/>
      <c r="CB182" s="43"/>
      <c r="CC182" s="43"/>
      <c r="CD182" s="43"/>
      <c r="CE182" s="43"/>
      <c r="CF182" s="43"/>
      <c r="CG182" s="43"/>
      <c r="CH182" s="43"/>
      <c r="CI182" s="43"/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/>
      <c r="CX182" s="43"/>
      <c r="CY182" s="43"/>
      <c r="CZ182" s="43"/>
      <c r="DA182" s="43"/>
      <c r="DB182" s="43"/>
      <c r="DC182" s="43"/>
      <c r="DD182" s="43"/>
      <c r="DE182" s="43"/>
      <c r="DF182" s="43"/>
      <c r="DG182" s="43"/>
      <c r="DH182" s="43"/>
      <c r="DI182" s="43"/>
      <c r="DJ182" s="43"/>
      <c r="DK182" s="43"/>
      <c r="DL182" s="43"/>
      <c r="DM182" s="43"/>
      <c r="DN182" s="43"/>
      <c r="DO182" s="43"/>
      <c r="DP182" s="43"/>
      <c r="DQ182" s="43"/>
      <c r="DR182" s="43"/>
      <c r="DS182" s="43"/>
      <c r="DT182" s="43"/>
      <c r="DU182" s="43"/>
      <c r="DV182" s="43"/>
      <c r="DW182" s="43"/>
    </row>
    <row r="183" spans="1:127" s="44" customFormat="1" x14ac:dyDescent="0.25">
      <c r="A183" s="43"/>
      <c r="B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  <c r="BI183" s="43"/>
      <c r="BJ183" s="43"/>
      <c r="BK183" s="43"/>
      <c r="BL183" s="43"/>
      <c r="BM183" s="43"/>
      <c r="BN183" s="43"/>
      <c r="BO183" s="43"/>
      <c r="BP183" s="43"/>
      <c r="BQ183" s="43"/>
      <c r="BR183" s="43"/>
      <c r="BS183" s="43"/>
      <c r="BT183" s="43"/>
      <c r="BU183" s="43"/>
      <c r="BV183" s="43"/>
      <c r="BW183" s="43"/>
      <c r="BX183" s="43"/>
      <c r="BY183" s="43"/>
      <c r="BZ183" s="43"/>
      <c r="CA183" s="43"/>
      <c r="CB183" s="43"/>
      <c r="CC183" s="43"/>
      <c r="CD183" s="43"/>
      <c r="CE183" s="43"/>
      <c r="CF183" s="43"/>
      <c r="CG183" s="43"/>
      <c r="CH183" s="43"/>
      <c r="CI183" s="43"/>
      <c r="CJ183" s="43"/>
      <c r="CK183" s="43"/>
      <c r="CL183" s="43"/>
      <c r="CM183" s="43"/>
      <c r="CN183" s="43"/>
      <c r="CO183" s="43"/>
      <c r="CP183" s="43"/>
      <c r="CQ183" s="43"/>
      <c r="CR183" s="43"/>
      <c r="CS183" s="43"/>
      <c r="CT183" s="43"/>
      <c r="CU183" s="43"/>
      <c r="CV183" s="43"/>
      <c r="CW183" s="43"/>
      <c r="CX183" s="43"/>
      <c r="CY183" s="43"/>
      <c r="CZ183" s="43"/>
      <c r="DA183" s="43"/>
      <c r="DB183" s="43"/>
      <c r="DC183" s="43"/>
      <c r="DD183" s="43"/>
      <c r="DE183" s="43"/>
      <c r="DF183" s="43"/>
      <c r="DG183" s="43"/>
      <c r="DH183" s="43"/>
      <c r="DI183" s="43"/>
      <c r="DJ183" s="43"/>
      <c r="DK183" s="43"/>
      <c r="DL183" s="43"/>
      <c r="DM183" s="43"/>
      <c r="DN183" s="43"/>
      <c r="DO183" s="43"/>
      <c r="DP183" s="43"/>
      <c r="DQ183" s="43"/>
      <c r="DR183" s="43"/>
      <c r="DS183" s="43"/>
      <c r="DT183" s="43"/>
      <c r="DU183" s="43"/>
      <c r="DV183" s="43"/>
      <c r="DW183" s="43"/>
    </row>
    <row r="184" spans="1:127" s="44" customFormat="1" x14ac:dyDescent="0.25">
      <c r="A184" s="43"/>
      <c r="B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  <c r="BK184" s="43"/>
      <c r="BL184" s="43"/>
      <c r="BM184" s="43"/>
      <c r="BN184" s="43"/>
      <c r="BO184" s="43"/>
      <c r="BP184" s="43"/>
      <c r="BQ184" s="43"/>
      <c r="BR184" s="43"/>
      <c r="BS184" s="43"/>
      <c r="BT184" s="43"/>
      <c r="BU184" s="43"/>
      <c r="BV184" s="43"/>
      <c r="BW184" s="43"/>
      <c r="BX184" s="43"/>
      <c r="BY184" s="43"/>
      <c r="BZ184" s="43"/>
      <c r="CA184" s="43"/>
      <c r="CB184" s="43"/>
      <c r="CC184" s="43"/>
      <c r="CD184" s="43"/>
      <c r="CE184" s="43"/>
      <c r="CF184" s="43"/>
      <c r="CG184" s="43"/>
      <c r="CH184" s="43"/>
      <c r="CI184" s="43"/>
      <c r="CJ184" s="43"/>
      <c r="CK184" s="43"/>
      <c r="CL184" s="43"/>
      <c r="CM184" s="43"/>
      <c r="CN184" s="43"/>
      <c r="CO184" s="43"/>
      <c r="CP184" s="43"/>
      <c r="CQ184" s="43"/>
      <c r="CR184" s="43"/>
      <c r="CS184" s="43"/>
      <c r="CT184" s="43"/>
      <c r="CU184" s="43"/>
      <c r="CV184" s="43"/>
      <c r="CW184" s="43"/>
      <c r="CX184" s="43"/>
      <c r="CY184" s="43"/>
      <c r="CZ184" s="43"/>
      <c r="DA184" s="43"/>
      <c r="DB184" s="43"/>
      <c r="DC184" s="43"/>
      <c r="DD184" s="43"/>
      <c r="DE184" s="43"/>
      <c r="DF184" s="43"/>
      <c r="DG184" s="43"/>
      <c r="DH184" s="43"/>
      <c r="DI184" s="43"/>
      <c r="DJ184" s="43"/>
      <c r="DK184" s="43"/>
      <c r="DL184" s="43"/>
      <c r="DM184" s="43"/>
      <c r="DN184" s="43"/>
      <c r="DO184" s="43"/>
      <c r="DP184" s="43"/>
      <c r="DQ184" s="43"/>
      <c r="DR184" s="43"/>
      <c r="DS184" s="43"/>
      <c r="DT184" s="43"/>
      <c r="DU184" s="43"/>
      <c r="DV184" s="43"/>
      <c r="DW184" s="43"/>
    </row>
    <row r="185" spans="1:127" s="44" customFormat="1" x14ac:dyDescent="0.25">
      <c r="A185" s="43"/>
      <c r="B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  <c r="BK185" s="43"/>
      <c r="BL185" s="43"/>
      <c r="BM185" s="43"/>
      <c r="BN185" s="43"/>
      <c r="BO185" s="43"/>
      <c r="BP185" s="43"/>
      <c r="BQ185" s="43"/>
      <c r="BR185" s="43"/>
      <c r="BS185" s="43"/>
      <c r="BT185" s="43"/>
      <c r="BU185" s="43"/>
      <c r="BV185" s="43"/>
      <c r="BW185" s="43"/>
      <c r="BX185" s="43"/>
      <c r="BY185" s="43"/>
      <c r="BZ185" s="43"/>
      <c r="CA185" s="43"/>
      <c r="CB185" s="43"/>
      <c r="CC185" s="43"/>
      <c r="CD185" s="43"/>
      <c r="CE185" s="43"/>
      <c r="CF185" s="43"/>
      <c r="CG185" s="43"/>
      <c r="CH185" s="43"/>
      <c r="CI185" s="43"/>
      <c r="CJ185" s="43"/>
      <c r="CK185" s="43"/>
      <c r="CL185" s="43"/>
      <c r="CM185" s="43"/>
      <c r="CN185" s="43"/>
      <c r="CO185" s="43"/>
      <c r="CP185" s="43"/>
      <c r="CQ185" s="43"/>
      <c r="CR185" s="43"/>
      <c r="CS185" s="43"/>
      <c r="CT185" s="43"/>
      <c r="CU185" s="43"/>
      <c r="CV185" s="43"/>
      <c r="CW185" s="43"/>
      <c r="CX185" s="43"/>
      <c r="CY185" s="43"/>
      <c r="CZ185" s="43"/>
      <c r="DA185" s="43"/>
      <c r="DB185" s="43"/>
      <c r="DC185" s="43"/>
      <c r="DD185" s="43"/>
      <c r="DE185" s="43"/>
      <c r="DF185" s="43"/>
      <c r="DG185" s="43"/>
      <c r="DH185" s="43"/>
      <c r="DI185" s="43"/>
      <c r="DJ185" s="43"/>
      <c r="DK185" s="43"/>
      <c r="DL185" s="43"/>
      <c r="DM185" s="43"/>
      <c r="DN185" s="43"/>
      <c r="DO185" s="43"/>
      <c r="DP185" s="43"/>
      <c r="DQ185" s="43"/>
      <c r="DR185" s="43"/>
      <c r="DS185" s="43"/>
      <c r="DT185" s="43"/>
      <c r="DU185" s="43"/>
      <c r="DV185" s="43"/>
      <c r="DW185" s="43"/>
    </row>
    <row r="186" spans="1:127" s="44" customFormat="1" x14ac:dyDescent="0.25">
      <c r="A186" s="43"/>
      <c r="B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3"/>
      <c r="BL186" s="43"/>
      <c r="BM186" s="43"/>
      <c r="BN186" s="43"/>
      <c r="BO186" s="43"/>
      <c r="BP186" s="43"/>
      <c r="BQ186" s="43"/>
      <c r="BR186" s="43"/>
      <c r="BS186" s="43"/>
      <c r="BT186" s="43"/>
      <c r="BU186" s="43"/>
      <c r="BV186" s="43"/>
      <c r="BW186" s="43"/>
      <c r="BX186" s="43"/>
      <c r="BY186" s="43"/>
      <c r="BZ186" s="43"/>
      <c r="CA186" s="43"/>
      <c r="CB186" s="43"/>
      <c r="CC186" s="43"/>
      <c r="CD186" s="43"/>
      <c r="CE186" s="43"/>
      <c r="CF186" s="43"/>
      <c r="CG186" s="43"/>
      <c r="CH186" s="43"/>
      <c r="CI186" s="43"/>
      <c r="CJ186" s="43"/>
      <c r="CK186" s="43"/>
      <c r="CL186" s="43"/>
      <c r="CM186" s="43"/>
      <c r="CN186" s="43"/>
      <c r="CO186" s="43"/>
      <c r="CP186" s="43"/>
      <c r="CQ186" s="43"/>
      <c r="CR186" s="43"/>
      <c r="CS186" s="43"/>
      <c r="CT186" s="43"/>
      <c r="CU186" s="43"/>
      <c r="CV186" s="43"/>
      <c r="CW186" s="43"/>
      <c r="CX186" s="43"/>
      <c r="CY186" s="43"/>
      <c r="CZ186" s="43"/>
      <c r="DA186" s="43"/>
      <c r="DB186" s="43"/>
      <c r="DC186" s="43"/>
      <c r="DD186" s="43"/>
      <c r="DE186" s="43"/>
      <c r="DF186" s="43"/>
      <c r="DG186" s="43"/>
      <c r="DH186" s="43"/>
      <c r="DI186" s="43"/>
      <c r="DJ186" s="43"/>
      <c r="DK186" s="43"/>
      <c r="DL186" s="43"/>
      <c r="DM186" s="43"/>
      <c r="DN186" s="43"/>
      <c r="DO186" s="43"/>
      <c r="DP186" s="43"/>
      <c r="DQ186" s="43"/>
      <c r="DR186" s="43"/>
      <c r="DS186" s="43"/>
      <c r="DT186" s="43"/>
      <c r="DU186" s="43"/>
      <c r="DV186" s="43"/>
      <c r="DW186" s="43"/>
    </row>
    <row r="187" spans="1:127" s="44" customFormat="1" x14ac:dyDescent="0.25">
      <c r="A187" s="43"/>
      <c r="B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3"/>
      <c r="BD187" s="43"/>
      <c r="BE187" s="43"/>
      <c r="BF187" s="43"/>
      <c r="BG187" s="43"/>
      <c r="BH187" s="43"/>
      <c r="BI187" s="43"/>
      <c r="BJ187" s="43"/>
      <c r="BK187" s="43"/>
      <c r="BL187" s="43"/>
      <c r="BM187" s="43"/>
      <c r="BN187" s="43"/>
      <c r="BO187" s="43"/>
      <c r="BP187" s="43"/>
      <c r="BQ187" s="43"/>
      <c r="BR187" s="43"/>
      <c r="BS187" s="43"/>
      <c r="BT187" s="43"/>
      <c r="BU187" s="43"/>
      <c r="BV187" s="43"/>
      <c r="BW187" s="43"/>
      <c r="BX187" s="43"/>
      <c r="BY187" s="43"/>
      <c r="BZ187" s="43"/>
      <c r="CA187" s="43"/>
      <c r="CB187" s="43"/>
      <c r="CC187" s="43"/>
      <c r="CD187" s="43"/>
      <c r="CE187" s="43"/>
      <c r="CF187" s="43"/>
      <c r="CG187" s="43"/>
      <c r="CH187" s="43"/>
      <c r="CI187" s="43"/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/>
      <c r="CX187" s="43"/>
      <c r="CY187" s="43"/>
      <c r="CZ187" s="43"/>
      <c r="DA187" s="43"/>
      <c r="DB187" s="43"/>
      <c r="DC187" s="43"/>
      <c r="DD187" s="43"/>
      <c r="DE187" s="43"/>
      <c r="DF187" s="43"/>
      <c r="DG187" s="43"/>
      <c r="DH187" s="43"/>
      <c r="DI187" s="43"/>
      <c r="DJ187" s="43"/>
      <c r="DK187" s="43"/>
      <c r="DL187" s="43"/>
      <c r="DM187" s="43"/>
      <c r="DN187" s="43"/>
      <c r="DO187" s="43"/>
      <c r="DP187" s="43"/>
      <c r="DQ187" s="43"/>
      <c r="DR187" s="43"/>
      <c r="DS187" s="43"/>
      <c r="DT187" s="43"/>
      <c r="DU187" s="43"/>
      <c r="DV187" s="43"/>
      <c r="DW187" s="43"/>
    </row>
    <row r="188" spans="1:127" s="44" customFormat="1" x14ac:dyDescent="0.25">
      <c r="A188" s="43"/>
      <c r="B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  <c r="BH188" s="43"/>
      <c r="BI188" s="43"/>
      <c r="BJ188" s="43"/>
      <c r="BK188" s="43"/>
      <c r="BL188" s="43"/>
      <c r="BM188" s="43"/>
      <c r="BN188" s="43"/>
      <c r="BO188" s="43"/>
      <c r="BP188" s="43"/>
      <c r="BQ188" s="43"/>
      <c r="BR188" s="43"/>
      <c r="BS188" s="43"/>
      <c r="BT188" s="43"/>
      <c r="BU188" s="43"/>
      <c r="BV188" s="43"/>
      <c r="BW188" s="43"/>
      <c r="BX188" s="43"/>
      <c r="BY188" s="43"/>
      <c r="BZ188" s="43"/>
      <c r="CA188" s="43"/>
      <c r="CB188" s="43"/>
      <c r="CC188" s="43"/>
      <c r="CD188" s="43"/>
      <c r="CE188" s="43"/>
      <c r="CF188" s="43"/>
      <c r="CG188" s="43"/>
      <c r="CH188" s="43"/>
      <c r="CI188" s="43"/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/>
      <c r="CX188" s="43"/>
      <c r="CY188" s="43"/>
      <c r="CZ188" s="43"/>
      <c r="DA188" s="43"/>
      <c r="DB188" s="43"/>
      <c r="DC188" s="43"/>
      <c r="DD188" s="43"/>
      <c r="DE188" s="43"/>
      <c r="DF188" s="43"/>
      <c r="DG188" s="43"/>
      <c r="DH188" s="43"/>
      <c r="DI188" s="43"/>
      <c r="DJ188" s="43"/>
      <c r="DK188" s="43"/>
      <c r="DL188" s="43"/>
      <c r="DM188" s="43"/>
      <c r="DN188" s="43"/>
      <c r="DO188" s="43"/>
      <c r="DP188" s="43"/>
      <c r="DQ188" s="43"/>
      <c r="DR188" s="43"/>
      <c r="DS188" s="43"/>
      <c r="DT188" s="43"/>
      <c r="DU188" s="43"/>
      <c r="DV188" s="43"/>
      <c r="DW188" s="43"/>
    </row>
    <row r="189" spans="1:127" s="44" customFormat="1" x14ac:dyDescent="0.25">
      <c r="A189" s="43"/>
      <c r="B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  <c r="BM189" s="43"/>
      <c r="BN189" s="43"/>
      <c r="BO189" s="43"/>
      <c r="BP189" s="43"/>
      <c r="BQ189" s="43"/>
      <c r="BR189" s="43"/>
      <c r="BS189" s="43"/>
      <c r="BT189" s="43"/>
      <c r="BU189" s="43"/>
      <c r="BV189" s="43"/>
      <c r="BW189" s="43"/>
      <c r="BX189" s="43"/>
      <c r="BY189" s="43"/>
      <c r="BZ189" s="43"/>
      <c r="CA189" s="43"/>
      <c r="CB189" s="43"/>
      <c r="CC189" s="43"/>
      <c r="CD189" s="43"/>
      <c r="CE189" s="43"/>
      <c r="CF189" s="43"/>
      <c r="CG189" s="43"/>
      <c r="CH189" s="43"/>
      <c r="CI189" s="43"/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/>
      <c r="CX189" s="43"/>
      <c r="CY189" s="43"/>
      <c r="CZ189" s="43"/>
      <c r="DA189" s="43"/>
      <c r="DB189" s="43"/>
      <c r="DC189" s="43"/>
      <c r="DD189" s="43"/>
      <c r="DE189" s="43"/>
      <c r="DF189" s="43"/>
      <c r="DG189" s="43"/>
      <c r="DH189" s="43"/>
      <c r="DI189" s="43"/>
      <c r="DJ189" s="43"/>
      <c r="DK189" s="43"/>
      <c r="DL189" s="43"/>
      <c r="DM189" s="43"/>
      <c r="DN189" s="43"/>
      <c r="DO189" s="43"/>
      <c r="DP189" s="43"/>
      <c r="DQ189" s="43"/>
      <c r="DR189" s="43"/>
      <c r="DS189" s="43"/>
      <c r="DT189" s="43"/>
      <c r="DU189" s="43"/>
      <c r="DV189" s="43"/>
      <c r="DW189" s="43"/>
    </row>
    <row r="190" spans="1:127" s="44" customFormat="1" x14ac:dyDescent="0.25">
      <c r="A190" s="43"/>
      <c r="B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3"/>
      <c r="BL190" s="43"/>
      <c r="BM190" s="43"/>
      <c r="BN190" s="43"/>
      <c r="BO190" s="43"/>
      <c r="BP190" s="43"/>
      <c r="BQ190" s="43"/>
      <c r="BR190" s="43"/>
      <c r="BS190" s="43"/>
      <c r="BT190" s="43"/>
      <c r="BU190" s="43"/>
      <c r="BV190" s="43"/>
      <c r="BW190" s="43"/>
      <c r="BX190" s="43"/>
      <c r="BY190" s="43"/>
      <c r="BZ190" s="43"/>
      <c r="CA190" s="43"/>
      <c r="CB190" s="43"/>
      <c r="CC190" s="43"/>
      <c r="CD190" s="43"/>
      <c r="CE190" s="43"/>
      <c r="CF190" s="43"/>
      <c r="CG190" s="43"/>
      <c r="CH190" s="43"/>
      <c r="CI190" s="43"/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/>
      <c r="CX190" s="43"/>
      <c r="CY190" s="43"/>
      <c r="CZ190" s="43"/>
      <c r="DA190" s="43"/>
      <c r="DB190" s="43"/>
      <c r="DC190" s="43"/>
      <c r="DD190" s="43"/>
      <c r="DE190" s="43"/>
      <c r="DF190" s="43"/>
      <c r="DG190" s="43"/>
      <c r="DH190" s="43"/>
      <c r="DI190" s="43"/>
      <c r="DJ190" s="43"/>
      <c r="DK190" s="43"/>
      <c r="DL190" s="43"/>
      <c r="DM190" s="43"/>
      <c r="DN190" s="43"/>
      <c r="DO190" s="43"/>
      <c r="DP190" s="43"/>
      <c r="DQ190" s="43"/>
      <c r="DR190" s="43"/>
      <c r="DS190" s="43"/>
      <c r="DT190" s="43"/>
      <c r="DU190" s="43"/>
      <c r="DV190" s="43"/>
      <c r="DW190" s="43"/>
    </row>
    <row r="191" spans="1:127" s="44" customFormat="1" x14ac:dyDescent="0.25">
      <c r="A191" s="43"/>
      <c r="B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  <c r="BI191" s="43"/>
      <c r="BJ191" s="43"/>
      <c r="BK191" s="43"/>
      <c r="BL191" s="43"/>
      <c r="BM191" s="43"/>
      <c r="BN191" s="43"/>
      <c r="BO191" s="43"/>
      <c r="BP191" s="43"/>
      <c r="BQ191" s="43"/>
      <c r="BR191" s="43"/>
      <c r="BS191" s="43"/>
      <c r="BT191" s="43"/>
      <c r="BU191" s="43"/>
      <c r="BV191" s="43"/>
      <c r="BW191" s="43"/>
      <c r="BX191" s="43"/>
      <c r="BY191" s="43"/>
      <c r="BZ191" s="43"/>
      <c r="CA191" s="43"/>
      <c r="CB191" s="43"/>
      <c r="CC191" s="43"/>
      <c r="CD191" s="43"/>
      <c r="CE191" s="43"/>
      <c r="CF191" s="43"/>
      <c r="CG191" s="43"/>
      <c r="CH191" s="43"/>
      <c r="CI191" s="43"/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/>
      <c r="CX191" s="43"/>
      <c r="CY191" s="43"/>
      <c r="CZ191" s="43"/>
      <c r="DA191" s="43"/>
      <c r="DB191" s="43"/>
      <c r="DC191" s="43"/>
      <c r="DD191" s="43"/>
      <c r="DE191" s="43"/>
      <c r="DF191" s="43"/>
      <c r="DG191" s="43"/>
      <c r="DH191" s="43"/>
      <c r="DI191" s="43"/>
      <c r="DJ191" s="43"/>
      <c r="DK191" s="43"/>
      <c r="DL191" s="43"/>
      <c r="DM191" s="43"/>
      <c r="DN191" s="43"/>
      <c r="DO191" s="43"/>
      <c r="DP191" s="43"/>
      <c r="DQ191" s="43"/>
      <c r="DR191" s="43"/>
      <c r="DS191" s="43"/>
      <c r="DT191" s="43"/>
      <c r="DU191" s="43"/>
      <c r="DV191" s="43"/>
      <c r="DW191" s="43"/>
    </row>
    <row r="192" spans="1:127" s="44" customFormat="1" x14ac:dyDescent="0.25">
      <c r="A192" s="43"/>
      <c r="B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  <c r="BA192" s="43"/>
      <c r="BB192" s="43"/>
      <c r="BC192" s="43"/>
      <c r="BD192" s="43"/>
      <c r="BE192" s="43"/>
      <c r="BF192" s="43"/>
      <c r="BG192" s="43"/>
      <c r="BH192" s="43"/>
      <c r="BI192" s="43"/>
      <c r="BJ192" s="43"/>
      <c r="BK192" s="43"/>
      <c r="BL192" s="43"/>
      <c r="BM192" s="43"/>
      <c r="BN192" s="43"/>
      <c r="BO192" s="43"/>
      <c r="BP192" s="43"/>
      <c r="BQ192" s="43"/>
      <c r="BR192" s="43"/>
      <c r="BS192" s="43"/>
      <c r="BT192" s="43"/>
      <c r="BU192" s="43"/>
      <c r="BV192" s="43"/>
      <c r="BW192" s="43"/>
      <c r="BX192" s="43"/>
      <c r="BY192" s="43"/>
      <c r="BZ192" s="43"/>
      <c r="CA192" s="43"/>
      <c r="CB192" s="43"/>
      <c r="CC192" s="43"/>
      <c r="CD192" s="43"/>
      <c r="CE192" s="43"/>
      <c r="CF192" s="43"/>
      <c r="CG192" s="43"/>
      <c r="CH192" s="43"/>
      <c r="CI192" s="43"/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/>
      <c r="CX192" s="43"/>
      <c r="CY192" s="43"/>
      <c r="CZ192" s="43"/>
      <c r="DA192" s="43"/>
      <c r="DB192" s="43"/>
      <c r="DC192" s="43"/>
      <c r="DD192" s="43"/>
      <c r="DE192" s="43"/>
      <c r="DF192" s="43"/>
      <c r="DG192" s="43"/>
      <c r="DH192" s="43"/>
      <c r="DI192" s="43"/>
      <c r="DJ192" s="43"/>
      <c r="DK192" s="43"/>
      <c r="DL192" s="43"/>
      <c r="DM192" s="43"/>
      <c r="DN192" s="43"/>
      <c r="DO192" s="43"/>
      <c r="DP192" s="43"/>
      <c r="DQ192" s="43"/>
      <c r="DR192" s="43"/>
      <c r="DS192" s="43"/>
      <c r="DT192" s="43"/>
      <c r="DU192" s="43"/>
      <c r="DV192" s="43"/>
      <c r="DW192" s="43"/>
    </row>
    <row r="193" spans="1:127" s="44" customFormat="1" x14ac:dyDescent="0.25">
      <c r="A193" s="43"/>
      <c r="B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  <c r="BA193" s="43"/>
      <c r="BB193" s="43"/>
      <c r="BC193" s="43"/>
      <c r="BD193" s="43"/>
      <c r="BE193" s="43"/>
      <c r="BF193" s="43"/>
      <c r="BG193" s="43"/>
      <c r="BH193" s="43"/>
      <c r="BI193" s="43"/>
      <c r="BJ193" s="43"/>
      <c r="BK193" s="43"/>
      <c r="BL193" s="43"/>
      <c r="BM193" s="43"/>
      <c r="BN193" s="43"/>
      <c r="BO193" s="43"/>
      <c r="BP193" s="43"/>
      <c r="BQ193" s="43"/>
      <c r="BR193" s="43"/>
      <c r="BS193" s="43"/>
      <c r="BT193" s="43"/>
      <c r="BU193" s="43"/>
      <c r="BV193" s="43"/>
      <c r="BW193" s="43"/>
      <c r="BX193" s="43"/>
      <c r="BY193" s="43"/>
      <c r="BZ193" s="43"/>
      <c r="CA193" s="43"/>
      <c r="CB193" s="43"/>
      <c r="CC193" s="43"/>
      <c r="CD193" s="43"/>
      <c r="CE193" s="43"/>
      <c r="CF193" s="43"/>
      <c r="CG193" s="43"/>
      <c r="CH193" s="43"/>
      <c r="CI193" s="43"/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/>
      <c r="CX193" s="43"/>
      <c r="CY193" s="43"/>
      <c r="CZ193" s="43"/>
      <c r="DA193" s="43"/>
      <c r="DB193" s="43"/>
      <c r="DC193" s="43"/>
      <c r="DD193" s="43"/>
      <c r="DE193" s="43"/>
      <c r="DF193" s="43"/>
      <c r="DG193" s="43"/>
      <c r="DH193" s="43"/>
      <c r="DI193" s="43"/>
      <c r="DJ193" s="43"/>
      <c r="DK193" s="43"/>
      <c r="DL193" s="43"/>
      <c r="DM193" s="43"/>
      <c r="DN193" s="43"/>
      <c r="DO193" s="43"/>
      <c r="DP193" s="43"/>
      <c r="DQ193" s="43"/>
      <c r="DR193" s="43"/>
      <c r="DS193" s="43"/>
      <c r="DT193" s="43"/>
      <c r="DU193" s="43"/>
      <c r="DV193" s="43"/>
      <c r="DW193" s="43"/>
    </row>
    <row r="194" spans="1:127" s="44" customFormat="1" x14ac:dyDescent="0.25">
      <c r="A194" s="43"/>
      <c r="B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3"/>
      <c r="BF194" s="43"/>
      <c r="BG194" s="43"/>
      <c r="BH194" s="43"/>
      <c r="BI194" s="43"/>
      <c r="BJ194" s="43"/>
      <c r="BK194" s="43"/>
      <c r="BL194" s="43"/>
      <c r="BM194" s="43"/>
      <c r="BN194" s="43"/>
      <c r="BO194" s="43"/>
      <c r="BP194" s="43"/>
      <c r="BQ194" s="43"/>
      <c r="BR194" s="43"/>
      <c r="BS194" s="43"/>
      <c r="BT194" s="43"/>
      <c r="BU194" s="43"/>
      <c r="BV194" s="43"/>
      <c r="BW194" s="43"/>
      <c r="BX194" s="43"/>
      <c r="BY194" s="43"/>
      <c r="BZ194" s="43"/>
      <c r="CA194" s="43"/>
      <c r="CB194" s="43"/>
      <c r="CC194" s="43"/>
      <c r="CD194" s="43"/>
      <c r="CE194" s="43"/>
      <c r="CF194" s="43"/>
      <c r="CG194" s="43"/>
      <c r="CH194" s="43"/>
      <c r="CI194" s="43"/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/>
      <c r="CX194" s="43"/>
      <c r="CY194" s="43"/>
      <c r="CZ194" s="43"/>
      <c r="DA194" s="43"/>
      <c r="DB194" s="43"/>
      <c r="DC194" s="43"/>
      <c r="DD194" s="43"/>
      <c r="DE194" s="43"/>
      <c r="DF194" s="43"/>
      <c r="DG194" s="43"/>
      <c r="DH194" s="43"/>
      <c r="DI194" s="43"/>
      <c r="DJ194" s="43"/>
      <c r="DK194" s="43"/>
      <c r="DL194" s="43"/>
      <c r="DM194" s="43"/>
      <c r="DN194" s="43"/>
      <c r="DO194" s="43"/>
      <c r="DP194" s="43"/>
      <c r="DQ194" s="43"/>
      <c r="DR194" s="43"/>
      <c r="DS194" s="43"/>
      <c r="DT194" s="43"/>
      <c r="DU194" s="43"/>
      <c r="DV194" s="43"/>
      <c r="DW194" s="43"/>
    </row>
    <row r="195" spans="1:127" s="44" customFormat="1" x14ac:dyDescent="0.25">
      <c r="A195" s="43"/>
      <c r="B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/>
      <c r="BD195" s="43"/>
      <c r="BE195" s="43"/>
      <c r="BF195" s="43"/>
      <c r="BG195" s="43"/>
      <c r="BH195" s="43"/>
      <c r="BI195" s="43"/>
      <c r="BJ195" s="43"/>
      <c r="BK195" s="43"/>
      <c r="BL195" s="43"/>
      <c r="BM195" s="43"/>
      <c r="BN195" s="43"/>
      <c r="BO195" s="43"/>
      <c r="BP195" s="43"/>
      <c r="BQ195" s="43"/>
      <c r="BR195" s="43"/>
      <c r="BS195" s="43"/>
      <c r="BT195" s="43"/>
      <c r="BU195" s="43"/>
      <c r="BV195" s="43"/>
      <c r="BW195" s="43"/>
      <c r="BX195" s="43"/>
      <c r="BY195" s="43"/>
      <c r="BZ195" s="43"/>
      <c r="CA195" s="43"/>
      <c r="CB195" s="43"/>
      <c r="CC195" s="43"/>
      <c r="CD195" s="43"/>
      <c r="CE195" s="43"/>
      <c r="CF195" s="43"/>
      <c r="CG195" s="43"/>
      <c r="CH195" s="43"/>
      <c r="CI195" s="43"/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/>
      <c r="CX195" s="43"/>
      <c r="CY195" s="43"/>
      <c r="CZ195" s="43"/>
      <c r="DA195" s="43"/>
      <c r="DB195" s="43"/>
      <c r="DC195" s="43"/>
      <c r="DD195" s="43"/>
      <c r="DE195" s="43"/>
      <c r="DF195" s="43"/>
      <c r="DG195" s="43"/>
      <c r="DH195" s="43"/>
      <c r="DI195" s="43"/>
      <c r="DJ195" s="43"/>
      <c r="DK195" s="43"/>
      <c r="DL195" s="43"/>
      <c r="DM195" s="43"/>
      <c r="DN195" s="43"/>
      <c r="DO195" s="43"/>
      <c r="DP195" s="43"/>
      <c r="DQ195" s="43"/>
      <c r="DR195" s="43"/>
      <c r="DS195" s="43"/>
      <c r="DT195" s="43"/>
      <c r="DU195" s="43"/>
      <c r="DV195" s="43"/>
      <c r="DW195" s="43"/>
    </row>
    <row r="196" spans="1:127" s="44" customFormat="1" x14ac:dyDescent="0.25">
      <c r="A196" s="43"/>
      <c r="B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3"/>
      <c r="BD196" s="43"/>
      <c r="BE196" s="43"/>
      <c r="BF196" s="43"/>
      <c r="BG196" s="43"/>
      <c r="BH196" s="43"/>
      <c r="BI196" s="43"/>
      <c r="BJ196" s="43"/>
      <c r="BK196" s="43"/>
      <c r="BL196" s="43"/>
      <c r="BM196" s="43"/>
      <c r="BN196" s="43"/>
      <c r="BO196" s="43"/>
      <c r="BP196" s="43"/>
      <c r="BQ196" s="43"/>
      <c r="BR196" s="43"/>
      <c r="BS196" s="43"/>
      <c r="BT196" s="43"/>
      <c r="BU196" s="43"/>
      <c r="BV196" s="43"/>
      <c r="BW196" s="43"/>
      <c r="BX196" s="43"/>
      <c r="BY196" s="43"/>
      <c r="BZ196" s="43"/>
      <c r="CA196" s="43"/>
      <c r="CB196" s="43"/>
      <c r="CC196" s="43"/>
      <c r="CD196" s="43"/>
      <c r="CE196" s="43"/>
      <c r="CF196" s="43"/>
      <c r="CG196" s="43"/>
      <c r="CH196" s="43"/>
      <c r="CI196" s="43"/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/>
      <c r="CX196" s="43"/>
      <c r="CY196" s="43"/>
      <c r="CZ196" s="43"/>
      <c r="DA196" s="43"/>
      <c r="DB196" s="43"/>
      <c r="DC196" s="43"/>
      <c r="DD196" s="43"/>
      <c r="DE196" s="43"/>
      <c r="DF196" s="43"/>
      <c r="DG196" s="43"/>
      <c r="DH196" s="43"/>
      <c r="DI196" s="43"/>
      <c r="DJ196" s="43"/>
      <c r="DK196" s="43"/>
      <c r="DL196" s="43"/>
      <c r="DM196" s="43"/>
      <c r="DN196" s="43"/>
      <c r="DO196" s="43"/>
      <c r="DP196" s="43"/>
      <c r="DQ196" s="43"/>
      <c r="DR196" s="43"/>
      <c r="DS196" s="43"/>
      <c r="DT196" s="43"/>
      <c r="DU196" s="43"/>
      <c r="DV196" s="43"/>
      <c r="DW196" s="43"/>
    </row>
    <row r="197" spans="1:127" s="44" customFormat="1" x14ac:dyDescent="0.25">
      <c r="A197" s="43"/>
      <c r="B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  <c r="BM197" s="43"/>
      <c r="BN197" s="43"/>
      <c r="BO197" s="43"/>
      <c r="BP197" s="43"/>
      <c r="BQ197" s="43"/>
      <c r="BR197" s="43"/>
      <c r="BS197" s="43"/>
      <c r="BT197" s="43"/>
      <c r="BU197" s="43"/>
      <c r="BV197" s="43"/>
      <c r="BW197" s="43"/>
      <c r="BX197" s="43"/>
      <c r="BY197" s="43"/>
      <c r="BZ197" s="43"/>
      <c r="CA197" s="43"/>
      <c r="CB197" s="43"/>
      <c r="CC197" s="43"/>
      <c r="CD197" s="43"/>
      <c r="CE197" s="43"/>
      <c r="CF197" s="43"/>
      <c r="CG197" s="43"/>
      <c r="CH197" s="43"/>
      <c r="CI197" s="43"/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/>
      <c r="CX197" s="43"/>
      <c r="CY197" s="43"/>
      <c r="CZ197" s="43"/>
      <c r="DA197" s="43"/>
      <c r="DB197" s="43"/>
      <c r="DC197" s="43"/>
      <c r="DD197" s="43"/>
      <c r="DE197" s="43"/>
      <c r="DF197" s="43"/>
      <c r="DG197" s="43"/>
      <c r="DH197" s="43"/>
      <c r="DI197" s="43"/>
      <c r="DJ197" s="43"/>
      <c r="DK197" s="43"/>
      <c r="DL197" s="43"/>
      <c r="DM197" s="43"/>
      <c r="DN197" s="43"/>
      <c r="DO197" s="43"/>
      <c r="DP197" s="43"/>
      <c r="DQ197" s="43"/>
      <c r="DR197" s="43"/>
      <c r="DS197" s="43"/>
      <c r="DT197" s="43"/>
      <c r="DU197" s="43"/>
      <c r="DV197" s="43"/>
      <c r="DW197" s="43"/>
    </row>
    <row r="198" spans="1:127" s="44" customFormat="1" x14ac:dyDescent="0.25">
      <c r="A198" s="43"/>
      <c r="B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  <c r="BA198" s="43"/>
      <c r="BB198" s="43"/>
      <c r="BC198" s="43"/>
      <c r="BD198" s="43"/>
      <c r="BE198" s="43"/>
      <c r="BF198" s="43"/>
      <c r="BG198" s="43"/>
      <c r="BH198" s="43"/>
      <c r="BI198" s="43"/>
      <c r="BJ198" s="43"/>
      <c r="BK198" s="43"/>
      <c r="BL198" s="43"/>
      <c r="BM198" s="43"/>
      <c r="BN198" s="43"/>
      <c r="BO198" s="43"/>
      <c r="BP198" s="43"/>
      <c r="BQ198" s="43"/>
      <c r="BR198" s="43"/>
      <c r="BS198" s="43"/>
      <c r="BT198" s="43"/>
      <c r="BU198" s="43"/>
      <c r="BV198" s="43"/>
      <c r="BW198" s="43"/>
      <c r="BX198" s="43"/>
      <c r="BY198" s="43"/>
      <c r="BZ198" s="43"/>
      <c r="CA198" s="43"/>
      <c r="CB198" s="43"/>
      <c r="CC198" s="43"/>
      <c r="CD198" s="43"/>
      <c r="CE198" s="43"/>
      <c r="CF198" s="43"/>
      <c r="CG198" s="43"/>
      <c r="CH198" s="43"/>
      <c r="CI198" s="43"/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/>
      <c r="CX198" s="43"/>
      <c r="CY198" s="43"/>
      <c r="CZ198" s="43"/>
      <c r="DA198" s="43"/>
      <c r="DB198" s="43"/>
      <c r="DC198" s="43"/>
      <c r="DD198" s="43"/>
      <c r="DE198" s="43"/>
      <c r="DF198" s="43"/>
      <c r="DG198" s="43"/>
      <c r="DH198" s="43"/>
      <c r="DI198" s="43"/>
      <c r="DJ198" s="43"/>
      <c r="DK198" s="43"/>
      <c r="DL198" s="43"/>
      <c r="DM198" s="43"/>
      <c r="DN198" s="43"/>
      <c r="DO198" s="43"/>
      <c r="DP198" s="43"/>
      <c r="DQ198" s="43"/>
      <c r="DR198" s="43"/>
      <c r="DS198" s="43"/>
      <c r="DT198" s="43"/>
      <c r="DU198" s="43"/>
      <c r="DV198" s="43"/>
      <c r="DW198" s="43"/>
    </row>
    <row r="199" spans="1:127" s="44" customFormat="1" x14ac:dyDescent="0.25">
      <c r="A199" s="43"/>
      <c r="B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  <c r="BT199" s="43"/>
      <c r="BU199" s="43"/>
      <c r="BV199" s="43"/>
      <c r="BW199" s="43"/>
      <c r="BX199" s="43"/>
      <c r="BY199" s="43"/>
      <c r="BZ199" s="43"/>
      <c r="CA199" s="43"/>
      <c r="CB199" s="43"/>
      <c r="CC199" s="43"/>
      <c r="CD199" s="43"/>
      <c r="CE199" s="43"/>
      <c r="CF199" s="43"/>
      <c r="CG199" s="43"/>
      <c r="CH199" s="43"/>
      <c r="CI199" s="43"/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/>
      <c r="CX199" s="43"/>
      <c r="CY199" s="43"/>
      <c r="CZ199" s="43"/>
      <c r="DA199" s="43"/>
      <c r="DB199" s="43"/>
      <c r="DC199" s="43"/>
      <c r="DD199" s="43"/>
      <c r="DE199" s="43"/>
      <c r="DF199" s="43"/>
      <c r="DG199" s="43"/>
      <c r="DH199" s="43"/>
      <c r="DI199" s="43"/>
      <c r="DJ199" s="43"/>
      <c r="DK199" s="43"/>
      <c r="DL199" s="43"/>
      <c r="DM199" s="43"/>
      <c r="DN199" s="43"/>
      <c r="DO199" s="43"/>
      <c r="DP199" s="43"/>
      <c r="DQ199" s="43"/>
      <c r="DR199" s="43"/>
      <c r="DS199" s="43"/>
      <c r="DT199" s="43"/>
      <c r="DU199" s="43"/>
      <c r="DV199" s="43"/>
      <c r="DW199" s="43"/>
    </row>
    <row r="200" spans="1:127" s="44" customFormat="1" x14ac:dyDescent="0.25">
      <c r="A200" s="43"/>
      <c r="B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  <c r="BA200" s="43"/>
      <c r="BB200" s="43"/>
      <c r="BC200" s="43"/>
      <c r="BD200" s="43"/>
      <c r="BE200" s="43"/>
      <c r="BF200" s="43"/>
      <c r="BG200" s="43"/>
      <c r="BH200" s="43"/>
      <c r="BI200" s="43"/>
      <c r="BJ200" s="43"/>
      <c r="BK200" s="43"/>
      <c r="BL200" s="43"/>
      <c r="BM200" s="43"/>
      <c r="BN200" s="43"/>
      <c r="BO200" s="43"/>
      <c r="BP200" s="43"/>
      <c r="BQ200" s="43"/>
      <c r="BR200" s="43"/>
      <c r="BS200" s="43"/>
      <c r="BT200" s="43"/>
      <c r="BU200" s="43"/>
      <c r="BV200" s="43"/>
      <c r="BW200" s="43"/>
      <c r="BX200" s="43"/>
      <c r="BY200" s="43"/>
      <c r="BZ200" s="43"/>
      <c r="CA200" s="43"/>
      <c r="CB200" s="43"/>
      <c r="CC200" s="43"/>
      <c r="CD200" s="43"/>
      <c r="CE200" s="43"/>
      <c r="CF200" s="43"/>
      <c r="CG200" s="43"/>
      <c r="CH200" s="43"/>
      <c r="CI200" s="43"/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/>
      <c r="CX200" s="43"/>
      <c r="CY200" s="43"/>
      <c r="CZ200" s="43"/>
      <c r="DA200" s="43"/>
      <c r="DB200" s="43"/>
      <c r="DC200" s="43"/>
      <c r="DD200" s="43"/>
      <c r="DE200" s="43"/>
      <c r="DF200" s="43"/>
      <c r="DG200" s="43"/>
      <c r="DH200" s="43"/>
      <c r="DI200" s="43"/>
      <c r="DJ200" s="43"/>
      <c r="DK200" s="43"/>
      <c r="DL200" s="43"/>
      <c r="DM200" s="43"/>
      <c r="DN200" s="43"/>
      <c r="DO200" s="43"/>
      <c r="DP200" s="43"/>
      <c r="DQ200" s="43"/>
      <c r="DR200" s="43"/>
      <c r="DS200" s="43"/>
      <c r="DT200" s="43"/>
      <c r="DU200" s="43"/>
      <c r="DV200" s="43"/>
      <c r="DW200" s="43"/>
    </row>
    <row r="201" spans="1:127" s="44" customFormat="1" x14ac:dyDescent="0.25">
      <c r="A201" s="43"/>
      <c r="B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  <c r="BM201" s="43"/>
      <c r="BN201" s="43"/>
      <c r="BO201" s="43"/>
      <c r="BP201" s="43"/>
      <c r="BQ201" s="43"/>
      <c r="BR201" s="43"/>
      <c r="BS201" s="43"/>
      <c r="BT201" s="43"/>
      <c r="BU201" s="43"/>
      <c r="BV201" s="43"/>
      <c r="BW201" s="43"/>
      <c r="BX201" s="43"/>
      <c r="BY201" s="43"/>
      <c r="BZ201" s="43"/>
      <c r="CA201" s="43"/>
      <c r="CB201" s="43"/>
      <c r="CC201" s="43"/>
      <c r="CD201" s="43"/>
      <c r="CE201" s="43"/>
      <c r="CF201" s="43"/>
      <c r="CG201" s="43"/>
      <c r="CH201" s="43"/>
      <c r="CI201" s="43"/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/>
      <c r="CX201" s="43"/>
      <c r="CY201" s="43"/>
      <c r="CZ201" s="43"/>
      <c r="DA201" s="43"/>
      <c r="DB201" s="43"/>
      <c r="DC201" s="43"/>
      <c r="DD201" s="43"/>
      <c r="DE201" s="43"/>
      <c r="DF201" s="43"/>
      <c r="DG201" s="43"/>
      <c r="DH201" s="43"/>
      <c r="DI201" s="43"/>
      <c r="DJ201" s="43"/>
      <c r="DK201" s="43"/>
      <c r="DL201" s="43"/>
      <c r="DM201" s="43"/>
      <c r="DN201" s="43"/>
      <c r="DO201" s="43"/>
      <c r="DP201" s="43"/>
      <c r="DQ201" s="43"/>
      <c r="DR201" s="43"/>
      <c r="DS201" s="43"/>
      <c r="DT201" s="43"/>
      <c r="DU201" s="43"/>
      <c r="DV201" s="43"/>
      <c r="DW201" s="43"/>
    </row>
    <row r="202" spans="1:127" s="44" customFormat="1" x14ac:dyDescent="0.25">
      <c r="A202" s="43"/>
      <c r="B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/>
      <c r="BD202" s="43"/>
      <c r="BE202" s="43"/>
      <c r="BF202" s="43"/>
      <c r="BG202" s="43"/>
      <c r="BH202" s="43"/>
      <c r="BI202" s="43"/>
      <c r="BJ202" s="43"/>
      <c r="BK202" s="43"/>
      <c r="BL202" s="43"/>
      <c r="BM202" s="43"/>
      <c r="BN202" s="43"/>
      <c r="BO202" s="43"/>
      <c r="BP202" s="43"/>
      <c r="BQ202" s="43"/>
      <c r="BR202" s="43"/>
      <c r="BS202" s="43"/>
      <c r="BT202" s="43"/>
      <c r="BU202" s="43"/>
      <c r="BV202" s="43"/>
      <c r="BW202" s="43"/>
      <c r="BX202" s="43"/>
      <c r="BY202" s="43"/>
      <c r="BZ202" s="43"/>
      <c r="CA202" s="43"/>
      <c r="CB202" s="43"/>
      <c r="CC202" s="43"/>
      <c r="CD202" s="43"/>
      <c r="CE202" s="43"/>
      <c r="CF202" s="43"/>
      <c r="CG202" s="43"/>
      <c r="CH202" s="43"/>
      <c r="CI202" s="43"/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/>
      <c r="CX202" s="43"/>
      <c r="CY202" s="43"/>
      <c r="CZ202" s="43"/>
      <c r="DA202" s="43"/>
      <c r="DB202" s="43"/>
      <c r="DC202" s="43"/>
      <c r="DD202" s="43"/>
      <c r="DE202" s="43"/>
      <c r="DF202" s="43"/>
      <c r="DG202" s="43"/>
      <c r="DH202" s="43"/>
      <c r="DI202" s="43"/>
      <c r="DJ202" s="43"/>
      <c r="DK202" s="43"/>
      <c r="DL202" s="43"/>
      <c r="DM202" s="43"/>
      <c r="DN202" s="43"/>
      <c r="DO202" s="43"/>
      <c r="DP202" s="43"/>
      <c r="DQ202" s="43"/>
      <c r="DR202" s="43"/>
      <c r="DS202" s="43"/>
      <c r="DT202" s="43"/>
      <c r="DU202" s="43"/>
      <c r="DV202" s="43"/>
      <c r="DW202" s="43"/>
    </row>
    <row r="203" spans="1:127" s="44" customFormat="1" x14ac:dyDescent="0.25">
      <c r="A203" s="43"/>
      <c r="B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3"/>
      <c r="BF203" s="43"/>
      <c r="BG203" s="43"/>
      <c r="BH203" s="43"/>
      <c r="BI203" s="43"/>
      <c r="BJ203" s="43"/>
      <c r="BK203" s="43"/>
      <c r="BL203" s="43"/>
      <c r="BM203" s="43"/>
      <c r="BN203" s="43"/>
      <c r="BO203" s="43"/>
      <c r="BP203" s="43"/>
      <c r="BQ203" s="43"/>
      <c r="BR203" s="43"/>
      <c r="BS203" s="43"/>
      <c r="BT203" s="43"/>
      <c r="BU203" s="43"/>
      <c r="BV203" s="43"/>
      <c r="BW203" s="43"/>
      <c r="BX203" s="43"/>
      <c r="BY203" s="43"/>
      <c r="BZ203" s="43"/>
      <c r="CA203" s="43"/>
      <c r="CB203" s="43"/>
      <c r="CC203" s="43"/>
      <c r="CD203" s="43"/>
      <c r="CE203" s="43"/>
      <c r="CF203" s="43"/>
      <c r="CG203" s="43"/>
      <c r="CH203" s="43"/>
      <c r="CI203" s="43"/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/>
      <c r="CX203" s="43"/>
      <c r="CY203" s="43"/>
      <c r="CZ203" s="43"/>
      <c r="DA203" s="43"/>
      <c r="DB203" s="43"/>
      <c r="DC203" s="43"/>
      <c r="DD203" s="43"/>
      <c r="DE203" s="43"/>
      <c r="DF203" s="43"/>
      <c r="DG203" s="43"/>
      <c r="DH203" s="43"/>
      <c r="DI203" s="43"/>
      <c r="DJ203" s="43"/>
      <c r="DK203" s="43"/>
      <c r="DL203" s="43"/>
      <c r="DM203" s="43"/>
      <c r="DN203" s="43"/>
      <c r="DO203" s="43"/>
      <c r="DP203" s="43"/>
      <c r="DQ203" s="43"/>
      <c r="DR203" s="43"/>
      <c r="DS203" s="43"/>
      <c r="DT203" s="43"/>
      <c r="DU203" s="43"/>
      <c r="DV203" s="43"/>
      <c r="DW203" s="43"/>
    </row>
    <row r="204" spans="1:127" s="44" customFormat="1" x14ac:dyDescent="0.25">
      <c r="A204" s="43"/>
      <c r="B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3"/>
      <c r="BF204" s="43"/>
      <c r="BG204" s="43"/>
      <c r="BH204" s="43"/>
      <c r="BI204" s="43"/>
      <c r="BJ204" s="43"/>
      <c r="BK204" s="43"/>
      <c r="BL204" s="43"/>
      <c r="BM204" s="43"/>
      <c r="BN204" s="43"/>
      <c r="BO204" s="43"/>
      <c r="BP204" s="43"/>
      <c r="BQ204" s="43"/>
      <c r="BR204" s="43"/>
      <c r="BS204" s="43"/>
      <c r="BT204" s="43"/>
      <c r="BU204" s="43"/>
      <c r="BV204" s="43"/>
      <c r="BW204" s="43"/>
      <c r="BX204" s="43"/>
      <c r="BY204" s="43"/>
      <c r="BZ204" s="43"/>
      <c r="CA204" s="43"/>
      <c r="CB204" s="43"/>
      <c r="CC204" s="43"/>
      <c r="CD204" s="43"/>
      <c r="CE204" s="43"/>
      <c r="CF204" s="43"/>
      <c r="CG204" s="43"/>
      <c r="CH204" s="43"/>
      <c r="CI204" s="43"/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/>
      <c r="CX204" s="43"/>
      <c r="CY204" s="43"/>
      <c r="CZ204" s="43"/>
      <c r="DA204" s="43"/>
      <c r="DB204" s="43"/>
      <c r="DC204" s="43"/>
      <c r="DD204" s="43"/>
      <c r="DE204" s="43"/>
      <c r="DF204" s="43"/>
      <c r="DG204" s="43"/>
      <c r="DH204" s="43"/>
      <c r="DI204" s="43"/>
      <c r="DJ204" s="43"/>
      <c r="DK204" s="43"/>
      <c r="DL204" s="43"/>
      <c r="DM204" s="43"/>
      <c r="DN204" s="43"/>
      <c r="DO204" s="43"/>
      <c r="DP204" s="43"/>
      <c r="DQ204" s="43"/>
      <c r="DR204" s="43"/>
      <c r="DS204" s="43"/>
      <c r="DT204" s="43"/>
      <c r="DU204" s="43"/>
      <c r="DV204" s="43"/>
      <c r="DW204" s="43"/>
    </row>
    <row r="205" spans="1:127" s="44" customFormat="1" x14ac:dyDescent="0.25">
      <c r="A205" s="43"/>
      <c r="B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43"/>
      <c r="BN205" s="43"/>
      <c r="BO205" s="43"/>
      <c r="BP205" s="43"/>
      <c r="BQ205" s="43"/>
      <c r="BR205" s="43"/>
      <c r="BS205" s="43"/>
      <c r="BT205" s="43"/>
      <c r="BU205" s="43"/>
      <c r="BV205" s="43"/>
      <c r="BW205" s="43"/>
      <c r="BX205" s="43"/>
      <c r="BY205" s="43"/>
      <c r="BZ205" s="43"/>
      <c r="CA205" s="43"/>
      <c r="CB205" s="43"/>
      <c r="CC205" s="43"/>
      <c r="CD205" s="43"/>
      <c r="CE205" s="43"/>
      <c r="CF205" s="43"/>
      <c r="CG205" s="43"/>
      <c r="CH205" s="43"/>
      <c r="CI205" s="43"/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/>
      <c r="CX205" s="43"/>
      <c r="CY205" s="43"/>
      <c r="CZ205" s="43"/>
      <c r="DA205" s="43"/>
      <c r="DB205" s="43"/>
      <c r="DC205" s="43"/>
      <c r="DD205" s="43"/>
      <c r="DE205" s="43"/>
      <c r="DF205" s="43"/>
      <c r="DG205" s="43"/>
      <c r="DH205" s="43"/>
      <c r="DI205" s="43"/>
      <c r="DJ205" s="43"/>
      <c r="DK205" s="43"/>
      <c r="DL205" s="43"/>
      <c r="DM205" s="43"/>
      <c r="DN205" s="43"/>
      <c r="DO205" s="43"/>
      <c r="DP205" s="43"/>
      <c r="DQ205" s="43"/>
      <c r="DR205" s="43"/>
      <c r="DS205" s="43"/>
      <c r="DT205" s="43"/>
      <c r="DU205" s="43"/>
      <c r="DV205" s="43"/>
      <c r="DW205" s="43"/>
    </row>
    <row r="206" spans="1:127" s="44" customFormat="1" x14ac:dyDescent="0.25">
      <c r="A206" s="43"/>
      <c r="B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  <c r="BH206" s="43"/>
      <c r="BI206" s="43"/>
      <c r="BJ206" s="43"/>
      <c r="BK206" s="43"/>
      <c r="BL206" s="43"/>
      <c r="BM206" s="43"/>
      <c r="BN206" s="43"/>
      <c r="BO206" s="43"/>
      <c r="BP206" s="43"/>
      <c r="BQ206" s="43"/>
      <c r="BR206" s="43"/>
      <c r="BS206" s="43"/>
      <c r="BT206" s="43"/>
      <c r="BU206" s="43"/>
      <c r="BV206" s="43"/>
      <c r="BW206" s="43"/>
      <c r="BX206" s="43"/>
      <c r="BY206" s="43"/>
      <c r="BZ206" s="43"/>
      <c r="CA206" s="43"/>
      <c r="CB206" s="43"/>
      <c r="CC206" s="43"/>
      <c r="CD206" s="43"/>
      <c r="CE206" s="43"/>
      <c r="CF206" s="43"/>
      <c r="CG206" s="43"/>
      <c r="CH206" s="43"/>
      <c r="CI206" s="43"/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/>
      <c r="CX206" s="43"/>
      <c r="CY206" s="43"/>
      <c r="CZ206" s="43"/>
      <c r="DA206" s="43"/>
      <c r="DB206" s="43"/>
      <c r="DC206" s="43"/>
      <c r="DD206" s="43"/>
      <c r="DE206" s="43"/>
      <c r="DF206" s="43"/>
      <c r="DG206" s="43"/>
      <c r="DH206" s="43"/>
      <c r="DI206" s="43"/>
      <c r="DJ206" s="43"/>
      <c r="DK206" s="43"/>
      <c r="DL206" s="43"/>
      <c r="DM206" s="43"/>
      <c r="DN206" s="43"/>
      <c r="DO206" s="43"/>
      <c r="DP206" s="43"/>
      <c r="DQ206" s="43"/>
      <c r="DR206" s="43"/>
      <c r="DS206" s="43"/>
      <c r="DT206" s="43"/>
      <c r="DU206" s="43"/>
      <c r="DV206" s="43"/>
      <c r="DW206" s="43"/>
    </row>
    <row r="207" spans="1:127" s="44" customFormat="1" x14ac:dyDescent="0.25">
      <c r="A207" s="43"/>
      <c r="B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  <c r="BM207" s="43"/>
      <c r="BN207" s="43"/>
      <c r="BO207" s="43"/>
      <c r="BP207" s="43"/>
      <c r="BQ207" s="43"/>
      <c r="BR207" s="43"/>
      <c r="BS207" s="43"/>
      <c r="BT207" s="43"/>
      <c r="BU207" s="43"/>
      <c r="BV207" s="43"/>
      <c r="BW207" s="43"/>
      <c r="BX207" s="43"/>
      <c r="BY207" s="43"/>
      <c r="BZ207" s="43"/>
      <c r="CA207" s="43"/>
      <c r="CB207" s="43"/>
      <c r="CC207" s="43"/>
      <c r="CD207" s="43"/>
      <c r="CE207" s="43"/>
      <c r="CF207" s="43"/>
      <c r="CG207" s="43"/>
      <c r="CH207" s="43"/>
      <c r="CI207" s="43"/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/>
      <c r="CX207" s="43"/>
      <c r="CY207" s="43"/>
      <c r="CZ207" s="43"/>
      <c r="DA207" s="43"/>
      <c r="DB207" s="43"/>
      <c r="DC207" s="43"/>
      <c r="DD207" s="43"/>
      <c r="DE207" s="43"/>
      <c r="DF207" s="43"/>
      <c r="DG207" s="43"/>
      <c r="DH207" s="43"/>
      <c r="DI207" s="43"/>
      <c r="DJ207" s="43"/>
      <c r="DK207" s="43"/>
      <c r="DL207" s="43"/>
      <c r="DM207" s="43"/>
      <c r="DN207" s="43"/>
      <c r="DO207" s="43"/>
      <c r="DP207" s="43"/>
      <c r="DQ207" s="43"/>
      <c r="DR207" s="43"/>
      <c r="DS207" s="43"/>
      <c r="DT207" s="43"/>
      <c r="DU207" s="43"/>
      <c r="DV207" s="43"/>
      <c r="DW207" s="43"/>
    </row>
    <row r="208" spans="1:127" s="44" customFormat="1" x14ac:dyDescent="0.25">
      <c r="A208" s="43"/>
      <c r="B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/>
      <c r="BD208" s="43"/>
      <c r="BE208" s="43"/>
      <c r="BF208" s="43"/>
      <c r="BG208" s="43"/>
      <c r="BH208" s="43"/>
      <c r="BI208" s="43"/>
      <c r="BJ208" s="43"/>
      <c r="BK208" s="43"/>
      <c r="BL208" s="43"/>
      <c r="BM208" s="43"/>
      <c r="BN208" s="43"/>
      <c r="BO208" s="43"/>
      <c r="BP208" s="43"/>
      <c r="BQ208" s="43"/>
      <c r="BR208" s="43"/>
      <c r="BS208" s="43"/>
      <c r="BT208" s="43"/>
      <c r="BU208" s="43"/>
      <c r="BV208" s="43"/>
      <c r="BW208" s="43"/>
      <c r="BX208" s="43"/>
      <c r="BY208" s="43"/>
      <c r="BZ208" s="43"/>
      <c r="CA208" s="43"/>
      <c r="CB208" s="43"/>
      <c r="CC208" s="43"/>
      <c r="CD208" s="43"/>
      <c r="CE208" s="43"/>
      <c r="CF208" s="43"/>
      <c r="CG208" s="43"/>
      <c r="CH208" s="43"/>
      <c r="CI208" s="43"/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/>
      <c r="CX208" s="43"/>
      <c r="CY208" s="43"/>
      <c r="CZ208" s="43"/>
      <c r="DA208" s="43"/>
      <c r="DB208" s="43"/>
      <c r="DC208" s="43"/>
      <c r="DD208" s="43"/>
      <c r="DE208" s="43"/>
      <c r="DF208" s="43"/>
      <c r="DG208" s="43"/>
      <c r="DH208" s="43"/>
      <c r="DI208" s="43"/>
      <c r="DJ208" s="43"/>
      <c r="DK208" s="43"/>
      <c r="DL208" s="43"/>
      <c r="DM208" s="43"/>
      <c r="DN208" s="43"/>
      <c r="DO208" s="43"/>
      <c r="DP208" s="43"/>
      <c r="DQ208" s="43"/>
      <c r="DR208" s="43"/>
      <c r="DS208" s="43"/>
      <c r="DT208" s="43"/>
      <c r="DU208" s="43"/>
      <c r="DV208" s="43"/>
      <c r="DW208" s="43"/>
    </row>
    <row r="209" spans="1:127" s="44" customFormat="1" x14ac:dyDescent="0.25">
      <c r="A209" s="43"/>
      <c r="B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43"/>
      <c r="BU209" s="43"/>
      <c r="BV209" s="43"/>
      <c r="BW209" s="43"/>
      <c r="BX209" s="43"/>
      <c r="BY209" s="43"/>
      <c r="BZ209" s="43"/>
      <c r="CA209" s="43"/>
      <c r="CB209" s="43"/>
      <c r="CC209" s="43"/>
      <c r="CD209" s="43"/>
      <c r="CE209" s="43"/>
      <c r="CF209" s="43"/>
      <c r="CG209" s="43"/>
      <c r="CH209" s="43"/>
      <c r="CI209" s="43"/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/>
      <c r="CX209" s="43"/>
      <c r="CY209" s="43"/>
      <c r="CZ209" s="43"/>
      <c r="DA209" s="43"/>
      <c r="DB209" s="43"/>
      <c r="DC209" s="43"/>
      <c r="DD209" s="43"/>
      <c r="DE209" s="43"/>
      <c r="DF209" s="43"/>
      <c r="DG209" s="43"/>
      <c r="DH209" s="43"/>
      <c r="DI209" s="43"/>
      <c r="DJ209" s="43"/>
      <c r="DK209" s="43"/>
      <c r="DL209" s="43"/>
      <c r="DM209" s="43"/>
      <c r="DN209" s="43"/>
      <c r="DO209" s="43"/>
      <c r="DP209" s="43"/>
      <c r="DQ209" s="43"/>
      <c r="DR209" s="43"/>
      <c r="DS209" s="43"/>
      <c r="DT209" s="43"/>
      <c r="DU209" s="43"/>
      <c r="DV209" s="43"/>
      <c r="DW209" s="43"/>
    </row>
    <row r="210" spans="1:127" s="44" customFormat="1" x14ac:dyDescent="0.25">
      <c r="A210" s="43"/>
      <c r="B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  <c r="BA210" s="43"/>
      <c r="BB210" s="43"/>
      <c r="BC210" s="43"/>
      <c r="BD210" s="43"/>
      <c r="BE210" s="43"/>
      <c r="BF210" s="43"/>
      <c r="BG210" s="43"/>
      <c r="BH210" s="43"/>
      <c r="BI210" s="43"/>
      <c r="BJ210" s="43"/>
      <c r="BK210" s="43"/>
      <c r="BL210" s="43"/>
      <c r="BM210" s="43"/>
      <c r="BN210" s="43"/>
      <c r="BO210" s="43"/>
      <c r="BP210" s="43"/>
      <c r="BQ210" s="43"/>
      <c r="BR210" s="43"/>
      <c r="BS210" s="43"/>
      <c r="BT210" s="43"/>
      <c r="BU210" s="43"/>
      <c r="BV210" s="43"/>
      <c r="BW210" s="43"/>
      <c r="BX210" s="43"/>
      <c r="BY210" s="43"/>
      <c r="BZ210" s="43"/>
      <c r="CA210" s="43"/>
      <c r="CB210" s="43"/>
      <c r="CC210" s="43"/>
      <c r="CD210" s="43"/>
      <c r="CE210" s="43"/>
      <c r="CF210" s="43"/>
      <c r="CG210" s="43"/>
      <c r="CH210" s="43"/>
      <c r="CI210" s="43"/>
      <c r="CJ210" s="43"/>
      <c r="CK210" s="43"/>
      <c r="CL210" s="43"/>
      <c r="CM210" s="43"/>
      <c r="CN210" s="43"/>
      <c r="CO210" s="43"/>
      <c r="CP210" s="43"/>
      <c r="CQ210" s="43"/>
      <c r="CR210" s="43"/>
      <c r="CS210" s="43"/>
      <c r="CT210" s="43"/>
      <c r="CU210" s="43"/>
      <c r="CV210" s="43"/>
      <c r="CW210" s="43"/>
      <c r="CX210" s="43"/>
      <c r="CY210" s="43"/>
      <c r="CZ210" s="43"/>
      <c r="DA210" s="43"/>
      <c r="DB210" s="43"/>
      <c r="DC210" s="43"/>
      <c r="DD210" s="43"/>
      <c r="DE210" s="43"/>
      <c r="DF210" s="43"/>
      <c r="DG210" s="43"/>
      <c r="DH210" s="43"/>
      <c r="DI210" s="43"/>
      <c r="DJ210" s="43"/>
      <c r="DK210" s="43"/>
      <c r="DL210" s="43"/>
      <c r="DM210" s="43"/>
      <c r="DN210" s="43"/>
      <c r="DO210" s="43"/>
      <c r="DP210" s="43"/>
      <c r="DQ210" s="43"/>
      <c r="DR210" s="43"/>
      <c r="DS210" s="43"/>
      <c r="DT210" s="43"/>
      <c r="DU210" s="43"/>
      <c r="DV210" s="43"/>
      <c r="DW210" s="43"/>
    </row>
    <row r="211" spans="1:127" s="44" customFormat="1" x14ac:dyDescent="0.25">
      <c r="A211" s="43"/>
      <c r="B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/>
      <c r="BD211" s="43"/>
      <c r="BE211" s="43"/>
      <c r="BF211" s="43"/>
      <c r="BG211" s="43"/>
      <c r="BH211" s="43"/>
      <c r="BI211" s="43"/>
      <c r="BJ211" s="43"/>
      <c r="BK211" s="43"/>
      <c r="BL211" s="43"/>
      <c r="BM211" s="43"/>
      <c r="BN211" s="43"/>
      <c r="BO211" s="43"/>
      <c r="BP211" s="43"/>
      <c r="BQ211" s="43"/>
      <c r="BR211" s="43"/>
      <c r="BS211" s="43"/>
      <c r="BT211" s="43"/>
      <c r="BU211" s="43"/>
      <c r="BV211" s="43"/>
      <c r="BW211" s="43"/>
      <c r="BX211" s="43"/>
      <c r="BY211" s="43"/>
      <c r="BZ211" s="43"/>
      <c r="CA211" s="43"/>
      <c r="CB211" s="43"/>
      <c r="CC211" s="43"/>
      <c r="CD211" s="43"/>
      <c r="CE211" s="43"/>
      <c r="CF211" s="43"/>
      <c r="CG211" s="43"/>
      <c r="CH211" s="43"/>
      <c r="CI211" s="43"/>
      <c r="CJ211" s="43"/>
      <c r="CK211" s="43"/>
      <c r="CL211" s="43"/>
      <c r="CM211" s="43"/>
      <c r="CN211" s="43"/>
      <c r="CO211" s="43"/>
      <c r="CP211" s="43"/>
      <c r="CQ211" s="43"/>
      <c r="CR211" s="43"/>
      <c r="CS211" s="43"/>
      <c r="CT211" s="43"/>
      <c r="CU211" s="43"/>
      <c r="CV211" s="43"/>
      <c r="CW211" s="43"/>
      <c r="CX211" s="43"/>
      <c r="CY211" s="43"/>
      <c r="CZ211" s="43"/>
      <c r="DA211" s="43"/>
      <c r="DB211" s="43"/>
      <c r="DC211" s="43"/>
      <c r="DD211" s="43"/>
      <c r="DE211" s="43"/>
      <c r="DF211" s="43"/>
      <c r="DG211" s="43"/>
      <c r="DH211" s="43"/>
      <c r="DI211" s="43"/>
      <c r="DJ211" s="43"/>
      <c r="DK211" s="43"/>
      <c r="DL211" s="43"/>
      <c r="DM211" s="43"/>
      <c r="DN211" s="43"/>
      <c r="DO211" s="43"/>
      <c r="DP211" s="43"/>
      <c r="DQ211" s="43"/>
      <c r="DR211" s="43"/>
      <c r="DS211" s="43"/>
      <c r="DT211" s="43"/>
      <c r="DU211" s="43"/>
      <c r="DV211" s="43"/>
      <c r="DW211" s="43"/>
    </row>
    <row r="212" spans="1:127" s="44" customFormat="1" x14ac:dyDescent="0.25">
      <c r="A212" s="43"/>
      <c r="B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  <c r="BA212" s="43"/>
      <c r="BB212" s="43"/>
      <c r="BC212" s="43"/>
      <c r="BD212" s="43"/>
      <c r="BE212" s="43"/>
      <c r="BF212" s="43"/>
      <c r="BG212" s="43"/>
      <c r="BH212" s="43"/>
      <c r="BI212" s="43"/>
      <c r="BJ212" s="43"/>
      <c r="BK212" s="43"/>
      <c r="BL212" s="43"/>
      <c r="BM212" s="43"/>
      <c r="BN212" s="43"/>
      <c r="BO212" s="43"/>
      <c r="BP212" s="43"/>
      <c r="BQ212" s="43"/>
      <c r="BR212" s="43"/>
      <c r="BS212" s="43"/>
      <c r="BT212" s="43"/>
      <c r="BU212" s="43"/>
      <c r="BV212" s="43"/>
      <c r="BW212" s="43"/>
      <c r="BX212" s="43"/>
      <c r="BY212" s="43"/>
      <c r="BZ212" s="43"/>
      <c r="CA212" s="43"/>
      <c r="CB212" s="43"/>
      <c r="CC212" s="43"/>
      <c r="CD212" s="43"/>
      <c r="CE212" s="43"/>
      <c r="CF212" s="43"/>
      <c r="CG212" s="43"/>
      <c r="CH212" s="43"/>
      <c r="CI212" s="43"/>
      <c r="CJ212" s="43"/>
      <c r="CK212" s="43"/>
      <c r="CL212" s="43"/>
      <c r="CM212" s="43"/>
      <c r="CN212" s="43"/>
      <c r="CO212" s="43"/>
      <c r="CP212" s="43"/>
      <c r="CQ212" s="43"/>
      <c r="CR212" s="43"/>
      <c r="CS212" s="43"/>
      <c r="CT212" s="43"/>
      <c r="CU212" s="43"/>
      <c r="CV212" s="43"/>
      <c r="CW212" s="43"/>
      <c r="CX212" s="43"/>
      <c r="CY212" s="43"/>
      <c r="CZ212" s="43"/>
      <c r="DA212" s="43"/>
      <c r="DB212" s="43"/>
      <c r="DC212" s="43"/>
      <c r="DD212" s="43"/>
      <c r="DE212" s="43"/>
      <c r="DF212" s="43"/>
      <c r="DG212" s="43"/>
      <c r="DH212" s="43"/>
      <c r="DI212" s="43"/>
      <c r="DJ212" s="43"/>
      <c r="DK212" s="43"/>
      <c r="DL212" s="43"/>
      <c r="DM212" s="43"/>
      <c r="DN212" s="43"/>
      <c r="DO212" s="43"/>
      <c r="DP212" s="43"/>
      <c r="DQ212" s="43"/>
      <c r="DR212" s="43"/>
      <c r="DS212" s="43"/>
      <c r="DT212" s="43"/>
      <c r="DU212" s="43"/>
      <c r="DV212" s="43"/>
      <c r="DW212" s="43"/>
    </row>
    <row r="213" spans="1:127" s="44" customFormat="1" x14ac:dyDescent="0.25">
      <c r="A213" s="43"/>
      <c r="B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  <c r="BA213" s="43"/>
      <c r="BB213" s="43"/>
      <c r="BC213" s="43"/>
      <c r="BD213" s="43"/>
      <c r="BE213" s="43"/>
      <c r="BF213" s="43"/>
      <c r="BG213" s="43"/>
      <c r="BH213" s="43"/>
      <c r="BI213" s="43"/>
      <c r="BJ213" s="43"/>
      <c r="BK213" s="43"/>
      <c r="BL213" s="43"/>
      <c r="BM213" s="43"/>
      <c r="BN213" s="43"/>
      <c r="BO213" s="43"/>
      <c r="BP213" s="43"/>
      <c r="BQ213" s="43"/>
      <c r="BR213" s="43"/>
      <c r="BS213" s="43"/>
      <c r="BT213" s="43"/>
      <c r="BU213" s="43"/>
      <c r="BV213" s="43"/>
      <c r="BW213" s="43"/>
      <c r="BX213" s="43"/>
      <c r="BY213" s="43"/>
      <c r="BZ213" s="43"/>
      <c r="CA213" s="43"/>
      <c r="CB213" s="43"/>
      <c r="CC213" s="43"/>
      <c r="CD213" s="43"/>
      <c r="CE213" s="43"/>
      <c r="CF213" s="43"/>
      <c r="CG213" s="43"/>
      <c r="CH213" s="43"/>
      <c r="CI213" s="43"/>
      <c r="CJ213" s="43"/>
      <c r="CK213" s="43"/>
      <c r="CL213" s="43"/>
      <c r="CM213" s="43"/>
      <c r="CN213" s="43"/>
      <c r="CO213" s="43"/>
      <c r="CP213" s="43"/>
      <c r="CQ213" s="43"/>
      <c r="CR213" s="43"/>
      <c r="CS213" s="43"/>
      <c r="CT213" s="43"/>
      <c r="CU213" s="43"/>
      <c r="CV213" s="43"/>
      <c r="CW213" s="43"/>
      <c r="CX213" s="43"/>
      <c r="CY213" s="43"/>
      <c r="CZ213" s="43"/>
      <c r="DA213" s="43"/>
      <c r="DB213" s="43"/>
      <c r="DC213" s="43"/>
      <c r="DD213" s="43"/>
      <c r="DE213" s="43"/>
      <c r="DF213" s="43"/>
      <c r="DG213" s="43"/>
      <c r="DH213" s="43"/>
      <c r="DI213" s="43"/>
      <c r="DJ213" s="43"/>
      <c r="DK213" s="43"/>
      <c r="DL213" s="43"/>
      <c r="DM213" s="43"/>
      <c r="DN213" s="43"/>
      <c r="DO213" s="43"/>
      <c r="DP213" s="43"/>
      <c r="DQ213" s="43"/>
      <c r="DR213" s="43"/>
      <c r="DS213" s="43"/>
      <c r="DT213" s="43"/>
      <c r="DU213" s="43"/>
      <c r="DV213" s="43"/>
      <c r="DW213" s="43"/>
    </row>
    <row r="214" spans="1:127" s="44" customFormat="1" x14ac:dyDescent="0.25">
      <c r="A214" s="43"/>
      <c r="B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43"/>
      <c r="BE214" s="43"/>
      <c r="BF214" s="43"/>
      <c r="BG214" s="43"/>
      <c r="BH214" s="43"/>
      <c r="BI214" s="43"/>
      <c r="BJ214" s="43"/>
      <c r="BK214" s="43"/>
      <c r="BL214" s="43"/>
      <c r="BM214" s="43"/>
      <c r="BN214" s="43"/>
      <c r="BO214" s="43"/>
      <c r="BP214" s="43"/>
      <c r="BQ214" s="43"/>
      <c r="BR214" s="43"/>
      <c r="BS214" s="43"/>
      <c r="BT214" s="43"/>
      <c r="BU214" s="43"/>
      <c r="BV214" s="43"/>
      <c r="BW214" s="43"/>
      <c r="BX214" s="43"/>
      <c r="BY214" s="43"/>
      <c r="BZ214" s="43"/>
      <c r="CA214" s="43"/>
      <c r="CB214" s="43"/>
      <c r="CC214" s="43"/>
      <c r="CD214" s="43"/>
      <c r="CE214" s="43"/>
      <c r="CF214" s="43"/>
      <c r="CG214" s="43"/>
      <c r="CH214" s="43"/>
      <c r="CI214" s="43"/>
      <c r="CJ214" s="43"/>
      <c r="CK214" s="43"/>
      <c r="CL214" s="43"/>
      <c r="CM214" s="43"/>
      <c r="CN214" s="43"/>
      <c r="CO214" s="43"/>
      <c r="CP214" s="43"/>
      <c r="CQ214" s="43"/>
      <c r="CR214" s="43"/>
      <c r="CS214" s="43"/>
      <c r="CT214" s="43"/>
      <c r="CU214" s="43"/>
      <c r="CV214" s="43"/>
      <c r="CW214" s="43"/>
      <c r="CX214" s="43"/>
      <c r="CY214" s="43"/>
      <c r="CZ214" s="43"/>
      <c r="DA214" s="43"/>
      <c r="DB214" s="43"/>
      <c r="DC214" s="43"/>
      <c r="DD214" s="43"/>
      <c r="DE214" s="43"/>
      <c r="DF214" s="43"/>
      <c r="DG214" s="43"/>
      <c r="DH214" s="43"/>
      <c r="DI214" s="43"/>
      <c r="DJ214" s="43"/>
      <c r="DK214" s="43"/>
      <c r="DL214" s="43"/>
      <c r="DM214" s="43"/>
      <c r="DN214" s="43"/>
      <c r="DO214" s="43"/>
      <c r="DP214" s="43"/>
      <c r="DQ214" s="43"/>
      <c r="DR214" s="43"/>
      <c r="DS214" s="43"/>
      <c r="DT214" s="43"/>
      <c r="DU214" s="43"/>
      <c r="DV214" s="43"/>
      <c r="DW214" s="43"/>
    </row>
    <row r="215" spans="1:127" s="44" customFormat="1" x14ac:dyDescent="0.25">
      <c r="A215" s="43"/>
      <c r="B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43"/>
      <c r="BE215" s="43"/>
      <c r="BF215" s="43"/>
      <c r="BG215" s="43"/>
      <c r="BH215" s="43"/>
      <c r="BI215" s="43"/>
      <c r="BJ215" s="43"/>
      <c r="BK215" s="43"/>
      <c r="BL215" s="43"/>
      <c r="BM215" s="43"/>
      <c r="BN215" s="43"/>
      <c r="BO215" s="43"/>
      <c r="BP215" s="43"/>
      <c r="BQ215" s="43"/>
      <c r="BR215" s="43"/>
      <c r="BS215" s="43"/>
      <c r="BT215" s="43"/>
      <c r="BU215" s="43"/>
      <c r="BV215" s="43"/>
      <c r="BW215" s="43"/>
      <c r="BX215" s="43"/>
      <c r="BY215" s="43"/>
      <c r="BZ215" s="43"/>
      <c r="CA215" s="43"/>
      <c r="CB215" s="43"/>
      <c r="CC215" s="43"/>
      <c r="CD215" s="43"/>
      <c r="CE215" s="43"/>
      <c r="CF215" s="43"/>
      <c r="CG215" s="43"/>
      <c r="CH215" s="43"/>
      <c r="CI215" s="43"/>
      <c r="CJ215" s="43"/>
      <c r="CK215" s="43"/>
      <c r="CL215" s="43"/>
      <c r="CM215" s="43"/>
      <c r="CN215" s="43"/>
      <c r="CO215" s="43"/>
      <c r="CP215" s="43"/>
      <c r="CQ215" s="43"/>
      <c r="CR215" s="43"/>
      <c r="CS215" s="43"/>
      <c r="CT215" s="43"/>
      <c r="CU215" s="43"/>
      <c r="CV215" s="43"/>
      <c r="CW215" s="43"/>
      <c r="CX215" s="43"/>
      <c r="CY215" s="43"/>
      <c r="CZ215" s="43"/>
      <c r="DA215" s="43"/>
      <c r="DB215" s="43"/>
      <c r="DC215" s="43"/>
      <c r="DD215" s="43"/>
      <c r="DE215" s="43"/>
      <c r="DF215" s="43"/>
      <c r="DG215" s="43"/>
      <c r="DH215" s="43"/>
      <c r="DI215" s="43"/>
      <c r="DJ215" s="43"/>
      <c r="DK215" s="43"/>
      <c r="DL215" s="43"/>
      <c r="DM215" s="43"/>
      <c r="DN215" s="43"/>
      <c r="DO215" s="43"/>
      <c r="DP215" s="43"/>
      <c r="DQ215" s="43"/>
      <c r="DR215" s="43"/>
      <c r="DS215" s="43"/>
      <c r="DT215" s="43"/>
      <c r="DU215" s="43"/>
      <c r="DV215" s="43"/>
      <c r="DW215" s="43"/>
    </row>
    <row r="216" spans="1:127" s="44" customFormat="1" x14ac:dyDescent="0.25">
      <c r="A216" s="43"/>
      <c r="B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43"/>
      <c r="AN216" s="43"/>
      <c r="AO216" s="43"/>
      <c r="AP216" s="43"/>
      <c r="AQ216" s="43"/>
      <c r="AR216" s="43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43"/>
      <c r="BE216" s="43"/>
      <c r="BF216" s="43"/>
      <c r="BG216" s="43"/>
      <c r="BH216" s="43"/>
      <c r="BI216" s="43"/>
      <c r="BJ216" s="43"/>
      <c r="BK216" s="43"/>
      <c r="BL216" s="43"/>
      <c r="BM216" s="43"/>
      <c r="BN216" s="43"/>
      <c r="BO216" s="43"/>
      <c r="BP216" s="43"/>
      <c r="BQ216" s="43"/>
      <c r="BR216" s="43"/>
      <c r="BS216" s="43"/>
      <c r="BT216" s="43"/>
      <c r="BU216" s="43"/>
      <c r="BV216" s="43"/>
      <c r="BW216" s="43"/>
      <c r="BX216" s="43"/>
      <c r="BY216" s="43"/>
      <c r="BZ216" s="43"/>
      <c r="CA216" s="43"/>
      <c r="CB216" s="43"/>
      <c r="CC216" s="43"/>
      <c r="CD216" s="43"/>
      <c r="CE216" s="43"/>
      <c r="CF216" s="43"/>
      <c r="CG216" s="43"/>
      <c r="CH216" s="43"/>
      <c r="CI216" s="43"/>
      <c r="CJ216" s="43"/>
      <c r="CK216" s="43"/>
      <c r="CL216" s="43"/>
      <c r="CM216" s="43"/>
      <c r="CN216" s="43"/>
      <c r="CO216" s="43"/>
      <c r="CP216" s="43"/>
      <c r="CQ216" s="43"/>
      <c r="CR216" s="43"/>
      <c r="CS216" s="43"/>
      <c r="CT216" s="43"/>
      <c r="CU216" s="43"/>
      <c r="CV216" s="43"/>
      <c r="CW216" s="43"/>
      <c r="CX216" s="43"/>
      <c r="CY216" s="43"/>
      <c r="CZ216" s="43"/>
      <c r="DA216" s="43"/>
      <c r="DB216" s="43"/>
      <c r="DC216" s="43"/>
      <c r="DD216" s="43"/>
      <c r="DE216" s="43"/>
      <c r="DF216" s="43"/>
      <c r="DG216" s="43"/>
      <c r="DH216" s="43"/>
      <c r="DI216" s="43"/>
      <c r="DJ216" s="43"/>
      <c r="DK216" s="43"/>
      <c r="DL216" s="43"/>
      <c r="DM216" s="43"/>
      <c r="DN216" s="43"/>
      <c r="DO216" s="43"/>
      <c r="DP216" s="43"/>
      <c r="DQ216" s="43"/>
      <c r="DR216" s="43"/>
      <c r="DS216" s="43"/>
      <c r="DT216" s="43"/>
      <c r="DU216" s="43"/>
      <c r="DV216" s="43"/>
      <c r="DW216" s="43"/>
    </row>
    <row r="217" spans="1:127" s="44" customFormat="1" x14ac:dyDescent="0.25">
      <c r="A217" s="43"/>
      <c r="B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43"/>
      <c r="BE217" s="43"/>
      <c r="BF217" s="43"/>
      <c r="BG217" s="43"/>
      <c r="BH217" s="43"/>
      <c r="BI217" s="43"/>
      <c r="BJ217" s="43"/>
      <c r="BK217" s="43"/>
      <c r="BL217" s="43"/>
      <c r="BM217" s="43"/>
      <c r="BN217" s="43"/>
      <c r="BO217" s="43"/>
      <c r="BP217" s="43"/>
      <c r="BQ217" s="43"/>
      <c r="BR217" s="43"/>
      <c r="BS217" s="43"/>
      <c r="BT217" s="43"/>
      <c r="BU217" s="43"/>
      <c r="BV217" s="43"/>
      <c r="BW217" s="43"/>
      <c r="BX217" s="43"/>
      <c r="BY217" s="43"/>
      <c r="BZ217" s="43"/>
      <c r="CA217" s="43"/>
      <c r="CB217" s="43"/>
      <c r="CC217" s="43"/>
      <c r="CD217" s="43"/>
      <c r="CE217" s="43"/>
      <c r="CF217" s="43"/>
      <c r="CG217" s="43"/>
      <c r="CH217" s="43"/>
      <c r="CI217" s="43"/>
      <c r="CJ217" s="43"/>
      <c r="CK217" s="43"/>
      <c r="CL217" s="43"/>
      <c r="CM217" s="43"/>
      <c r="CN217" s="43"/>
      <c r="CO217" s="43"/>
      <c r="CP217" s="43"/>
      <c r="CQ217" s="43"/>
      <c r="CR217" s="43"/>
      <c r="CS217" s="43"/>
      <c r="CT217" s="43"/>
      <c r="CU217" s="43"/>
      <c r="CV217" s="43"/>
      <c r="CW217" s="43"/>
      <c r="CX217" s="43"/>
      <c r="CY217" s="43"/>
      <c r="CZ217" s="43"/>
      <c r="DA217" s="43"/>
      <c r="DB217" s="43"/>
      <c r="DC217" s="43"/>
      <c r="DD217" s="43"/>
      <c r="DE217" s="43"/>
      <c r="DF217" s="43"/>
      <c r="DG217" s="43"/>
      <c r="DH217" s="43"/>
      <c r="DI217" s="43"/>
      <c r="DJ217" s="43"/>
      <c r="DK217" s="43"/>
      <c r="DL217" s="43"/>
      <c r="DM217" s="43"/>
      <c r="DN217" s="43"/>
      <c r="DO217" s="43"/>
      <c r="DP217" s="43"/>
      <c r="DQ217" s="43"/>
      <c r="DR217" s="43"/>
      <c r="DS217" s="43"/>
      <c r="DT217" s="43"/>
      <c r="DU217" s="43"/>
      <c r="DV217" s="43"/>
      <c r="DW217" s="43"/>
    </row>
    <row r="218" spans="1:127" s="44" customFormat="1" x14ac:dyDescent="0.25">
      <c r="A218" s="43"/>
      <c r="B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43"/>
      <c r="BE218" s="43"/>
      <c r="BF218" s="43"/>
      <c r="BG218" s="43"/>
      <c r="BH218" s="43"/>
      <c r="BI218" s="43"/>
      <c r="BJ218" s="43"/>
      <c r="BK218" s="43"/>
      <c r="BL218" s="43"/>
      <c r="BM218" s="43"/>
      <c r="BN218" s="43"/>
      <c r="BO218" s="43"/>
      <c r="BP218" s="43"/>
      <c r="BQ218" s="43"/>
      <c r="BR218" s="43"/>
      <c r="BS218" s="43"/>
      <c r="BT218" s="43"/>
      <c r="BU218" s="43"/>
      <c r="BV218" s="43"/>
      <c r="BW218" s="43"/>
      <c r="BX218" s="43"/>
      <c r="BY218" s="43"/>
      <c r="BZ218" s="43"/>
      <c r="CA218" s="43"/>
      <c r="CB218" s="43"/>
      <c r="CC218" s="43"/>
      <c r="CD218" s="43"/>
      <c r="CE218" s="43"/>
      <c r="CF218" s="43"/>
      <c r="CG218" s="43"/>
      <c r="CH218" s="43"/>
      <c r="CI218" s="43"/>
      <c r="CJ218" s="43"/>
      <c r="CK218" s="43"/>
      <c r="CL218" s="43"/>
      <c r="CM218" s="43"/>
      <c r="CN218" s="43"/>
      <c r="CO218" s="43"/>
      <c r="CP218" s="43"/>
      <c r="CQ218" s="43"/>
      <c r="CR218" s="43"/>
      <c r="CS218" s="43"/>
      <c r="CT218" s="43"/>
      <c r="CU218" s="43"/>
      <c r="CV218" s="43"/>
      <c r="CW218" s="43"/>
      <c r="CX218" s="43"/>
      <c r="CY218" s="43"/>
      <c r="CZ218" s="43"/>
      <c r="DA218" s="43"/>
      <c r="DB218" s="43"/>
      <c r="DC218" s="43"/>
      <c r="DD218" s="43"/>
      <c r="DE218" s="43"/>
      <c r="DF218" s="43"/>
      <c r="DG218" s="43"/>
      <c r="DH218" s="43"/>
      <c r="DI218" s="43"/>
      <c r="DJ218" s="43"/>
      <c r="DK218" s="43"/>
      <c r="DL218" s="43"/>
      <c r="DM218" s="43"/>
      <c r="DN218" s="43"/>
      <c r="DO218" s="43"/>
      <c r="DP218" s="43"/>
      <c r="DQ218" s="43"/>
      <c r="DR218" s="43"/>
      <c r="DS218" s="43"/>
      <c r="DT218" s="43"/>
      <c r="DU218" s="43"/>
      <c r="DV218" s="43"/>
      <c r="DW218" s="43"/>
    </row>
    <row r="219" spans="1:127" s="44" customFormat="1" x14ac:dyDescent="0.25">
      <c r="A219" s="43"/>
      <c r="B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43"/>
      <c r="BE219" s="43"/>
      <c r="BF219" s="43"/>
      <c r="BG219" s="43"/>
      <c r="BH219" s="43"/>
      <c r="BI219" s="43"/>
      <c r="BJ219" s="43"/>
      <c r="BK219" s="43"/>
      <c r="BL219" s="43"/>
      <c r="BM219" s="43"/>
      <c r="BN219" s="43"/>
      <c r="BO219" s="43"/>
      <c r="BP219" s="43"/>
      <c r="BQ219" s="43"/>
      <c r="BR219" s="43"/>
      <c r="BS219" s="43"/>
      <c r="BT219" s="43"/>
      <c r="BU219" s="43"/>
      <c r="BV219" s="43"/>
      <c r="BW219" s="43"/>
      <c r="BX219" s="43"/>
      <c r="BY219" s="43"/>
      <c r="BZ219" s="43"/>
      <c r="CA219" s="43"/>
      <c r="CB219" s="43"/>
      <c r="CC219" s="43"/>
      <c r="CD219" s="43"/>
      <c r="CE219" s="43"/>
      <c r="CF219" s="43"/>
      <c r="CG219" s="43"/>
      <c r="CH219" s="43"/>
      <c r="CI219" s="43"/>
      <c r="CJ219" s="43"/>
      <c r="CK219" s="43"/>
      <c r="CL219" s="43"/>
      <c r="CM219" s="43"/>
      <c r="CN219" s="43"/>
      <c r="CO219" s="43"/>
      <c r="CP219" s="43"/>
      <c r="CQ219" s="43"/>
      <c r="CR219" s="43"/>
      <c r="CS219" s="43"/>
      <c r="CT219" s="43"/>
      <c r="CU219" s="43"/>
      <c r="CV219" s="43"/>
      <c r="CW219" s="43"/>
      <c r="CX219" s="43"/>
      <c r="CY219" s="43"/>
      <c r="CZ219" s="43"/>
      <c r="DA219" s="43"/>
      <c r="DB219" s="43"/>
      <c r="DC219" s="43"/>
      <c r="DD219" s="43"/>
      <c r="DE219" s="43"/>
      <c r="DF219" s="43"/>
      <c r="DG219" s="43"/>
      <c r="DH219" s="43"/>
      <c r="DI219" s="43"/>
      <c r="DJ219" s="43"/>
      <c r="DK219" s="43"/>
      <c r="DL219" s="43"/>
      <c r="DM219" s="43"/>
      <c r="DN219" s="43"/>
      <c r="DO219" s="43"/>
      <c r="DP219" s="43"/>
      <c r="DQ219" s="43"/>
      <c r="DR219" s="43"/>
      <c r="DS219" s="43"/>
      <c r="DT219" s="43"/>
      <c r="DU219" s="43"/>
      <c r="DV219" s="43"/>
      <c r="DW219" s="43"/>
    </row>
    <row r="220" spans="1:127" s="44" customFormat="1" x14ac:dyDescent="0.25">
      <c r="A220" s="43"/>
      <c r="B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43"/>
      <c r="BE220" s="43"/>
      <c r="BF220" s="43"/>
      <c r="BG220" s="43"/>
      <c r="BH220" s="43"/>
      <c r="BI220" s="43"/>
      <c r="BJ220" s="43"/>
      <c r="BK220" s="43"/>
      <c r="BL220" s="43"/>
      <c r="BM220" s="43"/>
      <c r="BN220" s="43"/>
      <c r="BO220" s="43"/>
      <c r="BP220" s="43"/>
      <c r="BQ220" s="43"/>
      <c r="BR220" s="43"/>
      <c r="BS220" s="43"/>
      <c r="BT220" s="43"/>
      <c r="BU220" s="43"/>
      <c r="BV220" s="43"/>
      <c r="BW220" s="43"/>
      <c r="BX220" s="43"/>
      <c r="BY220" s="43"/>
      <c r="BZ220" s="43"/>
      <c r="CA220" s="43"/>
      <c r="CB220" s="43"/>
      <c r="CC220" s="43"/>
      <c r="CD220" s="43"/>
      <c r="CE220" s="43"/>
      <c r="CF220" s="43"/>
      <c r="CG220" s="43"/>
      <c r="CH220" s="43"/>
      <c r="CI220" s="43"/>
      <c r="CJ220" s="43"/>
      <c r="CK220" s="43"/>
      <c r="CL220" s="43"/>
      <c r="CM220" s="43"/>
      <c r="CN220" s="43"/>
      <c r="CO220" s="43"/>
      <c r="CP220" s="43"/>
      <c r="CQ220" s="43"/>
      <c r="CR220" s="43"/>
      <c r="CS220" s="43"/>
      <c r="CT220" s="43"/>
      <c r="CU220" s="43"/>
      <c r="CV220" s="43"/>
      <c r="CW220" s="43"/>
      <c r="CX220" s="43"/>
      <c r="CY220" s="43"/>
      <c r="CZ220" s="43"/>
      <c r="DA220" s="43"/>
      <c r="DB220" s="43"/>
      <c r="DC220" s="43"/>
      <c r="DD220" s="43"/>
      <c r="DE220" s="43"/>
      <c r="DF220" s="43"/>
      <c r="DG220" s="43"/>
      <c r="DH220" s="43"/>
      <c r="DI220" s="43"/>
      <c r="DJ220" s="43"/>
      <c r="DK220" s="43"/>
      <c r="DL220" s="43"/>
      <c r="DM220" s="43"/>
      <c r="DN220" s="43"/>
      <c r="DO220" s="43"/>
      <c r="DP220" s="43"/>
      <c r="DQ220" s="43"/>
      <c r="DR220" s="43"/>
      <c r="DS220" s="43"/>
      <c r="DT220" s="43"/>
      <c r="DU220" s="43"/>
      <c r="DV220" s="43"/>
      <c r="DW220" s="43"/>
    </row>
    <row r="221" spans="1:127" s="44" customFormat="1" x14ac:dyDescent="0.25">
      <c r="A221" s="43"/>
      <c r="B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  <c r="BA221" s="43"/>
      <c r="BB221" s="43"/>
      <c r="BC221" s="43"/>
      <c r="BD221" s="43"/>
      <c r="BE221" s="43"/>
      <c r="BF221" s="43"/>
      <c r="BG221" s="43"/>
      <c r="BH221" s="43"/>
      <c r="BI221" s="43"/>
      <c r="BJ221" s="43"/>
      <c r="BK221" s="43"/>
      <c r="BL221" s="43"/>
      <c r="BM221" s="43"/>
      <c r="BN221" s="43"/>
      <c r="BO221" s="43"/>
      <c r="BP221" s="43"/>
      <c r="BQ221" s="43"/>
      <c r="BR221" s="43"/>
      <c r="BS221" s="43"/>
      <c r="BT221" s="43"/>
      <c r="BU221" s="43"/>
      <c r="BV221" s="43"/>
      <c r="BW221" s="43"/>
      <c r="BX221" s="43"/>
      <c r="BY221" s="43"/>
      <c r="BZ221" s="43"/>
      <c r="CA221" s="43"/>
      <c r="CB221" s="43"/>
      <c r="CC221" s="43"/>
      <c r="CD221" s="43"/>
      <c r="CE221" s="43"/>
      <c r="CF221" s="43"/>
      <c r="CG221" s="43"/>
      <c r="CH221" s="43"/>
      <c r="CI221" s="43"/>
      <c r="CJ221" s="43"/>
      <c r="CK221" s="43"/>
      <c r="CL221" s="43"/>
      <c r="CM221" s="43"/>
      <c r="CN221" s="43"/>
      <c r="CO221" s="43"/>
      <c r="CP221" s="43"/>
      <c r="CQ221" s="43"/>
      <c r="CR221" s="43"/>
      <c r="CS221" s="43"/>
      <c r="CT221" s="43"/>
      <c r="CU221" s="43"/>
      <c r="CV221" s="43"/>
      <c r="CW221" s="43"/>
      <c r="CX221" s="43"/>
      <c r="CY221" s="43"/>
      <c r="CZ221" s="43"/>
      <c r="DA221" s="43"/>
      <c r="DB221" s="43"/>
      <c r="DC221" s="43"/>
      <c r="DD221" s="43"/>
      <c r="DE221" s="43"/>
      <c r="DF221" s="43"/>
      <c r="DG221" s="43"/>
      <c r="DH221" s="43"/>
      <c r="DI221" s="43"/>
      <c r="DJ221" s="43"/>
      <c r="DK221" s="43"/>
      <c r="DL221" s="43"/>
      <c r="DM221" s="43"/>
      <c r="DN221" s="43"/>
      <c r="DO221" s="43"/>
      <c r="DP221" s="43"/>
      <c r="DQ221" s="43"/>
      <c r="DR221" s="43"/>
      <c r="DS221" s="43"/>
      <c r="DT221" s="43"/>
      <c r="DU221" s="43"/>
      <c r="DV221" s="43"/>
      <c r="DW221" s="43"/>
    </row>
    <row r="222" spans="1:127" s="44" customFormat="1" x14ac:dyDescent="0.25">
      <c r="A222" s="43"/>
      <c r="B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  <c r="BA222" s="43"/>
      <c r="BB222" s="43"/>
      <c r="BC222" s="43"/>
      <c r="BD222" s="43"/>
      <c r="BE222" s="43"/>
      <c r="BF222" s="43"/>
      <c r="BG222" s="43"/>
      <c r="BH222" s="43"/>
      <c r="BI222" s="43"/>
      <c r="BJ222" s="43"/>
      <c r="BK222" s="43"/>
      <c r="BL222" s="43"/>
      <c r="BM222" s="43"/>
      <c r="BN222" s="43"/>
      <c r="BO222" s="43"/>
      <c r="BP222" s="43"/>
      <c r="BQ222" s="43"/>
      <c r="BR222" s="43"/>
      <c r="BS222" s="43"/>
      <c r="BT222" s="43"/>
      <c r="BU222" s="43"/>
      <c r="BV222" s="43"/>
      <c r="BW222" s="43"/>
      <c r="BX222" s="43"/>
      <c r="BY222" s="43"/>
      <c r="BZ222" s="43"/>
      <c r="CA222" s="43"/>
      <c r="CB222" s="43"/>
      <c r="CC222" s="43"/>
      <c r="CD222" s="43"/>
      <c r="CE222" s="43"/>
      <c r="CF222" s="43"/>
      <c r="CG222" s="43"/>
      <c r="CH222" s="43"/>
      <c r="CI222" s="43"/>
      <c r="CJ222" s="43"/>
      <c r="CK222" s="43"/>
      <c r="CL222" s="43"/>
      <c r="CM222" s="43"/>
      <c r="CN222" s="43"/>
      <c r="CO222" s="43"/>
      <c r="CP222" s="43"/>
      <c r="CQ222" s="43"/>
      <c r="CR222" s="43"/>
      <c r="CS222" s="43"/>
      <c r="CT222" s="43"/>
      <c r="CU222" s="43"/>
      <c r="CV222" s="43"/>
      <c r="CW222" s="43"/>
      <c r="CX222" s="43"/>
      <c r="CY222" s="43"/>
      <c r="CZ222" s="43"/>
      <c r="DA222" s="43"/>
      <c r="DB222" s="43"/>
      <c r="DC222" s="43"/>
      <c r="DD222" s="43"/>
      <c r="DE222" s="43"/>
      <c r="DF222" s="43"/>
      <c r="DG222" s="43"/>
      <c r="DH222" s="43"/>
      <c r="DI222" s="43"/>
      <c r="DJ222" s="43"/>
      <c r="DK222" s="43"/>
      <c r="DL222" s="43"/>
      <c r="DM222" s="43"/>
      <c r="DN222" s="43"/>
      <c r="DO222" s="43"/>
      <c r="DP222" s="43"/>
      <c r="DQ222" s="43"/>
      <c r="DR222" s="43"/>
      <c r="DS222" s="43"/>
      <c r="DT222" s="43"/>
      <c r="DU222" s="43"/>
      <c r="DV222" s="43"/>
      <c r="DW222" s="43"/>
    </row>
    <row r="223" spans="1:127" s="44" customFormat="1" x14ac:dyDescent="0.25">
      <c r="A223" s="43"/>
      <c r="B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  <c r="BA223" s="43"/>
      <c r="BB223" s="43"/>
      <c r="BC223" s="43"/>
      <c r="BD223" s="43"/>
      <c r="BE223" s="43"/>
      <c r="BF223" s="43"/>
      <c r="BG223" s="43"/>
      <c r="BH223" s="43"/>
      <c r="BI223" s="43"/>
      <c r="BJ223" s="43"/>
      <c r="BK223" s="43"/>
      <c r="BL223" s="43"/>
      <c r="BM223" s="43"/>
      <c r="BN223" s="43"/>
      <c r="BO223" s="43"/>
      <c r="BP223" s="43"/>
      <c r="BQ223" s="43"/>
      <c r="BR223" s="43"/>
      <c r="BS223" s="43"/>
      <c r="BT223" s="43"/>
      <c r="BU223" s="43"/>
      <c r="BV223" s="43"/>
      <c r="BW223" s="43"/>
      <c r="BX223" s="43"/>
      <c r="BY223" s="43"/>
      <c r="BZ223" s="43"/>
      <c r="CA223" s="43"/>
      <c r="CB223" s="43"/>
      <c r="CC223" s="43"/>
      <c r="CD223" s="43"/>
      <c r="CE223" s="43"/>
      <c r="CF223" s="43"/>
      <c r="CG223" s="43"/>
      <c r="CH223" s="43"/>
      <c r="CI223" s="43"/>
      <c r="CJ223" s="43"/>
      <c r="CK223" s="43"/>
      <c r="CL223" s="43"/>
      <c r="CM223" s="43"/>
      <c r="CN223" s="43"/>
      <c r="CO223" s="43"/>
      <c r="CP223" s="43"/>
      <c r="CQ223" s="43"/>
      <c r="CR223" s="43"/>
      <c r="CS223" s="43"/>
      <c r="CT223" s="43"/>
      <c r="CU223" s="43"/>
      <c r="CV223" s="43"/>
      <c r="CW223" s="43"/>
      <c r="CX223" s="43"/>
      <c r="CY223" s="43"/>
      <c r="CZ223" s="43"/>
      <c r="DA223" s="43"/>
      <c r="DB223" s="43"/>
      <c r="DC223" s="43"/>
      <c r="DD223" s="43"/>
      <c r="DE223" s="43"/>
      <c r="DF223" s="43"/>
      <c r="DG223" s="43"/>
      <c r="DH223" s="43"/>
      <c r="DI223" s="43"/>
      <c r="DJ223" s="43"/>
      <c r="DK223" s="43"/>
      <c r="DL223" s="43"/>
      <c r="DM223" s="43"/>
      <c r="DN223" s="43"/>
      <c r="DO223" s="43"/>
      <c r="DP223" s="43"/>
      <c r="DQ223" s="43"/>
      <c r="DR223" s="43"/>
      <c r="DS223" s="43"/>
      <c r="DT223" s="43"/>
      <c r="DU223" s="43"/>
      <c r="DV223" s="43"/>
      <c r="DW223" s="43"/>
    </row>
    <row r="224" spans="1:127" s="44" customFormat="1" x14ac:dyDescent="0.25">
      <c r="A224" s="43"/>
      <c r="B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  <c r="BA224" s="43"/>
      <c r="BB224" s="43"/>
      <c r="BC224" s="43"/>
      <c r="BD224" s="43"/>
      <c r="BE224" s="43"/>
      <c r="BF224" s="43"/>
      <c r="BG224" s="43"/>
      <c r="BH224" s="43"/>
      <c r="BI224" s="43"/>
      <c r="BJ224" s="43"/>
      <c r="BK224" s="43"/>
      <c r="BL224" s="43"/>
      <c r="BM224" s="43"/>
      <c r="BN224" s="43"/>
      <c r="BO224" s="43"/>
      <c r="BP224" s="43"/>
      <c r="BQ224" s="43"/>
      <c r="BR224" s="43"/>
      <c r="BS224" s="43"/>
      <c r="BT224" s="43"/>
      <c r="BU224" s="43"/>
      <c r="BV224" s="43"/>
      <c r="BW224" s="43"/>
      <c r="BX224" s="43"/>
      <c r="BY224" s="43"/>
      <c r="BZ224" s="43"/>
      <c r="CA224" s="43"/>
      <c r="CB224" s="43"/>
      <c r="CC224" s="43"/>
      <c r="CD224" s="43"/>
      <c r="CE224" s="43"/>
      <c r="CF224" s="43"/>
      <c r="CG224" s="43"/>
      <c r="CH224" s="43"/>
      <c r="CI224" s="43"/>
      <c r="CJ224" s="43"/>
      <c r="CK224" s="43"/>
      <c r="CL224" s="43"/>
      <c r="CM224" s="43"/>
      <c r="CN224" s="43"/>
      <c r="CO224" s="43"/>
      <c r="CP224" s="43"/>
      <c r="CQ224" s="43"/>
      <c r="CR224" s="43"/>
      <c r="CS224" s="43"/>
      <c r="CT224" s="43"/>
      <c r="CU224" s="43"/>
      <c r="CV224" s="43"/>
      <c r="CW224" s="43"/>
      <c r="CX224" s="43"/>
      <c r="CY224" s="43"/>
      <c r="CZ224" s="43"/>
      <c r="DA224" s="43"/>
      <c r="DB224" s="43"/>
      <c r="DC224" s="43"/>
      <c r="DD224" s="43"/>
      <c r="DE224" s="43"/>
      <c r="DF224" s="43"/>
      <c r="DG224" s="43"/>
      <c r="DH224" s="43"/>
      <c r="DI224" s="43"/>
      <c r="DJ224" s="43"/>
      <c r="DK224" s="43"/>
      <c r="DL224" s="43"/>
      <c r="DM224" s="43"/>
      <c r="DN224" s="43"/>
      <c r="DO224" s="43"/>
      <c r="DP224" s="43"/>
      <c r="DQ224" s="43"/>
      <c r="DR224" s="43"/>
      <c r="DS224" s="43"/>
      <c r="DT224" s="43"/>
      <c r="DU224" s="43"/>
      <c r="DV224" s="43"/>
      <c r="DW224" s="43"/>
    </row>
    <row r="225" spans="1:127" s="44" customFormat="1" x14ac:dyDescent="0.25">
      <c r="A225" s="43"/>
      <c r="B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43"/>
      <c r="BE225" s="43"/>
      <c r="BF225" s="43"/>
      <c r="BG225" s="43"/>
      <c r="BH225" s="43"/>
      <c r="BI225" s="43"/>
      <c r="BJ225" s="43"/>
      <c r="BK225" s="43"/>
      <c r="BL225" s="43"/>
      <c r="BM225" s="43"/>
      <c r="BN225" s="43"/>
      <c r="BO225" s="43"/>
      <c r="BP225" s="43"/>
      <c r="BQ225" s="43"/>
      <c r="BR225" s="43"/>
      <c r="BS225" s="43"/>
      <c r="BT225" s="43"/>
      <c r="BU225" s="43"/>
      <c r="BV225" s="43"/>
      <c r="BW225" s="43"/>
      <c r="BX225" s="43"/>
      <c r="BY225" s="43"/>
      <c r="BZ225" s="43"/>
      <c r="CA225" s="43"/>
      <c r="CB225" s="43"/>
      <c r="CC225" s="43"/>
      <c r="CD225" s="43"/>
      <c r="CE225" s="43"/>
      <c r="CF225" s="43"/>
      <c r="CG225" s="43"/>
      <c r="CH225" s="43"/>
      <c r="CI225" s="43"/>
      <c r="CJ225" s="43"/>
      <c r="CK225" s="43"/>
      <c r="CL225" s="43"/>
      <c r="CM225" s="43"/>
      <c r="CN225" s="43"/>
      <c r="CO225" s="43"/>
      <c r="CP225" s="43"/>
      <c r="CQ225" s="43"/>
      <c r="CR225" s="43"/>
      <c r="CS225" s="43"/>
      <c r="CT225" s="43"/>
      <c r="CU225" s="43"/>
      <c r="CV225" s="43"/>
      <c r="CW225" s="43"/>
      <c r="CX225" s="43"/>
      <c r="CY225" s="43"/>
      <c r="CZ225" s="43"/>
      <c r="DA225" s="43"/>
      <c r="DB225" s="43"/>
      <c r="DC225" s="43"/>
      <c r="DD225" s="43"/>
      <c r="DE225" s="43"/>
      <c r="DF225" s="43"/>
      <c r="DG225" s="43"/>
      <c r="DH225" s="43"/>
      <c r="DI225" s="43"/>
      <c r="DJ225" s="43"/>
      <c r="DK225" s="43"/>
      <c r="DL225" s="43"/>
      <c r="DM225" s="43"/>
      <c r="DN225" s="43"/>
      <c r="DO225" s="43"/>
      <c r="DP225" s="43"/>
      <c r="DQ225" s="43"/>
      <c r="DR225" s="43"/>
      <c r="DS225" s="43"/>
      <c r="DT225" s="43"/>
      <c r="DU225" s="43"/>
      <c r="DV225" s="43"/>
      <c r="DW225" s="43"/>
    </row>
    <row r="226" spans="1:127" s="44" customFormat="1" x14ac:dyDescent="0.25">
      <c r="A226" s="43"/>
      <c r="B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43"/>
      <c r="BE226" s="43"/>
      <c r="BF226" s="43"/>
      <c r="BG226" s="43"/>
      <c r="BH226" s="43"/>
      <c r="BI226" s="43"/>
      <c r="BJ226" s="43"/>
      <c r="BK226" s="43"/>
      <c r="BL226" s="43"/>
      <c r="BM226" s="43"/>
      <c r="BN226" s="43"/>
      <c r="BO226" s="43"/>
      <c r="BP226" s="43"/>
      <c r="BQ226" s="43"/>
      <c r="BR226" s="43"/>
      <c r="BS226" s="43"/>
      <c r="BT226" s="43"/>
      <c r="BU226" s="43"/>
      <c r="BV226" s="43"/>
      <c r="BW226" s="43"/>
      <c r="BX226" s="43"/>
      <c r="BY226" s="43"/>
      <c r="BZ226" s="43"/>
      <c r="CA226" s="43"/>
      <c r="CB226" s="43"/>
      <c r="CC226" s="43"/>
      <c r="CD226" s="43"/>
      <c r="CE226" s="43"/>
      <c r="CF226" s="43"/>
      <c r="CG226" s="43"/>
      <c r="CH226" s="43"/>
      <c r="CI226" s="43"/>
      <c r="CJ226" s="43"/>
      <c r="CK226" s="43"/>
      <c r="CL226" s="43"/>
      <c r="CM226" s="43"/>
      <c r="CN226" s="43"/>
      <c r="CO226" s="43"/>
      <c r="CP226" s="43"/>
      <c r="CQ226" s="43"/>
      <c r="CR226" s="43"/>
      <c r="CS226" s="43"/>
      <c r="CT226" s="43"/>
      <c r="CU226" s="43"/>
      <c r="CV226" s="43"/>
      <c r="CW226" s="43"/>
      <c r="CX226" s="43"/>
      <c r="CY226" s="43"/>
      <c r="CZ226" s="43"/>
      <c r="DA226" s="43"/>
      <c r="DB226" s="43"/>
      <c r="DC226" s="43"/>
      <c r="DD226" s="43"/>
      <c r="DE226" s="43"/>
      <c r="DF226" s="43"/>
      <c r="DG226" s="43"/>
      <c r="DH226" s="43"/>
      <c r="DI226" s="43"/>
      <c r="DJ226" s="43"/>
      <c r="DK226" s="43"/>
      <c r="DL226" s="43"/>
      <c r="DM226" s="43"/>
      <c r="DN226" s="43"/>
      <c r="DO226" s="43"/>
      <c r="DP226" s="43"/>
      <c r="DQ226" s="43"/>
      <c r="DR226" s="43"/>
      <c r="DS226" s="43"/>
      <c r="DT226" s="43"/>
      <c r="DU226" s="43"/>
      <c r="DV226" s="43"/>
      <c r="DW226" s="43"/>
    </row>
    <row r="227" spans="1:127" s="44" customFormat="1" x14ac:dyDescent="0.25">
      <c r="A227" s="43"/>
      <c r="B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43"/>
      <c r="BE227" s="43"/>
      <c r="BF227" s="43"/>
      <c r="BG227" s="43"/>
      <c r="BH227" s="43"/>
      <c r="BI227" s="43"/>
      <c r="BJ227" s="43"/>
      <c r="BK227" s="43"/>
      <c r="BL227" s="43"/>
      <c r="BM227" s="43"/>
      <c r="BN227" s="43"/>
      <c r="BO227" s="43"/>
      <c r="BP227" s="43"/>
      <c r="BQ227" s="43"/>
      <c r="BR227" s="43"/>
      <c r="BS227" s="43"/>
      <c r="BT227" s="43"/>
      <c r="BU227" s="43"/>
      <c r="BV227" s="43"/>
      <c r="BW227" s="43"/>
      <c r="BX227" s="43"/>
      <c r="BY227" s="43"/>
      <c r="BZ227" s="43"/>
      <c r="CA227" s="43"/>
      <c r="CB227" s="43"/>
      <c r="CC227" s="43"/>
      <c r="CD227" s="43"/>
      <c r="CE227" s="43"/>
      <c r="CF227" s="43"/>
      <c r="CG227" s="43"/>
      <c r="CH227" s="43"/>
      <c r="CI227" s="43"/>
      <c r="CJ227" s="43"/>
      <c r="CK227" s="43"/>
      <c r="CL227" s="43"/>
      <c r="CM227" s="43"/>
      <c r="CN227" s="43"/>
      <c r="CO227" s="43"/>
      <c r="CP227" s="43"/>
      <c r="CQ227" s="43"/>
      <c r="CR227" s="43"/>
      <c r="CS227" s="43"/>
      <c r="CT227" s="43"/>
      <c r="CU227" s="43"/>
      <c r="CV227" s="43"/>
      <c r="CW227" s="43"/>
      <c r="CX227" s="43"/>
      <c r="CY227" s="43"/>
      <c r="CZ227" s="43"/>
      <c r="DA227" s="43"/>
      <c r="DB227" s="43"/>
      <c r="DC227" s="43"/>
      <c r="DD227" s="43"/>
      <c r="DE227" s="43"/>
      <c r="DF227" s="43"/>
      <c r="DG227" s="43"/>
      <c r="DH227" s="43"/>
      <c r="DI227" s="43"/>
      <c r="DJ227" s="43"/>
      <c r="DK227" s="43"/>
      <c r="DL227" s="43"/>
      <c r="DM227" s="43"/>
      <c r="DN227" s="43"/>
      <c r="DO227" s="43"/>
      <c r="DP227" s="43"/>
      <c r="DQ227" s="43"/>
      <c r="DR227" s="43"/>
      <c r="DS227" s="43"/>
      <c r="DT227" s="43"/>
      <c r="DU227" s="43"/>
      <c r="DV227" s="43"/>
      <c r="DW227" s="43"/>
    </row>
    <row r="228" spans="1:127" s="44" customFormat="1" x14ac:dyDescent="0.25">
      <c r="A228" s="43"/>
      <c r="B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43"/>
      <c r="BE228" s="43"/>
      <c r="BF228" s="43"/>
      <c r="BG228" s="43"/>
      <c r="BH228" s="43"/>
      <c r="BI228" s="43"/>
      <c r="BJ228" s="43"/>
      <c r="BK228" s="43"/>
      <c r="BL228" s="43"/>
      <c r="BM228" s="43"/>
      <c r="BN228" s="43"/>
      <c r="BO228" s="43"/>
      <c r="BP228" s="43"/>
      <c r="BQ228" s="43"/>
      <c r="BR228" s="43"/>
      <c r="BS228" s="43"/>
      <c r="BT228" s="43"/>
      <c r="BU228" s="43"/>
      <c r="BV228" s="43"/>
      <c r="BW228" s="43"/>
      <c r="BX228" s="43"/>
      <c r="BY228" s="43"/>
      <c r="BZ228" s="43"/>
      <c r="CA228" s="43"/>
      <c r="CB228" s="43"/>
      <c r="CC228" s="43"/>
      <c r="CD228" s="43"/>
      <c r="CE228" s="43"/>
      <c r="CF228" s="43"/>
      <c r="CG228" s="43"/>
      <c r="CH228" s="43"/>
      <c r="CI228" s="43"/>
      <c r="CJ228" s="43"/>
      <c r="CK228" s="43"/>
      <c r="CL228" s="43"/>
      <c r="CM228" s="43"/>
      <c r="CN228" s="43"/>
      <c r="CO228" s="43"/>
      <c r="CP228" s="43"/>
      <c r="CQ228" s="43"/>
      <c r="CR228" s="43"/>
      <c r="CS228" s="43"/>
      <c r="CT228" s="43"/>
      <c r="CU228" s="43"/>
      <c r="CV228" s="43"/>
      <c r="CW228" s="43"/>
      <c r="CX228" s="43"/>
      <c r="CY228" s="43"/>
      <c r="CZ228" s="43"/>
      <c r="DA228" s="43"/>
      <c r="DB228" s="43"/>
      <c r="DC228" s="43"/>
      <c r="DD228" s="43"/>
      <c r="DE228" s="43"/>
      <c r="DF228" s="43"/>
      <c r="DG228" s="43"/>
      <c r="DH228" s="43"/>
      <c r="DI228" s="43"/>
      <c r="DJ228" s="43"/>
      <c r="DK228" s="43"/>
      <c r="DL228" s="43"/>
      <c r="DM228" s="43"/>
      <c r="DN228" s="43"/>
      <c r="DO228" s="43"/>
      <c r="DP228" s="43"/>
      <c r="DQ228" s="43"/>
      <c r="DR228" s="43"/>
      <c r="DS228" s="43"/>
      <c r="DT228" s="43"/>
      <c r="DU228" s="43"/>
      <c r="DV228" s="43"/>
      <c r="DW228" s="43"/>
    </row>
    <row r="229" spans="1:127" s="44" customFormat="1" x14ac:dyDescent="0.25">
      <c r="A229" s="43"/>
      <c r="B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3"/>
      <c r="AI229" s="43"/>
      <c r="AJ229" s="43"/>
      <c r="AK229" s="43"/>
      <c r="AL229" s="43"/>
      <c r="AM229" s="43"/>
      <c r="AN229" s="43"/>
      <c r="AO229" s="43"/>
      <c r="AP229" s="43"/>
      <c r="AQ229" s="43"/>
      <c r="AR229" s="43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43"/>
      <c r="BE229" s="43"/>
      <c r="BF229" s="43"/>
      <c r="BG229" s="43"/>
      <c r="BH229" s="43"/>
      <c r="BI229" s="43"/>
      <c r="BJ229" s="43"/>
      <c r="BK229" s="43"/>
      <c r="BL229" s="43"/>
      <c r="BM229" s="43"/>
      <c r="BN229" s="43"/>
      <c r="BO229" s="43"/>
      <c r="BP229" s="43"/>
      <c r="BQ229" s="43"/>
      <c r="BR229" s="43"/>
      <c r="BS229" s="43"/>
      <c r="BT229" s="43"/>
      <c r="BU229" s="43"/>
      <c r="BV229" s="43"/>
      <c r="BW229" s="43"/>
      <c r="BX229" s="43"/>
      <c r="BY229" s="43"/>
      <c r="BZ229" s="43"/>
      <c r="CA229" s="43"/>
      <c r="CB229" s="43"/>
      <c r="CC229" s="43"/>
      <c r="CD229" s="43"/>
      <c r="CE229" s="43"/>
      <c r="CF229" s="43"/>
      <c r="CG229" s="43"/>
      <c r="CH229" s="43"/>
      <c r="CI229" s="43"/>
      <c r="CJ229" s="43"/>
      <c r="CK229" s="43"/>
      <c r="CL229" s="43"/>
      <c r="CM229" s="43"/>
      <c r="CN229" s="43"/>
      <c r="CO229" s="43"/>
      <c r="CP229" s="43"/>
      <c r="CQ229" s="43"/>
      <c r="CR229" s="43"/>
      <c r="CS229" s="43"/>
      <c r="CT229" s="43"/>
      <c r="CU229" s="43"/>
      <c r="CV229" s="43"/>
      <c r="CW229" s="43"/>
      <c r="CX229" s="43"/>
      <c r="CY229" s="43"/>
      <c r="CZ229" s="43"/>
      <c r="DA229" s="43"/>
      <c r="DB229" s="43"/>
      <c r="DC229" s="43"/>
      <c r="DD229" s="43"/>
      <c r="DE229" s="43"/>
      <c r="DF229" s="43"/>
      <c r="DG229" s="43"/>
      <c r="DH229" s="43"/>
      <c r="DI229" s="43"/>
      <c r="DJ229" s="43"/>
      <c r="DK229" s="43"/>
      <c r="DL229" s="43"/>
      <c r="DM229" s="43"/>
      <c r="DN229" s="43"/>
      <c r="DO229" s="43"/>
      <c r="DP229" s="43"/>
      <c r="DQ229" s="43"/>
      <c r="DR229" s="43"/>
      <c r="DS229" s="43"/>
      <c r="DT229" s="43"/>
      <c r="DU229" s="43"/>
      <c r="DV229" s="43"/>
      <c r="DW229" s="43"/>
    </row>
    <row r="230" spans="1:127" s="44" customFormat="1" x14ac:dyDescent="0.25">
      <c r="A230" s="43"/>
      <c r="B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43"/>
      <c r="BE230" s="43"/>
      <c r="BF230" s="43"/>
      <c r="BG230" s="43"/>
      <c r="BH230" s="43"/>
      <c r="BI230" s="43"/>
      <c r="BJ230" s="43"/>
      <c r="BK230" s="43"/>
      <c r="BL230" s="43"/>
      <c r="BM230" s="43"/>
      <c r="BN230" s="43"/>
      <c r="BO230" s="43"/>
      <c r="BP230" s="43"/>
      <c r="BQ230" s="43"/>
      <c r="BR230" s="43"/>
      <c r="BS230" s="43"/>
      <c r="BT230" s="43"/>
      <c r="BU230" s="43"/>
      <c r="BV230" s="43"/>
      <c r="BW230" s="43"/>
      <c r="BX230" s="43"/>
      <c r="BY230" s="43"/>
      <c r="BZ230" s="43"/>
      <c r="CA230" s="43"/>
      <c r="CB230" s="43"/>
      <c r="CC230" s="43"/>
      <c r="CD230" s="43"/>
      <c r="CE230" s="43"/>
      <c r="CF230" s="43"/>
      <c r="CG230" s="43"/>
      <c r="CH230" s="43"/>
      <c r="CI230" s="43"/>
      <c r="CJ230" s="43"/>
      <c r="CK230" s="43"/>
      <c r="CL230" s="43"/>
      <c r="CM230" s="43"/>
      <c r="CN230" s="43"/>
      <c r="CO230" s="43"/>
      <c r="CP230" s="43"/>
      <c r="CQ230" s="43"/>
      <c r="CR230" s="43"/>
      <c r="CS230" s="43"/>
      <c r="CT230" s="43"/>
      <c r="CU230" s="43"/>
      <c r="CV230" s="43"/>
      <c r="CW230" s="43"/>
      <c r="CX230" s="43"/>
      <c r="CY230" s="43"/>
      <c r="CZ230" s="43"/>
      <c r="DA230" s="43"/>
      <c r="DB230" s="43"/>
      <c r="DC230" s="43"/>
      <c r="DD230" s="43"/>
      <c r="DE230" s="43"/>
      <c r="DF230" s="43"/>
      <c r="DG230" s="43"/>
      <c r="DH230" s="43"/>
      <c r="DI230" s="43"/>
      <c r="DJ230" s="43"/>
      <c r="DK230" s="43"/>
      <c r="DL230" s="43"/>
      <c r="DM230" s="43"/>
      <c r="DN230" s="43"/>
      <c r="DO230" s="43"/>
      <c r="DP230" s="43"/>
      <c r="DQ230" s="43"/>
      <c r="DR230" s="43"/>
      <c r="DS230" s="43"/>
      <c r="DT230" s="43"/>
      <c r="DU230" s="43"/>
      <c r="DV230" s="43"/>
      <c r="DW230" s="43"/>
    </row>
    <row r="231" spans="1:127" s="44" customFormat="1" x14ac:dyDescent="0.25">
      <c r="A231" s="43"/>
      <c r="B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43"/>
      <c r="BE231" s="43"/>
      <c r="BF231" s="43"/>
      <c r="BG231" s="43"/>
      <c r="BH231" s="43"/>
      <c r="BI231" s="43"/>
      <c r="BJ231" s="43"/>
      <c r="BK231" s="43"/>
      <c r="BL231" s="43"/>
      <c r="BM231" s="43"/>
      <c r="BN231" s="43"/>
      <c r="BO231" s="43"/>
      <c r="BP231" s="43"/>
      <c r="BQ231" s="43"/>
      <c r="BR231" s="43"/>
      <c r="BS231" s="43"/>
      <c r="BT231" s="43"/>
      <c r="BU231" s="43"/>
      <c r="BV231" s="43"/>
      <c r="BW231" s="43"/>
      <c r="BX231" s="43"/>
      <c r="BY231" s="43"/>
      <c r="BZ231" s="43"/>
      <c r="CA231" s="43"/>
      <c r="CB231" s="43"/>
      <c r="CC231" s="43"/>
      <c r="CD231" s="43"/>
      <c r="CE231" s="43"/>
      <c r="CF231" s="43"/>
      <c r="CG231" s="43"/>
      <c r="CH231" s="43"/>
      <c r="CI231" s="43"/>
      <c r="CJ231" s="43"/>
      <c r="CK231" s="43"/>
      <c r="CL231" s="43"/>
      <c r="CM231" s="43"/>
      <c r="CN231" s="43"/>
      <c r="CO231" s="43"/>
      <c r="CP231" s="43"/>
      <c r="CQ231" s="43"/>
      <c r="CR231" s="43"/>
      <c r="CS231" s="43"/>
      <c r="CT231" s="43"/>
      <c r="CU231" s="43"/>
      <c r="CV231" s="43"/>
      <c r="CW231" s="43"/>
      <c r="CX231" s="43"/>
      <c r="CY231" s="43"/>
      <c r="CZ231" s="43"/>
      <c r="DA231" s="43"/>
      <c r="DB231" s="43"/>
      <c r="DC231" s="43"/>
      <c r="DD231" s="43"/>
      <c r="DE231" s="43"/>
      <c r="DF231" s="43"/>
      <c r="DG231" s="43"/>
      <c r="DH231" s="43"/>
      <c r="DI231" s="43"/>
      <c r="DJ231" s="43"/>
      <c r="DK231" s="43"/>
      <c r="DL231" s="43"/>
      <c r="DM231" s="43"/>
      <c r="DN231" s="43"/>
      <c r="DO231" s="43"/>
      <c r="DP231" s="43"/>
      <c r="DQ231" s="43"/>
      <c r="DR231" s="43"/>
      <c r="DS231" s="43"/>
      <c r="DT231" s="43"/>
      <c r="DU231" s="43"/>
      <c r="DV231" s="43"/>
      <c r="DW231" s="43"/>
    </row>
    <row r="232" spans="1:127" s="44" customFormat="1" x14ac:dyDescent="0.25">
      <c r="A232" s="43"/>
      <c r="B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  <c r="BA232" s="43"/>
      <c r="BB232" s="43"/>
      <c r="BC232" s="43"/>
      <c r="BD232" s="43"/>
      <c r="BE232" s="43"/>
      <c r="BF232" s="43"/>
      <c r="BG232" s="43"/>
      <c r="BH232" s="43"/>
      <c r="BI232" s="43"/>
      <c r="BJ232" s="43"/>
      <c r="BK232" s="43"/>
      <c r="BL232" s="43"/>
      <c r="BM232" s="43"/>
      <c r="BN232" s="43"/>
      <c r="BO232" s="43"/>
      <c r="BP232" s="43"/>
      <c r="BQ232" s="43"/>
      <c r="BR232" s="43"/>
      <c r="BS232" s="43"/>
      <c r="BT232" s="43"/>
      <c r="BU232" s="43"/>
      <c r="BV232" s="43"/>
      <c r="BW232" s="43"/>
      <c r="BX232" s="43"/>
      <c r="BY232" s="43"/>
      <c r="BZ232" s="43"/>
      <c r="CA232" s="43"/>
      <c r="CB232" s="43"/>
      <c r="CC232" s="43"/>
      <c r="CD232" s="43"/>
      <c r="CE232" s="43"/>
      <c r="CF232" s="43"/>
      <c r="CG232" s="43"/>
      <c r="CH232" s="43"/>
      <c r="CI232" s="43"/>
      <c r="CJ232" s="43"/>
      <c r="CK232" s="43"/>
      <c r="CL232" s="43"/>
      <c r="CM232" s="43"/>
      <c r="CN232" s="43"/>
      <c r="CO232" s="43"/>
      <c r="CP232" s="43"/>
      <c r="CQ232" s="43"/>
      <c r="CR232" s="43"/>
      <c r="CS232" s="43"/>
      <c r="CT232" s="43"/>
      <c r="CU232" s="43"/>
      <c r="CV232" s="43"/>
      <c r="CW232" s="43"/>
      <c r="CX232" s="43"/>
      <c r="CY232" s="43"/>
      <c r="CZ232" s="43"/>
      <c r="DA232" s="43"/>
      <c r="DB232" s="43"/>
      <c r="DC232" s="43"/>
      <c r="DD232" s="43"/>
      <c r="DE232" s="43"/>
      <c r="DF232" s="43"/>
      <c r="DG232" s="43"/>
      <c r="DH232" s="43"/>
      <c r="DI232" s="43"/>
      <c r="DJ232" s="43"/>
      <c r="DK232" s="43"/>
      <c r="DL232" s="43"/>
      <c r="DM232" s="43"/>
      <c r="DN232" s="43"/>
      <c r="DO232" s="43"/>
      <c r="DP232" s="43"/>
      <c r="DQ232" s="43"/>
      <c r="DR232" s="43"/>
      <c r="DS232" s="43"/>
      <c r="DT232" s="43"/>
      <c r="DU232" s="43"/>
      <c r="DV232" s="43"/>
      <c r="DW232" s="43"/>
    </row>
    <row r="233" spans="1:127" s="44" customFormat="1" x14ac:dyDescent="0.25">
      <c r="A233" s="43"/>
      <c r="B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  <c r="BA233" s="43"/>
      <c r="BB233" s="43"/>
      <c r="BC233" s="43"/>
      <c r="BD233" s="43"/>
      <c r="BE233" s="43"/>
      <c r="BF233" s="43"/>
      <c r="BG233" s="43"/>
      <c r="BH233" s="43"/>
      <c r="BI233" s="43"/>
      <c r="BJ233" s="43"/>
      <c r="BK233" s="43"/>
      <c r="BL233" s="43"/>
      <c r="BM233" s="43"/>
      <c r="BN233" s="43"/>
      <c r="BO233" s="43"/>
      <c r="BP233" s="43"/>
      <c r="BQ233" s="43"/>
      <c r="BR233" s="43"/>
      <c r="BS233" s="43"/>
      <c r="BT233" s="43"/>
      <c r="BU233" s="43"/>
      <c r="BV233" s="43"/>
      <c r="BW233" s="43"/>
      <c r="BX233" s="43"/>
      <c r="BY233" s="43"/>
      <c r="BZ233" s="43"/>
      <c r="CA233" s="43"/>
      <c r="CB233" s="43"/>
      <c r="CC233" s="43"/>
      <c r="CD233" s="43"/>
      <c r="CE233" s="43"/>
      <c r="CF233" s="43"/>
      <c r="CG233" s="43"/>
      <c r="CH233" s="43"/>
      <c r="CI233" s="43"/>
      <c r="CJ233" s="43"/>
      <c r="CK233" s="43"/>
      <c r="CL233" s="43"/>
      <c r="CM233" s="43"/>
      <c r="CN233" s="43"/>
      <c r="CO233" s="43"/>
      <c r="CP233" s="43"/>
      <c r="CQ233" s="43"/>
      <c r="CR233" s="43"/>
      <c r="CS233" s="43"/>
      <c r="CT233" s="43"/>
      <c r="CU233" s="43"/>
      <c r="CV233" s="43"/>
      <c r="CW233" s="43"/>
      <c r="CX233" s="43"/>
      <c r="CY233" s="43"/>
      <c r="CZ233" s="43"/>
      <c r="DA233" s="43"/>
      <c r="DB233" s="43"/>
      <c r="DC233" s="43"/>
      <c r="DD233" s="43"/>
      <c r="DE233" s="43"/>
      <c r="DF233" s="43"/>
      <c r="DG233" s="43"/>
      <c r="DH233" s="43"/>
      <c r="DI233" s="43"/>
      <c r="DJ233" s="43"/>
      <c r="DK233" s="43"/>
      <c r="DL233" s="43"/>
      <c r="DM233" s="43"/>
      <c r="DN233" s="43"/>
      <c r="DO233" s="43"/>
      <c r="DP233" s="43"/>
      <c r="DQ233" s="43"/>
      <c r="DR233" s="43"/>
      <c r="DS233" s="43"/>
      <c r="DT233" s="43"/>
      <c r="DU233" s="43"/>
      <c r="DV233" s="43"/>
      <c r="DW233" s="43"/>
    </row>
    <row r="234" spans="1:127" s="44" customFormat="1" x14ac:dyDescent="0.25">
      <c r="A234" s="43"/>
      <c r="B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43"/>
      <c r="AU234" s="43"/>
      <c r="AV234" s="43"/>
      <c r="AW234" s="43"/>
      <c r="AX234" s="43"/>
      <c r="AY234" s="43"/>
      <c r="AZ234" s="43"/>
      <c r="BA234" s="43"/>
      <c r="BB234" s="43"/>
      <c r="BC234" s="43"/>
      <c r="BD234" s="43"/>
      <c r="BE234" s="43"/>
      <c r="BF234" s="43"/>
      <c r="BG234" s="43"/>
      <c r="BH234" s="43"/>
      <c r="BI234" s="43"/>
      <c r="BJ234" s="43"/>
      <c r="BK234" s="43"/>
      <c r="BL234" s="43"/>
      <c r="BM234" s="43"/>
      <c r="BN234" s="43"/>
      <c r="BO234" s="43"/>
      <c r="BP234" s="43"/>
      <c r="BQ234" s="43"/>
      <c r="BR234" s="43"/>
      <c r="BS234" s="43"/>
      <c r="BT234" s="43"/>
      <c r="BU234" s="43"/>
      <c r="BV234" s="43"/>
      <c r="BW234" s="43"/>
      <c r="BX234" s="43"/>
      <c r="BY234" s="43"/>
      <c r="BZ234" s="43"/>
      <c r="CA234" s="43"/>
      <c r="CB234" s="43"/>
      <c r="CC234" s="43"/>
      <c r="CD234" s="43"/>
      <c r="CE234" s="43"/>
      <c r="CF234" s="43"/>
      <c r="CG234" s="43"/>
      <c r="CH234" s="43"/>
      <c r="CI234" s="43"/>
      <c r="CJ234" s="43"/>
      <c r="CK234" s="43"/>
      <c r="CL234" s="43"/>
      <c r="CM234" s="43"/>
      <c r="CN234" s="43"/>
      <c r="CO234" s="43"/>
      <c r="CP234" s="43"/>
      <c r="CQ234" s="43"/>
      <c r="CR234" s="43"/>
      <c r="CS234" s="43"/>
      <c r="CT234" s="43"/>
      <c r="CU234" s="43"/>
      <c r="CV234" s="43"/>
      <c r="CW234" s="43"/>
      <c r="CX234" s="43"/>
      <c r="CY234" s="43"/>
      <c r="CZ234" s="43"/>
      <c r="DA234" s="43"/>
      <c r="DB234" s="43"/>
      <c r="DC234" s="43"/>
      <c r="DD234" s="43"/>
      <c r="DE234" s="43"/>
      <c r="DF234" s="43"/>
      <c r="DG234" s="43"/>
      <c r="DH234" s="43"/>
      <c r="DI234" s="43"/>
      <c r="DJ234" s="43"/>
      <c r="DK234" s="43"/>
      <c r="DL234" s="43"/>
      <c r="DM234" s="43"/>
      <c r="DN234" s="43"/>
      <c r="DO234" s="43"/>
      <c r="DP234" s="43"/>
      <c r="DQ234" s="43"/>
      <c r="DR234" s="43"/>
      <c r="DS234" s="43"/>
      <c r="DT234" s="43"/>
      <c r="DU234" s="43"/>
      <c r="DV234" s="43"/>
      <c r="DW234" s="43"/>
    </row>
    <row r="235" spans="1:127" s="44" customFormat="1" x14ac:dyDescent="0.25">
      <c r="A235" s="43"/>
      <c r="B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  <c r="BA235" s="43"/>
      <c r="BB235" s="43"/>
      <c r="BC235" s="43"/>
      <c r="BD235" s="43"/>
      <c r="BE235" s="43"/>
      <c r="BF235" s="43"/>
      <c r="BG235" s="43"/>
      <c r="BH235" s="43"/>
      <c r="BI235" s="43"/>
      <c r="BJ235" s="43"/>
      <c r="BK235" s="43"/>
      <c r="BL235" s="43"/>
      <c r="BM235" s="43"/>
      <c r="BN235" s="43"/>
      <c r="BO235" s="43"/>
      <c r="BP235" s="43"/>
      <c r="BQ235" s="43"/>
      <c r="BR235" s="43"/>
      <c r="BS235" s="43"/>
      <c r="BT235" s="43"/>
      <c r="BU235" s="43"/>
      <c r="BV235" s="43"/>
      <c r="BW235" s="43"/>
      <c r="BX235" s="43"/>
      <c r="BY235" s="43"/>
      <c r="BZ235" s="43"/>
      <c r="CA235" s="43"/>
      <c r="CB235" s="43"/>
      <c r="CC235" s="43"/>
      <c r="CD235" s="43"/>
      <c r="CE235" s="43"/>
      <c r="CF235" s="43"/>
      <c r="CG235" s="43"/>
      <c r="CH235" s="43"/>
      <c r="CI235" s="43"/>
      <c r="CJ235" s="43"/>
      <c r="CK235" s="43"/>
      <c r="CL235" s="43"/>
      <c r="CM235" s="43"/>
      <c r="CN235" s="43"/>
      <c r="CO235" s="43"/>
      <c r="CP235" s="43"/>
      <c r="CQ235" s="43"/>
      <c r="CR235" s="43"/>
      <c r="CS235" s="43"/>
      <c r="CT235" s="43"/>
      <c r="CU235" s="43"/>
      <c r="CV235" s="43"/>
      <c r="CW235" s="43"/>
      <c r="CX235" s="43"/>
      <c r="CY235" s="43"/>
      <c r="CZ235" s="43"/>
      <c r="DA235" s="43"/>
      <c r="DB235" s="43"/>
      <c r="DC235" s="43"/>
      <c r="DD235" s="43"/>
      <c r="DE235" s="43"/>
      <c r="DF235" s="43"/>
      <c r="DG235" s="43"/>
      <c r="DH235" s="43"/>
      <c r="DI235" s="43"/>
      <c r="DJ235" s="43"/>
      <c r="DK235" s="43"/>
      <c r="DL235" s="43"/>
      <c r="DM235" s="43"/>
      <c r="DN235" s="43"/>
      <c r="DO235" s="43"/>
      <c r="DP235" s="43"/>
      <c r="DQ235" s="43"/>
      <c r="DR235" s="43"/>
      <c r="DS235" s="43"/>
      <c r="DT235" s="43"/>
      <c r="DU235" s="43"/>
      <c r="DV235" s="43"/>
      <c r="DW235" s="43"/>
    </row>
    <row r="236" spans="1:127" s="44" customFormat="1" x14ac:dyDescent="0.25">
      <c r="A236" s="43"/>
      <c r="B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  <c r="BA236" s="43"/>
      <c r="BB236" s="43"/>
      <c r="BC236" s="43"/>
      <c r="BD236" s="43"/>
      <c r="BE236" s="43"/>
      <c r="BF236" s="43"/>
      <c r="BG236" s="43"/>
      <c r="BH236" s="43"/>
      <c r="BI236" s="43"/>
      <c r="BJ236" s="43"/>
      <c r="BK236" s="43"/>
      <c r="BL236" s="43"/>
      <c r="BM236" s="43"/>
      <c r="BN236" s="43"/>
      <c r="BO236" s="43"/>
      <c r="BP236" s="43"/>
      <c r="BQ236" s="43"/>
      <c r="BR236" s="43"/>
      <c r="BS236" s="43"/>
      <c r="BT236" s="43"/>
      <c r="BU236" s="43"/>
      <c r="BV236" s="43"/>
      <c r="BW236" s="43"/>
      <c r="BX236" s="43"/>
      <c r="BY236" s="43"/>
      <c r="BZ236" s="43"/>
      <c r="CA236" s="43"/>
      <c r="CB236" s="43"/>
      <c r="CC236" s="43"/>
      <c r="CD236" s="43"/>
      <c r="CE236" s="43"/>
      <c r="CF236" s="43"/>
      <c r="CG236" s="43"/>
      <c r="CH236" s="43"/>
      <c r="CI236" s="43"/>
      <c r="CJ236" s="43"/>
      <c r="CK236" s="43"/>
      <c r="CL236" s="43"/>
      <c r="CM236" s="43"/>
      <c r="CN236" s="43"/>
      <c r="CO236" s="43"/>
      <c r="CP236" s="43"/>
      <c r="CQ236" s="43"/>
      <c r="CR236" s="43"/>
      <c r="CS236" s="43"/>
      <c r="CT236" s="43"/>
      <c r="CU236" s="43"/>
      <c r="CV236" s="43"/>
      <c r="CW236" s="43"/>
      <c r="CX236" s="43"/>
      <c r="CY236" s="43"/>
      <c r="CZ236" s="43"/>
      <c r="DA236" s="43"/>
      <c r="DB236" s="43"/>
      <c r="DC236" s="43"/>
      <c r="DD236" s="43"/>
      <c r="DE236" s="43"/>
      <c r="DF236" s="43"/>
      <c r="DG236" s="43"/>
      <c r="DH236" s="43"/>
      <c r="DI236" s="43"/>
      <c r="DJ236" s="43"/>
      <c r="DK236" s="43"/>
      <c r="DL236" s="43"/>
      <c r="DM236" s="43"/>
      <c r="DN236" s="43"/>
      <c r="DO236" s="43"/>
      <c r="DP236" s="43"/>
      <c r="DQ236" s="43"/>
      <c r="DR236" s="43"/>
      <c r="DS236" s="43"/>
      <c r="DT236" s="43"/>
      <c r="DU236" s="43"/>
      <c r="DV236" s="43"/>
      <c r="DW236" s="43"/>
    </row>
    <row r="237" spans="1:127" s="44" customFormat="1" x14ac:dyDescent="0.25">
      <c r="A237" s="43"/>
      <c r="B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  <c r="BA237" s="43"/>
      <c r="BB237" s="43"/>
      <c r="BC237" s="43"/>
      <c r="BD237" s="43"/>
      <c r="BE237" s="43"/>
      <c r="BF237" s="43"/>
      <c r="BG237" s="43"/>
      <c r="BH237" s="43"/>
      <c r="BI237" s="43"/>
      <c r="BJ237" s="43"/>
      <c r="BK237" s="43"/>
      <c r="BL237" s="43"/>
      <c r="BM237" s="43"/>
      <c r="BN237" s="43"/>
      <c r="BO237" s="43"/>
      <c r="BP237" s="43"/>
      <c r="BQ237" s="43"/>
      <c r="BR237" s="43"/>
      <c r="BS237" s="43"/>
      <c r="BT237" s="43"/>
      <c r="BU237" s="43"/>
      <c r="BV237" s="43"/>
      <c r="BW237" s="43"/>
      <c r="BX237" s="43"/>
      <c r="BY237" s="43"/>
      <c r="BZ237" s="43"/>
      <c r="CA237" s="43"/>
      <c r="CB237" s="43"/>
      <c r="CC237" s="43"/>
      <c r="CD237" s="43"/>
      <c r="CE237" s="43"/>
      <c r="CF237" s="43"/>
      <c r="CG237" s="43"/>
      <c r="CH237" s="43"/>
      <c r="CI237" s="43"/>
      <c r="CJ237" s="43"/>
      <c r="CK237" s="43"/>
      <c r="CL237" s="43"/>
      <c r="CM237" s="43"/>
      <c r="CN237" s="43"/>
      <c r="CO237" s="43"/>
      <c r="CP237" s="43"/>
      <c r="CQ237" s="43"/>
      <c r="CR237" s="43"/>
      <c r="CS237" s="43"/>
      <c r="CT237" s="43"/>
      <c r="CU237" s="43"/>
      <c r="CV237" s="43"/>
      <c r="CW237" s="43"/>
      <c r="CX237" s="43"/>
      <c r="CY237" s="43"/>
      <c r="CZ237" s="43"/>
      <c r="DA237" s="43"/>
      <c r="DB237" s="43"/>
      <c r="DC237" s="43"/>
      <c r="DD237" s="43"/>
      <c r="DE237" s="43"/>
      <c r="DF237" s="43"/>
      <c r="DG237" s="43"/>
      <c r="DH237" s="43"/>
      <c r="DI237" s="43"/>
      <c r="DJ237" s="43"/>
      <c r="DK237" s="43"/>
      <c r="DL237" s="43"/>
      <c r="DM237" s="43"/>
      <c r="DN237" s="43"/>
      <c r="DO237" s="43"/>
      <c r="DP237" s="43"/>
      <c r="DQ237" s="43"/>
      <c r="DR237" s="43"/>
      <c r="DS237" s="43"/>
      <c r="DT237" s="43"/>
      <c r="DU237" s="43"/>
      <c r="DV237" s="43"/>
      <c r="DW237" s="43"/>
    </row>
    <row r="238" spans="1:127" s="44" customFormat="1" x14ac:dyDescent="0.25">
      <c r="A238" s="43"/>
      <c r="B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  <c r="BA238" s="43"/>
      <c r="BB238" s="43"/>
      <c r="BC238" s="43"/>
      <c r="BD238" s="43"/>
      <c r="BE238" s="43"/>
      <c r="BF238" s="43"/>
      <c r="BG238" s="43"/>
      <c r="BH238" s="43"/>
      <c r="BI238" s="43"/>
      <c r="BJ238" s="43"/>
      <c r="BK238" s="43"/>
      <c r="BL238" s="43"/>
      <c r="BM238" s="43"/>
      <c r="BN238" s="43"/>
      <c r="BO238" s="43"/>
      <c r="BP238" s="43"/>
      <c r="BQ238" s="43"/>
      <c r="BR238" s="43"/>
      <c r="BS238" s="43"/>
      <c r="BT238" s="43"/>
      <c r="BU238" s="43"/>
      <c r="BV238" s="43"/>
      <c r="BW238" s="43"/>
      <c r="BX238" s="43"/>
      <c r="BY238" s="43"/>
      <c r="BZ238" s="43"/>
      <c r="CA238" s="43"/>
      <c r="CB238" s="43"/>
      <c r="CC238" s="43"/>
      <c r="CD238" s="43"/>
      <c r="CE238" s="43"/>
      <c r="CF238" s="43"/>
      <c r="CG238" s="43"/>
      <c r="CH238" s="43"/>
      <c r="CI238" s="43"/>
      <c r="CJ238" s="43"/>
      <c r="CK238" s="43"/>
      <c r="CL238" s="43"/>
      <c r="CM238" s="43"/>
      <c r="CN238" s="43"/>
      <c r="CO238" s="43"/>
      <c r="CP238" s="43"/>
      <c r="CQ238" s="43"/>
      <c r="CR238" s="43"/>
      <c r="CS238" s="43"/>
      <c r="CT238" s="43"/>
      <c r="CU238" s="43"/>
      <c r="CV238" s="43"/>
      <c r="CW238" s="43"/>
      <c r="CX238" s="43"/>
      <c r="CY238" s="43"/>
      <c r="CZ238" s="43"/>
      <c r="DA238" s="43"/>
      <c r="DB238" s="43"/>
      <c r="DC238" s="43"/>
      <c r="DD238" s="43"/>
      <c r="DE238" s="43"/>
      <c r="DF238" s="43"/>
      <c r="DG238" s="43"/>
      <c r="DH238" s="43"/>
      <c r="DI238" s="43"/>
      <c r="DJ238" s="43"/>
      <c r="DK238" s="43"/>
      <c r="DL238" s="43"/>
      <c r="DM238" s="43"/>
      <c r="DN238" s="43"/>
      <c r="DO238" s="43"/>
      <c r="DP238" s="43"/>
      <c r="DQ238" s="43"/>
      <c r="DR238" s="43"/>
      <c r="DS238" s="43"/>
      <c r="DT238" s="43"/>
      <c r="DU238" s="43"/>
      <c r="DV238" s="43"/>
      <c r="DW238" s="43"/>
    </row>
    <row r="239" spans="1:127" s="44" customFormat="1" x14ac:dyDescent="0.25">
      <c r="A239" s="43"/>
      <c r="B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  <c r="BA239" s="43"/>
      <c r="BB239" s="43"/>
      <c r="BC239" s="43"/>
      <c r="BD239" s="43"/>
      <c r="BE239" s="43"/>
      <c r="BF239" s="43"/>
      <c r="BG239" s="43"/>
      <c r="BH239" s="43"/>
      <c r="BI239" s="43"/>
      <c r="BJ239" s="43"/>
      <c r="BK239" s="43"/>
      <c r="BL239" s="43"/>
      <c r="BM239" s="43"/>
      <c r="BN239" s="43"/>
      <c r="BO239" s="43"/>
      <c r="BP239" s="43"/>
      <c r="BQ239" s="43"/>
      <c r="BR239" s="43"/>
      <c r="BS239" s="43"/>
      <c r="BT239" s="43"/>
      <c r="BU239" s="43"/>
      <c r="BV239" s="43"/>
      <c r="BW239" s="43"/>
      <c r="BX239" s="43"/>
      <c r="BY239" s="43"/>
      <c r="BZ239" s="43"/>
      <c r="CA239" s="43"/>
      <c r="CB239" s="43"/>
      <c r="CC239" s="43"/>
      <c r="CD239" s="43"/>
      <c r="CE239" s="43"/>
      <c r="CF239" s="43"/>
      <c r="CG239" s="43"/>
      <c r="CH239" s="43"/>
      <c r="CI239" s="43"/>
      <c r="CJ239" s="43"/>
      <c r="CK239" s="43"/>
      <c r="CL239" s="43"/>
      <c r="CM239" s="43"/>
      <c r="CN239" s="43"/>
      <c r="CO239" s="43"/>
      <c r="CP239" s="43"/>
      <c r="CQ239" s="43"/>
      <c r="CR239" s="43"/>
      <c r="CS239" s="43"/>
      <c r="CT239" s="43"/>
      <c r="CU239" s="43"/>
      <c r="CV239" s="43"/>
      <c r="CW239" s="43"/>
      <c r="CX239" s="43"/>
      <c r="CY239" s="43"/>
      <c r="CZ239" s="43"/>
      <c r="DA239" s="43"/>
      <c r="DB239" s="43"/>
      <c r="DC239" s="43"/>
      <c r="DD239" s="43"/>
      <c r="DE239" s="43"/>
      <c r="DF239" s="43"/>
      <c r="DG239" s="43"/>
      <c r="DH239" s="43"/>
      <c r="DI239" s="43"/>
      <c r="DJ239" s="43"/>
      <c r="DK239" s="43"/>
      <c r="DL239" s="43"/>
      <c r="DM239" s="43"/>
      <c r="DN239" s="43"/>
      <c r="DO239" s="43"/>
      <c r="DP239" s="43"/>
      <c r="DQ239" s="43"/>
      <c r="DR239" s="43"/>
      <c r="DS239" s="43"/>
      <c r="DT239" s="43"/>
      <c r="DU239" s="43"/>
      <c r="DV239" s="43"/>
      <c r="DW239" s="43"/>
    </row>
    <row r="240" spans="1:127" s="44" customFormat="1" x14ac:dyDescent="0.25">
      <c r="A240" s="43"/>
      <c r="B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43"/>
      <c r="AU240" s="43"/>
      <c r="AV240" s="43"/>
      <c r="AW240" s="43"/>
      <c r="AX240" s="43"/>
      <c r="AY240" s="43"/>
      <c r="AZ240" s="43"/>
      <c r="BA240" s="43"/>
      <c r="BB240" s="43"/>
      <c r="BC240" s="43"/>
      <c r="BD240" s="43"/>
      <c r="BE240" s="43"/>
      <c r="BF240" s="43"/>
      <c r="BG240" s="43"/>
      <c r="BH240" s="43"/>
      <c r="BI240" s="43"/>
      <c r="BJ240" s="43"/>
      <c r="BK240" s="43"/>
      <c r="BL240" s="43"/>
      <c r="BM240" s="43"/>
      <c r="BN240" s="43"/>
      <c r="BO240" s="43"/>
      <c r="BP240" s="43"/>
      <c r="BQ240" s="43"/>
      <c r="BR240" s="43"/>
      <c r="BS240" s="43"/>
      <c r="BT240" s="43"/>
      <c r="BU240" s="43"/>
      <c r="BV240" s="43"/>
      <c r="BW240" s="43"/>
      <c r="BX240" s="43"/>
      <c r="BY240" s="43"/>
      <c r="BZ240" s="43"/>
      <c r="CA240" s="43"/>
      <c r="CB240" s="43"/>
      <c r="CC240" s="43"/>
      <c r="CD240" s="43"/>
      <c r="CE240" s="43"/>
      <c r="CF240" s="43"/>
      <c r="CG240" s="43"/>
      <c r="CH240" s="43"/>
      <c r="CI240" s="43"/>
      <c r="CJ240" s="43"/>
      <c r="CK240" s="43"/>
      <c r="CL240" s="43"/>
      <c r="CM240" s="43"/>
      <c r="CN240" s="43"/>
      <c r="CO240" s="43"/>
      <c r="CP240" s="43"/>
      <c r="CQ240" s="43"/>
      <c r="CR240" s="43"/>
      <c r="CS240" s="43"/>
      <c r="CT240" s="43"/>
      <c r="CU240" s="43"/>
      <c r="CV240" s="43"/>
      <c r="CW240" s="43"/>
      <c r="CX240" s="43"/>
      <c r="CY240" s="43"/>
      <c r="CZ240" s="43"/>
      <c r="DA240" s="43"/>
      <c r="DB240" s="43"/>
      <c r="DC240" s="43"/>
      <c r="DD240" s="43"/>
      <c r="DE240" s="43"/>
      <c r="DF240" s="43"/>
      <c r="DG240" s="43"/>
      <c r="DH240" s="43"/>
      <c r="DI240" s="43"/>
      <c r="DJ240" s="43"/>
      <c r="DK240" s="43"/>
      <c r="DL240" s="43"/>
      <c r="DM240" s="43"/>
      <c r="DN240" s="43"/>
      <c r="DO240" s="43"/>
      <c r="DP240" s="43"/>
      <c r="DQ240" s="43"/>
      <c r="DR240" s="43"/>
      <c r="DS240" s="43"/>
      <c r="DT240" s="43"/>
      <c r="DU240" s="43"/>
      <c r="DV240" s="43"/>
      <c r="DW240" s="43"/>
    </row>
    <row r="241" spans="1:127" s="44" customFormat="1" x14ac:dyDescent="0.25">
      <c r="A241" s="43"/>
      <c r="B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43"/>
      <c r="AU241" s="43"/>
      <c r="AV241" s="43"/>
      <c r="AW241" s="43"/>
      <c r="AX241" s="43"/>
      <c r="AY241" s="43"/>
      <c r="AZ241" s="43"/>
      <c r="BA241" s="43"/>
      <c r="BB241" s="43"/>
      <c r="BC241" s="43"/>
      <c r="BD241" s="43"/>
      <c r="BE241" s="43"/>
      <c r="BF241" s="43"/>
      <c r="BG241" s="43"/>
      <c r="BH241" s="43"/>
      <c r="BI241" s="43"/>
      <c r="BJ241" s="43"/>
      <c r="BK241" s="43"/>
      <c r="BL241" s="43"/>
      <c r="BM241" s="43"/>
      <c r="BN241" s="43"/>
      <c r="BO241" s="43"/>
      <c r="BP241" s="43"/>
      <c r="BQ241" s="43"/>
      <c r="BR241" s="43"/>
      <c r="BS241" s="43"/>
      <c r="BT241" s="43"/>
      <c r="BU241" s="43"/>
      <c r="BV241" s="43"/>
      <c r="BW241" s="43"/>
      <c r="BX241" s="43"/>
      <c r="BY241" s="43"/>
      <c r="BZ241" s="43"/>
      <c r="CA241" s="43"/>
      <c r="CB241" s="43"/>
      <c r="CC241" s="43"/>
      <c r="CD241" s="43"/>
      <c r="CE241" s="43"/>
      <c r="CF241" s="43"/>
      <c r="CG241" s="43"/>
      <c r="CH241" s="43"/>
      <c r="CI241" s="43"/>
      <c r="CJ241" s="43"/>
      <c r="CK241" s="43"/>
      <c r="CL241" s="43"/>
      <c r="CM241" s="43"/>
      <c r="CN241" s="43"/>
      <c r="CO241" s="43"/>
      <c r="CP241" s="43"/>
      <c r="CQ241" s="43"/>
      <c r="CR241" s="43"/>
      <c r="CS241" s="43"/>
      <c r="CT241" s="43"/>
      <c r="CU241" s="43"/>
      <c r="CV241" s="43"/>
      <c r="CW241" s="43"/>
      <c r="CX241" s="43"/>
      <c r="CY241" s="43"/>
      <c r="CZ241" s="43"/>
      <c r="DA241" s="43"/>
      <c r="DB241" s="43"/>
      <c r="DC241" s="43"/>
      <c r="DD241" s="43"/>
      <c r="DE241" s="43"/>
      <c r="DF241" s="43"/>
      <c r="DG241" s="43"/>
      <c r="DH241" s="43"/>
      <c r="DI241" s="43"/>
      <c r="DJ241" s="43"/>
      <c r="DK241" s="43"/>
      <c r="DL241" s="43"/>
      <c r="DM241" s="43"/>
      <c r="DN241" s="43"/>
      <c r="DO241" s="43"/>
      <c r="DP241" s="43"/>
      <c r="DQ241" s="43"/>
      <c r="DR241" s="43"/>
      <c r="DS241" s="43"/>
      <c r="DT241" s="43"/>
      <c r="DU241" s="43"/>
      <c r="DV241" s="43"/>
      <c r="DW241" s="43"/>
    </row>
    <row r="242" spans="1:127" s="44" customFormat="1" x14ac:dyDescent="0.25">
      <c r="A242" s="43"/>
      <c r="B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  <c r="AI242" s="43"/>
      <c r="AJ242" s="43"/>
      <c r="AK242" s="43"/>
      <c r="AL242" s="43"/>
      <c r="AM242" s="43"/>
      <c r="AN242" s="43"/>
      <c r="AO242" s="43"/>
      <c r="AP242" s="43"/>
      <c r="AQ242" s="43"/>
      <c r="AR242" s="43"/>
      <c r="AS242" s="43"/>
      <c r="AT242" s="43"/>
      <c r="AU242" s="43"/>
      <c r="AV242" s="43"/>
      <c r="AW242" s="43"/>
      <c r="AX242" s="43"/>
      <c r="AY242" s="43"/>
      <c r="AZ242" s="43"/>
      <c r="BA242" s="43"/>
      <c r="BB242" s="43"/>
      <c r="BC242" s="43"/>
      <c r="BD242" s="43"/>
      <c r="BE242" s="43"/>
      <c r="BF242" s="43"/>
      <c r="BG242" s="43"/>
      <c r="BH242" s="43"/>
      <c r="BI242" s="43"/>
      <c r="BJ242" s="43"/>
      <c r="BK242" s="43"/>
      <c r="BL242" s="43"/>
      <c r="BM242" s="43"/>
      <c r="BN242" s="43"/>
      <c r="BO242" s="43"/>
      <c r="BP242" s="43"/>
      <c r="BQ242" s="43"/>
      <c r="BR242" s="43"/>
      <c r="BS242" s="43"/>
      <c r="BT242" s="43"/>
      <c r="BU242" s="43"/>
      <c r="BV242" s="43"/>
      <c r="BW242" s="43"/>
      <c r="BX242" s="43"/>
      <c r="BY242" s="43"/>
      <c r="BZ242" s="43"/>
      <c r="CA242" s="43"/>
      <c r="CB242" s="43"/>
      <c r="CC242" s="43"/>
      <c r="CD242" s="43"/>
      <c r="CE242" s="43"/>
      <c r="CF242" s="43"/>
      <c r="CG242" s="43"/>
      <c r="CH242" s="43"/>
      <c r="CI242" s="43"/>
      <c r="CJ242" s="43"/>
      <c r="CK242" s="43"/>
      <c r="CL242" s="43"/>
      <c r="CM242" s="43"/>
      <c r="CN242" s="43"/>
      <c r="CO242" s="43"/>
      <c r="CP242" s="43"/>
      <c r="CQ242" s="43"/>
      <c r="CR242" s="43"/>
      <c r="CS242" s="43"/>
      <c r="CT242" s="43"/>
      <c r="CU242" s="43"/>
      <c r="CV242" s="43"/>
      <c r="CW242" s="43"/>
      <c r="CX242" s="43"/>
      <c r="CY242" s="43"/>
      <c r="CZ242" s="43"/>
      <c r="DA242" s="43"/>
      <c r="DB242" s="43"/>
      <c r="DC242" s="43"/>
      <c r="DD242" s="43"/>
      <c r="DE242" s="43"/>
      <c r="DF242" s="43"/>
      <c r="DG242" s="43"/>
      <c r="DH242" s="43"/>
      <c r="DI242" s="43"/>
      <c r="DJ242" s="43"/>
      <c r="DK242" s="43"/>
      <c r="DL242" s="43"/>
      <c r="DM242" s="43"/>
      <c r="DN242" s="43"/>
      <c r="DO242" s="43"/>
      <c r="DP242" s="43"/>
      <c r="DQ242" s="43"/>
      <c r="DR242" s="43"/>
      <c r="DS242" s="43"/>
      <c r="DT242" s="43"/>
      <c r="DU242" s="43"/>
      <c r="DV242" s="43"/>
      <c r="DW242" s="43"/>
    </row>
    <row r="243" spans="1:127" s="44" customFormat="1" x14ac:dyDescent="0.25">
      <c r="A243" s="43"/>
      <c r="B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/>
      <c r="AZ243" s="43"/>
      <c r="BA243" s="43"/>
      <c r="BB243" s="43"/>
      <c r="BC243" s="43"/>
      <c r="BD243" s="43"/>
      <c r="BE243" s="43"/>
      <c r="BF243" s="43"/>
      <c r="BG243" s="43"/>
      <c r="BH243" s="43"/>
      <c r="BI243" s="43"/>
      <c r="BJ243" s="43"/>
      <c r="BK243" s="43"/>
      <c r="BL243" s="43"/>
      <c r="BM243" s="43"/>
      <c r="BN243" s="43"/>
      <c r="BO243" s="43"/>
      <c r="BP243" s="43"/>
      <c r="BQ243" s="43"/>
      <c r="BR243" s="43"/>
      <c r="BS243" s="43"/>
      <c r="BT243" s="43"/>
      <c r="BU243" s="43"/>
      <c r="BV243" s="43"/>
      <c r="BW243" s="43"/>
      <c r="BX243" s="43"/>
      <c r="BY243" s="43"/>
      <c r="BZ243" s="43"/>
      <c r="CA243" s="43"/>
      <c r="CB243" s="43"/>
      <c r="CC243" s="43"/>
      <c r="CD243" s="43"/>
      <c r="CE243" s="43"/>
      <c r="CF243" s="43"/>
      <c r="CG243" s="43"/>
      <c r="CH243" s="43"/>
      <c r="CI243" s="43"/>
      <c r="CJ243" s="43"/>
      <c r="CK243" s="43"/>
      <c r="CL243" s="43"/>
      <c r="CM243" s="43"/>
      <c r="CN243" s="43"/>
      <c r="CO243" s="43"/>
      <c r="CP243" s="43"/>
      <c r="CQ243" s="43"/>
      <c r="CR243" s="43"/>
      <c r="CS243" s="43"/>
      <c r="CT243" s="43"/>
      <c r="CU243" s="43"/>
      <c r="CV243" s="43"/>
      <c r="CW243" s="43"/>
      <c r="CX243" s="43"/>
      <c r="CY243" s="43"/>
      <c r="CZ243" s="43"/>
      <c r="DA243" s="43"/>
      <c r="DB243" s="43"/>
      <c r="DC243" s="43"/>
      <c r="DD243" s="43"/>
      <c r="DE243" s="43"/>
      <c r="DF243" s="43"/>
      <c r="DG243" s="43"/>
      <c r="DH243" s="43"/>
      <c r="DI243" s="43"/>
      <c r="DJ243" s="43"/>
      <c r="DK243" s="43"/>
      <c r="DL243" s="43"/>
      <c r="DM243" s="43"/>
      <c r="DN243" s="43"/>
      <c r="DO243" s="43"/>
      <c r="DP243" s="43"/>
      <c r="DQ243" s="43"/>
      <c r="DR243" s="43"/>
      <c r="DS243" s="43"/>
      <c r="DT243" s="43"/>
      <c r="DU243" s="43"/>
      <c r="DV243" s="43"/>
      <c r="DW243" s="43"/>
    </row>
    <row r="244" spans="1:127" s="44" customFormat="1" x14ac:dyDescent="0.25">
      <c r="A244" s="43"/>
      <c r="B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  <c r="BA244" s="43"/>
      <c r="BB244" s="43"/>
      <c r="BC244" s="43"/>
      <c r="BD244" s="43"/>
      <c r="BE244" s="43"/>
      <c r="BF244" s="43"/>
      <c r="BG244" s="43"/>
      <c r="BH244" s="43"/>
      <c r="BI244" s="43"/>
      <c r="BJ244" s="43"/>
      <c r="BK244" s="43"/>
      <c r="BL244" s="43"/>
      <c r="BM244" s="43"/>
      <c r="BN244" s="43"/>
      <c r="BO244" s="43"/>
      <c r="BP244" s="43"/>
      <c r="BQ244" s="43"/>
      <c r="BR244" s="43"/>
      <c r="BS244" s="43"/>
      <c r="BT244" s="43"/>
      <c r="BU244" s="43"/>
      <c r="BV244" s="43"/>
      <c r="BW244" s="43"/>
      <c r="BX244" s="43"/>
      <c r="BY244" s="43"/>
      <c r="BZ244" s="43"/>
      <c r="CA244" s="43"/>
      <c r="CB244" s="43"/>
      <c r="CC244" s="43"/>
      <c r="CD244" s="43"/>
      <c r="CE244" s="43"/>
      <c r="CF244" s="43"/>
      <c r="CG244" s="43"/>
      <c r="CH244" s="43"/>
      <c r="CI244" s="43"/>
      <c r="CJ244" s="43"/>
      <c r="CK244" s="43"/>
      <c r="CL244" s="43"/>
      <c r="CM244" s="43"/>
      <c r="CN244" s="43"/>
      <c r="CO244" s="43"/>
      <c r="CP244" s="43"/>
      <c r="CQ244" s="43"/>
      <c r="CR244" s="43"/>
      <c r="CS244" s="43"/>
      <c r="CT244" s="43"/>
      <c r="CU244" s="43"/>
      <c r="CV244" s="43"/>
      <c r="CW244" s="43"/>
      <c r="CX244" s="43"/>
      <c r="CY244" s="43"/>
      <c r="CZ244" s="43"/>
      <c r="DA244" s="43"/>
      <c r="DB244" s="43"/>
      <c r="DC244" s="43"/>
      <c r="DD244" s="43"/>
      <c r="DE244" s="43"/>
      <c r="DF244" s="43"/>
      <c r="DG244" s="43"/>
      <c r="DH244" s="43"/>
      <c r="DI244" s="43"/>
      <c r="DJ244" s="43"/>
      <c r="DK244" s="43"/>
      <c r="DL244" s="43"/>
      <c r="DM244" s="43"/>
      <c r="DN244" s="43"/>
      <c r="DO244" s="43"/>
      <c r="DP244" s="43"/>
      <c r="DQ244" s="43"/>
      <c r="DR244" s="43"/>
      <c r="DS244" s="43"/>
      <c r="DT244" s="43"/>
      <c r="DU244" s="43"/>
      <c r="DV244" s="43"/>
      <c r="DW244" s="43"/>
    </row>
    <row r="245" spans="1:127" s="44" customFormat="1" x14ac:dyDescent="0.25">
      <c r="A245" s="43"/>
      <c r="B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/>
      <c r="AZ245" s="43"/>
      <c r="BA245" s="43"/>
      <c r="BB245" s="43"/>
      <c r="BC245" s="43"/>
      <c r="BD245" s="43"/>
      <c r="BE245" s="43"/>
      <c r="BF245" s="43"/>
      <c r="BG245" s="43"/>
      <c r="BH245" s="43"/>
      <c r="BI245" s="43"/>
      <c r="BJ245" s="43"/>
      <c r="BK245" s="43"/>
      <c r="BL245" s="43"/>
      <c r="BM245" s="43"/>
      <c r="BN245" s="43"/>
      <c r="BO245" s="43"/>
      <c r="BP245" s="43"/>
      <c r="BQ245" s="43"/>
      <c r="BR245" s="43"/>
      <c r="BS245" s="43"/>
      <c r="BT245" s="43"/>
      <c r="BU245" s="43"/>
      <c r="BV245" s="43"/>
      <c r="BW245" s="43"/>
      <c r="BX245" s="43"/>
      <c r="BY245" s="43"/>
      <c r="BZ245" s="43"/>
      <c r="CA245" s="43"/>
      <c r="CB245" s="43"/>
      <c r="CC245" s="43"/>
      <c r="CD245" s="43"/>
      <c r="CE245" s="43"/>
      <c r="CF245" s="43"/>
      <c r="CG245" s="43"/>
      <c r="CH245" s="43"/>
      <c r="CI245" s="43"/>
      <c r="CJ245" s="43"/>
      <c r="CK245" s="43"/>
      <c r="CL245" s="43"/>
      <c r="CM245" s="43"/>
      <c r="CN245" s="43"/>
      <c r="CO245" s="43"/>
      <c r="CP245" s="43"/>
      <c r="CQ245" s="43"/>
      <c r="CR245" s="43"/>
      <c r="CS245" s="43"/>
      <c r="CT245" s="43"/>
      <c r="CU245" s="43"/>
      <c r="CV245" s="43"/>
      <c r="CW245" s="43"/>
      <c r="CX245" s="43"/>
      <c r="CY245" s="43"/>
      <c r="CZ245" s="43"/>
      <c r="DA245" s="43"/>
      <c r="DB245" s="43"/>
      <c r="DC245" s="43"/>
      <c r="DD245" s="43"/>
      <c r="DE245" s="43"/>
      <c r="DF245" s="43"/>
      <c r="DG245" s="43"/>
      <c r="DH245" s="43"/>
      <c r="DI245" s="43"/>
      <c r="DJ245" s="43"/>
      <c r="DK245" s="43"/>
      <c r="DL245" s="43"/>
      <c r="DM245" s="43"/>
      <c r="DN245" s="43"/>
      <c r="DO245" s="43"/>
      <c r="DP245" s="43"/>
      <c r="DQ245" s="43"/>
      <c r="DR245" s="43"/>
      <c r="DS245" s="43"/>
      <c r="DT245" s="43"/>
      <c r="DU245" s="43"/>
      <c r="DV245" s="43"/>
      <c r="DW245" s="43"/>
    </row>
    <row r="246" spans="1:127" s="44" customFormat="1" x14ac:dyDescent="0.25">
      <c r="A246" s="43"/>
      <c r="B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43"/>
      <c r="AU246" s="43"/>
      <c r="AV246" s="43"/>
      <c r="AW246" s="43"/>
      <c r="AX246" s="43"/>
      <c r="AY246" s="43"/>
      <c r="AZ246" s="43"/>
      <c r="BA246" s="43"/>
      <c r="BB246" s="43"/>
      <c r="BC246" s="43"/>
      <c r="BD246" s="43"/>
      <c r="BE246" s="43"/>
      <c r="BF246" s="43"/>
      <c r="BG246" s="43"/>
      <c r="BH246" s="43"/>
      <c r="BI246" s="43"/>
      <c r="BJ246" s="43"/>
      <c r="BK246" s="43"/>
      <c r="BL246" s="43"/>
      <c r="BM246" s="43"/>
      <c r="BN246" s="43"/>
      <c r="BO246" s="43"/>
      <c r="BP246" s="43"/>
      <c r="BQ246" s="43"/>
      <c r="BR246" s="43"/>
      <c r="BS246" s="43"/>
      <c r="BT246" s="43"/>
      <c r="BU246" s="43"/>
      <c r="BV246" s="43"/>
      <c r="BW246" s="43"/>
      <c r="BX246" s="43"/>
      <c r="BY246" s="43"/>
      <c r="BZ246" s="43"/>
      <c r="CA246" s="43"/>
      <c r="CB246" s="43"/>
      <c r="CC246" s="43"/>
      <c r="CD246" s="43"/>
      <c r="CE246" s="43"/>
      <c r="CF246" s="43"/>
      <c r="CG246" s="43"/>
      <c r="CH246" s="43"/>
      <c r="CI246" s="43"/>
      <c r="CJ246" s="43"/>
      <c r="CK246" s="43"/>
      <c r="CL246" s="43"/>
      <c r="CM246" s="43"/>
      <c r="CN246" s="43"/>
      <c r="CO246" s="43"/>
      <c r="CP246" s="43"/>
      <c r="CQ246" s="43"/>
      <c r="CR246" s="43"/>
      <c r="CS246" s="43"/>
      <c r="CT246" s="43"/>
      <c r="CU246" s="43"/>
      <c r="CV246" s="43"/>
      <c r="CW246" s="43"/>
      <c r="CX246" s="43"/>
      <c r="CY246" s="43"/>
      <c r="CZ246" s="43"/>
      <c r="DA246" s="43"/>
      <c r="DB246" s="43"/>
      <c r="DC246" s="43"/>
      <c r="DD246" s="43"/>
      <c r="DE246" s="43"/>
      <c r="DF246" s="43"/>
      <c r="DG246" s="43"/>
      <c r="DH246" s="43"/>
      <c r="DI246" s="43"/>
      <c r="DJ246" s="43"/>
      <c r="DK246" s="43"/>
      <c r="DL246" s="43"/>
      <c r="DM246" s="43"/>
      <c r="DN246" s="43"/>
      <c r="DO246" s="43"/>
      <c r="DP246" s="43"/>
      <c r="DQ246" s="43"/>
      <c r="DR246" s="43"/>
      <c r="DS246" s="43"/>
      <c r="DT246" s="43"/>
      <c r="DU246" s="43"/>
      <c r="DV246" s="43"/>
      <c r="DW246" s="43"/>
    </row>
    <row r="247" spans="1:127" s="44" customFormat="1" x14ac:dyDescent="0.25">
      <c r="A247" s="43"/>
      <c r="B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  <c r="BA247" s="43"/>
      <c r="BB247" s="43"/>
      <c r="BC247" s="43"/>
      <c r="BD247" s="43"/>
      <c r="BE247" s="43"/>
      <c r="BF247" s="43"/>
      <c r="BG247" s="43"/>
      <c r="BH247" s="43"/>
      <c r="BI247" s="43"/>
      <c r="BJ247" s="43"/>
      <c r="BK247" s="43"/>
      <c r="BL247" s="43"/>
      <c r="BM247" s="43"/>
      <c r="BN247" s="43"/>
      <c r="BO247" s="43"/>
      <c r="BP247" s="43"/>
      <c r="BQ247" s="43"/>
      <c r="BR247" s="43"/>
      <c r="BS247" s="43"/>
      <c r="BT247" s="43"/>
      <c r="BU247" s="43"/>
      <c r="BV247" s="43"/>
      <c r="BW247" s="43"/>
      <c r="BX247" s="43"/>
      <c r="BY247" s="43"/>
      <c r="BZ247" s="43"/>
      <c r="CA247" s="43"/>
      <c r="CB247" s="43"/>
      <c r="CC247" s="43"/>
      <c r="CD247" s="43"/>
      <c r="CE247" s="43"/>
      <c r="CF247" s="43"/>
      <c r="CG247" s="43"/>
      <c r="CH247" s="43"/>
      <c r="CI247" s="43"/>
      <c r="CJ247" s="43"/>
      <c r="CK247" s="43"/>
      <c r="CL247" s="43"/>
      <c r="CM247" s="43"/>
      <c r="CN247" s="43"/>
      <c r="CO247" s="43"/>
      <c r="CP247" s="43"/>
      <c r="CQ247" s="43"/>
      <c r="CR247" s="43"/>
      <c r="CS247" s="43"/>
      <c r="CT247" s="43"/>
      <c r="CU247" s="43"/>
      <c r="CV247" s="43"/>
      <c r="CW247" s="43"/>
      <c r="CX247" s="43"/>
      <c r="CY247" s="43"/>
      <c r="CZ247" s="43"/>
      <c r="DA247" s="43"/>
      <c r="DB247" s="43"/>
      <c r="DC247" s="43"/>
      <c r="DD247" s="43"/>
      <c r="DE247" s="43"/>
      <c r="DF247" s="43"/>
      <c r="DG247" s="43"/>
      <c r="DH247" s="43"/>
      <c r="DI247" s="43"/>
      <c r="DJ247" s="43"/>
      <c r="DK247" s="43"/>
      <c r="DL247" s="43"/>
      <c r="DM247" s="43"/>
      <c r="DN247" s="43"/>
      <c r="DO247" s="43"/>
      <c r="DP247" s="43"/>
      <c r="DQ247" s="43"/>
      <c r="DR247" s="43"/>
      <c r="DS247" s="43"/>
      <c r="DT247" s="43"/>
      <c r="DU247" s="43"/>
      <c r="DV247" s="43"/>
      <c r="DW247" s="43"/>
    </row>
    <row r="248" spans="1:127" s="44" customFormat="1" x14ac:dyDescent="0.25">
      <c r="A248" s="43"/>
      <c r="B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  <c r="BA248" s="43"/>
      <c r="BB248" s="43"/>
      <c r="BC248" s="43"/>
      <c r="BD248" s="43"/>
      <c r="BE248" s="43"/>
      <c r="BF248" s="43"/>
      <c r="BG248" s="43"/>
      <c r="BH248" s="43"/>
      <c r="BI248" s="43"/>
      <c r="BJ248" s="43"/>
      <c r="BK248" s="43"/>
      <c r="BL248" s="43"/>
      <c r="BM248" s="43"/>
      <c r="BN248" s="43"/>
      <c r="BO248" s="43"/>
      <c r="BP248" s="43"/>
      <c r="BQ248" s="43"/>
      <c r="BR248" s="43"/>
      <c r="BS248" s="43"/>
      <c r="BT248" s="43"/>
      <c r="BU248" s="43"/>
      <c r="BV248" s="43"/>
      <c r="BW248" s="43"/>
      <c r="BX248" s="43"/>
      <c r="BY248" s="43"/>
      <c r="BZ248" s="43"/>
      <c r="CA248" s="43"/>
      <c r="CB248" s="43"/>
      <c r="CC248" s="43"/>
      <c r="CD248" s="43"/>
      <c r="CE248" s="43"/>
      <c r="CF248" s="43"/>
      <c r="CG248" s="43"/>
      <c r="CH248" s="43"/>
      <c r="CI248" s="43"/>
      <c r="CJ248" s="43"/>
      <c r="CK248" s="43"/>
      <c r="CL248" s="43"/>
      <c r="CM248" s="43"/>
      <c r="CN248" s="43"/>
      <c r="CO248" s="43"/>
      <c r="CP248" s="43"/>
      <c r="CQ248" s="43"/>
      <c r="CR248" s="43"/>
      <c r="CS248" s="43"/>
      <c r="CT248" s="43"/>
      <c r="CU248" s="43"/>
      <c r="CV248" s="43"/>
      <c r="CW248" s="43"/>
      <c r="CX248" s="43"/>
      <c r="CY248" s="43"/>
      <c r="CZ248" s="43"/>
      <c r="DA248" s="43"/>
      <c r="DB248" s="43"/>
      <c r="DC248" s="43"/>
      <c r="DD248" s="43"/>
      <c r="DE248" s="43"/>
      <c r="DF248" s="43"/>
      <c r="DG248" s="43"/>
      <c r="DH248" s="43"/>
      <c r="DI248" s="43"/>
      <c r="DJ248" s="43"/>
      <c r="DK248" s="43"/>
      <c r="DL248" s="43"/>
      <c r="DM248" s="43"/>
      <c r="DN248" s="43"/>
      <c r="DO248" s="43"/>
      <c r="DP248" s="43"/>
      <c r="DQ248" s="43"/>
      <c r="DR248" s="43"/>
      <c r="DS248" s="43"/>
      <c r="DT248" s="43"/>
      <c r="DU248" s="43"/>
      <c r="DV248" s="43"/>
      <c r="DW248" s="43"/>
    </row>
    <row r="249" spans="1:127" s="44" customFormat="1" x14ac:dyDescent="0.25">
      <c r="A249" s="43"/>
      <c r="B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  <c r="BA249" s="43"/>
      <c r="BB249" s="43"/>
      <c r="BC249" s="43"/>
      <c r="BD249" s="43"/>
      <c r="BE249" s="43"/>
      <c r="BF249" s="43"/>
      <c r="BG249" s="43"/>
      <c r="BH249" s="43"/>
      <c r="BI249" s="43"/>
      <c r="BJ249" s="43"/>
      <c r="BK249" s="43"/>
      <c r="BL249" s="43"/>
      <c r="BM249" s="43"/>
      <c r="BN249" s="43"/>
      <c r="BO249" s="43"/>
      <c r="BP249" s="43"/>
      <c r="BQ249" s="43"/>
      <c r="BR249" s="43"/>
      <c r="BS249" s="43"/>
      <c r="BT249" s="43"/>
      <c r="BU249" s="43"/>
      <c r="BV249" s="43"/>
      <c r="BW249" s="43"/>
      <c r="BX249" s="43"/>
      <c r="BY249" s="43"/>
      <c r="BZ249" s="43"/>
      <c r="CA249" s="43"/>
      <c r="CB249" s="43"/>
      <c r="CC249" s="43"/>
      <c r="CD249" s="43"/>
      <c r="CE249" s="43"/>
      <c r="CF249" s="43"/>
      <c r="CG249" s="43"/>
      <c r="CH249" s="43"/>
      <c r="CI249" s="43"/>
      <c r="CJ249" s="43"/>
      <c r="CK249" s="43"/>
      <c r="CL249" s="43"/>
      <c r="CM249" s="43"/>
      <c r="CN249" s="43"/>
      <c r="CO249" s="43"/>
      <c r="CP249" s="43"/>
      <c r="CQ249" s="43"/>
      <c r="CR249" s="43"/>
      <c r="CS249" s="43"/>
      <c r="CT249" s="43"/>
      <c r="CU249" s="43"/>
      <c r="CV249" s="43"/>
      <c r="CW249" s="43"/>
      <c r="CX249" s="43"/>
      <c r="CY249" s="43"/>
      <c r="CZ249" s="43"/>
      <c r="DA249" s="43"/>
      <c r="DB249" s="43"/>
      <c r="DC249" s="43"/>
      <c r="DD249" s="43"/>
      <c r="DE249" s="43"/>
      <c r="DF249" s="43"/>
      <c r="DG249" s="43"/>
      <c r="DH249" s="43"/>
      <c r="DI249" s="43"/>
      <c r="DJ249" s="43"/>
      <c r="DK249" s="43"/>
      <c r="DL249" s="43"/>
      <c r="DM249" s="43"/>
      <c r="DN249" s="43"/>
      <c r="DO249" s="43"/>
      <c r="DP249" s="43"/>
      <c r="DQ249" s="43"/>
      <c r="DR249" s="43"/>
      <c r="DS249" s="43"/>
      <c r="DT249" s="43"/>
      <c r="DU249" s="43"/>
      <c r="DV249" s="43"/>
      <c r="DW249" s="43"/>
    </row>
    <row r="250" spans="1:127" s="44" customFormat="1" x14ac:dyDescent="0.25">
      <c r="A250" s="43"/>
      <c r="B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  <c r="BA250" s="43"/>
      <c r="BB250" s="43"/>
      <c r="BC250" s="43"/>
      <c r="BD250" s="43"/>
      <c r="BE250" s="43"/>
      <c r="BF250" s="43"/>
      <c r="BG250" s="43"/>
      <c r="BH250" s="43"/>
      <c r="BI250" s="43"/>
      <c r="BJ250" s="43"/>
      <c r="BK250" s="43"/>
      <c r="BL250" s="43"/>
      <c r="BM250" s="43"/>
      <c r="BN250" s="43"/>
      <c r="BO250" s="43"/>
      <c r="BP250" s="43"/>
      <c r="BQ250" s="43"/>
      <c r="BR250" s="43"/>
      <c r="BS250" s="43"/>
      <c r="BT250" s="43"/>
      <c r="BU250" s="43"/>
      <c r="BV250" s="43"/>
      <c r="BW250" s="43"/>
      <c r="BX250" s="43"/>
      <c r="BY250" s="43"/>
      <c r="BZ250" s="43"/>
      <c r="CA250" s="43"/>
      <c r="CB250" s="43"/>
      <c r="CC250" s="43"/>
      <c r="CD250" s="43"/>
      <c r="CE250" s="43"/>
      <c r="CF250" s="43"/>
      <c r="CG250" s="43"/>
      <c r="CH250" s="43"/>
      <c r="CI250" s="43"/>
      <c r="CJ250" s="43"/>
      <c r="CK250" s="43"/>
      <c r="CL250" s="43"/>
      <c r="CM250" s="43"/>
      <c r="CN250" s="43"/>
      <c r="CO250" s="43"/>
      <c r="CP250" s="43"/>
      <c r="CQ250" s="43"/>
      <c r="CR250" s="43"/>
      <c r="CS250" s="43"/>
      <c r="CT250" s="43"/>
      <c r="CU250" s="43"/>
      <c r="CV250" s="43"/>
      <c r="CW250" s="43"/>
      <c r="CX250" s="43"/>
      <c r="CY250" s="43"/>
      <c r="CZ250" s="43"/>
      <c r="DA250" s="43"/>
      <c r="DB250" s="43"/>
      <c r="DC250" s="43"/>
      <c r="DD250" s="43"/>
      <c r="DE250" s="43"/>
      <c r="DF250" s="43"/>
      <c r="DG250" s="43"/>
      <c r="DH250" s="43"/>
      <c r="DI250" s="43"/>
      <c r="DJ250" s="43"/>
      <c r="DK250" s="43"/>
      <c r="DL250" s="43"/>
      <c r="DM250" s="43"/>
      <c r="DN250" s="43"/>
      <c r="DO250" s="43"/>
      <c r="DP250" s="43"/>
      <c r="DQ250" s="43"/>
      <c r="DR250" s="43"/>
      <c r="DS250" s="43"/>
      <c r="DT250" s="43"/>
      <c r="DU250" s="43"/>
      <c r="DV250" s="43"/>
      <c r="DW250" s="43"/>
    </row>
    <row r="251" spans="1:127" s="44" customFormat="1" x14ac:dyDescent="0.25">
      <c r="A251" s="43"/>
      <c r="B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  <c r="BA251" s="43"/>
      <c r="BB251" s="43"/>
      <c r="BC251" s="43"/>
      <c r="BD251" s="43"/>
      <c r="BE251" s="43"/>
      <c r="BF251" s="43"/>
      <c r="BG251" s="43"/>
      <c r="BH251" s="43"/>
      <c r="BI251" s="43"/>
      <c r="BJ251" s="43"/>
      <c r="BK251" s="43"/>
      <c r="BL251" s="43"/>
      <c r="BM251" s="43"/>
      <c r="BN251" s="43"/>
      <c r="BO251" s="43"/>
      <c r="BP251" s="43"/>
      <c r="BQ251" s="43"/>
      <c r="BR251" s="43"/>
      <c r="BS251" s="43"/>
      <c r="BT251" s="43"/>
      <c r="BU251" s="43"/>
      <c r="BV251" s="43"/>
      <c r="BW251" s="43"/>
      <c r="BX251" s="43"/>
      <c r="BY251" s="43"/>
      <c r="BZ251" s="43"/>
      <c r="CA251" s="43"/>
      <c r="CB251" s="43"/>
      <c r="CC251" s="43"/>
      <c r="CD251" s="43"/>
      <c r="CE251" s="43"/>
      <c r="CF251" s="43"/>
      <c r="CG251" s="43"/>
      <c r="CH251" s="43"/>
      <c r="CI251" s="43"/>
      <c r="CJ251" s="43"/>
      <c r="CK251" s="43"/>
      <c r="CL251" s="43"/>
      <c r="CM251" s="43"/>
      <c r="CN251" s="43"/>
      <c r="CO251" s="43"/>
      <c r="CP251" s="43"/>
      <c r="CQ251" s="43"/>
      <c r="CR251" s="43"/>
      <c r="CS251" s="43"/>
      <c r="CT251" s="43"/>
      <c r="CU251" s="43"/>
      <c r="CV251" s="43"/>
      <c r="CW251" s="43"/>
      <c r="CX251" s="43"/>
      <c r="CY251" s="43"/>
      <c r="CZ251" s="43"/>
      <c r="DA251" s="43"/>
      <c r="DB251" s="43"/>
      <c r="DC251" s="43"/>
      <c r="DD251" s="43"/>
      <c r="DE251" s="43"/>
      <c r="DF251" s="43"/>
      <c r="DG251" s="43"/>
      <c r="DH251" s="43"/>
      <c r="DI251" s="43"/>
      <c r="DJ251" s="43"/>
      <c r="DK251" s="43"/>
      <c r="DL251" s="43"/>
      <c r="DM251" s="43"/>
      <c r="DN251" s="43"/>
      <c r="DO251" s="43"/>
      <c r="DP251" s="43"/>
      <c r="DQ251" s="43"/>
      <c r="DR251" s="43"/>
      <c r="DS251" s="43"/>
      <c r="DT251" s="43"/>
      <c r="DU251" s="43"/>
      <c r="DV251" s="43"/>
      <c r="DW251" s="43"/>
    </row>
    <row r="252" spans="1:127" s="44" customFormat="1" x14ac:dyDescent="0.25">
      <c r="A252" s="43"/>
      <c r="B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  <c r="BA252" s="43"/>
      <c r="BB252" s="43"/>
      <c r="BC252" s="43"/>
      <c r="BD252" s="43"/>
      <c r="BE252" s="43"/>
      <c r="BF252" s="43"/>
      <c r="BG252" s="43"/>
      <c r="BH252" s="43"/>
      <c r="BI252" s="43"/>
      <c r="BJ252" s="43"/>
      <c r="BK252" s="43"/>
      <c r="BL252" s="43"/>
      <c r="BM252" s="43"/>
      <c r="BN252" s="43"/>
      <c r="BO252" s="43"/>
      <c r="BP252" s="43"/>
      <c r="BQ252" s="43"/>
      <c r="BR252" s="43"/>
      <c r="BS252" s="43"/>
      <c r="BT252" s="43"/>
      <c r="BU252" s="43"/>
      <c r="BV252" s="43"/>
      <c r="BW252" s="43"/>
      <c r="BX252" s="43"/>
      <c r="BY252" s="43"/>
      <c r="BZ252" s="43"/>
      <c r="CA252" s="43"/>
      <c r="CB252" s="43"/>
      <c r="CC252" s="43"/>
      <c r="CD252" s="43"/>
      <c r="CE252" s="43"/>
      <c r="CF252" s="43"/>
      <c r="CG252" s="43"/>
      <c r="CH252" s="43"/>
      <c r="CI252" s="43"/>
      <c r="CJ252" s="43"/>
      <c r="CK252" s="43"/>
      <c r="CL252" s="43"/>
      <c r="CM252" s="43"/>
      <c r="CN252" s="43"/>
      <c r="CO252" s="43"/>
      <c r="CP252" s="43"/>
      <c r="CQ252" s="43"/>
      <c r="CR252" s="43"/>
      <c r="CS252" s="43"/>
      <c r="CT252" s="43"/>
      <c r="CU252" s="43"/>
      <c r="CV252" s="43"/>
      <c r="CW252" s="43"/>
      <c r="CX252" s="43"/>
      <c r="CY252" s="43"/>
      <c r="CZ252" s="43"/>
      <c r="DA252" s="43"/>
      <c r="DB252" s="43"/>
      <c r="DC252" s="43"/>
      <c r="DD252" s="43"/>
      <c r="DE252" s="43"/>
      <c r="DF252" s="43"/>
      <c r="DG252" s="43"/>
      <c r="DH252" s="43"/>
      <c r="DI252" s="43"/>
      <c r="DJ252" s="43"/>
      <c r="DK252" s="43"/>
      <c r="DL252" s="43"/>
      <c r="DM252" s="43"/>
      <c r="DN252" s="43"/>
      <c r="DO252" s="43"/>
      <c r="DP252" s="43"/>
      <c r="DQ252" s="43"/>
      <c r="DR252" s="43"/>
      <c r="DS252" s="43"/>
      <c r="DT252" s="43"/>
      <c r="DU252" s="43"/>
      <c r="DV252" s="43"/>
      <c r="DW252" s="43"/>
    </row>
    <row r="253" spans="1:127" s="44" customFormat="1" x14ac:dyDescent="0.25">
      <c r="A253" s="43"/>
      <c r="B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  <c r="BA253" s="43"/>
      <c r="BB253" s="43"/>
      <c r="BC253" s="43"/>
      <c r="BD253" s="43"/>
      <c r="BE253" s="43"/>
      <c r="BF253" s="43"/>
      <c r="BG253" s="43"/>
      <c r="BH253" s="43"/>
      <c r="BI253" s="43"/>
      <c r="BJ253" s="43"/>
      <c r="BK253" s="43"/>
      <c r="BL253" s="43"/>
      <c r="BM253" s="43"/>
      <c r="BN253" s="43"/>
      <c r="BO253" s="43"/>
      <c r="BP253" s="43"/>
      <c r="BQ253" s="43"/>
      <c r="BR253" s="43"/>
      <c r="BS253" s="43"/>
      <c r="BT253" s="43"/>
      <c r="BU253" s="43"/>
      <c r="BV253" s="43"/>
      <c r="BW253" s="43"/>
      <c r="BX253" s="43"/>
      <c r="BY253" s="43"/>
      <c r="BZ253" s="43"/>
      <c r="CA253" s="43"/>
      <c r="CB253" s="43"/>
      <c r="CC253" s="43"/>
      <c r="CD253" s="43"/>
      <c r="CE253" s="43"/>
      <c r="CF253" s="43"/>
      <c r="CG253" s="43"/>
      <c r="CH253" s="43"/>
      <c r="CI253" s="43"/>
      <c r="CJ253" s="43"/>
      <c r="CK253" s="43"/>
      <c r="CL253" s="43"/>
      <c r="CM253" s="43"/>
      <c r="CN253" s="43"/>
      <c r="CO253" s="43"/>
      <c r="CP253" s="43"/>
      <c r="CQ253" s="43"/>
      <c r="CR253" s="43"/>
      <c r="CS253" s="43"/>
      <c r="CT253" s="43"/>
      <c r="CU253" s="43"/>
      <c r="CV253" s="43"/>
      <c r="CW253" s="43"/>
      <c r="CX253" s="43"/>
      <c r="CY253" s="43"/>
      <c r="CZ253" s="43"/>
      <c r="DA253" s="43"/>
      <c r="DB253" s="43"/>
      <c r="DC253" s="43"/>
      <c r="DD253" s="43"/>
      <c r="DE253" s="43"/>
      <c r="DF253" s="43"/>
      <c r="DG253" s="43"/>
      <c r="DH253" s="43"/>
      <c r="DI253" s="43"/>
      <c r="DJ253" s="43"/>
      <c r="DK253" s="43"/>
      <c r="DL253" s="43"/>
      <c r="DM253" s="43"/>
      <c r="DN253" s="43"/>
      <c r="DO253" s="43"/>
      <c r="DP253" s="43"/>
      <c r="DQ253" s="43"/>
      <c r="DR253" s="43"/>
      <c r="DS253" s="43"/>
      <c r="DT253" s="43"/>
      <c r="DU253" s="43"/>
      <c r="DV253" s="43"/>
      <c r="DW253" s="43"/>
    </row>
    <row r="254" spans="1:127" s="44" customFormat="1" x14ac:dyDescent="0.25">
      <c r="A254" s="43"/>
      <c r="B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  <c r="BA254" s="43"/>
      <c r="BB254" s="43"/>
      <c r="BC254" s="43"/>
      <c r="BD254" s="43"/>
      <c r="BE254" s="43"/>
      <c r="BF254" s="43"/>
      <c r="BG254" s="43"/>
      <c r="BH254" s="43"/>
      <c r="BI254" s="43"/>
      <c r="BJ254" s="43"/>
      <c r="BK254" s="43"/>
      <c r="BL254" s="43"/>
      <c r="BM254" s="43"/>
      <c r="BN254" s="43"/>
      <c r="BO254" s="43"/>
      <c r="BP254" s="43"/>
      <c r="BQ254" s="43"/>
      <c r="BR254" s="43"/>
      <c r="BS254" s="43"/>
      <c r="BT254" s="43"/>
      <c r="BU254" s="43"/>
      <c r="BV254" s="43"/>
      <c r="BW254" s="43"/>
      <c r="BX254" s="43"/>
      <c r="BY254" s="43"/>
      <c r="BZ254" s="43"/>
      <c r="CA254" s="43"/>
      <c r="CB254" s="43"/>
      <c r="CC254" s="43"/>
      <c r="CD254" s="43"/>
      <c r="CE254" s="43"/>
      <c r="CF254" s="43"/>
      <c r="CG254" s="43"/>
      <c r="CH254" s="43"/>
      <c r="CI254" s="43"/>
      <c r="CJ254" s="43"/>
      <c r="CK254" s="43"/>
      <c r="CL254" s="43"/>
      <c r="CM254" s="43"/>
      <c r="CN254" s="43"/>
      <c r="CO254" s="43"/>
      <c r="CP254" s="43"/>
      <c r="CQ254" s="43"/>
      <c r="CR254" s="43"/>
      <c r="CS254" s="43"/>
      <c r="CT254" s="43"/>
      <c r="CU254" s="43"/>
      <c r="CV254" s="43"/>
      <c r="CW254" s="43"/>
      <c r="CX254" s="43"/>
      <c r="CY254" s="43"/>
      <c r="CZ254" s="43"/>
      <c r="DA254" s="43"/>
      <c r="DB254" s="43"/>
      <c r="DC254" s="43"/>
      <c r="DD254" s="43"/>
      <c r="DE254" s="43"/>
      <c r="DF254" s="43"/>
      <c r="DG254" s="43"/>
      <c r="DH254" s="43"/>
      <c r="DI254" s="43"/>
      <c r="DJ254" s="43"/>
      <c r="DK254" s="43"/>
      <c r="DL254" s="43"/>
      <c r="DM254" s="43"/>
      <c r="DN254" s="43"/>
      <c r="DO254" s="43"/>
      <c r="DP254" s="43"/>
      <c r="DQ254" s="43"/>
      <c r="DR254" s="43"/>
      <c r="DS254" s="43"/>
      <c r="DT254" s="43"/>
      <c r="DU254" s="43"/>
      <c r="DV254" s="43"/>
      <c r="DW254" s="43"/>
    </row>
    <row r="255" spans="1:127" s="44" customFormat="1" x14ac:dyDescent="0.25">
      <c r="A255" s="43"/>
      <c r="B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43"/>
      <c r="AI255" s="43"/>
      <c r="AJ255" s="43"/>
      <c r="AK255" s="43"/>
      <c r="AL255" s="43"/>
      <c r="AM255" s="43"/>
      <c r="AN255" s="43"/>
      <c r="AO255" s="43"/>
      <c r="AP255" s="43"/>
      <c r="AQ255" s="43"/>
      <c r="AR255" s="43"/>
      <c r="AS255" s="43"/>
      <c r="AT255" s="43"/>
      <c r="AU255" s="43"/>
      <c r="AV255" s="43"/>
      <c r="AW255" s="43"/>
      <c r="AX255" s="43"/>
      <c r="AY255" s="43"/>
      <c r="AZ255" s="43"/>
      <c r="BA255" s="43"/>
      <c r="BB255" s="43"/>
      <c r="BC255" s="43"/>
      <c r="BD255" s="43"/>
      <c r="BE255" s="43"/>
      <c r="BF255" s="43"/>
      <c r="BG255" s="43"/>
      <c r="BH255" s="43"/>
      <c r="BI255" s="43"/>
      <c r="BJ255" s="43"/>
      <c r="BK255" s="43"/>
      <c r="BL255" s="43"/>
      <c r="BM255" s="43"/>
      <c r="BN255" s="43"/>
      <c r="BO255" s="43"/>
      <c r="BP255" s="43"/>
      <c r="BQ255" s="43"/>
      <c r="BR255" s="43"/>
      <c r="BS255" s="43"/>
      <c r="BT255" s="43"/>
      <c r="BU255" s="43"/>
      <c r="BV255" s="43"/>
      <c r="BW255" s="43"/>
      <c r="BX255" s="43"/>
      <c r="BY255" s="43"/>
      <c r="BZ255" s="43"/>
      <c r="CA255" s="43"/>
      <c r="CB255" s="43"/>
      <c r="CC255" s="43"/>
      <c r="CD255" s="43"/>
      <c r="CE255" s="43"/>
      <c r="CF255" s="43"/>
      <c r="CG255" s="43"/>
      <c r="CH255" s="43"/>
      <c r="CI255" s="43"/>
      <c r="CJ255" s="43"/>
      <c r="CK255" s="43"/>
      <c r="CL255" s="43"/>
      <c r="CM255" s="43"/>
      <c r="CN255" s="43"/>
      <c r="CO255" s="43"/>
      <c r="CP255" s="43"/>
      <c r="CQ255" s="43"/>
      <c r="CR255" s="43"/>
      <c r="CS255" s="43"/>
      <c r="CT255" s="43"/>
      <c r="CU255" s="43"/>
      <c r="CV255" s="43"/>
      <c r="CW255" s="43"/>
      <c r="CX255" s="43"/>
      <c r="CY255" s="43"/>
      <c r="CZ255" s="43"/>
      <c r="DA255" s="43"/>
      <c r="DB255" s="43"/>
      <c r="DC255" s="43"/>
      <c r="DD255" s="43"/>
      <c r="DE255" s="43"/>
      <c r="DF255" s="43"/>
      <c r="DG255" s="43"/>
      <c r="DH255" s="43"/>
      <c r="DI255" s="43"/>
      <c r="DJ255" s="43"/>
      <c r="DK255" s="43"/>
      <c r="DL255" s="43"/>
      <c r="DM255" s="43"/>
      <c r="DN255" s="43"/>
      <c r="DO255" s="43"/>
      <c r="DP255" s="43"/>
      <c r="DQ255" s="43"/>
      <c r="DR255" s="43"/>
      <c r="DS255" s="43"/>
      <c r="DT255" s="43"/>
      <c r="DU255" s="43"/>
      <c r="DV255" s="43"/>
      <c r="DW255" s="43"/>
    </row>
    <row r="256" spans="1:127" s="44" customFormat="1" x14ac:dyDescent="0.25">
      <c r="A256" s="43"/>
      <c r="B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  <c r="AI256" s="43"/>
      <c r="AJ256" s="43"/>
      <c r="AK256" s="43"/>
      <c r="AL256" s="43"/>
      <c r="AM256" s="43"/>
      <c r="AN256" s="43"/>
      <c r="AO256" s="43"/>
      <c r="AP256" s="43"/>
      <c r="AQ256" s="43"/>
      <c r="AR256" s="43"/>
      <c r="AS256" s="43"/>
      <c r="AT256" s="43"/>
      <c r="AU256" s="43"/>
      <c r="AV256" s="43"/>
      <c r="AW256" s="43"/>
      <c r="AX256" s="43"/>
      <c r="AY256" s="43"/>
      <c r="AZ256" s="43"/>
      <c r="BA256" s="43"/>
      <c r="BB256" s="43"/>
      <c r="BC256" s="43"/>
      <c r="BD256" s="43"/>
      <c r="BE256" s="43"/>
      <c r="BF256" s="43"/>
      <c r="BG256" s="43"/>
      <c r="BH256" s="43"/>
      <c r="BI256" s="43"/>
      <c r="BJ256" s="43"/>
      <c r="BK256" s="43"/>
      <c r="BL256" s="43"/>
      <c r="BM256" s="43"/>
      <c r="BN256" s="43"/>
      <c r="BO256" s="43"/>
      <c r="BP256" s="43"/>
      <c r="BQ256" s="43"/>
      <c r="BR256" s="43"/>
      <c r="BS256" s="43"/>
      <c r="BT256" s="43"/>
      <c r="BU256" s="43"/>
      <c r="BV256" s="43"/>
      <c r="BW256" s="43"/>
      <c r="BX256" s="43"/>
      <c r="BY256" s="43"/>
      <c r="BZ256" s="43"/>
      <c r="CA256" s="43"/>
      <c r="CB256" s="43"/>
      <c r="CC256" s="43"/>
      <c r="CD256" s="43"/>
      <c r="CE256" s="43"/>
      <c r="CF256" s="43"/>
      <c r="CG256" s="43"/>
      <c r="CH256" s="43"/>
      <c r="CI256" s="43"/>
      <c r="CJ256" s="43"/>
      <c r="CK256" s="43"/>
      <c r="CL256" s="43"/>
      <c r="CM256" s="43"/>
      <c r="CN256" s="43"/>
      <c r="CO256" s="43"/>
      <c r="CP256" s="43"/>
      <c r="CQ256" s="43"/>
      <c r="CR256" s="43"/>
      <c r="CS256" s="43"/>
      <c r="CT256" s="43"/>
      <c r="CU256" s="43"/>
      <c r="CV256" s="43"/>
      <c r="CW256" s="43"/>
      <c r="CX256" s="43"/>
      <c r="CY256" s="43"/>
      <c r="CZ256" s="43"/>
      <c r="DA256" s="43"/>
      <c r="DB256" s="43"/>
      <c r="DC256" s="43"/>
      <c r="DD256" s="43"/>
      <c r="DE256" s="43"/>
      <c r="DF256" s="43"/>
      <c r="DG256" s="43"/>
      <c r="DH256" s="43"/>
      <c r="DI256" s="43"/>
      <c r="DJ256" s="43"/>
      <c r="DK256" s="43"/>
      <c r="DL256" s="43"/>
      <c r="DM256" s="43"/>
      <c r="DN256" s="43"/>
      <c r="DO256" s="43"/>
      <c r="DP256" s="43"/>
      <c r="DQ256" s="43"/>
      <c r="DR256" s="43"/>
      <c r="DS256" s="43"/>
      <c r="DT256" s="43"/>
      <c r="DU256" s="43"/>
      <c r="DV256" s="43"/>
      <c r="DW256" s="43"/>
    </row>
    <row r="257" spans="1:127" s="44" customFormat="1" x14ac:dyDescent="0.25">
      <c r="A257" s="43"/>
      <c r="B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43"/>
      <c r="AU257" s="43"/>
      <c r="AV257" s="43"/>
      <c r="AW257" s="43"/>
      <c r="AX257" s="43"/>
      <c r="AY257" s="43"/>
      <c r="AZ257" s="43"/>
      <c r="BA257" s="43"/>
      <c r="BB257" s="43"/>
      <c r="BC257" s="43"/>
      <c r="BD257" s="43"/>
      <c r="BE257" s="43"/>
      <c r="BF257" s="43"/>
      <c r="BG257" s="43"/>
      <c r="BH257" s="43"/>
      <c r="BI257" s="43"/>
      <c r="BJ257" s="43"/>
      <c r="BK257" s="43"/>
      <c r="BL257" s="43"/>
      <c r="BM257" s="43"/>
      <c r="BN257" s="43"/>
      <c r="BO257" s="43"/>
      <c r="BP257" s="43"/>
      <c r="BQ257" s="43"/>
      <c r="BR257" s="43"/>
      <c r="BS257" s="43"/>
      <c r="BT257" s="43"/>
      <c r="BU257" s="43"/>
      <c r="BV257" s="43"/>
      <c r="BW257" s="43"/>
      <c r="BX257" s="43"/>
      <c r="BY257" s="43"/>
      <c r="BZ257" s="43"/>
      <c r="CA257" s="43"/>
      <c r="CB257" s="43"/>
      <c r="CC257" s="43"/>
      <c r="CD257" s="43"/>
      <c r="CE257" s="43"/>
      <c r="CF257" s="43"/>
      <c r="CG257" s="43"/>
      <c r="CH257" s="43"/>
      <c r="CI257" s="43"/>
      <c r="CJ257" s="43"/>
      <c r="CK257" s="43"/>
      <c r="CL257" s="43"/>
      <c r="CM257" s="43"/>
      <c r="CN257" s="43"/>
      <c r="CO257" s="43"/>
      <c r="CP257" s="43"/>
      <c r="CQ257" s="43"/>
      <c r="CR257" s="43"/>
      <c r="CS257" s="43"/>
      <c r="CT257" s="43"/>
      <c r="CU257" s="43"/>
      <c r="CV257" s="43"/>
      <c r="CW257" s="43"/>
      <c r="CX257" s="43"/>
      <c r="CY257" s="43"/>
      <c r="CZ257" s="43"/>
      <c r="DA257" s="43"/>
      <c r="DB257" s="43"/>
      <c r="DC257" s="43"/>
      <c r="DD257" s="43"/>
      <c r="DE257" s="43"/>
      <c r="DF257" s="43"/>
      <c r="DG257" s="43"/>
      <c r="DH257" s="43"/>
      <c r="DI257" s="43"/>
      <c r="DJ257" s="43"/>
      <c r="DK257" s="43"/>
      <c r="DL257" s="43"/>
      <c r="DM257" s="43"/>
      <c r="DN257" s="43"/>
      <c r="DO257" s="43"/>
      <c r="DP257" s="43"/>
      <c r="DQ257" s="43"/>
      <c r="DR257" s="43"/>
      <c r="DS257" s="43"/>
      <c r="DT257" s="43"/>
      <c r="DU257" s="43"/>
      <c r="DV257" s="43"/>
      <c r="DW257" s="43"/>
    </row>
    <row r="258" spans="1:127" s="44" customFormat="1" x14ac:dyDescent="0.25">
      <c r="A258" s="43"/>
      <c r="B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  <c r="BA258" s="43"/>
      <c r="BB258" s="43"/>
      <c r="BC258" s="43"/>
      <c r="BD258" s="43"/>
      <c r="BE258" s="43"/>
      <c r="BF258" s="43"/>
      <c r="BG258" s="43"/>
      <c r="BH258" s="43"/>
      <c r="BI258" s="43"/>
      <c r="BJ258" s="43"/>
      <c r="BK258" s="43"/>
      <c r="BL258" s="43"/>
      <c r="BM258" s="43"/>
      <c r="BN258" s="43"/>
      <c r="BO258" s="43"/>
      <c r="BP258" s="43"/>
      <c r="BQ258" s="43"/>
      <c r="BR258" s="43"/>
      <c r="BS258" s="43"/>
      <c r="BT258" s="43"/>
      <c r="BU258" s="43"/>
      <c r="BV258" s="43"/>
      <c r="BW258" s="43"/>
      <c r="BX258" s="43"/>
      <c r="BY258" s="43"/>
      <c r="BZ258" s="43"/>
      <c r="CA258" s="43"/>
      <c r="CB258" s="43"/>
      <c r="CC258" s="43"/>
      <c r="CD258" s="43"/>
      <c r="CE258" s="43"/>
      <c r="CF258" s="43"/>
      <c r="CG258" s="43"/>
      <c r="CH258" s="43"/>
      <c r="CI258" s="43"/>
      <c r="CJ258" s="43"/>
      <c r="CK258" s="43"/>
      <c r="CL258" s="43"/>
      <c r="CM258" s="43"/>
      <c r="CN258" s="43"/>
      <c r="CO258" s="43"/>
      <c r="CP258" s="43"/>
      <c r="CQ258" s="43"/>
      <c r="CR258" s="43"/>
      <c r="CS258" s="43"/>
      <c r="CT258" s="43"/>
      <c r="CU258" s="43"/>
      <c r="CV258" s="43"/>
      <c r="CW258" s="43"/>
      <c r="CX258" s="43"/>
      <c r="CY258" s="43"/>
      <c r="CZ258" s="43"/>
      <c r="DA258" s="43"/>
      <c r="DB258" s="43"/>
      <c r="DC258" s="43"/>
      <c r="DD258" s="43"/>
      <c r="DE258" s="43"/>
      <c r="DF258" s="43"/>
      <c r="DG258" s="43"/>
      <c r="DH258" s="43"/>
      <c r="DI258" s="43"/>
      <c r="DJ258" s="43"/>
      <c r="DK258" s="43"/>
      <c r="DL258" s="43"/>
      <c r="DM258" s="43"/>
      <c r="DN258" s="43"/>
      <c r="DO258" s="43"/>
      <c r="DP258" s="43"/>
      <c r="DQ258" s="43"/>
      <c r="DR258" s="43"/>
      <c r="DS258" s="43"/>
      <c r="DT258" s="43"/>
      <c r="DU258" s="43"/>
      <c r="DV258" s="43"/>
      <c r="DW258" s="43"/>
    </row>
    <row r="259" spans="1:127" s="44" customFormat="1" x14ac:dyDescent="0.25">
      <c r="A259" s="43"/>
      <c r="B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  <c r="BA259" s="43"/>
      <c r="BB259" s="43"/>
      <c r="BC259" s="43"/>
      <c r="BD259" s="43"/>
      <c r="BE259" s="43"/>
      <c r="BF259" s="43"/>
      <c r="BG259" s="43"/>
      <c r="BH259" s="43"/>
      <c r="BI259" s="43"/>
      <c r="BJ259" s="43"/>
      <c r="BK259" s="43"/>
      <c r="BL259" s="43"/>
      <c r="BM259" s="43"/>
      <c r="BN259" s="43"/>
      <c r="BO259" s="43"/>
      <c r="BP259" s="43"/>
      <c r="BQ259" s="43"/>
      <c r="BR259" s="43"/>
      <c r="BS259" s="43"/>
      <c r="BT259" s="43"/>
      <c r="BU259" s="43"/>
      <c r="BV259" s="43"/>
      <c r="BW259" s="43"/>
      <c r="BX259" s="43"/>
      <c r="BY259" s="43"/>
      <c r="BZ259" s="43"/>
      <c r="CA259" s="43"/>
      <c r="CB259" s="43"/>
      <c r="CC259" s="43"/>
      <c r="CD259" s="43"/>
      <c r="CE259" s="43"/>
      <c r="CF259" s="43"/>
      <c r="CG259" s="43"/>
      <c r="CH259" s="43"/>
      <c r="CI259" s="43"/>
      <c r="CJ259" s="43"/>
      <c r="CK259" s="43"/>
      <c r="CL259" s="43"/>
      <c r="CM259" s="43"/>
      <c r="CN259" s="43"/>
      <c r="CO259" s="43"/>
      <c r="CP259" s="43"/>
      <c r="CQ259" s="43"/>
      <c r="CR259" s="43"/>
      <c r="CS259" s="43"/>
      <c r="CT259" s="43"/>
      <c r="CU259" s="43"/>
      <c r="CV259" s="43"/>
      <c r="CW259" s="43"/>
      <c r="CX259" s="43"/>
      <c r="CY259" s="43"/>
      <c r="CZ259" s="43"/>
      <c r="DA259" s="43"/>
      <c r="DB259" s="43"/>
      <c r="DC259" s="43"/>
      <c r="DD259" s="43"/>
      <c r="DE259" s="43"/>
      <c r="DF259" s="43"/>
      <c r="DG259" s="43"/>
      <c r="DH259" s="43"/>
      <c r="DI259" s="43"/>
      <c r="DJ259" s="43"/>
      <c r="DK259" s="43"/>
      <c r="DL259" s="43"/>
      <c r="DM259" s="43"/>
      <c r="DN259" s="43"/>
      <c r="DO259" s="43"/>
      <c r="DP259" s="43"/>
      <c r="DQ259" s="43"/>
      <c r="DR259" s="43"/>
      <c r="DS259" s="43"/>
      <c r="DT259" s="43"/>
      <c r="DU259" s="43"/>
      <c r="DV259" s="43"/>
      <c r="DW259" s="43"/>
    </row>
    <row r="260" spans="1:127" s="44" customFormat="1" x14ac:dyDescent="0.25">
      <c r="A260" s="43"/>
      <c r="B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  <c r="BA260" s="43"/>
      <c r="BB260" s="43"/>
      <c r="BC260" s="43"/>
      <c r="BD260" s="43"/>
      <c r="BE260" s="43"/>
      <c r="BF260" s="43"/>
      <c r="BG260" s="43"/>
      <c r="BH260" s="43"/>
      <c r="BI260" s="43"/>
      <c r="BJ260" s="43"/>
      <c r="BK260" s="43"/>
      <c r="BL260" s="43"/>
      <c r="BM260" s="43"/>
      <c r="BN260" s="43"/>
      <c r="BO260" s="43"/>
      <c r="BP260" s="43"/>
      <c r="BQ260" s="43"/>
      <c r="BR260" s="43"/>
      <c r="BS260" s="43"/>
      <c r="BT260" s="43"/>
      <c r="BU260" s="43"/>
      <c r="BV260" s="43"/>
      <c r="BW260" s="43"/>
      <c r="BX260" s="43"/>
      <c r="BY260" s="43"/>
      <c r="BZ260" s="43"/>
      <c r="CA260" s="43"/>
      <c r="CB260" s="43"/>
      <c r="CC260" s="43"/>
      <c r="CD260" s="43"/>
      <c r="CE260" s="43"/>
      <c r="CF260" s="43"/>
      <c r="CG260" s="43"/>
      <c r="CH260" s="43"/>
      <c r="CI260" s="43"/>
      <c r="CJ260" s="43"/>
      <c r="CK260" s="43"/>
      <c r="CL260" s="43"/>
      <c r="CM260" s="43"/>
      <c r="CN260" s="43"/>
      <c r="CO260" s="43"/>
      <c r="CP260" s="43"/>
      <c r="CQ260" s="43"/>
      <c r="CR260" s="43"/>
      <c r="CS260" s="43"/>
      <c r="CT260" s="43"/>
      <c r="CU260" s="43"/>
      <c r="CV260" s="43"/>
      <c r="CW260" s="43"/>
      <c r="CX260" s="43"/>
      <c r="CY260" s="43"/>
      <c r="CZ260" s="43"/>
      <c r="DA260" s="43"/>
      <c r="DB260" s="43"/>
      <c r="DC260" s="43"/>
      <c r="DD260" s="43"/>
      <c r="DE260" s="43"/>
      <c r="DF260" s="43"/>
      <c r="DG260" s="43"/>
      <c r="DH260" s="43"/>
      <c r="DI260" s="43"/>
      <c r="DJ260" s="43"/>
      <c r="DK260" s="43"/>
      <c r="DL260" s="43"/>
      <c r="DM260" s="43"/>
      <c r="DN260" s="43"/>
      <c r="DO260" s="43"/>
      <c r="DP260" s="43"/>
      <c r="DQ260" s="43"/>
      <c r="DR260" s="43"/>
      <c r="DS260" s="43"/>
      <c r="DT260" s="43"/>
      <c r="DU260" s="43"/>
      <c r="DV260" s="43"/>
      <c r="DW260" s="43"/>
    </row>
    <row r="261" spans="1:127" s="44" customFormat="1" x14ac:dyDescent="0.25">
      <c r="A261" s="43"/>
      <c r="B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  <c r="BA261" s="43"/>
      <c r="BB261" s="43"/>
      <c r="BC261" s="43"/>
      <c r="BD261" s="43"/>
      <c r="BE261" s="43"/>
      <c r="BF261" s="43"/>
      <c r="BG261" s="43"/>
      <c r="BH261" s="43"/>
      <c r="BI261" s="43"/>
      <c r="BJ261" s="43"/>
      <c r="BK261" s="43"/>
      <c r="BL261" s="43"/>
      <c r="BM261" s="43"/>
      <c r="BN261" s="43"/>
      <c r="BO261" s="43"/>
      <c r="BP261" s="43"/>
      <c r="BQ261" s="43"/>
      <c r="BR261" s="43"/>
      <c r="BS261" s="43"/>
      <c r="BT261" s="43"/>
      <c r="BU261" s="43"/>
      <c r="BV261" s="43"/>
      <c r="BW261" s="43"/>
      <c r="BX261" s="43"/>
      <c r="BY261" s="43"/>
      <c r="BZ261" s="43"/>
      <c r="CA261" s="43"/>
      <c r="CB261" s="43"/>
      <c r="CC261" s="43"/>
      <c r="CD261" s="43"/>
      <c r="CE261" s="43"/>
      <c r="CF261" s="43"/>
      <c r="CG261" s="43"/>
      <c r="CH261" s="43"/>
      <c r="CI261" s="43"/>
      <c r="CJ261" s="43"/>
      <c r="CK261" s="43"/>
      <c r="CL261" s="43"/>
      <c r="CM261" s="43"/>
      <c r="CN261" s="43"/>
      <c r="CO261" s="43"/>
      <c r="CP261" s="43"/>
      <c r="CQ261" s="43"/>
      <c r="CR261" s="43"/>
      <c r="CS261" s="43"/>
      <c r="CT261" s="43"/>
      <c r="CU261" s="43"/>
      <c r="CV261" s="43"/>
      <c r="CW261" s="43"/>
      <c r="CX261" s="43"/>
      <c r="CY261" s="43"/>
      <c r="CZ261" s="43"/>
      <c r="DA261" s="43"/>
      <c r="DB261" s="43"/>
      <c r="DC261" s="43"/>
      <c r="DD261" s="43"/>
      <c r="DE261" s="43"/>
      <c r="DF261" s="43"/>
      <c r="DG261" s="43"/>
      <c r="DH261" s="43"/>
      <c r="DI261" s="43"/>
      <c r="DJ261" s="43"/>
      <c r="DK261" s="43"/>
      <c r="DL261" s="43"/>
      <c r="DM261" s="43"/>
      <c r="DN261" s="43"/>
      <c r="DO261" s="43"/>
      <c r="DP261" s="43"/>
      <c r="DQ261" s="43"/>
      <c r="DR261" s="43"/>
      <c r="DS261" s="43"/>
      <c r="DT261" s="43"/>
      <c r="DU261" s="43"/>
      <c r="DV261" s="43"/>
      <c r="DW261" s="43"/>
    </row>
    <row r="262" spans="1:127" s="44" customFormat="1" x14ac:dyDescent="0.25">
      <c r="A262" s="43"/>
      <c r="B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  <c r="BA262" s="43"/>
      <c r="BB262" s="43"/>
      <c r="BC262" s="43"/>
      <c r="BD262" s="43"/>
      <c r="BE262" s="43"/>
      <c r="BF262" s="43"/>
      <c r="BG262" s="43"/>
      <c r="BH262" s="43"/>
      <c r="BI262" s="43"/>
      <c r="BJ262" s="43"/>
      <c r="BK262" s="43"/>
      <c r="BL262" s="43"/>
      <c r="BM262" s="43"/>
      <c r="BN262" s="43"/>
      <c r="BO262" s="43"/>
      <c r="BP262" s="43"/>
      <c r="BQ262" s="43"/>
      <c r="BR262" s="43"/>
      <c r="BS262" s="43"/>
      <c r="BT262" s="43"/>
      <c r="BU262" s="43"/>
      <c r="BV262" s="43"/>
      <c r="BW262" s="43"/>
      <c r="BX262" s="43"/>
      <c r="BY262" s="43"/>
      <c r="BZ262" s="43"/>
      <c r="CA262" s="43"/>
      <c r="CB262" s="43"/>
      <c r="CC262" s="43"/>
      <c r="CD262" s="43"/>
      <c r="CE262" s="43"/>
      <c r="CF262" s="43"/>
      <c r="CG262" s="43"/>
      <c r="CH262" s="43"/>
      <c r="CI262" s="43"/>
      <c r="CJ262" s="43"/>
      <c r="CK262" s="43"/>
      <c r="CL262" s="43"/>
      <c r="CM262" s="43"/>
      <c r="CN262" s="43"/>
      <c r="CO262" s="43"/>
      <c r="CP262" s="43"/>
      <c r="CQ262" s="43"/>
      <c r="CR262" s="43"/>
      <c r="CS262" s="43"/>
      <c r="CT262" s="43"/>
      <c r="CU262" s="43"/>
      <c r="CV262" s="43"/>
      <c r="CW262" s="43"/>
      <c r="CX262" s="43"/>
      <c r="CY262" s="43"/>
      <c r="CZ262" s="43"/>
      <c r="DA262" s="43"/>
      <c r="DB262" s="43"/>
      <c r="DC262" s="43"/>
      <c r="DD262" s="43"/>
      <c r="DE262" s="43"/>
      <c r="DF262" s="43"/>
      <c r="DG262" s="43"/>
      <c r="DH262" s="43"/>
      <c r="DI262" s="43"/>
      <c r="DJ262" s="43"/>
      <c r="DK262" s="43"/>
      <c r="DL262" s="43"/>
      <c r="DM262" s="43"/>
      <c r="DN262" s="43"/>
      <c r="DO262" s="43"/>
      <c r="DP262" s="43"/>
      <c r="DQ262" s="43"/>
      <c r="DR262" s="43"/>
      <c r="DS262" s="43"/>
      <c r="DT262" s="43"/>
      <c r="DU262" s="43"/>
      <c r="DV262" s="43"/>
      <c r="DW262" s="43"/>
    </row>
    <row r="263" spans="1:127" s="44" customFormat="1" x14ac:dyDescent="0.25">
      <c r="A263" s="43"/>
      <c r="B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  <c r="AN263" s="43"/>
      <c r="AO263" s="43"/>
      <c r="AP263" s="43"/>
      <c r="AQ263" s="43"/>
      <c r="AR263" s="43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3"/>
      <c r="DD263" s="43"/>
      <c r="DE263" s="43"/>
      <c r="DF263" s="43"/>
      <c r="DG263" s="43"/>
      <c r="DH263" s="43"/>
      <c r="DI263" s="43"/>
      <c r="DJ263" s="43"/>
      <c r="DK263" s="43"/>
      <c r="DL263" s="43"/>
      <c r="DM263" s="43"/>
      <c r="DN263" s="43"/>
      <c r="DO263" s="43"/>
      <c r="DP263" s="43"/>
      <c r="DQ263" s="43"/>
      <c r="DR263" s="43"/>
      <c r="DS263" s="43"/>
      <c r="DT263" s="43"/>
      <c r="DU263" s="43"/>
      <c r="DV263" s="43"/>
      <c r="DW263" s="43"/>
    </row>
  </sheetData>
  <mergeCells count="4">
    <mergeCell ref="F6:G6"/>
    <mergeCell ref="F7:G7"/>
    <mergeCell ref="D5:G5"/>
    <mergeCell ref="C22:F22"/>
  </mergeCells>
  <phoneticPr fontId="5" type="noConversion"/>
  <dataValidations disablePrompts="1" count="1">
    <dataValidation type="list" allowBlank="1" showInputMessage="1" showErrorMessage="1" sqref="H12:H13" xr:uid="{913C5513-3C57-4501-BCD9-4863CE0D31C6}">
      <formula1>#REF!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BA268-FEE8-4A75-813F-5FC8F23E4891}">
  <dimension ref="A1:G125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490" sqref="A490"/>
    </sheetView>
  </sheetViews>
  <sheetFormatPr defaultColWidth="14.42578125" defaultRowHeight="12.75" x14ac:dyDescent="0.2"/>
  <cols>
    <col min="1" max="2" width="25" customWidth="1"/>
    <col min="3" max="3" width="25" style="1" customWidth="1"/>
    <col min="4" max="4" width="14.28515625" style="6" customWidth="1"/>
    <col min="5" max="5" width="14.28515625" style="1" customWidth="1"/>
    <col min="6" max="6" width="25" style="4" customWidth="1"/>
    <col min="7" max="7" width="34.28515625" style="119" customWidth="1"/>
    <col min="8" max="16384" width="14.42578125" style="1"/>
  </cols>
  <sheetData>
    <row r="1" spans="1:7" s="113" customFormat="1" ht="15" x14ac:dyDescent="0.25">
      <c r="A1" s="10" t="s">
        <v>6</v>
      </c>
      <c r="B1" s="10" t="s">
        <v>0</v>
      </c>
      <c r="C1" s="10" t="s">
        <v>1</v>
      </c>
      <c r="D1" s="11" t="s">
        <v>25</v>
      </c>
      <c r="E1" s="10" t="s">
        <v>12</v>
      </c>
      <c r="F1" s="10" t="s">
        <v>39</v>
      </c>
      <c r="G1" s="115" t="s">
        <v>29</v>
      </c>
    </row>
    <row r="2" spans="1:7" ht="15.75" customHeight="1" x14ac:dyDescent="0.2">
      <c r="A2" s="40" t="str">
        <f t="shared" ref="A2:A65" si="0">B2&amp;" "&amp;C2</f>
        <v xml:space="preserve"> </v>
      </c>
      <c r="B2" s="25"/>
      <c r="C2" s="25"/>
      <c r="D2" s="26"/>
      <c r="E2" s="25"/>
      <c r="F2" s="25"/>
      <c r="G2" s="116"/>
    </row>
    <row r="3" spans="1:7" ht="15.75" customHeight="1" x14ac:dyDescent="0.2">
      <c r="A3" s="40" t="str">
        <f t="shared" si="0"/>
        <v xml:space="preserve"> </v>
      </c>
      <c r="B3" s="25"/>
      <c r="C3" s="25"/>
      <c r="D3" s="26"/>
      <c r="E3" s="25"/>
      <c r="F3" s="25"/>
      <c r="G3" s="116"/>
    </row>
    <row r="4" spans="1:7" ht="15.75" customHeight="1" x14ac:dyDescent="0.2">
      <c r="A4" s="40" t="str">
        <f t="shared" si="0"/>
        <v xml:space="preserve"> </v>
      </c>
      <c r="B4" s="25"/>
      <c r="C4" s="25"/>
      <c r="D4" s="26"/>
      <c r="E4" s="25"/>
      <c r="F4" s="25"/>
      <c r="G4" s="116"/>
    </row>
    <row r="5" spans="1:7" ht="15.75" customHeight="1" x14ac:dyDescent="0.2">
      <c r="A5" s="40" t="str">
        <f t="shared" si="0"/>
        <v xml:space="preserve"> </v>
      </c>
      <c r="B5" s="25"/>
      <c r="C5" s="25"/>
      <c r="D5" s="26"/>
      <c r="E5" s="25"/>
      <c r="F5" s="25"/>
      <c r="G5" s="116"/>
    </row>
    <row r="6" spans="1:7" ht="15.75" customHeight="1" x14ac:dyDescent="0.2">
      <c r="A6" s="40" t="str">
        <f t="shared" si="0"/>
        <v xml:space="preserve"> </v>
      </c>
      <c r="B6" s="25"/>
      <c r="C6" s="25"/>
      <c r="D6" s="26"/>
      <c r="E6" s="25"/>
      <c r="F6" s="25"/>
      <c r="G6" s="116"/>
    </row>
    <row r="7" spans="1:7" ht="15.75" customHeight="1" x14ac:dyDescent="0.2">
      <c r="A7" s="40" t="str">
        <f t="shared" si="0"/>
        <v xml:space="preserve"> </v>
      </c>
      <c r="B7" s="25"/>
      <c r="C7" s="25"/>
      <c r="D7" s="26"/>
      <c r="E7" s="25"/>
      <c r="F7" s="25"/>
      <c r="G7" s="116"/>
    </row>
    <row r="8" spans="1:7" ht="15.75" customHeight="1" x14ac:dyDescent="0.2">
      <c r="A8" s="40" t="str">
        <f t="shared" si="0"/>
        <v xml:space="preserve"> </v>
      </c>
      <c r="B8" s="25"/>
      <c r="C8" s="25"/>
      <c r="D8" s="26"/>
      <c r="E8" s="25"/>
      <c r="F8" s="25"/>
      <c r="G8" s="116"/>
    </row>
    <row r="9" spans="1:7" ht="15.75" customHeight="1" x14ac:dyDescent="0.2">
      <c r="A9" s="40" t="str">
        <f t="shared" si="0"/>
        <v xml:space="preserve"> </v>
      </c>
      <c r="B9" s="25"/>
      <c r="C9" s="25"/>
      <c r="D9" s="26"/>
      <c r="E9" s="25"/>
      <c r="F9" s="25"/>
      <c r="G9" s="116"/>
    </row>
    <row r="10" spans="1:7" ht="15.75" customHeight="1" x14ac:dyDescent="0.2">
      <c r="A10" s="40" t="str">
        <f t="shared" si="0"/>
        <v xml:space="preserve"> </v>
      </c>
      <c r="B10" s="25"/>
      <c r="C10" s="25"/>
      <c r="D10" s="26"/>
      <c r="E10" s="25"/>
      <c r="F10" s="25"/>
      <c r="G10" s="116"/>
    </row>
    <row r="11" spans="1:7" ht="15.75" customHeight="1" x14ac:dyDescent="0.2">
      <c r="A11" s="40" t="str">
        <f t="shared" si="0"/>
        <v xml:space="preserve"> </v>
      </c>
      <c r="B11" s="25"/>
      <c r="C11" s="25"/>
      <c r="D11" s="26"/>
      <c r="E11" s="25"/>
      <c r="F11" s="25"/>
      <c r="G11" s="116"/>
    </row>
    <row r="12" spans="1:7" ht="15.75" customHeight="1" x14ac:dyDescent="0.2">
      <c r="A12" s="40" t="str">
        <f t="shared" si="0"/>
        <v xml:space="preserve"> </v>
      </c>
      <c r="B12" s="25"/>
      <c r="C12" s="25"/>
      <c r="D12" s="26"/>
      <c r="E12" s="25"/>
      <c r="F12" s="25"/>
      <c r="G12" s="116"/>
    </row>
    <row r="13" spans="1:7" ht="15.75" customHeight="1" x14ac:dyDescent="0.2">
      <c r="A13" s="40" t="str">
        <f t="shared" si="0"/>
        <v xml:space="preserve"> </v>
      </c>
      <c r="B13" s="25"/>
      <c r="C13" s="25"/>
      <c r="D13" s="26"/>
      <c r="E13" s="25"/>
      <c r="F13" s="25"/>
      <c r="G13" s="116"/>
    </row>
    <row r="14" spans="1:7" ht="15.75" customHeight="1" x14ac:dyDescent="0.2">
      <c r="A14" s="40" t="str">
        <f t="shared" si="0"/>
        <v xml:space="preserve"> </v>
      </c>
      <c r="B14" s="25"/>
      <c r="C14" s="25"/>
      <c r="D14" s="26"/>
      <c r="E14" s="25"/>
      <c r="F14" s="25"/>
      <c r="G14" s="116"/>
    </row>
    <row r="15" spans="1:7" ht="15.75" customHeight="1" x14ac:dyDescent="0.2">
      <c r="A15" s="40" t="str">
        <f t="shared" si="0"/>
        <v xml:space="preserve"> </v>
      </c>
      <c r="B15" s="25"/>
      <c r="C15" s="25"/>
      <c r="D15" s="26"/>
      <c r="E15" s="25"/>
      <c r="F15" s="25"/>
      <c r="G15" s="116"/>
    </row>
    <row r="16" spans="1:7" ht="15.75" customHeight="1" x14ac:dyDescent="0.2">
      <c r="A16" s="40" t="str">
        <f t="shared" si="0"/>
        <v xml:space="preserve"> </v>
      </c>
      <c r="B16" s="25"/>
      <c r="C16" s="25"/>
      <c r="D16" s="26"/>
      <c r="E16" s="25"/>
      <c r="F16" s="25"/>
      <c r="G16" s="116"/>
    </row>
    <row r="17" spans="1:7" ht="15.75" customHeight="1" x14ac:dyDescent="0.2">
      <c r="A17" s="40" t="str">
        <f t="shared" si="0"/>
        <v xml:space="preserve"> </v>
      </c>
      <c r="B17" s="25"/>
      <c r="C17" s="25"/>
      <c r="D17" s="26"/>
      <c r="E17" s="25"/>
      <c r="F17" s="25"/>
      <c r="G17" s="116"/>
    </row>
    <row r="18" spans="1:7" ht="15.75" customHeight="1" x14ac:dyDescent="0.2">
      <c r="A18" s="40" t="str">
        <f t="shared" si="0"/>
        <v xml:space="preserve"> </v>
      </c>
      <c r="B18" s="25"/>
      <c r="C18" s="25"/>
      <c r="D18" s="26"/>
      <c r="E18" s="25"/>
      <c r="F18" s="25"/>
      <c r="G18" s="116"/>
    </row>
    <row r="19" spans="1:7" ht="15.75" customHeight="1" x14ac:dyDescent="0.2">
      <c r="A19" s="40" t="str">
        <f t="shared" si="0"/>
        <v xml:space="preserve"> </v>
      </c>
      <c r="B19" s="25"/>
      <c r="C19" s="25"/>
      <c r="D19" s="26"/>
      <c r="E19" s="25"/>
      <c r="F19" s="25"/>
      <c r="G19" s="116"/>
    </row>
    <row r="20" spans="1:7" ht="15.75" customHeight="1" x14ac:dyDescent="0.2">
      <c r="A20" s="40" t="str">
        <f t="shared" si="0"/>
        <v xml:space="preserve"> </v>
      </c>
      <c r="B20" s="25"/>
      <c r="C20" s="25"/>
      <c r="D20" s="26"/>
      <c r="E20" s="25"/>
      <c r="F20" s="25"/>
      <c r="G20" s="116"/>
    </row>
    <row r="21" spans="1:7" ht="15.75" customHeight="1" x14ac:dyDescent="0.2">
      <c r="A21" s="40" t="str">
        <f t="shared" si="0"/>
        <v xml:space="preserve"> </v>
      </c>
      <c r="B21" s="25"/>
      <c r="C21" s="25"/>
      <c r="D21" s="26"/>
      <c r="E21" s="25"/>
      <c r="F21" s="25"/>
      <c r="G21" s="116"/>
    </row>
    <row r="22" spans="1:7" ht="15.75" customHeight="1" x14ac:dyDescent="0.2">
      <c r="A22" s="40" t="str">
        <f t="shared" si="0"/>
        <v xml:space="preserve"> </v>
      </c>
      <c r="B22" s="25"/>
      <c r="C22" s="25"/>
      <c r="D22" s="26"/>
      <c r="E22" s="25"/>
      <c r="F22" s="25"/>
      <c r="G22" s="116"/>
    </row>
    <row r="23" spans="1:7" ht="15.75" customHeight="1" x14ac:dyDescent="0.2">
      <c r="A23" s="40" t="str">
        <f t="shared" si="0"/>
        <v xml:space="preserve"> </v>
      </c>
      <c r="B23" s="25"/>
      <c r="C23" s="25"/>
      <c r="D23" s="26"/>
      <c r="E23" s="25"/>
      <c r="F23" s="25"/>
      <c r="G23" s="116"/>
    </row>
    <row r="24" spans="1:7" ht="15.75" customHeight="1" x14ac:dyDescent="0.2">
      <c r="A24" s="40" t="str">
        <f t="shared" si="0"/>
        <v xml:space="preserve"> </v>
      </c>
      <c r="B24" s="25"/>
      <c r="C24" s="25"/>
      <c r="D24" s="26"/>
      <c r="E24" s="25"/>
      <c r="F24" s="25"/>
      <c r="G24" s="116"/>
    </row>
    <row r="25" spans="1:7" ht="15.75" customHeight="1" x14ac:dyDescent="0.2">
      <c r="A25" s="40" t="str">
        <f t="shared" si="0"/>
        <v xml:space="preserve"> </v>
      </c>
      <c r="B25" s="25"/>
      <c r="C25" s="25"/>
      <c r="D25" s="26"/>
      <c r="E25" s="25"/>
      <c r="F25" s="25"/>
      <c r="G25" s="116"/>
    </row>
    <row r="26" spans="1:7" ht="15.75" customHeight="1" x14ac:dyDescent="0.2">
      <c r="A26" s="40" t="str">
        <f t="shared" si="0"/>
        <v xml:space="preserve"> </v>
      </c>
      <c r="B26" s="25"/>
      <c r="C26" s="25"/>
      <c r="D26" s="26"/>
      <c r="E26" s="25"/>
      <c r="F26" s="25"/>
      <c r="G26" s="116"/>
    </row>
    <row r="27" spans="1:7" ht="15.75" customHeight="1" x14ac:dyDescent="0.2">
      <c r="A27" s="40" t="str">
        <f t="shared" si="0"/>
        <v xml:space="preserve"> </v>
      </c>
      <c r="B27" s="25"/>
      <c r="C27" s="25"/>
      <c r="D27" s="26"/>
      <c r="E27" s="25"/>
      <c r="F27" s="25"/>
      <c r="G27" s="116"/>
    </row>
    <row r="28" spans="1:7" ht="15.75" customHeight="1" x14ac:dyDescent="0.2">
      <c r="A28" s="40" t="str">
        <f t="shared" si="0"/>
        <v xml:space="preserve"> </v>
      </c>
      <c r="B28" s="25"/>
      <c r="C28" s="25"/>
      <c r="D28" s="26"/>
      <c r="E28" s="25"/>
      <c r="F28" s="25"/>
      <c r="G28" s="116"/>
    </row>
    <row r="29" spans="1:7" ht="15.75" customHeight="1" x14ac:dyDescent="0.2">
      <c r="A29" s="40" t="str">
        <f t="shared" si="0"/>
        <v xml:space="preserve"> </v>
      </c>
      <c r="B29" s="25"/>
      <c r="C29" s="25"/>
      <c r="D29" s="26"/>
      <c r="E29" s="25"/>
      <c r="F29" s="25"/>
      <c r="G29" s="116"/>
    </row>
    <row r="30" spans="1:7" ht="15.75" customHeight="1" x14ac:dyDescent="0.2">
      <c r="A30" s="40" t="str">
        <f t="shared" si="0"/>
        <v xml:space="preserve"> </v>
      </c>
      <c r="B30" s="25"/>
      <c r="C30" s="25"/>
      <c r="D30" s="26"/>
      <c r="E30" s="25"/>
      <c r="F30" s="25"/>
      <c r="G30" s="116"/>
    </row>
    <row r="31" spans="1:7" ht="15.75" customHeight="1" x14ac:dyDescent="0.2">
      <c r="A31" s="40" t="str">
        <f t="shared" si="0"/>
        <v xml:space="preserve"> </v>
      </c>
      <c r="B31" s="25"/>
      <c r="C31" s="25"/>
      <c r="D31" s="26"/>
      <c r="E31" s="25"/>
      <c r="F31" s="25"/>
      <c r="G31" s="116"/>
    </row>
    <row r="32" spans="1:7" ht="15.75" customHeight="1" x14ac:dyDescent="0.2">
      <c r="A32" s="40" t="str">
        <f t="shared" si="0"/>
        <v xml:space="preserve"> </v>
      </c>
      <c r="B32" s="25"/>
      <c r="C32" s="25"/>
      <c r="D32" s="26"/>
      <c r="E32" s="25"/>
      <c r="F32" s="25"/>
      <c r="G32" s="116"/>
    </row>
    <row r="33" spans="1:7" ht="15.75" customHeight="1" x14ac:dyDescent="0.2">
      <c r="A33" s="40" t="str">
        <f t="shared" si="0"/>
        <v xml:space="preserve"> </v>
      </c>
      <c r="B33" s="25"/>
      <c r="C33" s="25"/>
      <c r="D33" s="26"/>
      <c r="E33" s="25"/>
      <c r="F33" s="25"/>
      <c r="G33" s="116"/>
    </row>
    <row r="34" spans="1:7" ht="15.75" customHeight="1" x14ac:dyDescent="0.2">
      <c r="A34" s="40" t="str">
        <f t="shared" si="0"/>
        <v xml:space="preserve"> </v>
      </c>
      <c r="B34" s="25"/>
      <c r="C34" s="25"/>
      <c r="D34" s="26"/>
      <c r="E34" s="25"/>
      <c r="F34" s="25"/>
      <c r="G34" s="116"/>
    </row>
    <row r="35" spans="1:7" ht="15.75" customHeight="1" x14ac:dyDescent="0.2">
      <c r="A35" s="40" t="str">
        <f t="shared" si="0"/>
        <v xml:space="preserve"> </v>
      </c>
      <c r="B35" s="25"/>
      <c r="C35" s="25"/>
      <c r="D35" s="26"/>
      <c r="E35" s="25"/>
      <c r="F35" s="25"/>
      <c r="G35" s="116"/>
    </row>
    <row r="36" spans="1:7" ht="15.75" customHeight="1" x14ac:dyDescent="0.2">
      <c r="A36" s="40" t="str">
        <f t="shared" si="0"/>
        <v xml:space="preserve"> </v>
      </c>
      <c r="B36" s="25"/>
      <c r="C36" s="25"/>
      <c r="D36" s="26"/>
      <c r="E36" s="25"/>
      <c r="F36" s="25"/>
      <c r="G36" s="116"/>
    </row>
    <row r="37" spans="1:7" ht="15.75" customHeight="1" x14ac:dyDescent="0.2">
      <c r="A37" s="40" t="str">
        <f t="shared" si="0"/>
        <v xml:space="preserve"> </v>
      </c>
      <c r="B37" s="25"/>
      <c r="C37" s="25"/>
      <c r="D37" s="26"/>
      <c r="E37" s="25"/>
      <c r="F37" s="25"/>
      <c r="G37" s="116"/>
    </row>
    <row r="38" spans="1:7" ht="14.25" x14ac:dyDescent="0.2">
      <c r="A38" s="40" t="str">
        <f t="shared" si="0"/>
        <v xml:space="preserve"> </v>
      </c>
      <c r="B38" s="25"/>
      <c r="C38" s="25"/>
      <c r="D38" s="26"/>
      <c r="E38" s="25"/>
      <c r="F38" s="25"/>
      <c r="G38" s="116"/>
    </row>
    <row r="39" spans="1:7" ht="14.25" x14ac:dyDescent="0.2">
      <c r="A39" s="40" t="str">
        <f t="shared" si="0"/>
        <v xml:space="preserve"> </v>
      </c>
      <c r="B39" s="25"/>
      <c r="C39" s="25"/>
      <c r="D39" s="26"/>
      <c r="E39" s="25"/>
      <c r="F39" s="25"/>
      <c r="G39" s="116"/>
    </row>
    <row r="40" spans="1:7" ht="14.25" x14ac:dyDescent="0.2">
      <c r="A40" s="40" t="str">
        <f t="shared" si="0"/>
        <v xml:space="preserve"> </v>
      </c>
      <c r="B40" s="25"/>
      <c r="C40" s="25"/>
      <c r="D40" s="26"/>
      <c r="E40" s="25"/>
      <c r="F40" s="25"/>
      <c r="G40" s="116"/>
    </row>
    <row r="41" spans="1:7" ht="14.25" x14ac:dyDescent="0.2">
      <c r="A41" s="40" t="str">
        <f t="shared" si="0"/>
        <v xml:space="preserve"> </v>
      </c>
      <c r="B41" s="25"/>
      <c r="C41" s="25"/>
      <c r="D41" s="26"/>
      <c r="E41" s="25"/>
      <c r="F41" s="25"/>
      <c r="G41" s="116"/>
    </row>
    <row r="42" spans="1:7" ht="14.25" x14ac:dyDescent="0.2">
      <c r="A42" s="40" t="str">
        <f t="shared" si="0"/>
        <v xml:space="preserve"> </v>
      </c>
      <c r="B42" s="25"/>
      <c r="C42" s="25"/>
      <c r="D42" s="26"/>
      <c r="E42" s="25"/>
      <c r="F42" s="25"/>
      <c r="G42" s="116"/>
    </row>
    <row r="43" spans="1:7" ht="14.25" x14ac:dyDescent="0.2">
      <c r="A43" s="40" t="str">
        <f t="shared" si="0"/>
        <v xml:space="preserve"> </v>
      </c>
      <c r="B43" s="25"/>
      <c r="C43" s="25"/>
      <c r="D43" s="26"/>
      <c r="E43" s="25"/>
      <c r="F43" s="25"/>
      <c r="G43" s="116"/>
    </row>
    <row r="44" spans="1:7" ht="14.25" x14ac:dyDescent="0.2">
      <c r="A44" s="40" t="str">
        <f t="shared" si="0"/>
        <v xml:space="preserve"> </v>
      </c>
      <c r="B44" s="25"/>
      <c r="C44" s="25"/>
      <c r="D44" s="26"/>
      <c r="E44" s="25"/>
      <c r="F44" s="25"/>
      <c r="G44" s="116"/>
    </row>
    <row r="45" spans="1:7" ht="14.25" x14ac:dyDescent="0.2">
      <c r="A45" s="40" t="str">
        <f t="shared" si="0"/>
        <v xml:space="preserve"> </v>
      </c>
      <c r="B45" s="25"/>
      <c r="C45" s="25"/>
      <c r="D45" s="26"/>
      <c r="E45" s="25"/>
      <c r="F45" s="25"/>
      <c r="G45" s="116"/>
    </row>
    <row r="46" spans="1:7" ht="14.25" x14ac:dyDescent="0.2">
      <c r="A46" s="40" t="str">
        <f t="shared" si="0"/>
        <v xml:space="preserve"> </v>
      </c>
      <c r="B46" s="25"/>
      <c r="C46" s="25"/>
      <c r="D46" s="26"/>
      <c r="E46" s="25"/>
      <c r="F46" s="25"/>
      <c r="G46" s="116"/>
    </row>
    <row r="47" spans="1:7" ht="14.25" x14ac:dyDescent="0.2">
      <c r="A47" s="40" t="str">
        <f t="shared" si="0"/>
        <v xml:space="preserve"> </v>
      </c>
      <c r="B47" s="25"/>
      <c r="C47" s="25"/>
      <c r="D47" s="26"/>
      <c r="E47" s="25"/>
      <c r="F47" s="25"/>
      <c r="G47" s="116"/>
    </row>
    <row r="48" spans="1:7" ht="14.25" x14ac:dyDescent="0.2">
      <c r="A48" s="40" t="str">
        <f t="shared" si="0"/>
        <v xml:space="preserve"> </v>
      </c>
      <c r="B48" s="25"/>
      <c r="C48" s="25"/>
      <c r="D48" s="26"/>
      <c r="E48" s="25"/>
      <c r="F48" s="25"/>
      <c r="G48" s="116"/>
    </row>
    <row r="49" spans="1:7" ht="14.25" x14ac:dyDescent="0.2">
      <c r="A49" s="40" t="str">
        <f t="shared" si="0"/>
        <v xml:space="preserve"> </v>
      </c>
      <c r="B49" s="25"/>
      <c r="C49" s="25"/>
      <c r="D49" s="26"/>
      <c r="E49" s="25"/>
      <c r="F49" s="25"/>
      <c r="G49" s="116"/>
    </row>
    <row r="50" spans="1:7" ht="14.25" x14ac:dyDescent="0.2">
      <c r="A50" s="40" t="str">
        <f t="shared" si="0"/>
        <v xml:space="preserve"> </v>
      </c>
      <c r="B50" s="25"/>
      <c r="C50" s="25"/>
      <c r="D50" s="26"/>
      <c r="E50" s="25"/>
      <c r="F50" s="25"/>
      <c r="G50" s="116"/>
    </row>
    <row r="51" spans="1:7" ht="14.25" x14ac:dyDescent="0.2">
      <c r="A51" s="40" t="str">
        <f t="shared" si="0"/>
        <v xml:space="preserve"> </v>
      </c>
      <c r="B51" s="25"/>
      <c r="C51" s="25"/>
      <c r="D51" s="26"/>
      <c r="E51" s="25"/>
      <c r="F51" s="25"/>
      <c r="G51" s="116"/>
    </row>
    <row r="52" spans="1:7" ht="14.25" x14ac:dyDescent="0.2">
      <c r="A52" s="40" t="str">
        <f t="shared" si="0"/>
        <v xml:space="preserve"> </v>
      </c>
      <c r="B52" s="25"/>
      <c r="C52" s="25"/>
      <c r="D52" s="26"/>
      <c r="E52" s="25"/>
      <c r="F52" s="25"/>
      <c r="G52" s="116"/>
    </row>
    <row r="53" spans="1:7" ht="14.25" x14ac:dyDescent="0.2">
      <c r="A53" s="40" t="str">
        <f t="shared" si="0"/>
        <v xml:space="preserve"> </v>
      </c>
      <c r="B53" s="25"/>
      <c r="C53" s="25"/>
      <c r="D53" s="26"/>
      <c r="E53" s="25"/>
      <c r="F53" s="25"/>
      <c r="G53" s="116"/>
    </row>
    <row r="54" spans="1:7" ht="14.25" x14ac:dyDescent="0.2">
      <c r="A54" s="40" t="str">
        <f t="shared" si="0"/>
        <v xml:space="preserve"> </v>
      </c>
      <c r="B54" s="25"/>
      <c r="C54" s="25"/>
      <c r="D54" s="26"/>
      <c r="E54" s="25"/>
      <c r="F54" s="25"/>
      <c r="G54" s="116"/>
    </row>
    <row r="55" spans="1:7" ht="14.25" x14ac:dyDescent="0.2">
      <c r="A55" s="40" t="str">
        <f t="shared" si="0"/>
        <v xml:space="preserve"> </v>
      </c>
      <c r="B55" s="25"/>
      <c r="C55" s="25"/>
      <c r="D55" s="26"/>
      <c r="E55" s="25"/>
      <c r="F55" s="25"/>
      <c r="G55" s="116"/>
    </row>
    <row r="56" spans="1:7" ht="14.25" x14ac:dyDescent="0.2">
      <c r="A56" s="40" t="str">
        <f t="shared" si="0"/>
        <v xml:space="preserve"> </v>
      </c>
      <c r="B56" s="25"/>
      <c r="C56" s="25"/>
      <c r="D56" s="26"/>
      <c r="E56" s="25"/>
      <c r="F56" s="25"/>
      <c r="G56" s="116"/>
    </row>
    <row r="57" spans="1:7" ht="14.25" x14ac:dyDescent="0.2">
      <c r="A57" s="40" t="str">
        <f t="shared" si="0"/>
        <v xml:space="preserve"> </v>
      </c>
      <c r="B57" s="25"/>
      <c r="C57" s="25"/>
      <c r="D57" s="26"/>
      <c r="E57" s="25"/>
      <c r="F57" s="25"/>
      <c r="G57" s="116"/>
    </row>
    <row r="58" spans="1:7" ht="14.25" x14ac:dyDescent="0.2">
      <c r="A58" s="40" t="str">
        <f t="shared" si="0"/>
        <v xml:space="preserve"> </v>
      </c>
      <c r="B58" s="25"/>
      <c r="C58" s="25"/>
      <c r="D58" s="26"/>
      <c r="E58" s="25"/>
      <c r="F58" s="25"/>
      <c r="G58" s="116"/>
    </row>
    <row r="59" spans="1:7" ht="14.25" x14ac:dyDescent="0.2">
      <c r="A59" s="40" t="str">
        <f t="shared" si="0"/>
        <v xml:space="preserve"> </v>
      </c>
      <c r="B59" s="25"/>
      <c r="C59" s="25"/>
      <c r="D59" s="26"/>
      <c r="E59" s="25"/>
      <c r="F59" s="25"/>
      <c r="G59" s="116"/>
    </row>
    <row r="60" spans="1:7" ht="14.25" x14ac:dyDescent="0.2">
      <c r="A60" s="40" t="str">
        <f t="shared" si="0"/>
        <v xml:space="preserve"> </v>
      </c>
      <c r="B60" s="25"/>
      <c r="C60" s="25"/>
      <c r="D60" s="26"/>
      <c r="E60" s="25"/>
      <c r="F60" s="25"/>
      <c r="G60" s="116"/>
    </row>
    <row r="61" spans="1:7" ht="14.25" x14ac:dyDescent="0.2">
      <c r="A61" s="40" t="str">
        <f t="shared" si="0"/>
        <v xml:space="preserve"> </v>
      </c>
      <c r="B61" s="25"/>
      <c r="C61" s="25"/>
      <c r="D61" s="26"/>
      <c r="E61" s="25"/>
      <c r="F61" s="25"/>
      <c r="G61" s="116"/>
    </row>
    <row r="62" spans="1:7" ht="14.25" x14ac:dyDescent="0.2">
      <c r="A62" s="40" t="str">
        <f t="shared" si="0"/>
        <v xml:space="preserve"> </v>
      </c>
      <c r="B62" s="89"/>
      <c r="C62" s="90"/>
      <c r="D62" s="26"/>
      <c r="E62" s="25"/>
      <c r="F62" s="90"/>
      <c r="G62" s="117"/>
    </row>
    <row r="63" spans="1:7" ht="14.25" x14ac:dyDescent="0.2">
      <c r="A63" s="40" t="str">
        <f t="shared" si="0"/>
        <v xml:space="preserve"> </v>
      </c>
      <c r="B63" s="89"/>
      <c r="C63" s="90"/>
      <c r="D63" s="26"/>
      <c r="E63" s="25"/>
      <c r="F63" s="90"/>
      <c r="G63" s="117"/>
    </row>
    <row r="64" spans="1:7" ht="14.25" x14ac:dyDescent="0.2">
      <c r="A64" s="40" t="str">
        <f t="shared" si="0"/>
        <v xml:space="preserve"> </v>
      </c>
      <c r="B64" s="89"/>
      <c r="C64" s="90"/>
      <c r="D64" s="26"/>
      <c r="E64" s="25"/>
      <c r="F64" s="90"/>
      <c r="G64" s="117"/>
    </row>
    <row r="65" spans="1:7" ht="14.25" x14ac:dyDescent="0.2">
      <c r="A65" s="40" t="str">
        <f t="shared" si="0"/>
        <v xml:space="preserve"> </v>
      </c>
      <c r="B65" s="89"/>
      <c r="C65" s="90"/>
      <c r="D65" s="26"/>
      <c r="E65" s="25"/>
      <c r="F65" s="90"/>
      <c r="G65" s="117"/>
    </row>
    <row r="66" spans="1:7" ht="14.25" x14ac:dyDescent="0.2">
      <c r="A66" s="40" t="str">
        <f t="shared" ref="A66:A129" si="1">B66&amp;" "&amp;C66</f>
        <v xml:space="preserve"> </v>
      </c>
      <c r="B66" s="89"/>
      <c r="C66" s="90"/>
      <c r="D66" s="26"/>
      <c r="E66" s="25"/>
      <c r="F66" s="90"/>
      <c r="G66" s="117"/>
    </row>
    <row r="67" spans="1:7" ht="14.25" x14ac:dyDescent="0.2">
      <c r="A67" s="40" t="str">
        <f t="shared" si="1"/>
        <v xml:space="preserve"> </v>
      </c>
      <c r="B67" s="89"/>
      <c r="C67" s="90"/>
      <c r="D67" s="26"/>
      <c r="E67" s="25"/>
      <c r="F67" s="90"/>
      <c r="G67" s="117"/>
    </row>
    <row r="68" spans="1:7" ht="14.25" x14ac:dyDescent="0.2">
      <c r="A68" s="40" t="str">
        <f t="shared" si="1"/>
        <v xml:space="preserve"> </v>
      </c>
      <c r="B68" s="89"/>
      <c r="C68" s="90"/>
      <c r="D68" s="26"/>
      <c r="E68" s="25"/>
      <c r="F68" s="90"/>
      <c r="G68" s="117"/>
    </row>
    <row r="69" spans="1:7" ht="14.25" x14ac:dyDescent="0.2">
      <c r="A69" s="40" t="str">
        <f t="shared" si="1"/>
        <v xml:space="preserve"> </v>
      </c>
      <c r="B69" s="89"/>
      <c r="C69" s="90"/>
      <c r="D69" s="26"/>
      <c r="E69" s="25"/>
      <c r="F69" s="90"/>
      <c r="G69" s="117"/>
    </row>
    <row r="70" spans="1:7" ht="14.25" x14ac:dyDescent="0.2">
      <c r="A70" s="40" t="str">
        <f t="shared" si="1"/>
        <v xml:space="preserve"> </v>
      </c>
      <c r="B70" s="89"/>
      <c r="C70" s="90"/>
      <c r="D70" s="26"/>
      <c r="E70" s="25"/>
      <c r="F70" s="90"/>
      <c r="G70" s="117"/>
    </row>
    <row r="71" spans="1:7" ht="14.25" x14ac:dyDescent="0.2">
      <c r="A71" s="40" t="str">
        <f t="shared" si="1"/>
        <v xml:space="preserve"> </v>
      </c>
      <c r="B71" s="89"/>
      <c r="C71" s="90"/>
      <c r="D71" s="26"/>
      <c r="E71" s="25"/>
      <c r="F71" s="90"/>
      <c r="G71" s="117"/>
    </row>
    <row r="72" spans="1:7" ht="14.25" x14ac:dyDescent="0.2">
      <c r="A72" s="40" t="str">
        <f t="shared" si="1"/>
        <v xml:space="preserve"> </v>
      </c>
      <c r="B72" s="89"/>
      <c r="C72" s="90"/>
      <c r="D72" s="26"/>
      <c r="E72" s="25"/>
      <c r="F72" s="90"/>
      <c r="G72" s="117"/>
    </row>
    <row r="73" spans="1:7" ht="14.25" x14ac:dyDescent="0.2">
      <c r="A73" s="40" t="str">
        <f t="shared" si="1"/>
        <v xml:space="preserve"> </v>
      </c>
      <c r="B73" s="89"/>
      <c r="C73" s="90"/>
      <c r="D73" s="26"/>
      <c r="E73" s="25"/>
      <c r="F73" s="90"/>
      <c r="G73" s="117"/>
    </row>
    <row r="74" spans="1:7" ht="14.25" x14ac:dyDescent="0.2">
      <c r="A74" s="40" t="str">
        <f t="shared" si="1"/>
        <v xml:space="preserve"> </v>
      </c>
      <c r="B74" s="89"/>
      <c r="C74" s="90"/>
      <c r="D74" s="26"/>
      <c r="E74" s="25"/>
      <c r="F74" s="90"/>
      <c r="G74" s="117"/>
    </row>
    <row r="75" spans="1:7" ht="14.25" x14ac:dyDescent="0.2">
      <c r="A75" s="40" t="str">
        <f t="shared" si="1"/>
        <v xml:space="preserve"> </v>
      </c>
      <c r="B75" s="89"/>
      <c r="C75" s="90"/>
      <c r="D75" s="26"/>
      <c r="E75" s="25"/>
      <c r="F75" s="90"/>
      <c r="G75" s="117"/>
    </row>
    <row r="76" spans="1:7" ht="14.25" x14ac:dyDescent="0.2">
      <c r="A76" s="40" t="str">
        <f t="shared" si="1"/>
        <v xml:space="preserve"> </v>
      </c>
      <c r="B76" s="89"/>
      <c r="C76" s="90"/>
      <c r="D76" s="26"/>
      <c r="E76" s="25"/>
      <c r="F76" s="90"/>
      <c r="G76" s="117"/>
    </row>
    <row r="77" spans="1:7" ht="14.25" x14ac:dyDescent="0.2">
      <c r="A77" s="40" t="str">
        <f t="shared" si="1"/>
        <v xml:space="preserve"> </v>
      </c>
      <c r="B77" s="89"/>
      <c r="C77" s="90"/>
      <c r="D77" s="26"/>
      <c r="E77" s="25"/>
      <c r="F77" s="90"/>
      <c r="G77" s="117"/>
    </row>
    <row r="78" spans="1:7" ht="14.25" x14ac:dyDescent="0.2">
      <c r="A78" s="40" t="str">
        <f t="shared" si="1"/>
        <v xml:space="preserve"> </v>
      </c>
      <c r="B78" s="89"/>
      <c r="C78" s="90"/>
      <c r="D78" s="26"/>
      <c r="E78" s="25"/>
      <c r="F78" s="90"/>
      <c r="G78" s="117"/>
    </row>
    <row r="79" spans="1:7" ht="14.25" x14ac:dyDescent="0.2">
      <c r="A79" s="40" t="str">
        <f t="shared" si="1"/>
        <v xml:space="preserve"> </v>
      </c>
      <c r="B79" s="89"/>
      <c r="C79" s="90"/>
      <c r="D79" s="26"/>
      <c r="E79" s="25"/>
      <c r="F79" s="90"/>
      <c r="G79" s="117"/>
    </row>
    <row r="80" spans="1:7" ht="14.25" x14ac:dyDescent="0.2">
      <c r="A80" s="40" t="str">
        <f t="shared" si="1"/>
        <v xml:space="preserve"> </v>
      </c>
      <c r="B80" s="89"/>
      <c r="C80" s="90"/>
      <c r="D80" s="26"/>
      <c r="E80" s="25"/>
      <c r="F80" s="90"/>
      <c r="G80" s="117"/>
    </row>
    <row r="81" spans="1:7" ht="14.25" x14ac:dyDescent="0.2">
      <c r="A81" s="40" t="str">
        <f t="shared" si="1"/>
        <v xml:space="preserve"> </v>
      </c>
      <c r="B81" s="89"/>
      <c r="C81" s="90"/>
      <c r="D81" s="26"/>
      <c r="E81" s="25"/>
      <c r="F81" s="90"/>
      <c r="G81" s="117"/>
    </row>
    <row r="82" spans="1:7" ht="14.25" x14ac:dyDescent="0.2">
      <c r="A82" s="40" t="str">
        <f t="shared" si="1"/>
        <v xml:space="preserve"> </v>
      </c>
      <c r="B82" s="89"/>
      <c r="C82" s="90"/>
      <c r="D82" s="26"/>
      <c r="E82" s="25"/>
      <c r="F82" s="90"/>
      <c r="G82" s="117"/>
    </row>
    <row r="83" spans="1:7" ht="14.25" x14ac:dyDescent="0.2">
      <c r="A83" s="40" t="str">
        <f t="shared" si="1"/>
        <v xml:space="preserve"> </v>
      </c>
      <c r="B83" s="89"/>
      <c r="C83" s="90"/>
      <c r="D83" s="26"/>
      <c r="E83" s="25"/>
      <c r="F83" s="90"/>
      <c r="G83" s="117"/>
    </row>
    <row r="84" spans="1:7" ht="14.25" x14ac:dyDescent="0.2">
      <c r="A84" s="40" t="str">
        <f t="shared" si="1"/>
        <v xml:space="preserve"> </v>
      </c>
      <c r="B84" s="89"/>
      <c r="C84" s="90"/>
      <c r="D84" s="26"/>
      <c r="E84" s="25"/>
      <c r="F84" s="90"/>
      <c r="G84" s="117"/>
    </row>
    <row r="85" spans="1:7" ht="14.25" x14ac:dyDescent="0.2">
      <c r="A85" s="40" t="str">
        <f t="shared" si="1"/>
        <v xml:space="preserve"> </v>
      </c>
      <c r="B85" s="89"/>
      <c r="C85" s="90"/>
      <c r="D85" s="26"/>
      <c r="E85" s="25"/>
      <c r="F85" s="90"/>
      <c r="G85" s="117"/>
    </row>
    <row r="86" spans="1:7" ht="14.25" x14ac:dyDescent="0.2">
      <c r="A86" s="40" t="str">
        <f t="shared" si="1"/>
        <v xml:space="preserve"> </v>
      </c>
      <c r="B86" s="89"/>
      <c r="C86" s="90"/>
      <c r="D86" s="26"/>
      <c r="E86" s="25"/>
      <c r="F86" s="90"/>
      <c r="G86" s="117"/>
    </row>
    <row r="87" spans="1:7" ht="14.25" x14ac:dyDescent="0.2">
      <c r="A87" s="40" t="str">
        <f t="shared" si="1"/>
        <v xml:space="preserve"> </v>
      </c>
      <c r="B87" s="89"/>
      <c r="C87" s="90"/>
      <c r="D87" s="26"/>
      <c r="E87" s="25"/>
      <c r="F87" s="90"/>
      <c r="G87" s="117"/>
    </row>
    <row r="88" spans="1:7" ht="14.25" x14ac:dyDescent="0.2">
      <c r="A88" s="40" t="str">
        <f t="shared" si="1"/>
        <v xml:space="preserve"> </v>
      </c>
      <c r="B88" s="89"/>
      <c r="C88" s="90"/>
      <c r="D88" s="26"/>
      <c r="E88" s="25"/>
      <c r="F88" s="90"/>
      <c r="G88" s="117"/>
    </row>
    <row r="89" spans="1:7" ht="14.25" x14ac:dyDescent="0.2">
      <c r="A89" s="40" t="str">
        <f t="shared" si="1"/>
        <v xml:space="preserve"> </v>
      </c>
      <c r="B89" s="89"/>
      <c r="C89" s="90"/>
      <c r="D89" s="26"/>
      <c r="E89" s="25"/>
      <c r="F89" s="90"/>
      <c r="G89" s="117"/>
    </row>
    <row r="90" spans="1:7" ht="14.25" x14ac:dyDescent="0.2">
      <c r="A90" s="40" t="str">
        <f t="shared" si="1"/>
        <v xml:space="preserve"> </v>
      </c>
      <c r="B90" s="89"/>
      <c r="C90" s="90"/>
      <c r="D90" s="26"/>
      <c r="E90" s="25"/>
      <c r="F90" s="90"/>
      <c r="G90" s="117"/>
    </row>
    <row r="91" spans="1:7" ht="14.25" x14ac:dyDescent="0.2">
      <c r="A91" s="40" t="str">
        <f t="shared" si="1"/>
        <v xml:space="preserve"> </v>
      </c>
      <c r="B91" s="89"/>
      <c r="C91" s="90"/>
      <c r="D91" s="26"/>
      <c r="E91" s="25"/>
      <c r="F91" s="90"/>
      <c r="G91" s="117"/>
    </row>
    <row r="92" spans="1:7" ht="14.25" x14ac:dyDescent="0.2">
      <c r="A92" s="40" t="str">
        <f t="shared" si="1"/>
        <v xml:space="preserve"> </v>
      </c>
      <c r="B92" s="89"/>
      <c r="C92" s="90"/>
      <c r="D92" s="26"/>
      <c r="E92" s="25"/>
      <c r="F92" s="90"/>
      <c r="G92" s="117"/>
    </row>
    <row r="93" spans="1:7" ht="14.25" x14ac:dyDescent="0.2">
      <c r="A93" s="40" t="str">
        <f t="shared" si="1"/>
        <v xml:space="preserve"> </v>
      </c>
      <c r="B93" s="89"/>
      <c r="C93" s="90"/>
      <c r="D93" s="26"/>
      <c r="E93" s="25"/>
      <c r="F93" s="90"/>
      <c r="G93" s="117"/>
    </row>
    <row r="94" spans="1:7" ht="14.25" x14ac:dyDescent="0.2">
      <c r="A94" s="40" t="str">
        <f t="shared" si="1"/>
        <v xml:space="preserve"> </v>
      </c>
      <c r="B94" s="89"/>
      <c r="C94" s="90"/>
      <c r="D94" s="26"/>
      <c r="E94" s="25"/>
      <c r="F94" s="90"/>
      <c r="G94" s="117"/>
    </row>
    <row r="95" spans="1:7" ht="14.25" x14ac:dyDescent="0.2">
      <c r="A95" s="40" t="str">
        <f t="shared" si="1"/>
        <v xml:space="preserve"> </v>
      </c>
      <c r="B95" s="89"/>
      <c r="C95" s="90"/>
      <c r="D95" s="26"/>
      <c r="E95" s="25"/>
      <c r="F95" s="90"/>
      <c r="G95" s="117"/>
    </row>
    <row r="96" spans="1:7" ht="14.25" x14ac:dyDescent="0.2">
      <c r="A96" s="40" t="str">
        <f t="shared" si="1"/>
        <v xml:space="preserve"> </v>
      </c>
      <c r="B96" s="89"/>
      <c r="C96" s="90"/>
      <c r="D96" s="26"/>
      <c r="E96" s="25"/>
      <c r="F96" s="90"/>
      <c r="G96" s="117"/>
    </row>
    <row r="97" spans="1:7" ht="14.25" x14ac:dyDescent="0.2">
      <c r="A97" s="40" t="str">
        <f t="shared" si="1"/>
        <v xml:space="preserve"> </v>
      </c>
      <c r="B97" s="89"/>
      <c r="C97" s="90"/>
      <c r="D97" s="26"/>
      <c r="E97" s="25"/>
      <c r="F97" s="90"/>
      <c r="G97" s="117"/>
    </row>
    <row r="98" spans="1:7" ht="14.25" x14ac:dyDescent="0.2">
      <c r="A98" s="40" t="str">
        <f t="shared" si="1"/>
        <v xml:space="preserve"> </v>
      </c>
      <c r="B98" s="89"/>
      <c r="C98" s="90"/>
      <c r="D98" s="26"/>
      <c r="E98" s="25"/>
      <c r="F98" s="90"/>
      <c r="G98" s="117"/>
    </row>
    <row r="99" spans="1:7" ht="14.25" x14ac:dyDescent="0.2">
      <c r="A99" s="40" t="str">
        <f t="shared" si="1"/>
        <v xml:space="preserve"> </v>
      </c>
      <c r="B99" s="89"/>
      <c r="C99" s="90"/>
      <c r="D99" s="26"/>
      <c r="E99" s="25"/>
      <c r="F99" s="90"/>
      <c r="G99" s="117"/>
    </row>
    <row r="100" spans="1:7" s="5" customFormat="1" ht="14.25" x14ac:dyDescent="0.2">
      <c r="A100" s="106" t="str">
        <f t="shared" si="1"/>
        <v xml:space="preserve"> </v>
      </c>
      <c r="B100" s="89"/>
      <c r="C100" s="90"/>
      <c r="D100" s="26"/>
      <c r="E100" s="25"/>
      <c r="F100" s="90"/>
      <c r="G100" s="117"/>
    </row>
    <row r="101" spans="1:7" s="5" customFormat="1" ht="14.25" x14ac:dyDescent="0.2">
      <c r="A101" s="106" t="str">
        <f t="shared" si="1"/>
        <v xml:space="preserve"> </v>
      </c>
      <c r="B101" s="89"/>
      <c r="C101" s="90"/>
      <c r="D101" s="26"/>
      <c r="E101" s="25"/>
      <c r="F101" s="90"/>
      <c r="G101" s="117"/>
    </row>
    <row r="102" spans="1:7" s="5" customFormat="1" ht="14.25" x14ac:dyDescent="0.2">
      <c r="A102" s="106" t="str">
        <f t="shared" si="1"/>
        <v xml:space="preserve"> </v>
      </c>
      <c r="B102" s="89"/>
      <c r="C102" s="90"/>
      <c r="D102" s="26"/>
      <c r="E102" s="25"/>
      <c r="F102" s="90"/>
      <c r="G102" s="117"/>
    </row>
    <row r="103" spans="1:7" s="5" customFormat="1" ht="14.25" x14ac:dyDescent="0.2">
      <c r="A103" s="106" t="str">
        <f t="shared" si="1"/>
        <v xml:space="preserve"> </v>
      </c>
      <c r="B103" s="89"/>
      <c r="C103" s="90"/>
      <c r="D103" s="26"/>
      <c r="E103" s="25"/>
      <c r="F103" s="90"/>
      <c r="G103" s="117"/>
    </row>
    <row r="104" spans="1:7" s="5" customFormat="1" ht="14.25" x14ac:dyDescent="0.2">
      <c r="A104" s="106" t="str">
        <f t="shared" si="1"/>
        <v xml:space="preserve"> </v>
      </c>
      <c r="B104" s="89"/>
      <c r="C104" s="90"/>
      <c r="D104" s="26"/>
      <c r="E104" s="25"/>
      <c r="F104" s="90"/>
      <c r="G104" s="117"/>
    </row>
    <row r="105" spans="1:7" s="5" customFormat="1" ht="14.25" x14ac:dyDescent="0.2">
      <c r="A105" s="106" t="str">
        <f t="shared" si="1"/>
        <v xml:space="preserve"> </v>
      </c>
      <c r="B105" s="89"/>
      <c r="C105" s="90"/>
      <c r="D105" s="26"/>
      <c r="E105" s="25"/>
      <c r="F105" s="90"/>
      <c r="G105" s="117"/>
    </row>
    <row r="106" spans="1:7" s="5" customFormat="1" ht="14.25" x14ac:dyDescent="0.2">
      <c r="A106" s="106" t="str">
        <f t="shared" si="1"/>
        <v xml:space="preserve"> </v>
      </c>
      <c r="B106" s="89"/>
      <c r="C106" s="90"/>
      <c r="D106" s="26"/>
      <c r="E106" s="25"/>
      <c r="F106" s="90"/>
      <c r="G106" s="117"/>
    </row>
    <row r="107" spans="1:7" s="5" customFormat="1" ht="14.25" x14ac:dyDescent="0.2">
      <c r="A107" s="106" t="str">
        <f t="shared" si="1"/>
        <v xml:space="preserve"> </v>
      </c>
      <c r="B107" s="89"/>
      <c r="C107" s="90"/>
      <c r="D107" s="26"/>
      <c r="E107" s="25"/>
      <c r="F107" s="90"/>
      <c r="G107" s="117"/>
    </row>
    <row r="108" spans="1:7" s="5" customFormat="1" ht="14.25" x14ac:dyDescent="0.2">
      <c r="A108" s="106" t="str">
        <f t="shared" si="1"/>
        <v xml:space="preserve"> </v>
      </c>
      <c r="B108" s="89"/>
      <c r="C108" s="90"/>
      <c r="D108" s="26"/>
      <c r="E108" s="25"/>
      <c r="F108" s="90"/>
      <c r="G108" s="117"/>
    </row>
    <row r="109" spans="1:7" s="5" customFormat="1" ht="14.25" x14ac:dyDescent="0.2">
      <c r="A109" s="106" t="str">
        <f t="shared" si="1"/>
        <v xml:space="preserve"> </v>
      </c>
      <c r="B109" s="89"/>
      <c r="C109" s="90"/>
      <c r="D109" s="26"/>
      <c r="E109" s="25"/>
      <c r="F109" s="90"/>
      <c r="G109" s="117"/>
    </row>
    <row r="110" spans="1:7" s="5" customFormat="1" ht="14.25" x14ac:dyDescent="0.2">
      <c r="A110" s="106" t="str">
        <f t="shared" si="1"/>
        <v xml:space="preserve"> </v>
      </c>
      <c r="B110" s="89"/>
      <c r="C110" s="90"/>
      <c r="D110" s="26"/>
      <c r="E110" s="25"/>
      <c r="F110" s="90"/>
      <c r="G110" s="117"/>
    </row>
    <row r="111" spans="1:7" s="5" customFormat="1" ht="14.25" x14ac:dyDescent="0.2">
      <c r="A111" s="106" t="str">
        <f t="shared" si="1"/>
        <v xml:space="preserve"> </v>
      </c>
      <c r="B111" s="89"/>
      <c r="C111" s="90"/>
      <c r="D111" s="26"/>
      <c r="E111" s="25"/>
      <c r="F111" s="90"/>
      <c r="G111" s="117"/>
    </row>
    <row r="112" spans="1:7" s="5" customFormat="1" ht="14.25" x14ac:dyDescent="0.2">
      <c r="A112" s="106" t="str">
        <f t="shared" si="1"/>
        <v xml:space="preserve"> </v>
      </c>
      <c r="B112" s="89"/>
      <c r="C112" s="90"/>
      <c r="D112" s="26"/>
      <c r="E112" s="25"/>
      <c r="F112" s="90"/>
      <c r="G112" s="117"/>
    </row>
    <row r="113" spans="1:7" s="5" customFormat="1" ht="14.25" x14ac:dyDescent="0.2">
      <c r="A113" s="106" t="str">
        <f t="shared" si="1"/>
        <v xml:space="preserve"> </v>
      </c>
      <c r="B113" s="89"/>
      <c r="C113" s="90"/>
      <c r="D113" s="26"/>
      <c r="E113" s="25"/>
      <c r="F113" s="90"/>
      <c r="G113" s="117"/>
    </row>
    <row r="114" spans="1:7" s="5" customFormat="1" ht="14.25" x14ac:dyDescent="0.2">
      <c r="A114" s="106" t="str">
        <f t="shared" si="1"/>
        <v xml:space="preserve"> </v>
      </c>
      <c r="B114" s="89"/>
      <c r="C114" s="90"/>
      <c r="D114" s="26"/>
      <c r="E114" s="25"/>
      <c r="F114" s="90"/>
      <c r="G114" s="117"/>
    </row>
    <row r="115" spans="1:7" s="5" customFormat="1" ht="14.25" x14ac:dyDescent="0.2">
      <c r="A115" s="106" t="str">
        <f t="shared" si="1"/>
        <v xml:space="preserve"> </v>
      </c>
      <c r="B115" s="89"/>
      <c r="C115" s="90"/>
      <c r="D115" s="26"/>
      <c r="E115" s="25"/>
      <c r="F115" s="90"/>
      <c r="G115" s="117"/>
    </row>
    <row r="116" spans="1:7" s="5" customFormat="1" ht="14.25" x14ac:dyDescent="0.2">
      <c r="A116" s="106" t="str">
        <f t="shared" si="1"/>
        <v xml:space="preserve"> </v>
      </c>
      <c r="B116" s="89"/>
      <c r="C116" s="90"/>
      <c r="D116" s="26"/>
      <c r="E116" s="25"/>
      <c r="F116" s="90"/>
      <c r="G116" s="117"/>
    </row>
    <row r="117" spans="1:7" s="5" customFormat="1" ht="14.25" x14ac:dyDescent="0.2">
      <c r="A117" s="106" t="str">
        <f t="shared" si="1"/>
        <v xml:space="preserve"> </v>
      </c>
      <c r="B117" s="89"/>
      <c r="C117" s="90"/>
      <c r="D117" s="26"/>
      <c r="E117" s="25"/>
      <c r="F117" s="90"/>
      <c r="G117" s="117"/>
    </row>
    <row r="118" spans="1:7" s="5" customFormat="1" ht="14.25" x14ac:dyDescent="0.2">
      <c r="A118" s="106" t="str">
        <f t="shared" si="1"/>
        <v xml:space="preserve"> </v>
      </c>
      <c r="B118" s="89"/>
      <c r="C118" s="90"/>
      <c r="D118" s="26"/>
      <c r="E118" s="25"/>
      <c r="F118" s="90"/>
      <c r="G118" s="117"/>
    </row>
    <row r="119" spans="1:7" s="5" customFormat="1" ht="14.25" x14ac:dyDescent="0.2">
      <c r="A119" s="106" t="str">
        <f t="shared" si="1"/>
        <v xml:space="preserve"> </v>
      </c>
      <c r="B119" s="89"/>
      <c r="C119" s="90"/>
      <c r="D119" s="26"/>
      <c r="E119" s="25"/>
      <c r="F119" s="90"/>
      <c r="G119" s="117"/>
    </row>
    <row r="120" spans="1:7" s="5" customFormat="1" ht="14.25" x14ac:dyDescent="0.2">
      <c r="A120" s="106" t="str">
        <f t="shared" si="1"/>
        <v xml:space="preserve"> </v>
      </c>
      <c r="B120" s="89"/>
      <c r="C120" s="90"/>
      <c r="D120" s="26"/>
      <c r="E120" s="25"/>
      <c r="F120" s="90"/>
      <c r="G120" s="117"/>
    </row>
    <row r="121" spans="1:7" s="5" customFormat="1" ht="14.25" x14ac:dyDescent="0.2">
      <c r="A121" s="106" t="str">
        <f t="shared" si="1"/>
        <v xml:space="preserve"> </v>
      </c>
      <c r="B121" s="89"/>
      <c r="C121" s="90"/>
      <c r="D121" s="26"/>
      <c r="E121" s="25"/>
      <c r="F121" s="90"/>
      <c r="G121" s="117"/>
    </row>
    <row r="122" spans="1:7" s="5" customFormat="1" ht="14.25" x14ac:dyDescent="0.2">
      <c r="A122" s="106" t="str">
        <f t="shared" si="1"/>
        <v xml:space="preserve"> </v>
      </c>
      <c r="B122" s="89"/>
      <c r="C122" s="90"/>
      <c r="D122" s="26"/>
      <c r="E122" s="25"/>
      <c r="F122" s="90"/>
      <c r="G122" s="117"/>
    </row>
    <row r="123" spans="1:7" s="5" customFormat="1" ht="14.25" x14ac:dyDescent="0.2">
      <c r="A123" s="106" t="str">
        <f t="shared" si="1"/>
        <v xml:space="preserve"> </v>
      </c>
      <c r="B123" s="89"/>
      <c r="C123" s="90"/>
      <c r="D123" s="26"/>
      <c r="E123" s="25"/>
      <c r="F123" s="90"/>
      <c r="G123" s="117"/>
    </row>
    <row r="124" spans="1:7" s="5" customFormat="1" ht="14.25" x14ac:dyDescent="0.2">
      <c r="A124" s="106" t="str">
        <f t="shared" si="1"/>
        <v xml:space="preserve"> </v>
      </c>
      <c r="B124" s="89"/>
      <c r="C124" s="90"/>
      <c r="D124" s="26"/>
      <c r="E124" s="25"/>
      <c r="F124" s="90"/>
      <c r="G124" s="117"/>
    </row>
    <row r="125" spans="1:7" s="5" customFormat="1" ht="14.25" x14ac:dyDescent="0.2">
      <c r="A125" s="106" t="str">
        <f t="shared" si="1"/>
        <v xml:space="preserve"> </v>
      </c>
      <c r="B125" s="89"/>
      <c r="C125" s="90"/>
      <c r="D125" s="26"/>
      <c r="E125" s="25"/>
      <c r="F125" s="90"/>
      <c r="G125" s="117"/>
    </row>
    <row r="126" spans="1:7" s="5" customFormat="1" ht="14.25" x14ac:dyDescent="0.2">
      <c r="A126" s="106" t="str">
        <f t="shared" si="1"/>
        <v xml:space="preserve"> </v>
      </c>
      <c r="B126" s="89"/>
      <c r="C126" s="90"/>
      <c r="D126" s="26"/>
      <c r="E126" s="25"/>
      <c r="F126" s="90"/>
      <c r="G126" s="117"/>
    </row>
    <row r="127" spans="1:7" s="5" customFormat="1" ht="14.25" x14ac:dyDescent="0.2">
      <c r="A127" s="106" t="str">
        <f t="shared" si="1"/>
        <v xml:space="preserve"> </v>
      </c>
      <c r="B127" s="89"/>
      <c r="C127" s="90"/>
      <c r="D127" s="26"/>
      <c r="E127" s="25"/>
      <c r="F127" s="90"/>
      <c r="G127" s="117"/>
    </row>
    <row r="128" spans="1:7" s="5" customFormat="1" ht="14.25" x14ac:dyDescent="0.2">
      <c r="A128" s="106" t="str">
        <f t="shared" si="1"/>
        <v xml:space="preserve"> </v>
      </c>
      <c r="B128" s="89"/>
      <c r="C128" s="90"/>
      <c r="D128" s="26"/>
      <c r="E128" s="25"/>
      <c r="F128" s="90"/>
      <c r="G128" s="117"/>
    </row>
    <row r="129" spans="1:7" s="5" customFormat="1" ht="14.25" x14ac:dyDescent="0.2">
      <c r="A129" s="106" t="str">
        <f t="shared" si="1"/>
        <v xml:space="preserve"> </v>
      </c>
      <c r="B129" s="89"/>
      <c r="C129" s="90"/>
      <c r="D129" s="26"/>
      <c r="E129" s="25"/>
      <c r="F129" s="90"/>
      <c r="G129" s="117"/>
    </row>
    <row r="130" spans="1:7" s="5" customFormat="1" ht="14.25" x14ac:dyDescent="0.2">
      <c r="A130" s="106" t="str">
        <f t="shared" ref="A130:A193" si="2">B130&amp;" "&amp;C130</f>
        <v xml:space="preserve"> </v>
      </c>
      <c r="B130" s="89"/>
      <c r="C130" s="90"/>
      <c r="D130" s="26"/>
      <c r="E130" s="25"/>
      <c r="F130" s="90"/>
      <c r="G130" s="117"/>
    </row>
    <row r="131" spans="1:7" s="5" customFormat="1" ht="14.25" x14ac:dyDescent="0.2">
      <c r="A131" s="106" t="str">
        <f t="shared" si="2"/>
        <v xml:space="preserve"> </v>
      </c>
      <c r="B131" s="89"/>
      <c r="C131" s="90"/>
      <c r="D131" s="26"/>
      <c r="E131" s="25"/>
      <c r="F131" s="90"/>
      <c r="G131" s="117"/>
    </row>
    <row r="132" spans="1:7" s="5" customFormat="1" ht="14.25" x14ac:dyDescent="0.2">
      <c r="A132" s="106" t="str">
        <f t="shared" si="2"/>
        <v xml:space="preserve"> </v>
      </c>
      <c r="B132" s="89"/>
      <c r="C132" s="90"/>
      <c r="D132" s="26"/>
      <c r="E132" s="25"/>
      <c r="F132" s="90"/>
      <c r="G132" s="117"/>
    </row>
    <row r="133" spans="1:7" s="5" customFormat="1" ht="14.25" x14ac:dyDescent="0.2">
      <c r="A133" s="106" t="str">
        <f t="shared" si="2"/>
        <v xml:space="preserve"> </v>
      </c>
      <c r="B133" s="89"/>
      <c r="C133" s="90"/>
      <c r="D133" s="26"/>
      <c r="E133" s="25"/>
      <c r="F133" s="90"/>
      <c r="G133" s="117"/>
    </row>
    <row r="134" spans="1:7" s="5" customFormat="1" ht="14.25" x14ac:dyDescent="0.2">
      <c r="A134" s="106" t="str">
        <f t="shared" si="2"/>
        <v xml:space="preserve"> </v>
      </c>
      <c r="B134" s="89"/>
      <c r="C134" s="90"/>
      <c r="D134" s="26"/>
      <c r="E134" s="25"/>
      <c r="F134" s="90"/>
      <c r="G134" s="117"/>
    </row>
    <row r="135" spans="1:7" s="5" customFormat="1" ht="14.25" x14ac:dyDescent="0.2">
      <c r="A135" s="106" t="str">
        <f t="shared" si="2"/>
        <v xml:space="preserve"> </v>
      </c>
      <c r="B135" s="89"/>
      <c r="C135" s="90"/>
      <c r="D135" s="26"/>
      <c r="E135" s="25"/>
      <c r="F135" s="90"/>
      <c r="G135" s="117"/>
    </row>
    <row r="136" spans="1:7" s="5" customFormat="1" ht="14.25" x14ac:dyDescent="0.2">
      <c r="A136" s="106" t="str">
        <f t="shared" si="2"/>
        <v xml:space="preserve"> </v>
      </c>
      <c r="B136" s="89"/>
      <c r="C136" s="90"/>
      <c r="D136" s="26"/>
      <c r="E136" s="25"/>
      <c r="F136" s="90"/>
      <c r="G136" s="117"/>
    </row>
    <row r="137" spans="1:7" s="5" customFormat="1" ht="14.25" x14ac:dyDescent="0.2">
      <c r="A137" s="106" t="str">
        <f t="shared" si="2"/>
        <v xml:space="preserve"> </v>
      </c>
      <c r="B137" s="89"/>
      <c r="C137" s="90"/>
      <c r="D137" s="26"/>
      <c r="E137" s="25"/>
      <c r="F137" s="90"/>
      <c r="G137" s="117"/>
    </row>
    <row r="138" spans="1:7" s="5" customFormat="1" ht="14.25" x14ac:dyDescent="0.2">
      <c r="A138" s="106" t="str">
        <f t="shared" si="2"/>
        <v xml:space="preserve"> </v>
      </c>
      <c r="B138" s="89"/>
      <c r="C138" s="90"/>
      <c r="D138" s="26"/>
      <c r="E138" s="25"/>
      <c r="F138" s="90"/>
      <c r="G138" s="117"/>
    </row>
    <row r="139" spans="1:7" s="5" customFormat="1" ht="14.25" x14ac:dyDescent="0.2">
      <c r="A139" s="106" t="str">
        <f t="shared" si="2"/>
        <v xml:space="preserve"> </v>
      </c>
      <c r="B139" s="89"/>
      <c r="C139" s="90"/>
      <c r="D139" s="26"/>
      <c r="E139" s="25"/>
      <c r="F139" s="90"/>
      <c r="G139" s="117"/>
    </row>
    <row r="140" spans="1:7" s="5" customFormat="1" ht="14.25" x14ac:dyDescent="0.2">
      <c r="A140" s="106" t="str">
        <f t="shared" si="2"/>
        <v xml:space="preserve"> </v>
      </c>
      <c r="B140" s="89"/>
      <c r="C140" s="90"/>
      <c r="D140" s="26"/>
      <c r="E140" s="25"/>
      <c r="F140" s="90"/>
      <c r="G140" s="117"/>
    </row>
    <row r="141" spans="1:7" s="5" customFormat="1" ht="14.25" x14ac:dyDescent="0.2">
      <c r="A141" s="106" t="str">
        <f t="shared" si="2"/>
        <v xml:space="preserve"> </v>
      </c>
      <c r="B141" s="89"/>
      <c r="C141" s="90"/>
      <c r="D141" s="26"/>
      <c r="E141" s="25"/>
      <c r="F141" s="90"/>
      <c r="G141" s="117"/>
    </row>
    <row r="142" spans="1:7" s="5" customFormat="1" ht="14.25" x14ac:dyDescent="0.2">
      <c r="A142" s="106" t="str">
        <f t="shared" si="2"/>
        <v xml:space="preserve"> </v>
      </c>
      <c r="B142" s="89"/>
      <c r="C142" s="90"/>
      <c r="D142" s="26"/>
      <c r="E142" s="25"/>
      <c r="F142" s="90"/>
      <c r="G142" s="117"/>
    </row>
    <row r="143" spans="1:7" s="5" customFormat="1" ht="14.25" x14ac:dyDescent="0.2">
      <c r="A143" s="106" t="str">
        <f t="shared" si="2"/>
        <v xml:space="preserve"> </v>
      </c>
      <c r="B143" s="89"/>
      <c r="C143" s="90"/>
      <c r="D143" s="26"/>
      <c r="E143" s="25"/>
      <c r="F143" s="90"/>
      <c r="G143" s="117"/>
    </row>
    <row r="144" spans="1:7" s="5" customFormat="1" ht="14.25" x14ac:dyDescent="0.2">
      <c r="A144" s="106" t="str">
        <f t="shared" si="2"/>
        <v xml:space="preserve"> </v>
      </c>
      <c r="B144" s="89"/>
      <c r="C144" s="90"/>
      <c r="D144" s="26"/>
      <c r="E144" s="25"/>
      <c r="F144" s="90"/>
      <c r="G144" s="117"/>
    </row>
    <row r="145" spans="1:7" s="5" customFormat="1" ht="14.25" x14ac:dyDescent="0.2">
      <c r="A145" s="106" t="str">
        <f t="shared" si="2"/>
        <v xml:space="preserve"> </v>
      </c>
      <c r="B145" s="89"/>
      <c r="C145" s="90"/>
      <c r="D145" s="26"/>
      <c r="E145" s="25"/>
      <c r="F145" s="90"/>
      <c r="G145" s="117"/>
    </row>
    <row r="146" spans="1:7" s="5" customFormat="1" ht="14.25" x14ac:dyDescent="0.2">
      <c r="A146" s="106" t="str">
        <f t="shared" si="2"/>
        <v xml:space="preserve"> </v>
      </c>
      <c r="B146" s="89"/>
      <c r="C146" s="90"/>
      <c r="D146" s="26"/>
      <c r="E146" s="25"/>
      <c r="F146" s="90"/>
      <c r="G146" s="117"/>
    </row>
    <row r="147" spans="1:7" s="5" customFormat="1" ht="14.25" x14ac:dyDescent="0.2">
      <c r="A147" s="106" t="str">
        <f t="shared" si="2"/>
        <v xml:space="preserve"> </v>
      </c>
      <c r="B147" s="89"/>
      <c r="C147" s="90"/>
      <c r="D147" s="26"/>
      <c r="E147" s="25"/>
      <c r="F147" s="90"/>
      <c r="G147" s="117"/>
    </row>
    <row r="148" spans="1:7" s="5" customFormat="1" ht="14.25" x14ac:dyDescent="0.2">
      <c r="A148" s="106" t="str">
        <f t="shared" si="2"/>
        <v xml:space="preserve"> </v>
      </c>
      <c r="B148" s="89"/>
      <c r="C148" s="90"/>
      <c r="D148" s="26"/>
      <c r="E148" s="25"/>
      <c r="F148" s="90"/>
      <c r="G148" s="117"/>
    </row>
    <row r="149" spans="1:7" s="5" customFormat="1" ht="14.25" x14ac:dyDescent="0.2">
      <c r="A149" s="106" t="str">
        <f t="shared" si="2"/>
        <v xml:space="preserve"> </v>
      </c>
      <c r="B149" s="89"/>
      <c r="C149" s="90"/>
      <c r="D149" s="26"/>
      <c r="E149" s="25"/>
      <c r="F149" s="90"/>
      <c r="G149" s="117"/>
    </row>
    <row r="150" spans="1:7" s="5" customFormat="1" ht="14.25" x14ac:dyDescent="0.2">
      <c r="A150" s="106" t="str">
        <f t="shared" si="2"/>
        <v xml:space="preserve"> </v>
      </c>
      <c r="B150" s="89"/>
      <c r="C150" s="90"/>
      <c r="D150" s="26"/>
      <c r="E150" s="25"/>
      <c r="F150" s="90"/>
      <c r="G150" s="117"/>
    </row>
    <row r="151" spans="1:7" s="5" customFormat="1" ht="14.25" x14ac:dyDescent="0.2">
      <c r="A151" s="106" t="str">
        <f t="shared" si="2"/>
        <v xml:space="preserve"> </v>
      </c>
      <c r="B151" s="89"/>
      <c r="C151" s="90"/>
      <c r="D151" s="26"/>
      <c r="E151" s="25"/>
      <c r="F151" s="90"/>
      <c r="G151" s="117"/>
    </row>
    <row r="152" spans="1:7" s="5" customFormat="1" ht="14.25" x14ac:dyDescent="0.2">
      <c r="A152" s="106" t="str">
        <f t="shared" si="2"/>
        <v xml:space="preserve"> </v>
      </c>
      <c r="B152" s="89"/>
      <c r="C152" s="90"/>
      <c r="D152" s="26"/>
      <c r="E152" s="25"/>
      <c r="F152" s="90"/>
      <c r="G152" s="117"/>
    </row>
    <row r="153" spans="1:7" s="5" customFormat="1" ht="14.25" x14ac:dyDescent="0.2">
      <c r="A153" s="106" t="str">
        <f t="shared" si="2"/>
        <v xml:space="preserve"> </v>
      </c>
      <c r="B153" s="89"/>
      <c r="C153" s="90"/>
      <c r="D153" s="26"/>
      <c r="E153" s="25"/>
      <c r="F153" s="90"/>
      <c r="G153" s="117"/>
    </row>
    <row r="154" spans="1:7" s="5" customFormat="1" ht="14.25" x14ac:dyDescent="0.2">
      <c r="A154" s="106" t="str">
        <f t="shared" si="2"/>
        <v xml:space="preserve"> </v>
      </c>
      <c r="B154" s="89"/>
      <c r="C154" s="90"/>
      <c r="D154" s="26"/>
      <c r="E154" s="25"/>
      <c r="F154" s="90"/>
      <c r="G154" s="117"/>
    </row>
    <row r="155" spans="1:7" s="5" customFormat="1" ht="14.25" x14ac:dyDescent="0.2">
      <c r="A155" s="106" t="str">
        <f t="shared" si="2"/>
        <v xml:space="preserve"> </v>
      </c>
      <c r="B155" s="89"/>
      <c r="C155" s="90"/>
      <c r="D155" s="26"/>
      <c r="E155" s="25"/>
      <c r="F155" s="90"/>
      <c r="G155" s="117"/>
    </row>
    <row r="156" spans="1:7" s="5" customFormat="1" ht="14.25" x14ac:dyDescent="0.2">
      <c r="A156" s="106" t="str">
        <f t="shared" si="2"/>
        <v xml:space="preserve"> </v>
      </c>
      <c r="B156" s="89"/>
      <c r="C156" s="90"/>
      <c r="D156" s="26"/>
      <c r="E156" s="25"/>
      <c r="F156" s="90"/>
      <c r="G156" s="117"/>
    </row>
    <row r="157" spans="1:7" s="5" customFormat="1" ht="14.25" x14ac:dyDescent="0.2">
      <c r="A157" s="106" t="str">
        <f t="shared" si="2"/>
        <v xml:space="preserve"> </v>
      </c>
      <c r="B157" s="89"/>
      <c r="C157" s="90"/>
      <c r="D157" s="26"/>
      <c r="E157" s="25"/>
      <c r="F157" s="90"/>
      <c r="G157" s="117"/>
    </row>
    <row r="158" spans="1:7" s="5" customFormat="1" ht="14.25" x14ac:dyDescent="0.2">
      <c r="A158" s="106" t="str">
        <f t="shared" si="2"/>
        <v xml:space="preserve"> </v>
      </c>
      <c r="B158" s="89"/>
      <c r="C158" s="90"/>
      <c r="D158" s="26"/>
      <c r="E158" s="25"/>
      <c r="F158" s="90"/>
      <c r="G158" s="117"/>
    </row>
    <row r="159" spans="1:7" s="5" customFormat="1" ht="14.25" x14ac:dyDescent="0.2">
      <c r="A159" s="106" t="str">
        <f t="shared" si="2"/>
        <v xml:space="preserve"> </v>
      </c>
      <c r="B159" s="89"/>
      <c r="C159" s="90"/>
      <c r="D159" s="26"/>
      <c r="E159" s="25"/>
      <c r="F159" s="90"/>
      <c r="G159" s="117"/>
    </row>
    <row r="160" spans="1:7" s="5" customFormat="1" ht="14.25" x14ac:dyDescent="0.2">
      <c r="A160" s="106" t="str">
        <f t="shared" si="2"/>
        <v xml:space="preserve"> </v>
      </c>
      <c r="B160" s="89"/>
      <c r="C160" s="90"/>
      <c r="D160" s="26"/>
      <c r="E160" s="25"/>
      <c r="F160" s="90"/>
      <c r="G160" s="117"/>
    </row>
    <row r="161" spans="1:7" s="5" customFormat="1" ht="14.25" x14ac:dyDescent="0.2">
      <c r="A161" s="106" t="str">
        <f t="shared" si="2"/>
        <v xml:space="preserve"> </v>
      </c>
      <c r="B161" s="89"/>
      <c r="C161" s="90"/>
      <c r="D161" s="26"/>
      <c r="E161" s="25"/>
      <c r="F161" s="90"/>
      <c r="G161" s="117"/>
    </row>
    <row r="162" spans="1:7" s="5" customFormat="1" ht="14.25" x14ac:dyDescent="0.2">
      <c r="A162" s="106" t="str">
        <f t="shared" si="2"/>
        <v xml:space="preserve"> </v>
      </c>
      <c r="B162" s="89"/>
      <c r="C162" s="90"/>
      <c r="D162" s="26"/>
      <c r="E162" s="25"/>
      <c r="F162" s="90"/>
      <c r="G162" s="117"/>
    </row>
    <row r="163" spans="1:7" s="5" customFormat="1" ht="14.25" x14ac:dyDescent="0.2">
      <c r="A163" s="106" t="str">
        <f t="shared" si="2"/>
        <v xml:space="preserve"> </v>
      </c>
      <c r="B163" s="89"/>
      <c r="C163" s="90"/>
      <c r="D163" s="26"/>
      <c r="E163" s="25"/>
      <c r="F163" s="90"/>
      <c r="G163" s="117"/>
    </row>
    <row r="164" spans="1:7" s="5" customFormat="1" ht="14.25" x14ac:dyDescent="0.2">
      <c r="A164" s="106" t="str">
        <f t="shared" si="2"/>
        <v xml:space="preserve"> </v>
      </c>
      <c r="B164" s="89"/>
      <c r="C164" s="90"/>
      <c r="D164" s="26"/>
      <c r="E164" s="25"/>
      <c r="F164" s="90"/>
      <c r="G164" s="117"/>
    </row>
    <row r="165" spans="1:7" s="5" customFormat="1" ht="14.25" x14ac:dyDescent="0.2">
      <c r="A165" s="106" t="str">
        <f t="shared" si="2"/>
        <v xml:space="preserve"> </v>
      </c>
      <c r="B165" s="89"/>
      <c r="C165" s="90"/>
      <c r="D165" s="26"/>
      <c r="E165" s="25"/>
      <c r="F165" s="90"/>
      <c r="G165" s="117"/>
    </row>
    <row r="166" spans="1:7" s="5" customFormat="1" ht="14.25" x14ac:dyDescent="0.2">
      <c r="A166" s="106" t="str">
        <f t="shared" si="2"/>
        <v xml:space="preserve"> </v>
      </c>
      <c r="B166" s="89"/>
      <c r="C166" s="90"/>
      <c r="D166" s="26"/>
      <c r="E166" s="25"/>
      <c r="F166" s="90"/>
      <c r="G166" s="117"/>
    </row>
    <row r="167" spans="1:7" s="5" customFormat="1" ht="14.25" x14ac:dyDescent="0.2">
      <c r="A167" s="106" t="str">
        <f t="shared" si="2"/>
        <v xml:space="preserve"> </v>
      </c>
      <c r="B167" s="89"/>
      <c r="C167" s="90"/>
      <c r="D167" s="26"/>
      <c r="E167" s="25"/>
      <c r="F167" s="90"/>
      <c r="G167" s="117"/>
    </row>
    <row r="168" spans="1:7" s="5" customFormat="1" ht="14.25" x14ac:dyDescent="0.2">
      <c r="A168" s="106" t="str">
        <f t="shared" si="2"/>
        <v xml:space="preserve"> </v>
      </c>
      <c r="B168" s="89"/>
      <c r="C168" s="90"/>
      <c r="D168" s="26"/>
      <c r="E168" s="25"/>
      <c r="F168" s="90"/>
      <c r="G168" s="117"/>
    </row>
    <row r="169" spans="1:7" s="5" customFormat="1" ht="14.25" x14ac:dyDescent="0.2">
      <c r="A169" s="106" t="str">
        <f t="shared" si="2"/>
        <v xml:space="preserve"> </v>
      </c>
      <c r="B169" s="89"/>
      <c r="C169" s="90"/>
      <c r="D169" s="26"/>
      <c r="E169" s="25"/>
      <c r="F169" s="90"/>
      <c r="G169" s="117"/>
    </row>
    <row r="170" spans="1:7" s="5" customFormat="1" ht="14.25" x14ac:dyDescent="0.2">
      <c r="A170" s="106" t="str">
        <f t="shared" si="2"/>
        <v xml:space="preserve"> </v>
      </c>
      <c r="B170" s="89"/>
      <c r="C170" s="90"/>
      <c r="D170" s="26"/>
      <c r="E170" s="25"/>
      <c r="F170" s="90"/>
      <c r="G170" s="117"/>
    </row>
    <row r="171" spans="1:7" s="5" customFormat="1" ht="14.25" x14ac:dyDescent="0.2">
      <c r="A171" s="106" t="str">
        <f t="shared" si="2"/>
        <v xml:space="preserve"> </v>
      </c>
      <c r="B171" s="89"/>
      <c r="C171" s="90"/>
      <c r="D171" s="26"/>
      <c r="E171" s="25"/>
      <c r="F171" s="90"/>
      <c r="G171" s="117"/>
    </row>
    <row r="172" spans="1:7" s="5" customFormat="1" ht="14.25" x14ac:dyDescent="0.2">
      <c r="A172" s="106" t="str">
        <f t="shared" si="2"/>
        <v xml:space="preserve"> </v>
      </c>
      <c r="B172" s="89"/>
      <c r="C172" s="90"/>
      <c r="D172" s="26"/>
      <c r="E172" s="25"/>
      <c r="F172" s="90"/>
      <c r="G172" s="117"/>
    </row>
    <row r="173" spans="1:7" s="5" customFormat="1" ht="14.25" x14ac:dyDescent="0.2">
      <c r="A173" s="106" t="str">
        <f t="shared" si="2"/>
        <v xml:space="preserve"> </v>
      </c>
      <c r="B173" s="89"/>
      <c r="C173" s="90"/>
      <c r="D173" s="26"/>
      <c r="E173" s="25"/>
      <c r="F173" s="90"/>
      <c r="G173" s="117"/>
    </row>
    <row r="174" spans="1:7" s="5" customFormat="1" ht="14.25" x14ac:dyDescent="0.2">
      <c r="A174" s="106" t="str">
        <f t="shared" si="2"/>
        <v xml:space="preserve"> </v>
      </c>
      <c r="B174" s="89"/>
      <c r="C174" s="90"/>
      <c r="D174" s="26"/>
      <c r="E174" s="25"/>
      <c r="F174" s="90"/>
      <c r="G174" s="117"/>
    </row>
    <row r="175" spans="1:7" s="5" customFormat="1" ht="14.25" x14ac:dyDescent="0.2">
      <c r="A175" s="106" t="str">
        <f t="shared" si="2"/>
        <v xml:space="preserve"> </v>
      </c>
      <c r="B175" s="89"/>
      <c r="C175" s="90"/>
      <c r="D175" s="26"/>
      <c r="E175" s="25"/>
      <c r="F175" s="90"/>
      <c r="G175" s="117"/>
    </row>
    <row r="176" spans="1:7" s="5" customFormat="1" ht="14.25" x14ac:dyDescent="0.2">
      <c r="A176" s="106" t="str">
        <f t="shared" si="2"/>
        <v xml:space="preserve"> </v>
      </c>
      <c r="B176" s="89"/>
      <c r="C176" s="90"/>
      <c r="D176" s="26"/>
      <c r="E176" s="25"/>
      <c r="F176" s="90"/>
      <c r="G176" s="117"/>
    </row>
    <row r="177" spans="1:7" s="5" customFormat="1" ht="14.25" x14ac:dyDescent="0.2">
      <c r="A177" s="106" t="str">
        <f t="shared" si="2"/>
        <v xml:space="preserve"> </v>
      </c>
      <c r="B177" s="89"/>
      <c r="C177" s="90"/>
      <c r="D177" s="26"/>
      <c r="E177" s="25"/>
      <c r="F177" s="90"/>
      <c r="G177" s="117"/>
    </row>
    <row r="178" spans="1:7" s="5" customFormat="1" ht="14.25" x14ac:dyDescent="0.2">
      <c r="A178" s="106" t="str">
        <f t="shared" si="2"/>
        <v xml:space="preserve"> </v>
      </c>
      <c r="B178" s="89"/>
      <c r="C178" s="90"/>
      <c r="D178" s="26"/>
      <c r="E178" s="25"/>
      <c r="F178" s="90"/>
      <c r="G178" s="117"/>
    </row>
    <row r="179" spans="1:7" s="5" customFormat="1" ht="14.25" x14ac:dyDescent="0.2">
      <c r="A179" s="106" t="str">
        <f t="shared" si="2"/>
        <v xml:space="preserve"> </v>
      </c>
      <c r="B179" s="89"/>
      <c r="C179" s="90"/>
      <c r="D179" s="26"/>
      <c r="E179" s="25"/>
      <c r="F179" s="90"/>
      <c r="G179" s="117"/>
    </row>
    <row r="180" spans="1:7" s="5" customFormat="1" ht="14.25" x14ac:dyDescent="0.2">
      <c r="A180" s="106" t="str">
        <f t="shared" si="2"/>
        <v xml:space="preserve"> </v>
      </c>
      <c r="B180" s="89"/>
      <c r="C180" s="90"/>
      <c r="D180" s="26"/>
      <c r="E180" s="25"/>
      <c r="F180" s="90"/>
      <c r="G180" s="117"/>
    </row>
    <row r="181" spans="1:7" s="5" customFormat="1" ht="14.25" x14ac:dyDescent="0.2">
      <c r="A181" s="106" t="str">
        <f t="shared" si="2"/>
        <v xml:space="preserve"> </v>
      </c>
      <c r="B181" s="89"/>
      <c r="C181" s="90"/>
      <c r="D181" s="26"/>
      <c r="E181" s="25"/>
      <c r="F181" s="90"/>
      <c r="G181" s="117"/>
    </row>
    <row r="182" spans="1:7" s="5" customFormat="1" ht="14.25" x14ac:dyDescent="0.2">
      <c r="A182" s="106" t="str">
        <f t="shared" si="2"/>
        <v xml:space="preserve"> </v>
      </c>
      <c r="B182" s="89"/>
      <c r="C182" s="90"/>
      <c r="D182" s="26"/>
      <c r="E182" s="25"/>
      <c r="F182" s="90"/>
      <c r="G182" s="117"/>
    </row>
    <row r="183" spans="1:7" s="5" customFormat="1" ht="14.25" x14ac:dyDescent="0.2">
      <c r="A183" s="106" t="str">
        <f t="shared" si="2"/>
        <v xml:space="preserve"> </v>
      </c>
      <c r="B183" s="89"/>
      <c r="C183" s="90"/>
      <c r="D183" s="26"/>
      <c r="E183" s="25"/>
      <c r="F183" s="90"/>
      <c r="G183" s="117"/>
    </row>
    <row r="184" spans="1:7" s="5" customFormat="1" ht="14.25" x14ac:dyDescent="0.2">
      <c r="A184" s="106" t="str">
        <f t="shared" si="2"/>
        <v xml:space="preserve"> </v>
      </c>
      <c r="B184" s="89"/>
      <c r="C184" s="90"/>
      <c r="D184" s="26"/>
      <c r="E184" s="25"/>
      <c r="F184" s="90"/>
      <c r="G184" s="117"/>
    </row>
    <row r="185" spans="1:7" s="5" customFormat="1" ht="14.25" x14ac:dyDescent="0.2">
      <c r="A185" s="106" t="str">
        <f t="shared" si="2"/>
        <v xml:space="preserve"> </v>
      </c>
      <c r="B185" s="89"/>
      <c r="C185" s="90"/>
      <c r="D185" s="26"/>
      <c r="E185" s="25"/>
      <c r="F185" s="90"/>
      <c r="G185" s="117"/>
    </row>
    <row r="186" spans="1:7" s="5" customFormat="1" ht="14.25" x14ac:dyDescent="0.2">
      <c r="A186" s="106" t="str">
        <f t="shared" si="2"/>
        <v xml:space="preserve"> </v>
      </c>
      <c r="B186" s="89"/>
      <c r="C186" s="90"/>
      <c r="D186" s="26"/>
      <c r="E186" s="25"/>
      <c r="F186" s="90"/>
      <c r="G186" s="117"/>
    </row>
    <row r="187" spans="1:7" s="5" customFormat="1" ht="14.25" x14ac:dyDescent="0.2">
      <c r="A187" s="106" t="str">
        <f t="shared" si="2"/>
        <v xml:space="preserve"> </v>
      </c>
      <c r="B187" s="89"/>
      <c r="C187" s="90"/>
      <c r="D187" s="26"/>
      <c r="E187" s="25"/>
      <c r="F187" s="90"/>
      <c r="G187" s="117"/>
    </row>
    <row r="188" spans="1:7" s="5" customFormat="1" ht="14.25" x14ac:dyDescent="0.2">
      <c r="A188" s="106" t="str">
        <f t="shared" si="2"/>
        <v xml:space="preserve"> </v>
      </c>
      <c r="B188" s="89"/>
      <c r="C188" s="90"/>
      <c r="D188" s="26"/>
      <c r="E188" s="25"/>
      <c r="F188" s="90"/>
      <c r="G188" s="117"/>
    </row>
    <row r="189" spans="1:7" s="5" customFormat="1" ht="14.25" x14ac:dyDescent="0.2">
      <c r="A189" s="106" t="str">
        <f t="shared" si="2"/>
        <v xml:space="preserve"> </v>
      </c>
      <c r="B189" s="89"/>
      <c r="C189" s="90"/>
      <c r="D189" s="26"/>
      <c r="E189" s="25"/>
      <c r="F189" s="90"/>
      <c r="G189" s="117"/>
    </row>
    <row r="190" spans="1:7" s="5" customFormat="1" ht="14.25" x14ac:dyDescent="0.2">
      <c r="A190" s="106" t="str">
        <f t="shared" si="2"/>
        <v xml:space="preserve"> </v>
      </c>
      <c r="B190" s="89"/>
      <c r="C190" s="90"/>
      <c r="D190" s="26"/>
      <c r="E190" s="25"/>
      <c r="F190" s="90"/>
      <c r="G190" s="117"/>
    </row>
    <row r="191" spans="1:7" s="5" customFormat="1" ht="14.25" x14ac:dyDescent="0.2">
      <c r="A191" s="106" t="str">
        <f t="shared" si="2"/>
        <v xml:space="preserve"> </v>
      </c>
      <c r="B191" s="89"/>
      <c r="C191" s="90"/>
      <c r="D191" s="26"/>
      <c r="E191" s="25"/>
      <c r="F191" s="90"/>
      <c r="G191" s="117"/>
    </row>
    <row r="192" spans="1:7" s="5" customFormat="1" ht="14.25" x14ac:dyDescent="0.2">
      <c r="A192" s="106" t="str">
        <f t="shared" si="2"/>
        <v xml:space="preserve"> </v>
      </c>
      <c r="B192" s="89"/>
      <c r="C192" s="90"/>
      <c r="D192" s="26"/>
      <c r="E192" s="25"/>
      <c r="F192" s="90"/>
      <c r="G192" s="117"/>
    </row>
    <row r="193" spans="1:7" s="5" customFormat="1" ht="14.25" x14ac:dyDescent="0.2">
      <c r="A193" s="106" t="str">
        <f t="shared" si="2"/>
        <v xml:space="preserve"> </v>
      </c>
      <c r="B193" s="89"/>
      <c r="C193" s="90"/>
      <c r="D193" s="26"/>
      <c r="E193" s="25"/>
      <c r="F193" s="90"/>
      <c r="G193" s="117"/>
    </row>
    <row r="194" spans="1:7" s="5" customFormat="1" ht="14.25" x14ac:dyDescent="0.2">
      <c r="A194" s="106" t="str">
        <f t="shared" ref="A194:A257" si="3">B194&amp;" "&amp;C194</f>
        <v xml:space="preserve"> </v>
      </c>
      <c r="B194" s="89"/>
      <c r="C194" s="90"/>
      <c r="D194" s="26"/>
      <c r="E194" s="25"/>
      <c r="F194" s="90"/>
      <c r="G194" s="117"/>
    </row>
    <row r="195" spans="1:7" s="5" customFormat="1" ht="14.25" x14ac:dyDescent="0.2">
      <c r="A195" s="106" t="str">
        <f t="shared" si="3"/>
        <v xml:space="preserve"> </v>
      </c>
      <c r="B195" s="89"/>
      <c r="C195" s="90"/>
      <c r="D195" s="26"/>
      <c r="E195" s="25"/>
      <c r="F195" s="90"/>
      <c r="G195" s="117"/>
    </row>
    <row r="196" spans="1:7" s="5" customFormat="1" ht="14.25" x14ac:dyDescent="0.2">
      <c r="A196" s="106" t="str">
        <f t="shared" si="3"/>
        <v xml:space="preserve"> </v>
      </c>
      <c r="B196" s="89"/>
      <c r="C196" s="90"/>
      <c r="D196" s="26"/>
      <c r="E196" s="25"/>
      <c r="F196" s="90"/>
      <c r="G196" s="117"/>
    </row>
    <row r="197" spans="1:7" s="5" customFormat="1" ht="14.25" x14ac:dyDescent="0.2">
      <c r="A197" s="106" t="str">
        <f t="shared" si="3"/>
        <v xml:space="preserve"> </v>
      </c>
      <c r="B197" s="89"/>
      <c r="C197" s="90"/>
      <c r="D197" s="26"/>
      <c r="E197" s="25"/>
      <c r="F197" s="90"/>
      <c r="G197" s="117"/>
    </row>
    <row r="198" spans="1:7" s="5" customFormat="1" ht="14.25" x14ac:dyDescent="0.2">
      <c r="A198" s="106" t="str">
        <f t="shared" si="3"/>
        <v xml:space="preserve"> </v>
      </c>
      <c r="B198" s="89"/>
      <c r="C198" s="90"/>
      <c r="D198" s="26"/>
      <c r="E198" s="25"/>
      <c r="F198" s="90"/>
      <c r="G198" s="117"/>
    </row>
    <row r="199" spans="1:7" s="5" customFormat="1" ht="14.25" x14ac:dyDescent="0.2">
      <c r="A199" s="106" t="str">
        <f t="shared" si="3"/>
        <v xml:space="preserve"> </v>
      </c>
      <c r="B199" s="89"/>
      <c r="C199" s="90"/>
      <c r="D199" s="26"/>
      <c r="E199" s="25"/>
      <c r="F199" s="90"/>
      <c r="G199" s="117"/>
    </row>
    <row r="200" spans="1:7" s="5" customFormat="1" ht="14.25" x14ac:dyDescent="0.2">
      <c r="A200" s="106" t="str">
        <f t="shared" si="3"/>
        <v xml:space="preserve"> </v>
      </c>
      <c r="B200" s="89"/>
      <c r="C200" s="90"/>
      <c r="D200" s="26"/>
      <c r="E200" s="25"/>
      <c r="F200" s="90"/>
      <c r="G200" s="117"/>
    </row>
    <row r="201" spans="1:7" s="5" customFormat="1" ht="14.25" x14ac:dyDescent="0.2">
      <c r="A201" s="106" t="str">
        <f t="shared" si="3"/>
        <v xml:space="preserve"> </v>
      </c>
      <c r="B201" s="89"/>
      <c r="C201" s="90"/>
      <c r="D201" s="26"/>
      <c r="E201" s="25"/>
      <c r="F201" s="90"/>
      <c r="G201" s="117"/>
    </row>
    <row r="202" spans="1:7" s="5" customFormat="1" ht="14.25" x14ac:dyDescent="0.2">
      <c r="A202" s="106" t="str">
        <f t="shared" si="3"/>
        <v xml:space="preserve"> </v>
      </c>
      <c r="B202" s="89"/>
      <c r="C202" s="90"/>
      <c r="D202" s="26"/>
      <c r="E202" s="25"/>
      <c r="F202" s="90"/>
      <c r="G202" s="117"/>
    </row>
    <row r="203" spans="1:7" s="5" customFormat="1" ht="14.25" x14ac:dyDescent="0.2">
      <c r="A203" s="106" t="str">
        <f t="shared" si="3"/>
        <v xml:space="preserve"> </v>
      </c>
      <c r="B203" s="89"/>
      <c r="C203" s="90"/>
      <c r="D203" s="26"/>
      <c r="E203" s="25"/>
      <c r="F203" s="90"/>
      <c r="G203" s="117"/>
    </row>
    <row r="204" spans="1:7" s="5" customFormat="1" ht="14.25" x14ac:dyDescent="0.2">
      <c r="A204" s="106" t="str">
        <f t="shared" si="3"/>
        <v xml:space="preserve"> </v>
      </c>
      <c r="B204" s="89"/>
      <c r="C204" s="90"/>
      <c r="D204" s="26"/>
      <c r="E204" s="25"/>
      <c r="F204" s="90"/>
      <c r="G204" s="117"/>
    </row>
    <row r="205" spans="1:7" s="5" customFormat="1" ht="14.25" x14ac:dyDescent="0.2">
      <c r="A205" s="106" t="str">
        <f t="shared" si="3"/>
        <v xml:space="preserve"> </v>
      </c>
      <c r="B205" s="89"/>
      <c r="C205" s="90"/>
      <c r="D205" s="26"/>
      <c r="E205" s="25"/>
      <c r="F205" s="90"/>
      <c r="G205" s="117"/>
    </row>
    <row r="206" spans="1:7" s="5" customFormat="1" ht="14.25" x14ac:dyDescent="0.2">
      <c r="A206" s="106" t="str">
        <f t="shared" si="3"/>
        <v xml:space="preserve"> </v>
      </c>
      <c r="B206" s="89"/>
      <c r="C206" s="90"/>
      <c r="D206" s="26"/>
      <c r="E206" s="25"/>
      <c r="F206" s="90"/>
      <c r="G206" s="117"/>
    </row>
    <row r="207" spans="1:7" s="5" customFormat="1" ht="14.25" x14ac:dyDescent="0.2">
      <c r="A207" s="106" t="str">
        <f t="shared" si="3"/>
        <v xml:space="preserve"> </v>
      </c>
      <c r="B207" s="89"/>
      <c r="C207" s="90"/>
      <c r="D207" s="26"/>
      <c r="E207" s="25"/>
      <c r="F207" s="90"/>
      <c r="G207" s="117"/>
    </row>
    <row r="208" spans="1:7" s="5" customFormat="1" ht="14.25" x14ac:dyDescent="0.2">
      <c r="A208" s="106" t="str">
        <f t="shared" si="3"/>
        <v xml:space="preserve"> </v>
      </c>
      <c r="B208" s="89"/>
      <c r="C208" s="90"/>
      <c r="D208" s="26"/>
      <c r="E208" s="25"/>
      <c r="F208" s="90"/>
      <c r="G208" s="117"/>
    </row>
    <row r="209" spans="1:7" s="5" customFormat="1" ht="14.25" x14ac:dyDescent="0.2">
      <c r="A209" s="106" t="str">
        <f t="shared" si="3"/>
        <v xml:space="preserve"> </v>
      </c>
      <c r="B209" s="89"/>
      <c r="C209" s="90"/>
      <c r="D209" s="26"/>
      <c r="E209" s="25"/>
      <c r="F209" s="90"/>
      <c r="G209" s="117"/>
    </row>
    <row r="210" spans="1:7" s="5" customFormat="1" ht="14.25" x14ac:dyDescent="0.2">
      <c r="A210" s="106" t="str">
        <f t="shared" si="3"/>
        <v xml:space="preserve"> </v>
      </c>
      <c r="B210" s="89"/>
      <c r="C210" s="90"/>
      <c r="D210" s="26"/>
      <c r="E210" s="25"/>
      <c r="F210" s="90"/>
      <c r="G210" s="117"/>
    </row>
    <row r="211" spans="1:7" s="5" customFormat="1" ht="14.25" x14ac:dyDescent="0.2">
      <c r="A211" s="106" t="str">
        <f t="shared" si="3"/>
        <v xml:space="preserve"> </v>
      </c>
      <c r="B211" s="89"/>
      <c r="C211" s="90"/>
      <c r="D211" s="26"/>
      <c r="E211" s="25"/>
      <c r="F211" s="90"/>
      <c r="G211" s="117"/>
    </row>
    <row r="212" spans="1:7" s="5" customFormat="1" ht="14.25" x14ac:dyDescent="0.2">
      <c r="A212" s="106" t="str">
        <f t="shared" si="3"/>
        <v xml:space="preserve"> </v>
      </c>
      <c r="B212" s="89"/>
      <c r="C212" s="90"/>
      <c r="D212" s="26"/>
      <c r="E212" s="25"/>
      <c r="F212" s="90"/>
      <c r="G212" s="117"/>
    </row>
    <row r="213" spans="1:7" s="5" customFormat="1" ht="14.25" x14ac:dyDescent="0.2">
      <c r="A213" s="106" t="str">
        <f t="shared" si="3"/>
        <v xml:space="preserve"> </v>
      </c>
      <c r="B213" s="89"/>
      <c r="C213" s="90"/>
      <c r="D213" s="26"/>
      <c r="E213" s="25"/>
      <c r="F213" s="90"/>
      <c r="G213" s="117"/>
    </row>
    <row r="214" spans="1:7" s="5" customFormat="1" ht="14.25" x14ac:dyDescent="0.2">
      <c r="A214" s="106" t="str">
        <f t="shared" si="3"/>
        <v xml:space="preserve"> </v>
      </c>
      <c r="B214" s="89"/>
      <c r="C214" s="90"/>
      <c r="D214" s="26"/>
      <c r="E214" s="25"/>
      <c r="F214" s="90"/>
      <c r="G214" s="117"/>
    </row>
    <row r="215" spans="1:7" s="5" customFormat="1" ht="14.25" x14ac:dyDescent="0.2">
      <c r="A215" s="106" t="str">
        <f t="shared" si="3"/>
        <v xml:space="preserve"> </v>
      </c>
      <c r="B215" s="89"/>
      <c r="C215" s="90"/>
      <c r="D215" s="26"/>
      <c r="E215" s="25"/>
      <c r="F215" s="90"/>
      <c r="G215" s="117"/>
    </row>
    <row r="216" spans="1:7" s="5" customFormat="1" ht="14.25" x14ac:dyDescent="0.2">
      <c r="A216" s="106" t="str">
        <f t="shared" si="3"/>
        <v xml:space="preserve"> </v>
      </c>
      <c r="B216" s="89"/>
      <c r="C216" s="90"/>
      <c r="D216" s="26"/>
      <c r="E216" s="25"/>
      <c r="F216" s="90"/>
      <c r="G216" s="117"/>
    </row>
    <row r="217" spans="1:7" s="5" customFormat="1" ht="14.25" x14ac:dyDescent="0.2">
      <c r="A217" s="106" t="str">
        <f t="shared" si="3"/>
        <v xml:space="preserve"> </v>
      </c>
      <c r="B217" s="89"/>
      <c r="C217" s="90"/>
      <c r="D217" s="26"/>
      <c r="E217" s="25"/>
      <c r="F217" s="90"/>
      <c r="G217" s="117"/>
    </row>
    <row r="218" spans="1:7" s="5" customFormat="1" ht="14.25" x14ac:dyDescent="0.2">
      <c r="A218" s="106" t="str">
        <f t="shared" si="3"/>
        <v xml:space="preserve"> </v>
      </c>
      <c r="B218" s="89"/>
      <c r="C218" s="90"/>
      <c r="D218" s="26"/>
      <c r="E218" s="25"/>
      <c r="F218" s="90"/>
      <c r="G218" s="117"/>
    </row>
    <row r="219" spans="1:7" s="5" customFormat="1" ht="14.25" x14ac:dyDescent="0.2">
      <c r="A219" s="106" t="str">
        <f t="shared" si="3"/>
        <v xml:space="preserve"> </v>
      </c>
      <c r="B219" s="89"/>
      <c r="C219" s="90"/>
      <c r="D219" s="26"/>
      <c r="E219" s="25"/>
      <c r="F219" s="90"/>
      <c r="G219" s="117"/>
    </row>
    <row r="220" spans="1:7" s="5" customFormat="1" ht="14.25" x14ac:dyDescent="0.2">
      <c r="A220" s="106" t="str">
        <f t="shared" si="3"/>
        <v xml:space="preserve"> </v>
      </c>
      <c r="B220" s="89"/>
      <c r="C220" s="90"/>
      <c r="D220" s="26"/>
      <c r="E220" s="25"/>
      <c r="F220" s="90"/>
      <c r="G220" s="117"/>
    </row>
    <row r="221" spans="1:7" s="5" customFormat="1" ht="14.25" x14ac:dyDescent="0.2">
      <c r="A221" s="106" t="str">
        <f t="shared" si="3"/>
        <v xml:space="preserve"> </v>
      </c>
      <c r="B221" s="89"/>
      <c r="C221" s="90"/>
      <c r="D221" s="26"/>
      <c r="E221" s="25"/>
      <c r="F221" s="90"/>
      <c r="G221" s="117"/>
    </row>
    <row r="222" spans="1:7" s="5" customFormat="1" ht="14.25" x14ac:dyDescent="0.2">
      <c r="A222" s="106" t="str">
        <f t="shared" si="3"/>
        <v xml:space="preserve"> </v>
      </c>
      <c r="B222" s="89"/>
      <c r="C222" s="90"/>
      <c r="D222" s="26"/>
      <c r="E222" s="25"/>
      <c r="F222" s="90"/>
      <c r="G222" s="117"/>
    </row>
    <row r="223" spans="1:7" s="5" customFormat="1" ht="14.25" x14ac:dyDescent="0.2">
      <c r="A223" s="106" t="str">
        <f t="shared" si="3"/>
        <v xml:space="preserve"> </v>
      </c>
      <c r="B223" s="89"/>
      <c r="C223" s="90"/>
      <c r="D223" s="26"/>
      <c r="E223" s="25"/>
      <c r="F223" s="90"/>
      <c r="G223" s="117"/>
    </row>
    <row r="224" spans="1:7" s="5" customFormat="1" ht="14.25" x14ac:dyDescent="0.2">
      <c r="A224" s="106" t="str">
        <f t="shared" si="3"/>
        <v xml:space="preserve"> </v>
      </c>
      <c r="B224" s="89"/>
      <c r="C224" s="90"/>
      <c r="D224" s="26"/>
      <c r="E224" s="25"/>
      <c r="F224" s="90"/>
      <c r="G224" s="117"/>
    </row>
    <row r="225" spans="1:7" s="5" customFormat="1" ht="14.25" x14ac:dyDescent="0.2">
      <c r="A225" s="106" t="str">
        <f t="shared" si="3"/>
        <v xml:space="preserve"> </v>
      </c>
      <c r="B225" s="89"/>
      <c r="C225" s="90"/>
      <c r="D225" s="26"/>
      <c r="E225" s="25"/>
      <c r="F225" s="90"/>
      <c r="G225" s="117"/>
    </row>
    <row r="226" spans="1:7" s="5" customFormat="1" ht="14.25" x14ac:dyDescent="0.2">
      <c r="A226" s="106" t="str">
        <f t="shared" si="3"/>
        <v xml:space="preserve"> </v>
      </c>
      <c r="B226" s="89"/>
      <c r="C226" s="90"/>
      <c r="D226" s="26"/>
      <c r="E226" s="25"/>
      <c r="F226" s="90"/>
      <c r="G226" s="117"/>
    </row>
    <row r="227" spans="1:7" s="5" customFormat="1" ht="14.25" x14ac:dyDescent="0.2">
      <c r="A227" s="106" t="str">
        <f t="shared" si="3"/>
        <v xml:space="preserve"> </v>
      </c>
      <c r="B227" s="89"/>
      <c r="C227" s="90"/>
      <c r="D227" s="26"/>
      <c r="E227" s="25"/>
      <c r="F227" s="90"/>
      <c r="G227" s="117"/>
    </row>
    <row r="228" spans="1:7" s="5" customFormat="1" ht="14.25" x14ac:dyDescent="0.2">
      <c r="A228" s="106" t="str">
        <f t="shared" si="3"/>
        <v xml:space="preserve"> </v>
      </c>
      <c r="B228" s="89"/>
      <c r="C228" s="90"/>
      <c r="D228" s="26"/>
      <c r="E228" s="25"/>
      <c r="F228" s="90"/>
      <c r="G228" s="117"/>
    </row>
    <row r="229" spans="1:7" s="5" customFormat="1" ht="14.25" x14ac:dyDescent="0.2">
      <c r="A229" s="106" t="str">
        <f t="shared" si="3"/>
        <v xml:space="preserve"> </v>
      </c>
      <c r="B229" s="89"/>
      <c r="C229" s="90"/>
      <c r="D229" s="26"/>
      <c r="E229" s="25"/>
      <c r="F229" s="90"/>
      <c r="G229" s="117"/>
    </row>
    <row r="230" spans="1:7" s="5" customFormat="1" ht="14.25" x14ac:dyDescent="0.2">
      <c r="A230" s="106" t="str">
        <f t="shared" si="3"/>
        <v xml:space="preserve"> </v>
      </c>
      <c r="B230" s="89"/>
      <c r="C230" s="90"/>
      <c r="D230" s="26"/>
      <c r="E230" s="25"/>
      <c r="F230" s="90"/>
      <c r="G230" s="117"/>
    </row>
    <row r="231" spans="1:7" s="5" customFormat="1" ht="14.25" x14ac:dyDescent="0.2">
      <c r="A231" s="106" t="str">
        <f t="shared" si="3"/>
        <v xml:space="preserve"> </v>
      </c>
      <c r="B231" s="89"/>
      <c r="C231" s="90"/>
      <c r="D231" s="26"/>
      <c r="E231" s="25"/>
      <c r="F231" s="90"/>
      <c r="G231" s="117"/>
    </row>
    <row r="232" spans="1:7" s="5" customFormat="1" ht="14.25" x14ac:dyDescent="0.2">
      <c r="A232" s="106" t="str">
        <f t="shared" si="3"/>
        <v xml:space="preserve"> </v>
      </c>
      <c r="B232" s="89"/>
      <c r="C232" s="90"/>
      <c r="D232" s="26"/>
      <c r="E232" s="25"/>
      <c r="F232" s="90"/>
      <c r="G232" s="117"/>
    </row>
    <row r="233" spans="1:7" s="5" customFormat="1" ht="14.25" x14ac:dyDescent="0.2">
      <c r="A233" s="106" t="str">
        <f t="shared" si="3"/>
        <v xml:space="preserve"> </v>
      </c>
      <c r="B233" s="89"/>
      <c r="C233" s="90"/>
      <c r="D233" s="26"/>
      <c r="E233" s="25"/>
      <c r="F233" s="90"/>
      <c r="G233" s="117"/>
    </row>
    <row r="234" spans="1:7" s="5" customFormat="1" ht="14.25" x14ac:dyDescent="0.2">
      <c r="A234" s="106" t="str">
        <f t="shared" si="3"/>
        <v xml:space="preserve"> </v>
      </c>
      <c r="B234" s="89"/>
      <c r="C234" s="90"/>
      <c r="D234" s="26"/>
      <c r="E234" s="25"/>
      <c r="F234" s="90"/>
      <c r="G234" s="117"/>
    </row>
    <row r="235" spans="1:7" s="5" customFormat="1" ht="14.25" x14ac:dyDescent="0.2">
      <c r="A235" s="106" t="str">
        <f t="shared" si="3"/>
        <v xml:space="preserve"> </v>
      </c>
      <c r="B235" s="89"/>
      <c r="C235" s="90"/>
      <c r="D235" s="26"/>
      <c r="E235" s="25"/>
      <c r="F235" s="90"/>
      <c r="G235" s="117"/>
    </row>
    <row r="236" spans="1:7" s="5" customFormat="1" ht="14.25" x14ac:dyDescent="0.2">
      <c r="A236" s="106" t="str">
        <f t="shared" si="3"/>
        <v xml:space="preserve"> </v>
      </c>
      <c r="B236" s="89"/>
      <c r="C236" s="90"/>
      <c r="D236" s="26"/>
      <c r="E236" s="25"/>
      <c r="F236" s="90"/>
      <c r="G236" s="117"/>
    </row>
    <row r="237" spans="1:7" s="5" customFormat="1" ht="14.25" x14ac:dyDescent="0.2">
      <c r="A237" s="106" t="str">
        <f t="shared" si="3"/>
        <v xml:space="preserve"> </v>
      </c>
      <c r="B237" s="89"/>
      <c r="C237" s="90"/>
      <c r="D237" s="26"/>
      <c r="E237" s="25"/>
      <c r="F237" s="90"/>
      <c r="G237" s="117"/>
    </row>
    <row r="238" spans="1:7" s="5" customFormat="1" ht="14.25" x14ac:dyDescent="0.2">
      <c r="A238" s="106" t="str">
        <f t="shared" si="3"/>
        <v xml:space="preserve"> </v>
      </c>
      <c r="B238" s="89"/>
      <c r="C238" s="90"/>
      <c r="D238" s="26"/>
      <c r="E238" s="25"/>
      <c r="F238" s="90"/>
      <c r="G238" s="117"/>
    </row>
    <row r="239" spans="1:7" s="5" customFormat="1" ht="14.25" x14ac:dyDescent="0.2">
      <c r="A239" s="106" t="str">
        <f t="shared" si="3"/>
        <v xml:space="preserve"> </v>
      </c>
      <c r="B239" s="89"/>
      <c r="C239" s="90"/>
      <c r="D239" s="26"/>
      <c r="E239" s="25"/>
      <c r="F239" s="90"/>
      <c r="G239" s="117"/>
    </row>
    <row r="240" spans="1:7" s="5" customFormat="1" ht="14.25" x14ac:dyDescent="0.2">
      <c r="A240" s="106" t="str">
        <f t="shared" si="3"/>
        <v xml:space="preserve"> </v>
      </c>
      <c r="B240" s="89"/>
      <c r="C240" s="90"/>
      <c r="D240" s="26"/>
      <c r="E240" s="25"/>
      <c r="F240" s="90"/>
      <c r="G240" s="117"/>
    </row>
    <row r="241" spans="1:7" s="5" customFormat="1" ht="14.25" x14ac:dyDescent="0.2">
      <c r="A241" s="106" t="str">
        <f t="shared" si="3"/>
        <v xml:space="preserve"> </v>
      </c>
      <c r="B241" s="89"/>
      <c r="C241" s="90"/>
      <c r="D241" s="26"/>
      <c r="E241" s="25"/>
      <c r="F241" s="90"/>
      <c r="G241" s="117"/>
    </row>
    <row r="242" spans="1:7" s="5" customFormat="1" ht="14.25" x14ac:dyDescent="0.2">
      <c r="A242" s="106" t="str">
        <f t="shared" si="3"/>
        <v xml:space="preserve"> </v>
      </c>
      <c r="B242" s="89"/>
      <c r="C242" s="90"/>
      <c r="D242" s="26"/>
      <c r="E242" s="25"/>
      <c r="F242" s="90"/>
      <c r="G242" s="117"/>
    </row>
    <row r="243" spans="1:7" s="5" customFormat="1" ht="14.25" x14ac:dyDescent="0.2">
      <c r="A243" s="106" t="str">
        <f t="shared" si="3"/>
        <v xml:space="preserve"> </v>
      </c>
      <c r="B243" s="89"/>
      <c r="C243" s="90"/>
      <c r="D243" s="26"/>
      <c r="E243" s="25"/>
      <c r="F243" s="90"/>
      <c r="G243" s="117"/>
    </row>
    <row r="244" spans="1:7" s="5" customFormat="1" ht="14.25" x14ac:dyDescent="0.2">
      <c r="A244" s="106" t="str">
        <f t="shared" si="3"/>
        <v xml:space="preserve"> </v>
      </c>
      <c r="B244" s="89"/>
      <c r="C244" s="90"/>
      <c r="D244" s="26"/>
      <c r="E244" s="25"/>
      <c r="F244" s="90"/>
      <c r="G244" s="117"/>
    </row>
    <row r="245" spans="1:7" s="5" customFormat="1" ht="14.25" x14ac:dyDescent="0.2">
      <c r="A245" s="106" t="str">
        <f t="shared" si="3"/>
        <v xml:space="preserve"> </v>
      </c>
      <c r="B245" s="89"/>
      <c r="C245" s="90"/>
      <c r="D245" s="26"/>
      <c r="E245" s="25"/>
      <c r="F245" s="90"/>
      <c r="G245" s="117"/>
    </row>
    <row r="246" spans="1:7" s="5" customFormat="1" ht="14.25" x14ac:dyDescent="0.2">
      <c r="A246" s="106" t="str">
        <f t="shared" si="3"/>
        <v xml:space="preserve"> </v>
      </c>
      <c r="B246" s="89"/>
      <c r="C246" s="90"/>
      <c r="D246" s="26"/>
      <c r="E246" s="25"/>
      <c r="F246" s="90"/>
      <c r="G246" s="117"/>
    </row>
    <row r="247" spans="1:7" s="5" customFormat="1" ht="14.25" x14ac:dyDescent="0.2">
      <c r="A247" s="106" t="str">
        <f t="shared" si="3"/>
        <v xml:space="preserve"> </v>
      </c>
      <c r="B247" s="89"/>
      <c r="C247" s="90"/>
      <c r="D247" s="26"/>
      <c r="E247" s="25"/>
      <c r="F247" s="90"/>
      <c r="G247" s="117"/>
    </row>
    <row r="248" spans="1:7" s="5" customFormat="1" ht="14.25" x14ac:dyDescent="0.2">
      <c r="A248" s="106" t="str">
        <f t="shared" si="3"/>
        <v xml:space="preserve"> </v>
      </c>
      <c r="B248" s="89"/>
      <c r="C248" s="90"/>
      <c r="D248" s="26"/>
      <c r="E248" s="25"/>
      <c r="F248" s="90"/>
      <c r="G248" s="117"/>
    </row>
    <row r="249" spans="1:7" s="5" customFormat="1" ht="14.25" x14ac:dyDescent="0.2">
      <c r="A249" s="106" t="str">
        <f t="shared" si="3"/>
        <v xml:space="preserve"> </v>
      </c>
      <c r="B249" s="89"/>
      <c r="C249" s="90"/>
      <c r="D249" s="26"/>
      <c r="E249" s="25"/>
      <c r="F249" s="90"/>
      <c r="G249" s="117"/>
    </row>
    <row r="250" spans="1:7" s="5" customFormat="1" ht="14.25" x14ac:dyDescent="0.2">
      <c r="A250" s="106" t="str">
        <f t="shared" si="3"/>
        <v xml:space="preserve"> </v>
      </c>
      <c r="B250" s="89"/>
      <c r="C250" s="90"/>
      <c r="D250" s="26"/>
      <c r="E250" s="25"/>
      <c r="F250" s="90"/>
      <c r="G250" s="117"/>
    </row>
    <row r="251" spans="1:7" s="5" customFormat="1" ht="14.25" x14ac:dyDescent="0.2">
      <c r="A251" s="106" t="str">
        <f t="shared" si="3"/>
        <v xml:space="preserve"> </v>
      </c>
      <c r="B251" s="89"/>
      <c r="C251" s="90"/>
      <c r="D251" s="26"/>
      <c r="E251" s="25"/>
      <c r="F251" s="90"/>
      <c r="G251" s="117"/>
    </row>
    <row r="252" spans="1:7" s="5" customFormat="1" ht="14.25" x14ac:dyDescent="0.2">
      <c r="A252" s="106" t="str">
        <f t="shared" si="3"/>
        <v xml:space="preserve"> </v>
      </c>
      <c r="B252" s="89"/>
      <c r="C252" s="90"/>
      <c r="D252" s="26"/>
      <c r="E252" s="25"/>
      <c r="F252" s="90"/>
      <c r="G252" s="117"/>
    </row>
    <row r="253" spans="1:7" s="5" customFormat="1" ht="14.25" x14ac:dyDescent="0.2">
      <c r="A253" s="106" t="str">
        <f t="shared" si="3"/>
        <v xml:space="preserve"> </v>
      </c>
      <c r="B253" s="89"/>
      <c r="C253" s="90"/>
      <c r="D253" s="26"/>
      <c r="E253" s="25"/>
      <c r="F253" s="90"/>
      <c r="G253" s="117"/>
    </row>
    <row r="254" spans="1:7" s="5" customFormat="1" ht="14.25" x14ac:dyDescent="0.2">
      <c r="A254" s="106" t="str">
        <f t="shared" si="3"/>
        <v xml:space="preserve"> </v>
      </c>
      <c r="B254" s="89"/>
      <c r="C254" s="90"/>
      <c r="D254" s="26"/>
      <c r="E254" s="25"/>
      <c r="F254" s="90"/>
      <c r="G254" s="117"/>
    </row>
    <row r="255" spans="1:7" s="5" customFormat="1" ht="14.25" x14ac:dyDescent="0.2">
      <c r="A255" s="106" t="str">
        <f t="shared" si="3"/>
        <v xml:space="preserve"> </v>
      </c>
      <c r="B255" s="89"/>
      <c r="C255" s="90"/>
      <c r="D255" s="26"/>
      <c r="E255" s="25"/>
      <c r="F255" s="90"/>
      <c r="G255" s="117"/>
    </row>
    <row r="256" spans="1:7" s="5" customFormat="1" ht="14.25" x14ac:dyDescent="0.2">
      <c r="A256" s="106" t="str">
        <f t="shared" si="3"/>
        <v xml:space="preserve"> </v>
      </c>
      <c r="B256" s="89"/>
      <c r="C256" s="90"/>
      <c r="D256" s="26"/>
      <c r="E256" s="25"/>
      <c r="F256" s="90"/>
      <c r="G256" s="117"/>
    </row>
    <row r="257" spans="1:7" s="5" customFormat="1" ht="14.25" x14ac:dyDescent="0.2">
      <c r="A257" s="106" t="str">
        <f t="shared" si="3"/>
        <v xml:space="preserve"> </v>
      </c>
      <c r="B257" s="89"/>
      <c r="C257" s="90"/>
      <c r="D257" s="26"/>
      <c r="E257" s="25"/>
      <c r="F257" s="90"/>
      <c r="G257" s="117"/>
    </row>
    <row r="258" spans="1:7" s="5" customFormat="1" ht="14.25" x14ac:dyDescent="0.2">
      <c r="A258" s="106" t="str">
        <f t="shared" ref="A258:A321" si="4">B258&amp;" "&amp;C258</f>
        <v xml:space="preserve"> </v>
      </c>
      <c r="B258" s="89"/>
      <c r="C258" s="90"/>
      <c r="D258" s="26"/>
      <c r="E258" s="25"/>
      <c r="F258" s="90"/>
      <c r="G258" s="117"/>
    </row>
    <row r="259" spans="1:7" s="5" customFormat="1" ht="14.25" x14ac:dyDescent="0.2">
      <c r="A259" s="106" t="str">
        <f t="shared" si="4"/>
        <v xml:space="preserve"> </v>
      </c>
      <c r="B259" s="89"/>
      <c r="C259" s="90"/>
      <c r="D259" s="26"/>
      <c r="E259" s="25"/>
      <c r="F259" s="90"/>
      <c r="G259" s="117"/>
    </row>
    <row r="260" spans="1:7" s="5" customFormat="1" ht="14.25" x14ac:dyDescent="0.2">
      <c r="A260" s="106" t="str">
        <f t="shared" si="4"/>
        <v xml:space="preserve"> </v>
      </c>
      <c r="B260" s="89"/>
      <c r="C260" s="90"/>
      <c r="D260" s="26"/>
      <c r="E260" s="25"/>
      <c r="F260" s="90"/>
      <c r="G260" s="117"/>
    </row>
    <row r="261" spans="1:7" s="5" customFormat="1" ht="14.25" x14ac:dyDescent="0.2">
      <c r="A261" s="106" t="str">
        <f t="shared" si="4"/>
        <v xml:space="preserve"> </v>
      </c>
      <c r="B261" s="89"/>
      <c r="C261" s="90"/>
      <c r="D261" s="26"/>
      <c r="E261" s="25"/>
      <c r="F261" s="90"/>
      <c r="G261" s="117"/>
    </row>
    <row r="262" spans="1:7" s="5" customFormat="1" ht="14.25" x14ac:dyDescent="0.2">
      <c r="A262" s="106" t="str">
        <f t="shared" si="4"/>
        <v xml:space="preserve"> </v>
      </c>
      <c r="B262" s="89"/>
      <c r="C262" s="90"/>
      <c r="D262" s="26"/>
      <c r="E262" s="25"/>
      <c r="F262" s="90"/>
      <c r="G262" s="117"/>
    </row>
    <row r="263" spans="1:7" s="5" customFormat="1" ht="14.25" x14ac:dyDescent="0.2">
      <c r="A263" s="106" t="str">
        <f t="shared" si="4"/>
        <v xml:space="preserve"> </v>
      </c>
      <c r="B263" s="89"/>
      <c r="C263" s="90"/>
      <c r="D263" s="26"/>
      <c r="E263" s="25"/>
      <c r="F263" s="90"/>
      <c r="G263" s="117"/>
    </row>
    <row r="264" spans="1:7" s="5" customFormat="1" ht="14.25" x14ac:dyDescent="0.2">
      <c r="A264" s="106" t="str">
        <f t="shared" si="4"/>
        <v xml:space="preserve"> </v>
      </c>
      <c r="B264" s="89"/>
      <c r="C264" s="90"/>
      <c r="D264" s="26"/>
      <c r="E264" s="25"/>
      <c r="F264" s="90"/>
      <c r="G264" s="117"/>
    </row>
    <row r="265" spans="1:7" s="5" customFormat="1" ht="14.25" x14ac:dyDescent="0.2">
      <c r="A265" s="106" t="str">
        <f t="shared" si="4"/>
        <v xml:space="preserve"> </v>
      </c>
      <c r="B265" s="89"/>
      <c r="C265" s="90"/>
      <c r="D265" s="26"/>
      <c r="E265" s="25"/>
      <c r="F265" s="90"/>
      <c r="G265" s="117"/>
    </row>
    <row r="266" spans="1:7" s="5" customFormat="1" ht="14.25" x14ac:dyDescent="0.2">
      <c r="A266" s="106" t="str">
        <f t="shared" si="4"/>
        <v xml:space="preserve"> </v>
      </c>
      <c r="B266" s="89"/>
      <c r="C266" s="90"/>
      <c r="D266" s="26"/>
      <c r="E266" s="25"/>
      <c r="F266" s="90"/>
      <c r="G266" s="117"/>
    </row>
    <row r="267" spans="1:7" s="5" customFormat="1" ht="14.25" x14ac:dyDescent="0.2">
      <c r="A267" s="106" t="str">
        <f t="shared" si="4"/>
        <v xml:space="preserve"> </v>
      </c>
      <c r="B267" s="89"/>
      <c r="C267" s="90"/>
      <c r="D267" s="26"/>
      <c r="E267" s="25"/>
      <c r="F267" s="90"/>
      <c r="G267" s="117"/>
    </row>
    <row r="268" spans="1:7" s="5" customFormat="1" ht="14.25" x14ac:dyDescent="0.2">
      <c r="A268" s="106" t="str">
        <f t="shared" si="4"/>
        <v xml:space="preserve"> </v>
      </c>
      <c r="B268" s="89"/>
      <c r="C268" s="90"/>
      <c r="D268" s="26"/>
      <c r="E268" s="25"/>
      <c r="F268" s="90"/>
      <c r="G268" s="117"/>
    </row>
    <row r="269" spans="1:7" s="5" customFormat="1" ht="14.25" x14ac:dyDescent="0.2">
      <c r="A269" s="106" t="str">
        <f t="shared" si="4"/>
        <v xml:space="preserve"> </v>
      </c>
      <c r="B269" s="89"/>
      <c r="C269" s="90"/>
      <c r="D269" s="26"/>
      <c r="E269" s="25"/>
      <c r="F269" s="90"/>
      <c r="G269" s="117"/>
    </row>
    <row r="270" spans="1:7" s="5" customFormat="1" ht="14.25" x14ac:dyDescent="0.2">
      <c r="A270" s="106" t="str">
        <f t="shared" si="4"/>
        <v xml:space="preserve"> </v>
      </c>
      <c r="B270" s="89"/>
      <c r="C270" s="90"/>
      <c r="D270" s="26"/>
      <c r="E270" s="25"/>
      <c r="F270" s="90"/>
      <c r="G270" s="117"/>
    </row>
    <row r="271" spans="1:7" s="5" customFormat="1" ht="14.25" x14ac:dyDescent="0.2">
      <c r="A271" s="106" t="str">
        <f t="shared" si="4"/>
        <v xml:space="preserve"> </v>
      </c>
      <c r="B271" s="89"/>
      <c r="C271" s="90"/>
      <c r="D271" s="26"/>
      <c r="E271" s="25"/>
      <c r="F271" s="90"/>
      <c r="G271" s="117"/>
    </row>
    <row r="272" spans="1:7" s="5" customFormat="1" ht="14.25" x14ac:dyDescent="0.2">
      <c r="A272" s="106" t="str">
        <f t="shared" si="4"/>
        <v xml:space="preserve"> </v>
      </c>
      <c r="B272" s="89"/>
      <c r="C272" s="90"/>
      <c r="D272" s="26"/>
      <c r="E272" s="25"/>
      <c r="F272" s="90"/>
      <c r="G272" s="117"/>
    </row>
    <row r="273" spans="1:7" s="5" customFormat="1" ht="14.25" x14ac:dyDescent="0.2">
      <c r="A273" s="106" t="str">
        <f t="shared" si="4"/>
        <v xml:space="preserve"> </v>
      </c>
      <c r="B273" s="89"/>
      <c r="C273" s="90"/>
      <c r="D273" s="26"/>
      <c r="E273" s="25"/>
      <c r="F273" s="90"/>
      <c r="G273" s="117"/>
    </row>
    <row r="274" spans="1:7" s="5" customFormat="1" ht="14.25" x14ac:dyDescent="0.2">
      <c r="A274" s="106" t="str">
        <f t="shared" si="4"/>
        <v xml:space="preserve"> </v>
      </c>
      <c r="B274" s="89"/>
      <c r="C274" s="90"/>
      <c r="D274" s="26"/>
      <c r="E274" s="25"/>
      <c r="F274" s="90"/>
      <c r="G274" s="117"/>
    </row>
    <row r="275" spans="1:7" s="5" customFormat="1" ht="14.25" x14ac:dyDescent="0.2">
      <c r="A275" s="106" t="str">
        <f t="shared" si="4"/>
        <v xml:space="preserve"> </v>
      </c>
      <c r="B275" s="89"/>
      <c r="C275" s="90"/>
      <c r="D275" s="26"/>
      <c r="E275" s="25"/>
      <c r="F275" s="90"/>
      <c r="G275" s="117"/>
    </row>
    <row r="276" spans="1:7" s="5" customFormat="1" ht="14.25" x14ac:dyDescent="0.2">
      <c r="A276" s="106" t="str">
        <f t="shared" si="4"/>
        <v xml:space="preserve"> </v>
      </c>
      <c r="B276" s="89"/>
      <c r="C276" s="90"/>
      <c r="D276" s="26"/>
      <c r="E276" s="25"/>
      <c r="F276" s="90"/>
      <c r="G276" s="117"/>
    </row>
    <row r="277" spans="1:7" s="5" customFormat="1" ht="14.25" x14ac:dyDescent="0.2">
      <c r="A277" s="106" t="str">
        <f t="shared" si="4"/>
        <v xml:space="preserve"> </v>
      </c>
      <c r="B277" s="89"/>
      <c r="C277" s="90"/>
      <c r="D277" s="26"/>
      <c r="E277" s="25"/>
      <c r="F277" s="90"/>
      <c r="G277" s="117"/>
    </row>
    <row r="278" spans="1:7" s="5" customFormat="1" ht="14.25" x14ac:dyDescent="0.2">
      <c r="A278" s="106" t="str">
        <f t="shared" si="4"/>
        <v xml:space="preserve"> </v>
      </c>
      <c r="B278" s="89"/>
      <c r="C278" s="90"/>
      <c r="D278" s="26"/>
      <c r="E278" s="25"/>
      <c r="F278" s="90"/>
      <c r="G278" s="117"/>
    </row>
    <row r="279" spans="1:7" s="5" customFormat="1" ht="14.25" x14ac:dyDescent="0.2">
      <c r="A279" s="106" t="str">
        <f t="shared" si="4"/>
        <v xml:space="preserve"> </v>
      </c>
      <c r="B279" s="89"/>
      <c r="C279" s="90"/>
      <c r="D279" s="26"/>
      <c r="E279" s="25"/>
      <c r="F279" s="90"/>
      <c r="G279" s="117"/>
    </row>
    <row r="280" spans="1:7" s="5" customFormat="1" ht="14.25" x14ac:dyDescent="0.2">
      <c r="A280" s="106" t="str">
        <f t="shared" si="4"/>
        <v xml:space="preserve"> </v>
      </c>
      <c r="B280" s="89"/>
      <c r="C280" s="90"/>
      <c r="D280" s="26"/>
      <c r="E280" s="25"/>
      <c r="F280" s="90"/>
      <c r="G280" s="117"/>
    </row>
    <row r="281" spans="1:7" s="5" customFormat="1" ht="14.25" x14ac:dyDescent="0.2">
      <c r="A281" s="106" t="str">
        <f t="shared" si="4"/>
        <v xml:space="preserve"> </v>
      </c>
      <c r="B281" s="89"/>
      <c r="C281" s="90"/>
      <c r="D281" s="26"/>
      <c r="E281" s="25"/>
      <c r="F281" s="90"/>
      <c r="G281" s="117"/>
    </row>
    <row r="282" spans="1:7" s="5" customFormat="1" ht="14.25" x14ac:dyDescent="0.2">
      <c r="A282" s="106" t="str">
        <f t="shared" si="4"/>
        <v xml:space="preserve"> </v>
      </c>
      <c r="B282" s="89"/>
      <c r="C282" s="90"/>
      <c r="D282" s="26"/>
      <c r="E282" s="25"/>
      <c r="F282" s="90"/>
      <c r="G282" s="117"/>
    </row>
    <row r="283" spans="1:7" s="5" customFormat="1" ht="14.25" x14ac:dyDescent="0.2">
      <c r="A283" s="106" t="str">
        <f t="shared" si="4"/>
        <v xml:space="preserve"> </v>
      </c>
      <c r="B283" s="89"/>
      <c r="C283" s="90"/>
      <c r="D283" s="26"/>
      <c r="E283" s="25"/>
      <c r="F283" s="90"/>
      <c r="G283" s="117"/>
    </row>
    <row r="284" spans="1:7" s="5" customFormat="1" ht="14.25" x14ac:dyDescent="0.2">
      <c r="A284" s="106" t="str">
        <f t="shared" si="4"/>
        <v xml:space="preserve"> </v>
      </c>
      <c r="B284" s="89"/>
      <c r="C284" s="90"/>
      <c r="D284" s="26"/>
      <c r="E284" s="25"/>
      <c r="F284" s="90"/>
      <c r="G284" s="117"/>
    </row>
    <row r="285" spans="1:7" s="5" customFormat="1" ht="14.25" x14ac:dyDescent="0.2">
      <c r="A285" s="106" t="str">
        <f t="shared" si="4"/>
        <v xml:space="preserve"> </v>
      </c>
      <c r="B285" s="89"/>
      <c r="C285" s="90"/>
      <c r="D285" s="26"/>
      <c r="E285" s="25"/>
      <c r="F285" s="90"/>
      <c r="G285" s="117"/>
    </row>
    <row r="286" spans="1:7" s="5" customFormat="1" ht="14.25" x14ac:dyDescent="0.2">
      <c r="A286" s="106" t="str">
        <f t="shared" si="4"/>
        <v xml:space="preserve"> </v>
      </c>
      <c r="B286" s="89"/>
      <c r="C286" s="90"/>
      <c r="D286" s="26"/>
      <c r="E286" s="25"/>
      <c r="F286" s="90"/>
      <c r="G286" s="117"/>
    </row>
    <row r="287" spans="1:7" s="5" customFormat="1" ht="14.25" x14ac:dyDescent="0.2">
      <c r="A287" s="106" t="str">
        <f t="shared" si="4"/>
        <v xml:space="preserve"> </v>
      </c>
      <c r="B287" s="89"/>
      <c r="C287" s="90"/>
      <c r="D287" s="26"/>
      <c r="E287" s="25"/>
      <c r="F287" s="90"/>
      <c r="G287" s="117"/>
    </row>
    <row r="288" spans="1:7" s="5" customFormat="1" ht="14.25" x14ac:dyDescent="0.2">
      <c r="A288" s="106" t="str">
        <f t="shared" si="4"/>
        <v xml:space="preserve"> </v>
      </c>
      <c r="B288" s="89"/>
      <c r="C288" s="90"/>
      <c r="D288" s="26"/>
      <c r="E288" s="25"/>
      <c r="F288" s="90"/>
      <c r="G288" s="117"/>
    </row>
    <row r="289" spans="1:7" s="5" customFormat="1" ht="14.25" x14ac:dyDescent="0.2">
      <c r="A289" s="106" t="str">
        <f t="shared" si="4"/>
        <v xml:space="preserve"> </v>
      </c>
      <c r="B289" s="89"/>
      <c r="C289" s="90"/>
      <c r="D289" s="26"/>
      <c r="E289" s="25"/>
      <c r="F289" s="90"/>
      <c r="G289" s="117"/>
    </row>
    <row r="290" spans="1:7" s="5" customFormat="1" ht="14.25" x14ac:dyDescent="0.2">
      <c r="A290" s="106" t="str">
        <f t="shared" si="4"/>
        <v xml:space="preserve"> </v>
      </c>
      <c r="B290" s="89"/>
      <c r="C290" s="90"/>
      <c r="D290" s="26"/>
      <c r="E290" s="25"/>
      <c r="F290" s="90"/>
      <c r="G290" s="117"/>
    </row>
    <row r="291" spans="1:7" s="5" customFormat="1" ht="14.25" x14ac:dyDescent="0.2">
      <c r="A291" s="106" t="str">
        <f t="shared" si="4"/>
        <v xml:space="preserve"> </v>
      </c>
      <c r="B291" s="89"/>
      <c r="C291" s="90"/>
      <c r="D291" s="26"/>
      <c r="E291" s="25"/>
      <c r="F291" s="90"/>
      <c r="G291" s="117"/>
    </row>
    <row r="292" spans="1:7" s="5" customFormat="1" ht="14.25" x14ac:dyDescent="0.2">
      <c r="A292" s="106" t="str">
        <f t="shared" si="4"/>
        <v xml:space="preserve"> </v>
      </c>
      <c r="B292" s="89"/>
      <c r="C292" s="90"/>
      <c r="D292" s="26"/>
      <c r="E292" s="25"/>
      <c r="F292" s="90"/>
      <c r="G292" s="117"/>
    </row>
    <row r="293" spans="1:7" s="5" customFormat="1" ht="14.25" x14ac:dyDescent="0.2">
      <c r="A293" s="106" t="str">
        <f t="shared" si="4"/>
        <v xml:space="preserve"> </v>
      </c>
      <c r="B293" s="89"/>
      <c r="C293" s="90"/>
      <c r="D293" s="26"/>
      <c r="E293" s="25"/>
      <c r="F293" s="90"/>
      <c r="G293" s="117"/>
    </row>
    <row r="294" spans="1:7" s="5" customFormat="1" ht="14.25" x14ac:dyDescent="0.2">
      <c r="A294" s="106" t="str">
        <f t="shared" si="4"/>
        <v xml:space="preserve"> </v>
      </c>
      <c r="B294" s="89"/>
      <c r="C294" s="90"/>
      <c r="D294" s="26"/>
      <c r="E294" s="25"/>
      <c r="F294" s="90"/>
      <c r="G294" s="117"/>
    </row>
    <row r="295" spans="1:7" s="5" customFormat="1" ht="14.25" x14ac:dyDescent="0.2">
      <c r="A295" s="106" t="str">
        <f t="shared" si="4"/>
        <v xml:space="preserve"> </v>
      </c>
      <c r="B295" s="89"/>
      <c r="C295" s="90"/>
      <c r="D295" s="26"/>
      <c r="E295" s="25"/>
      <c r="F295" s="90"/>
      <c r="G295" s="117"/>
    </row>
    <row r="296" spans="1:7" s="5" customFormat="1" ht="14.25" x14ac:dyDescent="0.2">
      <c r="A296" s="106" t="str">
        <f t="shared" si="4"/>
        <v xml:space="preserve"> </v>
      </c>
      <c r="B296" s="89"/>
      <c r="C296" s="90"/>
      <c r="D296" s="26"/>
      <c r="E296" s="25"/>
      <c r="F296" s="90"/>
      <c r="G296" s="117"/>
    </row>
    <row r="297" spans="1:7" s="5" customFormat="1" ht="14.25" x14ac:dyDescent="0.2">
      <c r="A297" s="106" t="str">
        <f t="shared" si="4"/>
        <v xml:space="preserve"> </v>
      </c>
      <c r="B297" s="89"/>
      <c r="C297" s="90"/>
      <c r="D297" s="26"/>
      <c r="E297" s="25"/>
      <c r="F297" s="90"/>
      <c r="G297" s="117"/>
    </row>
    <row r="298" spans="1:7" s="5" customFormat="1" ht="14.25" x14ac:dyDescent="0.2">
      <c r="A298" s="106" t="str">
        <f t="shared" si="4"/>
        <v xml:space="preserve"> </v>
      </c>
      <c r="B298" s="89"/>
      <c r="C298" s="90"/>
      <c r="D298" s="26"/>
      <c r="E298" s="25"/>
      <c r="F298" s="90"/>
      <c r="G298" s="117"/>
    </row>
    <row r="299" spans="1:7" s="5" customFormat="1" ht="14.25" x14ac:dyDescent="0.2">
      <c r="A299" s="106" t="str">
        <f t="shared" si="4"/>
        <v xml:space="preserve"> </v>
      </c>
      <c r="B299" s="89"/>
      <c r="C299" s="90"/>
      <c r="D299" s="26"/>
      <c r="E299" s="25"/>
      <c r="F299" s="90"/>
      <c r="G299" s="117"/>
    </row>
    <row r="300" spans="1:7" s="5" customFormat="1" ht="14.25" x14ac:dyDescent="0.2">
      <c r="A300" s="106" t="str">
        <f t="shared" si="4"/>
        <v xml:space="preserve"> </v>
      </c>
      <c r="B300" s="89"/>
      <c r="C300" s="90"/>
      <c r="D300" s="26"/>
      <c r="E300" s="25"/>
      <c r="F300" s="90"/>
      <c r="G300" s="117"/>
    </row>
    <row r="301" spans="1:7" s="5" customFormat="1" ht="14.25" x14ac:dyDescent="0.2">
      <c r="A301" s="106" t="str">
        <f t="shared" si="4"/>
        <v xml:space="preserve"> </v>
      </c>
      <c r="B301" s="89"/>
      <c r="C301" s="90"/>
      <c r="D301" s="26"/>
      <c r="E301" s="25"/>
      <c r="F301" s="90"/>
      <c r="G301" s="117"/>
    </row>
    <row r="302" spans="1:7" s="5" customFormat="1" ht="14.25" x14ac:dyDescent="0.2">
      <c r="A302" s="106" t="str">
        <f t="shared" si="4"/>
        <v xml:space="preserve"> </v>
      </c>
      <c r="B302" s="89"/>
      <c r="C302" s="90"/>
      <c r="D302" s="26"/>
      <c r="E302" s="25"/>
      <c r="F302" s="90"/>
      <c r="G302" s="117"/>
    </row>
    <row r="303" spans="1:7" s="5" customFormat="1" ht="14.25" x14ac:dyDescent="0.2">
      <c r="A303" s="106" t="str">
        <f t="shared" si="4"/>
        <v xml:space="preserve"> </v>
      </c>
      <c r="B303" s="89"/>
      <c r="C303" s="90"/>
      <c r="D303" s="26"/>
      <c r="E303" s="25"/>
      <c r="F303" s="90"/>
      <c r="G303" s="117"/>
    </row>
    <row r="304" spans="1:7" s="5" customFormat="1" ht="14.25" x14ac:dyDescent="0.2">
      <c r="A304" s="106" t="str">
        <f t="shared" si="4"/>
        <v xml:space="preserve"> </v>
      </c>
      <c r="B304" s="89"/>
      <c r="C304" s="90"/>
      <c r="D304" s="26"/>
      <c r="E304" s="25"/>
      <c r="F304" s="90"/>
      <c r="G304" s="117"/>
    </row>
    <row r="305" spans="1:7" s="5" customFormat="1" ht="14.25" x14ac:dyDescent="0.2">
      <c r="A305" s="106" t="str">
        <f t="shared" si="4"/>
        <v xml:space="preserve"> </v>
      </c>
      <c r="B305" s="89"/>
      <c r="C305" s="90"/>
      <c r="D305" s="26"/>
      <c r="E305" s="25"/>
      <c r="F305" s="90"/>
      <c r="G305" s="117"/>
    </row>
    <row r="306" spans="1:7" s="5" customFormat="1" ht="14.25" x14ac:dyDescent="0.2">
      <c r="A306" s="106" t="str">
        <f t="shared" si="4"/>
        <v xml:space="preserve"> </v>
      </c>
      <c r="B306" s="89"/>
      <c r="C306" s="90"/>
      <c r="D306" s="26"/>
      <c r="E306" s="25"/>
      <c r="F306" s="90"/>
      <c r="G306" s="117"/>
    </row>
    <row r="307" spans="1:7" s="5" customFormat="1" ht="14.25" x14ac:dyDescent="0.2">
      <c r="A307" s="106" t="str">
        <f t="shared" si="4"/>
        <v xml:space="preserve"> </v>
      </c>
      <c r="B307" s="89"/>
      <c r="C307" s="90"/>
      <c r="D307" s="26"/>
      <c r="E307" s="25"/>
      <c r="F307" s="90"/>
      <c r="G307" s="117"/>
    </row>
    <row r="308" spans="1:7" s="5" customFormat="1" ht="14.25" x14ac:dyDescent="0.2">
      <c r="A308" s="106" t="str">
        <f t="shared" si="4"/>
        <v xml:space="preserve"> </v>
      </c>
      <c r="B308" s="89"/>
      <c r="C308" s="90"/>
      <c r="D308" s="26"/>
      <c r="E308" s="25"/>
      <c r="F308" s="90"/>
      <c r="G308" s="117"/>
    </row>
    <row r="309" spans="1:7" s="5" customFormat="1" ht="14.25" x14ac:dyDescent="0.2">
      <c r="A309" s="106" t="str">
        <f t="shared" si="4"/>
        <v xml:space="preserve"> </v>
      </c>
      <c r="B309" s="89"/>
      <c r="C309" s="90"/>
      <c r="D309" s="26"/>
      <c r="E309" s="25"/>
      <c r="F309" s="90"/>
      <c r="G309" s="117"/>
    </row>
    <row r="310" spans="1:7" s="5" customFormat="1" ht="14.25" x14ac:dyDescent="0.2">
      <c r="A310" s="106" t="str">
        <f t="shared" si="4"/>
        <v xml:space="preserve"> </v>
      </c>
      <c r="B310" s="89"/>
      <c r="C310" s="90"/>
      <c r="D310" s="26"/>
      <c r="E310" s="25"/>
      <c r="F310" s="90"/>
      <c r="G310" s="117"/>
    </row>
    <row r="311" spans="1:7" s="5" customFormat="1" ht="14.25" x14ac:dyDescent="0.2">
      <c r="A311" s="106" t="str">
        <f t="shared" si="4"/>
        <v xml:space="preserve"> </v>
      </c>
      <c r="B311" s="89"/>
      <c r="C311" s="90"/>
      <c r="D311" s="26"/>
      <c r="E311" s="25"/>
      <c r="F311" s="90"/>
      <c r="G311" s="117"/>
    </row>
    <row r="312" spans="1:7" s="5" customFormat="1" ht="14.25" x14ac:dyDescent="0.2">
      <c r="A312" s="106" t="str">
        <f t="shared" si="4"/>
        <v xml:space="preserve"> </v>
      </c>
      <c r="B312" s="89"/>
      <c r="C312" s="90"/>
      <c r="D312" s="26"/>
      <c r="E312" s="25"/>
      <c r="F312" s="90"/>
      <c r="G312" s="117"/>
    </row>
    <row r="313" spans="1:7" s="5" customFormat="1" ht="14.25" x14ac:dyDescent="0.2">
      <c r="A313" s="106" t="str">
        <f t="shared" si="4"/>
        <v xml:space="preserve"> </v>
      </c>
      <c r="B313" s="89"/>
      <c r="C313" s="90"/>
      <c r="D313" s="26"/>
      <c r="E313" s="25"/>
      <c r="F313" s="90"/>
      <c r="G313" s="117"/>
    </row>
    <row r="314" spans="1:7" s="5" customFormat="1" ht="14.25" x14ac:dyDescent="0.2">
      <c r="A314" s="106" t="str">
        <f t="shared" si="4"/>
        <v xml:space="preserve"> </v>
      </c>
      <c r="B314" s="89"/>
      <c r="C314" s="90"/>
      <c r="D314" s="26"/>
      <c r="E314" s="25"/>
      <c r="F314" s="90"/>
      <c r="G314" s="117"/>
    </row>
    <row r="315" spans="1:7" s="5" customFormat="1" ht="14.25" x14ac:dyDescent="0.2">
      <c r="A315" s="106" t="str">
        <f t="shared" si="4"/>
        <v xml:space="preserve"> </v>
      </c>
      <c r="B315" s="89"/>
      <c r="C315" s="90"/>
      <c r="D315" s="26"/>
      <c r="E315" s="25"/>
      <c r="F315" s="90"/>
      <c r="G315" s="117"/>
    </row>
    <row r="316" spans="1:7" s="5" customFormat="1" ht="14.25" x14ac:dyDescent="0.2">
      <c r="A316" s="106" t="str">
        <f t="shared" si="4"/>
        <v xml:space="preserve"> </v>
      </c>
      <c r="B316" s="89"/>
      <c r="C316" s="90"/>
      <c r="D316" s="26"/>
      <c r="E316" s="25"/>
      <c r="F316" s="90"/>
      <c r="G316" s="117"/>
    </row>
    <row r="317" spans="1:7" s="5" customFormat="1" ht="14.25" x14ac:dyDescent="0.2">
      <c r="A317" s="106" t="str">
        <f t="shared" si="4"/>
        <v xml:space="preserve"> </v>
      </c>
      <c r="B317" s="89"/>
      <c r="C317" s="90"/>
      <c r="D317" s="26"/>
      <c r="E317" s="25"/>
      <c r="F317" s="90"/>
      <c r="G317" s="117"/>
    </row>
    <row r="318" spans="1:7" s="5" customFormat="1" ht="14.25" x14ac:dyDescent="0.2">
      <c r="A318" s="106" t="str">
        <f t="shared" si="4"/>
        <v xml:space="preserve"> </v>
      </c>
      <c r="B318" s="89"/>
      <c r="C318" s="90"/>
      <c r="D318" s="26"/>
      <c r="E318" s="25"/>
      <c r="F318" s="90"/>
      <c r="G318" s="117"/>
    </row>
    <row r="319" spans="1:7" s="5" customFormat="1" ht="14.25" x14ac:dyDescent="0.2">
      <c r="A319" s="106" t="str">
        <f t="shared" si="4"/>
        <v xml:space="preserve"> </v>
      </c>
      <c r="B319" s="89"/>
      <c r="C319" s="90"/>
      <c r="D319" s="26"/>
      <c r="E319" s="25"/>
      <c r="F319" s="90"/>
      <c r="G319" s="117"/>
    </row>
    <row r="320" spans="1:7" s="5" customFormat="1" ht="14.25" x14ac:dyDescent="0.2">
      <c r="A320" s="106" t="str">
        <f t="shared" si="4"/>
        <v xml:space="preserve"> </v>
      </c>
      <c r="B320" s="89"/>
      <c r="C320" s="90"/>
      <c r="D320" s="26"/>
      <c r="E320" s="25"/>
      <c r="F320" s="90"/>
      <c r="G320" s="117"/>
    </row>
    <row r="321" spans="1:7" s="5" customFormat="1" ht="14.25" x14ac:dyDescent="0.2">
      <c r="A321" s="106" t="str">
        <f t="shared" si="4"/>
        <v xml:space="preserve"> </v>
      </c>
      <c r="B321" s="89"/>
      <c r="C321" s="90"/>
      <c r="D321" s="26"/>
      <c r="E321" s="25"/>
      <c r="F321" s="90"/>
      <c r="G321" s="117"/>
    </row>
    <row r="322" spans="1:7" s="5" customFormat="1" ht="14.25" x14ac:dyDescent="0.2">
      <c r="A322" s="106" t="str">
        <f t="shared" ref="A322:A385" si="5">B322&amp;" "&amp;C322</f>
        <v xml:space="preserve"> </v>
      </c>
      <c r="B322" s="89"/>
      <c r="C322" s="90"/>
      <c r="D322" s="26"/>
      <c r="E322" s="25"/>
      <c r="F322" s="90"/>
      <c r="G322" s="117"/>
    </row>
    <row r="323" spans="1:7" s="5" customFormat="1" ht="14.25" x14ac:dyDescent="0.2">
      <c r="A323" s="106" t="str">
        <f t="shared" si="5"/>
        <v xml:space="preserve"> </v>
      </c>
      <c r="B323" s="89"/>
      <c r="C323" s="90"/>
      <c r="D323" s="26"/>
      <c r="E323" s="25"/>
      <c r="F323" s="90"/>
      <c r="G323" s="117"/>
    </row>
    <row r="324" spans="1:7" s="5" customFormat="1" ht="14.25" x14ac:dyDescent="0.2">
      <c r="A324" s="106" t="str">
        <f t="shared" si="5"/>
        <v xml:space="preserve"> </v>
      </c>
      <c r="B324" s="89"/>
      <c r="C324" s="90"/>
      <c r="D324" s="26"/>
      <c r="E324" s="25"/>
      <c r="F324" s="90"/>
      <c r="G324" s="117"/>
    </row>
    <row r="325" spans="1:7" s="5" customFormat="1" ht="14.25" x14ac:dyDescent="0.2">
      <c r="A325" s="106" t="str">
        <f t="shared" si="5"/>
        <v xml:space="preserve"> </v>
      </c>
      <c r="B325" s="89"/>
      <c r="C325" s="90"/>
      <c r="D325" s="26"/>
      <c r="E325" s="25"/>
      <c r="F325" s="90"/>
      <c r="G325" s="117"/>
    </row>
    <row r="326" spans="1:7" s="5" customFormat="1" ht="14.25" x14ac:dyDescent="0.2">
      <c r="A326" s="106" t="str">
        <f t="shared" si="5"/>
        <v xml:space="preserve"> </v>
      </c>
      <c r="B326" s="89"/>
      <c r="C326" s="90"/>
      <c r="D326" s="26"/>
      <c r="E326" s="25"/>
      <c r="F326" s="90"/>
      <c r="G326" s="117"/>
    </row>
    <row r="327" spans="1:7" s="5" customFormat="1" ht="14.25" x14ac:dyDescent="0.2">
      <c r="A327" s="106" t="str">
        <f t="shared" si="5"/>
        <v xml:space="preserve"> </v>
      </c>
      <c r="B327" s="89"/>
      <c r="C327" s="90"/>
      <c r="D327" s="26"/>
      <c r="E327" s="25"/>
      <c r="F327" s="90"/>
      <c r="G327" s="117"/>
    </row>
    <row r="328" spans="1:7" s="5" customFormat="1" ht="14.25" x14ac:dyDescent="0.2">
      <c r="A328" s="106" t="str">
        <f t="shared" si="5"/>
        <v xml:space="preserve"> </v>
      </c>
      <c r="B328" s="89"/>
      <c r="C328" s="90"/>
      <c r="D328" s="26"/>
      <c r="E328" s="25"/>
      <c r="F328" s="90"/>
      <c r="G328" s="117"/>
    </row>
    <row r="329" spans="1:7" s="5" customFormat="1" ht="14.25" x14ac:dyDescent="0.2">
      <c r="A329" s="106" t="str">
        <f t="shared" si="5"/>
        <v xml:space="preserve"> </v>
      </c>
      <c r="B329" s="89"/>
      <c r="C329" s="90"/>
      <c r="D329" s="26"/>
      <c r="E329" s="25"/>
      <c r="F329" s="90"/>
      <c r="G329" s="117"/>
    </row>
    <row r="330" spans="1:7" s="5" customFormat="1" ht="14.25" x14ac:dyDescent="0.2">
      <c r="A330" s="106" t="str">
        <f t="shared" si="5"/>
        <v xml:space="preserve"> </v>
      </c>
      <c r="B330" s="89"/>
      <c r="C330" s="90"/>
      <c r="D330" s="26"/>
      <c r="E330" s="25"/>
      <c r="F330" s="90"/>
      <c r="G330" s="117"/>
    </row>
    <row r="331" spans="1:7" s="5" customFormat="1" ht="14.25" x14ac:dyDescent="0.2">
      <c r="A331" s="106" t="str">
        <f t="shared" si="5"/>
        <v xml:space="preserve"> </v>
      </c>
      <c r="B331" s="89"/>
      <c r="C331" s="90"/>
      <c r="D331" s="26"/>
      <c r="E331" s="25"/>
      <c r="F331" s="90"/>
      <c r="G331" s="117"/>
    </row>
    <row r="332" spans="1:7" s="5" customFormat="1" ht="14.25" x14ac:dyDescent="0.2">
      <c r="A332" s="106" t="str">
        <f t="shared" si="5"/>
        <v xml:space="preserve"> </v>
      </c>
      <c r="B332" s="89"/>
      <c r="C332" s="90"/>
      <c r="D332" s="26"/>
      <c r="E332" s="25"/>
      <c r="F332" s="90"/>
      <c r="G332" s="117"/>
    </row>
    <row r="333" spans="1:7" s="5" customFormat="1" ht="14.25" x14ac:dyDescent="0.2">
      <c r="A333" s="106" t="str">
        <f t="shared" si="5"/>
        <v xml:space="preserve"> </v>
      </c>
      <c r="B333" s="89"/>
      <c r="C333" s="90"/>
      <c r="D333" s="26"/>
      <c r="E333" s="25"/>
      <c r="F333" s="90"/>
      <c r="G333" s="117"/>
    </row>
    <row r="334" spans="1:7" s="5" customFormat="1" ht="14.25" x14ac:dyDescent="0.2">
      <c r="A334" s="106" t="str">
        <f t="shared" si="5"/>
        <v xml:space="preserve"> </v>
      </c>
      <c r="B334" s="89"/>
      <c r="C334" s="90"/>
      <c r="D334" s="26"/>
      <c r="E334" s="25"/>
      <c r="F334" s="90"/>
      <c r="G334" s="117"/>
    </row>
    <row r="335" spans="1:7" s="5" customFormat="1" ht="14.25" x14ac:dyDescent="0.2">
      <c r="A335" s="106" t="str">
        <f t="shared" si="5"/>
        <v xml:space="preserve"> </v>
      </c>
      <c r="B335" s="89"/>
      <c r="C335" s="90"/>
      <c r="D335" s="26"/>
      <c r="E335" s="25"/>
      <c r="F335" s="90"/>
      <c r="G335" s="117"/>
    </row>
    <row r="336" spans="1:7" s="5" customFormat="1" ht="14.25" x14ac:dyDescent="0.2">
      <c r="A336" s="106" t="str">
        <f t="shared" si="5"/>
        <v xml:space="preserve"> </v>
      </c>
      <c r="B336" s="89"/>
      <c r="C336" s="90"/>
      <c r="D336" s="26"/>
      <c r="E336" s="25"/>
      <c r="F336" s="90"/>
      <c r="G336" s="117"/>
    </row>
    <row r="337" spans="1:7" s="5" customFormat="1" ht="14.25" x14ac:dyDescent="0.2">
      <c r="A337" s="106" t="str">
        <f t="shared" si="5"/>
        <v xml:space="preserve"> </v>
      </c>
      <c r="B337" s="89"/>
      <c r="C337" s="90"/>
      <c r="D337" s="26"/>
      <c r="E337" s="25"/>
      <c r="F337" s="90"/>
      <c r="G337" s="117"/>
    </row>
    <row r="338" spans="1:7" s="5" customFormat="1" ht="14.25" x14ac:dyDescent="0.2">
      <c r="A338" s="106" t="str">
        <f t="shared" si="5"/>
        <v xml:space="preserve"> </v>
      </c>
      <c r="B338" s="89"/>
      <c r="C338" s="90"/>
      <c r="D338" s="26"/>
      <c r="E338" s="25"/>
      <c r="F338" s="90"/>
      <c r="G338" s="117"/>
    </row>
    <row r="339" spans="1:7" s="5" customFormat="1" ht="14.25" x14ac:dyDescent="0.2">
      <c r="A339" s="106" t="str">
        <f t="shared" si="5"/>
        <v xml:space="preserve"> </v>
      </c>
      <c r="B339" s="89"/>
      <c r="C339" s="90"/>
      <c r="D339" s="26"/>
      <c r="E339" s="25"/>
      <c r="F339" s="90"/>
      <c r="G339" s="117"/>
    </row>
    <row r="340" spans="1:7" s="5" customFormat="1" ht="14.25" x14ac:dyDescent="0.2">
      <c r="A340" s="106" t="str">
        <f t="shared" si="5"/>
        <v xml:space="preserve"> </v>
      </c>
      <c r="B340" s="89"/>
      <c r="C340" s="90"/>
      <c r="D340" s="26"/>
      <c r="E340" s="25"/>
      <c r="F340" s="90"/>
      <c r="G340" s="117"/>
    </row>
    <row r="341" spans="1:7" s="5" customFormat="1" ht="14.25" x14ac:dyDescent="0.2">
      <c r="A341" s="106" t="str">
        <f t="shared" si="5"/>
        <v xml:space="preserve"> </v>
      </c>
      <c r="B341" s="89"/>
      <c r="C341" s="90"/>
      <c r="D341" s="26"/>
      <c r="E341" s="25"/>
      <c r="F341" s="90"/>
      <c r="G341" s="117"/>
    </row>
    <row r="342" spans="1:7" s="5" customFormat="1" ht="14.25" x14ac:dyDescent="0.2">
      <c r="A342" s="106" t="str">
        <f t="shared" si="5"/>
        <v xml:space="preserve"> </v>
      </c>
      <c r="B342" s="89"/>
      <c r="C342" s="90"/>
      <c r="D342" s="26"/>
      <c r="E342" s="25"/>
      <c r="F342" s="90"/>
      <c r="G342" s="117"/>
    </row>
    <row r="343" spans="1:7" s="5" customFormat="1" ht="14.25" x14ac:dyDescent="0.2">
      <c r="A343" s="106" t="str">
        <f t="shared" si="5"/>
        <v xml:space="preserve"> </v>
      </c>
      <c r="B343" s="89"/>
      <c r="C343" s="90"/>
      <c r="D343" s="26"/>
      <c r="E343" s="25"/>
      <c r="F343" s="90"/>
      <c r="G343" s="117"/>
    </row>
    <row r="344" spans="1:7" s="5" customFormat="1" ht="14.25" x14ac:dyDescent="0.2">
      <c r="A344" s="106" t="str">
        <f t="shared" si="5"/>
        <v xml:space="preserve"> </v>
      </c>
      <c r="B344" s="89"/>
      <c r="C344" s="90"/>
      <c r="D344" s="26"/>
      <c r="E344" s="25"/>
      <c r="F344" s="90"/>
      <c r="G344" s="117"/>
    </row>
    <row r="345" spans="1:7" s="5" customFormat="1" ht="14.25" x14ac:dyDescent="0.2">
      <c r="A345" s="106" t="str">
        <f t="shared" si="5"/>
        <v xml:space="preserve"> </v>
      </c>
      <c r="B345" s="89"/>
      <c r="C345" s="90"/>
      <c r="D345" s="26"/>
      <c r="E345" s="25"/>
      <c r="F345" s="90"/>
      <c r="G345" s="117"/>
    </row>
    <row r="346" spans="1:7" s="5" customFormat="1" ht="14.25" x14ac:dyDescent="0.2">
      <c r="A346" s="106" t="str">
        <f t="shared" si="5"/>
        <v xml:space="preserve"> </v>
      </c>
      <c r="B346" s="89"/>
      <c r="C346" s="90"/>
      <c r="D346" s="26"/>
      <c r="E346" s="25"/>
      <c r="F346" s="90"/>
      <c r="G346" s="117"/>
    </row>
    <row r="347" spans="1:7" s="5" customFormat="1" ht="14.25" x14ac:dyDescent="0.2">
      <c r="A347" s="106" t="str">
        <f t="shared" si="5"/>
        <v xml:space="preserve"> </v>
      </c>
      <c r="B347" s="89"/>
      <c r="C347" s="90"/>
      <c r="D347" s="26"/>
      <c r="E347" s="25"/>
      <c r="F347" s="90"/>
      <c r="G347" s="117"/>
    </row>
    <row r="348" spans="1:7" s="5" customFormat="1" ht="14.25" x14ac:dyDescent="0.2">
      <c r="A348" s="106" t="str">
        <f t="shared" si="5"/>
        <v xml:space="preserve"> </v>
      </c>
      <c r="B348" s="89"/>
      <c r="C348" s="90"/>
      <c r="D348" s="26"/>
      <c r="E348" s="25"/>
      <c r="F348" s="90"/>
      <c r="G348" s="117"/>
    </row>
    <row r="349" spans="1:7" s="5" customFormat="1" ht="14.25" x14ac:dyDescent="0.2">
      <c r="A349" s="106" t="str">
        <f t="shared" si="5"/>
        <v xml:space="preserve"> </v>
      </c>
      <c r="B349" s="89"/>
      <c r="C349" s="90"/>
      <c r="D349" s="26"/>
      <c r="E349" s="25"/>
      <c r="F349" s="90"/>
      <c r="G349" s="117"/>
    </row>
    <row r="350" spans="1:7" s="5" customFormat="1" ht="14.25" x14ac:dyDescent="0.2">
      <c r="A350" s="106" t="str">
        <f t="shared" si="5"/>
        <v xml:space="preserve"> </v>
      </c>
      <c r="B350" s="89"/>
      <c r="C350" s="90"/>
      <c r="D350" s="26"/>
      <c r="E350" s="25"/>
      <c r="F350" s="90"/>
      <c r="G350" s="117"/>
    </row>
    <row r="351" spans="1:7" s="5" customFormat="1" ht="14.25" x14ac:dyDescent="0.2">
      <c r="A351" s="106" t="str">
        <f t="shared" si="5"/>
        <v xml:space="preserve"> </v>
      </c>
      <c r="B351" s="89"/>
      <c r="C351" s="90"/>
      <c r="D351" s="26"/>
      <c r="E351" s="25"/>
      <c r="F351" s="90"/>
      <c r="G351" s="117"/>
    </row>
    <row r="352" spans="1:7" s="5" customFormat="1" ht="14.25" x14ac:dyDescent="0.2">
      <c r="A352" s="106" t="str">
        <f t="shared" si="5"/>
        <v xml:space="preserve"> </v>
      </c>
      <c r="B352" s="89"/>
      <c r="C352" s="90"/>
      <c r="D352" s="26"/>
      <c r="E352" s="25"/>
      <c r="F352" s="90"/>
      <c r="G352" s="117"/>
    </row>
    <row r="353" spans="1:7" s="5" customFormat="1" ht="14.25" x14ac:dyDescent="0.2">
      <c r="A353" s="106" t="str">
        <f t="shared" si="5"/>
        <v xml:space="preserve"> </v>
      </c>
      <c r="B353" s="89"/>
      <c r="C353" s="90"/>
      <c r="D353" s="26"/>
      <c r="E353" s="25"/>
      <c r="F353" s="90"/>
      <c r="G353" s="117"/>
    </row>
    <row r="354" spans="1:7" s="5" customFormat="1" ht="14.25" x14ac:dyDescent="0.2">
      <c r="A354" s="106" t="str">
        <f t="shared" si="5"/>
        <v xml:space="preserve"> </v>
      </c>
      <c r="B354" s="89"/>
      <c r="C354" s="90"/>
      <c r="D354" s="26"/>
      <c r="E354" s="25"/>
      <c r="F354" s="90"/>
      <c r="G354" s="117"/>
    </row>
    <row r="355" spans="1:7" ht="14.25" x14ac:dyDescent="0.2">
      <c r="A355" s="40" t="str">
        <f t="shared" si="5"/>
        <v xml:space="preserve"> </v>
      </c>
      <c r="B355" s="89"/>
      <c r="C355" s="90"/>
      <c r="D355" s="26"/>
      <c r="E355" s="25"/>
      <c r="F355" s="90"/>
      <c r="G355" s="117"/>
    </row>
    <row r="356" spans="1:7" ht="14.25" x14ac:dyDescent="0.2">
      <c r="A356" s="40" t="str">
        <f t="shared" si="5"/>
        <v xml:space="preserve"> </v>
      </c>
      <c r="B356" s="89"/>
      <c r="C356" s="90"/>
      <c r="D356" s="26"/>
      <c r="E356" s="25"/>
      <c r="F356" s="90"/>
      <c r="G356" s="117"/>
    </row>
    <row r="357" spans="1:7" ht="14.25" x14ac:dyDescent="0.2">
      <c r="A357" s="40" t="str">
        <f t="shared" si="5"/>
        <v xml:space="preserve"> </v>
      </c>
      <c r="B357" s="89"/>
      <c r="C357" s="90"/>
      <c r="D357" s="26"/>
      <c r="E357" s="25"/>
      <c r="F357" s="90"/>
      <c r="G357" s="117"/>
    </row>
    <row r="358" spans="1:7" ht="14.25" x14ac:dyDescent="0.2">
      <c r="A358" s="40" t="str">
        <f t="shared" si="5"/>
        <v xml:space="preserve"> </v>
      </c>
      <c r="B358" s="89"/>
      <c r="C358" s="90"/>
      <c r="D358" s="26"/>
      <c r="E358" s="25"/>
      <c r="F358" s="90"/>
      <c r="G358" s="117"/>
    </row>
    <row r="359" spans="1:7" ht="14.25" x14ac:dyDescent="0.2">
      <c r="A359" s="40" t="str">
        <f t="shared" si="5"/>
        <v xml:space="preserve"> </v>
      </c>
      <c r="B359" s="89"/>
      <c r="C359" s="90"/>
      <c r="D359" s="26"/>
      <c r="E359" s="25"/>
      <c r="F359" s="90"/>
      <c r="G359" s="117"/>
    </row>
    <row r="360" spans="1:7" ht="14.25" x14ac:dyDescent="0.2">
      <c r="A360" s="40" t="str">
        <f t="shared" si="5"/>
        <v xml:space="preserve"> </v>
      </c>
      <c r="B360" s="89"/>
      <c r="C360" s="90"/>
      <c r="D360" s="26"/>
      <c r="E360" s="25"/>
      <c r="F360" s="90"/>
      <c r="G360" s="117"/>
    </row>
    <row r="361" spans="1:7" ht="14.25" x14ac:dyDescent="0.2">
      <c r="A361" s="40" t="str">
        <f t="shared" si="5"/>
        <v xml:space="preserve"> </v>
      </c>
      <c r="B361" s="89"/>
      <c r="C361" s="90"/>
      <c r="D361" s="26"/>
      <c r="E361" s="25"/>
      <c r="F361" s="90"/>
      <c r="G361" s="117"/>
    </row>
    <row r="362" spans="1:7" ht="14.25" x14ac:dyDescent="0.2">
      <c r="A362" s="40" t="str">
        <f t="shared" si="5"/>
        <v xml:space="preserve"> </v>
      </c>
      <c r="B362" s="89"/>
      <c r="C362" s="90"/>
      <c r="D362" s="26"/>
      <c r="E362" s="25"/>
      <c r="F362" s="90"/>
      <c r="G362" s="117"/>
    </row>
    <row r="363" spans="1:7" ht="14.25" x14ac:dyDescent="0.2">
      <c r="A363" s="40" t="str">
        <f t="shared" si="5"/>
        <v xml:space="preserve"> </v>
      </c>
      <c r="B363" s="89"/>
      <c r="C363" s="90"/>
      <c r="D363" s="26"/>
      <c r="E363" s="25"/>
      <c r="F363" s="90"/>
      <c r="G363" s="117"/>
    </row>
    <row r="364" spans="1:7" ht="14.25" x14ac:dyDescent="0.2">
      <c r="A364" s="40" t="str">
        <f t="shared" si="5"/>
        <v xml:space="preserve"> </v>
      </c>
      <c r="B364" s="89"/>
      <c r="C364" s="90"/>
      <c r="D364" s="26"/>
      <c r="E364" s="25"/>
      <c r="F364" s="90"/>
      <c r="G364" s="117"/>
    </row>
    <row r="365" spans="1:7" ht="14.25" x14ac:dyDescent="0.2">
      <c r="A365" s="40" t="str">
        <f t="shared" si="5"/>
        <v xml:space="preserve"> </v>
      </c>
      <c r="B365" s="89"/>
      <c r="C365" s="90"/>
      <c r="D365" s="26"/>
      <c r="E365" s="25"/>
      <c r="F365" s="90"/>
      <c r="G365" s="117"/>
    </row>
    <row r="366" spans="1:7" ht="14.25" x14ac:dyDescent="0.2">
      <c r="A366" s="40" t="str">
        <f t="shared" si="5"/>
        <v xml:space="preserve"> </v>
      </c>
      <c r="B366" s="89"/>
      <c r="C366" s="90"/>
      <c r="D366" s="26"/>
      <c r="E366" s="25"/>
      <c r="F366" s="90"/>
      <c r="G366" s="117"/>
    </row>
    <row r="367" spans="1:7" ht="14.25" x14ac:dyDescent="0.2">
      <c r="A367" s="40" t="str">
        <f t="shared" si="5"/>
        <v xml:space="preserve"> </v>
      </c>
      <c r="B367" s="89"/>
      <c r="C367" s="90"/>
      <c r="D367" s="26"/>
      <c r="E367" s="25"/>
      <c r="F367" s="90"/>
      <c r="G367" s="117"/>
    </row>
    <row r="368" spans="1:7" ht="14.25" x14ac:dyDescent="0.2">
      <c r="A368" s="40" t="str">
        <f t="shared" si="5"/>
        <v xml:space="preserve"> </v>
      </c>
      <c r="B368" s="89"/>
      <c r="C368" s="90"/>
      <c r="D368" s="26"/>
      <c r="E368" s="25"/>
      <c r="F368" s="90"/>
      <c r="G368" s="117"/>
    </row>
    <row r="369" spans="1:7" ht="14.25" x14ac:dyDescent="0.2">
      <c r="A369" s="40" t="str">
        <f t="shared" si="5"/>
        <v xml:space="preserve"> </v>
      </c>
      <c r="B369" s="89"/>
      <c r="C369" s="90"/>
      <c r="D369" s="26"/>
      <c r="E369" s="25"/>
      <c r="F369" s="90"/>
      <c r="G369" s="117"/>
    </row>
    <row r="370" spans="1:7" ht="14.25" x14ac:dyDescent="0.2">
      <c r="A370" s="40" t="str">
        <f t="shared" si="5"/>
        <v xml:space="preserve"> </v>
      </c>
      <c r="B370" s="89"/>
      <c r="C370" s="90"/>
      <c r="D370" s="26"/>
      <c r="E370" s="25"/>
      <c r="F370" s="90"/>
      <c r="G370" s="117"/>
    </row>
    <row r="371" spans="1:7" ht="14.25" x14ac:dyDescent="0.2">
      <c r="A371" s="40" t="str">
        <f t="shared" si="5"/>
        <v xml:space="preserve"> </v>
      </c>
      <c r="B371" s="89"/>
      <c r="C371" s="90"/>
      <c r="D371" s="26"/>
      <c r="E371" s="25"/>
      <c r="F371" s="90"/>
      <c r="G371" s="117"/>
    </row>
    <row r="372" spans="1:7" ht="14.25" x14ac:dyDescent="0.2">
      <c r="A372" s="40" t="str">
        <f t="shared" si="5"/>
        <v xml:space="preserve"> </v>
      </c>
      <c r="B372" s="89"/>
      <c r="C372" s="90"/>
      <c r="D372" s="26"/>
      <c r="E372" s="25"/>
      <c r="F372" s="90"/>
      <c r="G372" s="117"/>
    </row>
    <row r="373" spans="1:7" ht="14.25" x14ac:dyDescent="0.2">
      <c r="A373" s="40" t="str">
        <f t="shared" si="5"/>
        <v xml:space="preserve"> </v>
      </c>
      <c r="B373" s="89"/>
      <c r="C373" s="90"/>
      <c r="D373" s="26"/>
      <c r="E373" s="25"/>
      <c r="F373" s="90"/>
      <c r="G373" s="117"/>
    </row>
    <row r="374" spans="1:7" ht="14.25" x14ac:dyDescent="0.2">
      <c r="A374" s="40" t="str">
        <f t="shared" si="5"/>
        <v xml:space="preserve"> </v>
      </c>
      <c r="B374" s="89"/>
      <c r="C374" s="90"/>
      <c r="D374" s="26"/>
      <c r="E374" s="25"/>
      <c r="F374" s="90"/>
      <c r="G374" s="117"/>
    </row>
    <row r="375" spans="1:7" ht="14.25" x14ac:dyDescent="0.2">
      <c r="A375" s="40" t="str">
        <f t="shared" si="5"/>
        <v xml:space="preserve"> </v>
      </c>
      <c r="B375" s="89"/>
      <c r="C375" s="90"/>
      <c r="D375" s="26"/>
      <c r="E375" s="25"/>
      <c r="F375" s="90"/>
      <c r="G375" s="117"/>
    </row>
    <row r="376" spans="1:7" ht="14.25" x14ac:dyDescent="0.2">
      <c r="A376" s="40" t="str">
        <f t="shared" si="5"/>
        <v xml:space="preserve"> </v>
      </c>
      <c r="B376" s="89"/>
      <c r="C376" s="90"/>
      <c r="D376" s="26"/>
      <c r="E376" s="25"/>
      <c r="F376" s="90"/>
      <c r="G376" s="117"/>
    </row>
    <row r="377" spans="1:7" ht="14.25" x14ac:dyDescent="0.2">
      <c r="A377" s="40" t="str">
        <f t="shared" si="5"/>
        <v xml:space="preserve"> </v>
      </c>
      <c r="B377" s="89"/>
      <c r="C377" s="90"/>
      <c r="D377" s="26"/>
      <c r="E377" s="25"/>
      <c r="F377" s="90"/>
      <c r="G377" s="117"/>
    </row>
    <row r="378" spans="1:7" ht="14.25" x14ac:dyDescent="0.2">
      <c r="A378" s="40" t="str">
        <f t="shared" si="5"/>
        <v xml:space="preserve"> </v>
      </c>
      <c r="B378" s="89"/>
      <c r="C378" s="90"/>
      <c r="D378" s="26"/>
      <c r="E378" s="25"/>
      <c r="F378" s="90"/>
      <c r="G378" s="117"/>
    </row>
    <row r="379" spans="1:7" ht="14.25" x14ac:dyDescent="0.2">
      <c r="A379" s="40" t="str">
        <f t="shared" si="5"/>
        <v xml:space="preserve"> </v>
      </c>
      <c r="B379" s="89"/>
      <c r="C379" s="90"/>
      <c r="D379" s="26"/>
      <c r="E379" s="25"/>
      <c r="F379" s="90"/>
      <c r="G379" s="117"/>
    </row>
    <row r="380" spans="1:7" ht="14.25" x14ac:dyDescent="0.2">
      <c r="A380" s="40" t="str">
        <f t="shared" si="5"/>
        <v xml:space="preserve"> </v>
      </c>
      <c r="B380" s="89"/>
      <c r="C380" s="90"/>
      <c r="D380" s="26"/>
      <c r="E380" s="25"/>
      <c r="F380" s="90"/>
      <c r="G380" s="117"/>
    </row>
    <row r="381" spans="1:7" ht="14.25" x14ac:dyDescent="0.2">
      <c r="A381" s="40" t="str">
        <f t="shared" si="5"/>
        <v xml:space="preserve"> </v>
      </c>
      <c r="B381" s="89"/>
      <c r="C381" s="90"/>
      <c r="D381" s="26"/>
      <c r="E381" s="25"/>
      <c r="F381" s="90"/>
      <c r="G381" s="117"/>
    </row>
    <row r="382" spans="1:7" ht="14.25" x14ac:dyDescent="0.2">
      <c r="A382" s="40" t="str">
        <f t="shared" si="5"/>
        <v xml:space="preserve"> </v>
      </c>
      <c r="B382" s="89"/>
      <c r="C382" s="90"/>
      <c r="D382" s="26"/>
      <c r="E382" s="25"/>
      <c r="F382" s="90"/>
      <c r="G382" s="117"/>
    </row>
    <row r="383" spans="1:7" ht="14.25" x14ac:dyDescent="0.2">
      <c r="A383" s="40" t="str">
        <f t="shared" si="5"/>
        <v xml:space="preserve"> </v>
      </c>
      <c r="B383" s="89"/>
      <c r="C383" s="90"/>
      <c r="D383" s="26"/>
      <c r="E383" s="25"/>
      <c r="F383" s="90"/>
      <c r="G383" s="117"/>
    </row>
    <row r="384" spans="1:7" ht="14.25" x14ac:dyDescent="0.2">
      <c r="A384" s="40" t="str">
        <f t="shared" si="5"/>
        <v xml:space="preserve"> </v>
      </c>
      <c r="B384" s="89"/>
      <c r="C384" s="90"/>
      <c r="D384" s="26"/>
      <c r="E384" s="25"/>
      <c r="F384" s="90"/>
      <c r="G384" s="117"/>
    </row>
    <row r="385" spans="1:7" ht="14.25" x14ac:dyDescent="0.2">
      <c r="A385" s="40" t="str">
        <f t="shared" si="5"/>
        <v xml:space="preserve"> </v>
      </c>
      <c r="B385" s="89"/>
      <c r="C385" s="90"/>
      <c r="D385" s="26"/>
      <c r="E385" s="25"/>
      <c r="F385" s="90"/>
      <c r="G385" s="117"/>
    </row>
    <row r="386" spans="1:7" ht="14.25" x14ac:dyDescent="0.2">
      <c r="A386" s="40" t="str">
        <f t="shared" ref="A386:A449" si="6">B386&amp;" "&amp;C386</f>
        <v xml:space="preserve"> </v>
      </c>
      <c r="B386" s="89"/>
      <c r="C386" s="90"/>
      <c r="D386" s="26"/>
      <c r="E386" s="25"/>
      <c r="F386" s="90"/>
      <c r="G386" s="117"/>
    </row>
    <row r="387" spans="1:7" ht="14.25" x14ac:dyDescent="0.2">
      <c r="A387" s="40" t="str">
        <f t="shared" si="6"/>
        <v xml:space="preserve"> </v>
      </c>
      <c r="B387" s="89"/>
      <c r="C387" s="90"/>
      <c r="D387" s="26"/>
      <c r="E387" s="25"/>
      <c r="F387" s="90"/>
      <c r="G387" s="117"/>
    </row>
    <row r="388" spans="1:7" ht="14.25" x14ac:dyDescent="0.2">
      <c r="A388" s="40" t="str">
        <f t="shared" si="6"/>
        <v xml:space="preserve"> </v>
      </c>
      <c r="B388" s="89"/>
      <c r="C388" s="90"/>
      <c r="D388" s="26"/>
      <c r="E388" s="25"/>
      <c r="F388" s="90"/>
      <c r="G388" s="117"/>
    </row>
    <row r="389" spans="1:7" ht="14.25" x14ac:dyDescent="0.2">
      <c r="A389" s="40" t="str">
        <f t="shared" si="6"/>
        <v xml:space="preserve"> </v>
      </c>
      <c r="B389" s="89"/>
      <c r="C389" s="90"/>
      <c r="D389" s="26"/>
      <c r="E389" s="25"/>
      <c r="F389" s="90"/>
      <c r="G389" s="117"/>
    </row>
    <row r="390" spans="1:7" ht="14.25" x14ac:dyDescent="0.2">
      <c r="A390" s="40" t="str">
        <f t="shared" si="6"/>
        <v xml:space="preserve"> </v>
      </c>
      <c r="B390" s="89"/>
      <c r="C390" s="90"/>
      <c r="D390" s="26"/>
      <c r="E390" s="25"/>
      <c r="F390" s="90"/>
      <c r="G390" s="117"/>
    </row>
    <row r="391" spans="1:7" ht="14.25" x14ac:dyDescent="0.2">
      <c r="A391" s="40" t="str">
        <f t="shared" si="6"/>
        <v xml:space="preserve"> </v>
      </c>
      <c r="B391" s="89"/>
      <c r="C391" s="90"/>
      <c r="D391" s="26"/>
      <c r="E391" s="25"/>
      <c r="F391" s="90"/>
      <c r="G391" s="117"/>
    </row>
    <row r="392" spans="1:7" ht="14.25" x14ac:dyDescent="0.2">
      <c r="A392" s="40" t="str">
        <f t="shared" si="6"/>
        <v xml:space="preserve"> </v>
      </c>
      <c r="B392" s="89"/>
      <c r="C392" s="90"/>
      <c r="D392" s="26"/>
      <c r="E392" s="25"/>
      <c r="F392" s="90"/>
      <c r="G392" s="117"/>
    </row>
    <row r="393" spans="1:7" ht="14.25" x14ac:dyDescent="0.2">
      <c r="A393" s="40" t="str">
        <f t="shared" si="6"/>
        <v xml:space="preserve"> </v>
      </c>
      <c r="B393" s="89"/>
      <c r="C393" s="90"/>
      <c r="D393" s="26"/>
      <c r="E393" s="25"/>
      <c r="F393" s="90"/>
      <c r="G393" s="117"/>
    </row>
    <row r="394" spans="1:7" ht="14.25" x14ac:dyDescent="0.2">
      <c r="A394" s="40" t="str">
        <f t="shared" si="6"/>
        <v xml:space="preserve"> </v>
      </c>
      <c r="B394" s="89"/>
      <c r="C394" s="90"/>
      <c r="D394" s="26"/>
      <c r="E394" s="25"/>
      <c r="F394" s="90"/>
      <c r="G394" s="117"/>
    </row>
    <row r="395" spans="1:7" ht="14.25" x14ac:dyDescent="0.2">
      <c r="A395" s="40" t="str">
        <f t="shared" si="6"/>
        <v xml:space="preserve"> </v>
      </c>
      <c r="B395" s="89"/>
      <c r="C395" s="90"/>
      <c r="D395" s="26"/>
      <c r="E395" s="25"/>
      <c r="F395" s="90"/>
      <c r="G395" s="117"/>
    </row>
    <row r="396" spans="1:7" ht="14.25" x14ac:dyDescent="0.2">
      <c r="A396" s="40" t="str">
        <f t="shared" si="6"/>
        <v xml:space="preserve"> </v>
      </c>
      <c r="B396" s="89"/>
      <c r="C396" s="90"/>
      <c r="D396" s="26"/>
      <c r="E396" s="25"/>
      <c r="F396" s="90"/>
      <c r="G396" s="117"/>
    </row>
    <row r="397" spans="1:7" ht="14.25" x14ac:dyDescent="0.2">
      <c r="A397" s="40" t="str">
        <f t="shared" si="6"/>
        <v xml:space="preserve"> </v>
      </c>
      <c r="B397" s="89"/>
      <c r="C397" s="90"/>
      <c r="D397" s="26"/>
      <c r="E397" s="25"/>
      <c r="F397" s="90"/>
      <c r="G397" s="117"/>
    </row>
    <row r="398" spans="1:7" ht="14.25" x14ac:dyDescent="0.2">
      <c r="A398" s="40" t="str">
        <f t="shared" si="6"/>
        <v xml:space="preserve"> </v>
      </c>
      <c r="B398" s="89"/>
      <c r="C398" s="90"/>
      <c r="D398" s="26"/>
      <c r="E398" s="25"/>
      <c r="F398" s="90"/>
      <c r="G398" s="117"/>
    </row>
    <row r="399" spans="1:7" ht="14.25" x14ac:dyDescent="0.2">
      <c r="A399" s="40" t="str">
        <f t="shared" si="6"/>
        <v xml:space="preserve"> </v>
      </c>
      <c r="B399" s="89"/>
      <c r="C399" s="90"/>
      <c r="D399" s="26"/>
      <c r="E399" s="25"/>
      <c r="F399" s="90"/>
      <c r="G399" s="117"/>
    </row>
    <row r="400" spans="1:7" ht="14.25" x14ac:dyDescent="0.2">
      <c r="A400" s="40" t="str">
        <f t="shared" si="6"/>
        <v xml:space="preserve"> </v>
      </c>
      <c r="B400" s="89"/>
      <c r="C400" s="90"/>
      <c r="D400" s="26"/>
      <c r="E400" s="25"/>
      <c r="F400" s="90"/>
      <c r="G400" s="117"/>
    </row>
    <row r="401" spans="1:7" ht="14.25" x14ac:dyDescent="0.2">
      <c r="A401" s="40" t="str">
        <f t="shared" si="6"/>
        <v xml:space="preserve"> </v>
      </c>
      <c r="B401" s="89"/>
      <c r="C401" s="90"/>
      <c r="D401" s="26"/>
      <c r="E401" s="25"/>
      <c r="F401" s="90"/>
      <c r="G401" s="117"/>
    </row>
    <row r="402" spans="1:7" ht="14.25" x14ac:dyDescent="0.2">
      <c r="A402" s="40" t="str">
        <f t="shared" si="6"/>
        <v xml:space="preserve"> </v>
      </c>
      <c r="B402" s="89"/>
      <c r="C402" s="90"/>
      <c r="D402" s="26"/>
      <c r="E402" s="25"/>
      <c r="F402" s="90"/>
      <c r="G402" s="117"/>
    </row>
    <row r="403" spans="1:7" ht="14.25" x14ac:dyDescent="0.2">
      <c r="A403" s="40" t="str">
        <f t="shared" si="6"/>
        <v xml:space="preserve"> </v>
      </c>
      <c r="B403" s="89"/>
      <c r="C403" s="90"/>
      <c r="D403" s="26"/>
      <c r="E403" s="25"/>
      <c r="F403" s="90"/>
      <c r="G403" s="117"/>
    </row>
    <row r="404" spans="1:7" ht="14.25" x14ac:dyDescent="0.2">
      <c r="A404" s="40" t="str">
        <f t="shared" si="6"/>
        <v xml:space="preserve"> </v>
      </c>
      <c r="B404" s="89"/>
      <c r="C404" s="90"/>
      <c r="D404" s="26"/>
      <c r="E404" s="25"/>
      <c r="F404" s="90"/>
      <c r="G404" s="117"/>
    </row>
    <row r="405" spans="1:7" ht="14.25" x14ac:dyDescent="0.2">
      <c r="A405" s="40" t="str">
        <f t="shared" si="6"/>
        <v xml:space="preserve"> </v>
      </c>
      <c r="B405" s="89"/>
      <c r="C405" s="90"/>
      <c r="D405" s="26"/>
      <c r="E405" s="25"/>
      <c r="F405" s="90"/>
      <c r="G405" s="117"/>
    </row>
    <row r="406" spans="1:7" ht="14.25" x14ac:dyDescent="0.2">
      <c r="A406" s="40" t="str">
        <f t="shared" si="6"/>
        <v xml:space="preserve"> </v>
      </c>
      <c r="B406" s="89"/>
      <c r="C406" s="90"/>
      <c r="D406" s="26"/>
      <c r="E406" s="25"/>
      <c r="F406" s="90"/>
      <c r="G406" s="117"/>
    </row>
    <row r="407" spans="1:7" ht="14.25" x14ac:dyDescent="0.2">
      <c r="A407" s="40" t="str">
        <f t="shared" si="6"/>
        <v xml:space="preserve"> </v>
      </c>
      <c r="B407" s="89"/>
      <c r="C407" s="90"/>
      <c r="D407" s="26"/>
      <c r="E407" s="25"/>
      <c r="F407" s="90"/>
      <c r="G407" s="117"/>
    </row>
    <row r="408" spans="1:7" ht="14.25" x14ac:dyDescent="0.2">
      <c r="A408" s="40" t="str">
        <f t="shared" si="6"/>
        <v xml:space="preserve"> </v>
      </c>
      <c r="B408" s="89"/>
      <c r="C408" s="90"/>
      <c r="D408" s="26"/>
      <c r="E408" s="25"/>
      <c r="F408" s="90"/>
      <c r="G408" s="117"/>
    </row>
    <row r="409" spans="1:7" ht="14.25" x14ac:dyDescent="0.2">
      <c r="A409" s="40" t="str">
        <f t="shared" si="6"/>
        <v xml:space="preserve"> </v>
      </c>
      <c r="B409" s="89"/>
      <c r="C409" s="90"/>
      <c r="D409" s="26"/>
      <c r="E409" s="25"/>
      <c r="F409" s="90"/>
      <c r="G409" s="117"/>
    </row>
    <row r="410" spans="1:7" ht="14.25" x14ac:dyDescent="0.2">
      <c r="A410" s="40" t="str">
        <f t="shared" si="6"/>
        <v xml:space="preserve"> </v>
      </c>
      <c r="B410" s="89"/>
      <c r="C410" s="90"/>
      <c r="D410" s="26"/>
      <c r="E410" s="25"/>
      <c r="F410" s="90"/>
      <c r="G410" s="117"/>
    </row>
    <row r="411" spans="1:7" ht="14.25" x14ac:dyDescent="0.2">
      <c r="A411" s="40" t="str">
        <f t="shared" si="6"/>
        <v xml:space="preserve"> </v>
      </c>
      <c r="B411" s="89"/>
      <c r="C411" s="90"/>
      <c r="D411" s="26"/>
      <c r="E411" s="25"/>
      <c r="F411" s="90"/>
      <c r="G411" s="117"/>
    </row>
    <row r="412" spans="1:7" ht="14.25" x14ac:dyDescent="0.2">
      <c r="A412" s="40" t="str">
        <f t="shared" si="6"/>
        <v xml:space="preserve"> </v>
      </c>
      <c r="B412" s="89"/>
      <c r="C412" s="90"/>
      <c r="D412" s="26"/>
      <c r="E412" s="25"/>
      <c r="F412" s="90"/>
      <c r="G412" s="117"/>
    </row>
    <row r="413" spans="1:7" ht="14.25" x14ac:dyDescent="0.2">
      <c r="A413" s="40" t="str">
        <f t="shared" si="6"/>
        <v xml:space="preserve"> </v>
      </c>
      <c r="B413" s="89"/>
      <c r="C413" s="90"/>
      <c r="D413" s="26"/>
      <c r="E413" s="25"/>
      <c r="F413" s="90"/>
      <c r="G413" s="117"/>
    </row>
    <row r="414" spans="1:7" ht="14.25" x14ac:dyDescent="0.2">
      <c r="A414" s="40" t="str">
        <f t="shared" si="6"/>
        <v xml:space="preserve"> </v>
      </c>
      <c r="B414" s="89"/>
      <c r="C414" s="90"/>
      <c r="D414" s="26"/>
      <c r="E414" s="25"/>
      <c r="F414" s="90"/>
      <c r="G414" s="117"/>
    </row>
    <row r="415" spans="1:7" ht="14.25" x14ac:dyDescent="0.2">
      <c r="A415" s="40" t="str">
        <f t="shared" si="6"/>
        <v xml:space="preserve"> </v>
      </c>
      <c r="B415" s="89"/>
      <c r="C415" s="90"/>
      <c r="D415" s="26"/>
      <c r="E415" s="25"/>
      <c r="F415" s="90"/>
      <c r="G415" s="117"/>
    </row>
    <row r="416" spans="1:7" ht="14.25" x14ac:dyDescent="0.2">
      <c r="A416" s="40" t="str">
        <f t="shared" si="6"/>
        <v xml:space="preserve"> </v>
      </c>
      <c r="B416" s="89"/>
      <c r="C416" s="90"/>
      <c r="D416" s="26"/>
      <c r="E416" s="25"/>
      <c r="F416" s="90"/>
      <c r="G416" s="117"/>
    </row>
    <row r="417" spans="1:7" ht="14.25" x14ac:dyDescent="0.2">
      <c r="A417" s="40" t="str">
        <f t="shared" si="6"/>
        <v xml:space="preserve"> </v>
      </c>
      <c r="B417" s="89"/>
      <c r="C417" s="90"/>
      <c r="D417" s="26"/>
      <c r="E417" s="25"/>
      <c r="F417" s="90"/>
      <c r="G417" s="117"/>
    </row>
    <row r="418" spans="1:7" ht="14.25" x14ac:dyDescent="0.2">
      <c r="A418" s="40" t="str">
        <f t="shared" si="6"/>
        <v xml:space="preserve"> </v>
      </c>
      <c r="B418" s="89"/>
      <c r="C418" s="90"/>
      <c r="D418" s="26"/>
      <c r="E418" s="25"/>
      <c r="F418" s="90"/>
      <c r="G418" s="117"/>
    </row>
    <row r="419" spans="1:7" ht="14.25" x14ac:dyDescent="0.2">
      <c r="A419" s="40" t="str">
        <f t="shared" si="6"/>
        <v xml:space="preserve"> </v>
      </c>
      <c r="B419" s="89"/>
      <c r="C419" s="90"/>
      <c r="D419" s="26"/>
      <c r="E419" s="25"/>
      <c r="F419" s="90"/>
      <c r="G419" s="117"/>
    </row>
    <row r="420" spans="1:7" ht="14.25" x14ac:dyDescent="0.2">
      <c r="A420" s="40" t="str">
        <f t="shared" si="6"/>
        <v xml:space="preserve"> </v>
      </c>
      <c r="B420" s="89"/>
      <c r="C420" s="90"/>
      <c r="D420" s="26"/>
      <c r="E420" s="25"/>
      <c r="F420" s="90"/>
      <c r="G420" s="117"/>
    </row>
    <row r="421" spans="1:7" ht="14.25" x14ac:dyDescent="0.2">
      <c r="A421" s="40" t="str">
        <f t="shared" si="6"/>
        <v xml:space="preserve"> </v>
      </c>
      <c r="B421" s="89"/>
      <c r="C421" s="90"/>
      <c r="D421" s="26"/>
      <c r="E421" s="25"/>
      <c r="F421" s="90"/>
      <c r="G421" s="117"/>
    </row>
    <row r="422" spans="1:7" ht="14.25" x14ac:dyDescent="0.2">
      <c r="A422" s="40" t="str">
        <f t="shared" si="6"/>
        <v xml:space="preserve"> </v>
      </c>
      <c r="B422" s="89"/>
      <c r="C422" s="90"/>
      <c r="D422" s="26"/>
      <c r="E422" s="25"/>
      <c r="F422" s="90"/>
      <c r="G422" s="117"/>
    </row>
    <row r="423" spans="1:7" ht="14.25" x14ac:dyDescent="0.2">
      <c r="A423" s="40" t="str">
        <f t="shared" si="6"/>
        <v xml:space="preserve"> </v>
      </c>
      <c r="B423" s="89"/>
      <c r="C423" s="90"/>
      <c r="D423" s="26"/>
      <c r="E423" s="25"/>
      <c r="F423" s="90"/>
      <c r="G423" s="117"/>
    </row>
    <row r="424" spans="1:7" ht="14.25" x14ac:dyDescent="0.2">
      <c r="A424" s="40" t="str">
        <f t="shared" si="6"/>
        <v xml:space="preserve"> </v>
      </c>
      <c r="B424" s="89"/>
      <c r="C424" s="90"/>
      <c r="D424" s="26"/>
      <c r="E424" s="25"/>
      <c r="F424" s="90"/>
      <c r="G424" s="117"/>
    </row>
    <row r="425" spans="1:7" ht="14.25" x14ac:dyDescent="0.2">
      <c r="A425" s="40" t="str">
        <f t="shared" si="6"/>
        <v xml:space="preserve"> </v>
      </c>
      <c r="B425" s="89"/>
      <c r="C425" s="90"/>
      <c r="D425" s="26"/>
      <c r="E425" s="25"/>
      <c r="F425" s="90"/>
      <c r="G425" s="117"/>
    </row>
    <row r="426" spans="1:7" ht="14.25" x14ac:dyDescent="0.2">
      <c r="A426" s="40" t="str">
        <f t="shared" si="6"/>
        <v xml:space="preserve"> </v>
      </c>
      <c r="B426" s="89"/>
      <c r="C426" s="90"/>
      <c r="D426" s="26"/>
      <c r="E426" s="25"/>
      <c r="F426" s="90"/>
      <c r="G426" s="117"/>
    </row>
    <row r="427" spans="1:7" ht="14.25" x14ac:dyDescent="0.2">
      <c r="A427" s="40" t="str">
        <f t="shared" si="6"/>
        <v xml:space="preserve"> </v>
      </c>
      <c r="B427" s="89"/>
      <c r="C427" s="90"/>
      <c r="D427" s="26"/>
      <c r="E427" s="25"/>
      <c r="F427" s="90"/>
      <c r="G427" s="117"/>
    </row>
    <row r="428" spans="1:7" ht="14.25" x14ac:dyDescent="0.2">
      <c r="A428" s="40" t="str">
        <f t="shared" si="6"/>
        <v xml:space="preserve"> </v>
      </c>
      <c r="B428" s="89"/>
      <c r="C428" s="90"/>
      <c r="D428" s="26"/>
      <c r="E428" s="25"/>
      <c r="F428" s="90"/>
      <c r="G428" s="117"/>
    </row>
    <row r="429" spans="1:7" ht="14.25" x14ac:dyDescent="0.2">
      <c r="A429" s="40" t="str">
        <f t="shared" si="6"/>
        <v xml:space="preserve"> </v>
      </c>
      <c r="B429" s="89"/>
      <c r="C429" s="90"/>
      <c r="D429" s="26"/>
      <c r="E429" s="25"/>
      <c r="F429" s="90"/>
      <c r="G429" s="117"/>
    </row>
    <row r="430" spans="1:7" ht="14.25" x14ac:dyDescent="0.2">
      <c r="A430" s="40" t="str">
        <f t="shared" si="6"/>
        <v xml:space="preserve"> </v>
      </c>
      <c r="B430" s="89"/>
      <c r="C430" s="90"/>
      <c r="D430" s="26"/>
      <c r="E430" s="25"/>
      <c r="F430" s="90"/>
      <c r="G430" s="117"/>
    </row>
    <row r="431" spans="1:7" ht="14.25" x14ac:dyDescent="0.2">
      <c r="A431" s="40" t="str">
        <f t="shared" si="6"/>
        <v xml:space="preserve"> </v>
      </c>
      <c r="B431" s="89"/>
      <c r="C431" s="90"/>
      <c r="D431" s="26"/>
      <c r="E431" s="25"/>
      <c r="F431" s="90"/>
      <c r="G431" s="117"/>
    </row>
    <row r="432" spans="1:7" ht="14.25" x14ac:dyDescent="0.2">
      <c r="A432" s="40" t="str">
        <f t="shared" si="6"/>
        <v xml:space="preserve"> </v>
      </c>
      <c r="B432" s="89"/>
      <c r="C432" s="90"/>
      <c r="D432" s="26"/>
      <c r="E432" s="25"/>
      <c r="F432" s="90"/>
      <c r="G432" s="117"/>
    </row>
    <row r="433" spans="1:7" ht="14.25" x14ac:dyDescent="0.2">
      <c r="A433" s="40" t="str">
        <f t="shared" si="6"/>
        <v xml:space="preserve"> </v>
      </c>
      <c r="B433" s="89"/>
      <c r="C433" s="90"/>
      <c r="D433" s="26"/>
      <c r="E433" s="25"/>
      <c r="F433" s="90"/>
      <c r="G433" s="117"/>
    </row>
    <row r="434" spans="1:7" ht="14.25" x14ac:dyDescent="0.2">
      <c r="A434" s="40" t="str">
        <f t="shared" si="6"/>
        <v xml:space="preserve"> </v>
      </c>
      <c r="B434" s="89"/>
      <c r="C434" s="90"/>
      <c r="D434" s="26"/>
      <c r="E434" s="25"/>
      <c r="F434" s="90"/>
      <c r="G434" s="117"/>
    </row>
    <row r="435" spans="1:7" ht="14.25" x14ac:dyDescent="0.2">
      <c r="A435" s="40" t="str">
        <f t="shared" si="6"/>
        <v xml:space="preserve"> </v>
      </c>
      <c r="B435" s="89"/>
      <c r="C435" s="90"/>
      <c r="D435" s="26"/>
      <c r="E435" s="25"/>
      <c r="F435" s="90"/>
      <c r="G435" s="117"/>
    </row>
    <row r="436" spans="1:7" ht="14.25" x14ac:dyDescent="0.2">
      <c r="A436" s="40" t="str">
        <f t="shared" si="6"/>
        <v xml:space="preserve"> </v>
      </c>
      <c r="B436" s="89"/>
      <c r="C436" s="90"/>
      <c r="D436" s="26"/>
      <c r="E436" s="25"/>
      <c r="F436" s="90"/>
      <c r="G436" s="117"/>
    </row>
    <row r="437" spans="1:7" ht="14.25" x14ac:dyDescent="0.2">
      <c r="A437" s="40" t="str">
        <f t="shared" si="6"/>
        <v xml:space="preserve"> </v>
      </c>
      <c r="B437" s="89"/>
      <c r="C437" s="90"/>
      <c r="D437" s="26"/>
      <c r="E437" s="25"/>
      <c r="F437" s="90"/>
      <c r="G437" s="117"/>
    </row>
    <row r="438" spans="1:7" ht="14.25" x14ac:dyDescent="0.2">
      <c r="A438" s="40" t="str">
        <f t="shared" si="6"/>
        <v xml:space="preserve"> </v>
      </c>
      <c r="B438" s="89"/>
      <c r="C438" s="90"/>
      <c r="D438" s="26"/>
      <c r="E438" s="25"/>
      <c r="F438" s="90"/>
      <c r="G438" s="117"/>
    </row>
    <row r="439" spans="1:7" ht="14.25" x14ac:dyDescent="0.2">
      <c r="A439" s="40" t="str">
        <f t="shared" si="6"/>
        <v xml:space="preserve"> </v>
      </c>
      <c r="B439" s="89"/>
      <c r="C439" s="90"/>
      <c r="D439" s="26"/>
      <c r="E439" s="25"/>
      <c r="F439" s="90"/>
      <c r="G439" s="117"/>
    </row>
    <row r="440" spans="1:7" ht="14.25" x14ac:dyDescent="0.2">
      <c r="A440" s="40" t="str">
        <f t="shared" si="6"/>
        <v xml:space="preserve"> </v>
      </c>
      <c r="B440" s="89"/>
      <c r="C440" s="90"/>
      <c r="D440" s="26"/>
      <c r="E440" s="25"/>
      <c r="F440" s="90"/>
      <c r="G440" s="117"/>
    </row>
    <row r="441" spans="1:7" ht="14.25" x14ac:dyDescent="0.2">
      <c r="A441" s="40" t="str">
        <f t="shared" si="6"/>
        <v xml:space="preserve"> </v>
      </c>
      <c r="B441" s="89"/>
      <c r="C441" s="90"/>
      <c r="D441" s="26"/>
      <c r="E441" s="25"/>
      <c r="F441" s="90"/>
      <c r="G441" s="117"/>
    </row>
    <row r="442" spans="1:7" ht="14.25" x14ac:dyDescent="0.2">
      <c r="A442" s="40" t="str">
        <f t="shared" si="6"/>
        <v xml:space="preserve"> </v>
      </c>
      <c r="B442" s="89"/>
      <c r="C442" s="90"/>
      <c r="D442" s="26"/>
      <c r="E442" s="25"/>
      <c r="F442" s="90"/>
      <c r="G442" s="117"/>
    </row>
    <row r="443" spans="1:7" ht="14.25" x14ac:dyDescent="0.2">
      <c r="A443" s="40" t="str">
        <f t="shared" si="6"/>
        <v xml:space="preserve"> </v>
      </c>
      <c r="B443" s="89"/>
      <c r="C443" s="90"/>
      <c r="D443" s="26"/>
      <c r="E443" s="25"/>
      <c r="F443" s="90"/>
      <c r="G443" s="117"/>
    </row>
    <row r="444" spans="1:7" ht="14.25" x14ac:dyDescent="0.2">
      <c r="A444" s="40" t="str">
        <f t="shared" si="6"/>
        <v xml:space="preserve"> </v>
      </c>
      <c r="B444" s="89"/>
      <c r="C444" s="90"/>
      <c r="D444" s="26"/>
      <c r="E444" s="25"/>
      <c r="F444" s="90"/>
      <c r="G444" s="117"/>
    </row>
    <row r="445" spans="1:7" ht="14.25" x14ac:dyDescent="0.2">
      <c r="A445" s="40" t="str">
        <f t="shared" si="6"/>
        <v xml:space="preserve"> </v>
      </c>
      <c r="B445" s="89"/>
      <c r="C445" s="90"/>
      <c r="D445" s="26"/>
      <c r="E445" s="25"/>
      <c r="F445" s="90"/>
      <c r="G445" s="117"/>
    </row>
    <row r="446" spans="1:7" ht="14.25" x14ac:dyDescent="0.2">
      <c r="A446" s="40" t="str">
        <f t="shared" si="6"/>
        <v xml:space="preserve"> </v>
      </c>
      <c r="B446" s="89"/>
      <c r="C446" s="90"/>
      <c r="D446" s="26"/>
      <c r="E446" s="25"/>
      <c r="F446" s="90"/>
      <c r="G446" s="117"/>
    </row>
    <row r="447" spans="1:7" ht="14.25" x14ac:dyDescent="0.2">
      <c r="A447" s="40" t="str">
        <f t="shared" si="6"/>
        <v xml:space="preserve"> </v>
      </c>
      <c r="B447" s="89"/>
      <c r="C447" s="90"/>
      <c r="D447" s="26"/>
      <c r="E447" s="25"/>
      <c r="F447" s="90"/>
      <c r="G447" s="117"/>
    </row>
    <row r="448" spans="1:7" ht="14.25" x14ac:dyDescent="0.2">
      <c r="A448" s="40" t="str">
        <f t="shared" si="6"/>
        <v xml:space="preserve"> </v>
      </c>
      <c r="B448" s="89"/>
      <c r="C448" s="90"/>
      <c r="D448" s="26"/>
      <c r="E448" s="25"/>
      <c r="F448" s="90"/>
      <c r="G448" s="117"/>
    </row>
    <row r="449" spans="1:7" ht="14.25" x14ac:dyDescent="0.2">
      <c r="A449" s="40" t="str">
        <f t="shared" si="6"/>
        <v xml:space="preserve"> </v>
      </c>
      <c r="B449" s="89"/>
      <c r="C449" s="90"/>
      <c r="D449" s="26"/>
      <c r="E449" s="25"/>
      <c r="F449" s="90"/>
      <c r="G449" s="117"/>
    </row>
    <row r="450" spans="1:7" ht="14.25" x14ac:dyDescent="0.2">
      <c r="A450" s="40" t="str">
        <f t="shared" ref="A450:A501" si="7">B450&amp;" "&amp;C450</f>
        <v xml:space="preserve"> </v>
      </c>
      <c r="B450" s="89"/>
      <c r="C450" s="90"/>
      <c r="D450" s="26"/>
      <c r="E450" s="25"/>
      <c r="F450" s="90"/>
      <c r="G450" s="117"/>
    </row>
    <row r="451" spans="1:7" ht="14.25" x14ac:dyDescent="0.2">
      <c r="A451" s="40" t="str">
        <f t="shared" si="7"/>
        <v xml:space="preserve"> </v>
      </c>
      <c r="B451" s="89"/>
      <c r="C451" s="90"/>
      <c r="D451" s="26"/>
      <c r="E451" s="25"/>
      <c r="F451" s="90"/>
      <c r="G451" s="117"/>
    </row>
    <row r="452" spans="1:7" ht="14.25" x14ac:dyDescent="0.2">
      <c r="A452" s="40" t="str">
        <f t="shared" si="7"/>
        <v xml:space="preserve"> </v>
      </c>
      <c r="B452" s="89"/>
      <c r="C452" s="90"/>
      <c r="D452" s="26"/>
      <c r="E452" s="25"/>
      <c r="F452" s="90"/>
      <c r="G452" s="117"/>
    </row>
    <row r="453" spans="1:7" ht="14.25" x14ac:dyDescent="0.2">
      <c r="A453" s="40" t="str">
        <f t="shared" si="7"/>
        <v xml:space="preserve"> </v>
      </c>
      <c r="B453" s="89"/>
      <c r="C453" s="90"/>
      <c r="D453" s="26"/>
      <c r="E453" s="25"/>
      <c r="F453" s="90"/>
      <c r="G453" s="117"/>
    </row>
    <row r="454" spans="1:7" ht="14.25" x14ac:dyDescent="0.2">
      <c r="A454" s="40" t="str">
        <f t="shared" si="7"/>
        <v xml:space="preserve"> </v>
      </c>
      <c r="B454" s="89"/>
      <c r="C454" s="90"/>
      <c r="D454" s="26"/>
      <c r="E454" s="25"/>
      <c r="F454" s="90"/>
      <c r="G454" s="117"/>
    </row>
    <row r="455" spans="1:7" ht="14.25" x14ac:dyDescent="0.2">
      <c r="A455" s="40" t="str">
        <f t="shared" si="7"/>
        <v xml:space="preserve"> </v>
      </c>
      <c r="B455" s="89"/>
      <c r="C455" s="90"/>
      <c r="D455" s="26"/>
      <c r="E455" s="25"/>
      <c r="F455" s="90"/>
      <c r="G455" s="117"/>
    </row>
    <row r="456" spans="1:7" ht="14.25" x14ac:dyDescent="0.2">
      <c r="A456" s="40" t="str">
        <f t="shared" si="7"/>
        <v xml:space="preserve"> </v>
      </c>
      <c r="B456" s="89"/>
      <c r="C456" s="90"/>
      <c r="D456" s="26"/>
      <c r="E456" s="25"/>
      <c r="F456" s="90"/>
      <c r="G456" s="117"/>
    </row>
    <row r="457" spans="1:7" ht="14.25" x14ac:dyDescent="0.2">
      <c r="A457" s="40" t="str">
        <f t="shared" si="7"/>
        <v xml:space="preserve"> </v>
      </c>
      <c r="B457" s="89"/>
      <c r="C457" s="90"/>
      <c r="D457" s="26"/>
      <c r="E457" s="25"/>
      <c r="F457" s="90"/>
      <c r="G457" s="117"/>
    </row>
    <row r="458" spans="1:7" ht="14.25" x14ac:dyDescent="0.2">
      <c r="A458" s="40" t="str">
        <f t="shared" si="7"/>
        <v xml:space="preserve"> </v>
      </c>
      <c r="B458" s="89"/>
      <c r="C458" s="90"/>
      <c r="D458" s="26"/>
      <c r="E458" s="25"/>
      <c r="F458" s="90"/>
      <c r="G458" s="117"/>
    </row>
    <row r="459" spans="1:7" ht="14.25" x14ac:dyDescent="0.2">
      <c r="A459" s="40" t="str">
        <f t="shared" si="7"/>
        <v xml:space="preserve"> </v>
      </c>
      <c r="B459" s="89"/>
      <c r="C459" s="90"/>
      <c r="D459" s="26"/>
      <c r="E459" s="25"/>
      <c r="F459" s="90"/>
      <c r="G459" s="117"/>
    </row>
    <row r="460" spans="1:7" ht="14.25" x14ac:dyDescent="0.2">
      <c r="A460" s="40" t="str">
        <f t="shared" si="7"/>
        <v xml:space="preserve"> </v>
      </c>
      <c r="B460" s="89"/>
      <c r="C460" s="90"/>
      <c r="D460" s="26"/>
      <c r="E460" s="25"/>
      <c r="F460" s="90"/>
      <c r="G460" s="117"/>
    </row>
    <row r="461" spans="1:7" ht="14.25" x14ac:dyDescent="0.2">
      <c r="A461" s="40" t="str">
        <f t="shared" si="7"/>
        <v xml:space="preserve"> </v>
      </c>
      <c r="B461" s="89"/>
      <c r="C461" s="90"/>
      <c r="D461" s="26"/>
      <c r="E461" s="25"/>
      <c r="F461" s="90"/>
      <c r="G461" s="117"/>
    </row>
    <row r="462" spans="1:7" ht="14.25" x14ac:dyDescent="0.2">
      <c r="A462" s="40" t="str">
        <f t="shared" si="7"/>
        <v xml:space="preserve"> </v>
      </c>
      <c r="B462" s="89"/>
      <c r="C462" s="90"/>
      <c r="D462" s="26"/>
      <c r="E462" s="25"/>
      <c r="F462" s="90"/>
      <c r="G462" s="117"/>
    </row>
    <row r="463" spans="1:7" ht="14.25" x14ac:dyDescent="0.2">
      <c r="A463" s="40" t="str">
        <f t="shared" si="7"/>
        <v xml:space="preserve"> </v>
      </c>
      <c r="B463" s="89"/>
      <c r="C463" s="90"/>
      <c r="D463" s="26"/>
      <c r="E463" s="25"/>
      <c r="F463" s="90"/>
      <c r="G463" s="117"/>
    </row>
    <row r="464" spans="1:7" ht="14.25" x14ac:dyDescent="0.2">
      <c r="A464" s="40" t="str">
        <f t="shared" si="7"/>
        <v xml:space="preserve"> </v>
      </c>
      <c r="B464" s="89"/>
      <c r="C464" s="90"/>
      <c r="D464" s="26"/>
      <c r="E464" s="25"/>
      <c r="F464" s="90"/>
      <c r="G464" s="117"/>
    </row>
    <row r="465" spans="1:7" ht="14.25" x14ac:dyDescent="0.2">
      <c r="A465" s="40" t="str">
        <f t="shared" si="7"/>
        <v xml:space="preserve"> </v>
      </c>
      <c r="B465" s="89"/>
      <c r="C465" s="90"/>
      <c r="D465" s="26"/>
      <c r="E465" s="25"/>
      <c r="F465" s="90"/>
      <c r="G465" s="117"/>
    </row>
    <row r="466" spans="1:7" ht="14.25" x14ac:dyDescent="0.2">
      <c r="A466" s="40" t="str">
        <f t="shared" si="7"/>
        <v xml:space="preserve"> </v>
      </c>
      <c r="B466" s="89"/>
      <c r="C466" s="90"/>
      <c r="D466" s="26"/>
      <c r="E466" s="25"/>
      <c r="F466" s="90"/>
      <c r="G466" s="117"/>
    </row>
    <row r="467" spans="1:7" ht="14.25" x14ac:dyDescent="0.2">
      <c r="A467" s="40" t="str">
        <f t="shared" si="7"/>
        <v xml:space="preserve"> </v>
      </c>
      <c r="B467" s="89"/>
      <c r="C467" s="90"/>
      <c r="D467" s="26"/>
      <c r="E467" s="25"/>
      <c r="F467" s="90"/>
      <c r="G467" s="117"/>
    </row>
    <row r="468" spans="1:7" ht="14.25" x14ac:dyDescent="0.2">
      <c r="A468" s="40" t="str">
        <f t="shared" si="7"/>
        <v xml:space="preserve"> </v>
      </c>
      <c r="B468" s="89"/>
      <c r="C468" s="90"/>
      <c r="D468" s="26"/>
      <c r="E468" s="25"/>
      <c r="F468" s="90"/>
      <c r="G468" s="117"/>
    </row>
    <row r="469" spans="1:7" ht="14.25" x14ac:dyDescent="0.2">
      <c r="A469" s="40" t="str">
        <f t="shared" si="7"/>
        <v xml:space="preserve"> </v>
      </c>
      <c r="B469" s="89"/>
      <c r="C469" s="90"/>
      <c r="D469" s="26"/>
      <c r="E469" s="25"/>
      <c r="F469" s="90"/>
      <c r="G469" s="117"/>
    </row>
    <row r="470" spans="1:7" ht="14.25" x14ac:dyDescent="0.2">
      <c r="A470" s="40" t="str">
        <f t="shared" si="7"/>
        <v xml:space="preserve"> </v>
      </c>
      <c r="B470" s="89"/>
      <c r="C470" s="90"/>
      <c r="D470" s="26"/>
      <c r="E470" s="25"/>
      <c r="F470" s="90"/>
      <c r="G470" s="117"/>
    </row>
    <row r="471" spans="1:7" ht="14.25" x14ac:dyDescent="0.2">
      <c r="A471" s="40" t="str">
        <f t="shared" si="7"/>
        <v xml:space="preserve"> </v>
      </c>
      <c r="B471" s="89"/>
      <c r="C471" s="90"/>
      <c r="D471" s="26"/>
      <c r="E471" s="25"/>
      <c r="F471" s="90"/>
      <c r="G471" s="117"/>
    </row>
    <row r="472" spans="1:7" ht="14.25" x14ac:dyDescent="0.2">
      <c r="A472" s="40" t="str">
        <f t="shared" si="7"/>
        <v xml:space="preserve"> </v>
      </c>
      <c r="B472" s="89"/>
      <c r="C472" s="90"/>
      <c r="D472" s="26"/>
      <c r="E472" s="25"/>
      <c r="F472" s="90"/>
      <c r="G472" s="117"/>
    </row>
    <row r="473" spans="1:7" ht="14.25" x14ac:dyDescent="0.2">
      <c r="A473" s="40" t="str">
        <f t="shared" si="7"/>
        <v xml:space="preserve"> </v>
      </c>
      <c r="B473" s="89"/>
      <c r="C473" s="90"/>
      <c r="D473" s="26"/>
      <c r="E473" s="25"/>
      <c r="F473" s="90"/>
      <c r="G473" s="117"/>
    </row>
    <row r="474" spans="1:7" ht="14.25" x14ac:dyDescent="0.2">
      <c r="A474" s="40" t="str">
        <f t="shared" si="7"/>
        <v xml:space="preserve"> </v>
      </c>
      <c r="B474" s="89"/>
      <c r="C474" s="90"/>
      <c r="D474" s="26"/>
      <c r="E474" s="25"/>
      <c r="F474" s="90"/>
      <c r="G474" s="117"/>
    </row>
    <row r="475" spans="1:7" ht="14.25" x14ac:dyDescent="0.2">
      <c r="A475" s="40" t="str">
        <f t="shared" si="7"/>
        <v xml:space="preserve"> </v>
      </c>
      <c r="B475" s="89"/>
      <c r="C475" s="90"/>
      <c r="D475" s="26"/>
      <c r="E475" s="25"/>
      <c r="F475" s="90"/>
      <c r="G475" s="117"/>
    </row>
    <row r="476" spans="1:7" ht="14.25" x14ac:dyDescent="0.2">
      <c r="A476" s="40" t="str">
        <f t="shared" si="7"/>
        <v xml:space="preserve"> </v>
      </c>
      <c r="B476" s="89"/>
      <c r="C476" s="90"/>
      <c r="D476" s="26"/>
      <c r="E476" s="25"/>
      <c r="F476" s="90"/>
      <c r="G476" s="117"/>
    </row>
    <row r="477" spans="1:7" ht="14.25" x14ac:dyDescent="0.2">
      <c r="A477" s="40" t="str">
        <f t="shared" si="7"/>
        <v xml:space="preserve"> </v>
      </c>
      <c r="B477" s="89"/>
      <c r="C477" s="90"/>
      <c r="D477" s="26"/>
      <c r="E477" s="25"/>
      <c r="F477" s="90"/>
      <c r="G477" s="117"/>
    </row>
    <row r="478" spans="1:7" ht="14.25" x14ac:dyDescent="0.2">
      <c r="A478" s="40" t="str">
        <f t="shared" si="7"/>
        <v xml:space="preserve"> </v>
      </c>
      <c r="B478" s="89"/>
      <c r="C478" s="90"/>
      <c r="D478" s="26"/>
      <c r="E478" s="25"/>
      <c r="F478" s="90"/>
      <c r="G478" s="117"/>
    </row>
    <row r="479" spans="1:7" ht="14.25" x14ac:dyDescent="0.2">
      <c r="A479" s="40" t="str">
        <f t="shared" si="7"/>
        <v xml:space="preserve"> </v>
      </c>
      <c r="B479" s="89"/>
      <c r="C479" s="90"/>
      <c r="D479" s="26"/>
      <c r="E479" s="25"/>
      <c r="F479" s="90"/>
      <c r="G479" s="117"/>
    </row>
    <row r="480" spans="1:7" ht="14.25" x14ac:dyDescent="0.2">
      <c r="A480" s="40" t="str">
        <f t="shared" si="7"/>
        <v xml:space="preserve"> </v>
      </c>
      <c r="B480" s="89"/>
      <c r="C480" s="90"/>
      <c r="D480" s="26"/>
      <c r="E480" s="25"/>
      <c r="F480" s="90"/>
      <c r="G480" s="117"/>
    </row>
    <row r="481" spans="1:7" ht="14.25" x14ac:dyDescent="0.2">
      <c r="A481" s="40" t="str">
        <f t="shared" si="7"/>
        <v xml:space="preserve"> </v>
      </c>
      <c r="B481" s="89"/>
      <c r="C481" s="90"/>
      <c r="D481" s="26"/>
      <c r="E481" s="25"/>
      <c r="F481" s="90"/>
      <c r="G481" s="117"/>
    </row>
    <row r="482" spans="1:7" ht="14.25" x14ac:dyDescent="0.2">
      <c r="A482" s="40" t="str">
        <f t="shared" si="7"/>
        <v xml:space="preserve"> </v>
      </c>
      <c r="B482" s="89"/>
      <c r="C482" s="90"/>
      <c r="D482" s="26"/>
      <c r="E482" s="25"/>
      <c r="F482" s="90"/>
      <c r="G482" s="117"/>
    </row>
    <row r="483" spans="1:7" ht="14.25" x14ac:dyDescent="0.2">
      <c r="A483" s="40" t="str">
        <f t="shared" si="7"/>
        <v xml:space="preserve"> </v>
      </c>
      <c r="B483" s="89"/>
      <c r="C483" s="90"/>
      <c r="D483" s="26"/>
      <c r="E483" s="25"/>
      <c r="F483" s="90"/>
      <c r="G483" s="117"/>
    </row>
    <row r="484" spans="1:7" ht="14.25" x14ac:dyDescent="0.2">
      <c r="A484" s="40" t="str">
        <f t="shared" si="7"/>
        <v xml:space="preserve"> </v>
      </c>
      <c r="B484" s="89"/>
      <c r="C484" s="90"/>
      <c r="D484" s="26"/>
      <c r="E484" s="25"/>
      <c r="F484" s="90"/>
      <c r="G484" s="117"/>
    </row>
    <row r="485" spans="1:7" ht="14.25" x14ac:dyDescent="0.2">
      <c r="A485" s="40" t="str">
        <f t="shared" si="7"/>
        <v xml:space="preserve"> </v>
      </c>
      <c r="B485" s="89"/>
      <c r="C485" s="90"/>
      <c r="D485" s="26"/>
      <c r="E485" s="25"/>
      <c r="F485" s="90"/>
      <c r="G485" s="117"/>
    </row>
    <row r="486" spans="1:7" ht="14.25" x14ac:dyDescent="0.2">
      <c r="A486" s="40" t="str">
        <f t="shared" si="7"/>
        <v xml:space="preserve"> </v>
      </c>
      <c r="B486" s="89"/>
      <c r="C486" s="90"/>
      <c r="D486" s="26"/>
      <c r="E486" s="25"/>
      <c r="F486" s="90"/>
      <c r="G486" s="117"/>
    </row>
    <row r="487" spans="1:7" ht="14.25" x14ac:dyDescent="0.2">
      <c r="A487" s="40" t="str">
        <f t="shared" si="7"/>
        <v xml:space="preserve"> </v>
      </c>
      <c r="B487" s="89"/>
      <c r="C487" s="90"/>
      <c r="D487" s="26"/>
      <c r="E487" s="25"/>
      <c r="F487" s="90"/>
      <c r="G487" s="117"/>
    </row>
    <row r="488" spans="1:7" ht="14.25" x14ac:dyDescent="0.2">
      <c r="A488" s="40" t="str">
        <f t="shared" si="7"/>
        <v xml:space="preserve"> </v>
      </c>
      <c r="B488" s="89"/>
      <c r="C488" s="90"/>
      <c r="D488" s="26"/>
      <c r="E488" s="25"/>
      <c r="F488" s="90"/>
      <c r="G488" s="117"/>
    </row>
    <row r="489" spans="1:7" ht="14.25" x14ac:dyDescent="0.2">
      <c r="A489" s="40" t="str">
        <f t="shared" si="7"/>
        <v xml:space="preserve"> </v>
      </c>
      <c r="B489" s="89"/>
      <c r="C489" s="90"/>
      <c r="D489" s="26"/>
      <c r="E489" s="25"/>
      <c r="F489" s="90"/>
      <c r="G489" s="117"/>
    </row>
    <row r="490" spans="1:7" ht="14.25" x14ac:dyDescent="0.2">
      <c r="A490" s="40" t="str">
        <f t="shared" si="7"/>
        <v xml:space="preserve"> </v>
      </c>
      <c r="B490" s="89"/>
      <c r="C490" s="90"/>
      <c r="D490" s="26"/>
      <c r="E490" s="25"/>
      <c r="F490" s="90"/>
      <c r="G490" s="117"/>
    </row>
    <row r="491" spans="1:7" ht="14.25" x14ac:dyDescent="0.2">
      <c r="A491" s="40" t="str">
        <f t="shared" si="7"/>
        <v xml:space="preserve"> </v>
      </c>
      <c r="B491" s="89"/>
      <c r="C491" s="90"/>
      <c r="D491" s="26"/>
      <c r="E491" s="25"/>
      <c r="F491" s="90"/>
      <c r="G491" s="117"/>
    </row>
    <row r="492" spans="1:7" ht="14.25" x14ac:dyDescent="0.2">
      <c r="A492" s="40" t="str">
        <f t="shared" si="7"/>
        <v xml:space="preserve"> </v>
      </c>
      <c r="B492" s="89"/>
      <c r="C492" s="90"/>
      <c r="D492" s="26"/>
      <c r="E492" s="25"/>
      <c r="F492" s="90"/>
      <c r="G492" s="117"/>
    </row>
    <row r="493" spans="1:7" ht="14.25" x14ac:dyDescent="0.2">
      <c r="A493" s="40" t="str">
        <f t="shared" si="7"/>
        <v xml:space="preserve"> </v>
      </c>
      <c r="B493" s="89"/>
      <c r="C493" s="90"/>
      <c r="D493" s="26"/>
      <c r="E493" s="25"/>
      <c r="F493" s="90"/>
      <c r="G493" s="117"/>
    </row>
    <row r="494" spans="1:7" ht="14.25" x14ac:dyDescent="0.2">
      <c r="A494" s="40" t="str">
        <f t="shared" si="7"/>
        <v xml:space="preserve"> </v>
      </c>
      <c r="B494" s="89"/>
      <c r="C494" s="90"/>
      <c r="D494" s="26"/>
      <c r="E494" s="25"/>
      <c r="F494" s="90"/>
      <c r="G494" s="117"/>
    </row>
    <row r="495" spans="1:7" ht="14.25" x14ac:dyDescent="0.2">
      <c r="A495" s="40" t="str">
        <f t="shared" si="7"/>
        <v xml:space="preserve"> </v>
      </c>
      <c r="B495" s="89"/>
      <c r="C495" s="90"/>
      <c r="D495" s="26"/>
      <c r="E495" s="25"/>
      <c r="F495" s="90"/>
      <c r="G495" s="117"/>
    </row>
    <row r="496" spans="1:7" ht="14.25" x14ac:dyDescent="0.2">
      <c r="A496" s="40" t="str">
        <f t="shared" si="7"/>
        <v xml:space="preserve"> </v>
      </c>
      <c r="B496" s="89"/>
      <c r="C496" s="90"/>
      <c r="D496" s="26"/>
      <c r="E496" s="25"/>
      <c r="F496" s="90"/>
      <c r="G496" s="117"/>
    </row>
    <row r="497" spans="1:7" ht="14.25" x14ac:dyDescent="0.2">
      <c r="A497" s="40" t="str">
        <f t="shared" si="7"/>
        <v xml:space="preserve"> </v>
      </c>
      <c r="B497" s="89"/>
      <c r="C497" s="90"/>
      <c r="D497" s="26"/>
      <c r="E497" s="25"/>
      <c r="F497" s="90"/>
      <c r="G497" s="117"/>
    </row>
    <row r="498" spans="1:7" ht="14.25" x14ac:dyDescent="0.2">
      <c r="A498" s="40" t="str">
        <f t="shared" si="7"/>
        <v xml:space="preserve"> </v>
      </c>
      <c r="B498" s="89"/>
      <c r="C498" s="90"/>
      <c r="D498" s="26"/>
      <c r="E498" s="25"/>
      <c r="F498" s="90"/>
      <c r="G498" s="117"/>
    </row>
    <row r="499" spans="1:7" ht="14.25" x14ac:dyDescent="0.2">
      <c r="A499" s="40" t="str">
        <f t="shared" si="7"/>
        <v xml:space="preserve"> </v>
      </c>
      <c r="B499" s="89"/>
      <c r="C499" s="90"/>
      <c r="D499" s="26"/>
      <c r="E499" s="25"/>
      <c r="F499" s="90"/>
      <c r="G499" s="117"/>
    </row>
    <row r="500" spans="1:7" ht="14.25" x14ac:dyDescent="0.2">
      <c r="A500" s="40" t="str">
        <f t="shared" si="7"/>
        <v xml:space="preserve"> </v>
      </c>
      <c r="B500" s="89"/>
      <c r="C500" s="90"/>
      <c r="D500" s="26"/>
      <c r="E500" s="25"/>
      <c r="F500" s="90"/>
      <c r="G500" s="117"/>
    </row>
    <row r="501" spans="1:7" ht="14.25" x14ac:dyDescent="0.2">
      <c r="A501" s="40" t="str">
        <f t="shared" si="7"/>
        <v xml:space="preserve"> </v>
      </c>
      <c r="B501" s="89"/>
      <c r="C501" s="90"/>
      <c r="D501" s="26"/>
      <c r="E501" s="25"/>
      <c r="F501" s="90"/>
      <c r="G501" s="117"/>
    </row>
    <row r="502" spans="1:7" ht="15" x14ac:dyDescent="0.25">
      <c r="C502" s="2" t="str">
        <f t="shared" ref="C502:C503" si="8">D502&amp;" "&amp;E502</f>
        <v xml:space="preserve"> </v>
      </c>
      <c r="D502" s="3"/>
      <c r="E502" s="2"/>
      <c r="F502" s="2"/>
      <c r="G502" s="118"/>
    </row>
    <row r="503" spans="1:7" ht="15" x14ac:dyDescent="0.25">
      <c r="C503" s="2" t="str">
        <f t="shared" si="8"/>
        <v xml:space="preserve"> </v>
      </c>
      <c r="D503" s="3"/>
      <c r="E503" s="2"/>
      <c r="F503" s="2"/>
      <c r="G503" s="118"/>
    </row>
    <row r="504" spans="1:7" ht="15" x14ac:dyDescent="0.25">
      <c r="C504" s="2" t="str">
        <f t="shared" ref="C504:C567" si="9">D504&amp;" "&amp;E504</f>
        <v xml:space="preserve"> </v>
      </c>
      <c r="D504" s="3"/>
      <c r="E504" s="2"/>
      <c r="F504" s="2"/>
      <c r="G504" s="118"/>
    </row>
    <row r="505" spans="1:7" ht="15" x14ac:dyDescent="0.25">
      <c r="C505" s="2" t="str">
        <f t="shared" si="9"/>
        <v xml:space="preserve"> </v>
      </c>
      <c r="D505" s="3"/>
      <c r="E505" s="2"/>
      <c r="F505" s="2"/>
      <c r="G505" s="118"/>
    </row>
    <row r="506" spans="1:7" ht="15" x14ac:dyDescent="0.25">
      <c r="C506" s="2" t="str">
        <f t="shared" si="9"/>
        <v xml:space="preserve"> </v>
      </c>
      <c r="D506" s="3"/>
      <c r="E506" s="2"/>
      <c r="F506" s="2"/>
      <c r="G506" s="118"/>
    </row>
    <row r="507" spans="1:7" ht="15" x14ac:dyDescent="0.25">
      <c r="C507" s="2" t="str">
        <f t="shared" si="9"/>
        <v xml:space="preserve"> </v>
      </c>
      <c r="D507" s="3"/>
      <c r="E507" s="2"/>
      <c r="F507" s="2"/>
      <c r="G507" s="118"/>
    </row>
    <row r="508" spans="1:7" ht="15" x14ac:dyDescent="0.25">
      <c r="C508" s="2" t="str">
        <f t="shared" si="9"/>
        <v xml:space="preserve"> </v>
      </c>
      <c r="D508" s="3"/>
      <c r="E508" s="2"/>
      <c r="F508" s="2"/>
      <c r="G508" s="118"/>
    </row>
    <row r="509" spans="1:7" ht="15" x14ac:dyDescent="0.25">
      <c r="C509" s="2" t="str">
        <f t="shared" si="9"/>
        <v xml:space="preserve"> </v>
      </c>
      <c r="D509" s="3"/>
      <c r="E509" s="2"/>
      <c r="F509" s="2"/>
      <c r="G509" s="118"/>
    </row>
    <row r="510" spans="1:7" ht="15" x14ac:dyDescent="0.25">
      <c r="C510" s="2" t="str">
        <f t="shared" si="9"/>
        <v xml:space="preserve"> </v>
      </c>
      <c r="D510" s="3"/>
      <c r="E510" s="2"/>
      <c r="F510" s="2"/>
      <c r="G510" s="118"/>
    </row>
    <row r="511" spans="1:7" ht="15" x14ac:dyDescent="0.25">
      <c r="C511" s="2" t="str">
        <f t="shared" si="9"/>
        <v xml:space="preserve"> </v>
      </c>
      <c r="D511" s="3"/>
      <c r="E511" s="2"/>
      <c r="F511" s="2"/>
      <c r="G511" s="118"/>
    </row>
    <row r="512" spans="1:7" ht="15" x14ac:dyDescent="0.25">
      <c r="C512" s="2" t="str">
        <f t="shared" si="9"/>
        <v xml:space="preserve"> </v>
      </c>
      <c r="D512" s="3"/>
      <c r="E512" s="2"/>
      <c r="F512" s="2"/>
      <c r="G512" s="118"/>
    </row>
    <row r="513" spans="3:7" ht="15" x14ac:dyDescent="0.25">
      <c r="C513" s="2" t="str">
        <f t="shared" si="9"/>
        <v xml:space="preserve"> </v>
      </c>
      <c r="D513" s="3"/>
      <c r="E513" s="2"/>
      <c r="F513" s="2"/>
      <c r="G513" s="118"/>
    </row>
    <row r="514" spans="3:7" ht="15" x14ac:dyDescent="0.25">
      <c r="C514" s="2" t="str">
        <f t="shared" si="9"/>
        <v xml:space="preserve"> </v>
      </c>
      <c r="D514" s="3"/>
      <c r="E514" s="2"/>
      <c r="F514" s="2"/>
      <c r="G514" s="118"/>
    </row>
    <row r="515" spans="3:7" ht="15" x14ac:dyDescent="0.25">
      <c r="C515" s="2" t="str">
        <f t="shared" si="9"/>
        <v xml:space="preserve"> </v>
      </c>
      <c r="D515" s="3"/>
      <c r="E515" s="2"/>
      <c r="F515" s="2"/>
      <c r="G515" s="118"/>
    </row>
    <row r="516" spans="3:7" ht="15" x14ac:dyDescent="0.25">
      <c r="C516" s="2" t="str">
        <f t="shared" si="9"/>
        <v xml:space="preserve"> </v>
      </c>
      <c r="D516" s="3"/>
      <c r="E516" s="2"/>
      <c r="F516" s="2"/>
      <c r="G516" s="118"/>
    </row>
    <row r="517" spans="3:7" ht="15" x14ac:dyDescent="0.25">
      <c r="C517" s="2" t="str">
        <f t="shared" si="9"/>
        <v xml:space="preserve"> </v>
      </c>
      <c r="D517" s="3"/>
      <c r="E517" s="2"/>
      <c r="F517" s="2"/>
      <c r="G517" s="118"/>
    </row>
    <row r="518" spans="3:7" ht="15" x14ac:dyDescent="0.25">
      <c r="C518" s="2" t="str">
        <f t="shared" si="9"/>
        <v xml:space="preserve"> </v>
      </c>
      <c r="D518" s="3"/>
      <c r="E518" s="2"/>
      <c r="F518" s="2"/>
      <c r="G518" s="118"/>
    </row>
    <row r="519" spans="3:7" ht="15" x14ac:dyDescent="0.25">
      <c r="C519" s="2" t="str">
        <f t="shared" si="9"/>
        <v xml:space="preserve"> </v>
      </c>
      <c r="D519" s="3"/>
      <c r="E519" s="2"/>
      <c r="F519" s="2"/>
      <c r="G519" s="118"/>
    </row>
    <row r="520" spans="3:7" ht="15" x14ac:dyDescent="0.25">
      <c r="C520" s="2" t="str">
        <f t="shared" si="9"/>
        <v xml:space="preserve"> </v>
      </c>
      <c r="D520" s="3"/>
      <c r="E520" s="2"/>
      <c r="F520" s="2"/>
      <c r="G520" s="118"/>
    </row>
    <row r="521" spans="3:7" ht="15" x14ac:dyDescent="0.25">
      <c r="C521" s="2" t="str">
        <f t="shared" si="9"/>
        <v xml:space="preserve"> </v>
      </c>
      <c r="D521" s="3"/>
      <c r="E521" s="2"/>
      <c r="F521" s="2"/>
      <c r="G521" s="118"/>
    </row>
    <row r="522" spans="3:7" ht="15" x14ac:dyDescent="0.25">
      <c r="C522" s="2" t="str">
        <f t="shared" si="9"/>
        <v xml:space="preserve"> </v>
      </c>
      <c r="D522" s="3"/>
      <c r="E522" s="2"/>
      <c r="F522" s="2"/>
      <c r="G522" s="118"/>
    </row>
    <row r="523" spans="3:7" ht="15" x14ac:dyDescent="0.25">
      <c r="C523" s="2" t="str">
        <f t="shared" si="9"/>
        <v xml:space="preserve"> </v>
      </c>
      <c r="D523" s="3"/>
      <c r="E523" s="2"/>
      <c r="F523" s="2"/>
      <c r="G523" s="118"/>
    </row>
    <row r="524" spans="3:7" ht="15" x14ac:dyDescent="0.25">
      <c r="C524" s="2" t="str">
        <f t="shared" si="9"/>
        <v xml:space="preserve"> </v>
      </c>
      <c r="D524" s="3"/>
      <c r="E524" s="2"/>
      <c r="F524" s="2"/>
      <c r="G524" s="118"/>
    </row>
    <row r="525" spans="3:7" ht="15" x14ac:dyDescent="0.25">
      <c r="C525" s="2" t="str">
        <f t="shared" si="9"/>
        <v xml:space="preserve"> </v>
      </c>
      <c r="D525" s="3"/>
      <c r="E525" s="2"/>
      <c r="F525" s="2"/>
      <c r="G525" s="118"/>
    </row>
    <row r="526" spans="3:7" ht="15" x14ac:dyDescent="0.25">
      <c r="C526" s="2" t="str">
        <f t="shared" si="9"/>
        <v xml:space="preserve"> </v>
      </c>
      <c r="D526" s="3"/>
      <c r="E526" s="2"/>
      <c r="F526" s="2"/>
      <c r="G526" s="118"/>
    </row>
    <row r="527" spans="3:7" ht="15" x14ac:dyDescent="0.25">
      <c r="C527" s="2" t="str">
        <f t="shared" si="9"/>
        <v xml:space="preserve"> </v>
      </c>
      <c r="D527" s="3"/>
      <c r="E527" s="2"/>
      <c r="F527" s="2"/>
      <c r="G527" s="118"/>
    </row>
    <row r="528" spans="3:7" ht="15" x14ac:dyDescent="0.25">
      <c r="C528" s="2" t="str">
        <f t="shared" si="9"/>
        <v xml:space="preserve"> </v>
      </c>
      <c r="D528" s="3"/>
      <c r="E528" s="2"/>
      <c r="F528" s="2"/>
      <c r="G528" s="118"/>
    </row>
    <row r="529" spans="3:7" ht="15" x14ac:dyDescent="0.25">
      <c r="C529" s="2" t="str">
        <f t="shared" si="9"/>
        <v xml:space="preserve"> </v>
      </c>
      <c r="D529" s="3"/>
      <c r="E529" s="2"/>
      <c r="F529" s="2"/>
      <c r="G529" s="118"/>
    </row>
    <row r="530" spans="3:7" ht="15" x14ac:dyDescent="0.25">
      <c r="C530" s="2" t="str">
        <f t="shared" si="9"/>
        <v xml:space="preserve"> </v>
      </c>
      <c r="D530" s="3"/>
      <c r="E530" s="2"/>
      <c r="F530" s="2"/>
      <c r="G530" s="118"/>
    </row>
    <row r="531" spans="3:7" ht="15" x14ac:dyDescent="0.25">
      <c r="C531" s="2" t="str">
        <f t="shared" si="9"/>
        <v xml:space="preserve"> </v>
      </c>
      <c r="D531" s="3"/>
      <c r="E531" s="2"/>
      <c r="F531" s="2"/>
      <c r="G531" s="118"/>
    </row>
    <row r="532" spans="3:7" ht="15" x14ac:dyDescent="0.25">
      <c r="C532" s="2" t="str">
        <f t="shared" si="9"/>
        <v xml:space="preserve"> </v>
      </c>
      <c r="D532" s="3"/>
      <c r="E532" s="2"/>
      <c r="F532" s="2"/>
      <c r="G532" s="118"/>
    </row>
    <row r="533" spans="3:7" ht="15" x14ac:dyDescent="0.25">
      <c r="C533" s="2" t="str">
        <f t="shared" si="9"/>
        <v xml:space="preserve"> </v>
      </c>
      <c r="D533" s="3"/>
      <c r="E533" s="2"/>
      <c r="F533" s="2"/>
      <c r="G533" s="118"/>
    </row>
    <row r="534" spans="3:7" ht="15" x14ac:dyDescent="0.25">
      <c r="C534" s="2" t="str">
        <f t="shared" si="9"/>
        <v xml:space="preserve"> </v>
      </c>
      <c r="D534" s="3"/>
      <c r="E534" s="2"/>
      <c r="F534" s="2"/>
      <c r="G534" s="118"/>
    </row>
    <row r="535" spans="3:7" ht="15" x14ac:dyDescent="0.25">
      <c r="C535" s="2" t="str">
        <f t="shared" si="9"/>
        <v xml:space="preserve"> </v>
      </c>
      <c r="D535" s="3"/>
      <c r="E535" s="2"/>
      <c r="F535" s="2"/>
      <c r="G535" s="118"/>
    </row>
    <row r="536" spans="3:7" ht="15" x14ac:dyDescent="0.25">
      <c r="C536" s="2" t="str">
        <f t="shared" si="9"/>
        <v xml:space="preserve"> </v>
      </c>
      <c r="D536" s="3"/>
      <c r="E536" s="2"/>
      <c r="F536" s="2"/>
      <c r="G536" s="118"/>
    </row>
    <row r="537" spans="3:7" ht="15" x14ac:dyDescent="0.25">
      <c r="C537" s="2" t="str">
        <f t="shared" si="9"/>
        <v xml:space="preserve"> </v>
      </c>
      <c r="D537" s="3"/>
      <c r="E537" s="2"/>
      <c r="F537" s="2"/>
      <c r="G537" s="118"/>
    </row>
    <row r="538" spans="3:7" ht="15" x14ac:dyDescent="0.25">
      <c r="C538" s="2" t="str">
        <f t="shared" si="9"/>
        <v xml:space="preserve"> </v>
      </c>
      <c r="D538" s="3"/>
      <c r="E538" s="2"/>
      <c r="F538" s="2"/>
      <c r="G538" s="118"/>
    </row>
    <row r="539" spans="3:7" ht="15" x14ac:dyDescent="0.25">
      <c r="C539" s="2" t="str">
        <f t="shared" si="9"/>
        <v xml:space="preserve"> </v>
      </c>
      <c r="D539" s="3"/>
      <c r="E539" s="2"/>
      <c r="F539" s="2"/>
      <c r="G539" s="118"/>
    </row>
    <row r="540" spans="3:7" ht="15" x14ac:dyDescent="0.25">
      <c r="C540" s="2" t="str">
        <f t="shared" si="9"/>
        <v xml:space="preserve"> </v>
      </c>
      <c r="D540" s="3"/>
      <c r="E540" s="2"/>
      <c r="F540" s="2"/>
      <c r="G540" s="118"/>
    </row>
    <row r="541" spans="3:7" ht="15" x14ac:dyDescent="0.25">
      <c r="C541" s="2" t="str">
        <f t="shared" si="9"/>
        <v xml:space="preserve"> </v>
      </c>
      <c r="D541" s="3"/>
      <c r="E541" s="2"/>
      <c r="F541" s="2"/>
      <c r="G541" s="118"/>
    </row>
    <row r="542" spans="3:7" ht="15" x14ac:dyDescent="0.25">
      <c r="C542" s="2" t="str">
        <f t="shared" si="9"/>
        <v xml:space="preserve"> </v>
      </c>
      <c r="D542" s="3"/>
      <c r="E542" s="2"/>
      <c r="F542" s="2"/>
      <c r="G542" s="118"/>
    </row>
    <row r="543" spans="3:7" ht="15" x14ac:dyDescent="0.25">
      <c r="C543" s="2" t="str">
        <f t="shared" si="9"/>
        <v xml:space="preserve"> </v>
      </c>
      <c r="D543" s="3"/>
      <c r="E543" s="2"/>
      <c r="F543" s="2"/>
      <c r="G543" s="118"/>
    </row>
    <row r="544" spans="3:7" ht="15" x14ac:dyDescent="0.25">
      <c r="C544" s="2" t="str">
        <f t="shared" si="9"/>
        <v xml:space="preserve"> </v>
      </c>
      <c r="D544" s="3"/>
      <c r="E544" s="2"/>
      <c r="F544" s="2"/>
      <c r="G544" s="118"/>
    </row>
    <row r="545" spans="3:7" ht="15" x14ac:dyDescent="0.25">
      <c r="C545" s="2" t="str">
        <f t="shared" si="9"/>
        <v xml:space="preserve"> </v>
      </c>
      <c r="D545" s="3"/>
      <c r="E545" s="2"/>
      <c r="F545" s="2"/>
      <c r="G545" s="118"/>
    </row>
    <row r="546" spans="3:7" ht="15" x14ac:dyDescent="0.25">
      <c r="C546" s="2" t="str">
        <f t="shared" si="9"/>
        <v xml:space="preserve"> </v>
      </c>
      <c r="D546" s="3"/>
      <c r="E546" s="2"/>
      <c r="F546" s="2"/>
      <c r="G546" s="118"/>
    </row>
    <row r="547" spans="3:7" ht="15" x14ac:dyDescent="0.25">
      <c r="C547" s="2" t="str">
        <f t="shared" si="9"/>
        <v xml:space="preserve"> </v>
      </c>
      <c r="D547" s="3"/>
      <c r="E547" s="2"/>
      <c r="F547" s="2"/>
      <c r="G547" s="118"/>
    </row>
    <row r="548" spans="3:7" ht="15" x14ac:dyDescent="0.25">
      <c r="C548" s="2" t="str">
        <f t="shared" si="9"/>
        <v xml:space="preserve"> </v>
      </c>
      <c r="D548" s="3"/>
      <c r="E548" s="2"/>
      <c r="F548" s="2"/>
      <c r="G548" s="118"/>
    </row>
    <row r="549" spans="3:7" ht="15" x14ac:dyDescent="0.25">
      <c r="C549" s="2" t="str">
        <f t="shared" si="9"/>
        <v xml:space="preserve"> </v>
      </c>
      <c r="D549" s="3"/>
      <c r="E549" s="2"/>
      <c r="F549" s="2"/>
      <c r="G549" s="118"/>
    </row>
    <row r="550" spans="3:7" ht="15" x14ac:dyDescent="0.25">
      <c r="C550" s="2" t="str">
        <f t="shared" si="9"/>
        <v xml:space="preserve"> </v>
      </c>
      <c r="D550" s="3"/>
      <c r="E550" s="2"/>
      <c r="F550" s="2"/>
      <c r="G550" s="118"/>
    </row>
    <row r="551" spans="3:7" ht="15" x14ac:dyDescent="0.25">
      <c r="C551" s="2" t="str">
        <f t="shared" si="9"/>
        <v xml:space="preserve"> </v>
      </c>
      <c r="D551" s="3"/>
      <c r="E551" s="2"/>
      <c r="F551" s="2"/>
      <c r="G551" s="118"/>
    </row>
    <row r="552" spans="3:7" ht="15" x14ac:dyDescent="0.25">
      <c r="C552" s="2" t="str">
        <f t="shared" si="9"/>
        <v xml:space="preserve"> </v>
      </c>
      <c r="D552" s="3"/>
      <c r="E552" s="2"/>
      <c r="F552" s="2"/>
      <c r="G552" s="118"/>
    </row>
    <row r="553" spans="3:7" ht="15" x14ac:dyDescent="0.25">
      <c r="C553" s="2" t="str">
        <f t="shared" si="9"/>
        <v xml:space="preserve"> </v>
      </c>
      <c r="D553" s="3"/>
      <c r="E553" s="2"/>
      <c r="F553" s="2"/>
      <c r="G553" s="118"/>
    </row>
    <row r="554" spans="3:7" ht="15" x14ac:dyDescent="0.25">
      <c r="C554" s="2" t="str">
        <f t="shared" si="9"/>
        <v xml:space="preserve"> </v>
      </c>
      <c r="D554" s="3"/>
      <c r="E554" s="2"/>
      <c r="F554" s="2"/>
      <c r="G554" s="118"/>
    </row>
    <row r="555" spans="3:7" ht="15" x14ac:dyDescent="0.25">
      <c r="C555" s="2" t="str">
        <f t="shared" si="9"/>
        <v xml:space="preserve"> </v>
      </c>
      <c r="D555" s="3"/>
      <c r="E555" s="2"/>
      <c r="F555" s="2"/>
      <c r="G555" s="118"/>
    </row>
    <row r="556" spans="3:7" ht="15" x14ac:dyDescent="0.25">
      <c r="C556" s="2" t="str">
        <f t="shared" si="9"/>
        <v xml:space="preserve"> </v>
      </c>
      <c r="F556" s="2"/>
      <c r="G556" s="118"/>
    </row>
    <row r="557" spans="3:7" ht="15" x14ac:dyDescent="0.25">
      <c r="C557" s="2" t="str">
        <f t="shared" si="9"/>
        <v xml:space="preserve"> </v>
      </c>
      <c r="F557" s="2"/>
      <c r="G557" s="118"/>
    </row>
    <row r="558" spans="3:7" ht="15" x14ac:dyDescent="0.25">
      <c r="C558" s="2" t="str">
        <f t="shared" si="9"/>
        <v xml:space="preserve"> </v>
      </c>
      <c r="F558" s="2"/>
      <c r="G558" s="118"/>
    </row>
    <row r="559" spans="3:7" ht="15" x14ac:dyDescent="0.25">
      <c r="C559" s="2" t="str">
        <f t="shared" si="9"/>
        <v xml:space="preserve"> </v>
      </c>
      <c r="F559" s="2"/>
      <c r="G559" s="118"/>
    </row>
    <row r="560" spans="3:7" ht="15" x14ac:dyDescent="0.25">
      <c r="C560" s="2" t="str">
        <f t="shared" si="9"/>
        <v xml:space="preserve"> </v>
      </c>
      <c r="F560" s="2"/>
      <c r="G560" s="118"/>
    </row>
    <row r="561" spans="3:7" ht="15" x14ac:dyDescent="0.25">
      <c r="C561" s="2" t="str">
        <f t="shared" si="9"/>
        <v xml:space="preserve"> </v>
      </c>
      <c r="F561" s="2"/>
      <c r="G561" s="118"/>
    </row>
    <row r="562" spans="3:7" ht="15" x14ac:dyDescent="0.25">
      <c r="C562" s="2" t="str">
        <f t="shared" si="9"/>
        <v xml:space="preserve"> </v>
      </c>
      <c r="F562" s="2"/>
      <c r="G562" s="118"/>
    </row>
    <row r="563" spans="3:7" ht="15" x14ac:dyDescent="0.25">
      <c r="C563" s="2" t="str">
        <f t="shared" si="9"/>
        <v xml:space="preserve"> </v>
      </c>
      <c r="F563" s="2"/>
      <c r="G563" s="118"/>
    </row>
    <row r="564" spans="3:7" ht="15" x14ac:dyDescent="0.25">
      <c r="C564" s="2" t="str">
        <f t="shared" si="9"/>
        <v xml:space="preserve"> </v>
      </c>
      <c r="F564" s="2"/>
      <c r="G564" s="118"/>
    </row>
    <row r="565" spans="3:7" ht="15" x14ac:dyDescent="0.25">
      <c r="C565" s="2" t="str">
        <f t="shared" si="9"/>
        <v xml:space="preserve"> </v>
      </c>
      <c r="F565" s="2"/>
      <c r="G565" s="118"/>
    </row>
    <row r="566" spans="3:7" ht="15" x14ac:dyDescent="0.25">
      <c r="C566" s="2" t="str">
        <f t="shared" si="9"/>
        <v xml:space="preserve"> </v>
      </c>
      <c r="F566" s="2"/>
      <c r="G566" s="118"/>
    </row>
    <row r="567" spans="3:7" ht="15" x14ac:dyDescent="0.25">
      <c r="C567" s="2" t="str">
        <f t="shared" si="9"/>
        <v xml:space="preserve"> </v>
      </c>
      <c r="F567" s="2"/>
      <c r="G567" s="118"/>
    </row>
    <row r="568" spans="3:7" ht="15" x14ac:dyDescent="0.25">
      <c r="C568" s="2" t="str">
        <f t="shared" ref="C568:C631" si="10">D568&amp;" "&amp;E568</f>
        <v xml:space="preserve"> </v>
      </c>
      <c r="F568" s="2"/>
      <c r="G568" s="118"/>
    </row>
    <row r="569" spans="3:7" ht="15" x14ac:dyDescent="0.25">
      <c r="C569" s="2" t="str">
        <f t="shared" si="10"/>
        <v xml:space="preserve"> </v>
      </c>
      <c r="F569" s="2"/>
      <c r="G569" s="118"/>
    </row>
    <row r="570" spans="3:7" ht="15" x14ac:dyDescent="0.25">
      <c r="C570" s="2" t="str">
        <f t="shared" si="10"/>
        <v xml:space="preserve"> </v>
      </c>
      <c r="F570" s="2"/>
      <c r="G570" s="118"/>
    </row>
    <row r="571" spans="3:7" ht="15" x14ac:dyDescent="0.25">
      <c r="C571" s="2" t="str">
        <f t="shared" si="10"/>
        <v xml:space="preserve"> </v>
      </c>
      <c r="F571" s="2"/>
      <c r="G571" s="118"/>
    </row>
    <row r="572" spans="3:7" ht="15" x14ac:dyDescent="0.25">
      <c r="C572" s="2" t="str">
        <f t="shared" si="10"/>
        <v xml:space="preserve"> </v>
      </c>
      <c r="F572" s="2"/>
      <c r="G572" s="118"/>
    </row>
    <row r="573" spans="3:7" ht="15" x14ac:dyDescent="0.25">
      <c r="C573" s="2" t="str">
        <f t="shared" si="10"/>
        <v xml:space="preserve"> </v>
      </c>
      <c r="F573" s="2"/>
      <c r="G573" s="118"/>
    </row>
    <row r="574" spans="3:7" ht="15" x14ac:dyDescent="0.25">
      <c r="C574" s="2" t="str">
        <f t="shared" si="10"/>
        <v xml:space="preserve"> </v>
      </c>
      <c r="F574" s="2"/>
      <c r="G574" s="118"/>
    </row>
    <row r="575" spans="3:7" ht="15" x14ac:dyDescent="0.25">
      <c r="C575" s="2" t="str">
        <f t="shared" si="10"/>
        <v xml:space="preserve"> </v>
      </c>
      <c r="F575" s="2"/>
      <c r="G575" s="118"/>
    </row>
    <row r="576" spans="3:7" ht="15" x14ac:dyDescent="0.25">
      <c r="C576" s="2" t="str">
        <f t="shared" si="10"/>
        <v xml:space="preserve"> </v>
      </c>
      <c r="F576" s="2"/>
      <c r="G576" s="118"/>
    </row>
    <row r="577" spans="3:7" ht="15" x14ac:dyDescent="0.25">
      <c r="C577" s="2" t="str">
        <f t="shared" si="10"/>
        <v xml:space="preserve"> </v>
      </c>
      <c r="F577" s="2"/>
      <c r="G577" s="118"/>
    </row>
    <row r="578" spans="3:7" ht="15" x14ac:dyDescent="0.25">
      <c r="C578" s="2" t="str">
        <f t="shared" si="10"/>
        <v xml:space="preserve"> </v>
      </c>
      <c r="F578" s="2"/>
      <c r="G578" s="118"/>
    </row>
    <row r="579" spans="3:7" ht="15" x14ac:dyDescent="0.25">
      <c r="C579" s="2" t="str">
        <f t="shared" si="10"/>
        <v xml:space="preserve"> </v>
      </c>
      <c r="F579" s="2"/>
      <c r="G579" s="118"/>
    </row>
    <row r="580" spans="3:7" ht="15" x14ac:dyDescent="0.25">
      <c r="C580" s="2" t="str">
        <f t="shared" si="10"/>
        <v xml:space="preserve"> </v>
      </c>
      <c r="F580" s="2"/>
      <c r="G580" s="118"/>
    </row>
    <row r="581" spans="3:7" ht="15" x14ac:dyDescent="0.25">
      <c r="C581" s="2" t="str">
        <f t="shared" si="10"/>
        <v xml:space="preserve"> </v>
      </c>
      <c r="F581" s="2"/>
      <c r="G581" s="118"/>
    </row>
    <row r="582" spans="3:7" ht="15" x14ac:dyDescent="0.25">
      <c r="C582" s="2" t="str">
        <f t="shared" si="10"/>
        <v xml:space="preserve"> </v>
      </c>
      <c r="F582" s="2"/>
      <c r="G582" s="118"/>
    </row>
    <row r="583" spans="3:7" ht="15" x14ac:dyDescent="0.25">
      <c r="C583" s="2" t="str">
        <f t="shared" si="10"/>
        <v xml:space="preserve"> </v>
      </c>
      <c r="F583" s="2"/>
      <c r="G583" s="118"/>
    </row>
    <row r="584" spans="3:7" ht="15" x14ac:dyDescent="0.25">
      <c r="C584" s="2" t="str">
        <f t="shared" si="10"/>
        <v xml:space="preserve"> </v>
      </c>
      <c r="F584" s="2"/>
      <c r="G584" s="118"/>
    </row>
    <row r="585" spans="3:7" ht="15" x14ac:dyDescent="0.25">
      <c r="C585" s="2" t="str">
        <f t="shared" si="10"/>
        <v xml:space="preserve"> </v>
      </c>
      <c r="F585" s="2"/>
      <c r="G585" s="118"/>
    </row>
    <row r="586" spans="3:7" ht="15" x14ac:dyDescent="0.25">
      <c r="C586" s="2" t="str">
        <f t="shared" si="10"/>
        <v xml:space="preserve"> </v>
      </c>
      <c r="F586" s="2"/>
      <c r="G586" s="118"/>
    </row>
    <row r="587" spans="3:7" ht="15" x14ac:dyDescent="0.25">
      <c r="C587" s="2" t="str">
        <f t="shared" si="10"/>
        <v xml:space="preserve"> </v>
      </c>
      <c r="F587" s="2"/>
      <c r="G587" s="118"/>
    </row>
    <row r="588" spans="3:7" ht="15" x14ac:dyDescent="0.25">
      <c r="C588" s="2" t="str">
        <f t="shared" si="10"/>
        <v xml:space="preserve"> </v>
      </c>
      <c r="F588" s="2"/>
      <c r="G588" s="118"/>
    </row>
    <row r="589" spans="3:7" ht="15" x14ac:dyDescent="0.25">
      <c r="C589" s="2" t="str">
        <f t="shared" si="10"/>
        <v xml:space="preserve"> </v>
      </c>
      <c r="F589" s="2"/>
      <c r="G589" s="118"/>
    </row>
    <row r="590" spans="3:7" ht="15" x14ac:dyDescent="0.25">
      <c r="C590" s="2" t="str">
        <f t="shared" si="10"/>
        <v xml:space="preserve"> </v>
      </c>
      <c r="F590" s="2"/>
      <c r="G590" s="118"/>
    </row>
    <row r="591" spans="3:7" ht="15" x14ac:dyDescent="0.25">
      <c r="C591" s="2" t="str">
        <f t="shared" si="10"/>
        <v xml:space="preserve"> </v>
      </c>
      <c r="F591" s="2"/>
      <c r="G591" s="118"/>
    </row>
    <row r="592" spans="3:7" ht="15" x14ac:dyDescent="0.25">
      <c r="C592" s="2" t="str">
        <f t="shared" si="10"/>
        <v xml:space="preserve"> </v>
      </c>
      <c r="F592" s="2"/>
      <c r="G592" s="118"/>
    </row>
    <row r="593" spans="3:7" ht="15" x14ac:dyDescent="0.25">
      <c r="C593" s="2" t="str">
        <f t="shared" si="10"/>
        <v xml:space="preserve"> </v>
      </c>
      <c r="F593" s="2"/>
      <c r="G593" s="118"/>
    </row>
    <row r="594" spans="3:7" ht="15" x14ac:dyDescent="0.25">
      <c r="C594" s="2" t="str">
        <f t="shared" si="10"/>
        <v xml:space="preserve"> </v>
      </c>
      <c r="F594" s="2"/>
      <c r="G594" s="118"/>
    </row>
    <row r="595" spans="3:7" ht="15" x14ac:dyDescent="0.25">
      <c r="C595" s="2" t="str">
        <f t="shared" si="10"/>
        <v xml:space="preserve"> </v>
      </c>
      <c r="F595" s="2"/>
      <c r="G595" s="118"/>
    </row>
    <row r="596" spans="3:7" ht="15" x14ac:dyDescent="0.25">
      <c r="C596" s="2" t="str">
        <f t="shared" si="10"/>
        <v xml:space="preserve"> </v>
      </c>
      <c r="F596" s="2"/>
      <c r="G596" s="118"/>
    </row>
    <row r="597" spans="3:7" ht="15" x14ac:dyDescent="0.25">
      <c r="C597" s="2" t="str">
        <f t="shared" si="10"/>
        <v xml:space="preserve"> </v>
      </c>
      <c r="F597" s="2"/>
      <c r="G597" s="118"/>
    </row>
    <row r="598" spans="3:7" ht="15" x14ac:dyDescent="0.25">
      <c r="C598" s="2" t="str">
        <f t="shared" si="10"/>
        <v xml:space="preserve"> </v>
      </c>
      <c r="F598" s="2"/>
      <c r="G598" s="118"/>
    </row>
    <row r="599" spans="3:7" ht="15" x14ac:dyDescent="0.25">
      <c r="C599" s="2" t="str">
        <f t="shared" si="10"/>
        <v xml:space="preserve"> </v>
      </c>
      <c r="F599" s="2"/>
      <c r="G599" s="118"/>
    </row>
    <row r="600" spans="3:7" ht="15" x14ac:dyDescent="0.25">
      <c r="C600" s="2" t="str">
        <f t="shared" si="10"/>
        <v xml:space="preserve"> </v>
      </c>
      <c r="F600" s="2"/>
      <c r="G600" s="118"/>
    </row>
    <row r="601" spans="3:7" ht="15" x14ac:dyDescent="0.25">
      <c r="C601" s="2" t="str">
        <f t="shared" si="10"/>
        <v xml:space="preserve"> </v>
      </c>
      <c r="F601" s="2"/>
      <c r="G601" s="118"/>
    </row>
    <row r="602" spans="3:7" ht="15" x14ac:dyDescent="0.25">
      <c r="C602" s="2" t="str">
        <f t="shared" si="10"/>
        <v xml:space="preserve"> </v>
      </c>
      <c r="F602" s="2"/>
      <c r="G602" s="118"/>
    </row>
    <row r="603" spans="3:7" ht="15" x14ac:dyDescent="0.25">
      <c r="C603" s="2" t="str">
        <f t="shared" si="10"/>
        <v xml:space="preserve"> </v>
      </c>
      <c r="F603" s="2"/>
      <c r="G603" s="118"/>
    </row>
    <row r="604" spans="3:7" ht="15" x14ac:dyDescent="0.25">
      <c r="C604" s="2" t="str">
        <f t="shared" si="10"/>
        <v xml:space="preserve"> </v>
      </c>
      <c r="F604" s="2"/>
      <c r="G604" s="118"/>
    </row>
    <row r="605" spans="3:7" ht="15" x14ac:dyDescent="0.25">
      <c r="C605" s="2" t="str">
        <f t="shared" si="10"/>
        <v xml:space="preserve"> </v>
      </c>
      <c r="F605" s="2"/>
      <c r="G605" s="118"/>
    </row>
    <row r="606" spans="3:7" ht="15" x14ac:dyDescent="0.25">
      <c r="C606" s="2" t="str">
        <f t="shared" si="10"/>
        <v xml:space="preserve"> </v>
      </c>
      <c r="F606" s="2"/>
      <c r="G606" s="118"/>
    </row>
    <row r="607" spans="3:7" ht="15" x14ac:dyDescent="0.25">
      <c r="C607" s="2" t="str">
        <f t="shared" si="10"/>
        <v xml:space="preserve"> </v>
      </c>
      <c r="F607" s="2"/>
      <c r="G607" s="118"/>
    </row>
    <row r="608" spans="3:7" ht="15" x14ac:dyDescent="0.25">
      <c r="C608" s="2" t="str">
        <f t="shared" si="10"/>
        <v xml:space="preserve"> </v>
      </c>
      <c r="F608" s="2"/>
      <c r="G608" s="118"/>
    </row>
    <row r="609" spans="3:7" ht="15" x14ac:dyDescent="0.25">
      <c r="C609" s="2" t="str">
        <f t="shared" si="10"/>
        <v xml:space="preserve"> </v>
      </c>
      <c r="F609" s="2"/>
      <c r="G609" s="118"/>
    </row>
    <row r="610" spans="3:7" ht="15" x14ac:dyDescent="0.25">
      <c r="C610" s="2" t="str">
        <f t="shared" si="10"/>
        <v xml:space="preserve"> </v>
      </c>
      <c r="F610" s="2"/>
      <c r="G610" s="118"/>
    </row>
    <row r="611" spans="3:7" ht="15" x14ac:dyDescent="0.25">
      <c r="C611" s="2" t="str">
        <f t="shared" si="10"/>
        <v xml:space="preserve"> </v>
      </c>
      <c r="F611" s="2"/>
      <c r="G611" s="118"/>
    </row>
    <row r="612" spans="3:7" ht="15" x14ac:dyDescent="0.25">
      <c r="C612" s="2" t="str">
        <f t="shared" si="10"/>
        <v xml:space="preserve"> </v>
      </c>
      <c r="F612" s="2"/>
      <c r="G612" s="118"/>
    </row>
    <row r="613" spans="3:7" ht="15" x14ac:dyDescent="0.25">
      <c r="C613" s="2" t="str">
        <f t="shared" si="10"/>
        <v xml:space="preserve"> </v>
      </c>
      <c r="F613" s="2"/>
      <c r="G613" s="118"/>
    </row>
    <row r="614" spans="3:7" ht="15" x14ac:dyDescent="0.25">
      <c r="C614" s="2" t="str">
        <f t="shared" si="10"/>
        <v xml:space="preserve"> </v>
      </c>
      <c r="F614" s="2"/>
      <c r="G614" s="118"/>
    </row>
    <row r="615" spans="3:7" ht="15" x14ac:dyDescent="0.25">
      <c r="C615" s="2" t="str">
        <f t="shared" si="10"/>
        <v xml:space="preserve"> </v>
      </c>
      <c r="F615" s="2"/>
      <c r="G615" s="118"/>
    </row>
    <row r="616" spans="3:7" ht="15" x14ac:dyDescent="0.25">
      <c r="C616" s="2" t="str">
        <f t="shared" si="10"/>
        <v xml:space="preserve"> </v>
      </c>
      <c r="F616" s="2"/>
      <c r="G616" s="118"/>
    </row>
    <row r="617" spans="3:7" ht="15" x14ac:dyDescent="0.25">
      <c r="C617" s="2" t="str">
        <f t="shared" si="10"/>
        <v xml:space="preserve"> </v>
      </c>
      <c r="F617" s="2"/>
      <c r="G617" s="118"/>
    </row>
    <row r="618" spans="3:7" ht="15" x14ac:dyDescent="0.25">
      <c r="C618" s="2" t="str">
        <f t="shared" si="10"/>
        <v xml:space="preserve"> </v>
      </c>
      <c r="F618" s="2"/>
      <c r="G618" s="118"/>
    </row>
    <row r="619" spans="3:7" ht="15" x14ac:dyDescent="0.25">
      <c r="C619" s="2" t="str">
        <f t="shared" si="10"/>
        <v xml:space="preserve"> </v>
      </c>
      <c r="F619" s="2"/>
      <c r="G619" s="118"/>
    </row>
    <row r="620" spans="3:7" ht="15" x14ac:dyDescent="0.25">
      <c r="C620" s="2" t="str">
        <f t="shared" si="10"/>
        <v xml:space="preserve"> </v>
      </c>
      <c r="F620" s="2"/>
      <c r="G620" s="118"/>
    </row>
    <row r="621" spans="3:7" ht="15" x14ac:dyDescent="0.25">
      <c r="C621" s="2" t="str">
        <f t="shared" si="10"/>
        <v xml:space="preserve"> </v>
      </c>
      <c r="F621" s="2"/>
      <c r="G621" s="118"/>
    </row>
    <row r="622" spans="3:7" ht="15" x14ac:dyDescent="0.25">
      <c r="C622" s="2" t="str">
        <f t="shared" si="10"/>
        <v xml:space="preserve"> </v>
      </c>
      <c r="F622" s="2"/>
      <c r="G622" s="118"/>
    </row>
    <row r="623" spans="3:7" ht="15" x14ac:dyDescent="0.25">
      <c r="C623" s="2" t="str">
        <f t="shared" si="10"/>
        <v xml:space="preserve"> </v>
      </c>
      <c r="F623" s="2"/>
      <c r="G623" s="118"/>
    </row>
    <row r="624" spans="3:7" ht="15" x14ac:dyDescent="0.25">
      <c r="C624" s="2" t="str">
        <f t="shared" si="10"/>
        <v xml:space="preserve"> </v>
      </c>
      <c r="F624" s="2"/>
      <c r="G624" s="118"/>
    </row>
    <row r="625" spans="3:7" ht="15" x14ac:dyDescent="0.25">
      <c r="C625" s="2" t="str">
        <f t="shared" si="10"/>
        <v xml:space="preserve"> </v>
      </c>
      <c r="F625" s="2"/>
      <c r="G625" s="118"/>
    </row>
    <row r="626" spans="3:7" ht="15" x14ac:dyDescent="0.25">
      <c r="C626" s="2" t="str">
        <f t="shared" si="10"/>
        <v xml:space="preserve"> </v>
      </c>
      <c r="F626" s="2"/>
      <c r="G626" s="118"/>
    </row>
    <row r="627" spans="3:7" ht="15" x14ac:dyDescent="0.25">
      <c r="C627" s="2" t="str">
        <f t="shared" si="10"/>
        <v xml:space="preserve"> </v>
      </c>
      <c r="F627" s="2"/>
      <c r="G627" s="118"/>
    </row>
    <row r="628" spans="3:7" ht="15" x14ac:dyDescent="0.25">
      <c r="C628" s="2" t="str">
        <f t="shared" si="10"/>
        <v xml:space="preserve"> </v>
      </c>
      <c r="F628" s="2"/>
      <c r="G628" s="118"/>
    </row>
    <row r="629" spans="3:7" ht="15" x14ac:dyDescent="0.25">
      <c r="C629" s="2" t="str">
        <f t="shared" si="10"/>
        <v xml:space="preserve"> </v>
      </c>
      <c r="F629" s="2"/>
      <c r="G629" s="118"/>
    </row>
    <row r="630" spans="3:7" ht="15" x14ac:dyDescent="0.25">
      <c r="C630" s="2" t="str">
        <f t="shared" si="10"/>
        <v xml:space="preserve"> </v>
      </c>
      <c r="F630" s="2"/>
      <c r="G630" s="118"/>
    </row>
    <row r="631" spans="3:7" ht="15" x14ac:dyDescent="0.25">
      <c r="C631" s="2" t="str">
        <f t="shared" si="10"/>
        <v xml:space="preserve"> </v>
      </c>
      <c r="F631" s="2"/>
      <c r="G631" s="118"/>
    </row>
    <row r="632" spans="3:7" ht="15" x14ac:dyDescent="0.25">
      <c r="C632" s="2" t="str">
        <f t="shared" ref="C632:C695" si="11">D632&amp;" "&amp;E632</f>
        <v xml:space="preserve"> </v>
      </c>
      <c r="F632" s="2"/>
      <c r="G632" s="118"/>
    </row>
    <row r="633" spans="3:7" ht="15" x14ac:dyDescent="0.25">
      <c r="C633" s="2" t="str">
        <f t="shared" si="11"/>
        <v xml:space="preserve"> </v>
      </c>
      <c r="F633" s="2"/>
      <c r="G633" s="118"/>
    </row>
    <row r="634" spans="3:7" ht="15" x14ac:dyDescent="0.25">
      <c r="C634" s="2" t="str">
        <f t="shared" si="11"/>
        <v xml:space="preserve"> </v>
      </c>
      <c r="F634" s="2"/>
      <c r="G634" s="118"/>
    </row>
    <row r="635" spans="3:7" ht="15" x14ac:dyDescent="0.25">
      <c r="C635" s="2" t="str">
        <f t="shared" si="11"/>
        <v xml:space="preserve"> </v>
      </c>
      <c r="F635" s="2"/>
      <c r="G635" s="118"/>
    </row>
    <row r="636" spans="3:7" ht="15" x14ac:dyDescent="0.25">
      <c r="C636" s="2" t="str">
        <f t="shared" si="11"/>
        <v xml:space="preserve"> </v>
      </c>
      <c r="F636" s="2"/>
      <c r="G636" s="118"/>
    </row>
    <row r="637" spans="3:7" ht="15" x14ac:dyDescent="0.25">
      <c r="C637" s="2" t="str">
        <f t="shared" si="11"/>
        <v xml:space="preserve"> </v>
      </c>
      <c r="F637" s="2"/>
      <c r="G637" s="118"/>
    </row>
    <row r="638" spans="3:7" ht="15" x14ac:dyDescent="0.25">
      <c r="C638" s="2" t="str">
        <f t="shared" si="11"/>
        <v xml:space="preserve"> </v>
      </c>
      <c r="F638" s="2"/>
      <c r="G638" s="118"/>
    </row>
    <row r="639" spans="3:7" ht="15" x14ac:dyDescent="0.25">
      <c r="C639" s="2" t="str">
        <f t="shared" si="11"/>
        <v xml:space="preserve"> </v>
      </c>
      <c r="F639" s="2"/>
      <c r="G639" s="118"/>
    </row>
    <row r="640" spans="3:7" ht="15" x14ac:dyDescent="0.25">
      <c r="C640" s="2" t="str">
        <f t="shared" si="11"/>
        <v xml:space="preserve"> </v>
      </c>
      <c r="F640" s="2"/>
      <c r="G640" s="118"/>
    </row>
    <row r="641" spans="3:7" ht="15" x14ac:dyDescent="0.25">
      <c r="C641" s="2" t="str">
        <f t="shared" si="11"/>
        <v xml:space="preserve"> </v>
      </c>
      <c r="F641" s="2"/>
      <c r="G641" s="118"/>
    </row>
    <row r="642" spans="3:7" ht="15" x14ac:dyDescent="0.25">
      <c r="C642" s="2" t="str">
        <f t="shared" si="11"/>
        <v xml:space="preserve"> </v>
      </c>
      <c r="F642" s="2"/>
      <c r="G642" s="118"/>
    </row>
    <row r="643" spans="3:7" ht="15" x14ac:dyDescent="0.25">
      <c r="C643" s="2" t="str">
        <f t="shared" si="11"/>
        <v xml:space="preserve"> </v>
      </c>
      <c r="F643" s="2"/>
      <c r="G643" s="118"/>
    </row>
    <row r="644" spans="3:7" ht="15" x14ac:dyDescent="0.25">
      <c r="C644" s="2" t="str">
        <f t="shared" si="11"/>
        <v xml:space="preserve"> </v>
      </c>
      <c r="F644" s="2"/>
      <c r="G644" s="118"/>
    </row>
    <row r="645" spans="3:7" ht="15" x14ac:dyDescent="0.25">
      <c r="C645" s="2" t="str">
        <f t="shared" si="11"/>
        <v xml:space="preserve"> </v>
      </c>
      <c r="F645" s="2"/>
      <c r="G645" s="118"/>
    </row>
    <row r="646" spans="3:7" ht="15" x14ac:dyDescent="0.25">
      <c r="C646" s="2" t="str">
        <f t="shared" si="11"/>
        <v xml:space="preserve"> </v>
      </c>
      <c r="F646" s="2"/>
      <c r="G646" s="118"/>
    </row>
    <row r="647" spans="3:7" ht="15" x14ac:dyDescent="0.25">
      <c r="C647" s="2" t="str">
        <f t="shared" si="11"/>
        <v xml:space="preserve"> </v>
      </c>
      <c r="F647" s="2"/>
      <c r="G647" s="118"/>
    </row>
    <row r="648" spans="3:7" ht="15" x14ac:dyDescent="0.25">
      <c r="C648" s="2" t="str">
        <f t="shared" si="11"/>
        <v xml:space="preserve"> </v>
      </c>
      <c r="F648" s="2"/>
      <c r="G648" s="118"/>
    </row>
    <row r="649" spans="3:7" ht="15" x14ac:dyDescent="0.25">
      <c r="C649" s="2" t="str">
        <f t="shared" si="11"/>
        <v xml:space="preserve"> </v>
      </c>
      <c r="F649" s="2"/>
      <c r="G649" s="118"/>
    </row>
    <row r="650" spans="3:7" ht="15" x14ac:dyDescent="0.25">
      <c r="C650" s="2" t="str">
        <f t="shared" si="11"/>
        <v xml:space="preserve"> </v>
      </c>
      <c r="F650" s="2"/>
      <c r="G650" s="118"/>
    </row>
    <row r="651" spans="3:7" ht="15" x14ac:dyDescent="0.25">
      <c r="C651" s="2" t="str">
        <f t="shared" si="11"/>
        <v xml:space="preserve"> </v>
      </c>
      <c r="F651" s="2"/>
      <c r="G651" s="118"/>
    </row>
    <row r="652" spans="3:7" ht="15" x14ac:dyDescent="0.25">
      <c r="C652" s="2" t="str">
        <f t="shared" si="11"/>
        <v xml:space="preserve"> </v>
      </c>
      <c r="F652" s="2"/>
      <c r="G652" s="118"/>
    </row>
    <row r="653" spans="3:7" ht="15" x14ac:dyDescent="0.25">
      <c r="C653" s="2" t="str">
        <f t="shared" si="11"/>
        <v xml:space="preserve"> </v>
      </c>
      <c r="F653" s="2"/>
      <c r="G653" s="118"/>
    </row>
    <row r="654" spans="3:7" ht="15" x14ac:dyDescent="0.25">
      <c r="C654" s="2" t="str">
        <f t="shared" si="11"/>
        <v xml:space="preserve"> </v>
      </c>
      <c r="F654" s="2"/>
      <c r="G654" s="118"/>
    </row>
    <row r="655" spans="3:7" ht="15" x14ac:dyDescent="0.25">
      <c r="C655" s="2" t="str">
        <f t="shared" si="11"/>
        <v xml:space="preserve"> </v>
      </c>
      <c r="F655" s="2"/>
      <c r="G655" s="118"/>
    </row>
    <row r="656" spans="3:7" ht="15" x14ac:dyDescent="0.25">
      <c r="C656" s="2" t="str">
        <f t="shared" si="11"/>
        <v xml:space="preserve"> </v>
      </c>
      <c r="F656" s="2"/>
      <c r="G656" s="118"/>
    </row>
    <row r="657" spans="3:7" ht="15" x14ac:dyDescent="0.25">
      <c r="C657" s="2" t="str">
        <f t="shared" si="11"/>
        <v xml:space="preserve"> </v>
      </c>
      <c r="F657" s="2"/>
      <c r="G657" s="118"/>
    </row>
    <row r="658" spans="3:7" ht="15" x14ac:dyDescent="0.25">
      <c r="C658" s="2" t="str">
        <f t="shared" si="11"/>
        <v xml:space="preserve"> </v>
      </c>
      <c r="F658" s="2"/>
      <c r="G658" s="118"/>
    </row>
    <row r="659" spans="3:7" ht="15" x14ac:dyDescent="0.25">
      <c r="C659" s="2" t="str">
        <f t="shared" si="11"/>
        <v xml:space="preserve"> </v>
      </c>
      <c r="F659" s="2"/>
      <c r="G659" s="118"/>
    </row>
    <row r="660" spans="3:7" ht="15" x14ac:dyDescent="0.25">
      <c r="C660" s="2" t="str">
        <f t="shared" si="11"/>
        <v xml:space="preserve"> </v>
      </c>
      <c r="F660" s="2"/>
      <c r="G660" s="118"/>
    </row>
    <row r="661" spans="3:7" ht="15" x14ac:dyDescent="0.25">
      <c r="C661" s="2" t="str">
        <f t="shared" si="11"/>
        <v xml:space="preserve"> </v>
      </c>
      <c r="F661" s="2"/>
      <c r="G661" s="118"/>
    </row>
    <row r="662" spans="3:7" ht="15" x14ac:dyDescent="0.25">
      <c r="C662" s="2" t="str">
        <f t="shared" si="11"/>
        <v xml:space="preserve"> </v>
      </c>
      <c r="F662" s="2"/>
      <c r="G662" s="118"/>
    </row>
    <row r="663" spans="3:7" ht="15" x14ac:dyDescent="0.25">
      <c r="C663" s="2" t="str">
        <f t="shared" si="11"/>
        <v xml:space="preserve"> </v>
      </c>
      <c r="F663" s="2"/>
      <c r="G663" s="118"/>
    </row>
    <row r="664" spans="3:7" ht="15" x14ac:dyDescent="0.25">
      <c r="C664" s="2" t="str">
        <f t="shared" si="11"/>
        <v xml:space="preserve"> </v>
      </c>
      <c r="F664" s="2"/>
      <c r="G664" s="118"/>
    </row>
    <row r="665" spans="3:7" ht="15" x14ac:dyDescent="0.25">
      <c r="C665" s="2" t="str">
        <f t="shared" si="11"/>
        <v xml:space="preserve"> </v>
      </c>
      <c r="F665" s="2"/>
      <c r="G665" s="118"/>
    </row>
    <row r="666" spans="3:7" ht="15" x14ac:dyDescent="0.25">
      <c r="C666" s="2" t="str">
        <f t="shared" si="11"/>
        <v xml:space="preserve"> </v>
      </c>
      <c r="F666" s="2"/>
      <c r="G666" s="118"/>
    </row>
    <row r="667" spans="3:7" ht="15" x14ac:dyDescent="0.25">
      <c r="C667" s="2" t="str">
        <f t="shared" si="11"/>
        <v xml:space="preserve"> </v>
      </c>
      <c r="F667" s="2"/>
      <c r="G667" s="118"/>
    </row>
    <row r="668" spans="3:7" ht="15" x14ac:dyDescent="0.25">
      <c r="C668" s="2" t="str">
        <f t="shared" si="11"/>
        <v xml:space="preserve"> </v>
      </c>
      <c r="F668" s="2"/>
      <c r="G668" s="118"/>
    </row>
    <row r="669" spans="3:7" ht="15" x14ac:dyDescent="0.25">
      <c r="C669" s="2" t="str">
        <f t="shared" si="11"/>
        <v xml:space="preserve"> </v>
      </c>
      <c r="F669" s="2"/>
      <c r="G669" s="118"/>
    </row>
    <row r="670" spans="3:7" ht="15" x14ac:dyDescent="0.25">
      <c r="C670" s="2" t="str">
        <f t="shared" si="11"/>
        <v xml:space="preserve"> </v>
      </c>
      <c r="F670" s="2"/>
      <c r="G670" s="118"/>
    </row>
    <row r="671" spans="3:7" ht="15" x14ac:dyDescent="0.25">
      <c r="C671" s="2" t="str">
        <f t="shared" si="11"/>
        <v xml:space="preserve"> </v>
      </c>
      <c r="F671" s="2"/>
      <c r="G671" s="118"/>
    </row>
    <row r="672" spans="3:7" ht="15" x14ac:dyDescent="0.25">
      <c r="C672" s="2" t="str">
        <f t="shared" si="11"/>
        <v xml:space="preserve"> </v>
      </c>
      <c r="F672" s="2"/>
      <c r="G672" s="118"/>
    </row>
    <row r="673" spans="3:7" ht="15" x14ac:dyDescent="0.25">
      <c r="C673" s="2" t="str">
        <f t="shared" si="11"/>
        <v xml:space="preserve"> </v>
      </c>
      <c r="F673" s="2"/>
      <c r="G673" s="118"/>
    </row>
    <row r="674" spans="3:7" ht="15" x14ac:dyDescent="0.25">
      <c r="C674" s="2" t="str">
        <f t="shared" si="11"/>
        <v xml:space="preserve"> </v>
      </c>
      <c r="F674" s="2"/>
      <c r="G674" s="118"/>
    </row>
    <row r="675" spans="3:7" ht="15" x14ac:dyDescent="0.25">
      <c r="C675" s="2" t="str">
        <f t="shared" si="11"/>
        <v xml:space="preserve"> </v>
      </c>
      <c r="F675" s="2"/>
      <c r="G675" s="118"/>
    </row>
    <row r="676" spans="3:7" ht="15" x14ac:dyDescent="0.25">
      <c r="C676" s="2" t="str">
        <f t="shared" si="11"/>
        <v xml:space="preserve"> </v>
      </c>
      <c r="F676" s="2"/>
      <c r="G676" s="118"/>
    </row>
    <row r="677" spans="3:7" ht="15" x14ac:dyDescent="0.25">
      <c r="C677" s="2" t="str">
        <f t="shared" si="11"/>
        <v xml:space="preserve"> </v>
      </c>
      <c r="F677" s="2"/>
      <c r="G677" s="118"/>
    </row>
    <row r="678" spans="3:7" ht="15" x14ac:dyDescent="0.25">
      <c r="C678" s="2" t="str">
        <f t="shared" si="11"/>
        <v xml:space="preserve"> </v>
      </c>
      <c r="F678" s="2"/>
      <c r="G678" s="118"/>
    </row>
    <row r="679" spans="3:7" ht="15" x14ac:dyDescent="0.25">
      <c r="C679" s="2" t="str">
        <f t="shared" si="11"/>
        <v xml:space="preserve"> </v>
      </c>
      <c r="F679" s="2"/>
      <c r="G679" s="118"/>
    </row>
    <row r="680" spans="3:7" ht="15" x14ac:dyDescent="0.25">
      <c r="C680" s="2" t="str">
        <f t="shared" si="11"/>
        <v xml:space="preserve"> </v>
      </c>
      <c r="F680" s="2"/>
      <c r="G680" s="118"/>
    </row>
    <row r="681" spans="3:7" ht="15" x14ac:dyDescent="0.25">
      <c r="C681" s="2" t="str">
        <f t="shared" si="11"/>
        <v xml:space="preserve"> </v>
      </c>
      <c r="F681" s="2"/>
      <c r="G681" s="118"/>
    </row>
    <row r="682" spans="3:7" ht="15" x14ac:dyDescent="0.25">
      <c r="C682" s="2" t="str">
        <f t="shared" si="11"/>
        <v xml:space="preserve"> </v>
      </c>
      <c r="F682" s="2"/>
      <c r="G682" s="118"/>
    </row>
    <row r="683" spans="3:7" ht="15" x14ac:dyDescent="0.25">
      <c r="C683" s="2" t="str">
        <f t="shared" si="11"/>
        <v xml:space="preserve"> </v>
      </c>
      <c r="F683" s="2"/>
      <c r="G683" s="118"/>
    </row>
    <row r="684" spans="3:7" ht="15" x14ac:dyDescent="0.25">
      <c r="C684" s="2" t="str">
        <f t="shared" si="11"/>
        <v xml:space="preserve"> </v>
      </c>
      <c r="F684" s="2"/>
      <c r="G684" s="118"/>
    </row>
    <row r="685" spans="3:7" ht="15" x14ac:dyDescent="0.25">
      <c r="C685" s="2" t="str">
        <f t="shared" si="11"/>
        <v xml:space="preserve"> </v>
      </c>
      <c r="F685" s="2"/>
      <c r="G685" s="118"/>
    </row>
    <row r="686" spans="3:7" ht="15" x14ac:dyDescent="0.25">
      <c r="C686" s="2" t="str">
        <f t="shared" si="11"/>
        <v xml:space="preserve"> </v>
      </c>
      <c r="F686" s="2"/>
      <c r="G686" s="118"/>
    </row>
    <row r="687" spans="3:7" ht="15" x14ac:dyDescent="0.25">
      <c r="C687" s="2" t="str">
        <f t="shared" si="11"/>
        <v xml:space="preserve"> </v>
      </c>
      <c r="F687" s="2"/>
      <c r="G687" s="118"/>
    </row>
    <row r="688" spans="3:7" ht="15" x14ac:dyDescent="0.25">
      <c r="C688" s="2" t="str">
        <f t="shared" si="11"/>
        <v xml:space="preserve"> </v>
      </c>
      <c r="F688" s="2"/>
      <c r="G688" s="118"/>
    </row>
    <row r="689" spans="3:7" ht="15" x14ac:dyDescent="0.25">
      <c r="C689" s="2" t="str">
        <f t="shared" si="11"/>
        <v xml:space="preserve"> </v>
      </c>
      <c r="F689" s="2"/>
      <c r="G689" s="118"/>
    </row>
    <row r="690" spans="3:7" ht="15" x14ac:dyDescent="0.25">
      <c r="C690" s="2" t="str">
        <f t="shared" si="11"/>
        <v xml:space="preserve"> </v>
      </c>
      <c r="F690" s="2"/>
      <c r="G690" s="118"/>
    </row>
    <row r="691" spans="3:7" ht="15" x14ac:dyDescent="0.25">
      <c r="C691" s="2" t="str">
        <f t="shared" si="11"/>
        <v xml:space="preserve"> </v>
      </c>
      <c r="F691" s="2"/>
      <c r="G691" s="118"/>
    </row>
    <row r="692" spans="3:7" ht="15" x14ac:dyDescent="0.25">
      <c r="C692" s="2" t="str">
        <f t="shared" si="11"/>
        <v xml:space="preserve"> </v>
      </c>
      <c r="F692" s="2"/>
      <c r="G692" s="118"/>
    </row>
    <row r="693" spans="3:7" ht="15" x14ac:dyDescent="0.25">
      <c r="C693" s="2" t="str">
        <f t="shared" si="11"/>
        <v xml:space="preserve"> </v>
      </c>
      <c r="F693" s="2"/>
      <c r="G693" s="118"/>
    </row>
    <row r="694" spans="3:7" ht="15" x14ac:dyDescent="0.25">
      <c r="C694" s="2" t="str">
        <f t="shared" si="11"/>
        <v xml:space="preserve"> </v>
      </c>
      <c r="F694" s="2"/>
      <c r="G694" s="118"/>
    </row>
    <row r="695" spans="3:7" ht="15" x14ac:dyDescent="0.25">
      <c r="C695" s="2" t="str">
        <f t="shared" si="11"/>
        <v xml:space="preserve"> </v>
      </c>
      <c r="F695" s="2"/>
      <c r="G695" s="118"/>
    </row>
    <row r="696" spans="3:7" ht="15" x14ac:dyDescent="0.25">
      <c r="C696" s="2" t="str">
        <f t="shared" ref="C696:C759" si="12">D696&amp;" "&amp;E696</f>
        <v xml:space="preserve"> </v>
      </c>
      <c r="F696" s="2"/>
      <c r="G696" s="118"/>
    </row>
    <row r="697" spans="3:7" ht="15" x14ac:dyDescent="0.25">
      <c r="C697" s="2" t="str">
        <f t="shared" si="12"/>
        <v xml:space="preserve"> </v>
      </c>
      <c r="F697" s="2"/>
      <c r="G697" s="118"/>
    </row>
    <row r="698" spans="3:7" ht="15" x14ac:dyDescent="0.25">
      <c r="C698" s="2" t="str">
        <f t="shared" si="12"/>
        <v xml:space="preserve"> </v>
      </c>
      <c r="F698" s="2"/>
      <c r="G698" s="118"/>
    </row>
    <row r="699" spans="3:7" ht="15" x14ac:dyDescent="0.25">
      <c r="C699" s="2" t="str">
        <f t="shared" si="12"/>
        <v xml:space="preserve"> </v>
      </c>
      <c r="F699" s="2"/>
      <c r="G699" s="118"/>
    </row>
    <row r="700" spans="3:7" ht="15" x14ac:dyDescent="0.25">
      <c r="C700" s="2" t="str">
        <f t="shared" si="12"/>
        <v xml:space="preserve"> </v>
      </c>
      <c r="F700" s="2"/>
      <c r="G700" s="118"/>
    </row>
    <row r="701" spans="3:7" ht="15" x14ac:dyDescent="0.25">
      <c r="C701" s="2" t="str">
        <f t="shared" si="12"/>
        <v xml:space="preserve"> </v>
      </c>
      <c r="F701" s="2"/>
      <c r="G701" s="118"/>
    </row>
    <row r="702" spans="3:7" ht="15" x14ac:dyDescent="0.25">
      <c r="C702" s="2" t="str">
        <f t="shared" si="12"/>
        <v xml:space="preserve"> </v>
      </c>
      <c r="F702" s="2"/>
      <c r="G702" s="118"/>
    </row>
    <row r="703" spans="3:7" ht="15" x14ac:dyDescent="0.25">
      <c r="C703" s="2" t="str">
        <f t="shared" si="12"/>
        <v xml:space="preserve"> </v>
      </c>
      <c r="F703" s="2"/>
      <c r="G703" s="118"/>
    </row>
    <row r="704" spans="3:7" ht="15" x14ac:dyDescent="0.25">
      <c r="C704" s="2" t="str">
        <f t="shared" si="12"/>
        <v xml:space="preserve"> </v>
      </c>
      <c r="F704" s="2"/>
      <c r="G704" s="118"/>
    </row>
    <row r="705" spans="3:7" ht="15" x14ac:dyDescent="0.25">
      <c r="C705" s="2" t="str">
        <f t="shared" si="12"/>
        <v xml:space="preserve"> </v>
      </c>
      <c r="F705" s="2"/>
      <c r="G705" s="118"/>
    </row>
    <row r="706" spans="3:7" ht="15" x14ac:dyDescent="0.25">
      <c r="C706" s="2" t="str">
        <f t="shared" si="12"/>
        <v xml:space="preserve"> </v>
      </c>
      <c r="F706" s="2"/>
      <c r="G706" s="118"/>
    </row>
    <row r="707" spans="3:7" ht="15" x14ac:dyDescent="0.25">
      <c r="C707" s="2" t="str">
        <f t="shared" si="12"/>
        <v xml:space="preserve"> </v>
      </c>
      <c r="F707" s="2"/>
      <c r="G707" s="118"/>
    </row>
    <row r="708" spans="3:7" ht="15" x14ac:dyDescent="0.25">
      <c r="C708" s="2" t="str">
        <f t="shared" si="12"/>
        <v xml:space="preserve"> </v>
      </c>
      <c r="F708" s="2"/>
      <c r="G708" s="118"/>
    </row>
    <row r="709" spans="3:7" ht="15" x14ac:dyDescent="0.25">
      <c r="C709" s="2" t="str">
        <f t="shared" si="12"/>
        <v xml:space="preserve"> </v>
      </c>
      <c r="F709" s="2"/>
      <c r="G709" s="118"/>
    </row>
    <row r="710" spans="3:7" ht="15" x14ac:dyDescent="0.25">
      <c r="C710" s="2" t="str">
        <f t="shared" si="12"/>
        <v xml:space="preserve"> </v>
      </c>
      <c r="F710" s="2"/>
      <c r="G710" s="118"/>
    </row>
    <row r="711" spans="3:7" ht="15" x14ac:dyDescent="0.25">
      <c r="C711" s="2" t="str">
        <f t="shared" si="12"/>
        <v xml:space="preserve"> </v>
      </c>
      <c r="F711" s="2"/>
      <c r="G711" s="118"/>
    </row>
    <row r="712" spans="3:7" ht="15" x14ac:dyDescent="0.25">
      <c r="C712" s="2" t="str">
        <f t="shared" si="12"/>
        <v xml:space="preserve"> </v>
      </c>
      <c r="F712" s="2"/>
      <c r="G712" s="118"/>
    </row>
    <row r="713" spans="3:7" ht="15" x14ac:dyDescent="0.25">
      <c r="C713" s="2" t="str">
        <f t="shared" si="12"/>
        <v xml:space="preserve"> </v>
      </c>
      <c r="F713" s="2"/>
      <c r="G713" s="118"/>
    </row>
    <row r="714" spans="3:7" ht="15" x14ac:dyDescent="0.25">
      <c r="C714" s="2" t="str">
        <f t="shared" si="12"/>
        <v xml:space="preserve"> </v>
      </c>
      <c r="F714" s="2"/>
      <c r="G714" s="118"/>
    </row>
    <row r="715" spans="3:7" ht="15" x14ac:dyDescent="0.25">
      <c r="C715" s="2" t="str">
        <f t="shared" si="12"/>
        <v xml:space="preserve"> </v>
      </c>
      <c r="F715" s="2"/>
      <c r="G715" s="118"/>
    </row>
    <row r="716" spans="3:7" ht="15" x14ac:dyDescent="0.25">
      <c r="C716" s="2" t="str">
        <f t="shared" si="12"/>
        <v xml:space="preserve"> </v>
      </c>
      <c r="F716" s="2"/>
      <c r="G716" s="118"/>
    </row>
    <row r="717" spans="3:7" ht="15" x14ac:dyDescent="0.25">
      <c r="C717" s="2" t="str">
        <f t="shared" si="12"/>
        <v xml:space="preserve"> </v>
      </c>
      <c r="F717" s="2"/>
      <c r="G717" s="118"/>
    </row>
    <row r="718" spans="3:7" ht="15" x14ac:dyDescent="0.25">
      <c r="C718" s="2" t="str">
        <f t="shared" si="12"/>
        <v xml:space="preserve"> </v>
      </c>
      <c r="F718" s="2"/>
      <c r="G718" s="118"/>
    </row>
    <row r="719" spans="3:7" ht="15" x14ac:dyDescent="0.25">
      <c r="C719" s="2" t="str">
        <f t="shared" si="12"/>
        <v xml:space="preserve"> </v>
      </c>
      <c r="F719" s="2"/>
      <c r="G719" s="118"/>
    </row>
    <row r="720" spans="3:7" ht="15" x14ac:dyDescent="0.25">
      <c r="C720" s="2" t="str">
        <f t="shared" si="12"/>
        <v xml:space="preserve"> </v>
      </c>
      <c r="F720" s="2"/>
      <c r="G720" s="118"/>
    </row>
    <row r="721" spans="3:7" ht="15" x14ac:dyDescent="0.25">
      <c r="C721" s="2" t="str">
        <f t="shared" si="12"/>
        <v xml:space="preserve"> </v>
      </c>
      <c r="F721" s="2"/>
      <c r="G721" s="118"/>
    </row>
    <row r="722" spans="3:7" ht="15" x14ac:dyDescent="0.25">
      <c r="C722" s="2" t="str">
        <f t="shared" si="12"/>
        <v xml:space="preserve"> </v>
      </c>
      <c r="F722" s="2"/>
      <c r="G722" s="118"/>
    </row>
    <row r="723" spans="3:7" ht="15" x14ac:dyDescent="0.25">
      <c r="C723" s="2" t="str">
        <f t="shared" si="12"/>
        <v xml:space="preserve"> </v>
      </c>
      <c r="F723" s="2"/>
      <c r="G723" s="118"/>
    </row>
    <row r="724" spans="3:7" ht="15" x14ac:dyDescent="0.25">
      <c r="C724" s="2" t="str">
        <f t="shared" si="12"/>
        <v xml:space="preserve"> </v>
      </c>
      <c r="F724" s="2"/>
      <c r="G724" s="118"/>
    </row>
    <row r="725" spans="3:7" ht="15" x14ac:dyDescent="0.25">
      <c r="C725" s="2" t="str">
        <f t="shared" si="12"/>
        <v xml:space="preserve"> </v>
      </c>
      <c r="F725" s="2"/>
      <c r="G725" s="118"/>
    </row>
    <row r="726" spans="3:7" ht="15" x14ac:dyDescent="0.25">
      <c r="C726" s="2" t="str">
        <f t="shared" si="12"/>
        <v xml:space="preserve"> </v>
      </c>
      <c r="F726" s="2"/>
      <c r="G726" s="118"/>
    </row>
    <row r="727" spans="3:7" ht="15" x14ac:dyDescent="0.25">
      <c r="C727" s="2" t="str">
        <f t="shared" si="12"/>
        <v xml:space="preserve"> </v>
      </c>
      <c r="F727" s="2"/>
      <c r="G727" s="118"/>
    </row>
    <row r="728" spans="3:7" ht="15" x14ac:dyDescent="0.25">
      <c r="C728" s="2" t="str">
        <f t="shared" si="12"/>
        <v xml:space="preserve"> </v>
      </c>
      <c r="F728" s="2"/>
      <c r="G728" s="118"/>
    </row>
    <row r="729" spans="3:7" ht="15" x14ac:dyDescent="0.25">
      <c r="C729" s="2" t="str">
        <f t="shared" si="12"/>
        <v xml:space="preserve"> </v>
      </c>
      <c r="F729" s="2"/>
      <c r="G729" s="118"/>
    </row>
    <row r="730" spans="3:7" ht="15" x14ac:dyDescent="0.25">
      <c r="C730" s="2" t="str">
        <f t="shared" si="12"/>
        <v xml:space="preserve"> </v>
      </c>
      <c r="F730" s="2"/>
      <c r="G730" s="118"/>
    </row>
    <row r="731" spans="3:7" ht="15" x14ac:dyDescent="0.25">
      <c r="C731" s="2" t="str">
        <f t="shared" si="12"/>
        <v xml:space="preserve"> </v>
      </c>
      <c r="F731" s="2"/>
      <c r="G731" s="118"/>
    </row>
    <row r="732" spans="3:7" ht="15" x14ac:dyDescent="0.25">
      <c r="C732" s="2" t="str">
        <f t="shared" si="12"/>
        <v xml:space="preserve"> </v>
      </c>
      <c r="F732" s="2"/>
      <c r="G732" s="118"/>
    </row>
    <row r="733" spans="3:7" ht="15" x14ac:dyDescent="0.25">
      <c r="C733" s="2" t="str">
        <f t="shared" si="12"/>
        <v xml:space="preserve"> </v>
      </c>
      <c r="F733" s="2"/>
      <c r="G733" s="118"/>
    </row>
    <row r="734" spans="3:7" ht="15" x14ac:dyDescent="0.25">
      <c r="C734" s="2" t="str">
        <f t="shared" si="12"/>
        <v xml:space="preserve"> </v>
      </c>
      <c r="F734" s="2"/>
      <c r="G734" s="118"/>
    </row>
    <row r="735" spans="3:7" ht="15" x14ac:dyDescent="0.25">
      <c r="C735" s="2" t="str">
        <f t="shared" si="12"/>
        <v xml:space="preserve"> </v>
      </c>
      <c r="F735" s="2"/>
      <c r="G735" s="118"/>
    </row>
    <row r="736" spans="3:7" ht="15" x14ac:dyDescent="0.25">
      <c r="C736" s="2" t="str">
        <f t="shared" si="12"/>
        <v xml:space="preserve"> </v>
      </c>
      <c r="F736" s="2"/>
      <c r="G736" s="118"/>
    </row>
    <row r="737" spans="3:7" ht="15" x14ac:dyDescent="0.25">
      <c r="C737" s="2" t="str">
        <f t="shared" si="12"/>
        <v xml:space="preserve"> </v>
      </c>
      <c r="F737" s="2"/>
      <c r="G737" s="118"/>
    </row>
    <row r="738" spans="3:7" ht="15" x14ac:dyDescent="0.25">
      <c r="C738" s="2" t="str">
        <f t="shared" si="12"/>
        <v xml:space="preserve"> </v>
      </c>
      <c r="F738" s="2"/>
      <c r="G738" s="118"/>
    </row>
    <row r="739" spans="3:7" ht="15" x14ac:dyDescent="0.25">
      <c r="C739" s="2" t="str">
        <f t="shared" si="12"/>
        <v xml:space="preserve"> </v>
      </c>
      <c r="F739" s="2"/>
      <c r="G739" s="118"/>
    </row>
    <row r="740" spans="3:7" ht="15" x14ac:dyDescent="0.25">
      <c r="C740" s="2" t="str">
        <f t="shared" si="12"/>
        <v xml:space="preserve"> </v>
      </c>
      <c r="F740" s="2"/>
      <c r="G740" s="118"/>
    </row>
    <row r="741" spans="3:7" ht="15" x14ac:dyDescent="0.25">
      <c r="C741" s="2" t="str">
        <f t="shared" si="12"/>
        <v xml:space="preserve"> </v>
      </c>
      <c r="F741" s="2"/>
      <c r="G741" s="118"/>
    </row>
    <row r="742" spans="3:7" ht="15" x14ac:dyDescent="0.25">
      <c r="C742" s="2" t="str">
        <f t="shared" si="12"/>
        <v xml:space="preserve"> </v>
      </c>
      <c r="F742" s="2"/>
      <c r="G742" s="118"/>
    </row>
    <row r="743" spans="3:7" ht="15" x14ac:dyDescent="0.25">
      <c r="C743" s="2" t="str">
        <f t="shared" si="12"/>
        <v xml:space="preserve"> </v>
      </c>
      <c r="F743" s="2"/>
      <c r="G743" s="118"/>
    </row>
    <row r="744" spans="3:7" ht="15" x14ac:dyDescent="0.25">
      <c r="C744" s="2" t="str">
        <f t="shared" si="12"/>
        <v xml:space="preserve"> </v>
      </c>
      <c r="F744" s="2"/>
      <c r="G744" s="118"/>
    </row>
    <row r="745" spans="3:7" ht="15" x14ac:dyDescent="0.25">
      <c r="C745" s="2" t="str">
        <f t="shared" si="12"/>
        <v xml:space="preserve"> </v>
      </c>
      <c r="F745" s="2"/>
      <c r="G745" s="118"/>
    </row>
    <row r="746" spans="3:7" ht="15" x14ac:dyDescent="0.25">
      <c r="C746" s="2" t="str">
        <f t="shared" si="12"/>
        <v xml:space="preserve"> </v>
      </c>
      <c r="F746" s="2"/>
      <c r="G746" s="118"/>
    </row>
    <row r="747" spans="3:7" ht="15" x14ac:dyDescent="0.25">
      <c r="C747" s="2" t="str">
        <f t="shared" si="12"/>
        <v xml:space="preserve"> </v>
      </c>
      <c r="F747" s="2"/>
      <c r="G747" s="118"/>
    </row>
    <row r="748" spans="3:7" ht="15" x14ac:dyDescent="0.25">
      <c r="C748" s="2" t="str">
        <f t="shared" si="12"/>
        <v xml:space="preserve"> </v>
      </c>
      <c r="F748" s="2"/>
      <c r="G748" s="118"/>
    </row>
    <row r="749" spans="3:7" ht="15" x14ac:dyDescent="0.25">
      <c r="C749" s="2" t="str">
        <f t="shared" si="12"/>
        <v xml:space="preserve"> </v>
      </c>
      <c r="F749" s="2"/>
      <c r="G749" s="118"/>
    </row>
    <row r="750" spans="3:7" ht="15" x14ac:dyDescent="0.25">
      <c r="C750" s="2" t="str">
        <f t="shared" si="12"/>
        <v xml:space="preserve"> </v>
      </c>
      <c r="F750" s="2"/>
      <c r="G750" s="118"/>
    </row>
    <row r="751" spans="3:7" ht="15" x14ac:dyDescent="0.25">
      <c r="C751" s="2" t="str">
        <f t="shared" si="12"/>
        <v xml:space="preserve"> </v>
      </c>
      <c r="F751" s="2"/>
      <c r="G751" s="118"/>
    </row>
    <row r="752" spans="3:7" ht="15" x14ac:dyDescent="0.25">
      <c r="C752" s="2" t="str">
        <f t="shared" si="12"/>
        <v xml:space="preserve"> </v>
      </c>
      <c r="F752" s="2"/>
      <c r="G752" s="118"/>
    </row>
    <row r="753" spans="3:7" ht="15" x14ac:dyDescent="0.25">
      <c r="C753" s="2" t="str">
        <f t="shared" si="12"/>
        <v xml:space="preserve"> </v>
      </c>
      <c r="F753" s="2"/>
      <c r="G753" s="118"/>
    </row>
    <row r="754" spans="3:7" ht="15" x14ac:dyDescent="0.25">
      <c r="C754" s="2" t="str">
        <f t="shared" si="12"/>
        <v xml:space="preserve"> </v>
      </c>
      <c r="F754" s="2"/>
      <c r="G754" s="118"/>
    </row>
    <row r="755" spans="3:7" ht="15" x14ac:dyDescent="0.25">
      <c r="C755" s="2" t="str">
        <f t="shared" si="12"/>
        <v xml:space="preserve"> </v>
      </c>
      <c r="F755" s="2"/>
      <c r="G755" s="118"/>
    </row>
    <row r="756" spans="3:7" ht="15" x14ac:dyDescent="0.25">
      <c r="C756" s="2" t="str">
        <f t="shared" si="12"/>
        <v xml:space="preserve"> </v>
      </c>
      <c r="F756" s="2"/>
      <c r="G756" s="118"/>
    </row>
    <row r="757" spans="3:7" ht="15" x14ac:dyDescent="0.25">
      <c r="C757" s="2" t="str">
        <f t="shared" si="12"/>
        <v xml:space="preserve"> </v>
      </c>
      <c r="F757" s="2"/>
      <c r="G757" s="118"/>
    </row>
    <row r="758" spans="3:7" ht="15" x14ac:dyDescent="0.25">
      <c r="C758" s="2" t="str">
        <f t="shared" si="12"/>
        <v xml:space="preserve"> </v>
      </c>
      <c r="F758" s="2"/>
      <c r="G758" s="118"/>
    </row>
    <row r="759" spans="3:7" ht="15" x14ac:dyDescent="0.25">
      <c r="C759" s="2" t="str">
        <f t="shared" si="12"/>
        <v xml:space="preserve"> </v>
      </c>
      <c r="F759" s="2"/>
      <c r="G759" s="118"/>
    </row>
    <row r="760" spans="3:7" ht="15" x14ac:dyDescent="0.25">
      <c r="C760" s="2" t="str">
        <f t="shared" ref="C760:C823" si="13">D760&amp;" "&amp;E760</f>
        <v xml:space="preserve"> </v>
      </c>
      <c r="F760" s="2"/>
      <c r="G760" s="118"/>
    </row>
    <row r="761" spans="3:7" ht="15" x14ac:dyDescent="0.25">
      <c r="C761" s="2" t="str">
        <f t="shared" si="13"/>
        <v xml:space="preserve"> </v>
      </c>
      <c r="F761" s="2"/>
      <c r="G761" s="118"/>
    </row>
    <row r="762" spans="3:7" ht="15" x14ac:dyDescent="0.25">
      <c r="C762" s="2" t="str">
        <f t="shared" si="13"/>
        <v xml:space="preserve"> </v>
      </c>
      <c r="F762" s="2"/>
      <c r="G762" s="118"/>
    </row>
    <row r="763" spans="3:7" ht="15" x14ac:dyDescent="0.25">
      <c r="C763" s="2" t="str">
        <f t="shared" si="13"/>
        <v xml:space="preserve"> </v>
      </c>
      <c r="F763" s="2"/>
      <c r="G763" s="118"/>
    </row>
    <row r="764" spans="3:7" ht="15" x14ac:dyDescent="0.25">
      <c r="C764" s="2" t="str">
        <f t="shared" si="13"/>
        <v xml:space="preserve"> </v>
      </c>
      <c r="F764" s="2"/>
      <c r="G764" s="118"/>
    </row>
    <row r="765" spans="3:7" ht="15" x14ac:dyDescent="0.25">
      <c r="C765" s="2" t="str">
        <f t="shared" si="13"/>
        <v xml:space="preserve"> </v>
      </c>
      <c r="F765" s="2"/>
      <c r="G765" s="118"/>
    </row>
    <row r="766" spans="3:7" ht="15" x14ac:dyDescent="0.25">
      <c r="C766" s="2" t="str">
        <f t="shared" si="13"/>
        <v xml:space="preserve"> </v>
      </c>
      <c r="F766" s="2"/>
      <c r="G766" s="118"/>
    </row>
    <row r="767" spans="3:7" ht="15" x14ac:dyDescent="0.25">
      <c r="C767" s="2" t="str">
        <f t="shared" si="13"/>
        <v xml:space="preserve"> </v>
      </c>
      <c r="F767" s="2"/>
      <c r="G767" s="118"/>
    </row>
    <row r="768" spans="3:7" ht="15" x14ac:dyDescent="0.25">
      <c r="C768" s="2" t="str">
        <f t="shared" si="13"/>
        <v xml:space="preserve"> </v>
      </c>
      <c r="F768" s="2"/>
      <c r="G768" s="118"/>
    </row>
    <row r="769" spans="3:7" ht="15" x14ac:dyDescent="0.25">
      <c r="C769" s="2" t="str">
        <f t="shared" si="13"/>
        <v xml:space="preserve"> </v>
      </c>
      <c r="F769" s="2"/>
      <c r="G769" s="118"/>
    </row>
    <row r="770" spans="3:7" ht="15" x14ac:dyDescent="0.25">
      <c r="C770" s="2" t="str">
        <f t="shared" si="13"/>
        <v xml:space="preserve"> </v>
      </c>
      <c r="F770" s="2"/>
      <c r="G770" s="118"/>
    </row>
    <row r="771" spans="3:7" ht="15" x14ac:dyDescent="0.25">
      <c r="C771" s="2" t="str">
        <f t="shared" si="13"/>
        <v xml:space="preserve"> </v>
      </c>
      <c r="F771" s="2"/>
      <c r="G771" s="118"/>
    </row>
    <row r="772" spans="3:7" ht="15" x14ac:dyDescent="0.25">
      <c r="C772" s="2" t="str">
        <f t="shared" si="13"/>
        <v xml:space="preserve"> </v>
      </c>
      <c r="F772" s="2"/>
      <c r="G772" s="118"/>
    </row>
    <row r="773" spans="3:7" ht="15" x14ac:dyDescent="0.25">
      <c r="C773" s="2" t="str">
        <f t="shared" si="13"/>
        <v xml:space="preserve"> </v>
      </c>
      <c r="F773" s="2"/>
      <c r="G773" s="118"/>
    </row>
    <row r="774" spans="3:7" ht="15" x14ac:dyDescent="0.25">
      <c r="C774" s="2" t="str">
        <f t="shared" si="13"/>
        <v xml:space="preserve"> </v>
      </c>
      <c r="F774" s="2"/>
      <c r="G774" s="118"/>
    </row>
    <row r="775" spans="3:7" ht="15" x14ac:dyDescent="0.25">
      <c r="C775" s="2" t="str">
        <f t="shared" si="13"/>
        <v xml:space="preserve"> </v>
      </c>
      <c r="F775" s="2"/>
      <c r="G775" s="118"/>
    </row>
    <row r="776" spans="3:7" ht="15" x14ac:dyDescent="0.25">
      <c r="C776" s="2" t="str">
        <f t="shared" si="13"/>
        <v xml:space="preserve"> </v>
      </c>
      <c r="F776" s="2"/>
      <c r="G776" s="118"/>
    </row>
    <row r="777" spans="3:7" ht="15" x14ac:dyDescent="0.25">
      <c r="C777" s="2" t="str">
        <f t="shared" si="13"/>
        <v xml:space="preserve"> </v>
      </c>
      <c r="F777" s="2"/>
      <c r="G777" s="118"/>
    </row>
    <row r="778" spans="3:7" ht="15" x14ac:dyDescent="0.25">
      <c r="C778" s="2" t="str">
        <f t="shared" si="13"/>
        <v xml:space="preserve"> </v>
      </c>
      <c r="F778" s="2"/>
      <c r="G778" s="118"/>
    </row>
    <row r="779" spans="3:7" ht="15" x14ac:dyDescent="0.25">
      <c r="C779" s="2" t="str">
        <f t="shared" si="13"/>
        <v xml:space="preserve"> </v>
      </c>
      <c r="F779" s="2"/>
      <c r="G779" s="118"/>
    </row>
    <row r="780" spans="3:7" ht="15" x14ac:dyDescent="0.25">
      <c r="C780" s="2" t="str">
        <f t="shared" si="13"/>
        <v xml:space="preserve"> </v>
      </c>
      <c r="F780" s="2"/>
      <c r="G780" s="118"/>
    </row>
    <row r="781" spans="3:7" ht="15" x14ac:dyDescent="0.25">
      <c r="C781" s="2" t="str">
        <f t="shared" si="13"/>
        <v xml:space="preserve"> </v>
      </c>
      <c r="F781" s="2"/>
      <c r="G781" s="118"/>
    </row>
    <row r="782" spans="3:7" ht="15" x14ac:dyDescent="0.25">
      <c r="C782" s="2" t="str">
        <f t="shared" si="13"/>
        <v xml:space="preserve"> </v>
      </c>
      <c r="F782" s="2"/>
      <c r="G782" s="118"/>
    </row>
    <row r="783" spans="3:7" ht="15" x14ac:dyDescent="0.25">
      <c r="C783" s="2" t="str">
        <f t="shared" si="13"/>
        <v xml:space="preserve"> </v>
      </c>
      <c r="F783" s="2"/>
      <c r="G783" s="118"/>
    </row>
    <row r="784" spans="3:7" ht="15" x14ac:dyDescent="0.25">
      <c r="C784" s="2" t="str">
        <f t="shared" si="13"/>
        <v xml:space="preserve"> </v>
      </c>
      <c r="F784" s="2"/>
      <c r="G784" s="118"/>
    </row>
    <row r="785" spans="3:7" ht="15" x14ac:dyDescent="0.25">
      <c r="C785" s="2" t="str">
        <f t="shared" si="13"/>
        <v xml:space="preserve"> </v>
      </c>
      <c r="F785" s="2"/>
      <c r="G785" s="118"/>
    </row>
    <row r="786" spans="3:7" ht="15" x14ac:dyDescent="0.25">
      <c r="C786" s="2" t="str">
        <f t="shared" si="13"/>
        <v xml:space="preserve"> </v>
      </c>
      <c r="F786" s="2"/>
      <c r="G786" s="118"/>
    </row>
    <row r="787" spans="3:7" ht="15" x14ac:dyDescent="0.25">
      <c r="C787" s="2" t="str">
        <f t="shared" si="13"/>
        <v xml:space="preserve"> </v>
      </c>
      <c r="F787" s="2"/>
      <c r="G787" s="118"/>
    </row>
    <row r="788" spans="3:7" ht="15" x14ac:dyDescent="0.25">
      <c r="C788" s="2" t="str">
        <f t="shared" si="13"/>
        <v xml:space="preserve"> </v>
      </c>
      <c r="F788" s="2"/>
      <c r="G788" s="118"/>
    </row>
    <row r="789" spans="3:7" ht="15" x14ac:dyDescent="0.25">
      <c r="C789" s="2" t="str">
        <f t="shared" si="13"/>
        <v xml:space="preserve"> </v>
      </c>
      <c r="F789" s="2"/>
      <c r="G789" s="118"/>
    </row>
    <row r="790" spans="3:7" ht="15" x14ac:dyDescent="0.25">
      <c r="C790" s="2" t="str">
        <f t="shared" si="13"/>
        <v xml:space="preserve"> </v>
      </c>
      <c r="F790" s="2"/>
      <c r="G790" s="118"/>
    </row>
    <row r="791" spans="3:7" ht="15" x14ac:dyDescent="0.25">
      <c r="C791" s="2" t="str">
        <f t="shared" si="13"/>
        <v xml:space="preserve"> </v>
      </c>
      <c r="F791" s="2"/>
      <c r="G791" s="118"/>
    </row>
    <row r="792" spans="3:7" ht="15" x14ac:dyDescent="0.25">
      <c r="C792" s="2" t="str">
        <f t="shared" si="13"/>
        <v xml:space="preserve"> </v>
      </c>
      <c r="F792" s="2"/>
      <c r="G792" s="118"/>
    </row>
    <row r="793" spans="3:7" ht="15" x14ac:dyDescent="0.25">
      <c r="C793" s="2" t="str">
        <f t="shared" si="13"/>
        <v xml:space="preserve"> </v>
      </c>
      <c r="F793" s="2"/>
      <c r="G793" s="118"/>
    </row>
    <row r="794" spans="3:7" ht="15" x14ac:dyDescent="0.25">
      <c r="C794" s="2" t="str">
        <f t="shared" si="13"/>
        <v xml:space="preserve"> </v>
      </c>
      <c r="F794" s="2"/>
      <c r="G794" s="118"/>
    </row>
    <row r="795" spans="3:7" ht="15" x14ac:dyDescent="0.25">
      <c r="C795" s="2" t="str">
        <f t="shared" si="13"/>
        <v xml:space="preserve"> </v>
      </c>
      <c r="F795" s="2"/>
      <c r="G795" s="118"/>
    </row>
    <row r="796" spans="3:7" ht="15" x14ac:dyDescent="0.25">
      <c r="C796" s="2" t="str">
        <f t="shared" si="13"/>
        <v xml:space="preserve"> </v>
      </c>
      <c r="F796" s="2"/>
      <c r="G796" s="118"/>
    </row>
    <row r="797" spans="3:7" ht="15" x14ac:dyDescent="0.25">
      <c r="C797" s="2" t="str">
        <f t="shared" si="13"/>
        <v xml:space="preserve"> </v>
      </c>
      <c r="F797" s="2"/>
      <c r="G797" s="118"/>
    </row>
    <row r="798" spans="3:7" ht="15" x14ac:dyDescent="0.25">
      <c r="C798" s="2" t="str">
        <f t="shared" si="13"/>
        <v xml:space="preserve"> </v>
      </c>
      <c r="F798" s="2"/>
      <c r="G798" s="118"/>
    </row>
    <row r="799" spans="3:7" ht="15" x14ac:dyDescent="0.25">
      <c r="C799" s="2" t="str">
        <f t="shared" si="13"/>
        <v xml:space="preserve"> </v>
      </c>
      <c r="F799" s="2"/>
      <c r="G799" s="118"/>
    </row>
    <row r="800" spans="3:7" ht="15" x14ac:dyDescent="0.25">
      <c r="C800" s="2" t="str">
        <f t="shared" si="13"/>
        <v xml:space="preserve"> </v>
      </c>
      <c r="F800" s="2"/>
      <c r="G800" s="118"/>
    </row>
    <row r="801" spans="3:7" ht="15" x14ac:dyDescent="0.25">
      <c r="C801" s="2" t="str">
        <f t="shared" si="13"/>
        <v xml:space="preserve"> </v>
      </c>
      <c r="F801" s="2"/>
      <c r="G801" s="118"/>
    </row>
    <row r="802" spans="3:7" ht="15" x14ac:dyDescent="0.25">
      <c r="C802" s="2" t="str">
        <f t="shared" si="13"/>
        <v xml:space="preserve"> </v>
      </c>
      <c r="F802" s="2"/>
      <c r="G802" s="118"/>
    </row>
    <row r="803" spans="3:7" ht="15" x14ac:dyDescent="0.25">
      <c r="C803" s="2" t="str">
        <f t="shared" si="13"/>
        <v xml:space="preserve"> </v>
      </c>
      <c r="F803" s="2"/>
      <c r="G803" s="118"/>
    </row>
    <row r="804" spans="3:7" ht="15" x14ac:dyDescent="0.25">
      <c r="C804" s="2" t="str">
        <f t="shared" si="13"/>
        <v xml:space="preserve"> </v>
      </c>
      <c r="F804" s="2"/>
      <c r="G804" s="118"/>
    </row>
    <row r="805" spans="3:7" ht="15" x14ac:dyDescent="0.25">
      <c r="C805" s="2" t="str">
        <f t="shared" si="13"/>
        <v xml:space="preserve"> </v>
      </c>
      <c r="F805" s="2"/>
      <c r="G805" s="118"/>
    </row>
    <row r="806" spans="3:7" ht="15" x14ac:dyDescent="0.25">
      <c r="C806" s="2" t="str">
        <f t="shared" si="13"/>
        <v xml:space="preserve"> </v>
      </c>
      <c r="F806" s="2"/>
      <c r="G806" s="118"/>
    </row>
    <row r="807" spans="3:7" ht="15" x14ac:dyDescent="0.25">
      <c r="C807" s="2" t="str">
        <f t="shared" si="13"/>
        <v xml:space="preserve"> </v>
      </c>
      <c r="F807" s="2"/>
      <c r="G807" s="118"/>
    </row>
    <row r="808" spans="3:7" ht="15" x14ac:dyDescent="0.25">
      <c r="C808" s="2" t="str">
        <f t="shared" si="13"/>
        <v xml:space="preserve"> </v>
      </c>
      <c r="F808" s="2"/>
      <c r="G808" s="118"/>
    </row>
    <row r="809" spans="3:7" ht="15" x14ac:dyDescent="0.25">
      <c r="C809" s="2" t="str">
        <f t="shared" si="13"/>
        <v xml:space="preserve"> </v>
      </c>
      <c r="F809" s="2"/>
      <c r="G809" s="118"/>
    </row>
    <row r="810" spans="3:7" ht="15" x14ac:dyDescent="0.25">
      <c r="C810" s="2" t="str">
        <f t="shared" si="13"/>
        <v xml:space="preserve"> </v>
      </c>
      <c r="F810" s="2"/>
      <c r="G810" s="118"/>
    </row>
    <row r="811" spans="3:7" ht="15" x14ac:dyDescent="0.25">
      <c r="C811" s="2" t="str">
        <f t="shared" si="13"/>
        <v xml:space="preserve"> </v>
      </c>
      <c r="F811" s="2"/>
      <c r="G811" s="118"/>
    </row>
    <row r="812" spans="3:7" ht="15" x14ac:dyDescent="0.25">
      <c r="C812" s="2" t="str">
        <f t="shared" si="13"/>
        <v xml:space="preserve"> </v>
      </c>
      <c r="F812" s="2"/>
      <c r="G812" s="118"/>
    </row>
    <row r="813" spans="3:7" ht="15" x14ac:dyDescent="0.25">
      <c r="C813" s="2" t="str">
        <f t="shared" si="13"/>
        <v xml:space="preserve"> </v>
      </c>
      <c r="F813" s="2"/>
      <c r="G813" s="118"/>
    </row>
    <row r="814" spans="3:7" ht="15" x14ac:dyDescent="0.25">
      <c r="C814" s="2" t="str">
        <f t="shared" si="13"/>
        <v xml:space="preserve"> </v>
      </c>
      <c r="F814" s="2"/>
      <c r="G814" s="118"/>
    </row>
    <row r="815" spans="3:7" ht="15" x14ac:dyDescent="0.25">
      <c r="C815" s="2" t="str">
        <f t="shared" si="13"/>
        <v xml:space="preserve"> </v>
      </c>
      <c r="F815" s="2"/>
      <c r="G815" s="118"/>
    </row>
    <row r="816" spans="3:7" ht="15" x14ac:dyDescent="0.25">
      <c r="C816" s="2" t="str">
        <f t="shared" si="13"/>
        <v xml:space="preserve"> </v>
      </c>
      <c r="F816" s="2"/>
      <c r="G816" s="118"/>
    </row>
    <row r="817" spans="3:7" ht="15" x14ac:dyDescent="0.25">
      <c r="C817" s="2" t="str">
        <f t="shared" si="13"/>
        <v xml:space="preserve"> </v>
      </c>
      <c r="F817" s="2"/>
      <c r="G817" s="118"/>
    </row>
    <row r="818" spans="3:7" ht="15" x14ac:dyDescent="0.25">
      <c r="C818" s="2" t="str">
        <f t="shared" si="13"/>
        <v xml:space="preserve"> </v>
      </c>
      <c r="F818" s="2"/>
      <c r="G818" s="118"/>
    </row>
    <row r="819" spans="3:7" ht="15" x14ac:dyDescent="0.25">
      <c r="C819" s="2" t="str">
        <f t="shared" si="13"/>
        <v xml:space="preserve"> </v>
      </c>
      <c r="F819" s="2"/>
      <c r="G819" s="118"/>
    </row>
    <row r="820" spans="3:7" ht="15" x14ac:dyDescent="0.25">
      <c r="C820" s="2" t="str">
        <f t="shared" si="13"/>
        <v xml:space="preserve"> </v>
      </c>
      <c r="F820" s="2"/>
      <c r="G820" s="118"/>
    </row>
    <row r="821" spans="3:7" ht="15" x14ac:dyDescent="0.25">
      <c r="C821" s="2" t="str">
        <f t="shared" si="13"/>
        <v xml:space="preserve"> </v>
      </c>
      <c r="F821" s="2"/>
      <c r="G821" s="118"/>
    </row>
    <row r="822" spans="3:7" ht="15" x14ac:dyDescent="0.25">
      <c r="C822" s="2" t="str">
        <f t="shared" si="13"/>
        <v xml:space="preserve"> </v>
      </c>
      <c r="F822" s="2"/>
      <c r="G822" s="118"/>
    </row>
    <row r="823" spans="3:7" ht="15" x14ac:dyDescent="0.25">
      <c r="C823" s="2" t="str">
        <f t="shared" si="13"/>
        <v xml:space="preserve"> </v>
      </c>
      <c r="F823" s="2"/>
      <c r="G823" s="118"/>
    </row>
    <row r="824" spans="3:7" ht="15" x14ac:dyDescent="0.25">
      <c r="C824" s="2" t="str">
        <f t="shared" ref="C824:C887" si="14">D824&amp;" "&amp;E824</f>
        <v xml:space="preserve"> </v>
      </c>
      <c r="F824" s="2"/>
      <c r="G824" s="118"/>
    </row>
    <row r="825" spans="3:7" ht="15" x14ac:dyDescent="0.25">
      <c r="C825" s="2" t="str">
        <f t="shared" si="14"/>
        <v xml:space="preserve"> </v>
      </c>
      <c r="F825" s="2"/>
      <c r="G825" s="118"/>
    </row>
    <row r="826" spans="3:7" ht="15" x14ac:dyDescent="0.25">
      <c r="C826" s="2" t="str">
        <f t="shared" si="14"/>
        <v xml:space="preserve"> </v>
      </c>
      <c r="F826" s="2"/>
      <c r="G826" s="118"/>
    </row>
    <row r="827" spans="3:7" ht="15" x14ac:dyDescent="0.25">
      <c r="C827" s="2" t="str">
        <f t="shared" si="14"/>
        <v xml:space="preserve"> </v>
      </c>
      <c r="F827" s="2"/>
      <c r="G827" s="118"/>
    </row>
    <row r="828" spans="3:7" ht="15" x14ac:dyDescent="0.25">
      <c r="C828" s="2" t="str">
        <f t="shared" si="14"/>
        <v xml:space="preserve"> </v>
      </c>
      <c r="F828" s="2"/>
      <c r="G828" s="118"/>
    </row>
    <row r="829" spans="3:7" ht="15" x14ac:dyDescent="0.25">
      <c r="C829" s="2" t="str">
        <f t="shared" si="14"/>
        <v xml:space="preserve"> </v>
      </c>
      <c r="F829" s="2"/>
      <c r="G829" s="118"/>
    </row>
    <row r="830" spans="3:7" ht="15" x14ac:dyDescent="0.25">
      <c r="C830" s="2" t="str">
        <f t="shared" si="14"/>
        <v xml:space="preserve"> </v>
      </c>
      <c r="F830" s="2"/>
      <c r="G830" s="118"/>
    </row>
    <row r="831" spans="3:7" ht="15" x14ac:dyDescent="0.25">
      <c r="C831" s="2" t="str">
        <f t="shared" si="14"/>
        <v xml:space="preserve"> </v>
      </c>
      <c r="F831" s="2"/>
      <c r="G831" s="118"/>
    </row>
    <row r="832" spans="3:7" ht="15" x14ac:dyDescent="0.25">
      <c r="C832" s="2" t="str">
        <f t="shared" si="14"/>
        <v xml:space="preserve"> </v>
      </c>
      <c r="F832" s="2"/>
      <c r="G832" s="118"/>
    </row>
    <row r="833" spans="3:7" ht="15" x14ac:dyDescent="0.25">
      <c r="C833" s="2" t="str">
        <f t="shared" si="14"/>
        <v xml:space="preserve"> </v>
      </c>
      <c r="F833" s="2"/>
      <c r="G833" s="118"/>
    </row>
    <row r="834" spans="3:7" ht="15" x14ac:dyDescent="0.25">
      <c r="C834" s="2" t="str">
        <f t="shared" si="14"/>
        <v xml:space="preserve"> </v>
      </c>
      <c r="F834" s="2"/>
      <c r="G834" s="118"/>
    </row>
    <row r="835" spans="3:7" ht="15" x14ac:dyDescent="0.25">
      <c r="C835" s="2" t="str">
        <f t="shared" si="14"/>
        <v xml:space="preserve"> </v>
      </c>
      <c r="F835" s="2"/>
      <c r="G835" s="118"/>
    </row>
    <row r="836" spans="3:7" ht="15" x14ac:dyDescent="0.25">
      <c r="C836" s="2" t="str">
        <f t="shared" si="14"/>
        <v xml:space="preserve"> </v>
      </c>
      <c r="F836" s="2"/>
      <c r="G836" s="118"/>
    </row>
    <row r="837" spans="3:7" ht="15" x14ac:dyDescent="0.25">
      <c r="C837" s="2" t="str">
        <f t="shared" si="14"/>
        <v xml:space="preserve"> </v>
      </c>
      <c r="F837" s="2"/>
      <c r="G837" s="118"/>
    </row>
    <row r="838" spans="3:7" ht="15" x14ac:dyDescent="0.25">
      <c r="C838" s="2" t="str">
        <f t="shared" si="14"/>
        <v xml:space="preserve"> </v>
      </c>
      <c r="F838" s="2"/>
      <c r="G838" s="118"/>
    </row>
    <row r="839" spans="3:7" ht="15" x14ac:dyDescent="0.25">
      <c r="C839" s="2" t="str">
        <f t="shared" si="14"/>
        <v xml:space="preserve"> </v>
      </c>
      <c r="F839" s="2"/>
      <c r="G839" s="118"/>
    </row>
    <row r="840" spans="3:7" ht="15" x14ac:dyDescent="0.25">
      <c r="C840" s="2" t="str">
        <f t="shared" si="14"/>
        <v xml:space="preserve"> </v>
      </c>
      <c r="F840" s="2"/>
      <c r="G840" s="118"/>
    </row>
    <row r="841" spans="3:7" ht="15" x14ac:dyDescent="0.25">
      <c r="C841" s="2" t="str">
        <f t="shared" si="14"/>
        <v xml:space="preserve"> </v>
      </c>
      <c r="F841" s="2"/>
      <c r="G841" s="118"/>
    </row>
    <row r="842" spans="3:7" ht="15" x14ac:dyDescent="0.25">
      <c r="C842" s="2" t="str">
        <f t="shared" si="14"/>
        <v xml:space="preserve"> </v>
      </c>
      <c r="F842" s="2"/>
      <c r="G842" s="118"/>
    </row>
    <row r="843" spans="3:7" ht="15" x14ac:dyDescent="0.25">
      <c r="C843" s="2" t="str">
        <f t="shared" si="14"/>
        <v xml:space="preserve"> </v>
      </c>
      <c r="F843" s="2"/>
      <c r="G843" s="118"/>
    </row>
    <row r="844" spans="3:7" ht="15" x14ac:dyDescent="0.25">
      <c r="C844" s="2" t="str">
        <f t="shared" si="14"/>
        <v xml:space="preserve"> </v>
      </c>
      <c r="F844" s="2"/>
      <c r="G844" s="118"/>
    </row>
    <row r="845" spans="3:7" ht="15" x14ac:dyDescent="0.25">
      <c r="C845" s="2" t="str">
        <f t="shared" si="14"/>
        <v xml:space="preserve"> </v>
      </c>
      <c r="F845" s="2"/>
      <c r="G845" s="118"/>
    </row>
    <row r="846" spans="3:7" ht="15" x14ac:dyDescent="0.25">
      <c r="C846" s="2" t="str">
        <f t="shared" si="14"/>
        <v xml:space="preserve"> </v>
      </c>
      <c r="F846" s="2"/>
      <c r="G846" s="118"/>
    </row>
    <row r="847" spans="3:7" ht="15" x14ac:dyDescent="0.25">
      <c r="C847" s="2" t="str">
        <f t="shared" si="14"/>
        <v xml:space="preserve"> </v>
      </c>
      <c r="F847" s="2"/>
      <c r="G847" s="118"/>
    </row>
    <row r="848" spans="3:7" ht="15" x14ac:dyDescent="0.25">
      <c r="C848" s="2" t="str">
        <f t="shared" si="14"/>
        <v xml:space="preserve"> </v>
      </c>
      <c r="F848" s="2"/>
      <c r="G848" s="118"/>
    </row>
    <row r="849" spans="3:7" ht="15" x14ac:dyDescent="0.25">
      <c r="C849" s="2" t="str">
        <f t="shared" si="14"/>
        <v xml:space="preserve"> </v>
      </c>
      <c r="F849" s="2"/>
      <c r="G849" s="118"/>
    </row>
    <row r="850" spans="3:7" ht="15" x14ac:dyDescent="0.25">
      <c r="C850" s="2" t="str">
        <f t="shared" si="14"/>
        <v xml:space="preserve"> </v>
      </c>
      <c r="F850" s="2"/>
      <c r="G850" s="118"/>
    </row>
    <row r="851" spans="3:7" ht="15" x14ac:dyDescent="0.25">
      <c r="C851" s="2" t="str">
        <f t="shared" si="14"/>
        <v xml:space="preserve"> </v>
      </c>
      <c r="F851" s="2"/>
      <c r="G851" s="118"/>
    </row>
    <row r="852" spans="3:7" ht="15" x14ac:dyDescent="0.25">
      <c r="C852" s="2" t="str">
        <f t="shared" si="14"/>
        <v xml:space="preserve"> </v>
      </c>
      <c r="F852" s="2"/>
      <c r="G852" s="118"/>
    </row>
    <row r="853" spans="3:7" ht="15" x14ac:dyDescent="0.25">
      <c r="C853" s="2" t="str">
        <f t="shared" si="14"/>
        <v xml:space="preserve"> </v>
      </c>
      <c r="F853" s="2"/>
      <c r="G853" s="118"/>
    </row>
    <row r="854" spans="3:7" ht="15" x14ac:dyDescent="0.25">
      <c r="C854" s="2" t="str">
        <f t="shared" si="14"/>
        <v xml:space="preserve"> </v>
      </c>
      <c r="F854" s="2"/>
      <c r="G854" s="118"/>
    </row>
    <row r="855" spans="3:7" ht="15" x14ac:dyDescent="0.25">
      <c r="C855" s="2" t="str">
        <f t="shared" si="14"/>
        <v xml:space="preserve"> </v>
      </c>
      <c r="F855" s="2"/>
      <c r="G855" s="118"/>
    </row>
    <row r="856" spans="3:7" ht="15" x14ac:dyDescent="0.25">
      <c r="C856" s="2" t="str">
        <f t="shared" si="14"/>
        <v xml:space="preserve"> </v>
      </c>
      <c r="F856" s="2"/>
      <c r="G856" s="118"/>
    </row>
    <row r="857" spans="3:7" ht="15" x14ac:dyDescent="0.25">
      <c r="C857" s="2" t="str">
        <f t="shared" si="14"/>
        <v xml:space="preserve"> </v>
      </c>
      <c r="F857" s="2"/>
      <c r="G857" s="118"/>
    </row>
    <row r="858" spans="3:7" ht="15" x14ac:dyDescent="0.25">
      <c r="C858" s="2" t="str">
        <f t="shared" si="14"/>
        <v xml:space="preserve"> </v>
      </c>
      <c r="F858" s="2"/>
      <c r="G858" s="118"/>
    </row>
    <row r="859" spans="3:7" ht="15" x14ac:dyDescent="0.25">
      <c r="C859" s="2" t="str">
        <f t="shared" si="14"/>
        <v xml:space="preserve"> </v>
      </c>
      <c r="F859" s="2"/>
      <c r="G859" s="118"/>
    </row>
    <row r="860" spans="3:7" ht="15" x14ac:dyDescent="0.25">
      <c r="C860" s="2" t="str">
        <f t="shared" si="14"/>
        <v xml:space="preserve"> </v>
      </c>
      <c r="F860" s="2"/>
      <c r="G860" s="118"/>
    </row>
    <row r="861" spans="3:7" ht="15" x14ac:dyDescent="0.25">
      <c r="C861" s="2" t="str">
        <f t="shared" si="14"/>
        <v xml:space="preserve"> </v>
      </c>
      <c r="F861" s="2"/>
      <c r="G861" s="118"/>
    </row>
    <row r="862" spans="3:7" ht="15" x14ac:dyDescent="0.25">
      <c r="C862" s="2" t="str">
        <f t="shared" si="14"/>
        <v xml:space="preserve"> </v>
      </c>
      <c r="F862" s="2"/>
      <c r="G862" s="118"/>
    </row>
    <row r="863" spans="3:7" ht="15" x14ac:dyDescent="0.25">
      <c r="C863" s="2" t="str">
        <f t="shared" si="14"/>
        <v xml:space="preserve"> </v>
      </c>
      <c r="F863" s="2"/>
      <c r="G863" s="118"/>
    </row>
    <row r="864" spans="3:7" ht="15" x14ac:dyDescent="0.25">
      <c r="C864" s="2" t="str">
        <f t="shared" si="14"/>
        <v xml:space="preserve"> </v>
      </c>
      <c r="F864" s="2"/>
      <c r="G864" s="118"/>
    </row>
    <row r="865" spans="3:7" ht="15" x14ac:dyDescent="0.25">
      <c r="C865" s="2" t="str">
        <f t="shared" si="14"/>
        <v xml:space="preserve"> </v>
      </c>
      <c r="F865" s="2"/>
      <c r="G865" s="118"/>
    </row>
    <row r="866" spans="3:7" ht="15" x14ac:dyDescent="0.25">
      <c r="C866" s="2" t="str">
        <f t="shared" si="14"/>
        <v xml:space="preserve"> </v>
      </c>
      <c r="F866" s="2"/>
      <c r="G866" s="118"/>
    </row>
    <row r="867" spans="3:7" ht="15" x14ac:dyDescent="0.25">
      <c r="C867" s="2" t="str">
        <f t="shared" si="14"/>
        <v xml:space="preserve"> </v>
      </c>
      <c r="F867" s="2"/>
      <c r="G867" s="118"/>
    </row>
    <row r="868" spans="3:7" ht="15" x14ac:dyDescent="0.25">
      <c r="C868" s="2" t="str">
        <f t="shared" si="14"/>
        <v xml:space="preserve"> </v>
      </c>
      <c r="F868" s="2"/>
      <c r="G868" s="118"/>
    </row>
    <row r="869" spans="3:7" ht="15" x14ac:dyDescent="0.25">
      <c r="C869" s="2" t="str">
        <f t="shared" si="14"/>
        <v xml:space="preserve"> </v>
      </c>
      <c r="F869" s="2"/>
      <c r="G869" s="118"/>
    </row>
    <row r="870" spans="3:7" ht="15" x14ac:dyDescent="0.25">
      <c r="C870" s="2" t="str">
        <f t="shared" si="14"/>
        <v xml:space="preserve"> </v>
      </c>
      <c r="F870" s="2"/>
      <c r="G870" s="118"/>
    </row>
    <row r="871" spans="3:7" ht="15" x14ac:dyDescent="0.25">
      <c r="C871" s="2" t="str">
        <f t="shared" si="14"/>
        <v xml:space="preserve"> </v>
      </c>
      <c r="F871" s="2"/>
      <c r="G871" s="118"/>
    </row>
    <row r="872" spans="3:7" ht="15" x14ac:dyDescent="0.25">
      <c r="C872" s="2" t="str">
        <f t="shared" si="14"/>
        <v xml:space="preserve"> </v>
      </c>
      <c r="F872" s="2"/>
      <c r="G872" s="118"/>
    </row>
    <row r="873" spans="3:7" ht="15" x14ac:dyDescent="0.25">
      <c r="C873" s="2" t="str">
        <f t="shared" si="14"/>
        <v xml:space="preserve"> </v>
      </c>
      <c r="F873" s="2"/>
      <c r="G873" s="118"/>
    </row>
    <row r="874" spans="3:7" ht="15" x14ac:dyDescent="0.25">
      <c r="C874" s="2" t="str">
        <f t="shared" si="14"/>
        <v xml:space="preserve"> </v>
      </c>
      <c r="F874" s="2"/>
      <c r="G874" s="118"/>
    </row>
    <row r="875" spans="3:7" ht="15" x14ac:dyDescent="0.25">
      <c r="C875" s="2" t="str">
        <f t="shared" si="14"/>
        <v xml:space="preserve"> </v>
      </c>
      <c r="F875" s="2"/>
      <c r="G875" s="118"/>
    </row>
    <row r="876" spans="3:7" ht="15" x14ac:dyDescent="0.25">
      <c r="C876" s="2" t="str">
        <f t="shared" si="14"/>
        <v xml:space="preserve"> </v>
      </c>
      <c r="F876" s="2"/>
      <c r="G876" s="118"/>
    </row>
    <row r="877" spans="3:7" ht="15" x14ac:dyDescent="0.25">
      <c r="C877" s="2" t="str">
        <f t="shared" si="14"/>
        <v xml:space="preserve"> </v>
      </c>
      <c r="F877" s="2"/>
      <c r="G877" s="118"/>
    </row>
    <row r="878" spans="3:7" ht="15" x14ac:dyDescent="0.25">
      <c r="C878" s="2" t="str">
        <f t="shared" si="14"/>
        <v xml:space="preserve"> </v>
      </c>
      <c r="F878" s="2"/>
      <c r="G878" s="118"/>
    </row>
    <row r="879" spans="3:7" ht="15" x14ac:dyDescent="0.25">
      <c r="C879" s="2" t="str">
        <f t="shared" si="14"/>
        <v xml:space="preserve"> </v>
      </c>
      <c r="F879" s="2"/>
      <c r="G879" s="118"/>
    </row>
    <row r="880" spans="3:7" ht="15" x14ac:dyDescent="0.25">
      <c r="C880" s="2" t="str">
        <f t="shared" si="14"/>
        <v xml:space="preserve"> </v>
      </c>
      <c r="F880" s="2"/>
      <c r="G880" s="118"/>
    </row>
    <row r="881" spans="3:7" ht="15" x14ac:dyDescent="0.25">
      <c r="C881" s="2" t="str">
        <f t="shared" si="14"/>
        <v xml:space="preserve"> </v>
      </c>
      <c r="F881" s="2"/>
      <c r="G881" s="118"/>
    </row>
    <row r="882" spans="3:7" ht="15" x14ac:dyDescent="0.25">
      <c r="C882" s="2" t="str">
        <f t="shared" si="14"/>
        <v xml:space="preserve"> </v>
      </c>
      <c r="F882" s="2"/>
      <c r="G882" s="118"/>
    </row>
    <row r="883" spans="3:7" ht="15" x14ac:dyDescent="0.25">
      <c r="C883" s="2" t="str">
        <f t="shared" si="14"/>
        <v xml:space="preserve"> </v>
      </c>
      <c r="F883" s="2"/>
      <c r="G883" s="118"/>
    </row>
    <row r="884" spans="3:7" ht="15" x14ac:dyDescent="0.25">
      <c r="C884" s="2" t="str">
        <f t="shared" si="14"/>
        <v xml:space="preserve"> </v>
      </c>
      <c r="F884" s="2"/>
      <c r="G884" s="118"/>
    </row>
    <row r="885" spans="3:7" ht="15" x14ac:dyDescent="0.25">
      <c r="C885" s="2" t="str">
        <f t="shared" si="14"/>
        <v xml:space="preserve"> </v>
      </c>
      <c r="F885" s="2"/>
      <c r="G885" s="118"/>
    </row>
    <row r="886" spans="3:7" ht="15" x14ac:dyDescent="0.25">
      <c r="C886" s="2" t="str">
        <f t="shared" si="14"/>
        <v xml:space="preserve"> </v>
      </c>
      <c r="F886" s="2"/>
      <c r="G886" s="118"/>
    </row>
    <row r="887" spans="3:7" ht="15" x14ac:dyDescent="0.25">
      <c r="C887" s="2" t="str">
        <f t="shared" si="14"/>
        <v xml:space="preserve"> </v>
      </c>
      <c r="F887" s="2"/>
      <c r="G887" s="118"/>
    </row>
    <row r="888" spans="3:7" ht="15" x14ac:dyDescent="0.25">
      <c r="C888" s="2" t="str">
        <f t="shared" ref="C888:C951" si="15">D888&amp;" "&amp;E888</f>
        <v xml:space="preserve"> </v>
      </c>
      <c r="F888" s="2"/>
      <c r="G888" s="118"/>
    </row>
    <row r="889" spans="3:7" ht="15" x14ac:dyDescent="0.25">
      <c r="C889" s="2" t="str">
        <f t="shared" si="15"/>
        <v xml:space="preserve"> </v>
      </c>
      <c r="F889" s="2"/>
      <c r="G889" s="118"/>
    </row>
    <row r="890" spans="3:7" ht="15" x14ac:dyDescent="0.25">
      <c r="C890" s="2" t="str">
        <f t="shared" si="15"/>
        <v xml:space="preserve"> </v>
      </c>
      <c r="F890" s="2"/>
      <c r="G890" s="118"/>
    </row>
    <row r="891" spans="3:7" ht="15" x14ac:dyDescent="0.25">
      <c r="C891" s="2" t="str">
        <f t="shared" si="15"/>
        <v xml:space="preserve"> </v>
      </c>
      <c r="F891" s="2"/>
      <c r="G891" s="118"/>
    </row>
    <row r="892" spans="3:7" ht="15" x14ac:dyDescent="0.25">
      <c r="C892" s="2" t="str">
        <f t="shared" si="15"/>
        <v xml:space="preserve"> </v>
      </c>
      <c r="F892" s="2"/>
      <c r="G892" s="118"/>
    </row>
    <row r="893" spans="3:7" ht="15" x14ac:dyDescent="0.25">
      <c r="C893" s="2" t="str">
        <f t="shared" si="15"/>
        <v xml:space="preserve"> </v>
      </c>
      <c r="F893" s="2"/>
      <c r="G893" s="118"/>
    </row>
    <row r="894" spans="3:7" ht="15" x14ac:dyDescent="0.25">
      <c r="C894" s="2" t="str">
        <f t="shared" si="15"/>
        <v xml:space="preserve"> </v>
      </c>
      <c r="F894" s="2"/>
      <c r="G894" s="118"/>
    </row>
    <row r="895" spans="3:7" ht="15" x14ac:dyDescent="0.25">
      <c r="C895" s="2" t="str">
        <f t="shared" si="15"/>
        <v xml:space="preserve"> </v>
      </c>
      <c r="F895" s="2"/>
      <c r="G895" s="118"/>
    </row>
    <row r="896" spans="3:7" ht="15" x14ac:dyDescent="0.25">
      <c r="C896" s="2" t="str">
        <f t="shared" si="15"/>
        <v xml:space="preserve"> </v>
      </c>
      <c r="F896" s="2"/>
      <c r="G896" s="118"/>
    </row>
    <row r="897" spans="3:7" ht="15" x14ac:dyDescent="0.25">
      <c r="C897" s="2" t="str">
        <f t="shared" si="15"/>
        <v xml:space="preserve"> </v>
      </c>
      <c r="F897" s="2"/>
      <c r="G897" s="118"/>
    </row>
    <row r="898" spans="3:7" ht="15" x14ac:dyDescent="0.25">
      <c r="C898" s="2" t="str">
        <f t="shared" si="15"/>
        <v xml:space="preserve"> </v>
      </c>
      <c r="F898" s="2"/>
      <c r="G898" s="118"/>
    </row>
    <row r="899" spans="3:7" ht="15" x14ac:dyDescent="0.25">
      <c r="C899" s="2" t="str">
        <f t="shared" si="15"/>
        <v xml:space="preserve"> </v>
      </c>
      <c r="F899" s="2"/>
      <c r="G899" s="118"/>
    </row>
    <row r="900" spans="3:7" ht="15" x14ac:dyDescent="0.25">
      <c r="C900" s="2" t="str">
        <f t="shared" si="15"/>
        <v xml:space="preserve"> </v>
      </c>
      <c r="F900" s="2"/>
      <c r="G900" s="118"/>
    </row>
    <row r="901" spans="3:7" ht="15" x14ac:dyDescent="0.25">
      <c r="C901" s="2" t="str">
        <f t="shared" si="15"/>
        <v xml:space="preserve"> </v>
      </c>
      <c r="F901" s="2"/>
      <c r="G901" s="118"/>
    </row>
    <row r="902" spans="3:7" ht="15" x14ac:dyDescent="0.25">
      <c r="C902" s="2" t="str">
        <f t="shared" si="15"/>
        <v xml:space="preserve"> </v>
      </c>
      <c r="F902" s="2"/>
      <c r="G902" s="118"/>
    </row>
    <row r="903" spans="3:7" ht="15" x14ac:dyDescent="0.25">
      <c r="C903" s="2" t="str">
        <f t="shared" si="15"/>
        <v xml:space="preserve"> </v>
      </c>
      <c r="F903" s="2"/>
      <c r="G903" s="118"/>
    </row>
    <row r="904" spans="3:7" ht="15" x14ac:dyDescent="0.25">
      <c r="C904" s="2" t="str">
        <f t="shared" si="15"/>
        <v xml:space="preserve"> </v>
      </c>
      <c r="F904" s="2"/>
      <c r="G904" s="118"/>
    </row>
    <row r="905" spans="3:7" ht="15" x14ac:dyDescent="0.25">
      <c r="C905" s="2" t="str">
        <f t="shared" si="15"/>
        <v xml:space="preserve"> </v>
      </c>
      <c r="F905" s="2"/>
      <c r="G905" s="118"/>
    </row>
    <row r="906" spans="3:7" ht="15" x14ac:dyDescent="0.25">
      <c r="C906" s="2" t="str">
        <f t="shared" si="15"/>
        <v xml:space="preserve"> </v>
      </c>
      <c r="F906" s="2"/>
      <c r="G906" s="118"/>
    </row>
    <row r="907" spans="3:7" ht="15" x14ac:dyDescent="0.25">
      <c r="C907" s="2" t="str">
        <f t="shared" si="15"/>
        <v xml:space="preserve"> </v>
      </c>
      <c r="F907" s="2"/>
      <c r="G907" s="118"/>
    </row>
    <row r="908" spans="3:7" ht="15" x14ac:dyDescent="0.25">
      <c r="C908" s="2" t="str">
        <f t="shared" si="15"/>
        <v xml:space="preserve"> </v>
      </c>
      <c r="F908" s="2"/>
      <c r="G908" s="118"/>
    </row>
    <row r="909" spans="3:7" ht="15" x14ac:dyDescent="0.25">
      <c r="C909" s="2" t="str">
        <f t="shared" si="15"/>
        <v xml:space="preserve"> </v>
      </c>
      <c r="F909" s="2"/>
      <c r="G909" s="118"/>
    </row>
    <row r="910" spans="3:7" ht="15" x14ac:dyDescent="0.25">
      <c r="C910" s="2" t="str">
        <f t="shared" si="15"/>
        <v xml:space="preserve"> </v>
      </c>
      <c r="F910" s="2"/>
      <c r="G910" s="118"/>
    </row>
    <row r="911" spans="3:7" ht="15" x14ac:dyDescent="0.25">
      <c r="C911" s="2" t="str">
        <f t="shared" si="15"/>
        <v xml:space="preserve"> </v>
      </c>
      <c r="F911" s="2"/>
      <c r="G911" s="118"/>
    </row>
    <row r="912" spans="3:7" ht="15" x14ac:dyDescent="0.25">
      <c r="C912" s="2" t="str">
        <f t="shared" si="15"/>
        <v xml:space="preserve"> </v>
      </c>
      <c r="F912" s="2"/>
      <c r="G912" s="118"/>
    </row>
    <row r="913" spans="3:7" ht="15" x14ac:dyDescent="0.25">
      <c r="C913" s="2" t="str">
        <f t="shared" si="15"/>
        <v xml:space="preserve"> </v>
      </c>
      <c r="F913" s="2"/>
      <c r="G913" s="118"/>
    </row>
    <row r="914" spans="3:7" ht="15" x14ac:dyDescent="0.25">
      <c r="C914" s="2" t="str">
        <f t="shared" si="15"/>
        <v xml:space="preserve"> </v>
      </c>
      <c r="F914" s="2"/>
      <c r="G914" s="118"/>
    </row>
    <row r="915" spans="3:7" ht="15" x14ac:dyDescent="0.25">
      <c r="C915" s="2" t="str">
        <f t="shared" si="15"/>
        <v xml:space="preserve"> </v>
      </c>
      <c r="F915" s="2"/>
      <c r="G915" s="118"/>
    </row>
    <row r="916" spans="3:7" ht="15" x14ac:dyDescent="0.25">
      <c r="C916" s="2" t="str">
        <f t="shared" si="15"/>
        <v xml:space="preserve"> </v>
      </c>
      <c r="F916" s="2"/>
      <c r="G916" s="118"/>
    </row>
    <row r="917" spans="3:7" ht="15" x14ac:dyDescent="0.25">
      <c r="C917" s="2" t="str">
        <f t="shared" si="15"/>
        <v xml:space="preserve"> </v>
      </c>
      <c r="F917" s="2"/>
      <c r="G917" s="118"/>
    </row>
    <row r="918" spans="3:7" ht="15" x14ac:dyDescent="0.25">
      <c r="C918" s="2" t="str">
        <f t="shared" si="15"/>
        <v xml:space="preserve"> </v>
      </c>
      <c r="F918" s="2"/>
      <c r="G918" s="118"/>
    </row>
    <row r="919" spans="3:7" ht="15" x14ac:dyDescent="0.25">
      <c r="C919" s="2" t="str">
        <f t="shared" si="15"/>
        <v xml:space="preserve"> </v>
      </c>
      <c r="F919" s="2"/>
      <c r="G919" s="118"/>
    </row>
    <row r="920" spans="3:7" ht="15" x14ac:dyDescent="0.25">
      <c r="C920" s="2" t="str">
        <f t="shared" si="15"/>
        <v xml:space="preserve"> </v>
      </c>
      <c r="F920" s="2"/>
      <c r="G920" s="118"/>
    </row>
    <row r="921" spans="3:7" ht="15" x14ac:dyDescent="0.25">
      <c r="C921" s="2" t="str">
        <f t="shared" si="15"/>
        <v xml:space="preserve"> </v>
      </c>
      <c r="F921" s="2"/>
      <c r="G921" s="118"/>
    </row>
    <row r="922" spans="3:7" ht="15" x14ac:dyDescent="0.25">
      <c r="C922" s="2" t="str">
        <f t="shared" si="15"/>
        <v xml:space="preserve"> </v>
      </c>
      <c r="F922" s="2"/>
      <c r="G922" s="118"/>
    </row>
    <row r="923" spans="3:7" ht="15" x14ac:dyDescent="0.25">
      <c r="C923" s="2" t="str">
        <f t="shared" si="15"/>
        <v xml:space="preserve"> </v>
      </c>
      <c r="F923" s="2"/>
      <c r="G923" s="118"/>
    </row>
    <row r="924" spans="3:7" ht="15" x14ac:dyDescent="0.25">
      <c r="C924" s="2" t="str">
        <f t="shared" si="15"/>
        <v xml:space="preserve"> </v>
      </c>
      <c r="F924" s="2"/>
      <c r="G924" s="118"/>
    </row>
    <row r="925" spans="3:7" ht="15" x14ac:dyDescent="0.25">
      <c r="C925" s="2" t="str">
        <f t="shared" si="15"/>
        <v xml:space="preserve"> </v>
      </c>
      <c r="F925" s="2"/>
      <c r="G925" s="118"/>
    </row>
    <row r="926" spans="3:7" ht="15" x14ac:dyDescent="0.25">
      <c r="C926" s="2" t="str">
        <f t="shared" si="15"/>
        <v xml:space="preserve"> </v>
      </c>
      <c r="F926" s="2"/>
      <c r="G926" s="118"/>
    </row>
    <row r="927" spans="3:7" ht="15" x14ac:dyDescent="0.25">
      <c r="C927" s="2" t="str">
        <f t="shared" si="15"/>
        <v xml:space="preserve"> </v>
      </c>
      <c r="F927" s="2"/>
      <c r="G927" s="118"/>
    </row>
    <row r="928" spans="3:7" ht="15" x14ac:dyDescent="0.25">
      <c r="C928" s="2" t="str">
        <f t="shared" si="15"/>
        <v xml:space="preserve"> </v>
      </c>
      <c r="F928" s="2"/>
      <c r="G928" s="118"/>
    </row>
    <row r="929" spans="3:7" ht="15" x14ac:dyDescent="0.25">
      <c r="C929" s="2" t="str">
        <f t="shared" si="15"/>
        <v xml:space="preserve"> </v>
      </c>
      <c r="F929" s="2"/>
      <c r="G929" s="118"/>
    </row>
    <row r="930" spans="3:7" ht="15" x14ac:dyDescent="0.25">
      <c r="C930" s="2" t="str">
        <f t="shared" si="15"/>
        <v xml:space="preserve"> </v>
      </c>
      <c r="F930" s="2"/>
      <c r="G930" s="118"/>
    </row>
    <row r="931" spans="3:7" ht="15" x14ac:dyDescent="0.25">
      <c r="C931" s="2" t="str">
        <f t="shared" si="15"/>
        <v xml:space="preserve"> </v>
      </c>
      <c r="F931" s="2"/>
      <c r="G931" s="118"/>
    </row>
    <row r="932" spans="3:7" ht="15" x14ac:dyDescent="0.25">
      <c r="C932" s="2" t="str">
        <f t="shared" si="15"/>
        <v xml:space="preserve"> </v>
      </c>
      <c r="F932" s="2"/>
      <c r="G932" s="118"/>
    </row>
    <row r="933" spans="3:7" ht="15" x14ac:dyDescent="0.25">
      <c r="C933" s="2" t="str">
        <f t="shared" si="15"/>
        <v xml:space="preserve"> </v>
      </c>
      <c r="F933" s="2"/>
      <c r="G933" s="118"/>
    </row>
    <row r="934" spans="3:7" ht="15" x14ac:dyDescent="0.25">
      <c r="C934" s="2" t="str">
        <f t="shared" si="15"/>
        <v xml:space="preserve"> </v>
      </c>
      <c r="F934" s="2"/>
      <c r="G934" s="118"/>
    </row>
    <row r="935" spans="3:7" ht="15" x14ac:dyDescent="0.25">
      <c r="C935" s="2" t="str">
        <f t="shared" si="15"/>
        <v xml:space="preserve"> </v>
      </c>
      <c r="F935" s="2"/>
      <c r="G935" s="118"/>
    </row>
    <row r="936" spans="3:7" ht="15" x14ac:dyDescent="0.25">
      <c r="C936" s="2" t="str">
        <f t="shared" si="15"/>
        <v xml:space="preserve"> </v>
      </c>
      <c r="F936" s="2"/>
      <c r="G936" s="118"/>
    </row>
    <row r="937" spans="3:7" ht="15" x14ac:dyDescent="0.25">
      <c r="C937" s="2" t="str">
        <f t="shared" si="15"/>
        <v xml:space="preserve"> </v>
      </c>
      <c r="F937" s="2"/>
      <c r="G937" s="118"/>
    </row>
    <row r="938" spans="3:7" ht="15" x14ac:dyDescent="0.25">
      <c r="C938" s="2" t="str">
        <f t="shared" si="15"/>
        <v xml:space="preserve"> </v>
      </c>
      <c r="F938" s="2"/>
      <c r="G938" s="118"/>
    </row>
    <row r="939" spans="3:7" ht="15" x14ac:dyDescent="0.25">
      <c r="C939" s="2" t="str">
        <f t="shared" si="15"/>
        <v xml:space="preserve"> </v>
      </c>
      <c r="F939" s="2"/>
      <c r="G939" s="118"/>
    </row>
    <row r="940" spans="3:7" ht="15" x14ac:dyDescent="0.25">
      <c r="C940" s="2" t="str">
        <f t="shared" si="15"/>
        <v xml:space="preserve"> </v>
      </c>
      <c r="F940" s="2"/>
      <c r="G940" s="118"/>
    </row>
    <row r="941" spans="3:7" ht="15" x14ac:dyDescent="0.25">
      <c r="C941" s="2" t="str">
        <f t="shared" si="15"/>
        <v xml:space="preserve"> </v>
      </c>
      <c r="F941" s="2"/>
      <c r="G941" s="118"/>
    </row>
    <row r="942" spans="3:7" ht="15" x14ac:dyDescent="0.25">
      <c r="C942" s="2" t="str">
        <f t="shared" si="15"/>
        <v xml:space="preserve"> </v>
      </c>
      <c r="F942" s="2"/>
      <c r="G942" s="118"/>
    </row>
    <row r="943" spans="3:7" ht="15" x14ac:dyDescent="0.25">
      <c r="C943" s="2" t="str">
        <f t="shared" si="15"/>
        <v xml:space="preserve"> </v>
      </c>
      <c r="F943" s="2"/>
      <c r="G943" s="118"/>
    </row>
    <row r="944" spans="3:7" ht="15" x14ac:dyDescent="0.25">
      <c r="C944" s="2" t="str">
        <f t="shared" si="15"/>
        <v xml:space="preserve"> </v>
      </c>
      <c r="F944" s="2"/>
      <c r="G944" s="118"/>
    </row>
    <row r="945" spans="3:7" ht="15" x14ac:dyDescent="0.25">
      <c r="C945" s="2" t="str">
        <f t="shared" si="15"/>
        <v xml:space="preserve"> </v>
      </c>
      <c r="F945" s="2"/>
      <c r="G945" s="118"/>
    </row>
    <row r="946" spans="3:7" ht="15" x14ac:dyDescent="0.25">
      <c r="C946" s="2" t="str">
        <f t="shared" si="15"/>
        <v xml:space="preserve"> </v>
      </c>
      <c r="F946" s="2"/>
      <c r="G946" s="118"/>
    </row>
    <row r="947" spans="3:7" ht="15" x14ac:dyDescent="0.25">
      <c r="C947" s="2" t="str">
        <f t="shared" si="15"/>
        <v xml:space="preserve"> </v>
      </c>
      <c r="F947" s="2"/>
      <c r="G947" s="118"/>
    </row>
    <row r="948" spans="3:7" ht="15" x14ac:dyDescent="0.25">
      <c r="C948" s="2" t="str">
        <f t="shared" si="15"/>
        <v xml:space="preserve"> </v>
      </c>
      <c r="F948" s="2"/>
      <c r="G948" s="118"/>
    </row>
    <row r="949" spans="3:7" ht="15" x14ac:dyDescent="0.25">
      <c r="C949" s="2" t="str">
        <f t="shared" si="15"/>
        <v xml:space="preserve"> </v>
      </c>
      <c r="F949" s="2"/>
      <c r="G949" s="118"/>
    </row>
    <row r="950" spans="3:7" ht="15" x14ac:dyDescent="0.25">
      <c r="C950" s="2" t="str">
        <f t="shared" si="15"/>
        <v xml:space="preserve"> </v>
      </c>
      <c r="F950" s="2"/>
      <c r="G950" s="118"/>
    </row>
    <row r="951" spans="3:7" ht="15" x14ac:dyDescent="0.25">
      <c r="C951" s="2" t="str">
        <f t="shared" si="15"/>
        <v xml:space="preserve"> </v>
      </c>
      <c r="F951" s="2"/>
      <c r="G951" s="118"/>
    </row>
    <row r="952" spans="3:7" ht="15" x14ac:dyDescent="0.25">
      <c r="C952" s="2" t="str">
        <f t="shared" ref="C952:C1015" si="16">D952&amp;" "&amp;E952</f>
        <v xml:space="preserve"> </v>
      </c>
      <c r="F952" s="2"/>
      <c r="G952" s="118"/>
    </row>
    <row r="953" spans="3:7" ht="15" x14ac:dyDescent="0.25">
      <c r="C953" s="2" t="str">
        <f t="shared" si="16"/>
        <v xml:space="preserve"> </v>
      </c>
      <c r="F953" s="2"/>
      <c r="G953" s="118"/>
    </row>
    <row r="954" spans="3:7" ht="15" x14ac:dyDescent="0.25">
      <c r="C954" s="2" t="str">
        <f t="shared" si="16"/>
        <v xml:space="preserve"> </v>
      </c>
      <c r="F954" s="2"/>
      <c r="G954" s="118"/>
    </row>
    <row r="955" spans="3:7" ht="15" x14ac:dyDescent="0.25">
      <c r="C955" s="2" t="str">
        <f t="shared" si="16"/>
        <v xml:space="preserve"> </v>
      </c>
      <c r="F955" s="2"/>
      <c r="G955" s="118"/>
    </row>
    <row r="956" spans="3:7" ht="15" x14ac:dyDescent="0.25">
      <c r="C956" s="2" t="str">
        <f t="shared" si="16"/>
        <v xml:space="preserve"> </v>
      </c>
      <c r="F956" s="2"/>
      <c r="G956" s="118"/>
    </row>
    <row r="957" spans="3:7" ht="15" x14ac:dyDescent="0.25">
      <c r="C957" s="2" t="str">
        <f t="shared" si="16"/>
        <v xml:space="preserve"> </v>
      </c>
      <c r="F957" s="2"/>
      <c r="G957" s="118"/>
    </row>
    <row r="958" spans="3:7" ht="15" x14ac:dyDescent="0.25">
      <c r="C958" s="2" t="str">
        <f t="shared" si="16"/>
        <v xml:space="preserve"> </v>
      </c>
      <c r="F958" s="2"/>
      <c r="G958" s="118"/>
    </row>
    <row r="959" spans="3:7" ht="15" x14ac:dyDescent="0.25">
      <c r="C959" s="2" t="str">
        <f t="shared" si="16"/>
        <v xml:space="preserve"> </v>
      </c>
      <c r="F959" s="2"/>
      <c r="G959" s="118"/>
    </row>
    <row r="960" spans="3:7" ht="15" x14ac:dyDescent="0.25">
      <c r="C960" s="2" t="str">
        <f t="shared" si="16"/>
        <v xml:space="preserve"> </v>
      </c>
      <c r="F960" s="2"/>
      <c r="G960" s="118"/>
    </row>
    <row r="961" spans="3:7" ht="15" x14ac:dyDescent="0.25">
      <c r="C961" s="2" t="str">
        <f t="shared" si="16"/>
        <v xml:space="preserve"> </v>
      </c>
      <c r="F961" s="2"/>
      <c r="G961" s="118"/>
    </row>
    <row r="962" spans="3:7" ht="15" x14ac:dyDescent="0.25">
      <c r="C962" s="2" t="str">
        <f t="shared" si="16"/>
        <v xml:space="preserve"> </v>
      </c>
      <c r="F962" s="2"/>
      <c r="G962" s="118"/>
    </row>
    <row r="963" spans="3:7" ht="15" x14ac:dyDescent="0.25">
      <c r="C963" s="2" t="str">
        <f t="shared" si="16"/>
        <v xml:space="preserve"> </v>
      </c>
      <c r="F963" s="2"/>
      <c r="G963" s="118"/>
    </row>
    <row r="964" spans="3:7" ht="15" x14ac:dyDescent="0.25">
      <c r="C964" s="2" t="str">
        <f t="shared" si="16"/>
        <v xml:space="preserve"> </v>
      </c>
      <c r="F964" s="2"/>
      <c r="G964" s="118"/>
    </row>
    <row r="965" spans="3:7" ht="15" x14ac:dyDescent="0.25">
      <c r="C965" s="2" t="str">
        <f t="shared" si="16"/>
        <v xml:space="preserve"> </v>
      </c>
      <c r="F965" s="2"/>
      <c r="G965" s="118"/>
    </row>
    <row r="966" spans="3:7" ht="15" x14ac:dyDescent="0.25">
      <c r="C966" s="2" t="str">
        <f t="shared" si="16"/>
        <v xml:space="preserve"> </v>
      </c>
      <c r="F966" s="2"/>
      <c r="G966" s="118"/>
    </row>
    <row r="967" spans="3:7" ht="15" x14ac:dyDescent="0.25">
      <c r="C967" s="2" t="str">
        <f t="shared" si="16"/>
        <v xml:space="preserve"> </v>
      </c>
      <c r="F967" s="2"/>
      <c r="G967" s="118"/>
    </row>
    <row r="968" spans="3:7" ht="15" x14ac:dyDescent="0.25">
      <c r="C968" s="2" t="str">
        <f t="shared" si="16"/>
        <v xml:space="preserve"> </v>
      </c>
      <c r="F968" s="2"/>
      <c r="G968" s="118"/>
    </row>
    <row r="969" spans="3:7" ht="15" x14ac:dyDescent="0.25">
      <c r="C969" s="2" t="str">
        <f t="shared" si="16"/>
        <v xml:space="preserve"> </v>
      </c>
      <c r="F969" s="2"/>
      <c r="G969" s="118"/>
    </row>
    <row r="970" spans="3:7" ht="15" x14ac:dyDescent="0.25">
      <c r="C970" s="2" t="str">
        <f t="shared" si="16"/>
        <v xml:space="preserve"> </v>
      </c>
      <c r="F970" s="2"/>
      <c r="G970" s="118"/>
    </row>
    <row r="971" spans="3:7" ht="15" x14ac:dyDescent="0.25">
      <c r="C971" s="2" t="str">
        <f t="shared" si="16"/>
        <v xml:space="preserve"> </v>
      </c>
      <c r="F971" s="2"/>
      <c r="G971" s="118"/>
    </row>
    <row r="972" spans="3:7" ht="15" x14ac:dyDescent="0.25">
      <c r="C972" s="2" t="str">
        <f t="shared" si="16"/>
        <v xml:space="preserve"> </v>
      </c>
      <c r="F972" s="2"/>
      <c r="G972" s="118"/>
    </row>
    <row r="973" spans="3:7" ht="15" x14ac:dyDescent="0.25">
      <c r="C973" s="2" t="str">
        <f t="shared" si="16"/>
        <v xml:space="preserve"> </v>
      </c>
      <c r="F973" s="2"/>
      <c r="G973" s="118"/>
    </row>
    <row r="974" spans="3:7" ht="15" x14ac:dyDescent="0.25">
      <c r="C974" s="2" t="str">
        <f t="shared" si="16"/>
        <v xml:space="preserve"> </v>
      </c>
      <c r="F974" s="2"/>
      <c r="G974" s="118"/>
    </row>
    <row r="975" spans="3:7" ht="15" x14ac:dyDescent="0.25">
      <c r="C975" s="2" t="str">
        <f t="shared" si="16"/>
        <v xml:space="preserve"> </v>
      </c>
      <c r="F975" s="2"/>
      <c r="G975" s="118"/>
    </row>
    <row r="976" spans="3:7" ht="15" x14ac:dyDescent="0.25">
      <c r="C976" s="2" t="str">
        <f t="shared" si="16"/>
        <v xml:space="preserve"> </v>
      </c>
      <c r="F976" s="2"/>
      <c r="G976" s="118"/>
    </row>
    <row r="977" spans="3:7" ht="15" x14ac:dyDescent="0.25">
      <c r="C977" s="2" t="str">
        <f t="shared" si="16"/>
        <v xml:space="preserve"> </v>
      </c>
      <c r="F977" s="2"/>
      <c r="G977" s="118"/>
    </row>
    <row r="978" spans="3:7" ht="15" x14ac:dyDescent="0.25">
      <c r="C978" s="2" t="str">
        <f t="shared" si="16"/>
        <v xml:space="preserve"> </v>
      </c>
      <c r="F978" s="2"/>
      <c r="G978" s="118"/>
    </row>
    <row r="979" spans="3:7" ht="15" x14ac:dyDescent="0.25">
      <c r="C979" s="2" t="str">
        <f t="shared" si="16"/>
        <v xml:space="preserve"> </v>
      </c>
      <c r="F979" s="2"/>
      <c r="G979" s="118"/>
    </row>
    <row r="980" spans="3:7" ht="15" x14ac:dyDescent="0.25">
      <c r="C980" s="2" t="str">
        <f t="shared" si="16"/>
        <v xml:space="preserve"> </v>
      </c>
      <c r="F980" s="2"/>
      <c r="G980" s="118"/>
    </row>
    <row r="981" spans="3:7" ht="15" x14ac:dyDescent="0.25">
      <c r="C981" s="2" t="str">
        <f t="shared" si="16"/>
        <v xml:space="preserve"> </v>
      </c>
      <c r="F981" s="2"/>
      <c r="G981" s="118"/>
    </row>
    <row r="982" spans="3:7" ht="15" x14ac:dyDescent="0.25">
      <c r="C982" s="2" t="str">
        <f t="shared" si="16"/>
        <v xml:space="preserve"> </v>
      </c>
      <c r="F982" s="2"/>
      <c r="G982" s="118"/>
    </row>
    <row r="983" spans="3:7" ht="15" x14ac:dyDescent="0.25">
      <c r="C983" s="2" t="str">
        <f t="shared" si="16"/>
        <v xml:space="preserve"> </v>
      </c>
      <c r="F983" s="2"/>
      <c r="G983" s="118"/>
    </row>
    <row r="984" spans="3:7" ht="15" x14ac:dyDescent="0.25">
      <c r="C984" s="2" t="str">
        <f t="shared" si="16"/>
        <v xml:space="preserve"> </v>
      </c>
      <c r="F984" s="2"/>
      <c r="G984" s="118"/>
    </row>
    <row r="985" spans="3:7" ht="15" x14ac:dyDescent="0.25">
      <c r="C985" s="2" t="str">
        <f t="shared" si="16"/>
        <v xml:space="preserve"> </v>
      </c>
      <c r="F985" s="2"/>
      <c r="G985" s="118"/>
    </row>
    <row r="986" spans="3:7" ht="15" x14ac:dyDescent="0.25">
      <c r="C986" s="2" t="str">
        <f t="shared" si="16"/>
        <v xml:space="preserve"> </v>
      </c>
      <c r="F986" s="2"/>
      <c r="G986" s="118"/>
    </row>
    <row r="987" spans="3:7" ht="15" x14ac:dyDescent="0.25">
      <c r="C987" s="2" t="str">
        <f t="shared" si="16"/>
        <v xml:space="preserve"> </v>
      </c>
      <c r="F987" s="2"/>
      <c r="G987" s="118"/>
    </row>
    <row r="988" spans="3:7" ht="15" x14ac:dyDescent="0.25">
      <c r="C988" s="2" t="str">
        <f t="shared" si="16"/>
        <v xml:space="preserve"> </v>
      </c>
      <c r="F988" s="2"/>
      <c r="G988" s="118"/>
    </row>
    <row r="989" spans="3:7" ht="15" x14ac:dyDescent="0.25">
      <c r="C989" s="2" t="str">
        <f t="shared" si="16"/>
        <v xml:space="preserve"> </v>
      </c>
      <c r="F989" s="2"/>
      <c r="G989" s="118"/>
    </row>
    <row r="990" spans="3:7" ht="15" x14ac:dyDescent="0.25">
      <c r="C990" s="2" t="str">
        <f t="shared" si="16"/>
        <v xml:space="preserve"> </v>
      </c>
      <c r="F990" s="2"/>
      <c r="G990" s="118"/>
    </row>
    <row r="991" spans="3:7" ht="15" x14ac:dyDescent="0.25">
      <c r="C991" s="2" t="str">
        <f t="shared" si="16"/>
        <v xml:space="preserve"> </v>
      </c>
      <c r="F991" s="2"/>
      <c r="G991" s="118"/>
    </row>
    <row r="992" spans="3:7" ht="15" x14ac:dyDescent="0.25">
      <c r="C992" s="2" t="str">
        <f t="shared" si="16"/>
        <v xml:space="preserve"> </v>
      </c>
      <c r="F992" s="2"/>
      <c r="G992" s="118"/>
    </row>
    <row r="993" spans="3:7" ht="15" x14ac:dyDescent="0.25">
      <c r="C993" s="2" t="str">
        <f t="shared" si="16"/>
        <v xml:space="preserve"> </v>
      </c>
      <c r="F993" s="2"/>
      <c r="G993" s="118"/>
    </row>
    <row r="994" spans="3:7" ht="15" x14ac:dyDescent="0.25">
      <c r="C994" s="2" t="str">
        <f t="shared" si="16"/>
        <v xml:space="preserve"> </v>
      </c>
      <c r="F994" s="2"/>
      <c r="G994" s="118"/>
    </row>
    <row r="995" spans="3:7" ht="15" x14ac:dyDescent="0.25">
      <c r="C995" s="2" t="str">
        <f t="shared" si="16"/>
        <v xml:space="preserve"> </v>
      </c>
      <c r="F995" s="2"/>
      <c r="G995" s="118"/>
    </row>
    <row r="996" spans="3:7" ht="15" x14ac:dyDescent="0.25">
      <c r="C996" s="2" t="str">
        <f t="shared" si="16"/>
        <v xml:space="preserve"> </v>
      </c>
      <c r="F996" s="2"/>
      <c r="G996" s="118"/>
    </row>
    <row r="997" spans="3:7" ht="15" x14ac:dyDescent="0.25">
      <c r="C997" s="2" t="str">
        <f t="shared" si="16"/>
        <v xml:space="preserve"> </v>
      </c>
      <c r="F997" s="2"/>
      <c r="G997" s="118"/>
    </row>
    <row r="998" spans="3:7" ht="15" x14ac:dyDescent="0.25">
      <c r="C998" s="2" t="str">
        <f t="shared" si="16"/>
        <v xml:space="preserve"> </v>
      </c>
      <c r="F998" s="2"/>
      <c r="G998" s="118"/>
    </row>
    <row r="999" spans="3:7" ht="15" x14ac:dyDescent="0.25">
      <c r="C999" s="2" t="str">
        <f t="shared" si="16"/>
        <v xml:space="preserve"> </v>
      </c>
      <c r="F999" s="2"/>
      <c r="G999" s="118"/>
    </row>
    <row r="1000" spans="3:7" ht="15" x14ac:dyDescent="0.25">
      <c r="C1000" s="2" t="str">
        <f t="shared" si="16"/>
        <v xml:space="preserve"> </v>
      </c>
      <c r="F1000" s="2"/>
      <c r="G1000" s="118"/>
    </row>
    <row r="1001" spans="3:7" ht="15" x14ac:dyDescent="0.25">
      <c r="C1001" s="2" t="str">
        <f t="shared" si="16"/>
        <v xml:space="preserve"> </v>
      </c>
      <c r="F1001" s="2"/>
      <c r="G1001" s="118"/>
    </row>
    <row r="1002" spans="3:7" ht="15" x14ac:dyDescent="0.25">
      <c r="C1002" s="2" t="str">
        <f t="shared" si="16"/>
        <v xml:space="preserve"> </v>
      </c>
      <c r="F1002" s="2"/>
      <c r="G1002" s="118"/>
    </row>
    <row r="1003" spans="3:7" ht="15" x14ac:dyDescent="0.25">
      <c r="C1003" s="2" t="str">
        <f t="shared" si="16"/>
        <v xml:space="preserve"> </v>
      </c>
      <c r="F1003" s="2"/>
      <c r="G1003" s="118"/>
    </row>
    <row r="1004" spans="3:7" ht="15" x14ac:dyDescent="0.25">
      <c r="C1004" s="2" t="str">
        <f t="shared" si="16"/>
        <v xml:space="preserve"> </v>
      </c>
      <c r="F1004" s="2"/>
      <c r="G1004" s="118"/>
    </row>
    <row r="1005" spans="3:7" ht="15" x14ac:dyDescent="0.25">
      <c r="C1005" s="2" t="str">
        <f t="shared" si="16"/>
        <v xml:space="preserve"> </v>
      </c>
      <c r="F1005" s="2"/>
      <c r="G1005" s="118"/>
    </row>
    <row r="1006" spans="3:7" ht="15" x14ac:dyDescent="0.25">
      <c r="C1006" s="2" t="str">
        <f t="shared" si="16"/>
        <v xml:space="preserve"> </v>
      </c>
      <c r="F1006" s="2"/>
      <c r="G1006" s="118"/>
    </row>
    <row r="1007" spans="3:7" ht="15" x14ac:dyDescent="0.25">
      <c r="C1007" s="2" t="str">
        <f t="shared" si="16"/>
        <v xml:space="preserve"> </v>
      </c>
      <c r="F1007" s="2"/>
      <c r="G1007" s="118"/>
    </row>
    <row r="1008" spans="3:7" ht="15" x14ac:dyDescent="0.25">
      <c r="C1008" s="2" t="str">
        <f t="shared" si="16"/>
        <v xml:space="preserve"> </v>
      </c>
      <c r="F1008" s="2"/>
      <c r="G1008" s="118"/>
    </row>
    <row r="1009" spans="3:7" ht="15" x14ac:dyDescent="0.25">
      <c r="C1009" s="2" t="str">
        <f t="shared" si="16"/>
        <v xml:space="preserve"> </v>
      </c>
      <c r="F1009" s="2"/>
      <c r="G1009" s="118"/>
    </row>
    <row r="1010" spans="3:7" ht="15" x14ac:dyDescent="0.25">
      <c r="C1010" s="2" t="str">
        <f t="shared" si="16"/>
        <v xml:space="preserve"> </v>
      </c>
      <c r="F1010" s="2"/>
      <c r="G1010" s="118"/>
    </row>
    <row r="1011" spans="3:7" ht="15" x14ac:dyDescent="0.25">
      <c r="C1011" s="2" t="str">
        <f t="shared" si="16"/>
        <v xml:space="preserve"> </v>
      </c>
      <c r="F1011" s="2"/>
      <c r="G1011" s="118"/>
    </row>
    <row r="1012" spans="3:7" ht="15" x14ac:dyDescent="0.25">
      <c r="C1012" s="2" t="str">
        <f t="shared" si="16"/>
        <v xml:space="preserve"> </v>
      </c>
      <c r="F1012" s="2"/>
      <c r="G1012" s="118"/>
    </row>
    <row r="1013" spans="3:7" ht="15" x14ac:dyDescent="0.25">
      <c r="C1013" s="2" t="str">
        <f t="shared" si="16"/>
        <v xml:space="preserve"> </v>
      </c>
      <c r="F1013" s="2"/>
      <c r="G1013" s="118"/>
    </row>
    <row r="1014" spans="3:7" ht="15" x14ac:dyDescent="0.25">
      <c r="C1014" s="2" t="str">
        <f t="shared" si="16"/>
        <v xml:space="preserve"> </v>
      </c>
      <c r="F1014" s="2"/>
      <c r="G1014" s="118"/>
    </row>
    <row r="1015" spans="3:7" ht="15" x14ac:dyDescent="0.25">
      <c r="C1015" s="2" t="str">
        <f t="shared" si="16"/>
        <v xml:space="preserve"> </v>
      </c>
      <c r="F1015" s="2"/>
      <c r="G1015" s="118"/>
    </row>
    <row r="1016" spans="3:7" ht="15" x14ac:dyDescent="0.25">
      <c r="C1016" s="2" t="str">
        <f t="shared" ref="C1016:C1079" si="17">D1016&amp;" "&amp;E1016</f>
        <v xml:space="preserve"> </v>
      </c>
      <c r="F1016" s="2"/>
      <c r="G1016" s="118"/>
    </row>
    <row r="1017" spans="3:7" ht="15" x14ac:dyDescent="0.25">
      <c r="C1017" s="2" t="str">
        <f t="shared" si="17"/>
        <v xml:space="preserve"> </v>
      </c>
      <c r="F1017" s="2"/>
      <c r="G1017" s="118"/>
    </row>
    <row r="1018" spans="3:7" ht="15" x14ac:dyDescent="0.25">
      <c r="C1018" s="2" t="str">
        <f t="shared" si="17"/>
        <v xml:space="preserve"> </v>
      </c>
      <c r="F1018" s="2"/>
      <c r="G1018" s="118"/>
    </row>
    <row r="1019" spans="3:7" ht="15" x14ac:dyDescent="0.25">
      <c r="C1019" s="2" t="str">
        <f t="shared" si="17"/>
        <v xml:space="preserve"> </v>
      </c>
      <c r="F1019" s="2"/>
      <c r="G1019" s="118"/>
    </row>
    <row r="1020" spans="3:7" ht="15" x14ac:dyDescent="0.25">
      <c r="C1020" s="2" t="str">
        <f t="shared" si="17"/>
        <v xml:space="preserve"> </v>
      </c>
      <c r="F1020" s="2"/>
      <c r="G1020" s="118"/>
    </row>
    <row r="1021" spans="3:7" ht="15" x14ac:dyDescent="0.25">
      <c r="C1021" s="2" t="str">
        <f t="shared" si="17"/>
        <v xml:space="preserve"> </v>
      </c>
      <c r="F1021" s="2"/>
      <c r="G1021" s="118"/>
    </row>
    <row r="1022" spans="3:7" ht="15" x14ac:dyDescent="0.25">
      <c r="C1022" s="2" t="str">
        <f t="shared" si="17"/>
        <v xml:space="preserve"> </v>
      </c>
      <c r="F1022" s="2"/>
      <c r="G1022" s="118"/>
    </row>
    <row r="1023" spans="3:7" ht="15" x14ac:dyDescent="0.25">
      <c r="C1023" s="2" t="str">
        <f t="shared" si="17"/>
        <v xml:space="preserve"> </v>
      </c>
      <c r="F1023" s="2"/>
      <c r="G1023" s="118"/>
    </row>
    <row r="1024" spans="3:7" ht="15" x14ac:dyDescent="0.25">
      <c r="C1024" s="2" t="str">
        <f t="shared" si="17"/>
        <v xml:space="preserve"> </v>
      </c>
      <c r="F1024" s="2"/>
      <c r="G1024" s="118"/>
    </row>
    <row r="1025" spans="3:7" ht="15" x14ac:dyDescent="0.25">
      <c r="C1025" s="2" t="str">
        <f t="shared" si="17"/>
        <v xml:space="preserve"> </v>
      </c>
      <c r="F1025" s="2"/>
      <c r="G1025" s="118"/>
    </row>
    <row r="1026" spans="3:7" ht="15" x14ac:dyDescent="0.25">
      <c r="C1026" s="2" t="str">
        <f t="shared" si="17"/>
        <v xml:space="preserve"> </v>
      </c>
      <c r="F1026" s="2"/>
      <c r="G1026" s="118"/>
    </row>
    <row r="1027" spans="3:7" ht="15" x14ac:dyDescent="0.25">
      <c r="C1027" s="2" t="str">
        <f t="shared" si="17"/>
        <v xml:space="preserve"> </v>
      </c>
      <c r="F1027" s="2"/>
      <c r="G1027" s="118"/>
    </row>
    <row r="1028" spans="3:7" ht="15" x14ac:dyDescent="0.25">
      <c r="C1028" s="2" t="str">
        <f t="shared" si="17"/>
        <v xml:space="preserve"> </v>
      </c>
      <c r="F1028" s="2"/>
      <c r="G1028" s="118"/>
    </row>
    <row r="1029" spans="3:7" ht="15" x14ac:dyDescent="0.25">
      <c r="C1029" s="2" t="str">
        <f t="shared" si="17"/>
        <v xml:space="preserve"> </v>
      </c>
      <c r="F1029" s="2"/>
      <c r="G1029" s="118"/>
    </row>
    <row r="1030" spans="3:7" ht="15" x14ac:dyDescent="0.25">
      <c r="C1030" s="2" t="str">
        <f t="shared" si="17"/>
        <v xml:space="preserve"> </v>
      </c>
      <c r="F1030" s="2"/>
      <c r="G1030" s="118"/>
    </row>
    <row r="1031" spans="3:7" ht="15" x14ac:dyDescent="0.25">
      <c r="C1031" s="2" t="str">
        <f t="shared" si="17"/>
        <v xml:space="preserve"> </v>
      </c>
      <c r="F1031" s="2"/>
      <c r="G1031" s="118"/>
    </row>
    <row r="1032" spans="3:7" ht="15" x14ac:dyDescent="0.25">
      <c r="C1032" s="2" t="str">
        <f t="shared" si="17"/>
        <v xml:space="preserve"> </v>
      </c>
      <c r="F1032" s="2"/>
      <c r="G1032" s="118"/>
    </row>
    <row r="1033" spans="3:7" ht="15" x14ac:dyDescent="0.25">
      <c r="C1033" s="2" t="str">
        <f t="shared" si="17"/>
        <v xml:space="preserve"> </v>
      </c>
      <c r="F1033" s="2"/>
      <c r="G1033" s="118"/>
    </row>
    <row r="1034" spans="3:7" ht="15" x14ac:dyDescent="0.25">
      <c r="C1034" s="2" t="str">
        <f t="shared" si="17"/>
        <v xml:space="preserve"> </v>
      </c>
      <c r="F1034" s="2"/>
      <c r="G1034" s="118"/>
    </row>
    <row r="1035" spans="3:7" ht="15" x14ac:dyDescent="0.25">
      <c r="C1035" s="2" t="str">
        <f t="shared" si="17"/>
        <v xml:space="preserve"> </v>
      </c>
      <c r="F1035" s="2"/>
      <c r="G1035" s="118"/>
    </row>
    <row r="1036" spans="3:7" ht="15" x14ac:dyDescent="0.25">
      <c r="C1036" s="2" t="str">
        <f t="shared" si="17"/>
        <v xml:space="preserve"> </v>
      </c>
      <c r="F1036" s="2"/>
      <c r="G1036" s="118"/>
    </row>
    <row r="1037" spans="3:7" ht="15" x14ac:dyDescent="0.25">
      <c r="C1037" s="2" t="str">
        <f t="shared" si="17"/>
        <v xml:space="preserve"> </v>
      </c>
      <c r="F1037" s="2"/>
      <c r="G1037" s="118"/>
    </row>
    <row r="1038" spans="3:7" ht="15" x14ac:dyDescent="0.25">
      <c r="C1038" s="2" t="str">
        <f t="shared" si="17"/>
        <v xml:space="preserve"> </v>
      </c>
      <c r="F1038" s="2"/>
      <c r="G1038" s="118"/>
    </row>
    <row r="1039" spans="3:7" ht="15" x14ac:dyDescent="0.25">
      <c r="C1039" s="2" t="str">
        <f t="shared" si="17"/>
        <v xml:space="preserve"> </v>
      </c>
      <c r="F1039" s="2"/>
      <c r="G1039" s="118"/>
    </row>
    <row r="1040" spans="3:7" ht="15" x14ac:dyDescent="0.25">
      <c r="C1040" s="2" t="str">
        <f t="shared" si="17"/>
        <v xml:space="preserve"> </v>
      </c>
      <c r="F1040" s="2"/>
      <c r="G1040" s="118"/>
    </row>
    <row r="1041" spans="3:7" ht="15" x14ac:dyDescent="0.25">
      <c r="C1041" s="2" t="str">
        <f t="shared" si="17"/>
        <v xml:space="preserve"> </v>
      </c>
      <c r="F1041" s="2"/>
      <c r="G1041" s="118"/>
    </row>
    <row r="1042" spans="3:7" ht="15" x14ac:dyDescent="0.25">
      <c r="C1042" s="2" t="str">
        <f t="shared" si="17"/>
        <v xml:space="preserve"> </v>
      </c>
      <c r="F1042" s="2"/>
      <c r="G1042" s="118"/>
    </row>
    <row r="1043" spans="3:7" ht="15" x14ac:dyDescent="0.25">
      <c r="C1043" s="2" t="str">
        <f t="shared" si="17"/>
        <v xml:space="preserve"> </v>
      </c>
      <c r="F1043" s="2"/>
      <c r="G1043" s="118"/>
    </row>
    <row r="1044" spans="3:7" ht="15" x14ac:dyDescent="0.25">
      <c r="C1044" s="2" t="str">
        <f t="shared" si="17"/>
        <v xml:space="preserve"> </v>
      </c>
      <c r="F1044" s="2"/>
      <c r="G1044" s="118"/>
    </row>
    <row r="1045" spans="3:7" ht="15" x14ac:dyDescent="0.25">
      <c r="C1045" s="2" t="str">
        <f t="shared" si="17"/>
        <v xml:space="preserve"> </v>
      </c>
      <c r="F1045" s="2"/>
      <c r="G1045" s="118"/>
    </row>
    <row r="1046" spans="3:7" ht="15" x14ac:dyDescent="0.25">
      <c r="C1046" s="2" t="str">
        <f t="shared" si="17"/>
        <v xml:space="preserve"> </v>
      </c>
      <c r="F1046" s="2"/>
      <c r="G1046" s="118"/>
    </row>
    <row r="1047" spans="3:7" ht="15" x14ac:dyDescent="0.25">
      <c r="C1047" s="2" t="str">
        <f t="shared" si="17"/>
        <v xml:space="preserve"> </v>
      </c>
      <c r="F1047" s="2"/>
      <c r="G1047" s="118"/>
    </row>
    <row r="1048" spans="3:7" ht="15" x14ac:dyDescent="0.25">
      <c r="C1048" s="2" t="str">
        <f t="shared" si="17"/>
        <v xml:space="preserve"> </v>
      </c>
      <c r="F1048" s="2"/>
      <c r="G1048" s="118"/>
    </row>
    <row r="1049" spans="3:7" ht="15" x14ac:dyDescent="0.25">
      <c r="C1049" s="2" t="str">
        <f t="shared" si="17"/>
        <v xml:space="preserve"> </v>
      </c>
      <c r="F1049" s="2"/>
      <c r="G1049" s="118"/>
    </row>
    <row r="1050" spans="3:7" ht="15" x14ac:dyDescent="0.25">
      <c r="C1050" s="2" t="str">
        <f t="shared" si="17"/>
        <v xml:space="preserve"> </v>
      </c>
      <c r="F1050" s="2"/>
      <c r="G1050" s="118"/>
    </row>
    <row r="1051" spans="3:7" ht="15" x14ac:dyDescent="0.25">
      <c r="C1051" s="2" t="str">
        <f t="shared" si="17"/>
        <v xml:space="preserve"> </v>
      </c>
      <c r="F1051" s="2"/>
      <c r="G1051" s="118"/>
    </row>
    <row r="1052" spans="3:7" ht="15" x14ac:dyDescent="0.25">
      <c r="C1052" s="2" t="str">
        <f t="shared" si="17"/>
        <v xml:space="preserve"> </v>
      </c>
      <c r="F1052" s="2"/>
      <c r="G1052" s="118"/>
    </row>
    <row r="1053" spans="3:7" ht="15" x14ac:dyDescent="0.25">
      <c r="C1053" s="2" t="str">
        <f t="shared" si="17"/>
        <v xml:space="preserve"> </v>
      </c>
      <c r="F1053" s="2"/>
      <c r="G1053" s="118"/>
    </row>
    <row r="1054" spans="3:7" ht="15" x14ac:dyDescent="0.25">
      <c r="C1054" s="2" t="str">
        <f t="shared" si="17"/>
        <v xml:space="preserve"> </v>
      </c>
      <c r="F1054" s="2"/>
      <c r="G1054" s="118"/>
    </row>
    <row r="1055" spans="3:7" ht="15" x14ac:dyDescent="0.25">
      <c r="C1055" s="2" t="str">
        <f t="shared" si="17"/>
        <v xml:space="preserve"> </v>
      </c>
      <c r="F1055" s="2"/>
      <c r="G1055" s="118"/>
    </row>
    <row r="1056" spans="3:7" ht="15" x14ac:dyDescent="0.25">
      <c r="C1056" s="2" t="str">
        <f t="shared" si="17"/>
        <v xml:space="preserve"> </v>
      </c>
      <c r="F1056" s="2"/>
      <c r="G1056" s="118"/>
    </row>
    <row r="1057" spans="3:7" ht="15" x14ac:dyDescent="0.25">
      <c r="C1057" s="2" t="str">
        <f t="shared" si="17"/>
        <v xml:space="preserve"> </v>
      </c>
      <c r="F1057" s="2"/>
      <c r="G1057" s="118"/>
    </row>
    <row r="1058" spans="3:7" ht="15" x14ac:dyDescent="0.25">
      <c r="C1058" s="2" t="str">
        <f t="shared" si="17"/>
        <v xml:space="preserve"> </v>
      </c>
      <c r="F1058" s="2"/>
      <c r="G1058" s="118"/>
    </row>
    <row r="1059" spans="3:7" ht="15" x14ac:dyDescent="0.25">
      <c r="C1059" s="2" t="str">
        <f t="shared" si="17"/>
        <v xml:space="preserve"> </v>
      </c>
      <c r="F1059" s="2"/>
      <c r="G1059" s="118"/>
    </row>
    <row r="1060" spans="3:7" ht="15" x14ac:dyDescent="0.25">
      <c r="C1060" s="2" t="str">
        <f t="shared" si="17"/>
        <v xml:space="preserve"> </v>
      </c>
      <c r="F1060" s="2"/>
      <c r="G1060" s="118"/>
    </row>
    <row r="1061" spans="3:7" ht="15" x14ac:dyDescent="0.25">
      <c r="C1061" s="2" t="str">
        <f t="shared" si="17"/>
        <v xml:space="preserve"> </v>
      </c>
      <c r="F1061" s="2"/>
      <c r="G1061" s="118"/>
    </row>
    <row r="1062" spans="3:7" ht="15" x14ac:dyDescent="0.25">
      <c r="C1062" s="2" t="str">
        <f t="shared" si="17"/>
        <v xml:space="preserve"> </v>
      </c>
      <c r="F1062" s="2"/>
      <c r="G1062" s="118"/>
    </row>
    <row r="1063" spans="3:7" ht="15" x14ac:dyDescent="0.25">
      <c r="C1063" s="2" t="str">
        <f t="shared" si="17"/>
        <v xml:space="preserve"> </v>
      </c>
      <c r="F1063" s="2"/>
      <c r="G1063" s="118"/>
    </row>
    <row r="1064" spans="3:7" ht="15" x14ac:dyDescent="0.25">
      <c r="C1064" s="2" t="str">
        <f t="shared" si="17"/>
        <v xml:space="preserve"> </v>
      </c>
      <c r="F1064" s="2"/>
      <c r="G1064" s="118"/>
    </row>
    <row r="1065" spans="3:7" ht="15" x14ac:dyDescent="0.25">
      <c r="C1065" s="2" t="str">
        <f t="shared" si="17"/>
        <v xml:space="preserve"> </v>
      </c>
      <c r="F1065" s="2"/>
      <c r="G1065" s="118"/>
    </row>
    <row r="1066" spans="3:7" ht="15" x14ac:dyDescent="0.25">
      <c r="C1066" s="2" t="str">
        <f t="shared" si="17"/>
        <v xml:space="preserve"> </v>
      </c>
      <c r="F1066" s="2"/>
      <c r="G1066" s="118"/>
    </row>
    <row r="1067" spans="3:7" ht="15" x14ac:dyDescent="0.25">
      <c r="C1067" s="2" t="str">
        <f t="shared" si="17"/>
        <v xml:space="preserve"> </v>
      </c>
      <c r="F1067" s="2"/>
      <c r="G1067" s="118"/>
    </row>
    <row r="1068" spans="3:7" ht="15" x14ac:dyDescent="0.25">
      <c r="C1068" s="2" t="str">
        <f t="shared" si="17"/>
        <v xml:space="preserve"> </v>
      </c>
      <c r="F1068" s="2"/>
      <c r="G1068" s="118"/>
    </row>
    <row r="1069" spans="3:7" ht="15" x14ac:dyDescent="0.25">
      <c r="C1069" s="2" t="str">
        <f t="shared" si="17"/>
        <v xml:space="preserve"> </v>
      </c>
      <c r="F1069" s="2"/>
      <c r="G1069" s="118"/>
    </row>
    <row r="1070" spans="3:7" ht="15" x14ac:dyDescent="0.25">
      <c r="C1070" s="2" t="str">
        <f t="shared" si="17"/>
        <v xml:space="preserve"> </v>
      </c>
      <c r="F1070" s="2"/>
      <c r="G1070" s="118"/>
    </row>
    <row r="1071" spans="3:7" ht="15" x14ac:dyDescent="0.25">
      <c r="C1071" s="2" t="str">
        <f t="shared" si="17"/>
        <v xml:space="preserve"> </v>
      </c>
      <c r="F1071" s="2"/>
      <c r="G1071" s="118"/>
    </row>
    <row r="1072" spans="3:7" ht="15" x14ac:dyDescent="0.25">
      <c r="C1072" s="2" t="str">
        <f t="shared" si="17"/>
        <v xml:space="preserve"> </v>
      </c>
      <c r="F1072" s="2"/>
      <c r="G1072" s="118"/>
    </row>
    <row r="1073" spans="3:7" ht="15" x14ac:dyDescent="0.25">
      <c r="C1073" s="2" t="str">
        <f t="shared" si="17"/>
        <v xml:space="preserve"> </v>
      </c>
      <c r="F1073" s="2"/>
      <c r="G1073" s="118"/>
    </row>
    <row r="1074" spans="3:7" ht="15" x14ac:dyDescent="0.25">
      <c r="C1074" s="2" t="str">
        <f t="shared" si="17"/>
        <v xml:space="preserve"> </v>
      </c>
      <c r="F1074" s="2"/>
      <c r="G1074" s="118"/>
    </row>
    <row r="1075" spans="3:7" ht="15" x14ac:dyDescent="0.25">
      <c r="C1075" s="2" t="str">
        <f t="shared" si="17"/>
        <v xml:space="preserve"> </v>
      </c>
      <c r="F1075" s="2"/>
      <c r="G1075" s="118"/>
    </row>
    <row r="1076" spans="3:7" ht="15" x14ac:dyDescent="0.25">
      <c r="C1076" s="2" t="str">
        <f t="shared" si="17"/>
        <v xml:space="preserve"> </v>
      </c>
      <c r="F1076" s="2"/>
      <c r="G1076" s="118"/>
    </row>
    <row r="1077" spans="3:7" ht="15" x14ac:dyDescent="0.25">
      <c r="C1077" s="2" t="str">
        <f t="shared" si="17"/>
        <v xml:space="preserve"> </v>
      </c>
      <c r="F1077" s="2"/>
      <c r="G1077" s="118"/>
    </row>
    <row r="1078" spans="3:7" ht="15" x14ac:dyDescent="0.25">
      <c r="C1078" s="2" t="str">
        <f t="shared" si="17"/>
        <v xml:space="preserve"> </v>
      </c>
      <c r="F1078" s="2"/>
      <c r="G1078" s="118"/>
    </row>
    <row r="1079" spans="3:7" ht="15" x14ac:dyDescent="0.25">
      <c r="C1079" s="2" t="str">
        <f t="shared" si="17"/>
        <v xml:space="preserve"> </v>
      </c>
      <c r="F1079" s="2"/>
      <c r="G1079" s="118"/>
    </row>
    <row r="1080" spans="3:7" ht="15" x14ac:dyDescent="0.25">
      <c r="C1080" s="2" t="str">
        <f t="shared" ref="C1080:C1143" si="18">D1080&amp;" "&amp;E1080</f>
        <v xml:space="preserve"> </v>
      </c>
      <c r="F1080" s="2"/>
      <c r="G1080" s="118"/>
    </row>
    <row r="1081" spans="3:7" ht="15" x14ac:dyDescent="0.25">
      <c r="C1081" s="2" t="str">
        <f t="shared" si="18"/>
        <v xml:space="preserve"> </v>
      </c>
      <c r="F1081" s="2"/>
      <c r="G1081" s="118"/>
    </row>
    <row r="1082" spans="3:7" ht="15" x14ac:dyDescent="0.25">
      <c r="C1082" s="2" t="str">
        <f t="shared" si="18"/>
        <v xml:space="preserve"> </v>
      </c>
      <c r="F1082" s="2"/>
      <c r="G1082" s="118"/>
    </row>
    <row r="1083" spans="3:7" ht="15" x14ac:dyDescent="0.25">
      <c r="C1083" s="2" t="str">
        <f t="shared" si="18"/>
        <v xml:space="preserve"> </v>
      </c>
      <c r="F1083" s="2"/>
      <c r="G1083" s="118"/>
    </row>
    <row r="1084" spans="3:7" ht="15" x14ac:dyDescent="0.25">
      <c r="C1084" s="2" t="str">
        <f t="shared" si="18"/>
        <v xml:space="preserve"> </v>
      </c>
      <c r="F1084" s="2"/>
      <c r="G1084" s="118"/>
    </row>
    <row r="1085" spans="3:7" ht="15" x14ac:dyDescent="0.25">
      <c r="C1085" s="2" t="str">
        <f t="shared" si="18"/>
        <v xml:space="preserve"> </v>
      </c>
      <c r="F1085" s="2"/>
      <c r="G1085" s="118"/>
    </row>
    <row r="1086" spans="3:7" ht="15" x14ac:dyDescent="0.25">
      <c r="C1086" s="2" t="str">
        <f t="shared" si="18"/>
        <v xml:space="preserve"> </v>
      </c>
      <c r="F1086" s="2"/>
      <c r="G1086" s="118"/>
    </row>
    <row r="1087" spans="3:7" ht="15" x14ac:dyDescent="0.25">
      <c r="C1087" s="2" t="str">
        <f t="shared" si="18"/>
        <v xml:space="preserve"> </v>
      </c>
      <c r="F1087" s="2"/>
      <c r="G1087" s="118"/>
    </row>
    <row r="1088" spans="3:7" ht="15" x14ac:dyDescent="0.25">
      <c r="C1088" s="2" t="str">
        <f t="shared" si="18"/>
        <v xml:space="preserve"> </v>
      </c>
      <c r="F1088" s="2"/>
      <c r="G1088" s="118"/>
    </row>
    <row r="1089" spans="3:7" ht="15" x14ac:dyDescent="0.25">
      <c r="C1089" s="2" t="str">
        <f t="shared" si="18"/>
        <v xml:space="preserve"> </v>
      </c>
      <c r="F1089" s="2"/>
      <c r="G1089" s="118"/>
    </row>
    <row r="1090" spans="3:7" ht="15" x14ac:dyDescent="0.25">
      <c r="C1090" s="2" t="str">
        <f t="shared" si="18"/>
        <v xml:space="preserve"> </v>
      </c>
      <c r="F1090" s="2"/>
      <c r="G1090" s="118"/>
    </row>
    <row r="1091" spans="3:7" ht="15" x14ac:dyDescent="0.25">
      <c r="C1091" s="2" t="str">
        <f t="shared" si="18"/>
        <v xml:space="preserve"> </v>
      </c>
      <c r="F1091" s="2"/>
      <c r="G1091" s="118"/>
    </row>
    <row r="1092" spans="3:7" ht="15" x14ac:dyDescent="0.25">
      <c r="C1092" s="2" t="str">
        <f t="shared" si="18"/>
        <v xml:space="preserve"> </v>
      </c>
      <c r="F1092" s="2"/>
      <c r="G1092" s="118"/>
    </row>
    <row r="1093" spans="3:7" ht="15" x14ac:dyDescent="0.25">
      <c r="C1093" s="2" t="str">
        <f t="shared" si="18"/>
        <v xml:space="preserve"> </v>
      </c>
      <c r="F1093" s="2"/>
      <c r="G1093" s="118"/>
    </row>
    <row r="1094" spans="3:7" ht="15" x14ac:dyDescent="0.25">
      <c r="C1094" s="2" t="str">
        <f t="shared" si="18"/>
        <v xml:space="preserve"> </v>
      </c>
      <c r="F1094" s="2"/>
      <c r="G1094" s="118"/>
    </row>
    <row r="1095" spans="3:7" ht="15" x14ac:dyDescent="0.25">
      <c r="C1095" s="2" t="str">
        <f t="shared" si="18"/>
        <v xml:space="preserve"> </v>
      </c>
      <c r="F1095" s="2"/>
      <c r="G1095" s="118"/>
    </row>
    <row r="1096" spans="3:7" ht="15" x14ac:dyDescent="0.25">
      <c r="C1096" s="2" t="str">
        <f t="shared" si="18"/>
        <v xml:space="preserve"> </v>
      </c>
      <c r="F1096" s="2"/>
      <c r="G1096" s="118"/>
    </row>
    <row r="1097" spans="3:7" ht="15" x14ac:dyDescent="0.25">
      <c r="C1097" s="2" t="str">
        <f t="shared" si="18"/>
        <v xml:space="preserve"> </v>
      </c>
      <c r="F1097" s="2"/>
      <c r="G1097" s="118"/>
    </row>
    <row r="1098" spans="3:7" ht="15" x14ac:dyDescent="0.25">
      <c r="C1098" s="2" t="str">
        <f t="shared" si="18"/>
        <v xml:space="preserve"> </v>
      </c>
      <c r="F1098" s="2"/>
      <c r="G1098" s="118"/>
    </row>
    <row r="1099" spans="3:7" ht="15" x14ac:dyDescent="0.25">
      <c r="C1099" s="2" t="str">
        <f t="shared" si="18"/>
        <v xml:space="preserve"> </v>
      </c>
      <c r="F1099" s="2"/>
      <c r="G1099" s="118"/>
    </row>
    <row r="1100" spans="3:7" ht="15" x14ac:dyDescent="0.25">
      <c r="C1100" s="2" t="str">
        <f t="shared" si="18"/>
        <v xml:space="preserve"> </v>
      </c>
      <c r="F1100" s="2"/>
      <c r="G1100" s="118"/>
    </row>
    <row r="1101" spans="3:7" ht="15" x14ac:dyDescent="0.25">
      <c r="C1101" s="2" t="str">
        <f t="shared" si="18"/>
        <v xml:space="preserve"> </v>
      </c>
      <c r="F1101" s="2"/>
      <c r="G1101" s="118"/>
    </row>
    <row r="1102" spans="3:7" ht="15" x14ac:dyDescent="0.25">
      <c r="C1102" s="2" t="str">
        <f t="shared" si="18"/>
        <v xml:space="preserve"> </v>
      </c>
      <c r="F1102" s="2"/>
      <c r="G1102" s="118"/>
    </row>
    <row r="1103" spans="3:7" ht="15" x14ac:dyDescent="0.25">
      <c r="C1103" s="2" t="str">
        <f t="shared" si="18"/>
        <v xml:space="preserve"> </v>
      </c>
      <c r="F1103" s="2"/>
      <c r="G1103" s="118"/>
    </row>
    <row r="1104" spans="3:7" ht="15" x14ac:dyDescent="0.25">
      <c r="C1104" s="2" t="str">
        <f t="shared" si="18"/>
        <v xml:space="preserve"> </v>
      </c>
      <c r="F1104" s="2"/>
      <c r="G1104" s="118"/>
    </row>
    <row r="1105" spans="3:7" ht="15" x14ac:dyDescent="0.25">
      <c r="C1105" s="2" t="str">
        <f t="shared" si="18"/>
        <v xml:space="preserve"> </v>
      </c>
      <c r="F1105" s="2"/>
      <c r="G1105" s="118"/>
    </row>
    <row r="1106" spans="3:7" ht="15" x14ac:dyDescent="0.25">
      <c r="C1106" s="2" t="str">
        <f t="shared" si="18"/>
        <v xml:space="preserve"> </v>
      </c>
      <c r="F1106" s="2"/>
      <c r="G1106" s="118"/>
    </row>
    <row r="1107" spans="3:7" ht="15" x14ac:dyDescent="0.25">
      <c r="C1107" s="2" t="str">
        <f t="shared" si="18"/>
        <v xml:space="preserve"> </v>
      </c>
      <c r="F1107" s="2"/>
      <c r="G1107" s="118"/>
    </row>
    <row r="1108" spans="3:7" ht="15" x14ac:dyDescent="0.25">
      <c r="C1108" s="2" t="str">
        <f t="shared" si="18"/>
        <v xml:space="preserve"> </v>
      </c>
      <c r="F1108" s="2"/>
      <c r="G1108" s="118"/>
    </row>
    <row r="1109" spans="3:7" ht="15" x14ac:dyDescent="0.25">
      <c r="C1109" s="2" t="str">
        <f t="shared" si="18"/>
        <v xml:space="preserve"> </v>
      </c>
      <c r="F1109" s="2"/>
      <c r="G1109" s="118"/>
    </row>
    <row r="1110" spans="3:7" ht="15" x14ac:dyDescent="0.25">
      <c r="C1110" s="2" t="str">
        <f t="shared" si="18"/>
        <v xml:space="preserve"> </v>
      </c>
      <c r="F1110" s="2"/>
      <c r="G1110" s="118"/>
    </row>
    <row r="1111" spans="3:7" ht="15" x14ac:dyDescent="0.25">
      <c r="C1111" s="2" t="str">
        <f t="shared" si="18"/>
        <v xml:space="preserve"> </v>
      </c>
      <c r="F1111" s="2"/>
      <c r="G1111" s="118"/>
    </row>
    <row r="1112" spans="3:7" ht="15" x14ac:dyDescent="0.25">
      <c r="C1112" s="2" t="str">
        <f t="shared" si="18"/>
        <v xml:space="preserve"> </v>
      </c>
      <c r="F1112" s="2"/>
      <c r="G1112" s="118"/>
    </row>
    <row r="1113" spans="3:7" ht="15" x14ac:dyDescent="0.25">
      <c r="C1113" s="2" t="str">
        <f t="shared" si="18"/>
        <v xml:space="preserve"> </v>
      </c>
      <c r="F1113" s="2"/>
      <c r="G1113" s="118"/>
    </row>
    <row r="1114" spans="3:7" ht="15" x14ac:dyDescent="0.25">
      <c r="C1114" s="2" t="str">
        <f t="shared" si="18"/>
        <v xml:space="preserve"> </v>
      </c>
      <c r="F1114" s="2"/>
      <c r="G1114" s="118"/>
    </row>
    <row r="1115" spans="3:7" ht="15" x14ac:dyDescent="0.25">
      <c r="C1115" s="2" t="str">
        <f t="shared" si="18"/>
        <v xml:space="preserve"> </v>
      </c>
      <c r="F1115" s="2"/>
      <c r="G1115" s="118"/>
    </row>
    <row r="1116" spans="3:7" ht="15" x14ac:dyDescent="0.25">
      <c r="C1116" s="2" t="str">
        <f t="shared" si="18"/>
        <v xml:space="preserve"> </v>
      </c>
      <c r="F1116" s="2"/>
      <c r="G1116" s="118"/>
    </row>
    <row r="1117" spans="3:7" ht="15" x14ac:dyDescent="0.25">
      <c r="C1117" s="2" t="str">
        <f t="shared" si="18"/>
        <v xml:space="preserve"> </v>
      </c>
      <c r="F1117" s="2"/>
      <c r="G1117" s="118"/>
    </row>
    <row r="1118" spans="3:7" ht="15" x14ac:dyDescent="0.25">
      <c r="C1118" s="2" t="str">
        <f t="shared" si="18"/>
        <v xml:space="preserve"> </v>
      </c>
      <c r="F1118" s="2"/>
      <c r="G1118" s="118"/>
    </row>
    <row r="1119" spans="3:7" ht="15" x14ac:dyDescent="0.25">
      <c r="C1119" s="2" t="str">
        <f t="shared" si="18"/>
        <v xml:space="preserve"> </v>
      </c>
      <c r="F1119" s="2"/>
      <c r="G1119" s="118"/>
    </row>
    <row r="1120" spans="3:7" ht="15" x14ac:dyDescent="0.25">
      <c r="C1120" s="2" t="str">
        <f t="shared" si="18"/>
        <v xml:space="preserve"> </v>
      </c>
      <c r="F1120" s="2"/>
      <c r="G1120" s="118"/>
    </row>
    <row r="1121" spans="3:7" ht="15" x14ac:dyDescent="0.25">
      <c r="C1121" s="2" t="str">
        <f t="shared" si="18"/>
        <v xml:space="preserve"> </v>
      </c>
      <c r="F1121" s="2"/>
      <c r="G1121" s="118"/>
    </row>
    <row r="1122" spans="3:7" ht="15" x14ac:dyDescent="0.25">
      <c r="C1122" s="2" t="str">
        <f t="shared" si="18"/>
        <v xml:space="preserve"> </v>
      </c>
      <c r="F1122" s="2"/>
      <c r="G1122" s="118"/>
    </row>
    <row r="1123" spans="3:7" ht="15" x14ac:dyDescent="0.25">
      <c r="C1123" s="2" t="str">
        <f t="shared" si="18"/>
        <v xml:space="preserve"> </v>
      </c>
      <c r="F1123" s="2"/>
      <c r="G1123" s="118"/>
    </row>
    <row r="1124" spans="3:7" ht="15" x14ac:dyDescent="0.25">
      <c r="C1124" s="2" t="str">
        <f t="shared" si="18"/>
        <v xml:space="preserve"> </v>
      </c>
      <c r="F1124" s="2"/>
      <c r="G1124" s="118"/>
    </row>
    <row r="1125" spans="3:7" ht="15" x14ac:dyDescent="0.25">
      <c r="C1125" s="2" t="str">
        <f t="shared" si="18"/>
        <v xml:space="preserve"> </v>
      </c>
      <c r="F1125" s="2"/>
      <c r="G1125" s="118"/>
    </row>
    <row r="1126" spans="3:7" ht="15" x14ac:dyDescent="0.25">
      <c r="C1126" s="2" t="str">
        <f t="shared" si="18"/>
        <v xml:space="preserve"> </v>
      </c>
      <c r="F1126" s="2"/>
      <c r="G1126" s="118"/>
    </row>
    <row r="1127" spans="3:7" ht="15" x14ac:dyDescent="0.25">
      <c r="C1127" s="2" t="str">
        <f t="shared" si="18"/>
        <v xml:space="preserve"> </v>
      </c>
      <c r="F1127" s="2"/>
      <c r="G1127" s="118"/>
    </row>
    <row r="1128" spans="3:7" ht="15" x14ac:dyDescent="0.25">
      <c r="C1128" s="2" t="str">
        <f t="shared" si="18"/>
        <v xml:space="preserve"> </v>
      </c>
      <c r="F1128" s="2"/>
      <c r="G1128" s="118"/>
    </row>
    <row r="1129" spans="3:7" ht="15" x14ac:dyDescent="0.25">
      <c r="C1129" s="2" t="str">
        <f t="shared" si="18"/>
        <v xml:space="preserve"> </v>
      </c>
      <c r="F1129" s="2"/>
      <c r="G1129" s="118"/>
    </row>
    <row r="1130" spans="3:7" ht="15" x14ac:dyDescent="0.25">
      <c r="C1130" s="2" t="str">
        <f t="shared" si="18"/>
        <v xml:space="preserve"> </v>
      </c>
      <c r="F1130" s="2"/>
      <c r="G1130" s="118"/>
    </row>
    <row r="1131" spans="3:7" ht="15" x14ac:dyDescent="0.25">
      <c r="C1131" s="2" t="str">
        <f t="shared" si="18"/>
        <v xml:space="preserve"> </v>
      </c>
      <c r="F1131" s="2"/>
      <c r="G1131" s="118"/>
    </row>
    <row r="1132" spans="3:7" ht="15" x14ac:dyDescent="0.25">
      <c r="C1132" s="2" t="str">
        <f t="shared" si="18"/>
        <v xml:space="preserve"> </v>
      </c>
      <c r="F1132" s="2"/>
      <c r="G1132" s="118"/>
    </row>
    <row r="1133" spans="3:7" ht="15" x14ac:dyDescent="0.25">
      <c r="C1133" s="2" t="str">
        <f t="shared" si="18"/>
        <v xml:space="preserve"> </v>
      </c>
      <c r="F1133" s="2"/>
      <c r="G1133" s="118"/>
    </row>
    <row r="1134" spans="3:7" ht="15" x14ac:dyDescent="0.25">
      <c r="C1134" s="2" t="str">
        <f t="shared" si="18"/>
        <v xml:space="preserve"> </v>
      </c>
      <c r="F1134" s="2"/>
      <c r="G1134" s="118"/>
    </row>
    <row r="1135" spans="3:7" ht="15" x14ac:dyDescent="0.25">
      <c r="C1135" s="2" t="str">
        <f t="shared" si="18"/>
        <v xml:space="preserve"> </v>
      </c>
      <c r="F1135" s="2"/>
      <c r="G1135" s="118"/>
    </row>
    <row r="1136" spans="3:7" ht="15" x14ac:dyDescent="0.25">
      <c r="C1136" s="2" t="str">
        <f t="shared" si="18"/>
        <v xml:space="preserve"> </v>
      </c>
      <c r="F1136" s="2"/>
      <c r="G1136" s="118"/>
    </row>
    <row r="1137" spans="3:7" ht="15" x14ac:dyDescent="0.25">
      <c r="C1137" s="2" t="str">
        <f t="shared" si="18"/>
        <v xml:space="preserve"> </v>
      </c>
      <c r="F1137" s="2"/>
      <c r="G1137" s="118"/>
    </row>
    <row r="1138" spans="3:7" ht="15" x14ac:dyDescent="0.25">
      <c r="C1138" s="2" t="str">
        <f t="shared" si="18"/>
        <v xml:space="preserve"> </v>
      </c>
      <c r="F1138" s="2"/>
      <c r="G1138" s="118"/>
    </row>
    <row r="1139" spans="3:7" ht="15" x14ac:dyDescent="0.25">
      <c r="C1139" s="2" t="str">
        <f t="shared" si="18"/>
        <v xml:space="preserve"> </v>
      </c>
      <c r="F1139" s="2"/>
      <c r="G1139" s="118"/>
    </row>
    <row r="1140" spans="3:7" ht="15" x14ac:dyDescent="0.25">
      <c r="C1140" s="2" t="str">
        <f t="shared" si="18"/>
        <v xml:space="preserve"> </v>
      </c>
      <c r="F1140" s="2"/>
      <c r="G1140" s="118"/>
    </row>
    <row r="1141" spans="3:7" ht="15" x14ac:dyDescent="0.25">
      <c r="C1141" s="2" t="str">
        <f t="shared" si="18"/>
        <v xml:space="preserve"> </v>
      </c>
      <c r="F1141" s="2"/>
      <c r="G1141" s="118"/>
    </row>
    <row r="1142" spans="3:7" ht="15" x14ac:dyDescent="0.25">
      <c r="C1142" s="2" t="str">
        <f t="shared" si="18"/>
        <v xml:space="preserve"> </v>
      </c>
      <c r="F1142" s="2"/>
      <c r="G1142" s="118"/>
    </row>
    <row r="1143" spans="3:7" ht="15" x14ac:dyDescent="0.25">
      <c r="C1143" s="2" t="str">
        <f t="shared" si="18"/>
        <v xml:space="preserve"> </v>
      </c>
      <c r="F1143" s="2"/>
      <c r="G1143" s="118"/>
    </row>
    <row r="1144" spans="3:7" ht="15" x14ac:dyDescent="0.25">
      <c r="C1144" s="2" t="str">
        <f t="shared" ref="C1144:C1207" si="19">D1144&amp;" "&amp;E1144</f>
        <v xml:space="preserve"> </v>
      </c>
      <c r="F1144" s="2"/>
      <c r="G1144" s="118"/>
    </row>
    <row r="1145" spans="3:7" ht="15" x14ac:dyDescent="0.25">
      <c r="C1145" s="2" t="str">
        <f t="shared" si="19"/>
        <v xml:space="preserve"> </v>
      </c>
      <c r="F1145" s="2"/>
      <c r="G1145" s="118"/>
    </row>
    <row r="1146" spans="3:7" ht="15" x14ac:dyDescent="0.25">
      <c r="C1146" s="2" t="str">
        <f t="shared" si="19"/>
        <v xml:space="preserve"> </v>
      </c>
      <c r="F1146" s="2"/>
      <c r="G1146" s="118"/>
    </row>
    <row r="1147" spans="3:7" ht="15" x14ac:dyDescent="0.25">
      <c r="C1147" s="2" t="str">
        <f t="shared" si="19"/>
        <v xml:space="preserve"> </v>
      </c>
      <c r="F1147" s="2"/>
      <c r="G1147" s="118"/>
    </row>
    <row r="1148" spans="3:7" ht="15" x14ac:dyDescent="0.25">
      <c r="C1148" s="2" t="str">
        <f t="shared" si="19"/>
        <v xml:space="preserve"> </v>
      </c>
      <c r="F1148" s="2"/>
      <c r="G1148" s="118"/>
    </row>
    <row r="1149" spans="3:7" ht="15" x14ac:dyDescent="0.25">
      <c r="C1149" s="2" t="str">
        <f t="shared" si="19"/>
        <v xml:space="preserve"> </v>
      </c>
      <c r="F1149" s="2"/>
      <c r="G1149" s="118"/>
    </row>
    <row r="1150" spans="3:7" ht="15" x14ac:dyDescent="0.25">
      <c r="C1150" s="2" t="str">
        <f t="shared" si="19"/>
        <v xml:space="preserve"> </v>
      </c>
      <c r="F1150" s="2"/>
      <c r="G1150" s="118"/>
    </row>
    <row r="1151" spans="3:7" ht="15" x14ac:dyDescent="0.25">
      <c r="C1151" s="2" t="str">
        <f t="shared" si="19"/>
        <v xml:space="preserve"> </v>
      </c>
      <c r="F1151" s="2"/>
      <c r="G1151" s="118"/>
    </row>
    <row r="1152" spans="3:7" ht="15" x14ac:dyDescent="0.25">
      <c r="C1152" s="2" t="str">
        <f t="shared" si="19"/>
        <v xml:space="preserve"> </v>
      </c>
      <c r="F1152" s="2"/>
      <c r="G1152" s="118"/>
    </row>
    <row r="1153" spans="3:7" ht="15" x14ac:dyDescent="0.25">
      <c r="C1153" s="2" t="str">
        <f t="shared" si="19"/>
        <v xml:space="preserve"> </v>
      </c>
      <c r="F1153" s="2"/>
      <c r="G1153" s="118"/>
    </row>
    <row r="1154" spans="3:7" ht="15" x14ac:dyDescent="0.25">
      <c r="C1154" s="2" t="str">
        <f t="shared" si="19"/>
        <v xml:space="preserve"> </v>
      </c>
      <c r="F1154" s="2"/>
      <c r="G1154" s="118"/>
    </row>
    <row r="1155" spans="3:7" ht="15" x14ac:dyDescent="0.25">
      <c r="C1155" s="2" t="str">
        <f t="shared" si="19"/>
        <v xml:space="preserve"> </v>
      </c>
      <c r="F1155" s="2"/>
      <c r="G1155" s="118"/>
    </row>
    <row r="1156" spans="3:7" ht="15" x14ac:dyDescent="0.25">
      <c r="C1156" s="2" t="str">
        <f t="shared" si="19"/>
        <v xml:space="preserve"> </v>
      </c>
      <c r="F1156" s="2"/>
      <c r="G1156" s="118"/>
    </row>
    <row r="1157" spans="3:7" ht="15" x14ac:dyDescent="0.25">
      <c r="C1157" s="2" t="str">
        <f t="shared" si="19"/>
        <v xml:space="preserve"> </v>
      </c>
      <c r="F1157" s="2"/>
      <c r="G1157" s="118"/>
    </row>
    <row r="1158" spans="3:7" ht="15" x14ac:dyDescent="0.25">
      <c r="C1158" s="2" t="str">
        <f t="shared" si="19"/>
        <v xml:space="preserve"> </v>
      </c>
      <c r="F1158" s="2"/>
      <c r="G1158" s="118"/>
    </row>
    <row r="1159" spans="3:7" ht="15" x14ac:dyDescent="0.25">
      <c r="C1159" s="2" t="str">
        <f t="shared" si="19"/>
        <v xml:space="preserve"> </v>
      </c>
      <c r="F1159" s="2"/>
      <c r="G1159" s="118"/>
    </row>
    <row r="1160" spans="3:7" ht="15" x14ac:dyDescent="0.25">
      <c r="C1160" s="2" t="str">
        <f t="shared" si="19"/>
        <v xml:space="preserve"> </v>
      </c>
      <c r="F1160" s="2"/>
      <c r="G1160" s="118"/>
    </row>
    <row r="1161" spans="3:7" ht="15" x14ac:dyDescent="0.25">
      <c r="C1161" s="2" t="str">
        <f t="shared" si="19"/>
        <v xml:space="preserve"> </v>
      </c>
      <c r="F1161" s="2"/>
      <c r="G1161" s="118"/>
    </row>
    <row r="1162" spans="3:7" ht="15" x14ac:dyDescent="0.25">
      <c r="C1162" s="2" t="str">
        <f t="shared" si="19"/>
        <v xml:space="preserve"> </v>
      </c>
      <c r="F1162" s="2"/>
      <c r="G1162" s="118"/>
    </row>
    <row r="1163" spans="3:7" ht="15" x14ac:dyDescent="0.25">
      <c r="C1163" s="2" t="str">
        <f t="shared" si="19"/>
        <v xml:space="preserve"> </v>
      </c>
      <c r="F1163" s="2"/>
      <c r="G1163" s="118"/>
    </row>
    <row r="1164" spans="3:7" ht="15" x14ac:dyDescent="0.25">
      <c r="C1164" s="2" t="str">
        <f t="shared" si="19"/>
        <v xml:space="preserve"> </v>
      </c>
      <c r="F1164" s="2"/>
      <c r="G1164" s="118"/>
    </row>
    <row r="1165" spans="3:7" ht="15" x14ac:dyDescent="0.25">
      <c r="C1165" s="2" t="str">
        <f t="shared" si="19"/>
        <v xml:space="preserve"> </v>
      </c>
      <c r="F1165" s="2"/>
      <c r="G1165" s="118"/>
    </row>
    <row r="1166" spans="3:7" ht="15" x14ac:dyDescent="0.25">
      <c r="C1166" s="2" t="str">
        <f t="shared" si="19"/>
        <v xml:space="preserve"> </v>
      </c>
      <c r="F1166" s="2"/>
      <c r="G1166" s="118"/>
    </row>
    <row r="1167" spans="3:7" ht="15" x14ac:dyDescent="0.25">
      <c r="C1167" s="2" t="str">
        <f t="shared" si="19"/>
        <v xml:space="preserve"> </v>
      </c>
      <c r="F1167" s="2"/>
      <c r="G1167" s="118"/>
    </row>
    <row r="1168" spans="3:7" ht="15" x14ac:dyDescent="0.25">
      <c r="C1168" s="2" t="str">
        <f t="shared" si="19"/>
        <v xml:space="preserve"> </v>
      </c>
      <c r="F1168" s="2"/>
      <c r="G1168" s="118"/>
    </row>
    <row r="1169" spans="3:7" ht="15" x14ac:dyDescent="0.25">
      <c r="C1169" s="2" t="str">
        <f t="shared" si="19"/>
        <v xml:space="preserve"> </v>
      </c>
      <c r="F1169" s="2"/>
      <c r="G1169" s="118"/>
    </row>
    <row r="1170" spans="3:7" ht="15" x14ac:dyDescent="0.25">
      <c r="C1170" s="2" t="str">
        <f t="shared" si="19"/>
        <v xml:space="preserve"> </v>
      </c>
      <c r="F1170" s="2"/>
      <c r="G1170" s="118"/>
    </row>
    <row r="1171" spans="3:7" ht="15" x14ac:dyDescent="0.25">
      <c r="C1171" s="2" t="str">
        <f t="shared" si="19"/>
        <v xml:space="preserve"> </v>
      </c>
      <c r="F1171" s="2"/>
      <c r="G1171" s="118"/>
    </row>
    <row r="1172" spans="3:7" ht="15" x14ac:dyDescent="0.25">
      <c r="C1172" s="2" t="str">
        <f t="shared" si="19"/>
        <v xml:space="preserve"> </v>
      </c>
      <c r="F1172" s="2"/>
      <c r="G1172" s="118"/>
    </row>
    <row r="1173" spans="3:7" ht="15" x14ac:dyDescent="0.25">
      <c r="C1173" s="2" t="str">
        <f t="shared" si="19"/>
        <v xml:space="preserve"> </v>
      </c>
      <c r="F1173" s="2"/>
      <c r="G1173" s="118"/>
    </row>
    <row r="1174" spans="3:7" ht="15" x14ac:dyDescent="0.25">
      <c r="C1174" s="2" t="str">
        <f t="shared" si="19"/>
        <v xml:space="preserve"> </v>
      </c>
      <c r="F1174" s="2"/>
      <c r="G1174" s="118"/>
    </row>
    <row r="1175" spans="3:7" ht="15" x14ac:dyDescent="0.25">
      <c r="C1175" s="2" t="str">
        <f t="shared" si="19"/>
        <v xml:space="preserve"> </v>
      </c>
      <c r="F1175" s="2"/>
      <c r="G1175" s="118"/>
    </row>
    <row r="1176" spans="3:7" ht="15" x14ac:dyDescent="0.25">
      <c r="C1176" s="2" t="str">
        <f t="shared" si="19"/>
        <v xml:space="preserve"> </v>
      </c>
      <c r="F1176" s="2"/>
      <c r="G1176" s="118"/>
    </row>
    <row r="1177" spans="3:7" ht="15" x14ac:dyDescent="0.25">
      <c r="C1177" s="2" t="str">
        <f t="shared" si="19"/>
        <v xml:space="preserve"> </v>
      </c>
      <c r="F1177" s="2"/>
      <c r="G1177" s="118"/>
    </row>
    <row r="1178" spans="3:7" ht="15" x14ac:dyDescent="0.25">
      <c r="C1178" s="2" t="str">
        <f t="shared" si="19"/>
        <v xml:space="preserve"> </v>
      </c>
      <c r="F1178" s="2"/>
      <c r="G1178" s="118"/>
    </row>
    <row r="1179" spans="3:7" ht="15" x14ac:dyDescent="0.25">
      <c r="C1179" s="2" t="str">
        <f t="shared" si="19"/>
        <v xml:space="preserve"> </v>
      </c>
      <c r="F1179" s="2"/>
      <c r="G1179" s="118"/>
    </row>
    <row r="1180" spans="3:7" ht="15" x14ac:dyDescent="0.25">
      <c r="C1180" s="2" t="str">
        <f t="shared" si="19"/>
        <v xml:space="preserve"> </v>
      </c>
      <c r="F1180" s="2"/>
      <c r="G1180" s="118"/>
    </row>
    <row r="1181" spans="3:7" ht="15" x14ac:dyDescent="0.25">
      <c r="C1181" s="2" t="str">
        <f t="shared" si="19"/>
        <v xml:space="preserve"> </v>
      </c>
      <c r="F1181" s="2"/>
      <c r="G1181" s="118"/>
    </row>
    <row r="1182" spans="3:7" ht="15" x14ac:dyDescent="0.25">
      <c r="C1182" s="2" t="str">
        <f t="shared" si="19"/>
        <v xml:space="preserve"> </v>
      </c>
      <c r="F1182" s="2"/>
      <c r="G1182" s="118"/>
    </row>
    <row r="1183" spans="3:7" ht="15" x14ac:dyDescent="0.25">
      <c r="C1183" s="2" t="str">
        <f t="shared" si="19"/>
        <v xml:space="preserve"> </v>
      </c>
      <c r="F1183" s="2"/>
      <c r="G1183" s="118"/>
    </row>
    <row r="1184" spans="3:7" ht="15" x14ac:dyDescent="0.25">
      <c r="C1184" s="2" t="str">
        <f t="shared" si="19"/>
        <v xml:space="preserve"> </v>
      </c>
      <c r="F1184" s="2"/>
      <c r="G1184" s="118"/>
    </row>
    <row r="1185" spans="3:7" ht="15" x14ac:dyDescent="0.25">
      <c r="C1185" s="2" t="str">
        <f t="shared" si="19"/>
        <v xml:space="preserve"> </v>
      </c>
      <c r="F1185" s="2"/>
      <c r="G1185" s="118"/>
    </row>
    <row r="1186" spans="3:7" ht="15" x14ac:dyDescent="0.25">
      <c r="C1186" s="2" t="str">
        <f t="shared" si="19"/>
        <v xml:space="preserve"> </v>
      </c>
      <c r="F1186" s="2"/>
      <c r="G1186" s="118"/>
    </row>
    <row r="1187" spans="3:7" ht="15" x14ac:dyDescent="0.25">
      <c r="C1187" s="2" t="str">
        <f t="shared" si="19"/>
        <v xml:space="preserve"> </v>
      </c>
      <c r="F1187" s="2"/>
      <c r="G1187" s="118"/>
    </row>
    <row r="1188" spans="3:7" ht="15" x14ac:dyDescent="0.25">
      <c r="C1188" s="2" t="str">
        <f t="shared" si="19"/>
        <v xml:space="preserve"> </v>
      </c>
      <c r="F1188" s="2"/>
      <c r="G1188" s="118"/>
    </row>
    <row r="1189" spans="3:7" ht="15" x14ac:dyDescent="0.25">
      <c r="C1189" s="2" t="str">
        <f t="shared" si="19"/>
        <v xml:space="preserve"> </v>
      </c>
      <c r="F1189" s="2"/>
      <c r="G1189" s="118"/>
    </row>
    <row r="1190" spans="3:7" ht="15" x14ac:dyDescent="0.25">
      <c r="C1190" s="2" t="str">
        <f t="shared" si="19"/>
        <v xml:space="preserve"> </v>
      </c>
      <c r="F1190" s="2"/>
      <c r="G1190" s="118"/>
    </row>
    <row r="1191" spans="3:7" ht="15" x14ac:dyDescent="0.25">
      <c r="C1191" s="2" t="str">
        <f t="shared" si="19"/>
        <v xml:space="preserve"> </v>
      </c>
      <c r="F1191" s="2"/>
      <c r="G1191" s="118"/>
    </row>
    <row r="1192" spans="3:7" ht="15" x14ac:dyDescent="0.25">
      <c r="C1192" s="2" t="str">
        <f t="shared" si="19"/>
        <v xml:space="preserve"> </v>
      </c>
      <c r="F1192" s="2"/>
      <c r="G1192" s="118"/>
    </row>
    <row r="1193" spans="3:7" ht="15" x14ac:dyDescent="0.25">
      <c r="C1193" s="2" t="str">
        <f t="shared" si="19"/>
        <v xml:space="preserve"> </v>
      </c>
      <c r="F1193" s="2"/>
      <c r="G1193" s="118"/>
    </row>
    <row r="1194" spans="3:7" ht="15" x14ac:dyDescent="0.25">
      <c r="C1194" s="2" t="str">
        <f t="shared" si="19"/>
        <v xml:space="preserve"> </v>
      </c>
      <c r="F1194" s="2"/>
      <c r="G1194" s="118"/>
    </row>
    <row r="1195" spans="3:7" ht="15" x14ac:dyDescent="0.25">
      <c r="C1195" s="2" t="str">
        <f t="shared" si="19"/>
        <v xml:space="preserve"> </v>
      </c>
      <c r="F1195" s="2"/>
      <c r="G1195" s="118"/>
    </row>
    <row r="1196" spans="3:7" ht="15" x14ac:dyDescent="0.25">
      <c r="C1196" s="2" t="str">
        <f t="shared" si="19"/>
        <v xml:space="preserve"> </v>
      </c>
      <c r="F1196" s="2"/>
      <c r="G1196" s="118"/>
    </row>
    <row r="1197" spans="3:7" ht="15" x14ac:dyDescent="0.25">
      <c r="C1197" s="2" t="str">
        <f t="shared" si="19"/>
        <v xml:space="preserve"> </v>
      </c>
      <c r="F1197" s="2"/>
      <c r="G1197" s="118"/>
    </row>
    <row r="1198" spans="3:7" ht="15" x14ac:dyDescent="0.25">
      <c r="C1198" s="2" t="str">
        <f t="shared" si="19"/>
        <v xml:space="preserve"> </v>
      </c>
      <c r="F1198" s="2"/>
      <c r="G1198" s="118"/>
    </row>
    <row r="1199" spans="3:7" ht="15" x14ac:dyDescent="0.25">
      <c r="C1199" s="2" t="str">
        <f t="shared" si="19"/>
        <v xml:space="preserve"> </v>
      </c>
      <c r="F1199" s="2"/>
      <c r="G1199" s="118"/>
    </row>
    <row r="1200" spans="3:7" ht="15" x14ac:dyDescent="0.25">
      <c r="C1200" s="2" t="str">
        <f t="shared" si="19"/>
        <v xml:space="preserve"> </v>
      </c>
      <c r="F1200" s="2"/>
      <c r="G1200" s="118"/>
    </row>
    <row r="1201" spans="3:7" ht="15" x14ac:dyDescent="0.25">
      <c r="C1201" s="2" t="str">
        <f t="shared" si="19"/>
        <v xml:space="preserve"> </v>
      </c>
      <c r="F1201" s="2"/>
      <c r="G1201" s="118"/>
    </row>
    <row r="1202" spans="3:7" ht="15" x14ac:dyDescent="0.25">
      <c r="C1202" s="2" t="str">
        <f t="shared" si="19"/>
        <v xml:space="preserve"> </v>
      </c>
      <c r="F1202" s="2"/>
      <c r="G1202" s="118"/>
    </row>
    <row r="1203" spans="3:7" ht="15" x14ac:dyDescent="0.25">
      <c r="C1203" s="2" t="str">
        <f t="shared" si="19"/>
        <v xml:space="preserve"> </v>
      </c>
      <c r="F1203" s="2"/>
      <c r="G1203" s="118"/>
    </row>
    <row r="1204" spans="3:7" ht="15" x14ac:dyDescent="0.25">
      <c r="C1204" s="2" t="str">
        <f t="shared" si="19"/>
        <v xml:space="preserve"> </v>
      </c>
      <c r="F1204" s="2"/>
      <c r="G1204" s="118"/>
    </row>
    <row r="1205" spans="3:7" ht="15" x14ac:dyDescent="0.25">
      <c r="C1205" s="2" t="str">
        <f t="shared" si="19"/>
        <v xml:space="preserve"> </v>
      </c>
      <c r="F1205" s="2"/>
      <c r="G1205" s="118"/>
    </row>
    <row r="1206" spans="3:7" ht="15" x14ac:dyDescent="0.25">
      <c r="C1206" s="2" t="str">
        <f t="shared" si="19"/>
        <v xml:space="preserve"> </v>
      </c>
      <c r="F1206" s="2"/>
      <c r="G1206" s="118"/>
    </row>
    <row r="1207" spans="3:7" ht="15" x14ac:dyDescent="0.25">
      <c r="C1207" s="2" t="str">
        <f t="shared" si="19"/>
        <v xml:space="preserve"> </v>
      </c>
      <c r="F1207" s="2"/>
      <c r="G1207" s="118"/>
    </row>
    <row r="1208" spans="3:7" ht="15" x14ac:dyDescent="0.25">
      <c r="C1208" s="2" t="str">
        <f t="shared" ref="C1208:C1250" si="20">D1208&amp;" "&amp;E1208</f>
        <v xml:space="preserve"> </v>
      </c>
      <c r="F1208" s="2"/>
      <c r="G1208" s="118"/>
    </row>
    <row r="1209" spans="3:7" ht="15" x14ac:dyDescent="0.25">
      <c r="C1209" s="2" t="str">
        <f t="shared" si="20"/>
        <v xml:space="preserve"> </v>
      </c>
      <c r="F1209" s="2"/>
      <c r="G1209" s="118"/>
    </row>
    <row r="1210" spans="3:7" ht="15" x14ac:dyDescent="0.25">
      <c r="C1210" s="2" t="str">
        <f t="shared" si="20"/>
        <v xml:space="preserve"> </v>
      </c>
      <c r="F1210" s="2"/>
      <c r="G1210" s="118"/>
    </row>
    <row r="1211" spans="3:7" ht="15" x14ac:dyDescent="0.25">
      <c r="C1211" s="2" t="str">
        <f t="shared" si="20"/>
        <v xml:space="preserve"> </v>
      </c>
      <c r="F1211" s="2"/>
      <c r="G1211" s="118"/>
    </row>
    <row r="1212" spans="3:7" ht="15" x14ac:dyDescent="0.25">
      <c r="C1212" s="2" t="str">
        <f t="shared" si="20"/>
        <v xml:space="preserve"> </v>
      </c>
      <c r="F1212" s="2"/>
      <c r="G1212" s="118"/>
    </row>
    <row r="1213" spans="3:7" ht="15" x14ac:dyDescent="0.25">
      <c r="C1213" s="2" t="str">
        <f t="shared" si="20"/>
        <v xml:space="preserve"> </v>
      </c>
      <c r="F1213" s="2"/>
      <c r="G1213" s="118"/>
    </row>
    <row r="1214" spans="3:7" ht="15" x14ac:dyDescent="0.25">
      <c r="C1214" s="2" t="str">
        <f t="shared" si="20"/>
        <v xml:space="preserve"> </v>
      </c>
      <c r="F1214" s="2"/>
      <c r="G1214" s="118"/>
    </row>
    <row r="1215" spans="3:7" ht="15" x14ac:dyDescent="0.25">
      <c r="C1215" s="2" t="str">
        <f t="shared" si="20"/>
        <v xml:space="preserve"> </v>
      </c>
      <c r="F1215" s="2"/>
      <c r="G1215" s="118"/>
    </row>
    <row r="1216" spans="3:7" ht="15" x14ac:dyDescent="0.25">
      <c r="C1216" s="2" t="str">
        <f t="shared" si="20"/>
        <v xml:space="preserve"> </v>
      </c>
      <c r="F1216" s="2"/>
      <c r="G1216" s="118"/>
    </row>
    <row r="1217" spans="3:7" ht="15" x14ac:dyDescent="0.25">
      <c r="C1217" s="2" t="str">
        <f t="shared" si="20"/>
        <v xml:space="preserve"> </v>
      </c>
      <c r="F1217" s="2"/>
      <c r="G1217" s="118"/>
    </row>
    <row r="1218" spans="3:7" ht="15" x14ac:dyDescent="0.25">
      <c r="C1218" s="2" t="str">
        <f t="shared" si="20"/>
        <v xml:space="preserve"> </v>
      </c>
      <c r="F1218" s="2"/>
      <c r="G1218" s="118"/>
    </row>
    <row r="1219" spans="3:7" ht="15" x14ac:dyDescent="0.25">
      <c r="C1219" s="2" t="str">
        <f t="shared" si="20"/>
        <v xml:space="preserve"> </v>
      </c>
      <c r="F1219" s="2"/>
      <c r="G1219" s="118"/>
    </row>
    <row r="1220" spans="3:7" ht="15" x14ac:dyDescent="0.25">
      <c r="C1220" s="2" t="str">
        <f t="shared" si="20"/>
        <v xml:space="preserve"> </v>
      </c>
      <c r="F1220" s="2"/>
      <c r="G1220" s="118"/>
    </row>
    <row r="1221" spans="3:7" ht="15" x14ac:dyDescent="0.25">
      <c r="C1221" s="2" t="str">
        <f t="shared" si="20"/>
        <v xml:space="preserve"> </v>
      </c>
      <c r="F1221" s="2"/>
      <c r="G1221" s="118"/>
    </row>
    <row r="1222" spans="3:7" ht="15" x14ac:dyDescent="0.25">
      <c r="C1222" s="2" t="str">
        <f t="shared" si="20"/>
        <v xml:space="preserve"> </v>
      </c>
      <c r="F1222" s="2"/>
      <c r="G1222" s="118"/>
    </row>
    <row r="1223" spans="3:7" ht="15" x14ac:dyDescent="0.25">
      <c r="C1223" s="2" t="str">
        <f t="shared" si="20"/>
        <v xml:space="preserve"> </v>
      </c>
      <c r="F1223" s="2"/>
      <c r="G1223" s="118"/>
    </row>
    <row r="1224" spans="3:7" ht="15" x14ac:dyDescent="0.25">
      <c r="C1224" s="2" t="str">
        <f t="shared" si="20"/>
        <v xml:space="preserve"> </v>
      </c>
      <c r="F1224" s="2"/>
      <c r="G1224" s="118"/>
    </row>
    <row r="1225" spans="3:7" ht="15" x14ac:dyDescent="0.25">
      <c r="C1225" s="2" t="str">
        <f t="shared" si="20"/>
        <v xml:space="preserve"> </v>
      </c>
      <c r="F1225" s="2"/>
      <c r="G1225" s="118"/>
    </row>
    <row r="1226" spans="3:7" ht="15" x14ac:dyDescent="0.25">
      <c r="C1226" s="2" t="str">
        <f t="shared" si="20"/>
        <v xml:space="preserve"> </v>
      </c>
      <c r="F1226" s="2"/>
      <c r="G1226" s="118"/>
    </row>
    <row r="1227" spans="3:7" ht="15" x14ac:dyDescent="0.25">
      <c r="C1227" s="2" t="str">
        <f t="shared" si="20"/>
        <v xml:space="preserve"> </v>
      </c>
      <c r="F1227" s="2"/>
      <c r="G1227" s="118"/>
    </row>
    <row r="1228" spans="3:7" ht="15" x14ac:dyDescent="0.25">
      <c r="C1228" s="2" t="str">
        <f t="shared" si="20"/>
        <v xml:space="preserve"> </v>
      </c>
      <c r="F1228" s="2"/>
      <c r="G1228" s="118"/>
    </row>
    <row r="1229" spans="3:7" ht="15" x14ac:dyDescent="0.25">
      <c r="C1229" s="2" t="str">
        <f t="shared" si="20"/>
        <v xml:space="preserve"> </v>
      </c>
      <c r="F1229" s="2"/>
      <c r="G1229" s="118"/>
    </row>
    <row r="1230" spans="3:7" ht="15" x14ac:dyDescent="0.25">
      <c r="C1230" s="2" t="str">
        <f t="shared" si="20"/>
        <v xml:space="preserve"> </v>
      </c>
      <c r="F1230" s="2"/>
      <c r="G1230" s="118"/>
    </row>
    <row r="1231" spans="3:7" ht="15" x14ac:dyDescent="0.25">
      <c r="C1231" s="2" t="str">
        <f t="shared" si="20"/>
        <v xml:space="preserve"> </v>
      </c>
      <c r="F1231" s="2"/>
      <c r="G1231" s="118"/>
    </row>
    <row r="1232" spans="3:7" ht="15" x14ac:dyDescent="0.25">
      <c r="C1232" s="2" t="str">
        <f t="shared" si="20"/>
        <v xml:space="preserve"> </v>
      </c>
      <c r="F1232" s="2"/>
      <c r="G1232" s="118"/>
    </row>
    <row r="1233" spans="3:7" ht="15" x14ac:dyDescent="0.25">
      <c r="C1233" s="2" t="str">
        <f t="shared" si="20"/>
        <v xml:space="preserve"> </v>
      </c>
      <c r="F1233" s="2"/>
      <c r="G1233" s="118"/>
    </row>
    <row r="1234" spans="3:7" ht="15" x14ac:dyDescent="0.25">
      <c r="C1234" s="2" t="str">
        <f t="shared" si="20"/>
        <v xml:space="preserve"> </v>
      </c>
      <c r="F1234" s="2"/>
      <c r="G1234" s="118"/>
    </row>
    <row r="1235" spans="3:7" ht="15" x14ac:dyDescent="0.25">
      <c r="C1235" s="2" t="str">
        <f t="shared" si="20"/>
        <v xml:space="preserve"> </v>
      </c>
      <c r="F1235" s="2"/>
      <c r="G1235" s="118"/>
    </row>
    <row r="1236" spans="3:7" ht="15" x14ac:dyDescent="0.25">
      <c r="C1236" s="2" t="str">
        <f t="shared" si="20"/>
        <v xml:space="preserve"> </v>
      </c>
      <c r="F1236" s="2"/>
      <c r="G1236" s="118"/>
    </row>
    <row r="1237" spans="3:7" ht="15" x14ac:dyDescent="0.25">
      <c r="C1237" s="2" t="str">
        <f t="shared" si="20"/>
        <v xml:space="preserve"> </v>
      </c>
      <c r="F1237" s="2"/>
      <c r="G1237" s="118"/>
    </row>
    <row r="1238" spans="3:7" ht="15" x14ac:dyDescent="0.25">
      <c r="C1238" s="2" t="str">
        <f t="shared" si="20"/>
        <v xml:space="preserve"> </v>
      </c>
      <c r="F1238" s="2"/>
      <c r="G1238" s="118"/>
    </row>
    <row r="1239" spans="3:7" ht="15" x14ac:dyDescent="0.25">
      <c r="C1239" s="2" t="str">
        <f t="shared" si="20"/>
        <v xml:space="preserve"> </v>
      </c>
      <c r="F1239" s="2"/>
      <c r="G1239" s="118"/>
    </row>
    <row r="1240" spans="3:7" ht="15" x14ac:dyDescent="0.25">
      <c r="C1240" s="2" t="str">
        <f t="shared" si="20"/>
        <v xml:space="preserve"> </v>
      </c>
      <c r="F1240" s="2"/>
      <c r="G1240" s="118"/>
    </row>
    <row r="1241" spans="3:7" ht="15" x14ac:dyDescent="0.25">
      <c r="C1241" s="2" t="str">
        <f t="shared" si="20"/>
        <v xml:space="preserve"> </v>
      </c>
      <c r="F1241" s="2"/>
      <c r="G1241" s="118"/>
    </row>
    <row r="1242" spans="3:7" ht="15" x14ac:dyDescent="0.25">
      <c r="C1242" s="2" t="str">
        <f t="shared" si="20"/>
        <v xml:space="preserve"> </v>
      </c>
      <c r="F1242" s="2"/>
      <c r="G1242" s="118"/>
    </row>
    <row r="1243" spans="3:7" ht="15" x14ac:dyDescent="0.25">
      <c r="C1243" s="2" t="str">
        <f t="shared" si="20"/>
        <v xml:space="preserve"> </v>
      </c>
      <c r="F1243" s="2"/>
      <c r="G1243" s="118"/>
    </row>
    <row r="1244" spans="3:7" ht="15" x14ac:dyDescent="0.25">
      <c r="C1244" s="2" t="str">
        <f t="shared" si="20"/>
        <v xml:space="preserve"> </v>
      </c>
      <c r="F1244" s="2"/>
      <c r="G1244" s="118"/>
    </row>
    <row r="1245" spans="3:7" ht="15" x14ac:dyDescent="0.25">
      <c r="C1245" s="2" t="str">
        <f t="shared" si="20"/>
        <v xml:space="preserve"> </v>
      </c>
      <c r="F1245" s="2"/>
      <c r="G1245" s="118"/>
    </row>
    <row r="1246" spans="3:7" ht="15" x14ac:dyDescent="0.25">
      <c r="C1246" s="2" t="str">
        <f t="shared" si="20"/>
        <v xml:space="preserve"> </v>
      </c>
      <c r="F1246" s="2"/>
      <c r="G1246" s="118"/>
    </row>
    <row r="1247" spans="3:7" ht="15" x14ac:dyDescent="0.25">
      <c r="C1247" s="2" t="str">
        <f t="shared" si="20"/>
        <v xml:space="preserve"> </v>
      </c>
      <c r="F1247" s="2"/>
      <c r="G1247" s="118"/>
    </row>
    <row r="1248" spans="3:7" ht="15" x14ac:dyDescent="0.25">
      <c r="C1248" s="2" t="str">
        <f t="shared" si="20"/>
        <v xml:space="preserve"> </v>
      </c>
      <c r="F1248" s="2"/>
      <c r="G1248" s="118"/>
    </row>
    <row r="1249" spans="3:7" ht="15" x14ac:dyDescent="0.25">
      <c r="C1249" s="2" t="str">
        <f t="shared" si="20"/>
        <v xml:space="preserve"> </v>
      </c>
      <c r="F1249" s="2"/>
      <c r="G1249" s="118"/>
    </row>
    <row r="1250" spans="3:7" ht="15" x14ac:dyDescent="0.25">
      <c r="C1250" s="2" t="str">
        <f t="shared" si="20"/>
        <v xml:space="preserve"> </v>
      </c>
      <c r="F1250" s="2"/>
      <c r="G1250" s="118"/>
    </row>
  </sheetData>
  <sheetProtection sheet="1" formatCells="0" formatColumns="0" formatRows="0" insertColumns="0" insertRows="0" insertHyperlinks="0" deleteColumns="0" deleteRows="0" sort="0" autoFilter="0" pivotTables="0"/>
  <phoneticPr fontId="5" type="noConversion"/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49" operator="equal" id="{FD753654-06CA-4B59-AADE-15D55A5E402F}">
            <xm:f>Settings!$C$12</xm:f>
            <x14:dxf>
              <font>
                <color auto="1"/>
              </font>
              <fill>
                <patternFill>
                  <bgColor rgb="FFFFA131"/>
                </patternFill>
              </fill>
            </x14:dxf>
          </x14:cfRule>
          <x14:cfRule type="cellIs" priority="1150" operator="equal" id="{E7330A64-DB07-4403-BF8A-0151AE941F3F}">
            <xm:f>Settings!$C$11</xm:f>
            <x14:dxf>
              <font>
                <color auto="1"/>
              </font>
              <fill>
                <patternFill>
                  <bgColor rgb="FF1F7FA6"/>
                </patternFill>
              </fill>
            </x14:dxf>
          </x14:cfRule>
          <xm:sqref>G2:G501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0A2AEA0-0C6F-4456-B591-DB4834FC2D5F}">
          <x14:formula1>
            <xm:f>Settings!$C$11:$C$12</xm:f>
          </x14:formula1>
          <xm:sqref>G2:G501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E1E57-9163-41E7-A0B3-AC7751F940C8}">
  <dimension ref="A1:K125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495" sqref="A495"/>
    </sheetView>
  </sheetViews>
  <sheetFormatPr defaultColWidth="14.42578125" defaultRowHeight="12.75" x14ac:dyDescent="0.2"/>
  <cols>
    <col min="1" max="1" width="25" style="41" customWidth="1"/>
    <col min="2" max="2" width="34.28515625" style="41" customWidth="1"/>
    <col min="3" max="9" width="25" style="41" customWidth="1"/>
    <col min="10" max="10" width="22.140625" style="41" bestFit="1" customWidth="1"/>
    <col min="11" max="11" width="23.140625" style="41" bestFit="1" customWidth="1"/>
    <col min="12" max="16384" width="14.42578125" style="41"/>
  </cols>
  <sheetData>
    <row r="1" spans="1:11" s="177" customFormat="1" ht="15" x14ac:dyDescent="0.25">
      <c r="A1" s="99" t="s">
        <v>6</v>
      </c>
      <c r="B1" s="100" t="s">
        <v>40</v>
      </c>
      <c r="C1" s="100" t="s">
        <v>41</v>
      </c>
      <c r="D1" s="100" t="s">
        <v>42</v>
      </c>
      <c r="E1" s="100" t="s">
        <v>43</v>
      </c>
      <c r="F1" s="100" t="s">
        <v>44</v>
      </c>
      <c r="G1" s="100" t="s">
        <v>45</v>
      </c>
      <c r="H1" s="100" t="s">
        <v>46</v>
      </c>
      <c r="I1" s="100" t="s">
        <v>47</v>
      </c>
      <c r="J1" s="100" t="s">
        <v>26</v>
      </c>
      <c r="K1" s="100" t="s">
        <v>27</v>
      </c>
    </row>
    <row r="2" spans="1:11" ht="15.75" customHeight="1" x14ac:dyDescent="0.25">
      <c r="A2" s="40" t="str">
        <f>StudentInfo[[#This Row],[Student Full Name]]</f>
        <v xml:space="preserve"> </v>
      </c>
      <c r="B2" s="28"/>
      <c r="C2" s="27"/>
      <c r="D2" s="27"/>
      <c r="E2" s="27"/>
      <c r="F2" s="27"/>
      <c r="G2" s="27"/>
      <c r="H2" s="27"/>
      <c r="I2" s="27"/>
      <c r="J2" s="180"/>
      <c r="K2" s="29"/>
    </row>
    <row r="3" spans="1:11" ht="15.75" customHeight="1" x14ac:dyDescent="0.25">
      <c r="A3" s="40" t="str">
        <f>StudentInfo[[#This Row],[Student Full Name]]</f>
        <v xml:space="preserve"> </v>
      </c>
      <c r="B3" s="28"/>
      <c r="C3" s="27"/>
      <c r="D3" s="27"/>
      <c r="E3" s="27"/>
      <c r="F3" s="27"/>
      <c r="G3" s="27"/>
      <c r="H3" s="27"/>
      <c r="I3" s="27"/>
      <c r="J3" s="180"/>
      <c r="K3" s="29"/>
    </row>
    <row r="4" spans="1:11" ht="15.75" customHeight="1" x14ac:dyDescent="0.25">
      <c r="A4" s="40" t="str">
        <f>StudentInfo[[#This Row],[Student Full Name]]</f>
        <v xml:space="preserve"> </v>
      </c>
      <c r="B4" s="28"/>
      <c r="C4" s="27"/>
      <c r="D4" s="27"/>
      <c r="E4" s="27"/>
      <c r="F4" s="27"/>
      <c r="G4" s="27"/>
      <c r="H4" s="27"/>
      <c r="I4" s="27"/>
      <c r="J4" s="180"/>
      <c r="K4" s="29"/>
    </row>
    <row r="5" spans="1:11" ht="15.75" customHeight="1" x14ac:dyDescent="0.25">
      <c r="A5" s="40" t="str">
        <f>StudentInfo[[#This Row],[Student Full Name]]</f>
        <v xml:space="preserve"> </v>
      </c>
      <c r="B5" s="28"/>
      <c r="C5" s="27"/>
      <c r="D5" s="27"/>
      <c r="E5" s="27"/>
      <c r="F5" s="27"/>
      <c r="G5" s="27"/>
      <c r="H5" s="27"/>
      <c r="I5" s="27"/>
      <c r="J5" s="29"/>
      <c r="K5" s="29"/>
    </row>
    <row r="6" spans="1:11" ht="15.75" customHeight="1" x14ac:dyDescent="0.25">
      <c r="A6" s="40" t="str">
        <f>StudentInfo[[#This Row],[Student Full Name]]</f>
        <v xml:space="preserve"> </v>
      </c>
      <c r="B6" s="28"/>
      <c r="C6" s="27"/>
      <c r="D6" s="27"/>
      <c r="E6" s="27"/>
      <c r="F6" s="27"/>
      <c r="G6" s="27"/>
      <c r="H6" s="27"/>
      <c r="I6" s="27"/>
      <c r="J6" s="180"/>
      <c r="K6" s="29"/>
    </row>
    <row r="7" spans="1:11" ht="15.75" customHeight="1" x14ac:dyDescent="0.25">
      <c r="A7" s="40" t="str">
        <f>StudentInfo[[#This Row],[Student Full Name]]</f>
        <v xml:space="preserve"> </v>
      </c>
      <c r="B7" s="28"/>
      <c r="C7" s="27"/>
      <c r="D7" s="27"/>
      <c r="E7" s="27"/>
      <c r="F7" s="27"/>
      <c r="G7" s="27"/>
      <c r="H7" s="27"/>
      <c r="I7" s="27"/>
      <c r="J7" s="180"/>
      <c r="K7" s="29"/>
    </row>
    <row r="8" spans="1:11" ht="15.75" customHeight="1" x14ac:dyDescent="0.25">
      <c r="A8" s="40" t="str">
        <f>StudentInfo[[#This Row],[Student Full Name]]</f>
        <v xml:space="preserve"> </v>
      </c>
      <c r="B8" s="28"/>
      <c r="C8" s="27"/>
      <c r="D8" s="27"/>
      <c r="E8" s="27"/>
      <c r="F8" s="27"/>
      <c r="G8" s="27"/>
      <c r="H8" s="27"/>
      <c r="I8" s="27"/>
      <c r="J8" s="180"/>
      <c r="K8" s="29"/>
    </row>
    <row r="9" spans="1:11" ht="15.75" customHeight="1" x14ac:dyDescent="0.25">
      <c r="A9" s="40" t="str">
        <f>StudentInfo[[#This Row],[Student Full Name]]</f>
        <v xml:space="preserve"> </v>
      </c>
      <c r="B9" s="28"/>
      <c r="C9" s="27"/>
      <c r="D9" s="27"/>
      <c r="E9" s="27"/>
      <c r="F9" s="27"/>
      <c r="G9" s="27"/>
      <c r="H9" s="27"/>
      <c r="I9" s="27"/>
      <c r="J9" s="180"/>
      <c r="K9" s="29"/>
    </row>
    <row r="10" spans="1:11" ht="15.75" customHeight="1" x14ac:dyDescent="0.25">
      <c r="A10" s="40" t="str">
        <f>StudentInfo[[#This Row],[Student Full Name]]</f>
        <v xml:space="preserve"> </v>
      </c>
      <c r="B10" s="28"/>
      <c r="C10" s="27"/>
      <c r="D10" s="27"/>
      <c r="E10" s="27"/>
      <c r="F10" s="27"/>
      <c r="G10" s="27"/>
      <c r="H10" s="27"/>
      <c r="I10" s="27"/>
      <c r="J10" s="29"/>
      <c r="K10" s="29"/>
    </row>
    <row r="11" spans="1:11" ht="15.75" customHeight="1" x14ac:dyDescent="0.25">
      <c r="A11" s="40" t="str">
        <f>StudentInfo[[#This Row],[Student Full Name]]</f>
        <v xml:space="preserve"> </v>
      </c>
      <c r="B11" s="28"/>
      <c r="C11" s="27"/>
      <c r="D11" s="27"/>
      <c r="E11" s="27"/>
      <c r="F11" s="27"/>
      <c r="G11" s="27"/>
      <c r="H11" s="27"/>
      <c r="I11" s="27"/>
      <c r="J11" s="180"/>
      <c r="K11" s="29"/>
    </row>
    <row r="12" spans="1:11" ht="15.75" customHeight="1" x14ac:dyDescent="0.25">
      <c r="A12" s="40" t="str">
        <f>StudentInfo[[#This Row],[Student Full Name]]</f>
        <v xml:space="preserve"> </v>
      </c>
      <c r="B12" s="28"/>
      <c r="C12" s="27"/>
      <c r="D12" s="27"/>
      <c r="E12" s="27"/>
      <c r="F12" s="27"/>
      <c r="G12" s="27"/>
      <c r="H12" s="27"/>
      <c r="I12" s="27"/>
      <c r="J12" s="180"/>
      <c r="K12" s="29"/>
    </row>
    <row r="13" spans="1:11" ht="15.75" customHeight="1" x14ac:dyDescent="0.25">
      <c r="A13" s="40" t="str">
        <f>StudentInfo[[#This Row],[Student Full Name]]</f>
        <v xml:space="preserve"> </v>
      </c>
      <c r="B13" s="28"/>
      <c r="C13" s="27"/>
      <c r="D13" s="27"/>
      <c r="E13" s="27"/>
      <c r="F13" s="27"/>
      <c r="G13" s="27"/>
      <c r="H13" s="27"/>
      <c r="I13" s="27"/>
      <c r="J13" s="180"/>
      <c r="K13" s="29"/>
    </row>
    <row r="14" spans="1:11" ht="15.75" customHeight="1" x14ac:dyDescent="0.25">
      <c r="A14" s="40" t="str">
        <f>StudentInfo[[#This Row],[Student Full Name]]</f>
        <v xml:space="preserve"> </v>
      </c>
      <c r="B14" s="28"/>
      <c r="C14" s="27"/>
      <c r="D14" s="27"/>
      <c r="E14" s="27"/>
      <c r="F14" s="27"/>
      <c r="G14" s="27"/>
      <c r="H14" s="27"/>
      <c r="I14" s="27"/>
      <c r="J14" s="180"/>
      <c r="K14" s="29"/>
    </row>
    <row r="15" spans="1:11" ht="15.75" customHeight="1" x14ac:dyDescent="0.25">
      <c r="A15" s="40" t="str">
        <f>StudentInfo[[#This Row],[Student Full Name]]</f>
        <v xml:space="preserve"> </v>
      </c>
      <c r="B15" s="28"/>
      <c r="C15" s="27"/>
      <c r="D15" s="27"/>
      <c r="E15" s="27"/>
      <c r="F15" s="27"/>
      <c r="G15" s="27"/>
      <c r="H15" s="27"/>
      <c r="I15" s="27"/>
      <c r="J15" s="180"/>
      <c r="K15" s="29"/>
    </row>
    <row r="16" spans="1:11" ht="15.75" customHeight="1" x14ac:dyDescent="0.25">
      <c r="A16" s="40" t="str">
        <f>StudentInfo[[#This Row],[Student Full Name]]</f>
        <v xml:space="preserve"> </v>
      </c>
      <c r="B16" s="28"/>
      <c r="C16" s="27"/>
      <c r="D16" s="27"/>
      <c r="E16" s="27"/>
      <c r="F16" s="27"/>
      <c r="G16" s="27"/>
      <c r="H16" s="27"/>
      <c r="I16" s="27"/>
      <c r="J16" s="180"/>
      <c r="K16" s="29"/>
    </row>
    <row r="17" spans="1:11" ht="15.75" customHeight="1" x14ac:dyDescent="0.25">
      <c r="A17" s="40" t="str">
        <f>StudentInfo[[#This Row],[Student Full Name]]</f>
        <v xml:space="preserve"> </v>
      </c>
      <c r="B17" s="28"/>
      <c r="C17" s="27"/>
      <c r="D17" s="27"/>
      <c r="E17" s="27"/>
      <c r="F17" s="27"/>
      <c r="G17" s="27"/>
      <c r="H17" s="27"/>
      <c r="I17" s="27"/>
      <c r="J17" s="180"/>
      <c r="K17" s="29"/>
    </row>
    <row r="18" spans="1:11" ht="15.75" customHeight="1" x14ac:dyDescent="0.25">
      <c r="A18" s="40" t="str">
        <f>StudentInfo[[#This Row],[Student Full Name]]</f>
        <v xml:space="preserve"> </v>
      </c>
      <c r="B18" s="28"/>
      <c r="C18" s="27"/>
      <c r="D18" s="27"/>
      <c r="E18" s="27"/>
      <c r="F18" s="27"/>
      <c r="G18" s="27"/>
      <c r="H18" s="27"/>
      <c r="I18" s="27"/>
      <c r="J18" s="180"/>
      <c r="K18" s="29"/>
    </row>
    <row r="19" spans="1:11" ht="15.75" customHeight="1" x14ac:dyDescent="0.25">
      <c r="A19" s="40" t="str">
        <f>StudentInfo[[#This Row],[Student Full Name]]</f>
        <v xml:space="preserve"> </v>
      </c>
      <c r="B19" s="28"/>
      <c r="C19" s="27"/>
      <c r="D19" s="27"/>
      <c r="E19" s="27"/>
      <c r="F19" s="27"/>
      <c r="G19" s="27"/>
      <c r="H19" s="27"/>
      <c r="I19" s="27"/>
      <c r="J19" s="180"/>
      <c r="K19" s="29"/>
    </row>
    <row r="20" spans="1:11" ht="15.75" customHeight="1" x14ac:dyDescent="0.25">
      <c r="A20" s="40" t="str">
        <f>StudentInfo[[#This Row],[Student Full Name]]</f>
        <v xml:space="preserve"> </v>
      </c>
      <c r="B20" s="28"/>
      <c r="C20" s="27"/>
      <c r="D20" s="27"/>
      <c r="E20" s="27"/>
      <c r="F20" s="27"/>
      <c r="G20" s="27"/>
      <c r="H20" s="27"/>
      <c r="I20" s="27"/>
      <c r="J20" s="29"/>
      <c r="K20" s="29"/>
    </row>
    <row r="21" spans="1:11" ht="15.75" customHeight="1" x14ac:dyDescent="0.25">
      <c r="A21" s="40" t="str">
        <f>StudentInfo[[#This Row],[Student Full Name]]</f>
        <v xml:space="preserve"> </v>
      </c>
      <c r="B21" s="28"/>
      <c r="C21" s="27"/>
      <c r="D21" s="27"/>
      <c r="E21" s="27"/>
      <c r="F21" s="27"/>
      <c r="G21" s="27"/>
      <c r="H21" s="27"/>
      <c r="I21" s="27"/>
      <c r="J21" s="180"/>
      <c r="K21" s="29"/>
    </row>
    <row r="22" spans="1:11" ht="15.75" customHeight="1" x14ac:dyDescent="0.25">
      <c r="A22" s="40" t="str">
        <f>StudentInfo[[#This Row],[Student Full Name]]</f>
        <v xml:space="preserve"> </v>
      </c>
      <c r="B22" s="28"/>
      <c r="C22" s="27"/>
      <c r="D22" s="27"/>
      <c r="E22" s="27"/>
      <c r="F22" s="27"/>
      <c r="G22" s="27"/>
      <c r="H22" s="27"/>
      <c r="I22" s="27"/>
      <c r="J22" s="29"/>
      <c r="K22" s="29"/>
    </row>
    <row r="23" spans="1:11" ht="15.75" customHeight="1" x14ac:dyDescent="0.25">
      <c r="A23" s="40" t="str">
        <f>StudentInfo[[#This Row],[Student Full Name]]</f>
        <v xml:space="preserve"> </v>
      </c>
      <c r="B23" s="28"/>
      <c r="C23" s="27"/>
      <c r="D23" s="27"/>
      <c r="E23" s="27"/>
      <c r="F23" s="27"/>
      <c r="G23" s="27"/>
      <c r="H23" s="27"/>
      <c r="I23" s="27"/>
      <c r="J23" s="180"/>
      <c r="K23" s="29"/>
    </row>
    <row r="24" spans="1:11" ht="15.75" customHeight="1" x14ac:dyDescent="0.25">
      <c r="A24" s="40" t="str">
        <f>StudentInfo[[#This Row],[Student Full Name]]</f>
        <v xml:space="preserve"> </v>
      </c>
      <c r="B24" s="28"/>
      <c r="C24" s="27"/>
      <c r="D24" s="27"/>
      <c r="E24" s="27"/>
      <c r="F24" s="27"/>
      <c r="G24" s="27"/>
      <c r="H24" s="27"/>
      <c r="I24" s="27"/>
      <c r="J24" s="180"/>
      <c r="K24" s="29"/>
    </row>
    <row r="25" spans="1:11" ht="15.75" customHeight="1" x14ac:dyDescent="0.25">
      <c r="A25" s="40" t="str">
        <f>StudentInfo[[#This Row],[Student Full Name]]</f>
        <v xml:space="preserve"> </v>
      </c>
      <c r="B25" s="28"/>
      <c r="C25" s="27"/>
      <c r="D25" s="27"/>
      <c r="E25" s="27"/>
      <c r="F25" s="27"/>
      <c r="G25" s="27"/>
      <c r="H25" s="27"/>
      <c r="I25" s="27"/>
      <c r="J25" s="180"/>
      <c r="K25" s="29"/>
    </row>
    <row r="26" spans="1:11" ht="15.75" customHeight="1" x14ac:dyDescent="0.25">
      <c r="A26" s="40" t="str">
        <f>StudentInfo[[#This Row],[Student Full Name]]</f>
        <v xml:space="preserve"> </v>
      </c>
      <c r="B26" s="28"/>
      <c r="C26" s="27"/>
      <c r="D26" s="27"/>
      <c r="E26" s="27"/>
      <c r="F26" s="27"/>
      <c r="G26" s="27"/>
      <c r="H26" s="27"/>
      <c r="I26" s="27"/>
      <c r="J26" s="29"/>
      <c r="K26" s="29"/>
    </row>
    <row r="27" spans="1:11" ht="15.75" customHeight="1" x14ac:dyDescent="0.25">
      <c r="A27" s="40" t="str">
        <f>StudentInfo[[#This Row],[Student Full Name]]</f>
        <v xml:space="preserve"> </v>
      </c>
      <c r="B27" s="28"/>
      <c r="C27" s="27"/>
      <c r="D27" s="27"/>
      <c r="E27" s="27"/>
      <c r="F27" s="27"/>
      <c r="G27" s="27"/>
      <c r="H27" s="27"/>
      <c r="I27" s="27"/>
      <c r="J27" s="180"/>
      <c r="K27" s="29"/>
    </row>
    <row r="28" spans="1:11" ht="15.75" customHeight="1" x14ac:dyDescent="0.25">
      <c r="A28" s="40" t="str">
        <f>StudentInfo[[#This Row],[Student Full Name]]</f>
        <v xml:space="preserve"> </v>
      </c>
      <c r="B28" s="28"/>
      <c r="C28" s="27"/>
      <c r="D28" s="27"/>
      <c r="E28" s="27"/>
      <c r="F28" s="27"/>
      <c r="G28" s="27"/>
      <c r="H28" s="27"/>
      <c r="I28" s="27"/>
      <c r="J28" s="180"/>
      <c r="K28" s="29"/>
    </row>
    <row r="29" spans="1:11" ht="15.75" customHeight="1" x14ac:dyDescent="0.25">
      <c r="A29" s="40" t="str">
        <f>StudentInfo[[#This Row],[Student Full Name]]</f>
        <v xml:space="preserve"> </v>
      </c>
      <c r="B29" s="28"/>
      <c r="C29" s="27"/>
      <c r="D29" s="27"/>
      <c r="E29" s="27"/>
      <c r="F29" s="27"/>
      <c r="G29" s="27"/>
      <c r="H29" s="27"/>
      <c r="I29" s="27"/>
      <c r="J29" s="180"/>
      <c r="K29" s="29"/>
    </row>
    <row r="30" spans="1:11" ht="15.75" customHeight="1" x14ac:dyDescent="0.25">
      <c r="A30" s="40" t="str">
        <f>StudentInfo[[#This Row],[Student Full Name]]</f>
        <v xml:space="preserve"> </v>
      </c>
      <c r="B30" s="28"/>
      <c r="C30" s="27"/>
      <c r="D30" s="27"/>
      <c r="E30" s="27"/>
      <c r="F30" s="27"/>
      <c r="G30" s="27"/>
      <c r="H30" s="27"/>
      <c r="I30" s="27"/>
      <c r="J30" s="180"/>
      <c r="K30" s="29"/>
    </row>
    <row r="31" spans="1:11" ht="15.75" customHeight="1" x14ac:dyDescent="0.25">
      <c r="A31" s="40" t="str">
        <f>StudentInfo[[#This Row],[Student Full Name]]</f>
        <v xml:space="preserve"> </v>
      </c>
      <c r="B31" s="28"/>
      <c r="C31" s="27"/>
      <c r="D31" s="27"/>
      <c r="E31" s="27"/>
      <c r="F31" s="27"/>
      <c r="G31" s="27"/>
      <c r="H31" s="27"/>
      <c r="I31" s="27"/>
      <c r="J31" s="29"/>
      <c r="K31" s="29"/>
    </row>
    <row r="32" spans="1:11" ht="15.75" customHeight="1" x14ac:dyDescent="0.25">
      <c r="A32" s="40" t="str">
        <f>StudentInfo[[#This Row],[Student Full Name]]</f>
        <v xml:space="preserve"> </v>
      </c>
      <c r="B32" s="28"/>
      <c r="C32" s="27"/>
      <c r="D32" s="27"/>
      <c r="E32" s="27"/>
      <c r="F32" s="27"/>
      <c r="G32" s="27"/>
      <c r="H32" s="27"/>
      <c r="I32" s="27"/>
      <c r="J32" s="29"/>
      <c r="K32" s="29"/>
    </row>
    <row r="33" spans="1:11" ht="15.75" customHeight="1" x14ac:dyDescent="0.25">
      <c r="A33" s="40" t="str">
        <f>StudentInfo[[#This Row],[Student Full Name]]</f>
        <v xml:space="preserve"> </v>
      </c>
      <c r="B33" s="28"/>
      <c r="C33" s="27"/>
      <c r="D33" s="27"/>
      <c r="E33" s="27"/>
      <c r="F33" s="27"/>
      <c r="G33" s="27"/>
      <c r="H33" s="27"/>
      <c r="I33" s="27"/>
      <c r="J33" s="29"/>
      <c r="K33" s="29"/>
    </row>
    <row r="34" spans="1:11" ht="15.75" customHeight="1" x14ac:dyDescent="0.25">
      <c r="A34" s="40" t="str">
        <f>StudentInfo[[#This Row],[Student Full Name]]</f>
        <v xml:space="preserve"> </v>
      </c>
      <c r="B34" s="28"/>
      <c r="C34" s="27"/>
      <c r="D34" s="27"/>
      <c r="E34" s="27"/>
      <c r="F34" s="27"/>
      <c r="G34" s="27"/>
      <c r="H34" s="27"/>
      <c r="I34" s="27"/>
      <c r="J34" s="29"/>
      <c r="K34" s="29"/>
    </row>
    <row r="35" spans="1:11" ht="15.75" customHeight="1" x14ac:dyDescent="0.25">
      <c r="A35" s="40" t="str">
        <f>StudentInfo[[#This Row],[Student Full Name]]</f>
        <v xml:space="preserve"> </v>
      </c>
      <c r="B35" s="28"/>
      <c r="C35" s="27"/>
      <c r="D35" s="27"/>
      <c r="E35" s="27"/>
      <c r="F35" s="27"/>
      <c r="G35" s="27"/>
      <c r="H35" s="27"/>
      <c r="I35" s="27"/>
      <c r="J35" s="180"/>
      <c r="K35" s="29"/>
    </row>
    <row r="36" spans="1:11" ht="15.75" customHeight="1" x14ac:dyDescent="0.25">
      <c r="A36" s="40" t="str">
        <f>StudentInfo[[#This Row],[Student Full Name]]</f>
        <v xml:space="preserve"> </v>
      </c>
      <c r="B36" s="28"/>
      <c r="C36" s="27"/>
      <c r="D36" s="27"/>
      <c r="E36" s="27"/>
      <c r="F36" s="27"/>
      <c r="G36" s="27"/>
      <c r="H36" s="27"/>
      <c r="I36" s="27"/>
      <c r="J36" s="29"/>
      <c r="K36" s="29"/>
    </row>
    <row r="37" spans="1:11" ht="15.75" customHeight="1" x14ac:dyDescent="0.25">
      <c r="A37" s="40" t="str">
        <f>StudentInfo[[#This Row],[Student Full Name]]</f>
        <v xml:space="preserve"> </v>
      </c>
      <c r="B37" s="28"/>
      <c r="C37" s="27"/>
      <c r="D37" s="27"/>
      <c r="E37" s="27"/>
      <c r="F37" s="27"/>
      <c r="G37" s="27"/>
      <c r="H37" s="27"/>
      <c r="I37" s="27"/>
      <c r="J37" s="29"/>
      <c r="K37" s="29"/>
    </row>
    <row r="38" spans="1:11" ht="15" x14ac:dyDescent="0.25">
      <c r="A38" s="40" t="str">
        <f>StudentInfo[[#This Row],[Student Full Name]]</f>
        <v xml:space="preserve"> </v>
      </c>
      <c r="B38" s="28"/>
      <c r="C38" s="27"/>
      <c r="D38" s="27"/>
      <c r="E38" s="27"/>
      <c r="F38" s="27"/>
      <c r="G38" s="27"/>
      <c r="H38" s="27"/>
      <c r="I38" s="27"/>
      <c r="J38" s="29"/>
      <c r="K38" s="29"/>
    </row>
    <row r="39" spans="1:11" ht="15" x14ac:dyDescent="0.25">
      <c r="A39" s="40" t="str">
        <f>StudentInfo[[#This Row],[Student Full Name]]</f>
        <v xml:space="preserve"> </v>
      </c>
      <c r="B39" s="28"/>
      <c r="C39" s="27"/>
      <c r="D39" s="27"/>
      <c r="E39" s="27"/>
      <c r="F39" s="27"/>
      <c r="G39" s="27"/>
      <c r="H39" s="27"/>
      <c r="I39" s="27"/>
      <c r="J39" s="180"/>
      <c r="K39" s="29"/>
    </row>
    <row r="40" spans="1:11" ht="15" x14ac:dyDescent="0.25">
      <c r="A40" s="40" t="str">
        <f>StudentInfo[[#This Row],[Student Full Name]]</f>
        <v xml:space="preserve"> </v>
      </c>
      <c r="B40" s="28"/>
      <c r="C40" s="27"/>
      <c r="D40" s="27"/>
      <c r="E40" s="27"/>
      <c r="F40" s="27"/>
      <c r="G40" s="27"/>
      <c r="H40" s="27"/>
      <c r="I40" s="27"/>
      <c r="J40" s="180"/>
      <c r="K40" s="29"/>
    </row>
    <row r="41" spans="1:11" ht="15" x14ac:dyDescent="0.25">
      <c r="A41" s="40" t="str">
        <f>StudentInfo[[#This Row],[Student Full Name]]</f>
        <v xml:space="preserve"> </v>
      </c>
      <c r="B41" s="28"/>
      <c r="C41" s="27"/>
      <c r="D41" s="27"/>
      <c r="E41" s="27"/>
      <c r="F41" s="27"/>
      <c r="G41" s="27"/>
      <c r="H41" s="27"/>
      <c r="I41" s="27"/>
      <c r="J41" s="180"/>
      <c r="K41" s="29"/>
    </row>
    <row r="42" spans="1:11" ht="15" x14ac:dyDescent="0.25">
      <c r="A42" s="40" t="str">
        <f>StudentInfo[[#This Row],[Student Full Name]]</f>
        <v xml:space="preserve"> </v>
      </c>
      <c r="B42" s="28"/>
      <c r="C42" s="27"/>
      <c r="D42" s="27"/>
      <c r="E42" s="27"/>
      <c r="F42" s="27"/>
      <c r="G42" s="27"/>
      <c r="H42" s="27"/>
      <c r="I42" s="27"/>
      <c r="J42" s="180"/>
      <c r="K42" s="29"/>
    </row>
    <row r="43" spans="1:11" ht="15" x14ac:dyDescent="0.25">
      <c r="A43" s="40" t="str">
        <f>StudentInfo[[#This Row],[Student Full Name]]</f>
        <v xml:space="preserve"> </v>
      </c>
      <c r="B43" s="28"/>
      <c r="C43" s="27"/>
      <c r="D43" s="27"/>
      <c r="E43" s="27"/>
      <c r="F43" s="27"/>
      <c r="G43" s="27"/>
      <c r="H43" s="27"/>
      <c r="I43" s="27"/>
      <c r="J43" s="29"/>
      <c r="K43" s="29"/>
    </row>
    <row r="44" spans="1:11" ht="15" x14ac:dyDescent="0.25">
      <c r="A44" s="40" t="str">
        <f>StudentInfo[[#This Row],[Student Full Name]]</f>
        <v xml:space="preserve"> </v>
      </c>
      <c r="B44" s="28"/>
      <c r="C44" s="27"/>
      <c r="D44" s="27"/>
      <c r="E44" s="27"/>
      <c r="F44" s="27"/>
      <c r="G44" s="27"/>
      <c r="H44" s="27"/>
      <c r="I44" s="27"/>
      <c r="J44" s="180"/>
      <c r="K44" s="29"/>
    </row>
    <row r="45" spans="1:11" ht="15" x14ac:dyDescent="0.25">
      <c r="A45" s="40" t="str">
        <f>StudentInfo[[#This Row],[Student Full Name]]</f>
        <v xml:space="preserve"> </v>
      </c>
      <c r="B45" s="28"/>
      <c r="C45" s="27"/>
      <c r="D45" s="27"/>
      <c r="E45" s="27"/>
      <c r="F45" s="27"/>
      <c r="G45" s="27"/>
      <c r="H45" s="27"/>
      <c r="I45" s="27"/>
      <c r="J45" s="29"/>
      <c r="K45" s="29"/>
    </row>
    <row r="46" spans="1:11" ht="15" x14ac:dyDescent="0.25">
      <c r="A46" s="40" t="str">
        <f>StudentInfo[[#This Row],[Student Full Name]]</f>
        <v xml:space="preserve"> </v>
      </c>
      <c r="B46" s="28"/>
      <c r="C46" s="27"/>
      <c r="D46" s="27"/>
      <c r="E46" s="27"/>
      <c r="F46" s="27"/>
      <c r="G46" s="27"/>
      <c r="H46" s="27"/>
      <c r="I46" s="27"/>
      <c r="J46" s="180"/>
      <c r="K46" s="29"/>
    </row>
    <row r="47" spans="1:11" ht="15" x14ac:dyDescent="0.25">
      <c r="A47" s="40" t="str">
        <f>StudentInfo[[#This Row],[Student Full Name]]</f>
        <v xml:space="preserve"> </v>
      </c>
      <c r="B47" s="28"/>
      <c r="C47" s="27"/>
      <c r="D47" s="27"/>
      <c r="E47" s="27"/>
      <c r="F47" s="27"/>
      <c r="G47" s="27"/>
      <c r="H47" s="27"/>
      <c r="I47" s="27"/>
      <c r="J47" s="180"/>
      <c r="K47" s="29"/>
    </row>
    <row r="48" spans="1:11" ht="15" x14ac:dyDescent="0.25">
      <c r="A48" s="40" t="str">
        <f>StudentInfo[[#This Row],[Student Full Name]]</f>
        <v xml:space="preserve"> </v>
      </c>
      <c r="B48" s="28"/>
      <c r="C48" s="27"/>
      <c r="D48" s="27"/>
      <c r="E48" s="27"/>
      <c r="F48" s="27"/>
      <c r="G48" s="27"/>
      <c r="H48" s="27"/>
      <c r="I48" s="27"/>
      <c r="J48" s="29"/>
      <c r="K48" s="29"/>
    </row>
    <row r="49" spans="1:11" ht="15" x14ac:dyDescent="0.25">
      <c r="A49" s="40" t="str">
        <f>StudentInfo[[#This Row],[Student Full Name]]</f>
        <v xml:space="preserve"> </v>
      </c>
      <c r="B49" s="28"/>
      <c r="C49" s="27"/>
      <c r="D49" s="27"/>
      <c r="E49" s="27"/>
      <c r="F49" s="27"/>
      <c r="G49" s="27"/>
      <c r="H49" s="27"/>
      <c r="I49" s="27"/>
      <c r="J49" s="29"/>
      <c r="K49" s="29"/>
    </row>
    <row r="50" spans="1:11" ht="15" x14ac:dyDescent="0.25">
      <c r="A50" s="40" t="str">
        <f>StudentInfo[[#This Row],[Student Full Name]]</f>
        <v xml:space="preserve"> </v>
      </c>
      <c r="B50" s="28"/>
      <c r="C50" s="27"/>
      <c r="D50" s="27"/>
      <c r="E50" s="27"/>
      <c r="F50" s="27"/>
      <c r="G50" s="27"/>
      <c r="H50" s="27"/>
      <c r="I50" s="27"/>
      <c r="J50" s="180"/>
      <c r="K50" s="29"/>
    </row>
    <row r="51" spans="1:11" ht="15" x14ac:dyDescent="0.25">
      <c r="A51" s="40" t="str">
        <f>StudentInfo[[#This Row],[Student Full Name]]</f>
        <v xml:space="preserve"> </v>
      </c>
      <c r="B51" s="28"/>
      <c r="C51" s="27"/>
      <c r="D51" s="27"/>
      <c r="E51" s="27"/>
      <c r="F51" s="27"/>
      <c r="G51" s="27"/>
      <c r="H51" s="27"/>
      <c r="I51" s="27"/>
      <c r="J51" s="29"/>
      <c r="K51" s="29"/>
    </row>
    <row r="52" spans="1:11" ht="15" x14ac:dyDescent="0.25">
      <c r="A52" s="40" t="str">
        <f>StudentInfo[[#This Row],[Student Full Name]]</f>
        <v xml:space="preserve"> </v>
      </c>
      <c r="B52" s="28"/>
      <c r="C52" s="27"/>
      <c r="D52" s="27"/>
      <c r="E52" s="27"/>
      <c r="F52" s="27"/>
      <c r="G52" s="27"/>
      <c r="H52" s="27"/>
      <c r="I52" s="27"/>
      <c r="J52" s="29"/>
      <c r="K52" s="29"/>
    </row>
    <row r="53" spans="1:11" ht="15" x14ac:dyDescent="0.25">
      <c r="A53" s="40" t="str">
        <f>StudentInfo[[#This Row],[Student Full Name]]</f>
        <v xml:space="preserve"> </v>
      </c>
      <c r="B53" s="28"/>
      <c r="C53" s="27"/>
      <c r="D53" s="27"/>
      <c r="E53" s="27"/>
      <c r="F53" s="27"/>
      <c r="G53" s="27"/>
      <c r="H53" s="27"/>
      <c r="I53" s="27"/>
      <c r="J53" s="180"/>
      <c r="K53" s="29"/>
    </row>
    <row r="54" spans="1:11" ht="15" x14ac:dyDescent="0.25">
      <c r="A54" s="40" t="str">
        <f>StudentInfo[[#This Row],[Student Full Name]]</f>
        <v xml:space="preserve"> </v>
      </c>
      <c r="B54" s="28"/>
      <c r="C54" s="27"/>
      <c r="D54" s="27"/>
      <c r="E54" s="27"/>
      <c r="F54" s="27"/>
      <c r="G54" s="27"/>
      <c r="H54" s="27"/>
      <c r="I54" s="27"/>
      <c r="J54" s="180"/>
      <c r="K54" s="29"/>
    </row>
    <row r="55" spans="1:11" ht="15" x14ac:dyDescent="0.25">
      <c r="A55" s="40" t="str">
        <f>StudentInfo[[#This Row],[Student Full Name]]</f>
        <v xml:space="preserve"> </v>
      </c>
      <c r="B55" s="28"/>
      <c r="C55" s="27"/>
      <c r="D55" s="27"/>
      <c r="E55" s="27"/>
      <c r="F55" s="27"/>
      <c r="G55" s="27"/>
      <c r="H55" s="27"/>
      <c r="I55" s="27"/>
      <c r="J55" s="180"/>
      <c r="K55" s="29"/>
    </row>
    <row r="56" spans="1:11" ht="15" x14ac:dyDescent="0.25">
      <c r="A56" s="40" t="str">
        <f>StudentInfo[[#This Row],[Student Full Name]]</f>
        <v xml:space="preserve"> </v>
      </c>
      <c r="B56" s="28"/>
      <c r="C56" s="27"/>
      <c r="D56" s="27"/>
      <c r="E56" s="27"/>
      <c r="F56" s="27"/>
      <c r="G56" s="27"/>
      <c r="H56" s="27"/>
      <c r="I56" s="27"/>
      <c r="J56" s="29"/>
      <c r="K56" s="29"/>
    </row>
    <row r="57" spans="1:11" ht="15" x14ac:dyDescent="0.25">
      <c r="A57" s="40" t="str">
        <f>StudentInfo[[#This Row],[Student Full Name]]</f>
        <v xml:space="preserve"> </v>
      </c>
      <c r="B57" s="28"/>
      <c r="C57" s="27"/>
      <c r="D57" s="27"/>
      <c r="E57" s="27"/>
      <c r="F57" s="27"/>
      <c r="G57" s="27"/>
      <c r="H57" s="27"/>
      <c r="I57" s="27"/>
      <c r="J57" s="29"/>
      <c r="K57" s="29"/>
    </row>
    <row r="58" spans="1:11" ht="15" x14ac:dyDescent="0.25">
      <c r="A58" s="40" t="str">
        <f>StudentInfo[[#This Row],[Student Full Name]]</f>
        <v xml:space="preserve"> </v>
      </c>
      <c r="B58" s="28"/>
      <c r="C58" s="27"/>
      <c r="D58" s="27"/>
      <c r="E58" s="27"/>
      <c r="F58" s="27"/>
      <c r="G58" s="27"/>
      <c r="H58" s="27"/>
      <c r="I58" s="27"/>
      <c r="J58" s="180"/>
      <c r="K58" s="29"/>
    </row>
    <row r="59" spans="1:11" ht="15" x14ac:dyDescent="0.25">
      <c r="A59" s="40" t="str">
        <f>StudentInfo[[#This Row],[Student Full Name]]</f>
        <v xml:space="preserve"> </v>
      </c>
      <c r="B59" s="28"/>
      <c r="C59" s="27"/>
      <c r="D59" s="27"/>
      <c r="E59" s="27"/>
      <c r="F59" s="27"/>
      <c r="G59" s="27"/>
      <c r="H59" s="27"/>
      <c r="I59" s="27"/>
      <c r="J59" s="180"/>
      <c r="K59" s="29"/>
    </row>
    <row r="60" spans="1:11" ht="15" x14ac:dyDescent="0.25">
      <c r="A60" s="40" t="str">
        <f>StudentInfo[[#This Row],[Student Full Name]]</f>
        <v xml:space="preserve"> </v>
      </c>
      <c r="B60" s="28"/>
      <c r="C60" s="27"/>
      <c r="D60" s="27"/>
      <c r="E60" s="27"/>
      <c r="F60" s="27"/>
      <c r="G60" s="27"/>
      <c r="H60" s="27"/>
      <c r="I60" s="27"/>
      <c r="J60" s="180"/>
      <c r="K60" s="29"/>
    </row>
    <row r="61" spans="1:11" ht="15" x14ac:dyDescent="0.25">
      <c r="A61" s="40" t="str">
        <f>StudentInfo[[#This Row],[Student Full Name]]</f>
        <v xml:space="preserve"> </v>
      </c>
      <c r="B61" s="28"/>
      <c r="C61" s="27"/>
      <c r="D61" s="27"/>
      <c r="E61" s="27"/>
      <c r="F61" s="27"/>
      <c r="G61" s="27"/>
      <c r="H61" s="27"/>
      <c r="I61" s="27"/>
      <c r="J61" s="29"/>
      <c r="K61" s="29"/>
    </row>
    <row r="62" spans="1:11" ht="15" x14ac:dyDescent="0.25">
      <c r="A62" s="40" t="str">
        <f>StudentInfo[[#This Row],[Student Full Name]]</f>
        <v xml:space="preserve"> </v>
      </c>
      <c r="B62" s="28"/>
      <c r="C62" s="27"/>
      <c r="D62" s="27"/>
      <c r="E62" s="27"/>
      <c r="F62" s="27"/>
      <c r="G62" s="27"/>
      <c r="H62" s="27"/>
      <c r="I62" s="27"/>
      <c r="J62" s="91"/>
      <c r="K62" s="93"/>
    </row>
    <row r="63" spans="1:11" ht="15" x14ac:dyDescent="0.25">
      <c r="A63" s="40" t="str">
        <f>StudentInfo[[#This Row],[Student Full Name]]</f>
        <v xml:space="preserve"> </v>
      </c>
      <c r="B63" s="28"/>
      <c r="C63" s="27"/>
      <c r="D63" s="27"/>
      <c r="E63" s="27"/>
      <c r="F63" s="27"/>
      <c r="G63" s="27"/>
      <c r="H63" s="27"/>
      <c r="I63" s="27"/>
      <c r="J63" s="91"/>
      <c r="K63" s="92"/>
    </row>
    <row r="64" spans="1:11" ht="15" x14ac:dyDescent="0.25">
      <c r="A64" s="40" t="str">
        <f>StudentInfo[[#This Row],[Student Full Name]]</f>
        <v xml:space="preserve"> </v>
      </c>
      <c r="B64" s="28"/>
      <c r="C64" s="27"/>
      <c r="D64" s="27"/>
      <c r="E64" s="27"/>
      <c r="F64" s="27"/>
      <c r="G64" s="27"/>
      <c r="H64" s="27"/>
      <c r="I64" s="27"/>
      <c r="J64" s="91"/>
      <c r="K64" s="92"/>
    </row>
    <row r="65" spans="1:11" ht="15" x14ac:dyDescent="0.25">
      <c r="A65" s="40" t="str">
        <f>StudentInfo[[#This Row],[Student Full Name]]</f>
        <v xml:space="preserve"> </v>
      </c>
      <c r="B65" s="28"/>
      <c r="C65" s="27"/>
      <c r="D65" s="27"/>
      <c r="E65" s="27"/>
      <c r="F65" s="27"/>
      <c r="G65" s="27"/>
      <c r="H65" s="27"/>
      <c r="I65" s="27"/>
      <c r="J65" s="91"/>
      <c r="K65" s="92"/>
    </row>
    <row r="66" spans="1:11" ht="15" x14ac:dyDescent="0.25">
      <c r="A66" s="40" t="str">
        <f>StudentInfo[[#This Row],[Student Full Name]]</f>
        <v xml:space="preserve"> </v>
      </c>
      <c r="B66" s="28"/>
      <c r="C66" s="27"/>
      <c r="D66" s="27"/>
      <c r="E66" s="27"/>
      <c r="F66" s="27"/>
      <c r="G66" s="27"/>
      <c r="H66" s="27"/>
      <c r="I66" s="27"/>
      <c r="J66" s="91"/>
      <c r="K66" s="92"/>
    </row>
    <row r="67" spans="1:11" ht="15" x14ac:dyDescent="0.25">
      <c r="A67" s="40" t="str">
        <f>StudentInfo[[#This Row],[Student Full Name]]</f>
        <v xml:space="preserve"> </v>
      </c>
      <c r="B67" s="28"/>
      <c r="C67" s="27"/>
      <c r="D67" s="27"/>
      <c r="E67" s="27"/>
      <c r="F67" s="27"/>
      <c r="G67" s="27"/>
      <c r="H67" s="27"/>
      <c r="I67" s="27"/>
      <c r="J67" s="91"/>
      <c r="K67" s="92"/>
    </row>
    <row r="68" spans="1:11" ht="15" x14ac:dyDescent="0.25">
      <c r="A68" s="40" t="str">
        <f>StudentInfo[[#This Row],[Student Full Name]]</f>
        <v xml:space="preserve"> </v>
      </c>
      <c r="B68" s="28"/>
      <c r="C68" s="27"/>
      <c r="D68" s="27"/>
      <c r="E68" s="27"/>
      <c r="F68" s="27"/>
      <c r="G68" s="27"/>
      <c r="H68" s="27"/>
      <c r="I68" s="27"/>
      <c r="J68" s="91"/>
      <c r="K68" s="92"/>
    </row>
    <row r="69" spans="1:11" ht="15" x14ac:dyDescent="0.25">
      <c r="A69" s="40" t="str">
        <f>StudentInfo[[#This Row],[Student Full Name]]</f>
        <v xml:space="preserve"> </v>
      </c>
      <c r="B69" s="28"/>
      <c r="C69" s="27"/>
      <c r="D69" s="27"/>
      <c r="E69" s="27"/>
      <c r="F69" s="27"/>
      <c r="G69" s="27"/>
      <c r="H69" s="27"/>
      <c r="I69" s="27"/>
      <c r="J69" s="91"/>
      <c r="K69" s="92"/>
    </row>
    <row r="70" spans="1:11" ht="15" x14ac:dyDescent="0.25">
      <c r="A70" s="40" t="str">
        <f>StudentInfo[[#This Row],[Student Full Name]]</f>
        <v xml:space="preserve"> </v>
      </c>
      <c r="B70" s="28"/>
      <c r="C70" s="27"/>
      <c r="D70" s="27"/>
      <c r="E70" s="27"/>
      <c r="F70" s="27"/>
      <c r="G70" s="27"/>
      <c r="H70" s="27"/>
      <c r="I70" s="27"/>
      <c r="J70" s="91"/>
      <c r="K70" s="92"/>
    </row>
    <row r="71" spans="1:11" ht="15" x14ac:dyDescent="0.25">
      <c r="A71" s="40" t="str">
        <f>StudentInfo[[#This Row],[Student Full Name]]</f>
        <v xml:space="preserve"> </v>
      </c>
      <c r="B71" s="28"/>
      <c r="C71" s="27"/>
      <c r="D71" s="27"/>
      <c r="E71" s="27"/>
      <c r="F71" s="27"/>
      <c r="G71" s="27"/>
      <c r="H71" s="27"/>
      <c r="I71" s="27"/>
      <c r="J71" s="91"/>
      <c r="K71" s="92"/>
    </row>
    <row r="72" spans="1:11" ht="15" x14ac:dyDescent="0.25">
      <c r="A72" s="40" t="str">
        <f>StudentInfo[[#This Row],[Student Full Name]]</f>
        <v xml:space="preserve"> </v>
      </c>
      <c r="B72" s="28"/>
      <c r="C72" s="27"/>
      <c r="D72" s="27"/>
      <c r="E72" s="27"/>
      <c r="F72" s="27"/>
      <c r="G72" s="27"/>
      <c r="H72" s="27"/>
      <c r="I72" s="27"/>
      <c r="J72" s="91"/>
      <c r="K72" s="92"/>
    </row>
    <row r="73" spans="1:11" ht="15" x14ac:dyDescent="0.25">
      <c r="A73" s="40" t="str">
        <f>StudentInfo[[#This Row],[Student Full Name]]</f>
        <v xml:space="preserve"> </v>
      </c>
      <c r="B73" s="28"/>
      <c r="C73" s="27"/>
      <c r="D73" s="27"/>
      <c r="E73" s="27"/>
      <c r="F73" s="27"/>
      <c r="G73" s="27"/>
      <c r="H73" s="27"/>
      <c r="I73" s="27"/>
      <c r="J73" s="91"/>
      <c r="K73" s="92"/>
    </row>
    <row r="74" spans="1:11" ht="15" x14ac:dyDescent="0.25">
      <c r="A74" s="40" t="str">
        <f>StudentInfo[[#This Row],[Student Full Name]]</f>
        <v xml:space="preserve"> </v>
      </c>
      <c r="B74" s="28"/>
      <c r="C74" s="27"/>
      <c r="D74" s="27"/>
      <c r="E74" s="27"/>
      <c r="F74" s="27"/>
      <c r="G74" s="27"/>
      <c r="H74" s="27"/>
      <c r="I74" s="27"/>
      <c r="J74" s="91"/>
      <c r="K74" s="92"/>
    </row>
    <row r="75" spans="1:11" ht="15" x14ac:dyDescent="0.25">
      <c r="A75" s="40" t="str">
        <f>StudentInfo[[#This Row],[Student Full Name]]</f>
        <v xml:space="preserve"> </v>
      </c>
      <c r="B75" s="28"/>
      <c r="C75" s="27"/>
      <c r="D75" s="27"/>
      <c r="E75" s="27"/>
      <c r="F75" s="27"/>
      <c r="G75" s="27"/>
      <c r="H75" s="27"/>
      <c r="I75" s="27"/>
      <c r="J75" s="91"/>
      <c r="K75" s="92"/>
    </row>
    <row r="76" spans="1:11" ht="15" x14ac:dyDescent="0.25">
      <c r="A76" s="40" t="str">
        <f>StudentInfo[[#This Row],[Student Full Name]]</f>
        <v xml:space="preserve"> </v>
      </c>
      <c r="B76" s="28"/>
      <c r="C76" s="27"/>
      <c r="D76" s="27"/>
      <c r="E76" s="27"/>
      <c r="F76" s="27"/>
      <c r="G76" s="27"/>
      <c r="H76" s="27"/>
      <c r="I76" s="27"/>
      <c r="J76" s="91"/>
      <c r="K76" s="92"/>
    </row>
    <row r="77" spans="1:11" ht="15" x14ac:dyDescent="0.25">
      <c r="A77" s="40" t="str">
        <f>StudentInfo[[#This Row],[Student Full Name]]</f>
        <v xml:space="preserve"> </v>
      </c>
      <c r="B77" s="28"/>
      <c r="C77" s="27"/>
      <c r="D77" s="27"/>
      <c r="E77" s="27"/>
      <c r="F77" s="27"/>
      <c r="G77" s="27"/>
      <c r="H77" s="27"/>
      <c r="I77" s="27"/>
      <c r="J77" s="91"/>
      <c r="K77" s="92"/>
    </row>
    <row r="78" spans="1:11" ht="15" x14ac:dyDescent="0.25">
      <c r="A78" s="40" t="str">
        <f>StudentInfo[[#This Row],[Student Full Name]]</f>
        <v xml:space="preserve"> </v>
      </c>
      <c r="B78" s="28"/>
      <c r="C78" s="27"/>
      <c r="D78" s="27"/>
      <c r="E78" s="27"/>
      <c r="F78" s="27"/>
      <c r="G78" s="27"/>
      <c r="H78" s="27"/>
      <c r="I78" s="27"/>
      <c r="J78" s="91"/>
      <c r="K78" s="92"/>
    </row>
    <row r="79" spans="1:11" ht="15" x14ac:dyDescent="0.25">
      <c r="A79" s="40" t="str">
        <f>StudentInfo[[#This Row],[Student Full Name]]</f>
        <v xml:space="preserve"> </v>
      </c>
      <c r="B79" s="28"/>
      <c r="C79" s="27"/>
      <c r="D79" s="27"/>
      <c r="E79" s="27"/>
      <c r="F79" s="27"/>
      <c r="G79" s="27"/>
      <c r="H79" s="27"/>
      <c r="I79" s="27"/>
      <c r="J79" s="91"/>
      <c r="K79" s="92"/>
    </row>
    <row r="80" spans="1:11" ht="15" x14ac:dyDescent="0.25">
      <c r="A80" s="40" t="str">
        <f>StudentInfo[[#This Row],[Student Full Name]]</f>
        <v xml:space="preserve"> </v>
      </c>
      <c r="B80" s="28"/>
      <c r="C80" s="27"/>
      <c r="D80" s="27"/>
      <c r="E80" s="27"/>
      <c r="F80" s="27"/>
      <c r="G80" s="27"/>
      <c r="H80" s="27"/>
      <c r="I80" s="27"/>
      <c r="J80" s="91"/>
      <c r="K80" s="92"/>
    </row>
    <row r="81" spans="1:11" ht="15" x14ac:dyDescent="0.25">
      <c r="A81" s="40" t="str">
        <f>StudentInfo[[#This Row],[Student Full Name]]</f>
        <v xml:space="preserve"> </v>
      </c>
      <c r="B81" s="28"/>
      <c r="C81" s="27"/>
      <c r="D81" s="27"/>
      <c r="E81" s="27"/>
      <c r="F81" s="27"/>
      <c r="G81" s="27"/>
      <c r="H81" s="27"/>
      <c r="I81" s="27"/>
      <c r="J81" s="91"/>
      <c r="K81" s="92"/>
    </row>
    <row r="82" spans="1:11" ht="15" x14ac:dyDescent="0.25">
      <c r="A82" s="40" t="str">
        <f>StudentInfo[[#This Row],[Student Full Name]]</f>
        <v xml:space="preserve"> </v>
      </c>
      <c r="B82" s="28"/>
      <c r="C82" s="27"/>
      <c r="D82" s="27"/>
      <c r="E82" s="27"/>
      <c r="F82" s="27"/>
      <c r="G82" s="27"/>
      <c r="H82" s="27"/>
      <c r="I82" s="27"/>
      <c r="J82" s="91"/>
      <c r="K82" s="92"/>
    </row>
    <row r="83" spans="1:11" ht="15" x14ac:dyDescent="0.25">
      <c r="A83" s="40" t="str">
        <f>StudentInfo[[#This Row],[Student Full Name]]</f>
        <v xml:space="preserve"> </v>
      </c>
      <c r="B83" s="28"/>
      <c r="C83" s="27"/>
      <c r="D83" s="27"/>
      <c r="E83" s="27"/>
      <c r="F83" s="27"/>
      <c r="G83" s="27"/>
      <c r="H83" s="27"/>
      <c r="I83" s="27"/>
      <c r="J83" s="91"/>
      <c r="K83" s="92"/>
    </row>
    <row r="84" spans="1:11" ht="15" x14ac:dyDescent="0.25">
      <c r="A84" s="40" t="str">
        <f>StudentInfo[[#This Row],[Student Full Name]]</f>
        <v xml:space="preserve"> </v>
      </c>
      <c r="B84" s="28"/>
      <c r="C84" s="27"/>
      <c r="D84" s="27"/>
      <c r="E84" s="27"/>
      <c r="F84" s="27"/>
      <c r="G84" s="27"/>
      <c r="H84" s="27"/>
      <c r="I84" s="27"/>
      <c r="J84" s="91"/>
      <c r="K84" s="92"/>
    </row>
    <row r="85" spans="1:11" ht="15" x14ac:dyDescent="0.25">
      <c r="A85" s="40" t="str">
        <f>StudentInfo[[#This Row],[Student Full Name]]</f>
        <v xml:space="preserve"> </v>
      </c>
      <c r="B85" s="28"/>
      <c r="C85" s="27"/>
      <c r="D85" s="27"/>
      <c r="E85" s="27"/>
      <c r="F85" s="27"/>
      <c r="G85" s="27"/>
      <c r="H85" s="27"/>
      <c r="I85" s="27"/>
      <c r="J85" s="91"/>
      <c r="K85" s="92"/>
    </row>
    <row r="86" spans="1:11" ht="15" x14ac:dyDescent="0.25">
      <c r="A86" s="40" t="str">
        <f>StudentInfo[[#This Row],[Student Full Name]]</f>
        <v xml:space="preserve"> </v>
      </c>
      <c r="B86" s="28"/>
      <c r="C86" s="27"/>
      <c r="D86" s="27"/>
      <c r="E86" s="27"/>
      <c r="F86" s="27"/>
      <c r="G86" s="27"/>
      <c r="H86" s="27"/>
      <c r="I86" s="27"/>
      <c r="J86" s="91"/>
      <c r="K86" s="92"/>
    </row>
    <row r="87" spans="1:11" ht="15" x14ac:dyDescent="0.25">
      <c r="A87" s="40" t="str">
        <f>StudentInfo[[#This Row],[Student Full Name]]</f>
        <v xml:space="preserve"> </v>
      </c>
      <c r="B87" s="28"/>
      <c r="C87" s="27"/>
      <c r="D87" s="27"/>
      <c r="E87" s="27"/>
      <c r="F87" s="27"/>
      <c r="G87" s="27"/>
      <c r="H87" s="27"/>
      <c r="I87" s="27"/>
      <c r="J87" s="91"/>
      <c r="K87" s="92"/>
    </row>
    <row r="88" spans="1:11" ht="15" x14ac:dyDescent="0.25">
      <c r="A88" s="40" t="str">
        <f>StudentInfo[[#This Row],[Student Full Name]]</f>
        <v xml:space="preserve"> </v>
      </c>
      <c r="B88" s="28"/>
      <c r="C88" s="27"/>
      <c r="D88" s="27"/>
      <c r="E88" s="27"/>
      <c r="F88" s="27"/>
      <c r="G88" s="27"/>
      <c r="H88" s="27"/>
      <c r="I88" s="27"/>
      <c r="J88" s="91"/>
      <c r="K88" s="92"/>
    </row>
    <row r="89" spans="1:11" ht="15" x14ac:dyDescent="0.25">
      <c r="A89" s="40" t="str">
        <f>StudentInfo[[#This Row],[Student Full Name]]</f>
        <v xml:space="preserve"> </v>
      </c>
      <c r="B89" s="28"/>
      <c r="C89" s="27"/>
      <c r="D89" s="27"/>
      <c r="E89" s="27"/>
      <c r="F89" s="27"/>
      <c r="G89" s="27"/>
      <c r="H89" s="27"/>
      <c r="I89" s="27"/>
      <c r="J89" s="91"/>
      <c r="K89" s="92"/>
    </row>
    <row r="90" spans="1:11" ht="15" x14ac:dyDescent="0.25">
      <c r="A90" s="40" t="str">
        <f>StudentInfo[[#This Row],[Student Full Name]]</f>
        <v xml:space="preserve"> </v>
      </c>
      <c r="B90" s="28"/>
      <c r="C90" s="27"/>
      <c r="D90" s="27"/>
      <c r="E90" s="27"/>
      <c r="F90" s="27"/>
      <c r="G90" s="27"/>
      <c r="H90" s="27"/>
      <c r="I90" s="27"/>
      <c r="J90" s="91"/>
      <c r="K90" s="92"/>
    </row>
    <row r="91" spans="1:11" ht="15" x14ac:dyDescent="0.25">
      <c r="A91" s="40" t="str">
        <f>StudentInfo[[#This Row],[Student Full Name]]</f>
        <v xml:space="preserve"> </v>
      </c>
      <c r="B91" s="28"/>
      <c r="C91" s="27"/>
      <c r="D91" s="27"/>
      <c r="E91" s="27"/>
      <c r="F91" s="27"/>
      <c r="G91" s="27"/>
      <c r="H91" s="27"/>
      <c r="I91" s="27"/>
      <c r="J91" s="91"/>
      <c r="K91" s="92"/>
    </row>
    <row r="92" spans="1:11" ht="15" x14ac:dyDescent="0.25">
      <c r="A92" s="40" t="str">
        <f>StudentInfo[[#This Row],[Student Full Name]]</f>
        <v xml:space="preserve"> </v>
      </c>
      <c r="B92" s="28"/>
      <c r="C92" s="27"/>
      <c r="D92" s="27"/>
      <c r="E92" s="27"/>
      <c r="F92" s="27"/>
      <c r="G92" s="27"/>
      <c r="H92" s="27"/>
      <c r="I92" s="27"/>
      <c r="J92" s="91"/>
      <c r="K92" s="92"/>
    </row>
    <row r="93" spans="1:11" ht="15" x14ac:dyDescent="0.25">
      <c r="A93" s="40" t="str">
        <f>StudentInfo[[#This Row],[Student Full Name]]</f>
        <v xml:space="preserve"> </v>
      </c>
      <c r="B93" s="28"/>
      <c r="C93" s="27"/>
      <c r="D93" s="27"/>
      <c r="E93" s="27"/>
      <c r="F93" s="27"/>
      <c r="G93" s="27"/>
      <c r="H93" s="27"/>
      <c r="I93" s="27"/>
      <c r="J93" s="91"/>
      <c r="K93" s="92"/>
    </row>
    <row r="94" spans="1:11" ht="15" x14ac:dyDescent="0.25">
      <c r="A94" s="40" t="str">
        <f>StudentInfo[[#This Row],[Student Full Name]]</f>
        <v xml:space="preserve"> </v>
      </c>
      <c r="B94" s="28"/>
      <c r="C94" s="27"/>
      <c r="D94" s="27"/>
      <c r="E94" s="27"/>
      <c r="F94" s="27"/>
      <c r="G94" s="27"/>
      <c r="H94" s="27"/>
      <c r="I94" s="27"/>
      <c r="J94" s="91"/>
      <c r="K94" s="92"/>
    </row>
    <row r="95" spans="1:11" ht="15" x14ac:dyDescent="0.25">
      <c r="A95" s="40" t="str">
        <f>StudentInfo[[#This Row],[Student Full Name]]</f>
        <v xml:space="preserve"> </v>
      </c>
      <c r="B95" s="28"/>
      <c r="C95" s="27"/>
      <c r="D95" s="27"/>
      <c r="E95" s="27"/>
      <c r="F95" s="27"/>
      <c r="G95" s="27"/>
      <c r="H95" s="27"/>
      <c r="I95" s="27"/>
      <c r="J95" s="91"/>
      <c r="K95" s="92"/>
    </row>
    <row r="96" spans="1:11" ht="15" x14ac:dyDescent="0.25">
      <c r="A96" s="40" t="str">
        <f>StudentInfo[[#This Row],[Student Full Name]]</f>
        <v xml:space="preserve"> </v>
      </c>
      <c r="B96" s="28"/>
      <c r="C96" s="27"/>
      <c r="D96" s="27"/>
      <c r="E96" s="27"/>
      <c r="F96" s="27"/>
      <c r="G96" s="27"/>
      <c r="H96" s="27"/>
      <c r="I96" s="27"/>
      <c r="J96" s="91"/>
      <c r="K96" s="92"/>
    </row>
    <row r="97" spans="1:11" ht="15" x14ac:dyDescent="0.25">
      <c r="A97" s="40" t="str">
        <f>StudentInfo[[#This Row],[Student Full Name]]</f>
        <v xml:space="preserve"> </v>
      </c>
      <c r="B97" s="28"/>
      <c r="C97" s="27"/>
      <c r="D97" s="27"/>
      <c r="E97" s="27"/>
      <c r="F97" s="27"/>
      <c r="G97" s="27"/>
      <c r="H97" s="27"/>
      <c r="I97" s="27"/>
      <c r="J97" s="91"/>
      <c r="K97" s="92"/>
    </row>
    <row r="98" spans="1:11" ht="15" x14ac:dyDescent="0.25">
      <c r="A98" s="40" t="str">
        <f>StudentInfo[[#This Row],[Student Full Name]]</f>
        <v xml:space="preserve"> </v>
      </c>
      <c r="B98" s="28"/>
      <c r="C98" s="27"/>
      <c r="D98" s="27"/>
      <c r="E98" s="27"/>
      <c r="F98" s="27"/>
      <c r="G98" s="27"/>
      <c r="H98" s="27"/>
      <c r="I98" s="27"/>
      <c r="J98" s="91"/>
      <c r="K98" s="92"/>
    </row>
    <row r="99" spans="1:11" ht="15" x14ac:dyDescent="0.25">
      <c r="A99" s="40" t="str">
        <f>StudentInfo[[#This Row],[Student Full Name]]</f>
        <v xml:space="preserve"> </v>
      </c>
      <c r="B99" s="28"/>
      <c r="C99" s="27"/>
      <c r="D99" s="27"/>
      <c r="E99" s="27"/>
      <c r="F99" s="27"/>
      <c r="G99" s="27"/>
      <c r="H99" s="27"/>
      <c r="I99" s="27"/>
      <c r="J99" s="91"/>
      <c r="K99" s="92"/>
    </row>
    <row r="100" spans="1:11" ht="15" x14ac:dyDescent="0.25">
      <c r="A100" s="40" t="str">
        <f>StudentInfo[[#This Row],[Student Full Name]]</f>
        <v xml:space="preserve"> </v>
      </c>
      <c r="B100" s="28"/>
      <c r="C100" s="27"/>
      <c r="D100" s="27"/>
      <c r="E100" s="27"/>
      <c r="F100" s="27"/>
      <c r="G100" s="27"/>
      <c r="H100" s="27"/>
      <c r="I100" s="27"/>
      <c r="J100" s="91"/>
      <c r="K100" s="92"/>
    </row>
    <row r="101" spans="1:11" ht="15" x14ac:dyDescent="0.25">
      <c r="A101" s="40" t="str">
        <f>StudentInfo[[#This Row],[Student Full Name]]</f>
        <v xml:space="preserve"> </v>
      </c>
      <c r="B101" s="28"/>
      <c r="C101" s="27"/>
      <c r="D101" s="27"/>
      <c r="E101" s="27"/>
      <c r="F101" s="27"/>
      <c r="G101" s="27"/>
      <c r="H101" s="27"/>
      <c r="I101" s="27"/>
      <c r="J101" s="91"/>
      <c r="K101" s="92"/>
    </row>
    <row r="102" spans="1:11" ht="15" x14ac:dyDescent="0.25">
      <c r="A102" s="40" t="str">
        <f>StudentInfo[[#This Row],[Student Full Name]]</f>
        <v xml:space="preserve"> </v>
      </c>
      <c r="B102" s="28"/>
      <c r="C102" s="27"/>
      <c r="D102" s="27"/>
      <c r="E102" s="27"/>
      <c r="F102" s="27"/>
      <c r="G102" s="27"/>
      <c r="H102" s="27"/>
      <c r="I102" s="27"/>
      <c r="J102" s="91"/>
      <c r="K102" s="92"/>
    </row>
    <row r="103" spans="1:11" ht="15" x14ac:dyDescent="0.25">
      <c r="A103" s="40" t="str">
        <f>StudentInfo[[#This Row],[Student Full Name]]</f>
        <v xml:space="preserve"> </v>
      </c>
      <c r="B103" s="28"/>
      <c r="C103" s="27"/>
      <c r="D103" s="27"/>
      <c r="E103" s="27"/>
      <c r="F103" s="27"/>
      <c r="G103" s="27"/>
      <c r="H103" s="27"/>
      <c r="I103" s="27"/>
      <c r="J103" s="91"/>
      <c r="K103" s="92"/>
    </row>
    <row r="104" spans="1:11" ht="15" x14ac:dyDescent="0.25">
      <c r="A104" s="40" t="str">
        <f>StudentInfo[[#This Row],[Student Full Name]]</f>
        <v xml:space="preserve"> </v>
      </c>
      <c r="B104" s="28"/>
      <c r="C104" s="27"/>
      <c r="D104" s="27"/>
      <c r="E104" s="27"/>
      <c r="F104" s="27"/>
      <c r="G104" s="27"/>
      <c r="H104" s="27"/>
      <c r="I104" s="27"/>
      <c r="J104" s="91"/>
      <c r="K104" s="92"/>
    </row>
    <row r="105" spans="1:11" ht="15" x14ac:dyDescent="0.25">
      <c r="A105" s="40" t="str">
        <f>StudentInfo[[#This Row],[Student Full Name]]</f>
        <v xml:space="preserve"> </v>
      </c>
      <c r="B105" s="28"/>
      <c r="C105" s="27"/>
      <c r="D105" s="27"/>
      <c r="E105" s="27"/>
      <c r="F105" s="27"/>
      <c r="G105" s="27"/>
      <c r="H105" s="27"/>
      <c r="I105" s="27"/>
      <c r="J105" s="91"/>
      <c r="K105" s="92"/>
    </row>
    <row r="106" spans="1:11" ht="15" x14ac:dyDescent="0.25">
      <c r="A106" s="40" t="str">
        <f>StudentInfo[[#This Row],[Student Full Name]]</f>
        <v xml:space="preserve"> </v>
      </c>
      <c r="B106" s="28"/>
      <c r="C106" s="27"/>
      <c r="D106" s="27"/>
      <c r="E106" s="27"/>
      <c r="F106" s="27"/>
      <c r="G106" s="27"/>
      <c r="H106" s="27"/>
      <c r="I106" s="27"/>
      <c r="J106" s="91"/>
      <c r="K106" s="92"/>
    </row>
    <row r="107" spans="1:11" ht="15" x14ac:dyDescent="0.25">
      <c r="A107" s="40" t="str">
        <f>StudentInfo[[#This Row],[Student Full Name]]</f>
        <v xml:space="preserve"> </v>
      </c>
      <c r="B107" s="28"/>
      <c r="C107" s="27"/>
      <c r="D107" s="27"/>
      <c r="E107" s="27"/>
      <c r="F107" s="27"/>
      <c r="G107" s="27"/>
      <c r="H107" s="27"/>
      <c r="I107" s="27"/>
      <c r="J107" s="91"/>
      <c r="K107" s="92"/>
    </row>
    <row r="108" spans="1:11" ht="15" x14ac:dyDescent="0.25">
      <c r="A108" s="40" t="str">
        <f>StudentInfo[[#This Row],[Student Full Name]]</f>
        <v xml:space="preserve"> </v>
      </c>
      <c r="B108" s="28"/>
      <c r="C108" s="27"/>
      <c r="D108" s="27"/>
      <c r="E108" s="27"/>
      <c r="F108" s="27"/>
      <c r="G108" s="27"/>
      <c r="H108" s="27"/>
      <c r="I108" s="27"/>
      <c r="J108" s="91"/>
      <c r="K108" s="92"/>
    </row>
    <row r="109" spans="1:11" ht="15" x14ac:dyDescent="0.25">
      <c r="A109" s="40" t="str">
        <f>StudentInfo[[#This Row],[Student Full Name]]</f>
        <v xml:space="preserve"> </v>
      </c>
      <c r="B109" s="28"/>
      <c r="C109" s="27"/>
      <c r="D109" s="27"/>
      <c r="E109" s="27"/>
      <c r="F109" s="27"/>
      <c r="G109" s="27"/>
      <c r="H109" s="27"/>
      <c r="I109" s="27"/>
      <c r="J109" s="91"/>
      <c r="K109" s="92"/>
    </row>
    <row r="110" spans="1:11" ht="15" x14ac:dyDescent="0.25">
      <c r="A110" s="40" t="str">
        <f>StudentInfo[[#This Row],[Student Full Name]]</f>
        <v xml:space="preserve"> </v>
      </c>
      <c r="B110" s="28"/>
      <c r="C110" s="27"/>
      <c r="D110" s="27"/>
      <c r="E110" s="27"/>
      <c r="F110" s="27"/>
      <c r="G110" s="27"/>
      <c r="H110" s="27"/>
      <c r="I110" s="27"/>
      <c r="J110" s="91"/>
      <c r="K110" s="92"/>
    </row>
    <row r="111" spans="1:11" ht="15" x14ac:dyDescent="0.25">
      <c r="A111" s="40" t="str">
        <f>StudentInfo[[#This Row],[Student Full Name]]</f>
        <v xml:space="preserve"> </v>
      </c>
      <c r="B111" s="28"/>
      <c r="C111" s="27"/>
      <c r="D111" s="27"/>
      <c r="E111" s="27"/>
      <c r="F111" s="27"/>
      <c r="G111" s="27"/>
      <c r="H111" s="27"/>
      <c r="I111" s="27"/>
      <c r="J111" s="91"/>
      <c r="K111" s="92"/>
    </row>
    <row r="112" spans="1:11" ht="15" x14ac:dyDescent="0.25">
      <c r="A112" s="40" t="str">
        <f>StudentInfo[[#This Row],[Student Full Name]]</f>
        <v xml:space="preserve"> </v>
      </c>
      <c r="B112" s="28"/>
      <c r="C112" s="27"/>
      <c r="D112" s="27"/>
      <c r="E112" s="27"/>
      <c r="F112" s="27"/>
      <c r="G112" s="27"/>
      <c r="H112" s="27"/>
      <c r="I112" s="27"/>
      <c r="J112" s="91"/>
      <c r="K112" s="92"/>
    </row>
    <row r="113" spans="1:11" ht="15" x14ac:dyDescent="0.25">
      <c r="A113" s="40" t="str">
        <f>StudentInfo[[#This Row],[Student Full Name]]</f>
        <v xml:space="preserve"> </v>
      </c>
      <c r="B113" s="28"/>
      <c r="C113" s="27"/>
      <c r="D113" s="27"/>
      <c r="E113" s="27"/>
      <c r="F113" s="27"/>
      <c r="G113" s="27"/>
      <c r="H113" s="27"/>
      <c r="I113" s="27"/>
      <c r="J113" s="91"/>
      <c r="K113" s="92"/>
    </row>
    <row r="114" spans="1:11" ht="15" x14ac:dyDescent="0.25">
      <c r="A114" s="40" t="str">
        <f>StudentInfo[[#This Row],[Student Full Name]]</f>
        <v xml:space="preserve"> </v>
      </c>
      <c r="B114" s="28"/>
      <c r="C114" s="27"/>
      <c r="D114" s="27"/>
      <c r="E114" s="27"/>
      <c r="F114" s="27"/>
      <c r="G114" s="27"/>
      <c r="H114" s="27"/>
      <c r="I114" s="27"/>
      <c r="J114" s="91"/>
      <c r="K114" s="92"/>
    </row>
    <row r="115" spans="1:11" ht="15" x14ac:dyDescent="0.25">
      <c r="A115" s="40" t="str">
        <f>StudentInfo[[#This Row],[Student Full Name]]</f>
        <v xml:space="preserve"> </v>
      </c>
      <c r="B115" s="28"/>
      <c r="C115" s="27"/>
      <c r="D115" s="27"/>
      <c r="E115" s="27"/>
      <c r="F115" s="27"/>
      <c r="G115" s="27"/>
      <c r="H115" s="27"/>
      <c r="I115" s="27"/>
      <c r="J115" s="91"/>
      <c r="K115" s="92"/>
    </row>
    <row r="116" spans="1:11" ht="15" x14ac:dyDescent="0.25">
      <c r="A116" s="40" t="str">
        <f>StudentInfo[[#This Row],[Student Full Name]]</f>
        <v xml:space="preserve"> </v>
      </c>
      <c r="B116" s="28"/>
      <c r="C116" s="27"/>
      <c r="D116" s="27"/>
      <c r="E116" s="27"/>
      <c r="F116" s="27"/>
      <c r="G116" s="27"/>
      <c r="H116" s="27"/>
      <c r="I116" s="27"/>
      <c r="J116" s="91"/>
      <c r="K116" s="92"/>
    </row>
    <row r="117" spans="1:11" ht="15" x14ac:dyDescent="0.25">
      <c r="A117" s="40" t="str">
        <f>StudentInfo[[#This Row],[Student Full Name]]</f>
        <v xml:space="preserve"> </v>
      </c>
      <c r="B117" s="28"/>
      <c r="C117" s="27"/>
      <c r="D117" s="27"/>
      <c r="E117" s="27"/>
      <c r="F117" s="27"/>
      <c r="G117" s="27"/>
      <c r="H117" s="27"/>
      <c r="I117" s="27"/>
      <c r="J117" s="91"/>
      <c r="K117" s="92"/>
    </row>
    <row r="118" spans="1:11" ht="15" x14ac:dyDescent="0.25">
      <c r="A118" s="40" t="str">
        <f>StudentInfo[[#This Row],[Student Full Name]]</f>
        <v xml:space="preserve"> </v>
      </c>
      <c r="B118" s="28"/>
      <c r="C118" s="27"/>
      <c r="D118" s="27"/>
      <c r="E118" s="27"/>
      <c r="F118" s="27"/>
      <c r="G118" s="27"/>
      <c r="H118" s="27"/>
      <c r="I118" s="27"/>
      <c r="J118" s="91"/>
      <c r="K118" s="92"/>
    </row>
    <row r="119" spans="1:11" ht="15" x14ac:dyDescent="0.25">
      <c r="A119" s="40" t="str">
        <f>StudentInfo[[#This Row],[Student Full Name]]</f>
        <v xml:space="preserve"> </v>
      </c>
      <c r="B119" s="28"/>
      <c r="C119" s="27"/>
      <c r="D119" s="27"/>
      <c r="E119" s="27"/>
      <c r="F119" s="27"/>
      <c r="G119" s="27"/>
      <c r="H119" s="27"/>
      <c r="I119" s="27"/>
      <c r="J119" s="91"/>
      <c r="K119" s="92"/>
    </row>
    <row r="120" spans="1:11" ht="15" x14ac:dyDescent="0.25">
      <c r="A120" s="40" t="str">
        <f>StudentInfo[[#This Row],[Student Full Name]]</f>
        <v xml:space="preserve"> </v>
      </c>
      <c r="B120" s="28"/>
      <c r="C120" s="27"/>
      <c r="D120" s="27"/>
      <c r="E120" s="27"/>
      <c r="F120" s="27"/>
      <c r="G120" s="27"/>
      <c r="H120" s="27"/>
      <c r="I120" s="27"/>
      <c r="J120" s="91"/>
      <c r="K120" s="92"/>
    </row>
    <row r="121" spans="1:11" ht="15" x14ac:dyDescent="0.25">
      <c r="A121" s="40" t="str">
        <f>StudentInfo[[#This Row],[Student Full Name]]</f>
        <v xml:space="preserve"> </v>
      </c>
      <c r="B121" s="28"/>
      <c r="C121" s="27"/>
      <c r="D121" s="27"/>
      <c r="E121" s="27"/>
      <c r="F121" s="27"/>
      <c r="G121" s="27"/>
      <c r="H121" s="27"/>
      <c r="I121" s="27"/>
      <c r="J121" s="91"/>
      <c r="K121" s="92"/>
    </row>
    <row r="122" spans="1:11" ht="15" x14ac:dyDescent="0.25">
      <c r="A122" s="40" t="str">
        <f>StudentInfo[[#This Row],[Student Full Name]]</f>
        <v xml:space="preserve"> </v>
      </c>
      <c r="B122" s="28"/>
      <c r="C122" s="27"/>
      <c r="D122" s="27"/>
      <c r="E122" s="27"/>
      <c r="F122" s="27"/>
      <c r="G122" s="27"/>
      <c r="H122" s="27"/>
      <c r="I122" s="27"/>
      <c r="J122" s="91"/>
      <c r="K122" s="92"/>
    </row>
    <row r="123" spans="1:11" ht="15" x14ac:dyDescent="0.25">
      <c r="A123" s="40" t="str">
        <f>StudentInfo[[#This Row],[Student Full Name]]</f>
        <v xml:space="preserve"> </v>
      </c>
      <c r="B123" s="28"/>
      <c r="C123" s="27"/>
      <c r="D123" s="27"/>
      <c r="E123" s="27"/>
      <c r="F123" s="27"/>
      <c r="G123" s="27"/>
      <c r="H123" s="27"/>
      <c r="I123" s="27"/>
      <c r="J123" s="91"/>
      <c r="K123" s="92"/>
    </row>
    <row r="124" spans="1:11" ht="15" x14ac:dyDescent="0.25">
      <c r="A124" s="40" t="str">
        <f>StudentInfo[[#This Row],[Student Full Name]]</f>
        <v xml:space="preserve"> </v>
      </c>
      <c r="B124" s="28"/>
      <c r="C124" s="27"/>
      <c r="D124" s="27"/>
      <c r="E124" s="27"/>
      <c r="F124" s="27"/>
      <c r="G124" s="27"/>
      <c r="H124" s="27"/>
      <c r="I124" s="27"/>
      <c r="J124" s="91"/>
      <c r="K124" s="92"/>
    </row>
    <row r="125" spans="1:11" ht="15" x14ac:dyDescent="0.25">
      <c r="A125" s="40" t="str">
        <f>StudentInfo[[#This Row],[Student Full Name]]</f>
        <v xml:space="preserve"> </v>
      </c>
      <c r="B125" s="28"/>
      <c r="C125" s="27"/>
      <c r="D125" s="27"/>
      <c r="E125" s="27"/>
      <c r="F125" s="27"/>
      <c r="G125" s="27"/>
      <c r="H125" s="27"/>
      <c r="I125" s="27"/>
      <c r="J125" s="91"/>
      <c r="K125" s="92"/>
    </row>
    <row r="126" spans="1:11" ht="15" x14ac:dyDescent="0.25">
      <c r="A126" s="40" t="str">
        <f>StudentInfo[[#This Row],[Student Full Name]]</f>
        <v xml:space="preserve"> </v>
      </c>
      <c r="B126" s="28"/>
      <c r="C126" s="27"/>
      <c r="D126" s="27"/>
      <c r="E126" s="27"/>
      <c r="F126" s="27"/>
      <c r="G126" s="27"/>
      <c r="H126" s="27"/>
      <c r="I126" s="27"/>
      <c r="J126" s="91"/>
      <c r="K126" s="92"/>
    </row>
    <row r="127" spans="1:11" ht="15" x14ac:dyDescent="0.25">
      <c r="A127" s="40" t="str">
        <f>StudentInfo[[#This Row],[Student Full Name]]</f>
        <v xml:space="preserve"> </v>
      </c>
      <c r="B127" s="28"/>
      <c r="C127" s="27"/>
      <c r="D127" s="27"/>
      <c r="E127" s="27"/>
      <c r="F127" s="27"/>
      <c r="G127" s="27"/>
      <c r="H127" s="27"/>
      <c r="I127" s="27"/>
      <c r="J127" s="91"/>
      <c r="K127" s="92"/>
    </row>
    <row r="128" spans="1:11" ht="15" x14ac:dyDescent="0.25">
      <c r="A128" s="40" t="str">
        <f>StudentInfo[[#This Row],[Student Full Name]]</f>
        <v xml:space="preserve"> </v>
      </c>
      <c r="B128" s="28"/>
      <c r="C128" s="27"/>
      <c r="D128" s="27"/>
      <c r="E128" s="27"/>
      <c r="F128" s="27"/>
      <c r="G128" s="27"/>
      <c r="H128" s="27"/>
      <c r="I128" s="27"/>
      <c r="J128" s="91"/>
      <c r="K128" s="92"/>
    </row>
    <row r="129" spans="1:11" ht="15" x14ac:dyDescent="0.25">
      <c r="A129" s="40" t="str">
        <f>StudentInfo[[#This Row],[Student Full Name]]</f>
        <v xml:space="preserve"> </v>
      </c>
      <c r="B129" s="28"/>
      <c r="C129" s="27"/>
      <c r="D129" s="27"/>
      <c r="E129" s="27"/>
      <c r="F129" s="27"/>
      <c r="G129" s="27"/>
      <c r="H129" s="27"/>
      <c r="I129" s="27"/>
      <c r="J129" s="91"/>
      <c r="K129" s="92"/>
    </row>
    <row r="130" spans="1:11" ht="15" x14ac:dyDescent="0.25">
      <c r="A130" s="40" t="str">
        <f>StudentInfo[[#This Row],[Student Full Name]]</f>
        <v xml:space="preserve"> </v>
      </c>
      <c r="B130" s="28"/>
      <c r="C130" s="27"/>
      <c r="D130" s="27"/>
      <c r="E130" s="27"/>
      <c r="F130" s="27"/>
      <c r="G130" s="27"/>
      <c r="H130" s="27"/>
      <c r="I130" s="27"/>
      <c r="J130" s="91"/>
      <c r="K130" s="92"/>
    </row>
    <row r="131" spans="1:11" ht="15" x14ac:dyDescent="0.25">
      <c r="A131" s="40" t="str">
        <f>StudentInfo[[#This Row],[Student Full Name]]</f>
        <v xml:space="preserve"> </v>
      </c>
      <c r="B131" s="28"/>
      <c r="C131" s="27"/>
      <c r="D131" s="27"/>
      <c r="E131" s="27"/>
      <c r="F131" s="27"/>
      <c r="G131" s="27"/>
      <c r="H131" s="27"/>
      <c r="I131" s="27"/>
      <c r="J131" s="91"/>
      <c r="K131" s="92"/>
    </row>
    <row r="132" spans="1:11" ht="15" x14ac:dyDescent="0.25">
      <c r="A132" s="40" t="str">
        <f>StudentInfo[[#This Row],[Student Full Name]]</f>
        <v xml:space="preserve"> </v>
      </c>
      <c r="B132" s="28"/>
      <c r="C132" s="27"/>
      <c r="D132" s="27"/>
      <c r="E132" s="27"/>
      <c r="F132" s="27"/>
      <c r="G132" s="27"/>
      <c r="H132" s="27"/>
      <c r="I132" s="27"/>
      <c r="J132" s="91"/>
      <c r="K132" s="92"/>
    </row>
    <row r="133" spans="1:11" ht="15" x14ac:dyDescent="0.25">
      <c r="A133" s="40" t="str">
        <f>StudentInfo[[#This Row],[Student Full Name]]</f>
        <v xml:space="preserve"> </v>
      </c>
      <c r="B133" s="28"/>
      <c r="C133" s="27"/>
      <c r="D133" s="27"/>
      <c r="E133" s="27"/>
      <c r="F133" s="27"/>
      <c r="G133" s="27"/>
      <c r="H133" s="27"/>
      <c r="I133" s="27"/>
      <c r="J133" s="91"/>
      <c r="K133" s="92"/>
    </row>
    <row r="134" spans="1:11" ht="15" x14ac:dyDescent="0.25">
      <c r="A134" s="40" t="str">
        <f>StudentInfo[[#This Row],[Student Full Name]]</f>
        <v xml:space="preserve"> </v>
      </c>
      <c r="B134" s="28"/>
      <c r="C134" s="27"/>
      <c r="D134" s="27"/>
      <c r="E134" s="27"/>
      <c r="F134" s="27"/>
      <c r="G134" s="27"/>
      <c r="H134" s="27"/>
      <c r="I134" s="27"/>
      <c r="J134" s="91"/>
      <c r="K134" s="92"/>
    </row>
    <row r="135" spans="1:11" ht="15" x14ac:dyDescent="0.25">
      <c r="A135" s="40" t="str">
        <f>StudentInfo[[#This Row],[Student Full Name]]</f>
        <v xml:space="preserve"> </v>
      </c>
      <c r="B135" s="28"/>
      <c r="C135" s="27"/>
      <c r="D135" s="27"/>
      <c r="E135" s="27"/>
      <c r="F135" s="27"/>
      <c r="G135" s="27"/>
      <c r="H135" s="27"/>
      <c r="I135" s="27"/>
      <c r="J135" s="91"/>
      <c r="K135" s="92"/>
    </row>
    <row r="136" spans="1:11" ht="15" x14ac:dyDescent="0.25">
      <c r="A136" s="40" t="str">
        <f>StudentInfo[[#This Row],[Student Full Name]]</f>
        <v xml:space="preserve"> </v>
      </c>
      <c r="B136" s="28"/>
      <c r="C136" s="27"/>
      <c r="D136" s="27"/>
      <c r="E136" s="27"/>
      <c r="F136" s="27"/>
      <c r="G136" s="27"/>
      <c r="H136" s="27"/>
      <c r="I136" s="27"/>
      <c r="J136" s="91"/>
      <c r="K136" s="92"/>
    </row>
    <row r="137" spans="1:11" ht="15" x14ac:dyDescent="0.25">
      <c r="A137" s="40" t="str">
        <f>StudentInfo[[#This Row],[Student Full Name]]</f>
        <v xml:space="preserve"> </v>
      </c>
      <c r="B137" s="28"/>
      <c r="C137" s="27"/>
      <c r="D137" s="27"/>
      <c r="E137" s="27"/>
      <c r="F137" s="27"/>
      <c r="G137" s="27"/>
      <c r="H137" s="27"/>
      <c r="I137" s="27"/>
      <c r="J137" s="91"/>
      <c r="K137" s="92"/>
    </row>
    <row r="138" spans="1:11" ht="15" x14ac:dyDescent="0.25">
      <c r="A138" s="40" t="str">
        <f>StudentInfo[[#This Row],[Student Full Name]]</f>
        <v xml:space="preserve"> </v>
      </c>
      <c r="B138" s="28"/>
      <c r="C138" s="27"/>
      <c r="D138" s="27"/>
      <c r="E138" s="27"/>
      <c r="F138" s="27"/>
      <c r="G138" s="27"/>
      <c r="H138" s="27"/>
      <c r="I138" s="27"/>
      <c r="J138" s="91"/>
      <c r="K138" s="92"/>
    </row>
    <row r="139" spans="1:11" ht="15" x14ac:dyDescent="0.25">
      <c r="A139" s="40" t="str">
        <f>StudentInfo[[#This Row],[Student Full Name]]</f>
        <v xml:space="preserve"> </v>
      </c>
      <c r="B139" s="28"/>
      <c r="C139" s="27"/>
      <c r="D139" s="27"/>
      <c r="E139" s="27"/>
      <c r="F139" s="27"/>
      <c r="G139" s="27"/>
      <c r="H139" s="27"/>
      <c r="I139" s="27"/>
      <c r="J139" s="91"/>
      <c r="K139" s="92"/>
    </row>
    <row r="140" spans="1:11" ht="15" x14ac:dyDescent="0.25">
      <c r="A140" s="40" t="str">
        <f>StudentInfo[[#This Row],[Student Full Name]]</f>
        <v xml:space="preserve"> </v>
      </c>
      <c r="B140" s="28"/>
      <c r="C140" s="27"/>
      <c r="D140" s="27"/>
      <c r="E140" s="27"/>
      <c r="F140" s="27"/>
      <c r="G140" s="27"/>
      <c r="H140" s="27"/>
      <c r="I140" s="27"/>
      <c r="J140" s="91"/>
      <c r="K140" s="92"/>
    </row>
    <row r="141" spans="1:11" ht="15" x14ac:dyDescent="0.25">
      <c r="A141" s="40" t="str">
        <f>StudentInfo[[#This Row],[Student Full Name]]</f>
        <v xml:space="preserve"> </v>
      </c>
      <c r="B141" s="28"/>
      <c r="C141" s="27"/>
      <c r="D141" s="27"/>
      <c r="E141" s="27"/>
      <c r="F141" s="27"/>
      <c r="G141" s="27"/>
      <c r="H141" s="27"/>
      <c r="I141" s="27"/>
      <c r="J141" s="91"/>
      <c r="K141" s="92"/>
    </row>
    <row r="142" spans="1:11" ht="15" x14ac:dyDescent="0.25">
      <c r="A142" s="40" t="str">
        <f>StudentInfo[[#This Row],[Student Full Name]]</f>
        <v xml:space="preserve"> </v>
      </c>
      <c r="B142" s="28"/>
      <c r="C142" s="27"/>
      <c r="D142" s="27"/>
      <c r="E142" s="27"/>
      <c r="F142" s="27"/>
      <c r="G142" s="27"/>
      <c r="H142" s="27"/>
      <c r="I142" s="27"/>
      <c r="J142" s="91"/>
      <c r="K142" s="92"/>
    </row>
    <row r="143" spans="1:11" ht="15" x14ac:dyDescent="0.25">
      <c r="A143" s="40" t="str">
        <f>StudentInfo[[#This Row],[Student Full Name]]</f>
        <v xml:space="preserve"> </v>
      </c>
      <c r="B143" s="28"/>
      <c r="C143" s="27"/>
      <c r="D143" s="27"/>
      <c r="E143" s="27"/>
      <c r="F143" s="27"/>
      <c r="G143" s="27"/>
      <c r="H143" s="27"/>
      <c r="I143" s="27"/>
      <c r="J143" s="91"/>
      <c r="K143" s="92"/>
    </row>
    <row r="144" spans="1:11" ht="15" x14ac:dyDescent="0.25">
      <c r="A144" s="40" t="str">
        <f>StudentInfo[[#This Row],[Student Full Name]]</f>
        <v xml:space="preserve"> </v>
      </c>
      <c r="B144" s="28"/>
      <c r="C144" s="27"/>
      <c r="D144" s="27"/>
      <c r="E144" s="27"/>
      <c r="F144" s="27"/>
      <c r="G144" s="27"/>
      <c r="H144" s="27"/>
      <c r="I144" s="27"/>
      <c r="J144" s="91"/>
      <c r="K144" s="92"/>
    </row>
    <row r="145" spans="1:11" ht="15" x14ac:dyDescent="0.25">
      <c r="A145" s="40" t="str">
        <f>StudentInfo[[#This Row],[Student Full Name]]</f>
        <v xml:space="preserve"> </v>
      </c>
      <c r="B145" s="28"/>
      <c r="C145" s="27"/>
      <c r="D145" s="27"/>
      <c r="E145" s="27"/>
      <c r="F145" s="27"/>
      <c r="G145" s="27"/>
      <c r="H145" s="27"/>
      <c r="I145" s="27"/>
      <c r="J145" s="91"/>
      <c r="K145" s="92"/>
    </row>
    <row r="146" spans="1:11" ht="15" x14ac:dyDescent="0.25">
      <c r="A146" s="40" t="str">
        <f>StudentInfo[[#This Row],[Student Full Name]]</f>
        <v xml:space="preserve"> </v>
      </c>
      <c r="B146" s="28"/>
      <c r="C146" s="27"/>
      <c r="D146" s="27"/>
      <c r="E146" s="27"/>
      <c r="F146" s="27"/>
      <c r="G146" s="27"/>
      <c r="H146" s="27"/>
      <c r="I146" s="27"/>
      <c r="J146" s="91"/>
      <c r="K146" s="92"/>
    </row>
    <row r="147" spans="1:11" ht="15" x14ac:dyDescent="0.25">
      <c r="A147" s="40" t="str">
        <f>StudentInfo[[#This Row],[Student Full Name]]</f>
        <v xml:space="preserve"> </v>
      </c>
      <c r="B147" s="28"/>
      <c r="C147" s="27"/>
      <c r="D147" s="27"/>
      <c r="E147" s="27"/>
      <c r="F147" s="27"/>
      <c r="G147" s="27"/>
      <c r="H147" s="27"/>
      <c r="I147" s="27"/>
      <c r="J147" s="91"/>
      <c r="K147" s="92"/>
    </row>
    <row r="148" spans="1:11" ht="15" x14ac:dyDescent="0.25">
      <c r="A148" s="40" t="str">
        <f>StudentInfo[[#This Row],[Student Full Name]]</f>
        <v xml:space="preserve"> </v>
      </c>
      <c r="B148" s="28"/>
      <c r="C148" s="27"/>
      <c r="D148" s="27"/>
      <c r="E148" s="27"/>
      <c r="F148" s="27"/>
      <c r="G148" s="27"/>
      <c r="H148" s="27"/>
      <c r="I148" s="27"/>
      <c r="J148" s="91"/>
      <c r="K148" s="92"/>
    </row>
    <row r="149" spans="1:11" ht="15" x14ac:dyDescent="0.25">
      <c r="A149" s="40" t="str">
        <f>StudentInfo[[#This Row],[Student Full Name]]</f>
        <v xml:space="preserve"> </v>
      </c>
      <c r="B149" s="28"/>
      <c r="C149" s="27"/>
      <c r="D149" s="27"/>
      <c r="E149" s="27"/>
      <c r="F149" s="27"/>
      <c r="G149" s="27"/>
      <c r="H149" s="27"/>
      <c r="I149" s="27"/>
      <c r="J149" s="91"/>
      <c r="K149" s="92"/>
    </row>
    <row r="150" spans="1:11" ht="15" x14ac:dyDescent="0.25">
      <c r="A150" s="40" t="str">
        <f>StudentInfo[[#This Row],[Student Full Name]]</f>
        <v xml:space="preserve"> </v>
      </c>
      <c r="B150" s="28"/>
      <c r="C150" s="27"/>
      <c r="D150" s="27"/>
      <c r="E150" s="27"/>
      <c r="F150" s="27"/>
      <c r="G150" s="27"/>
      <c r="H150" s="27"/>
      <c r="I150" s="27"/>
      <c r="J150" s="91"/>
      <c r="K150" s="92"/>
    </row>
    <row r="151" spans="1:11" ht="15" x14ac:dyDescent="0.25">
      <c r="A151" s="40" t="str">
        <f>StudentInfo[[#This Row],[Student Full Name]]</f>
        <v xml:space="preserve"> </v>
      </c>
      <c r="B151" s="28"/>
      <c r="C151" s="27"/>
      <c r="D151" s="27"/>
      <c r="E151" s="27"/>
      <c r="F151" s="27"/>
      <c r="G151" s="27"/>
      <c r="H151" s="27"/>
      <c r="I151" s="27"/>
      <c r="J151" s="91"/>
      <c r="K151" s="92"/>
    </row>
    <row r="152" spans="1:11" ht="15" x14ac:dyDescent="0.25">
      <c r="A152" s="40" t="str">
        <f>StudentInfo[[#This Row],[Student Full Name]]</f>
        <v xml:space="preserve"> </v>
      </c>
      <c r="B152" s="28"/>
      <c r="C152" s="27"/>
      <c r="D152" s="27"/>
      <c r="E152" s="27"/>
      <c r="F152" s="27"/>
      <c r="G152" s="27"/>
      <c r="H152" s="27"/>
      <c r="I152" s="27"/>
      <c r="J152" s="91"/>
      <c r="K152" s="92"/>
    </row>
    <row r="153" spans="1:11" ht="15" x14ac:dyDescent="0.25">
      <c r="A153" s="40" t="str">
        <f>StudentInfo[[#This Row],[Student Full Name]]</f>
        <v xml:space="preserve"> </v>
      </c>
      <c r="B153" s="28"/>
      <c r="C153" s="27"/>
      <c r="D153" s="27"/>
      <c r="E153" s="27"/>
      <c r="F153" s="27"/>
      <c r="G153" s="27"/>
      <c r="H153" s="27"/>
      <c r="I153" s="27"/>
      <c r="J153" s="91"/>
      <c r="K153" s="92"/>
    </row>
    <row r="154" spans="1:11" ht="15" x14ac:dyDescent="0.25">
      <c r="A154" s="40" t="str">
        <f>StudentInfo[[#This Row],[Student Full Name]]</f>
        <v xml:space="preserve"> </v>
      </c>
      <c r="B154" s="28"/>
      <c r="C154" s="27"/>
      <c r="D154" s="27"/>
      <c r="E154" s="27"/>
      <c r="F154" s="27"/>
      <c r="G154" s="27"/>
      <c r="H154" s="27"/>
      <c r="I154" s="27"/>
      <c r="J154" s="91"/>
      <c r="K154" s="92"/>
    </row>
    <row r="155" spans="1:11" ht="15" x14ac:dyDescent="0.25">
      <c r="A155" s="40" t="str">
        <f>StudentInfo[[#This Row],[Student Full Name]]</f>
        <v xml:space="preserve"> </v>
      </c>
      <c r="B155" s="28"/>
      <c r="C155" s="27"/>
      <c r="D155" s="27"/>
      <c r="E155" s="27"/>
      <c r="F155" s="27"/>
      <c r="G155" s="27"/>
      <c r="H155" s="27"/>
      <c r="I155" s="27"/>
      <c r="J155" s="91"/>
      <c r="K155" s="92"/>
    </row>
    <row r="156" spans="1:11" ht="15" x14ac:dyDescent="0.25">
      <c r="A156" s="40" t="str">
        <f>StudentInfo[[#This Row],[Student Full Name]]</f>
        <v xml:space="preserve"> </v>
      </c>
      <c r="B156" s="28"/>
      <c r="C156" s="27"/>
      <c r="D156" s="27"/>
      <c r="E156" s="27"/>
      <c r="F156" s="27"/>
      <c r="G156" s="27"/>
      <c r="H156" s="27"/>
      <c r="I156" s="27"/>
      <c r="J156" s="91"/>
      <c r="K156" s="92"/>
    </row>
    <row r="157" spans="1:11" ht="15" x14ac:dyDescent="0.25">
      <c r="A157" s="40" t="str">
        <f>StudentInfo[[#This Row],[Student Full Name]]</f>
        <v xml:space="preserve"> </v>
      </c>
      <c r="B157" s="28"/>
      <c r="C157" s="27"/>
      <c r="D157" s="27"/>
      <c r="E157" s="27"/>
      <c r="F157" s="27"/>
      <c r="G157" s="27"/>
      <c r="H157" s="27"/>
      <c r="I157" s="27"/>
      <c r="J157" s="91"/>
      <c r="K157" s="92"/>
    </row>
    <row r="158" spans="1:11" ht="15" x14ac:dyDescent="0.25">
      <c r="A158" s="40" t="str">
        <f>StudentInfo[[#This Row],[Student Full Name]]</f>
        <v xml:space="preserve"> </v>
      </c>
      <c r="B158" s="28"/>
      <c r="C158" s="27"/>
      <c r="D158" s="27"/>
      <c r="E158" s="27"/>
      <c r="F158" s="27"/>
      <c r="G158" s="27"/>
      <c r="H158" s="27"/>
      <c r="I158" s="27"/>
      <c r="J158" s="91"/>
      <c r="K158" s="92"/>
    </row>
    <row r="159" spans="1:11" ht="15" x14ac:dyDescent="0.25">
      <c r="A159" s="40" t="str">
        <f>StudentInfo[[#This Row],[Student Full Name]]</f>
        <v xml:space="preserve"> </v>
      </c>
      <c r="B159" s="28"/>
      <c r="C159" s="27"/>
      <c r="D159" s="27"/>
      <c r="E159" s="27"/>
      <c r="F159" s="27"/>
      <c r="G159" s="27"/>
      <c r="H159" s="27"/>
      <c r="I159" s="27"/>
      <c r="J159" s="91"/>
      <c r="K159" s="92"/>
    </row>
    <row r="160" spans="1:11" ht="15" x14ac:dyDescent="0.25">
      <c r="A160" s="40" t="str">
        <f>StudentInfo[[#This Row],[Student Full Name]]</f>
        <v xml:space="preserve"> </v>
      </c>
      <c r="B160" s="28"/>
      <c r="C160" s="27"/>
      <c r="D160" s="27"/>
      <c r="E160" s="27"/>
      <c r="F160" s="27"/>
      <c r="G160" s="27"/>
      <c r="H160" s="27"/>
      <c r="I160" s="27"/>
      <c r="J160" s="91"/>
      <c r="K160" s="92"/>
    </row>
    <row r="161" spans="1:11" ht="15" x14ac:dyDescent="0.25">
      <c r="A161" s="40" t="str">
        <f>StudentInfo[[#This Row],[Student Full Name]]</f>
        <v xml:space="preserve"> </v>
      </c>
      <c r="B161" s="28"/>
      <c r="C161" s="27"/>
      <c r="D161" s="27"/>
      <c r="E161" s="27"/>
      <c r="F161" s="27"/>
      <c r="G161" s="27"/>
      <c r="H161" s="27"/>
      <c r="I161" s="27"/>
      <c r="J161" s="91"/>
      <c r="K161" s="92"/>
    </row>
    <row r="162" spans="1:11" ht="15" x14ac:dyDescent="0.25">
      <c r="A162" s="40" t="str">
        <f>StudentInfo[[#This Row],[Student Full Name]]</f>
        <v xml:space="preserve"> </v>
      </c>
      <c r="B162" s="28"/>
      <c r="C162" s="27"/>
      <c r="D162" s="27"/>
      <c r="E162" s="27"/>
      <c r="F162" s="27"/>
      <c r="G162" s="27"/>
      <c r="H162" s="27"/>
      <c r="I162" s="27"/>
      <c r="J162" s="91"/>
      <c r="K162" s="92"/>
    </row>
    <row r="163" spans="1:11" ht="15" x14ac:dyDescent="0.25">
      <c r="A163" s="40" t="str">
        <f>StudentInfo[[#This Row],[Student Full Name]]</f>
        <v xml:space="preserve"> </v>
      </c>
      <c r="B163" s="28"/>
      <c r="C163" s="27"/>
      <c r="D163" s="27"/>
      <c r="E163" s="27"/>
      <c r="F163" s="27"/>
      <c r="G163" s="27"/>
      <c r="H163" s="27"/>
      <c r="I163" s="27"/>
      <c r="J163" s="91"/>
      <c r="K163" s="92"/>
    </row>
    <row r="164" spans="1:11" ht="15" x14ac:dyDescent="0.25">
      <c r="A164" s="40" t="str">
        <f>StudentInfo[[#This Row],[Student Full Name]]</f>
        <v xml:space="preserve"> </v>
      </c>
      <c r="B164" s="28"/>
      <c r="C164" s="27"/>
      <c r="D164" s="27"/>
      <c r="E164" s="27"/>
      <c r="F164" s="27"/>
      <c r="G164" s="27"/>
      <c r="H164" s="27"/>
      <c r="I164" s="27"/>
      <c r="J164" s="91"/>
      <c r="K164" s="92"/>
    </row>
    <row r="165" spans="1:11" ht="15" x14ac:dyDescent="0.25">
      <c r="A165" s="40" t="str">
        <f>StudentInfo[[#This Row],[Student Full Name]]</f>
        <v xml:space="preserve"> </v>
      </c>
      <c r="B165" s="28"/>
      <c r="C165" s="27"/>
      <c r="D165" s="27"/>
      <c r="E165" s="27"/>
      <c r="F165" s="27"/>
      <c r="G165" s="27"/>
      <c r="H165" s="27"/>
      <c r="I165" s="27"/>
      <c r="J165" s="91"/>
      <c r="K165" s="92"/>
    </row>
    <row r="166" spans="1:11" ht="15" x14ac:dyDescent="0.25">
      <c r="A166" s="40" t="str">
        <f>StudentInfo[[#This Row],[Student Full Name]]</f>
        <v xml:space="preserve"> </v>
      </c>
      <c r="B166" s="28"/>
      <c r="C166" s="27"/>
      <c r="D166" s="27"/>
      <c r="E166" s="27"/>
      <c r="F166" s="27"/>
      <c r="G166" s="27"/>
      <c r="H166" s="27"/>
      <c r="I166" s="27"/>
      <c r="J166" s="91"/>
      <c r="K166" s="92"/>
    </row>
    <row r="167" spans="1:11" ht="15" x14ac:dyDescent="0.25">
      <c r="A167" s="40" t="str">
        <f>StudentInfo[[#This Row],[Student Full Name]]</f>
        <v xml:space="preserve"> </v>
      </c>
      <c r="B167" s="28"/>
      <c r="C167" s="27"/>
      <c r="D167" s="27"/>
      <c r="E167" s="27"/>
      <c r="F167" s="27"/>
      <c r="G167" s="27"/>
      <c r="H167" s="27"/>
      <c r="I167" s="27"/>
      <c r="J167" s="91"/>
      <c r="K167" s="92"/>
    </row>
    <row r="168" spans="1:11" ht="15" x14ac:dyDescent="0.25">
      <c r="A168" s="40" t="str">
        <f>StudentInfo[[#This Row],[Student Full Name]]</f>
        <v xml:space="preserve"> </v>
      </c>
      <c r="B168" s="28"/>
      <c r="C168" s="27"/>
      <c r="D168" s="27"/>
      <c r="E168" s="27"/>
      <c r="F168" s="27"/>
      <c r="G168" s="27"/>
      <c r="H168" s="27"/>
      <c r="I168" s="27"/>
      <c r="J168" s="91"/>
      <c r="K168" s="92"/>
    </row>
    <row r="169" spans="1:11" ht="15" x14ac:dyDescent="0.25">
      <c r="A169" s="40" t="str">
        <f>StudentInfo[[#This Row],[Student Full Name]]</f>
        <v xml:space="preserve"> </v>
      </c>
      <c r="B169" s="28"/>
      <c r="C169" s="27"/>
      <c r="D169" s="27"/>
      <c r="E169" s="27"/>
      <c r="F169" s="27"/>
      <c r="G169" s="27"/>
      <c r="H169" s="27"/>
      <c r="I169" s="27"/>
      <c r="J169" s="91"/>
      <c r="K169" s="92"/>
    </row>
    <row r="170" spans="1:11" ht="15" x14ac:dyDescent="0.25">
      <c r="A170" s="40" t="str">
        <f>StudentInfo[[#This Row],[Student Full Name]]</f>
        <v xml:space="preserve"> </v>
      </c>
      <c r="B170" s="28"/>
      <c r="C170" s="27"/>
      <c r="D170" s="27"/>
      <c r="E170" s="27"/>
      <c r="F170" s="27"/>
      <c r="G170" s="27"/>
      <c r="H170" s="27"/>
      <c r="I170" s="27"/>
      <c r="J170" s="91"/>
      <c r="K170" s="92"/>
    </row>
    <row r="171" spans="1:11" ht="15" x14ac:dyDescent="0.25">
      <c r="A171" s="40" t="str">
        <f>StudentInfo[[#This Row],[Student Full Name]]</f>
        <v xml:space="preserve"> </v>
      </c>
      <c r="B171" s="28"/>
      <c r="C171" s="27"/>
      <c r="D171" s="27"/>
      <c r="E171" s="27"/>
      <c r="F171" s="27"/>
      <c r="G171" s="27"/>
      <c r="H171" s="27"/>
      <c r="I171" s="27"/>
      <c r="J171" s="91"/>
      <c r="K171" s="92"/>
    </row>
    <row r="172" spans="1:11" ht="15" x14ac:dyDescent="0.25">
      <c r="A172" s="40" t="str">
        <f>StudentInfo[[#This Row],[Student Full Name]]</f>
        <v xml:space="preserve"> </v>
      </c>
      <c r="B172" s="28"/>
      <c r="C172" s="27"/>
      <c r="D172" s="27"/>
      <c r="E172" s="27"/>
      <c r="F172" s="27"/>
      <c r="G172" s="27"/>
      <c r="H172" s="27"/>
      <c r="I172" s="27"/>
      <c r="J172" s="91"/>
      <c r="K172" s="92"/>
    </row>
    <row r="173" spans="1:11" ht="15" x14ac:dyDescent="0.25">
      <c r="A173" s="40" t="str">
        <f>StudentInfo[[#This Row],[Student Full Name]]</f>
        <v xml:space="preserve"> </v>
      </c>
      <c r="B173" s="28"/>
      <c r="C173" s="27"/>
      <c r="D173" s="27"/>
      <c r="E173" s="27"/>
      <c r="F173" s="27"/>
      <c r="G173" s="27"/>
      <c r="H173" s="27"/>
      <c r="I173" s="27"/>
      <c r="J173" s="91"/>
      <c r="K173" s="92"/>
    </row>
    <row r="174" spans="1:11" ht="15" x14ac:dyDescent="0.25">
      <c r="A174" s="40" t="str">
        <f>StudentInfo[[#This Row],[Student Full Name]]</f>
        <v xml:space="preserve"> </v>
      </c>
      <c r="B174" s="28"/>
      <c r="C174" s="27"/>
      <c r="D174" s="27"/>
      <c r="E174" s="27"/>
      <c r="F174" s="27"/>
      <c r="G174" s="27"/>
      <c r="H174" s="27"/>
      <c r="I174" s="27"/>
      <c r="J174" s="91"/>
      <c r="K174" s="92"/>
    </row>
    <row r="175" spans="1:11" ht="15" x14ac:dyDescent="0.25">
      <c r="A175" s="40" t="str">
        <f>StudentInfo[[#This Row],[Student Full Name]]</f>
        <v xml:space="preserve"> </v>
      </c>
      <c r="B175" s="28"/>
      <c r="C175" s="27"/>
      <c r="D175" s="27"/>
      <c r="E175" s="27"/>
      <c r="F175" s="27"/>
      <c r="G175" s="27"/>
      <c r="H175" s="27"/>
      <c r="I175" s="27"/>
      <c r="J175" s="91"/>
      <c r="K175" s="92"/>
    </row>
    <row r="176" spans="1:11" ht="15" x14ac:dyDescent="0.25">
      <c r="A176" s="40" t="str">
        <f>StudentInfo[[#This Row],[Student Full Name]]</f>
        <v xml:space="preserve"> </v>
      </c>
      <c r="B176" s="28"/>
      <c r="C176" s="27"/>
      <c r="D176" s="27"/>
      <c r="E176" s="27"/>
      <c r="F176" s="27"/>
      <c r="G176" s="27"/>
      <c r="H176" s="27"/>
      <c r="I176" s="27"/>
      <c r="J176" s="91"/>
      <c r="K176" s="92"/>
    </row>
    <row r="177" spans="1:11" ht="15" x14ac:dyDescent="0.25">
      <c r="A177" s="40" t="str">
        <f>StudentInfo[[#This Row],[Student Full Name]]</f>
        <v xml:space="preserve"> </v>
      </c>
      <c r="B177" s="28"/>
      <c r="C177" s="27"/>
      <c r="D177" s="27"/>
      <c r="E177" s="27"/>
      <c r="F177" s="27"/>
      <c r="G177" s="27"/>
      <c r="H177" s="27"/>
      <c r="I177" s="27"/>
      <c r="J177" s="91"/>
      <c r="K177" s="92"/>
    </row>
    <row r="178" spans="1:11" ht="15" x14ac:dyDescent="0.25">
      <c r="A178" s="40" t="str">
        <f>StudentInfo[[#This Row],[Student Full Name]]</f>
        <v xml:space="preserve"> </v>
      </c>
      <c r="B178" s="28"/>
      <c r="C178" s="27"/>
      <c r="D178" s="27"/>
      <c r="E178" s="27"/>
      <c r="F178" s="27"/>
      <c r="G178" s="27"/>
      <c r="H178" s="27"/>
      <c r="I178" s="27"/>
      <c r="J178" s="91"/>
      <c r="K178" s="92"/>
    </row>
    <row r="179" spans="1:11" ht="15" x14ac:dyDescent="0.25">
      <c r="A179" s="40" t="str">
        <f>StudentInfo[[#This Row],[Student Full Name]]</f>
        <v xml:space="preserve"> </v>
      </c>
      <c r="B179" s="28"/>
      <c r="C179" s="27"/>
      <c r="D179" s="27"/>
      <c r="E179" s="27"/>
      <c r="F179" s="27"/>
      <c r="G179" s="27"/>
      <c r="H179" s="27"/>
      <c r="I179" s="27"/>
      <c r="J179" s="91"/>
      <c r="K179" s="92"/>
    </row>
    <row r="180" spans="1:11" ht="15" x14ac:dyDescent="0.25">
      <c r="A180" s="40" t="str">
        <f>StudentInfo[[#This Row],[Student Full Name]]</f>
        <v xml:space="preserve"> </v>
      </c>
      <c r="B180" s="28"/>
      <c r="C180" s="27"/>
      <c r="D180" s="27"/>
      <c r="E180" s="27"/>
      <c r="F180" s="27"/>
      <c r="G180" s="27"/>
      <c r="H180" s="27"/>
      <c r="I180" s="27"/>
      <c r="J180" s="91"/>
      <c r="K180" s="92"/>
    </row>
    <row r="181" spans="1:11" ht="15" x14ac:dyDescent="0.25">
      <c r="A181" s="40" t="str">
        <f>StudentInfo[[#This Row],[Student Full Name]]</f>
        <v xml:space="preserve"> </v>
      </c>
      <c r="B181" s="28"/>
      <c r="C181" s="27"/>
      <c r="D181" s="27"/>
      <c r="E181" s="27"/>
      <c r="F181" s="27"/>
      <c r="G181" s="27"/>
      <c r="H181" s="27"/>
      <c r="I181" s="27"/>
      <c r="J181" s="91"/>
      <c r="K181" s="92"/>
    </row>
    <row r="182" spans="1:11" ht="15" x14ac:dyDescent="0.25">
      <c r="A182" s="40" t="str">
        <f>StudentInfo[[#This Row],[Student Full Name]]</f>
        <v xml:space="preserve"> </v>
      </c>
      <c r="B182" s="28"/>
      <c r="C182" s="27"/>
      <c r="D182" s="27"/>
      <c r="E182" s="27"/>
      <c r="F182" s="27"/>
      <c r="G182" s="27"/>
      <c r="H182" s="27"/>
      <c r="I182" s="27"/>
      <c r="J182" s="91"/>
      <c r="K182" s="92"/>
    </row>
    <row r="183" spans="1:11" ht="15" x14ac:dyDescent="0.25">
      <c r="A183" s="40" t="str">
        <f>StudentInfo[[#This Row],[Student Full Name]]</f>
        <v xml:space="preserve"> </v>
      </c>
      <c r="B183" s="28"/>
      <c r="C183" s="27"/>
      <c r="D183" s="27"/>
      <c r="E183" s="27"/>
      <c r="F183" s="27"/>
      <c r="G183" s="27"/>
      <c r="H183" s="27"/>
      <c r="I183" s="27"/>
      <c r="J183" s="91"/>
      <c r="K183" s="92"/>
    </row>
    <row r="184" spans="1:11" ht="15" x14ac:dyDescent="0.25">
      <c r="A184" s="40" t="str">
        <f>StudentInfo[[#This Row],[Student Full Name]]</f>
        <v xml:space="preserve"> </v>
      </c>
      <c r="B184" s="28"/>
      <c r="C184" s="27"/>
      <c r="D184" s="27"/>
      <c r="E184" s="27"/>
      <c r="F184" s="27"/>
      <c r="G184" s="27"/>
      <c r="H184" s="27"/>
      <c r="I184" s="27"/>
      <c r="J184" s="91"/>
      <c r="K184" s="92"/>
    </row>
    <row r="185" spans="1:11" ht="15" x14ac:dyDescent="0.25">
      <c r="A185" s="40" t="str">
        <f>StudentInfo[[#This Row],[Student Full Name]]</f>
        <v xml:space="preserve"> </v>
      </c>
      <c r="B185" s="28"/>
      <c r="C185" s="27"/>
      <c r="D185" s="27"/>
      <c r="E185" s="27"/>
      <c r="F185" s="27"/>
      <c r="G185" s="27"/>
      <c r="H185" s="27"/>
      <c r="I185" s="27"/>
      <c r="J185" s="91"/>
      <c r="K185" s="92"/>
    </row>
    <row r="186" spans="1:11" ht="15" x14ac:dyDescent="0.25">
      <c r="A186" s="40" t="str">
        <f>StudentInfo[[#This Row],[Student Full Name]]</f>
        <v xml:space="preserve"> </v>
      </c>
      <c r="B186" s="28"/>
      <c r="C186" s="27"/>
      <c r="D186" s="27"/>
      <c r="E186" s="27"/>
      <c r="F186" s="27"/>
      <c r="G186" s="27"/>
      <c r="H186" s="27"/>
      <c r="I186" s="27"/>
      <c r="J186" s="91"/>
      <c r="K186" s="92"/>
    </row>
    <row r="187" spans="1:11" ht="15" x14ac:dyDescent="0.25">
      <c r="A187" s="40" t="str">
        <f>StudentInfo[[#This Row],[Student Full Name]]</f>
        <v xml:space="preserve"> </v>
      </c>
      <c r="B187" s="28"/>
      <c r="C187" s="27"/>
      <c r="D187" s="27"/>
      <c r="E187" s="27"/>
      <c r="F187" s="27"/>
      <c r="G187" s="27"/>
      <c r="H187" s="27"/>
      <c r="I187" s="27"/>
      <c r="J187" s="91"/>
      <c r="K187" s="92"/>
    </row>
    <row r="188" spans="1:11" ht="15" x14ac:dyDescent="0.25">
      <c r="A188" s="40" t="str">
        <f>StudentInfo[[#This Row],[Student Full Name]]</f>
        <v xml:space="preserve"> </v>
      </c>
      <c r="B188" s="28"/>
      <c r="C188" s="27"/>
      <c r="D188" s="27"/>
      <c r="E188" s="27"/>
      <c r="F188" s="27"/>
      <c r="G188" s="27"/>
      <c r="H188" s="27"/>
      <c r="I188" s="27"/>
      <c r="J188" s="91"/>
      <c r="K188" s="92"/>
    </row>
    <row r="189" spans="1:11" ht="15" x14ac:dyDescent="0.25">
      <c r="A189" s="40" t="str">
        <f>StudentInfo[[#This Row],[Student Full Name]]</f>
        <v xml:space="preserve"> </v>
      </c>
      <c r="B189" s="28"/>
      <c r="C189" s="27"/>
      <c r="D189" s="27"/>
      <c r="E189" s="27"/>
      <c r="F189" s="27"/>
      <c r="G189" s="27"/>
      <c r="H189" s="27"/>
      <c r="I189" s="27"/>
      <c r="J189" s="91"/>
      <c r="K189" s="92"/>
    </row>
    <row r="190" spans="1:11" ht="15" x14ac:dyDescent="0.25">
      <c r="A190" s="40" t="str">
        <f>StudentInfo[[#This Row],[Student Full Name]]</f>
        <v xml:space="preserve"> </v>
      </c>
      <c r="B190" s="28"/>
      <c r="C190" s="27"/>
      <c r="D190" s="27"/>
      <c r="E190" s="27"/>
      <c r="F190" s="27"/>
      <c r="G190" s="27"/>
      <c r="H190" s="27"/>
      <c r="I190" s="27"/>
      <c r="J190" s="91"/>
      <c r="K190" s="92"/>
    </row>
    <row r="191" spans="1:11" ht="15" x14ac:dyDescent="0.25">
      <c r="A191" s="40" t="str">
        <f>StudentInfo[[#This Row],[Student Full Name]]</f>
        <v xml:space="preserve"> </v>
      </c>
      <c r="B191" s="28"/>
      <c r="C191" s="27"/>
      <c r="D191" s="27"/>
      <c r="E191" s="27"/>
      <c r="F191" s="27"/>
      <c r="G191" s="27"/>
      <c r="H191" s="27"/>
      <c r="I191" s="27"/>
      <c r="J191" s="91"/>
      <c r="K191" s="92"/>
    </row>
    <row r="192" spans="1:11" ht="15" x14ac:dyDescent="0.25">
      <c r="A192" s="40" t="str">
        <f>StudentInfo[[#This Row],[Student Full Name]]</f>
        <v xml:space="preserve"> </v>
      </c>
      <c r="B192" s="28"/>
      <c r="C192" s="27"/>
      <c r="D192" s="27"/>
      <c r="E192" s="27"/>
      <c r="F192" s="27"/>
      <c r="G192" s="27"/>
      <c r="H192" s="27"/>
      <c r="I192" s="27"/>
      <c r="J192" s="91"/>
      <c r="K192" s="92"/>
    </row>
    <row r="193" spans="1:11" ht="15" x14ac:dyDescent="0.25">
      <c r="A193" s="40" t="str">
        <f>StudentInfo[[#This Row],[Student Full Name]]</f>
        <v xml:space="preserve"> </v>
      </c>
      <c r="B193" s="28"/>
      <c r="C193" s="27"/>
      <c r="D193" s="27"/>
      <c r="E193" s="27"/>
      <c r="F193" s="27"/>
      <c r="G193" s="27"/>
      <c r="H193" s="27"/>
      <c r="I193" s="27"/>
      <c r="J193" s="91"/>
      <c r="K193" s="92"/>
    </row>
    <row r="194" spans="1:11" ht="15" x14ac:dyDescent="0.25">
      <c r="A194" s="40" t="str">
        <f>StudentInfo[[#This Row],[Student Full Name]]</f>
        <v xml:space="preserve"> </v>
      </c>
      <c r="B194" s="28"/>
      <c r="C194" s="27"/>
      <c r="D194" s="27"/>
      <c r="E194" s="27"/>
      <c r="F194" s="27"/>
      <c r="G194" s="27"/>
      <c r="H194" s="27"/>
      <c r="I194" s="27"/>
      <c r="J194" s="91"/>
      <c r="K194" s="92"/>
    </row>
    <row r="195" spans="1:11" ht="15" x14ac:dyDescent="0.25">
      <c r="A195" s="40" t="str">
        <f>StudentInfo[[#This Row],[Student Full Name]]</f>
        <v xml:space="preserve"> </v>
      </c>
      <c r="B195" s="28"/>
      <c r="C195" s="27"/>
      <c r="D195" s="27"/>
      <c r="E195" s="27"/>
      <c r="F195" s="27"/>
      <c r="G195" s="27"/>
      <c r="H195" s="27"/>
      <c r="I195" s="27"/>
      <c r="J195" s="91"/>
      <c r="K195" s="92"/>
    </row>
    <row r="196" spans="1:11" ht="15" x14ac:dyDescent="0.25">
      <c r="A196" s="40" t="str">
        <f>StudentInfo[[#This Row],[Student Full Name]]</f>
        <v xml:space="preserve"> </v>
      </c>
      <c r="B196" s="28"/>
      <c r="C196" s="27"/>
      <c r="D196" s="27"/>
      <c r="E196" s="27"/>
      <c r="F196" s="27"/>
      <c r="G196" s="27"/>
      <c r="H196" s="27"/>
      <c r="I196" s="27"/>
      <c r="J196" s="91"/>
      <c r="K196" s="92"/>
    </row>
    <row r="197" spans="1:11" ht="15" x14ac:dyDescent="0.25">
      <c r="A197" s="40" t="str">
        <f>StudentInfo[[#This Row],[Student Full Name]]</f>
        <v xml:space="preserve"> </v>
      </c>
      <c r="B197" s="28"/>
      <c r="C197" s="27"/>
      <c r="D197" s="27"/>
      <c r="E197" s="27"/>
      <c r="F197" s="27"/>
      <c r="G197" s="27"/>
      <c r="H197" s="27"/>
      <c r="I197" s="27"/>
      <c r="J197" s="91"/>
      <c r="K197" s="92"/>
    </row>
    <row r="198" spans="1:11" ht="15" x14ac:dyDescent="0.25">
      <c r="A198" s="40" t="str">
        <f>StudentInfo[[#This Row],[Student Full Name]]</f>
        <v xml:space="preserve"> </v>
      </c>
      <c r="B198" s="28"/>
      <c r="C198" s="27"/>
      <c r="D198" s="27"/>
      <c r="E198" s="27"/>
      <c r="F198" s="27"/>
      <c r="G198" s="27"/>
      <c r="H198" s="27"/>
      <c r="I198" s="27"/>
      <c r="J198" s="91"/>
      <c r="K198" s="92"/>
    </row>
    <row r="199" spans="1:11" ht="15" x14ac:dyDescent="0.25">
      <c r="A199" s="40" t="str">
        <f>StudentInfo[[#This Row],[Student Full Name]]</f>
        <v xml:space="preserve"> </v>
      </c>
      <c r="B199" s="28"/>
      <c r="C199" s="27"/>
      <c r="D199" s="27"/>
      <c r="E199" s="27"/>
      <c r="F199" s="27"/>
      <c r="G199" s="27"/>
      <c r="H199" s="27"/>
      <c r="I199" s="27"/>
      <c r="J199" s="91"/>
      <c r="K199" s="92"/>
    </row>
    <row r="200" spans="1:11" ht="15" x14ac:dyDescent="0.25">
      <c r="A200" s="40" t="str">
        <f>StudentInfo[[#This Row],[Student Full Name]]</f>
        <v xml:space="preserve"> </v>
      </c>
      <c r="B200" s="28"/>
      <c r="C200" s="27"/>
      <c r="D200" s="27"/>
      <c r="E200" s="27"/>
      <c r="F200" s="27"/>
      <c r="G200" s="27"/>
      <c r="H200" s="27"/>
      <c r="I200" s="27"/>
      <c r="J200" s="91"/>
      <c r="K200" s="92"/>
    </row>
    <row r="201" spans="1:11" ht="15" x14ac:dyDescent="0.25">
      <c r="A201" s="40" t="str">
        <f>StudentInfo[[#This Row],[Student Full Name]]</f>
        <v xml:space="preserve"> </v>
      </c>
      <c r="B201" s="28"/>
      <c r="C201" s="27"/>
      <c r="D201" s="27"/>
      <c r="E201" s="27"/>
      <c r="F201" s="27"/>
      <c r="G201" s="27"/>
      <c r="H201" s="27"/>
      <c r="I201" s="27"/>
      <c r="J201" s="91"/>
      <c r="K201" s="92"/>
    </row>
    <row r="202" spans="1:11" ht="15" x14ac:dyDescent="0.25">
      <c r="A202" s="40" t="str">
        <f>StudentInfo[[#This Row],[Student Full Name]]</f>
        <v xml:space="preserve"> </v>
      </c>
      <c r="B202" s="28"/>
      <c r="C202" s="27"/>
      <c r="D202" s="27"/>
      <c r="E202" s="27"/>
      <c r="F202" s="27"/>
      <c r="G202" s="27"/>
      <c r="H202" s="27"/>
      <c r="I202" s="27"/>
      <c r="J202" s="91"/>
      <c r="K202" s="92"/>
    </row>
    <row r="203" spans="1:11" ht="15" x14ac:dyDescent="0.25">
      <c r="A203" s="40" t="str">
        <f>StudentInfo[[#This Row],[Student Full Name]]</f>
        <v xml:space="preserve"> </v>
      </c>
      <c r="B203" s="28"/>
      <c r="C203" s="27"/>
      <c r="D203" s="27"/>
      <c r="E203" s="27"/>
      <c r="F203" s="27"/>
      <c r="G203" s="27"/>
      <c r="H203" s="27"/>
      <c r="I203" s="27"/>
      <c r="J203" s="91"/>
      <c r="K203" s="92"/>
    </row>
    <row r="204" spans="1:11" ht="15" x14ac:dyDescent="0.25">
      <c r="A204" s="40" t="str">
        <f>StudentInfo[[#This Row],[Student Full Name]]</f>
        <v xml:space="preserve"> </v>
      </c>
      <c r="B204" s="28"/>
      <c r="C204" s="27"/>
      <c r="D204" s="27"/>
      <c r="E204" s="27"/>
      <c r="F204" s="27"/>
      <c r="G204" s="27"/>
      <c r="H204" s="27"/>
      <c r="I204" s="27"/>
      <c r="J204" s="91"/>
      <c r="K204" s="92"/>
    </row>
    <row r="205" spans="1:11" ht="15" x14ac:dyDescent="0.25">
      <c r="A205" s="40" t="str">
        <f>StudentInfo[[#This Row],[Student Full Name]]</f>
        <v xml:space="preserve"> </v>
      </c>
      <c r="B205" s="28"/>
      <c r="C205" s="27"/>
      <c r="D205" s="27"/>
      <c r="E205" s="27"/>
      <c r="F205" s="27"/>
      <c r="G205" s="27"/>
      <c r="H205" s="27"/>
      <c r="I205" s="27"/>
      <c r="J205" s="91"/>
      <c r="K205" s="92"/>
    </row>
    <row r="206" spans="1:11" ht="15" x14ac:dyDescent="0.25">
      <c r="A206" s="40" t="str">
        <f>StudentInfo[[#This Row],[Student Full Name]]</f>
        <v xml:space="preserve"> </v>
      </c>
      <c r="B206" s="28"/>
      <c r="C206" s="27"/>
      <c r="D206" s="27"/>
      <c r="E206" s="27"/>
      <c r="F206" s="27"/>
      <c r="G206" s="27"/>
      <c r="H206" s="27"/>
      <c r="I206" s="27"/>
      <c r="J206" s="91"/>
      <c r="K206" s="92"/>
    </row>
    <row r="207" spans="1:11" ht="15" x14ac:dyDescent="0.25">
      <c r="A207" s="40" t="str">
        <f>StudentInfo[[#This Row],[Student Full Name]]</f>
        <v xml:space="preserve"> </v>
      </c>
      <c r="B207" s="28"/>
      <c r="C207" s="27"/>
      <c r="D207" s="27"/>
      <c r="E207" s="27"/>
      <c r="F207" s="27"/>
      <c r="G207" s="27"/>
      <c r="H207" s="27"/>
      <c r="I207" s="27"/>
      <c r="J207" s="91"/>
      <c r="K207" s="92"/>
    </row>
    <row r="208" spans="1:11" ht="15" x14ac:dyDescent="0.25">
      <c r="A208" s="40" t="str">
        <f>StudentInfo[[#This Row],[Student Full Name]]</f>
        <v xml:space="preserve"> </v>
      </c>
      <c r="B208" s="28"/>
      <c r="C208" s="27"/>
      <c r="D208" s="27"/>
      <c r="E208" s="27"/>
      <c r="F208" s="27"/>
      <c r="G208" s="27"/>
      <c r="H208" s="27"/>
      <c r="I208" s="27"/>
      <c r="J208" s="91"/>
      <c r="K208" s="92"/>
    </row>
    <row r="209" spans="1:11" ht="15" x14ac:dyDescent="0.25">
      <c r="A209" s="40" t="str">
        <f>StudentInfo[[#This Row],[Student Full Name]]</f>
        <v xml:space="preserve"> </v>
      </c>
      <c r="B209" s="28"/>
      <c r="C209" s="27"/>
      <c r="D209" s="27"/>
      <c r="E209" s="27"/>
      <c r="F209" s="27"/>
      <c r="G209" s="27"/>
      <c r="H209" s="27"/>
      <c r="I209" s="27"/>
      <c r="J209" s="91"/>
      <c r="K209" s="92"/>
    </row>
    <row r="210" spans="1:11" ht="15" x14ac:dyDescent="0.25">
      <c r="A210" s="40" t="str">
        <f>StudentInfo[[#This Row],[Student Full Name]]</f>
        <v xml:space="preserve"> </v>
      </c>
      <c r="B210" s="28"/>
      <c r="C210" s="27"/>
      <c r="D210" s="27"/>
      <c r="E210" s="27"/>
      <c r="F210" s="27"/>
      <c r="G210" s="27"/>
      <c r="H210" s="27"/>
      <c r="I210" s="27"/>
      <c r="J210" s="91"/>
      <c r="K210" s="92"/>
    </row>
    <row r="211" spans="1:11" ht="15" x14ac:dyDescent="0.25">
      <c r="A211" s="40" t="str">
        <f>StudentInfo[[#This Row],[Student Full Name]]</f>
        <v xml:space="preserve"> </v>
      </c>
      <c r="B211" s="28"/>
      <c r="C211" s="27"/>
      <c r="D211" s="27"/>
      <c r="E211" s="27"/>
      <c r="F211" s="27"/>
      <c r="G211" s="27"/>
      <c r="H211" s="27"/>
      <c r="I211" s="27"/>
      <c r="J211" s="91"/>
      <c r="K211" s="92"/>
    </row>
    <row r="212" spans="1:11" ht="15" x14ac:dyDescent="0.25">
      <c r="A212" s="40" t="str">
        <f>StudentInfo[[#This Row],[Student Full Name]]</f>
        <v xml:space="preserve"> </v>
      </c>
      <c r="B212" s="28"/>
      <c r="C212" s="27"/>
      <c r="D212" s="27"/>
      <c r="E212" s="27"/>
      <c r="F212" s="27"/>
      <c r="G212" s="27"/>
      <c r="H212" s="27"/>
      <c r="I212" s="27"/>
      <c r="J212" s="91"/>
      <c r="K212" s="92"/>
    </row>
    <row r="213" spans="1:11" ht="15" x14ac:dyDescent="0.25">
      <c r="A213" s="40" t="str">
        <f>StudentInfo[[#This Row],[Student Full Name]]</f>
        <v xml:space="preserve"> </v>
      </c>
      <c r="B213" s="28"/>
      <c r="C213" s="27"/>
      <c r="D213" s="27"/>
      <c r="E213" s="27"/>
      <c r="F213" s="27"/>
      <c r="G213" s="27"/>
      <c r="H213" s="27"/>
      <c r="I213" s="27"/>
      <c r="J213" s="91"/>
      <c r="K213" s="92"/>
    </row>
    <row r="214" spans="1:11" ht="15" x14ac:dyDescent="0.25">
      <c r="A214" s="40" t="str">
        <f>StudentInfo[[#This Row],[Student Full Name]]</f>
        <v xml:space="preserve"> </v>
      </c>
      <c r="B214" s="28"/>
      <c r="C214" s="27"/>
      <c r="D214" s="27"/>
      <c r="E214" s="27"/>
      <c r="F214" s="27"/>
      <c r="G214" s="27"/>
      <c r="H214" s="27"/>
      <c r="I214" s="27"/>
      <c r="J214" s="91"/>
      <c r="K214" s="92"/>
    </row>
    <row r="215" spans="1:11" ht="15" x14ac:dyDescent="0.25">
      <c r="A215" s="40" t="str">
        <f>StudentInfo[[#This Row],[Student Full Name]]</f>
        <v xml:space="preserve"> </v>
      </c>
      <c r="B215" s="28"/>
      <c r="C215" s="27"/>
      <c r="D215" s="27"/>
      <c r="E215" s="27"/>
      <c r="F215" s="27"/>
      <c r="G215" s="27"/>
      <c r="H215" s="27"/>
      <c r="I215" s="27"/>
      <c r="J215" s="91"/>
      <c r="K215" s="92"/>
    </row>
    <row r="216" spans="1:11" ht="15" x14ac:dyDescent="0.25">
      <c r="A216" s="40" t="str">
        <f>StudentInfo[[#This Row],[Student Full Name]]</f>
        <v xml:space="preserve"> </v>
      </c>
      <c r="B216" s="28"/>
      <c r="C216" s="27"/>
      <c r="D216" s="27"/>
      <c r="E216" s="27"/>
      <c r="F216" s="27"/>
      <c r="G216" s="27"/>
      <c r="H216" s="27"/>
      <c r="I216" s="27"/>
      <c r="J216" s="91"/>
      <c r="K216" s="92"/>
    </row>
    <row r="217" spans="1:11" ht="15" x14ac:dyDescent="0.25">
      <c r="A217" s="40" t="str">
        <f>StudentInfo[[#This Row],[Student Full Name]]</f>
        <v xml:space="preserve"> </v>
      </c>
      <c r="B217" s="28"/>
      <c r="C217" s="27"/>
      <c r="D217" s="27"/>
      <c r="E217" s="27"/>
      <c r="F217" s="27"/>
      <c r="G217" s="27"/>
      <c r="H217" s="27"/>
      <c r="I217" s="27"/>
      <c r="J217" s="91"/>
      <c r="K217" s="92"/>
    </row>
    <row r="218" spans="1:11" ht="15" x14ac:dyDescent="0.25">
      <c r="A218" s="40" t="str">
        <f>StudentInfo[[#This Row],[Student Full Name]]</f>
        <v xml:space="preserve"> </v>
      </c>
      <c r="B218" s="28"/>
      <c r="C218" s="27"/>
      <c r="D218" s="27"/>
      <c r="E218" s="27"/>
      <c r="F218" s="27"/>
      <c r="G218" s="27"/>
      <c r="H218" s="27"/>
      <c r="I218" s="27"/>
      <c r="J218" s="91"/>
      <c r="K218" s="92"/>
    </row>
    <row r="219" spans="1:11" ht="15" x14ac:dyDescent="0.25">
      <c r="A219" s="40" t="str">
        <f>StudentInfo[[#This Row],[Student Full Name]]</f>
        <v xml:space="preserve"> </v>
      </c>
      <c r="B219" s="28"/>
      <c r="C219" s="27"/>
      <c r="D219" s="27"/>
      <c r="E219" s="27"/>
      <c r="F219" s="27"/>
      <c r="G219" s="27"/>
      <c r="H219" s="27"/>
      <c r="I219" s="27"/>
      <c r="J219" s="91"/>
      <c r="K219" s="92"/>
    </row>
    <row r="220" spans="1:11" ht="15" x14ac:dyDescent="0.25">
      <c r="A220" s="40" t="str">
        <f>StudentInfo[[#This Row],[Student Full Name]]</f>
        <v xml:space="preserve"> </v>
      </c>
      <c r="B220" s="28"/>
      <c r="C220" s="27"/>
      <c r="D220" s="27"/>
      <c r="E220" s="27"/>
      <c r="F220" s="27"/>
      <c r="G220" s="27"/>
      <c r="H220" s="27"/>
      <c r="I220" s="27"/>
      <c r="J220" s="91"/>
      <c r="K220" s="92"/>
    </row>
    <row r="221" spans="1:11" ht="15" x14ac:dyDescent="0.25">
      <c r="A221" s="40" t="str">
        <f>StudentInfo[[#This Row],[Student Full Name]]</f>
        <v xml:space="preserve"> </v>
      </c>
      <c r="B221" s="28"/>
      <c r="C221" s="27"/>
      <c r="D221" s="27"/>
      <c r="E221" s="27"/>
      <c r="F221" s="27"/>
      <c r="G221" s="27"/>
      <c r="H221" s="27"/>
      <c r="I221" s="27"/>
      <c r="J221" s="91"/>
      <c r="K221" s="92"/>
    </row>
    <row r="222" spans="1:11" ht="15" x14ac:dyDescent="0.25">
      <c r="A222" s="40" t="str">
        <f>StudentInfo[[#This Row],[Student Full Name]]</f>
        <v xml:space="preserve"> </v>
      </c>
      <c r="B222" s="28"/>
      <c r="C222" s="27"/>
      <c r="D222" s="27"/>
      <c r="E222" s="27"/>
      <c r="F222" s="27"/>
      <c r="G222" s="27"/>
      <c r="H222" s="27"/>
      <c r="I222" s="27"/>
      <c r="J222" s="91"/>
      <c r="K222" s="92"/>
    </row>
    <row r="223" spans="1:11" ht="15" x14ac:dyDescent="0.25">
      <c r="A223" s="40" t="str">
        <f>StudentInfo[[#This Row],[Student Full Name]]</f>
        <v xml:space="preserve"> </v>
      </c>
      <c r="B223" s="28"/>
      <c r="C223" s="27"/>
      <c r="D223" s="27"/>
      <c r="E223" s="27"/>
      <c r="F223" s="27"/>
      <c r="G223" s="27"/>
      <c r="H223" s="27"/>
      <c r="I223" s="27"/>
      <c r="J223" s="91"/>
      <c r="K223" s="92"/>
    </row>
    <row r="224" spans="1:11" ht="15" x14ac:dyDescent="0.25">
      <c r="A224" s="40" t="str">
        <f>StudentInfo[[#This Row],[Student Full Name]]</f>
        <v xml:space="preserve"> </v>
      </c>
      <c r="B224" s="28"/>
      <c r="C224" s="27"/>
      <c r="D224" s="27"/>
      <c r="E224" s="27"/>
      <c r="F224" s="27"/>
      <c r="G224" s="27"/>
      <c r="H224" s="27"/>
      <c r="I224" s="27"/>
      <c r="J224" s="91"/>
      <c r="K224" s="92"/>
    </row>
    <row r="225" spans="1:11" ht="15" x14ac:dyDescent="0.25">
      <c r="A225" s="40" t="str">
        <f>StudentInfo[[#This Row],[Student Full Name]]</f>
        <v xml:space="preserve"> </v>
      </c>
      <c r="B225" s="28"/>
      <c r="C225" s="27"/>
      <c r="D225" s="27"/>
      <c r="E225" s="27"/>
      <c r="F225" s="27"/>
      <c r="G225" s="27"/>
      <c r="H225" s="27"/>
      <c r="I225" s="27"/>
      <c r="J225" s="91"/>
      <c r="K225" s="92"/>
    </row>
    <row r="226" spans="1:11" ht="15" x14ac:dyDescent="0.25">
      <c r="A226" s="40" t="str">
        <f>StudentInfo[[#This Row],[Student Full Name]]</f>
        <v xml:space="preserve"> </v>
      </c>
      <c r="B226" s="28"/>
      <c r="C226" s="27"/>
      <c r="D226" s="27"/>
      <c r="E226" s="27"/>
      <c r="F226" s="27"/>
      <c r="G226" s="27"/>
      <c r="H226" s="27"/>
      <c r="I226" s="27"/>
      <c r="J226" s="91"/>
      <c r="K226" s="92"/>
    </row>
    <row r="227" spans="1:11" ht="15" x14ac:dyDescent="0.25">
      <c r="A227" s="40" t="str">
        <f>StudentInfo[[#This Row],[Student Full Name]]</f>
        <v xml:space="preserve"> </v>
      </c>
      <c r="B227" s="28"/>
      <c r="C227" s="27"/>
      <c r="D227" s="27"/>
      <c r="E227" s="27"/>
      <c r="F227" s="27"/>
      <c r="G227" s="27"/>
      <c r="H227" s="27"/>
      <c r="I227" s="27"/>
      <c r="J227" s="91"/>
      <c r="K227" s="92"/>
    </row>
    <row r="228" spans="1:11" ht="15" x14ac:dyDescent="0.25">
      <c r="A228" s="40" t="str">
        <f>StudentInfo[[#This Row],[Student Full Name]]</f>
        <v xml:space="preserve"> </v>
      </c>
      <c r="B228" s="28"/>
      <c r="C228" s="27"/>
      <c r="D228" s="27"/>
      <c r="E228" s="27"/>
      <c r="F228" s="27"/>
      <c r="G228" s="27"/>
      <c r="H228" s="27"/>
      <c r="I228" s="27"/>
      <c r="J228" s="91"/>
      <c r="K228" s="92"/>
    </row>
    <row r="229" spans="1:11" ht="15" x14ac:dyDescent="0.25">
      <c r="A229" s="40" t="str">
        <f>StudentInfo[[#This Row],[Student Full Name]]</f>
        <v xml:space="preserve"> </v>
      </c>
      <c r="B229" s="28"/>
      <c r="C229" s="27"/>
      <c r="D229" s="27"/>
      <c r="E229" s="27"/>
      <c r="F229" s="27"/>
      <c r="G229" s="27"/>
      <c r="H229" s="27"/>
      <c r="I229" s="27"/>
      <c r="J229" s="91"/>
      <c r="K229" s="92"/>
    </row>
    <row r="230" spans="1:11" ht="15" x14ac:dyDescent="0.25">
      <c r="A230" s="40" t="str">
        <f>StudentInfo[[#This Row],[Student Full Name]]</f>
        <v xml:space="preserve"> </v>
      </c>
      <c r="B230" s="28"/>
      <c r="C230" s="27"/>
      <c r="D230" s="27"/>
      <c r="E230" s="27"/>
      <c r="F230" s="27"/>
      <c r="G230" s="27"/>
      <c r="H230" s="27"/>
      <c r="I230" s="27"/>
      <c r="J230" s="91"/>
      <c r="K230" s="92"/>
    </row>
    <row r="231" spans="1:11" ht="15" x14ac:dyDescent="0.25">
      <c r="A231" s="40" t="str">
        <f>StudentInfo[[#This Row],[Student Full Name]]</f>
        <v xml:space="preserve"> </v>
      </c>
      <c r="B231" s="28"/>
      <c r="C231" s="27"/>
      <c r="D231" s="27"/>
      <c r="E231" s="27"/>
      <c r="F231" s="27"/>
      <c r="G231" s="27"/>
      <c r="H231" s="27"/>
      <c r="I231" s="27"/>
      <c r="J231" s="91"/>
      <c r="K231" s="92"/>
    </row>
    <row r="232" spans="1:11" ht="15" x14ac:dyDescent="0.25">
      <c r="A232" s="40" t="str">
        <f>StudentInfo[[#This Row],[Student Full Name]]</f>
        <v xml:space="preserve"> </v>
      </c>
      <c r="B232" s="28"/>
      <c r="C232" s="27"/>
      <c r="D232" s="27"/>
      <c r="E232" s="27"/>
      <c r="F232" s="27"/>
      <c r="G232" s="27"/>
      <c r="H232" s="27"/>
      <c r="I232" s="27"/>
      <c r="J232" s="91"/>
      <c r="K232" s="92"/>
    </row>
    <row r="233" spans="1:11" ht="15" x14ac:dyDescent="0.25">
      <c r="A233" s="40" t="str">
        <f>StudentInfo[[#This Row],[Student Full Name]]</f>
        <v xml:space="preserve"> </v>
      </c>
      <c r="B233" s="28"/>
      <c r="C233" s="27"/>
      <c r="D233" s="27"/>
      <c r="E233" s="27"/>
      <c r="F233" s="27"/>
      <c r="G233" s="27"/>
      <c r="H233" s="27"/>
      <c r="I233" s="27"/>
      <c r="J233" s="91"/>
      <c r="K233" s="92"/>
    </row>
    <row r="234" spans="1:11" ht="15" x14ac:dyDescent="0.25">
      <c r="A234" s="40" t="str">
        <f>StudentInfo[[#This Row],[Student Full Name]]</f>
        <v xml:space="preserve"> </v>
      </c>
      <c r="B234" s="28"/>
      <c r="C234" s="27"/>
      <c r="D234" s="27"/>
      <c r="E234" s="27"/>
      <c r="F234" s="27"/>
      <c r="G234" s="27"/>
      <c r="H234" s="27"/>
      <c r="I234" s="27"/>
      <c r="J234" s="91"/>
      <c r="K234" s="92"/>
    </row>
    <row r="235" spans="1:11" ht="15" x14ac:dyDescent="0.25">
      <c r="A235" s="40" t="str">
        <f>StudentInfo[[#This Row],[Student Full Name]]</f>
        <v xml:space="preserve"> </v>
      </c>
      <c r="B235" s="28"/>
      <c r="C235" s="27"/>
      <c r="D235" s="27"/>
      <c r="E235" s="27"/>
      <c r="F235" s="27"/>
      <c r="G235" s="27"/>
      <c r="H235" s="27"/>
      <c r="I235" s="27"/>
      <c r="J235" s="91"/>
      <c r="K235" s="92"/>
    </row>
    <row r="236" spans="1:11" ht="15" x14ac:dyDescent="0.25">
      <c r="A236" s="40" t="str">
        <f>StudentInfo[[#This Row],[Student Full Name]]</f>
        <v xml:space="preserve"> </v>
      </c>
      <c r="B236" s="28"/>
      <c r="C236" s="27"/>
      <c r="D236" s="27"/>
      <c r="E236" s="27"/>
      <c r="F236" s="27"/>
      <c r="G236" s="27"/>
      <c r="H236" s="27"/>
      <c r="I236" s="27"/>
      <c r="J236" s="91"/>
      <c r="K236" s="92"/>
    </row>
    <row r="237" spans="1:11" ht="15" x14ac:dyDescent="0.25">
      <c r="A237" s="40" t="str">
        <f>StudentInfo[[#This Row],[Student Full Name]]</f>
        <v xml:space="preserve"> </v>
      </c>
      <c r="B237" s="28"/>
      <c r="C237" s="27"/>
      <c r="D237" s="27"/>
      <c r="E237" s="27"/>
      <c r="F237" s="27"/>
      <c r="G237" s="27"/>
      <c r="H237" s="27"/>
      <c r="I237" s="27"/>
      <c r="J237" s="91"/>
      <c r="K237" s="92"/>
    </row>
    <row r="238" spans="1:11" ht="15" x14ac:dyDescent="0.25">
      <c r="A238" s="40" t="str">
        <f>StudentInfo[[#This Row],[Student Full Name]]</f>
        <v xml:space="preserve"> </v>
      </c>
      <c r="B238" s="28"/>
      <c r="C238" s="27"/>
      <c r="D238" s="27"/>
      <c r="E238" s="27"/>
      <c r="F238" s="27"/>
      <c r="G238" s="27"/>
      <c r="H238" s="27"/>
      <c r="I238" s="27"/>
      <c r="J238" s="91"/>
      <c r="K238" s="92"/>
    </row>
    <row r="239" spans="1:11" ht="15" x14ac:dyDescent="0.25">
      <c r="A239" s="40" t="str">
        <f>StudentInfo[[#This Row],[Student Full Name]]</f>
        <v xml:space="preserve"> </v>
      </c>
      <c r="B239" s="28"/>
      <c r="C239" s="27"/>
      <c r="D239" s="27"/>
      <c r="E239" s="27"/>
      <c r="F239" s="27"/>
      <c r="G239" s="27"/>
      <c r="H239" s="27"/>
      <c r="I239" s="27"/>
      <c r="J239" s="91"/>
      <c r="K239" s="92"/>
    </row>
    <row r="240" spans="1:11" ht="15" x14ac:dyDescent="0.25">
      <c r="A240" s="40" t="str">
        <f>StudentInfo[[#This Row],[Student Full Name]]</f>
        <v xml:space="preserve"> </v>
      </c>
      <c r="B240" s="28"/>
      <c r="C240" s="27"/>
      <c r="D240" s="27"/>
      <c r="E240" s="27"/>
      <c r="F240" s="27"/>
      <c r="G240" s="27"/>
      <c r="H240" s="27"/>
      <c r="I240" s="27"/>
      <c r="J240" s="91"/>
      <c r="K240" s="92"/>
    </row>
    <row r="241" spans="1:11" ht="15" x14ac:dyDescent="0.25">
      <c r="A241" s="40" t="str">
        <f>StudentInfo[[#This Row],[Student Full Name]]</f>
        <v xml:space="preserve"> </v>
      </c>
      <c r="B241" s="28"/>
      <c r="C241" s="27"/>
      <c r="D241" s="27"/>
      <c r="E241" s="27"/>
      <c r="F241" s="27"/>
      <c r="G241" s="27"/>
      <c r="H241" s="27"/>
      <c r="I241" s="27"/>
      <c r="J241" s="91"/>
      <c r="K241" s="92"/>
    </row>
    <row r="242" spans="1:11" ht="15" x14ac:dyDescent="0.25">
      <c r="A242" s="40" t="str">
        <f>StudentInfo[[#This Row],[Student Full Name]]</f>
        <v xml:space="preserve"> </v>
      </c>
      <c r="B242" s="28"/>
      <c r="C242" s="27"/>
      <c r="D242" s="27"/>
      <c r="E242" s="27"/>
      <c r="F242" s="27"/>
      <c r="G242" s="27"/>
      <c r="H242" s="27"/>
      <c r="I242" s="27"/>
      <c r="J242" s="91"/>
      <c r="K242" s="92"/>
    </row>
    <row r="243" spans="1:11" ht="15" x14ac:dyDescent="0.25">
      <c r="A243" s="40" t="str">
        <f>StudentInfo[[#This Row],[Student Full Name]]</f>
        <v xml:space="preserve"> </v>
      </c>
      <c r="B243" s="28"/>
      <c r="C243" s="27"/>
      <c r="D243" s="27"/>
      <c r="E243" s="27"/>
      <c r="F243" s="27"/>
      <c r="G243" s="27"/>
      <c r="H243" s="27"/>
      <c r="I243" s="27"/>
      <c r="J243" s="91"/>
      <c r="K243" s="92"/>
    </row>
    <row r="244" spans="1:11" ht="15" x14ac:dyDescent="0.25">
      <c r="A244" s="40" t="str">
        <f>StudentInfo[[#This Row],[Student Full Name]]</f>
        <v xml:space="preserve"> </v>
      </c>
      <c r="B244" s="28"/>
      <c r="C244" s="27"/>
      <c r="D244" s="27"/>
      <c r="E244" s="27"/>
      <c r="F244" s="27"/>
      <c r="G244" s="27"/>
      <c r="H244" s="27"/>
      <c r="I244" s="27"/>
      <c r="J244" s="91"/>
      <c r="K244" s="92"/>
    </row>
    <row r="245" spans="1:11" ht="15" x14ac:dyDescent="0.25">
      <c r="A245" s="40" t="str">
        <f>StudentInfo[[#This Row],[Student Full Name]]</f>
        <v xml:space="preserve"> </v>
      </c>
      <c r="B245" s="28"/>
      <c r="C245" s="27"/>
      <c r="D245" s="27"/>
      <c r="E245" s="27"/>
      <c r="F245" s="27"/>
      <c r="G245" s="27"/>
      <c r="H245" s="27"/>
      <c r="I245" s="27"/>
      <c r="J245" s="91"/>
      <c r="K245" s="92"/>
    </row>
    <row r="246" spans="1:11" ht="15" x14ac:dyDescent="0.25">
      <c r="A246" s="40" t="str">
        <f>StudentInfo[[#This Row],[Student Full Name]]</f>
        <v xml:space="preserve"> </v>
      </c>
      <c r="B246" s="28"/>
      <c r="C246" s="27"/>
      <c r="D246" s="27"/>
      <c r="E246" s="27"/>
      <c r="F246" s="27"/>
      <c r="G246" s="27"/>
      <c r="H246" s="27"/>
      <c r="I246" s="27"/>
      <c r="J246" s="91"/>
      <c r="K246" s="92"/>
    </row>
    <row r="247" spans="1:11" ht="15" x14ac:dyDescent="0.25">
      <c r="A247" s="40" t="str">
        <f>StudentInfo[[#This Row],[Student Full Name]]</f>
        <v xml:space="preserve"> </v>
      </c>
      <c r="B247" s="28"/>
      <c r="C247" s="27"/>
      <c r="D247" s="27"/>
      <c r="E247" s="27"/>
      <c r="F247" s="27"/>
      <c r="G247" s="27"/>
      <c r="H247" s="27"/>
      <c r="I247" s="27"/>
      <c r="J247" s="91"/>
      <c r="K247" s="92"/>
    </row>
    <row r="248" spans="1:11" ht="15" x14ac:dyDescent="0.25">
      <c r="A248" s="40" t="str">
        <f>StudentInfo[[#This Row],[Student Full Name]]</f>
        <v xml:space="preserve"> </v>
      </c>
      <c r="B248" s="28"/>
      <c r="C248" s="27"/>
      <c r="D248" s="27"/>
      <c r="E248" s="27"/>
      <c r="F248" s="27"/>
      <c r="G248" s="27"/>
      <c r="H248" s="27"/>
      <c r="I248" s="27"/>
      <c r="J248" s="91"/>
      <c r="K248" s="92"/>
    </row>
    <row r="249" spans="1:11" ht="15" x14ac:dyDescent="0.25">
      <c r="A249" s="40" t="str">
        <f>StudentInfo[[#This Row],[Student Full Name]]</f>
        <v xml:space="preserve"> </v>
      </c>
      <c r="B249" s="28"/>
      <c r="C249" s="27"/>
      <c r="D249" s="27"/>
      <c r="E249" s="27"/>
      <c r="F249" s="27"/>
      <c r="G249" s="27"/>
      <c r="H249" s="27"/>
      <c r="I249" s="27"/>
      <c r="J249" s="91"/>
      <c r="K249" s="92"/>
    </row>
    <row r="250" spans="1:11" ht="15" x14ac:dyDescent="0.25">
      <c r="A250" s="40" t="str">
        <f>StudentInfo[[#This Row],[Student Full Name]]</f>
        <v xml:space="preserve"> </v>
      </c>
      <c r="B250" s="28"/>
      <c r="C250" s="27"/>
      <c r="D250" s="27"/>
      <c r="E250" s="27"/>
      <c r="F250" s="27"/>
      <c r="G250" s="27"/>
      <c r="H250" s="27"/>
      <c r="I250" s="27"/>
      <c r="J250" s="91"/>
      <c r="K250" s="92"/>
    </row>
    <row r="251" spans="1:11" ht="15" x14ac:dyDescent="0.25">
      <c r="A251" s="40" t="str">
        <f>StudentInfo[[#This Row],[Student Full Name]]</f>
        <v xml:space="preserve"> </v>
      </c>
      <c r="B251" s="28"/>
      <c r="C251" s="27"/>
      <c r="D251" s="27"/>
      <c r="E251" s="27"/>
      <c r="F251" s="27"/>
      <c r="G251" s="27"/>
      <c r="H251" s="27"/>
      <c r="I251" s="27"/>
      <c r="J251" s="91"/>
      <c r="K251" s="92"/>
    </row>
    <row r="252" spans="1:11" ht="15" x14ac:dyDescent="0.25">
      <c r="A252" s="40" t="str">
        <f>StudentInfo[[#This Row],[Student Full Name]]</f>
        <v xml:space="preserve"> </v>
      </c>
      <c r="B252" s="28"/>
      <c r="C252" s="27"/>
      <c r="D252" s="27"/>
      <c r="E252" s="27"/>
      <c r="F252" s="27"/>
      <c r="G252" s="27"/>
      <c r="H252" s="27"/>
      <c r="I252" s="27"/>
      <c r="J252" s="91"/>
      <c r="K252" s="92"/>
    </row>
    <row r="253" spans="1:11" ht="15" x14ac:dyDescent="0.25">
      <c r="A253" s="40" t="str">
        <f>StudentInfo[[#This Row],[Student Full Name]]</f>
        <v xml:space="preserve"> </v>
      </c>
      <c r="B253" s="28"/>
      <c r="C253" s="27"/>
      <c r="D253" s="27"/>
      <c r="E253" s="27"/>
      <c r="F253" s="27"/>
      <c r="G253" s="27"/>
      <c r="H253" s="27"/>
      <c r="I253" s="27"/>
      <c r="J253" s="91"/>
      <c r="K253" s="92"/>
    </row>
    <row r="254" spans="1:11" ht="15" x14ac:dyDescent="0.25">
      <c r="A254" s="40" t="str">
        <f>StudentInfo[[#This Row],[Student Full Name]]</f>
        <v xml:space="preserve"> </v>
      </c>
      <c r="B254" s="28"/>
      <c r="C254" s="27"/>
      <c r="D254" s="27"/>
      <c r="E254" s="27"/>
      <c r="F254" s="27"/>
      <c r="G254" s="27"/>
      <c r="H254" s="27"/>
      <c r="I254" s="27"/>
      <c r="J254" s="91"/>
      <c r="K254" s="92"/>
    </row>
    <row r="255" spans="1:11" ht="15" x14ac:dyDescent="0.25">
      <c r="A255" s="40" t="str">
        <f>StudentInfo[[#This Row],[Student Full Name]]</f>
        <v xml:space="preserve"> </v>
      </c>
      <c r="B255" s="28"/>
      <c r="C255" s="27"/>
      <c r="D255" s="27"/>
      <c r="E255" s="27"/>
      <c r="F255" s="27"/>
      <c r="G255" s="27"/>
      <c r="H255" s="27"/>
      <c r="I255" s="27"/>
      <c r="J255" s="91"/>
      <c r="K255" s="92"/>
    </row>
    <row r="256" spans="1:11" ht="15" x14ac:dyDescent="0.25">
      <c r="A256" s="40" t="str">
        <f>StudentInfo[[#This Row],[Student Full Name]]</f>
        <v xml:space="preserve"> </v>
      </c>
      <c r="B256" s="28"/>
      <c r="C256" s="27"/>
      <c r="D256" s="27"/>
      <c r="E256" s="27"/>
      <c r="F256" s="27"/>
      <c r="G256" s="27"/>
      <c r="H256" s="27"/>
      <c r="I256" s="27"/>
      <c r="J256" s="91"/>
      <c r="K256" s="92"/>
    </row>
    <row r="257" spans="1:11" ht="15" x14ac:dyDescent="0.25">
      <c r="A257" s="40" t="str">
        <f>StudentInfo[[#This Row],[Student Full Name]]</f>
        <v xml:space="preserve"> </v>
      </c>
      <c r="B257" s="28"/>
      <c r="C257" s="27"/>
      <c r="D257" s="27"/>
      <c r="E257" s="27"/>
      <c r="F257" s="27"/>
      <c r="G257" s="27"/>
      <c r="H257" s="27"/>
      <c r="I257" s="27"/>
      <c r="J257" s="91"/>
      <c r="K257" s="92"/>
    </row>
    <row r="258" spans="1:11" ht="15" x14ac:dyDescent="0.25">
      <c r="A258" s="40" t="str">
        <f>StudentInfo[[#This Row],[Student Full Name]]</f>
        <v xml:space="preserve"> </v>
      </c>
      <c r="B258" s="28"/>
      <c r="C258" s="27"/>
      <c r="D258" s="27"/>
      <c r="E258" s="27"/>
      <c r="F258" s="27"/>
      <c r="G258" s="27"/>
      <c r="H258" s="27"/>
      <c r="I258" s="27"/>
      <c r="J258" s="91"/>
      <c r="K258" s="92"/>
    </row>
    <row r="259" spans="1:11" ht="15" x14ac:dyDescent="0.25">
      <c r="A259" s="40" t="str">
        <f>StudentInfo[[#This Row],[Student Full Name]]</f>
        <v xml:space="preserve"> </v>
      </c>
      <c r="B259" s="28"/>
      <c r="C259" s="27"/>
      <c r="D259" s="27"/>
      <c r="E259" s="27"/>
      <c r="F259" s="27"/>
      <c r="G259" s="27"/>
      <c r="H259" s="27"/>
      <c r="I259" s="27"/>
      <c r="J259" s="91"/>
      <c r="K259" s="92"/>
    </row>
    <row r="260" spans="1:11" ht="15" x14ac:dyDescent="0.25">
      <c r="A260" s="40" t="str">
        <f>StudentInfo[[#This Row],[Student Full Name]]</f>
        <v xml:space="preserve"> </v>
      </c>
      <c r="B260" s="28"/>
      <c r="C260" s="27"/>
      <c r="D260" s="27"/>
      <c r="E260" s="27"/>
      <c r="F260" s="27"/>
      <c r="G260" s="27"/>
      <c r="H260" s="27"/>
      <c r="I260" s="27"/>
      <c r="J260" s="91"/>
      <c r="K260" s="92"/>
    </row>
    <row r="261" spans="1:11" ht="15" x14ac:dyDescent="0.25">
      <c r="A261" s="40" t="str">
        <f>StudentInfo[[#This Row],[Student Full Name]]</f>
        <v xml:space="preserve"> </v>
      </c>
      <c r="B261" s="28"/>
      <c r="C261" s="27"/>
      <c r="D261" s="27"/>
      <c r="E261" s="27"/>
      <c r="F261" s="27"/>
      <c r="G261" s="27"/>
      <c r="H261" s="27"/>
      <c r="I261" s="27"/>
      <c r="J261" s="91"/>
      <c r="K261" s="92"/>
    </row>
    <row r="262" spans="1:11" ht="15" x14ac:dyDescent="0.25">
      <c r="A262" s="40" t="str">
        <f>StudentInfo[[#This Row],[Student Full Name]]</f>
        <v xml:space="preserve"> </v>
      </c>
      <c r="B262" s="28"/>
      <c r="C262" s="27"/>
      <c r="D262" s="27"/>
      <c r="E262" s="27"/>
      <c r="F262" s="27"/>
      <c r="G262" s="27"/>
      <c r="H262" s="27"/>
      <c r="I262" s="27"/>
      <c r="J262" s="91"/>
      <c r="K262" s="92"/>
    </row>
    <row r="263" spans="1:11" ht="15" x14ac:dyDescent="0.25">
      <c r="A263" s="40" t="str">
        <f>StudentInfo[[#This Row],[Student Full Name]]</f>
        <v xml:space="preserve"> </v>
      </c>
      <c r="B263" s="28"/>
      <c r="C263" s="27"/>
      <c r="D263" s="27"/>
      <c r="E263" s="27"/>
      <c r="F263" s="27"/>
      <c r="G263" s="27"/>
      <c r="H263" s="27"/>
      <c r="I263" s="27"/>
      <c r="J263" s="91"/>
      <c r="K263" s="92"/>
    </row>
    <row r="264" spans="1:11" ht="15" x14ac:dyDescent="0.25">
      <c r="A264" s="40" t="str">
        <f>StudentInfo[[#This Row],[Student Full Name]]</f>
        <v xml:space="preserve"> </v>
      </c>
      <c r="B264" s="28"/>
      <c r="C264" s="27"/>
      <c r="D264" s="27"/>
      <c r="E264" s="27"/>
      <c r="F264" s="27"/>
      <c r="G264" s="27"/>
      <c r="H264" s="27"/>
      <c r="I264" s="27"/>
      <c r="J264" s="91"/>
      <c r="K264" s="92"/>
    </row>
    <row r="265" spans="1:11" ht="15" x14ac:dyDescent="0.25">
      <c r="A265" s="40" t="str">
        <f>StudentInfo[[#This Row],[Student Full Name]]</f>
        <v xml:space="preserve"> </v>
      </c>
      <c r="B265" s="28"/>
      <c r="C265" s="27"/>
      <c r="D265" s="27"/>
      <c r="E265" s="27"/>
      <c r="F265" s="27"/>
      <c r="G265" s="27"/>
      <c r="H265" s="27"/>
      <c r="I265" s="27"/>
      <c r="J265" s="91"/>
      <c r="K265" s="92"/>
    </row>
    <row r="266" spans="1:11" ht="15" x14ac:dyDescent="0.25">
      <c r="A266" s="40" t="str">
        <f>StudentInfo[[#This Row],[Student Full Name]]</f>
        <v xml:space="preserve"> </v>
      </c>
      <c r="B266" s="28"/>
      <c r="C266" s="27"/>
      <c r="D266" s="27"/>
      <c r="E266" s="27"/>
      <c r="F266" s="27"/>
      <c r="G266" s="27"/>
      <c r="H266" s="27"/>
      <c r="I266" s="27"/>
      <c r="J266" s="91"/>
      <c r="K266" s="92"/>
    </row>
    <row r="267" spans="1:11" ht="15" x14ac:dyDescent="0.25">
      <c r="A267" s="40" t="str">
        <f>StudentInfo[[#This Row],[Student Full Name]]</f>
        <v xml:space="preserve"> </v>
      </c>
      <c r="B267" s="28"/>
      <c r="C267" s="27"/>
      <c r="D267" s="27"/>
      <c r="E267" s="27"/>
      <c r="F267" s="27"/>
      <c r="G267" s="27"/>
      <c r="H267" s="27"/>
      <c r="I267" s="27"/>
      <c r="J267" s="91"/>
      <c r="K267" s="92"/>
    </row>
    <row r="268" spans="1:11" ht="15" x14ac:dyDescent="0.25">
      <c r="A268" s="40" t="str">
        <f>StudentInfo[[#This Row],[Student Full Name]]</f>
        <v xml:space="preserve"> </v>
      </c>
      <c r="B268" s="28"/>
      <c r="C268" s="27"/>
      <c r="D268" s="27"/>
      <c r="E268" s="27"/>
      <c r="F268" s="27"/>
      <c r="G268" s="27"/>
      <c r="H268" s="27"/>
      <c r="I268" s="27"/>
      <c r="J268" s="91"/>
      <c r="K268" s="92"/>
    </row>
    <row r="269" spans="1:11" ht="15" x14ac:dyDescent="0.25">
      <c r="A269" s="40" t="str">
        <f>StudentInfo[[#This Row],[Student Full Name]]</f>
        <v xml:space="preserve"> </v>
      </c>
      <c r="B269" s="28"/>
      <c r="C269" s="27"/>
      <c r="D269" s="27"/>
      <c r="E269" s="27"/>
      <c r="F269" s="27"/>
      <c r="G269" s="27"/>
      <c r="H269" s="27"/>
      <c r="I269" s="27"/>
      <c r="J269" s="91"/>
      <c r="K269" s="92"/>
    </row>
    <row r="270" spans="1:11" ht="15" x14ac:dyDescent="0.25">
      <c r="A270" s="40" t="str">
        <f>StudentInfo[[#This Row],[Student Full Name]]</f>
        <v xml:space="preserve"> </v>
      </c>
      <c r="B270" s="28"/>
      <c r="C270" s="27"/>
      <c r="D270" s="27"/>
      <c r="E270" s="27"/>
      <c r="F270" s="27"/>
      <c r="G270" s="27"/>
      <c r="H270" s="27"/>
      <c r="I270" s="27"/>
      <c r="J270" s="91"/>
      <c r="K270" s="92"/>
    </row>
    <row r="271" spans="1:11" ht="15" x14ac:dyDescent="0.25">
      <c r="A271" s="40" t="str">
        <f>StudentInfo[[#This Row],[Student Full Name]]</f>
        <v xml:space="preserve"> </v>
      </c>
      <c r="B271" s="28"/>
      <c r="C271" s="27"/>
      <c r="D271" s="27"/>
      <c r="E271" s="27"/>
      <c r="F271" s="27"/>
      <c r="G271" s="27"/>
      <c r="H271" s="27"/>
      <c r="I271" s="27"/>
      <c r="J271" s="91"/>
      <c r="K271" s="92"/>
    </row>
    <row r="272" spans="1:11" ht="15" x14ac:dyDescent="0.25">
      <c r="A272" s="40" t="str">
        <f>StudentInfo[[#This Row],[Student Full Name]]</f>
        <v xml:space="preserve"> </v>
      </c>
      <c r="B272" s="28"/>
      <c r="C272" s="27"/>
      <c r="D272" s="27"/>
      <c r="E272" s="27"/>
      <c r="F272" s="27"/>
      <c r="G272" s="27"/>
      <c r="H272" s="27"/>
      <c r="I272" s="27"/>
      <c r="J272" s="91"/>
      <c r="K272" s="92"/>
    </row>
    <row r="273" spans="1:11" ht="15" x14ac:dyDescent="0.25">
      <c r="A273" s="40" t="str">
        <f>StudentInfo[[#This Row],[Student Full Name]]</f>
        <v xml:space="preserve"> </v>
      </c>
      <c r="B273" s="28"/>
      <c r="C273" s="27"/>
      <c r="D273" s="27"/>
      <c r="E273" s="27"/>
      <c r="F273" s="27"/>
      <c r="G273" s="27"/>
      <c r="H273" s="27"/>
      <c r="I273" s="27"/>
      <c r="J273" s="91"/>
      <c r="K273" s="92"/>
    </row>
    <row r="274" spans="1:11" ht="15" x14ac:dyDescent="0.25">
      <c r="A274" s="40" t="str">
        <f>StudentInfo[[#This Row],[Student Full Name]]</f>
        <v xml:space="preserve"> </v>
      </c>
      <c r="B274" s="28"/>
      <c r="C274" s="27"/>
      <c r="D274" s="27"/>
      <c r="E274" s="27"/>
      <c r="F274" s="27"/>
      <c r="G274" s="27"/>
      <c r="H274" s="27"/>
      <c r="I274" s="27"/>
      <c r="J274" s="91"/>
      <c r="K274" s="92"/>
    </row>
    <row r="275" spans="1:11" ht="15" x14ac:dyDescent="0.25">
      <c r="A275" s="40" t="str">
        <f>StudentInfo[[#This Row],[Student Full Name]]</f>
        <v xml:space="preserve"> </v>
      </c>
      <c r="B275" s="28"/>
      <c r="C275" s="27"/>
      <c r="D275" s="27"/>
      <c r="E275" s="27"/>
      <c r="F275" s="27"/>
      <c r="G275" s="27"/>
      <c r="H275" s="27"/>
      <c r="I275" s="27"/>
      <c r="J275" s="91"/>
      <c r="K275" s="92"/>
    </row>
    <row r="276" spans="1:11" ht="15" x14ac:dyDescent="0.25">
      <c r="A276" s="40" t="str">
        <f>StudentInfo[[#This Row],[Student Full Name]]</f>
        <v xml:space="preserve"> </v>
      </c>
      <c r="B276" s="28"/>
      <c r="C276" s="27"/>
      <c r="D276" s="27"/>
      <c r="E276" s="27"/>
      <c r="F276" s="27"/>
      <c r="G276" s="27"/>
      <c r="H276" s="27"/>
      <c r="I276" s="27"/>
      <c r="J276" s="91"/>
      <c r="K276" s="92"/>
    </row>
    <row r="277" spans="1:11" ht="15" x14ac:dyDescent="0.25">
      <c r="A277" s="40" t="str">
        <f>StudentInfo[[#This Row],[Student Full Name]]</f>
        <v xml:space="preserve"> </v>
      </c>
      <c r="B277" s="28"/>
      <c r="C277" s="27"/>
      <c r="D277" s="27"/>
      <c r="E277" s="27"/>
      <c r="F277" s="27"/>
      <c r="G277" s="27"/>
      <c r="H277" s="27"/>
      <c r="I277" s="27"/>
      <c r="J277" s="91"/>
      <c r="K277" s="92"/>
    </row>
    <row r="278" spans="1:11" ht="15" x14ac:dyDescent="0.25">
      <c r="A278" s="40" t="str">
        <f>StudentInfo[[#This Row],[Student Full Name]]</f>
        <v xml:space="preserve"> </v>
      </c>
      <c r="B278" s="28"/>
      <c r="C278" s="27"/>
      <c r="D278" s="27"/>
      <c r="E278" s="27"/>
      <c r="F278" s="27"/>
      <c r="G278" s="27"/>
      <c r="H278" s="27"/>
      <c r="I278" s="27"/>
      <c r="J278" s="91"/>
      <c r="K278" s="92"/>
    </row>
    <row r="279" spans="1:11" ht="15" x14ac:dyDescent="0.25">
      <c r="A279" s="40" t="str">
        <f>StudentInfo[[#This Row],[Student Full Name]]</f>
        <v xml:space="preserve"> </v>
      </c>
      <c r="B279" s="28"/>
      <c r="C279" s="27"/>
      <c r="D279" s="27"/>
      <c r="E279" s="27"/>
      <c r="F279" s="27"/>
      <c r="G279" s="27"/>
      <c r="H279" s="27"/>
      <c r="I279" s="27"/>
      <c r="J279" s="91"/>
      <c r="K279" s="92"/>
    </row>
    <row r="280" spans="1:11" ht="15" x14ac:dyDescent="0.25">
      <c r="A280" s="40" t="str">
        <f>StudentInfo[[#This Row],[Student Full Name]]</f>
        <v xml:space="preserve"> </v>
      </c>
      <c r="B280" s="28"/>
      <c r="C280" s="27"/>
      <c r="D280" s="27"/>
      <c r="E280" s="27"/>
      <c r="F280" s="27"/>
      <c r="G280" s="27"/>
      <c r="H280" s="27"/>
      <c r="I280" s="27"/>
      <c r="J280" s="91"/>
      <c r="K280" s="92"/>
    </row>
    <row r="281" spans="1:11" ht="15" x14ac:dyDescent="0.25">
      <c r="A281" s="40" t="str">
        <f>StudentInfo[[#This Row],[Student Full Name]]</f>
        <v xml:space="preserve"> </v>
      </c>
      <c r="B281" s="28"/>
      <c r="C281" s="27"/>
      <c r="D281" s="27"/>
      <c r="E281" s="27"/>
      <c r="F281" s="27"/>
      <c r="G281" s="27"/>
      <c r="H281" s="27"/>
      <c r="I281" s="27"/>
      <c r="J281" s="91"/>
      <c r="K281" s="92"/>
    </row>
    <row r="282" spans="1:11" ht="15" x14ac:dyDescent="0.25">
      <c r="A282" s="40" t="str">
        <f>StudentInfo[[#This Row],[Student Full Name]]</f>
        <v xml:space="preserve"> </v>
      </c>
      <c r="B282" s="28"/>
      <c r="C282" s="27"/>
      <c r="D282" s="27"/>
      <c r="E282" s="27"/>
      <c r="F282" s="27"/>
      <c r="G282" s="27"/>
      <c r="H282" s="27"/>
      <c r="I282" s="27"/>
      <c r="J282" s="91"/>
      <c r="K282" s="92"/>
    </row>
    <row r="283" spans="1:11" ht="15" x14ac:dyDescent="0.25">
      <c r="A283" s="40" t="str">
        <f>StudentInfo[[#This Row],[Student Full Name]]</f>
        <v xml:space="preserve"> </v>
      </c>
      <c r="B283" s="28"/>
      <c r="C283" s="27"/>
      <c r="D283" s="27"/>
      <c r="E283" s="27"/>
      <c r="F283" s="27"/>
      <c r="G283" s="27"/>
      <c r="H283" s="27"/>
      <c r="I283" s="27"/>
      <c r="J283" s="91"/>
      <c r="K283" s="92"/>
    </row>
    <row r="284" spans="1:11" ht="15" x14ac:dyDescent="0.25">
      <c r="A284" s="40" t="str">
        <f>StudentInfo[[#This Row],[Student Full Name]]</f>
        <v xml:space="preserve"> </v>
      </c>
      <c r="B284" s="28"/>
      <c r="C284" s="27"/>
      <c r="D284" s="27"/>
      <c r="E284" s="27"/>
      <c r="F284" s="27"/>
      <c r="G284" s="27"/>
      <c r="H284" s="27"/>
      <c r="I284" s="27"/>
      <c r="J284" s="91"/>
      <c r="K284" s="92"/>
    </row>
    <row r="285" spans="1:11" ht="15" x14ac:dyDescent="0.25">
      <c r="A285" s="40" t="str">
        <f>StudentInfo[[#This Row],[Student Full Name]]</f>
        <v xml:space="preserve"> </v>
      </c>
      <c r="B285" s="28"/>
      <c r="C285" s="27"/>
      <c r="D285" s="27"/>
      <c r="E285" s="27"/>
      <c r="F285" s="27"/>
      <c r="G285" s="27"/>
      <c r="H285" s="27"/>
      <c r="I285" s="27"/>
      <c r="J285" s="91"/>
      <c r="K285" s="92"/>
    </row>
    <row r="286" spans="1:11" ht="15" x14ac:dyDescent="0.25">
      <c r="A286" s="40" t="str">
        <f>StudentInfo[[#This Row],[Student Full Name]]</f>
        <v xml:space="preserve"> </v>
      </c>
      <c r="B286" s="28"/>
      <c r="C286" s="27"/>
      <c r="D286" s="27"/>
      <c r="E286" s="27"/>
      <c r="F286" s="27"/>
      <c r="G286" s="27"/>
      <c r="H286" s="27"/>
      <c r="I286" s="27"/>
      <c r="J286" s="91"/>
      <c r="K286" s="92"/>
    </row>
    <row r="287" spans="1:11" ht="15" x14ac:dyDescent="0.25">
      <c r="A287" s="40" t="str">
        <f>StudentInfo[[#This Row],[Student Full Name]]</f>
        <v xml:space="preserve"> </v>
      </c>
      <c r="B287" s="28"/>
      <c r="C287" s="27"/>
      <c r="D287" s="27"/>
      <c r="E287" s="27"/>
      <c r="F287" s="27"/>
      <c r="G287" s="27"/>
      <c r="H287" s="27"/>
      <c r="I287" s="27"/>
      <c r="J287" s="91"/>
      <c r="K287" s="92"/>
    </row>
    <row r="288" spans="1:11" ht="15" x14ac:dyDescent="0.25">
      <c r="A288" s="40" t="str">
        <f>StudentInfo[[#This Row],[Student Full Name]]</f>
        <v xml:space="preserve"> </v>
      </c>
      <c r="B288" s="28"/>
      <c r="C288" s="27"/>
      <c r="D288" s="27"/>
      <c r="E288" s="27"/>
      <c r="F288" s="27"/>
      <c r="G288" s="27"/>
      <c r="H288" s="27"/>
      <c r="I288" s="27"/>
      <c r="J288" s="91"/>
      <c r="K288" s="92"/>
    </row>
    <row r="289" spans="1:11" ht="15" x14ac:dyDescent="0.25">
      <c r="A289" s="40" t="str">
        <f>StudentInfo[[#This Row],[Student Full Name]]</f>
        <v xml:space="preserve"> </v>
      </c>
      <c r="B289" s="28"/>
      <c r="C289" s="27"/>
      <c r="D289" s="27"/>
      <c r="E289" s="27"/>
      <c r="F289" s="27"/>
      <c r="G289" s="27"/>
      <c r="H289" s="27"/>
      <c r="I289" s="27"/>
      <c r="J289" s="91"/>
      <c r="K289" s="92"/>
    </row>
    <row r="290" spans="1:11" ht="15" x14ac:dyDescent="0.25">
      <c r="A290" s="40" t="str">
        <f>StudentInfo[[#This Row],[Student Full Name]]</f>
        <v xml:space="preserve"> </v>
      </c>
      <c r="B290" s="28"/>
      <c r="C290" s="27"/>
      <c r="D290" s="27"/>
      <c r="E290" s="27"/>
      <c r="F290" s="27"/>
      <c r="G290" s="27"/>
      <c r="H290" s="27"/>
      <c r="I290" s="27"/>
      <c r="J290" s="91"/>
      <c r="K290" s="92"/>
    </row>
    <row r="291" spans="1:11" ht="15" x14ac:dyDescent="0.25">
      <c r="A291" s="40" t="str">
        <f>StudentInfo[[#This Row],[Student Full Name]]</f>
        <v xml:space="preserve"> </v>
      </c>
      <c r="B291" s="28"/>
      <c r="C291" s="27"/>
      <c r="D291" s="27"/>
      <c r="E291" s="27"/>
      <c r="F291" s="27"/>
      <c r="G291" s="27"/>
      <c r="H291" s="27"/>
      <c r="I291" s="27"/>
      <c r="J291" s="91"/>
      <c r="K291" s="92"/>
    </row>
    <row r="292" spans="1:11" ht="15" x14ac:dyDescent="0.25">
      <c r="A292" s="40" t="str">
        <f>StudentInfo[[#This Row],[Student Full Name]]</f>
        <v xml:space="preserve"> </v>
      </c>
      <c r="B292" s="28"/>
      <c r="C292" s="27"/>
      <c r="D292" s="27"/>
      <c r="E292" s="27"/>
      <c r="F292" s="27"/>
      <c r="G292" s="27"/>
      <c r="H292" s="27"/>
      <c r="I292" s="27"/>
      <c r="J292" s="91"/>
      <c r="K292" s="92"/>
    </row>
    <row r="293" spans="1:11" ht="15" x14ac:dyDescent="0.25">
      <c r="A293" s="40" t="str">
        <f>StudentInfo[[#This Row],[Student Full Name]]</f>
        <v xml:space="preserve"> </v>
      </c>
      <c r="B293" s="28"/>
      <c r="C293" s="27"/>
      <c r="D293" s="27"/>
      <c r="E293" s="27"/>
      <c r="F293" s="27"/>
      <c r="G293" s="27"/>
      <c r="H293" s="27"/>
      <c r="I293" s="27"/>
      <c r="J293" s="91"/>
      <c r="K293" s="92"/>
    </row>
    <row r="294" spans="1:11" ht="15" x14ac:dyDescent="0.25">
      <c r="A294" s="40" t="str">
        <f>StudentInfo[[#This Row],[Student Full Name]]</f>
        <v xml:space="preserve"> </v>
      </c>
      <c r="B294" s="28"/>
      <c r="C294" s="27"/>
      <c r="D294" s="27"/>
      <c r="E294" s="27"/>
      <c r="F294" s="27"/>
      <c r="G294" s="27"/>
      <c r="H294" s="27"/>
      <c r="I294" s="27"/>
      <c r="J294" s="91"/>
      <c r="K294" s="92"/>
    </row>
    <row r="295" spans="1:11" ht="15" x14ac:dyDescent="0.25">
      <c r="A295" s="40" t="str">
        <f>StudentInfo[[#This Row],[Student Full Name]]</f>
        <v xml:space="preserve"> </v>
      </c>
      <c r="B295" s="28"/>
      <c r="C295" s="27"/>
      <c r="D295" s="27"/>
      <c r="E295" s="27"/>
      <c r="F295" s="27"/>
      <c r="G295" s="27"/>
      <c r="H295" s="27"/>
      <c r="I295" s="27"/>
      <c r="J295" s="91"/>
      <c r="K295" s="92"/>
    </row>
    <row r="296" spans="1:11" ht="15" x14ac:dyDescent="0.25">
      <c r="A296" s="40" t="str">
        <f>StudentInfo[[#This Row],[Student Full Name]]</f>
        <v xml:space="preserve"> </v>
      </c>
      <c r="B296" s="28"/>
      <c r="C296" s="27"/>
      <c r="D296" s="27"/>
      <c r="E296" s="27"/>
      <c r="F296" s="27"/>
      <c r="G296" s="27"/>
      <c r="H296" s="27"/>
      <c r="I296" s="27"/>
      <c r="J296" s="91"/>
      <c r="K296" s="92"/>
    </row>
    <row r="297" spans="1:11" ht="15" x14ac:dyDescent="0.25">
      <c r="A297" s="40" t="str">
        <f>StudentInfo[[#This Row],[Student Full Name]]</f>
        <v xml:space="preserve"> </v>
      </c>
      <c r="B297" s="28"/>
      <c r="C297" s="27"/>
      <c r="D297" s="27"/>
      <c r="E297" s="27"/>
      <c r="F297" s="27"/>
      <c r="G297" s="27"/>
      <c r="H297" s="27"/>
      <c r="I297" s="27"/>
      <c r="J297" s="91"/>
      <c r="K297" s="92"/>
    </row>
    <row r="298" spans="1:11" ht="15" x14ac:dyDescent="0.25">
      <c r="A298" s="40" t="str">
        <f>StudentInfo[[#This Row],[Student Full Name]]</f>
        <v xml:space="preserve"> </v>
      </c>
      <c r="B298" s="28"/>
      <c r="C298" s="27"/>
      <c r="D298" s="27"/>
      <c r="E298" s="27"/>
      <c r="F298" s="27"/>
      <c r="G298" s="27"/>
      <c r="H298" s="27"/>
      <c r="I298" s="27"/>
      <c r="J298" s="91"/>
      <c r="K298" s="92"/>
    </row>
    <row r="299" spans="1:11" ht="15" x14ac:dyDescent="0.25">
      <c r="A299" s="40" t="str">
        <f>StudentInfo[[#This Row],[Student Full Name]]</f>
        <v xml:space="preserve"> </v>
      </c>
      <c r="B299" s="28"/>
      <c r="C299" s="27"/>
      <c r="D299" s="27"/>
      <c r="E299" s="27"/>
      <c r="F299" s="27"/>
      <c r="G299" s="27"/>
      <c r="H299" s="27"/>
      <c r="I299" s="27"/>
      <c r="J299" s="91"/>
      <c r="K299" s="92"/>
    </row>
    <row r="300" spans="1:11" ht="15" x14ac:dyDescent="0.25">
      <c r="A300" s="40" t="str">
        <f>StudentInfo[[#This Row],[Student Full Name]]</f>
        <v xml:space="preserve"> </v>
      </c>
      <c r="B300" s="28"/>
      <c r="C300" s="27"/>
      <c r="D300" s="27"/>
      <c r="E300" s="27"/>
      <c r="F300" s="27"/>
      <c r="G300" s="27"/>
      <c r="H300" s="27"/>
      <c r="I300" s="27"/>
      <c r="J300" s="91"/>
      <c r="K300" s="92"/>
    </row>
    <row r="301" spans="1:11" ht="15" x14ac:dyDescent="0.25">
      <c r="A301" s="40" t="str">
        <f>StudentInfo[[#This Row],[Student Full Name]]</f>
        <v xml:space="preserve"> </v>
      </c>
      <c r="B301" s="28"/>
      <c r="C301" s="27"/>
      <c r="D301" s="27"/>
      <c r="E301" s="27"/>
      <c r="F301" s="27"/>
      <c r="G301" s="27"/>
      <c r="H301" s="27"/>
      <c r="I301" s="27"/>
      <c r="J301" s="91"/>
      <c r="K301" s="92"/>
    </row>
    <row r="302" spans="1:11" ht="15" x14ac:dyDescent="0.25">
      <c r="A302" s="40" t="str">
        <f>StudentInfo[[#This Row],[Student Full Name]]</f>
        <v xml:space="preserve"> </v>
      </c>
      <c r="B302" s="28"/>
      <c r="C302" s="27"/>
      <c r="D302" s="27"/>
      <c r="E302" s="27"/>
      <c r="F302" s="27"/>
      <c r="G302" s="27"/>
      <c r="H302" s="27"/>
      <c r="I302" s="27"/>
      <c r="J302" s="91"/>
      <c r="K302" s="92"/>
    </row>
    <row r="303" spans="1:11" ht="15" x14ac:dyDescent="0.25">
      <c r="A303" s="40" t="str">
        <f>StudentInfo[[#This Row],[Student Full Name]]</f>
        <v xml:space="preserve"> </v>
      </c>
      <c r="B303" s="28"/>
      <c r="C303" s="27"/>
      <c r="D303" s="27"/>
      <c r="E303" s="27"/>
      <c r="F303" s="27"/>
      <c r="G303" s="27"/>
      <c r="H303" s="27"/>
      <c r="I303" s="27"/>
      <c r="J303" s="91"/>
      <c r="K303" s="92"/>
    </row>
    <row r="304" spans="1:11" ht="15" x14ac:dyDescent="0.25">
      <c r="A304" s="40" t="str">
        <f>StudentInfo[[#This Row],[Student Full Name]]</f>
        <v xml:space="preserve"> </v>
      </c>
      <c r="B304" s="28"/>
      <c r="C304" s="27"/>
      <c r="D304" s="27"/>
      <c r="E304" s="27"/>
      <c r="F304" s="27"/>
      <c r="G304" s="27"/>
      <c r="H304" s="27"/>
      <c r="I304" s="27"/>
      <c r="J304" s="91"/>
      <c r="K304" s="92"/>
    </row>
    <row r="305" spans="1:11" ht="15" x14ac:dyDescent="0.25">
      <c r="A305" s="40" t="str">
        <f>StudentInfo[[#This Row],[Student Full Name]]</f>
        <v xml:space="preserve"> </v>
      </c>
      <c r="B305" s="28"/>
      <c r="C305" s="27"/>
      <c r="D305" s="27"/>
      <c r="E305" s="27"/>
      <c r="F305" s="27"/>
      <c r="G305" s="27"/>
      <c r="H305" s="27"/>
      <c r="I305" s="27"/>
      <c r="J305" s="91"/>
      <c r="K305" s="92"/>
    </row>
    <row r="306" spans="1:11" ht="15" x14ac:dyDescent="0.25">
      <c r="A306" s="40" t="str">
        <f>StudentInfo[[#This Row],[Student Full Name]]</f>
        <v xml:space="preserve"> </v>
      </c>
      <c r="B306" s="28"/>
      <c r="C306" s="27"/>
      <c r="D306" s="27"/>
      <c r="E306" s="27"/>
      <c r="F306" s="27"/>
      <c r="G306" s="27"/>
      <c r="H306" s="27"/>
      <c r="I306" s="27"/>
      <c r="J306" s="91"/>
      <c r="K306" s="92"/>
    </row>
    <row r="307" spans="1:11" ht="15" x14ac:dyDescent="0.25">
      <c r="A307" s="40" t="str">
        <f>StudentInfo[[#This Row],[Student Full Name]]</f>
        <v xml:space="preserve"> </v>
      </c>
      <c r="B307" s="28"/>
      <c r="C307" s="27"/>
      <c r="D307" s="27"/>
      <c r="E307" s="27"/>
      <c r="F307" s="27"/>
      <c r="G307" s="27"/>
      <c r="H307" s="27"/>
      <c r="I307" s="27"/>
      <c r="J307" s="91"/>
      <c r="K307" s="92"/>
    </row>
    <row r="308" spans="1:11" ht="15" x14ac:dyDescent="0.25">
      <c r="A308" s="40" t="str">
        <f>StudentInfo[[#This Row],[Student Full Name]]</f>
        <v xml:space="preserve"> </v>
      </c>
      <c r="B308" s="28"/>
      <c r="C308" s="27"/>
      <c r="D308" s="27"/>
      <c r="E308" s="27"/>
      <c r="F308" s="27"/>
      <c r="G308" s="27"/>
      <c r="H308" s="27"/>
      <c r="I308" s="27"/>
      <c r="J308" s="91"/>
      <c r="K308" s="92"/>
    </row>
    <row r="309" spans="1:11" ht="15" x14ac:dyDescent="0.25">
      <c r="A309" s="40" t="str">
        <f>StudentInfo[[#This Row],[Student Full Name]]</f>
        <v xml:space="preserve"> </v>
      </c>
      <c r="B309" s="28"/>
      <c r="C309" s="27"/>
      <c r="D309" s="27"/>
      <c r="E309" s="27"/>
      <c r="F309" s="27"/>
      <c r="G309" s="27"/>
      <c r="H309" s="27"/>
      <c r="I309" s="27"/>
      <c r="J309" s="91"/>
      <c r="K309" s="92"/>
    </row>
    <row r="310" spans="1:11" ht="15" x14ac:dyDescent="0.25">
      <c r="A310" s="40" t="str">
        <f>StudentInfo[[#This Row],[Student Full Name]]</f>
        <v xml:space="preserve"> </v>
      </c>
      <c r="B310" s="28"/>
      <c r="C310" s="27"/>
      <c r="D310" s="27"/>
      <c r="E310" s="27"/>
      <c r="F310" s="27"/>
      <c r="G310" s="27"/>
      <c r="H310" s="27"/>
      <c r="I310" s="27"/>
      <c r="J310" s="91"/>
      <c r="K310" s="92"/>
    </row>
    <row r="311" spans="1:11" ht="15" x14ac:dyDescent="0.25">
      <c r="A311" s="40" t="str">
        <f>StudentInfo[[#This Row],[Student Full Name]]</f>
        <v xml:space="preserve"> </v>
      </c>
      <c r="B311" s="28"/>
      <c r="C311" s="27"/>
      <c r="D311" s="27"/>
      <c r="E311" s="27"/>
      <c r="F311" s="27"/>
      <c r="G311" s="27"/>
      <c r="H311" s="27"/>
      <c r="I311" s="27"/>
      <c r="J311" s="91"/>
      <c r="K311" s="92"/>
    </row>
    <row r="312" spans="1:11" ht="15" x14ac:dyDescent="0.25">
      <c r="A312" s="40" t="str">
        <f>StudentInfo[[#This Row],[Student Full Name]]</f>
        <v xml:space="preserve"> </v>
      </c>
      <c r="B312" s="28"/>
      <c r="C312" s="27"/>
      <c r="D312" s="27"/>
      <c r="E312" s="27"/>
      <c r="F312" s="27"/>
      <c r="G312" s="27"/>
      <c r="H312" s="27"/>
      <c r="I312" s="27"/>
      <c r="J312" s="91"/>
      <c r="K312" s="92"/>
    </row>
    <row r="313" spans="1:11" ht="15" x14ac:dyDescent="0.25">
      <c r="A313" s="40" t="str">
        <f>StudentInfo[[#This Row],[Student Full Name]]</f>
        <v xml:space="preserve"> </v>
      </c>
      <c r="B313" s="28"/>
      <c r="C313" s="27"/>
      <c r="D313" s="27"/>
      <c r="E313" s="27"/>
      <c r="F313" s="27"/>
      <c r="G313" s="27"/>
      <c r="H313" s="27"/>
      <c r="I313" s="27"/>
      <c r="J313" s="91"/>
      <c r="K313" s="92"/>
    </row>
    <row r="314" spans="1:11" ht="15" x14ac:dyDescent="0.25">
      <c r="A314" s="40" t="str">
        <f>StudentInfo[[#This Row],[Student Full Name]]</f>
        <v xml:space="preserve"> </v>
      </c>
      <c r="B314" s="28"/>
      <c r="C314" s="27"/>
      <c r="D314" s="27"/>
      <c r="E314" s="27"/>
      <c r="F314" s="27"/>
      <c r="G314" s="27"/>
      <c r="H314" s="27"/>
      <c r="I314" s="27"/>
      <c r="J314" s="91"/>
      <c r="K314" s="92"/>
    </row>
    <row r="315" spans="1:11" ht="15" x14ac:dyDescent="0.25">
      <c r="A315" s="40" t="str">
        <f>StudentInfo[[#This Row],[Student Full Name]]</f>
        <v xml:space="preserve"> </v>
      </c>
      <c r="B315" s="28"/>
      <c r="C315" s="27"/>
      <c r="D315" s="27"/>
      <c r="E315" s="27"/>
      <c r="F315" s="27"/>
      <c r="G315" s="27"/>
      <c r="H315" s="27"/>
      <c r="I315" s="27"/>
      <c r="J315" s="91"/>
      <c r="K315" s="92"/>
    </row>
    <row r="316" spans="1:11" ht="15" x14ac:dyDescent="0.25">
      <c r="A316" s="40" t="str">
        <f>StudentInfo[[#This Row],[Student Full Name]]</f>
        <v xml:space="preserve"> </v>
      </c>
      <c r="B316" s="28"/>
      <c r="C316" s="27"/>
      <c r="D316" s="27"/>
      <c r="E316" s="27"/>
      <c r="F316" s="27"/>
      <c r="G316" s="27"/>
      <c r="H316" s="27"/>
      <c r="I316" s="27"/>
      <c r="J316" s="91"/>
      <c r="K316" s="92"/>
    </row>
    <row r="317" spans="1:11" ht="15" x14ac:dyDescent="0.25">
      <c r="A317" s="40" t="str">
        <f>StudentInfo[[#This Row],[Student Full Name]]</f>
        <v xml:space="preserve"> </v>
      </c>
      <c r="B317" s="28"/>
      <c r="C317" s="27"/>
      <c r="D317" s="27"/>
      <c r="E317" s="27"/>
      <c r="F317" s="27"/>
      <c r="G317" s="27"/>
      <c r="H317" s="27"/>
      <c r="I317" s="27"/>
      <c r="J317" s="91"/>
      <c r="K317" s="92"/>
    </row>
    <row r="318" spans="1:11" ht="15" x14ac:dyDescent="0.25">
      <c r="A318" s="40" t="str">
        <f>StudentInfo[[#This Row],[Student Full Name]]</f>
        <v xml:space="preserve"> </v>
      </c>
      <c r="B318" s="28"/>
      <c r="C318" s="27"/>
      <c r="D318" s="27"/>
      <c r="E318" s="27"/>
      <c r="F318" s="27"/>
      <c r="G318" s="27"/>
      <c r="H318" s="27"/>
      <c r="I318" s="27"/>
      <c r="J318" s="91"/>
      <c r="K318" s="92"/>
    </row>
    <row r="319" spans="1:11" ht="15" x14ac:dyDescent="0.25">
      <c r="A319" s="40" t="str">
        <f>StudentInfo[[#This Row],[Student Full Name]]</f>
        <v xml:space="preserve"> </v>
      </c>
      <c r="B319" s="28"/>
      <c r="C319" s="27"/>
      <c r="D319" s="27"/>
      <c r="E319" s="27"/>
      <c r="F319" s="27"/>
      <c r="G319" s="27"/>
      <c r="H319" s="27"/>
      <c r="I319" s="27"/>
      <c r="J319" s="91"/>
      <c r="K319" s="92"/>
    </row>
    <row r="320" spans="1:11" ht="15" x14ac:dyDescent="0.25">
      <c r="A320" s="40" t="str">
        <f>StudentInfo[[#This Row],[Student Full Name]]</f>
        <v xml:space="preserve"> </v>
      </c>
      <c r="B320" s="28"/>
      <c r="C320" s="27"/>
      <c r="D320" s="27"/>
      <c r="E320" s="27"/>
      <c r="F320" s="27"/>
      <c r="G320" s="27"/>
      <c r="H320" s="27"/>
      <c r="I320" s="27"/>
      <c r="J320" s="91"/>
      <c r="K320" s="92"/>
    </row>
    <row r="321" spans="1:11" ht="15" x14ac:dyDescent="0.25">
      <c r="A321" s="40" t="str">
        <f>StudentInfo[[#This Row],[Student Full Name]]</f>
        <v xml:space="preserve"> </v>
      </c>
      <c r="B321" s="28"/>
      <c r="C321" s="27"/>
      <c r="D321" s="27"/>
      <c r="E321" s="27"/>
      <c r="F321" s="27"/>
      <c r="G321" s="27"/>
      <c r="H321" s="27"/>
      <c r="I321" s="27"/>
      <c r="J321" s="91"/>
      <c r="K321" s="92"/>
    </row>
    <row r="322" spans="1:11" ht="15" x14ac:dyDescent="0.25">
      <c r="A322" s="40" t="str">
        <f>StudentInfo[[#This Row],[Student Full Name]]</f>
        <v xml:space="preserve"> </v>
      </c>
      <c r="B322" s="28"/>
      <c r="C322" s="27"/>
      <c r="D322" s="27"/>
      <c r="E322" s="27"/>
      <c r="F322" s="27"/>
      <c r="G322" s="27"/>
      <c r="H322" s="27"/>
      <c r="I322" s="27"/>
      <c r="J322" s="91"/>
      <c r="K322" s="92"/>
    </row>
    <row r="323" spans="1:11" ht="15" x14ac:dyDescent="0.25">
      <c r="A323" s="40" t="str">
        <f>StudentInfo[[#This Row],[Student Full Name]]</f>
        <v xml:space="preserve"> </v>
      </c>
      <c r="B323" s="28"/>
      <c r="C323" s="27"/>
      <c r="D323" s="27"/>
      <c r="E323" s="27"/>
      <c r="F323" s="27"/>
      <c r="G323" s="27"/>
      <c r="H323" s="27"/>
      <c r="I323" s="27"/>
      <c r="J323" s="91"/>
      <c r="K323" s="92"/>
    </row>
    <row r="324" spans="1:11" ht="15" x14ac:dyDescent="0.25">
      <c r="A324" s="40" t="str">
        <f>StudentInfo[[#This Row],[Student Full Name]]</f>
        <v xml:space="preserve"> </v>
      </c>
      <c r="B324" s="28"/>
      <c r="C324" s="27"/>
      <c r="D324" s="27"/>
      <c r="E324" s="27"/>
      <c r="F324" s="27"/>
      <c r="G324" s="27"/>
      <c r="H324" s="27"/>
      <c r="I324" s="27"/>
      <c r="J324" s="91"/>
      <c r="K324" s="92"/>
    </row>
    <row r="325" spans="1:11" ht="15" x14ac:dyDescent="0.25">
      <c r="A325" s="40" t="str">
        <f>StudentInfo[[#This Row],[Student Full Name]]</f>
        <v xml:space="preserve"> </v>
      </c>
      <c r="B325" s="28"/>
      <c r="C325" s="27"/>
      <c r="D325" s="27"/>
      <c r="E325" s="27"/>
      <c r="F325" s="27"/>
      <c r="G325" s="27"/>
      <c r="H325" s="27"/>
      <c r="I325" s="27"/>
      <c r="J325" s="91"/>
      <c r="K325" s="92"/>
    </row>
    <row r="326" spans="1:11" ht="15" x14ac:dyDescent="0.25">
      <c r="A326" s="40" t="str">
        <f>StudentInfo[[#This Row],[Student Full Name]]</f>
        <v xml:space="preserve"> </v>
      </c>
      <c r="B326" s="28"/>
      <c r="C326" s="27"/>
      <c r="D326" s="27"/>
      <c r="E326" s="27"/>
      <c r="F326" s="27"/>
      <c r="G326" s="27"/>
      <c r="H326" s="27"/>
      <c r="I326" s="27"/>
      <c r="J326" s="91"/>
      <c r="K326" s="92"/>
    </row>
    <row r="327" spans="1:11" ht="15" x14ac:dyDescent="0.25">
      <c r="A327" s="40" t="str">
        <f>StudentInfo[[#This Row],[Student Full Name]]</f>
        <v xml:space="preserve"> </v>
      </c>
      <c r="B327" s="28"/>
      <c r="C327" s="27"/>
      <c r="D327" s="27"/>
      <c r="E327" s="27"/>
      <c r="F327" s="27"/>
      <c r="G327" s="27"/>
      <c r="H327" s="27"/>
      <c r="I327" s="27"/>
      <c r="J327" s="91"/>
      <c r="K327" s="92"/>
    </row>
    <row r="328" spans="1:11" ht="15" x14ac:dyDescent="0.25">
      <c r="A328" s="40" t="str">
        <f>StudentInfo[[#This Row],[Student Full Name]]</f>
        <v xml:space="preserve"> </v>
      </c>
      <c r="B328" s="28"/>
      <c r="C328" s="27"/>
      <c r="D328" s="27"/>
      <c r="E328" s="27"/>
      <c r="F328" s="27"/>
      <c r="G328" s="27"/>
      <c r="H328" s="27"/>
      <c r="I328" s="27"/>
      <c r="J328" s="91"/>
      <c r="K328" s="92"/>
    </row>
    <row r="329" spans="1:11" ht="15" x14ac:dyDescent="0.25">
      <c r="A329" s="40" t="str">
        <f>StudentInfo[[#This Row],[Student Full Name]]</f>
        <v xml:space="preserve"> </v>
      </c>
      <c r="B329" s="28"/>
      <c r="C329" s="27"/>
      <c r="D329" s="27"/>
      <c r="E329" s="27"/>
      <c r="F329" s="27"/>
      <c r="G329" s="27"/>
      <c r="H329" s="27"/>
      <c r="I329" s="27"/>
      <c r="J329" s="91"/>
      <c r="K329" s="92"/>
    </row>
    <row r="330" spans="1:11" ht="15" x14ac:dyDescent="0.25">
      <c r="A330" s="40" t="str">
        <f>StudentInfo[[#This Row],[Student Full Name]]</f>
        <v xml:space="preserve"> </v>
      </c>
      <c r="B330" s="28"/>
      <c r="C330" s="27"/>
      <c r="D330" s="27"/>
      <c r="E330" s="27"/>
      <c r="F330" s="27"/>
      <c r="G330" s="27"/>
      <c r="H330" s="27"/>
      <c r="I330" s="27"/>
      <c r="J330" s="91"/>
      <c r="K330" s="92"/>
    </row>
    <row r="331" spans="1:11" ht="15" x14ac:dyDescent="0.25">
      <c r="A331" s="40" t="str">
        <f>StudentInfo[[#This Row],[Student Full Name]]</f>
        <v xml:space="preserve"> </v>
      </c>
      <c r="B331" s="28"/>
      <c r="C331" s="27"/>
      <c r="D331" s="27"/>
      <c r="E331" s="27"/>
      <c r="F331" s="27"/>
      <c r="G331" s="27"/>
      <c r="H331" s="27"/>
      <c r="I331" s="27"/>
      <c r="J331" s="91"/>
      <c r="K331" s="92"/>
    </row>
    <row r="332" spans="1:11" ht="15" x14ac:dyDescent="0.25">
      <c r="A332" s="40" t="str">
        <f>StudentInfo[[#This Row],[Student Full Name]]</f>
        <v xml:space="preserve"> </v>
      </c>
      <c r="B332" s="28"/>
      <c r="C332" s="27"/>
      <c r="D332" s="27"/>
      <c r="E332" s="27"/>
      <c r="F332" s="27"/>
      <c r="G332" s="27"/>
      <c r="H332" s="27"/>
      <c r="I332" s="27"/>
      <c r="J332" s="91"/>
      <c r="K332" s="92"/>
    </row>
    <row r="333" spans="1:11" ht="15" x14ac:dyDescent="0.25">
      <c r="A333" s="40" t="str">
        <f>StudentInfo[[#This Row],[Student Full Name]]</f>
        <v xml:space="preserve"> </v>
      </c>
      <c r="B333" s="28"/>
      <c r="C333" s="27"/>
      <c r="D333" s="27"/>
      <c r="E333" s="27"/>
      <c r="F333" s="27"/>
      <c r="G333" s="27"/>
      <c r="H333" s="27"/>
      <c r="I333" s="27"/>
      <c r="J333" s="91"/>
      <c r="K333" s="92"/>
    </row>
    <row r="334" spans="1:11" ht="15" x14ac:dyDescent="0.25">
      <c r="A334" s="40" t="str">
        <f>StudentInfo[[#This Row],[Student Full Name]]</f>
        <v xml:space="preserve"> </v>
      </c>
      <c r="B334" s="28"/>
      <c r="C334" s="27"/>
      <c r="D334" s="27"/>
      <c r="E334" s="27"/>
      <c r="F334" s="27"/>
      <c r="G334" s="27"/>
      <c r="H334" s="27"/>
      <c r="I334" s="27"/>
      <c r="J334" s="91"/>
      <c r="K334" s="92"/>
    </row>
    <row r="335" spans="1:11" ht="15" x14ac:dyDescent="0.25">
      <c r="A335" s="40" t="str">
        <f>StudentInfo[[#This Row],[Student Full Name]]</f>
        <v xml:space="preserve"> </v>
      </c>
      <c r="B335" s="28"/>
      <c r="C335" s="27"/>
      <c r="D335" s="27"/>
      <c r="E335" s="27"/>
      <c r="F335" s="27"/>
      <c r="G335" s="27"/>
      <c r="H335" s="27"/>
      <c r="I335" s="27"/>
      <c r="J335" s="91"/>
      <c r="K335" s="92"/>
    </row>
    <row r="336" spans="1:11" ht="15" x14ac:dyDescent="0.25">
      <c r="A336" s="40" t="str">
        <f>StudentInfo[[#This Row],[Student Full Name]]</f>
        <v xml:space="preserve"> </v>
      </c>
      <c r="B336" s="28"/>
      <c r="C336" s="27"/>
      <c r="D336" s="27"/>
      <c r="E336" s="27"/>
      <c r="F336" s="27"/>
      <c r="G336" s="27"/>
      <c r="H336" s="27"/>
      <c r="I336" s="27"/>
      <c r="J336" s="91"/>
      <c r="K336" s="92"/>
    </row>
    <row r="337" spans="1:11" ht="15" x14ac:dyDescent="0.25">
      <c r="A337" s="40" t="str">
        <f>StudentInfo[[#This Row],[Student Full Name]]</f>
        <v xml:space="preserve"> </v>
      </c>
      <c r="B337" s="28"/>
      <c r="C337" s="27"/>
      <c r="D337" s="27"/>
      <c r="E337" s="27"/>
      <c r="F337" s="27"/>
      <c r="G337" s="27"/>
      <c r="H337" s="27"/>
      <c r="I337" s="27"/>
      <c r="J337" s="91"/>
      <c r="K337" s="92"/>
    </row>
    <row r="338" spans="1:11" ht="15" x14ac:dyDescent="0.25">
      <c r="A338" s="40" t="str">
        <f>StudentInfo[[#This Row],[Student Full Name]]</f>
        <v xml:space="preserve"> </v>
      </c>
      <c r="B338" s="28"/>
      <c r="C338" s="27"/>
      <c r="D338" s="27"/>
      <c r="E338" s="27"/>
      <c r="F338" s="27"/>
      <c r="G338" s="27"/>
      <c r="H338" s="27"/>
      <c r="I338" s="27"/>
      <c r="J338" s="91"/>
      <c r="K338" s="92"/>
    </row>
    <row r="339" spans="1:11" ht="15" x14ac:dyDescent="0.25">
      <c r="A339" s="40" t="str">
        <f>StudentInfo[[#This Row],[Student Full Name]]</f>
        <v xml:space="preserve"> </v>
      </c>
      <c r="B339" s="28"/>
      <c r="C339" s="27"/>
      <c r="D339" s="27"/>
      <c r="E339" s="27"/>
      <c r="F339" s="27"/>
      <c r="G339" s="27"/>
      <c r="H339" s="27"/>
      <c r="I339" s="27"/>
      <c r="J339" s="91"/>
      <c r="K339" s="92"/>
    </row>
    <row r="340" spans="1:11" ht="15" x14ac:dyDescent="0.25">
      <c r="A340" s="40" t="str">
        <f>StudentInfo[[#This Row],[Student Full Name]]</f>
        <v xml:space="preserve"> </v>
      </c>
      <c r="B340" s="28"/>
      <c r="C340" s="27"/>
      <c r="D340" s="27"/>
      <c r="E340" s="27"/>
      <c r="F340" s="27"/>
      <c r="G340" s="27"/>
      <c r="H340" s="27"/>
      <c r="I340" s="27"/>
      <c r="J340" s="91"/>
      <c r="K340" s="92"/>
    </row>
    <row r="341" spans="1:11" ht="15" x14ac:dyDescent="0.25">
      <c r="A341" s="40" t="str">
        <f>StudentInfo[[#This Row],[Student Full Name]]</f>
        <v xml:space="preserve"> </v>
      </c>
      <c r="B341" s="28"/>
      <c r="C341" s="27"/>
      <c r="D341" s="27"/>
      <c r="E341" s="27"/>
      <c r="F341" s="27"/>
      <c r="G341" s="27"/>
      <c r="H341" s="27"/>
      <c r="I341" s="27"/>
      <c r="J341" s="91"/>
      <c r="K341" s="92"/>
    </row>
    <row r="342" spans="1:11" ht="15" x14ac:dyDescent="0.25">
      <c r="A342" s="40" t="str">
        <f>StudentInfo[[#This Row],[Student Full Name]]</f>
        <v xml:space="preserve"> </v>
      </c>
      <c r="B342" s="28"/>
      <c r="C342" s="27"/>
      <c r="D342" s="27"/>
      <c r="E342" s="27"/>
      <c r="F342" s="27"/>
      <c r="G342" s="27"/>
      <c r="H342" s="27"/>
      <c r="I342" s="27"/>
      <c r="J342" s="91"/>
      <c r="K342" s="92"/>
    </row>
    <row r="343" spans="1:11" ht="15" x14ac:dyDescent="0.25">
      <c r="A343" s="40" t="str">
        <f>StudentInfo[[#This Row],[Student Full Name]]</f>
        <v xml:space="preserve"> </v>
      </c>
      <c r="B343" s="28"/>
      <c r="C343" s="27"/>
      <c r="D343" s="27"/>
      <c r="E343" s="27"/>
      <c r="F343" s="27"/>
      <c r="G343" s="27"/>
      <c r="H343" s="27"/>
      <c r="I343" s="27"/>
      <c r="J343" s="91"/>
      <c r="K343" s="92"/>
    </row>
    <row r="344" spans="1:11" ht="15" x14ac:dyDescent="0.25">
      <c r="A344" s="40" t="str">
        <f>StudentInfo[[#This Row],[Student Full Name]]</f>
        <v xml:space="preserve"> </v>
      </c>
      <c r="B344" s="28"/>
      <c r="C344" s="27"/>
      <c r="D344" s="27"/>
      <c r="E344" s="27"/>
      <c r="F344" s="27"/>
      <c r="G344" s="27"/>
      <c r="H344" s="27"/>
      <c r="I344" s="27"/>
      <c r="J344" s="91"/>
      <c r="K344" s="92"/>
    </row>
    <row r="345" spans="1:11" ht="15" x14ac:dyDescent="0.25">
      <c r="A345" s="40" t="str">
        <f>StudentInfo[[#This Row],[Student Full Name]]</f>
        <v xml:space="preserve"> </v>
      </c>
      <c r="B345" s="28"/>
      <c r="C345" s="27"/>
      <c r="D345" s="27"/>
      <c r="E345" s="27"/>
      <c r="F345" s="27"/>
      <c r="G345" s="27"/>
      <c r="H345" s="27"/>
      <c r="I345" s="27"/>
      <c r="J345" s="91"/>
      <c r="K345" s="92"/>
    </row>
    <row r="346" spans="1:11" ht="15" x14ac:dyDescent="0.25">
      <c r="A346" s="40" t="str">
        <f>StudentInfo[[#This Row],[Student Full Name]]</f>
        <v xml:space="preserve"> </v>
      </c>
      <c r="B346" s="28"/>
      <c r="C346" s="27"/>
      <c r="D346" s="27"/>
      <c r="E346" s="27"/>
      <c r="F346" s="27"/>
      <c r="G346" s="27"/>
      <c r="H346" s="27"/>
      <c r="I346" s="27"/>
      <c r="J346" s="91"/>
      <c r="K346" s="92"/>
    </row>
    <row r="347" spans="1:11" ht="15" x14ac:dyDescent="0.25">
      <c r="A347" s="40" t="str">
        <f>StudentInfo[[#This Row],[Student Full Name]]</f>
        <v xml:space="preserve"> </v>
      </c>
      <c r="B347" s="28"/>
      <c r="C347" s="27"/>
      <c r="D347" s="27"/>
      <c r="E347" s="27"/>
      <c r="F347" s="27"/>
      <c r="G347" s="27"/>
      <c r="H347" s="27"/>
      <c r="I347" s="27"/>
      <c r="J347" s="91"/>
      <c r="K347" s="92"/>
    </row>
    <row r="348" spans="1:11" ht="15" x14ac:dyDescent="0.25">
      <c r="A348" s="40" t="str">
        <f>StudentInfo[[#This Row],[Student Full Name]]</f>
        <v xml:space="preserve"> </v>
      </c>
      <c r="B348" s="28"/>
      <c r="C348" s="27"/>
      <c r="D348" s="27"/>
      <c r="E348" s="27"/>
      <c r="F348" s="27"/>
      <c r="G348" s="27"/>
      <c r="H348" s="27"/>
      <c r="I348" s="27"/>
      <c r="J348" s="91"/>
      <c r="K348" s="92"/>
    </row>
    <row r="349" spans="1:11" ht="15" x14ac:dyDescent="0.25">
      <c r="A349" s="40" t="str">
        <f>StudentInfo[[#This Row],[Student Full Name]]</f>
        <v xml:space="preserve"> </v>
      </c>
      <c r="B349" s="28"/>
      <c r="C349" s="27"/>
      <c r="D349" s="27"/>
      <c r="E349" s="27"/>
      <c r="F349" s="27"/>
      <c r="G349" s="27"/>
      <c r="H349" s="27"/>
      <c r="I349" s="27"/>
      <c r="J349" s="91"/>
      <c r="K349" s="92"/>
    </row>
    <row r="350" spans="1:11" ht="15" x14ac:dyDescent="0.25">
      <c r="A350" s="40" t="str">
        <f>StudentInfo[[#This Row],[Student Full Name]]</f>
        <v xml:space="preserve"> </v>
      </c>
      <c r="B350" s="28"/>
      <c r="C350" s="27"/>
      <c r="D350" s="27"/>
      <c r="E350" s="27"/>
      <c r="F350" s="27"/>
      <c r="G350" s="27"/>
      <c r="H350" s="27"/>
      <c r="I350" s="27"/>
      <c r="J350" s="91"/>
      <c r="K350" s="92"/>
    </row>
    <row r="351" spans="1:11" ht="15" x14ac:dyDescent="0.25">
      <c r="A351" s="40" t="str">
        <f>StudentInfo[[#This Row],[Student Full Name]]</f>
        <v xml:space="preserve"> </v>
      </c>
      <c r="B351" s="28"/>
      <c r="C351" s="27"/>
      <c r="D351" s="27"/>
      <c r="E351" s="27"/>
      <c r="F351" s="27"/>
      <c r="G351" s="27"/>
      <c r="H351" s="27"/>
      <c r="I351" s="27"/>
      <c r="J351" s="91"/>
      <c r="K351" s="92"/>
    </row>
    <row r="352" spans="1:11" ht="15" x14ac:dyDescent="0.25">
      <c r="A352" s="40" t="str">
        <f>StudentInfo[[#This Row],[Student Full Name]]</f>
        <v xml:space="preserve"> </v>
      </c>
      <c r="B352" s="28"/>
      <c r="C352" s="27"/>
      <c r="D352" s="27"/>
      <c r="E352" s="27"/>
      <c r="F352" s="27"/>
      <c r="G352" s="27"/>
      <c r="H352" s="27"/>
      <c r="I352" s="27"/>
      <c r="J352" s="91"/>
      <c r="K352" s="92"/>
    </row>
    <row r="353" spans="1:11" ht="15" x14ac:dyDescent="0.25">
      <c r="A353" s="40" t="str">
        <f>StudentInfo[[#This Row],[Student Full Name]]</f>
        <v xml:space="preserve"> </v>
      </c>
      <c r="B353" s="28"/>
      <c r="C353" s="27"/>
      <c r="D353" s="27"/>
      <c r="E353" s="27"/>
      <c r="F353" s="27"/>
      <c r="G353" s="27"/>
      <c r="H353" s="27"/>
      <c r="I353" s="27"/>
      <c r="J353" s="91"/>
      <c r="K353" s="92"/>
    </row>
    <row r="354" spans="1:11" ht="15" x14ac:dyDescent="0.25">
      <c r="A354" s="40" t="str">
        <f>StudentInfo[[#This Row],[Student Full Name]]</f>
        <v xml:space="preserve"> </v>
      </c>
      <c r="B354" s="28"/>
      <c r="C354" s="27"/>
      <c r="D354" s="27"/>
      <c r="E354" s="27"/>
      <c r="F354" s="27"/>
      <c r="G354" s="27"/>
      <c r="H354" s="27"/>
      <c r="I354" s="27"/>
      <c r="J354" s="91"/>
      <c r="K354" s="92"/>
    </row>
    <row r="355" spans="1:11" ht="15" x14ac:dyDescent="0.25">
      <c r="A355" s="40" t="str">
        <f>StudentInfo[[#This Row],[Student Full Name]]</f>
        <v xml:space="preserve"> </v>
      </c>
      <c r="B355" s="28"/>
      <c r="C355" s="27"/>
      <c r="D355" s="27"/>
      <c r="E355" s="27"/>
      <c r="F355" s="27"/>
      <c r="G355" s="27"/>
      <c r="H355" s="27"/>
      <c r="I355" s="27"/>
      <c r="J355" s="91"/>
      <c r="K355" s="92"/>
    </row>
    <row r="356" spans="1:11" ht="15" x14ac:dyDescent="0.25">
      <c r="A356" s="40" t="str">
        <f>StudentInfo[[#This Row],[Student Full Name]]</f>
        <v xml:space="preserve"> </v>
      </c>
      <c r="B356" s="28"/>
      <c r="C356" s="27"/>
      <c r="D356" s="27"/>
      <c r="E356" s="27"/>
      <c r="F356" s="27"/>
      <c r="G356" s="27"/>
      <c r="H356" s="27"/>
      <c r="I356" s="27"/>
      <c r="J356" s="91"/>
      <c r="K356" s="92"/>
    </row>
    <row r="357" spans="1:11" ht="15" x14ac:dyDescent="0.25">
      <c r="A357" s="40" t="str">
        <f>StudentInfo[[#This Row],[Student Full Name]]</f>
        <v xml:space="preserve"> </v>
      </c>
      <c r="B357" s="28"/>
      <c r="C357" s="27"/>
      <c r="D357" s="27"/>
      <c r="E357" s="27"/>
      <c r="F357" s="27"/>
      <c r="G357" s="27"/>
      <c r="H357" s="27"/>
      <c r="I357" s="27"/>
      <c r="J357" s="91"/>
      <c r="K357" s="92"/>
    </row>
    <row r="358" spans="1:11" ht="15" x14ac:dyDescent="0.25">
      <c r="A358" s="40" t="str">
        <f>StudentInfo[[#This Row],[Student Full Name]]</f>
        <v xml:space="preserve"> </v>
      </c>
      <c r="B358" s="28"/>
      <c r="C358" s="27"/>
      <c r="D358" s="27"/>
      <c r="E358" s="27"/>
      <c r="F358" s="27"/>
      <c r="G358" s="27"/>
      <c r="H358" s="27"/>
      <c r="I358" s="27"/>
      <c r="J358" s="91"/>
      <c r="K358" s="92"/>
    </row>
    <row r="359" spans="1:11" ht="15" x14ac:dyDescent="0.25">
      <c r="A359" s="40" t="str">
        <f>StudentInfo[[#This Row],[Student Full Name]]</f>
        <v xml:space="preserve"> </v>
      </c>
      <c r="B359" s="28"/>
      <c r="C359" s="27"/>
      <c r="D359" s="27"/>
      <c r="E359" s="27"/>
      <c r="F359" s="27"/>
      <c r="G359" s="27"/>
      <c r="H359" s="27"/>
      <c r="I359" s="27"/>
      <c r="J359" s="91"/>
      <c r="K359" s="92"/>
    </row>
    <row r="360" spans="1:11" ht="15" x14ac:dyDescent="0.25">
      <c r="A360" s="40" t="str">
        <f>StudentInfo[[#This Row],[Student Full Name]]</f>
        <v xml:space="preserve"> </v>
      </c>
      <c r="B360" s="28"/>
      <c r="C360" s="27"/>
      <c r="D360" s="27"/>
      <c r="E360" s="27"/>
      <c r="F360" s="27"/>
      <c r="G360" s="27"/>
      <c r="H360" s="27"/>
      <c r="I360" s="27"/>
      <c r="J360" s="91"/>
      <c r="K360" s="92"/>
    </row>
    <row r="361" spans="1:11" ht="15" x14ac:dyDescent="0.25">
      <c r="A361" s="40" t="str">
        <f>StudentInfo[[#This Row],[Student Full Name]]</f>
        <v xml:space="preserve"> </v>
      </c>
      <c r="B361" s="28"/>
      <c r="C361" s="27"/>
      <c r="D361" s="27"/>
      <c r="E361" s="27"/>
      <c r="F361" s="27"/>
      <c r="G361" s="27"/>
      <c r="H361" s="27"/>
      <c r="I361" s="27"/>
      <c r="J361" s="91"/>
      <c r="K361" s="92"/>
    </row>
    <row r="362" spans="1:11" ht="15" x14ac:dyDescent="0.25">
      <c r="A362" s="40" t="str">
        <f>StudentInfo[[#This Row],[Student Full Name]]</f>
        <v xml:space="preserve"> </v>
      </c>
      <c r="B362" s="28"/>
      <c r="C362" s="27"/>
      <c r="D362" s="27"/>
      <c r="E362" s="27"/>
      <c r="F362" s="27"/>
      <c r="G362" s="27"/>
      <c r="H362" s="27"/>
      <c r="I362" s="27"/>
      <c r="J362" s="91"/>
      <c r="K362" s="92"/>
    </row>
    <row r="363" spans="1:11" ht="15" x14ac:dyDescent="0.25">
      <c r="A363" s="40" t="str">
        <f>StudentInfo[[#This Row],[Student Full Name]]</f>
        <v xml:space="preserve"> </v>
      </c>
      <c r="B363" s="28"/>
      <c r="C363" s="27"/>
      <c r="D363" s="27"/>
      <c r="E363" s="27"/>
      <c r="F363" s="27"/>
      <c r="G363" s="27"/>
      <c r="H363" s="27"/>
      <c r="I363" s="27"/>
      <c r="J363" s="91"/>
      <c r="K363" s="92"/>
    </row>
    <row r="364" spans="1:11" ht="15" x14ac:dyDescent="0.25">
      <c r="A364" s="40" t="str">
        <f>StudentInfo[[#This Row],[Student Full Name]]</f>
        <v xml:space="preserve"> </v>
      </c>
      <c r="B364" s="28"/>
      <c r="C364" s="27"/>
      <c r="D364" s="27"/>
      <c r="E364" s="27"/>
      <c r="F364" s="27"/>
      <c r="G364" s="27"/>
      <c r="H364" s="27"/>
      <c r="I364" s="27"/>
      <c r="J364" s="91"/>
      <c r="K364" s="92"/>
    </row>
    <row r="365" spans="1:11" ht="15" x14ac:dyDescent="0.25">
      <c r="A365" s="40" t="str">
        <f>StudentInfo[[#This Row],[Student Full Name]]</f>
        <v xml:space="preserve"> </v>
      </c>
      <c r="B365" s="28"/>
      <c r="C365" s="27"/>
      <c r="D365" s="27"/>
      <c r="E365" s="27"/>
      <c r="F365" s="27"/>
      <c r="G365" s="27"/>
      <c r="H365" s="27"/>
      <c r="I365" s="27"/>
      <c r="J365" s="91"/>
      <c r="K365" s="92"/>
    </row>
    <row r="366" spans="1:11" ht="15" x14ac:dyDescent="0.25">
      <c r="A366" s="40" t="str">
        <f>StudentInfo[[#This Row],[Student Full Name]]</f>
        <v xml:space="preserve"> </v>
      </c>
      <c r="B366" s="28"/>
      <c r="C366" s="27"/>
      <c r="D366" s="27"/>
      <c r="E366" s="27"/>
      <c r="F366" s="27"/>
      <c r="G366" s="27"/>
      <c r="H366" s="27"/>
      <c r="I366" s="27"/>
      <c r="J366" s="91"/>
      <c r="K366" s="92"/>
    </row>
    <row r="367" spans="1:11" ht="15" x14ac:dyDescent="0.25">
      <c r="A367" s="40" t="str">
        <f>StudentInfo[[#This Row],[Student Full Name]]</f>
        <v xml:space="preserve"> </v>
      </c>
      <c r="B367" s="28"/>
      <c r="C367" s="27"/>
      <c r="D367" s="27"/>
      <c r="E367" s="27"/>
      <c r="F367" s="27"/>
      <c r="G367" s="27"/>
      <c r="H367" s="27"/>
      <c r="I367" s="27"/>
      <c r="J367" s="91"/>
      <c r="K367" s="92"/>
    </row>
    <row r="368" spans="1:11" ht="15" x14ac:dyDescent="0.25">
      <c r="A368" s="40" t="str">
        <f>StudentInfo[[#This Row],[Student Full Name]]</f>
        <v xml:space="preserve"> </v>
      </c>
      <c r="B368" s="28"/>
      <c r="C368" s="27"/>
      <c r="D368" s="27"/>
      <c r="E368" s="27"/>
      <c r="F368" s="27"/>
      <c r="G368" s="27"/>
      <c r="H368" s="27"/>
      <c r="I368" s="27"/>
      <c r="J368" s="91"/>
      <c r="K368" s="92"/>
    </row>
    <row r="369" spans="1:11" ht="15" x14ac:dyDescent="0.25">
      <c r="A369" s="40" t="str">
        <f>StudentInfo[[#This Row],[Student Full Name]]</f>
        <v xml:space="preserve"> </v>
      </c>
      <c r="B369" s="28"/>
      <c r="C369" s="27"/>
      <c r="D369" s="27"/>
      <c r="E369" s="27"/>
      <c r="F369" s="27"/>
      <c r="G369" s="27"/>
      <c r="H369" s="27"/>
      <c r="I369" s="27"/>
      <c r="J369" s="91"/>
      <c r="K369" s="92"/>
    </row>
    <row r="370" spans="1:11" ht="15" x14ac:dyDescent="0.25">
      <c r="A370" s="40" t="str">
        <f>StudentInfo[[#This Row],[Student Full Name]]</f>
        <v xml:space="preserve"> </v>
      </c>
      <c r="B370" s="28"/>
      <c r="C370" s="27"/>
      <c r="D370" s="27"/>
      <c r="E370" s="27"/>
      <c r="F370" s="27"/>
      <c r="G370" s="27"/>
      <c r="H370" s="27"/>
      <c r="I370" s="27"/>
      <c r="J370" s="91"/>
      <c r="K370" s="92"/>
    </row>
    <row r="371" spans="1:11" ht="15" x14ac:dyDescent="0.25">
      <c r="A371" s="40" t="str">
        <f>StudentInfo[[#This Row],[Student Full Name]]</f>
        <v xml:space="preserve"> </v>
      </c>
      <c r="B371" s="28"/>
      <c r="C371" s="27"/>
      <c r="D371" s="27"/>
      <c r="E371" s="27"/>
      <c r="F371" s="27"/>
      <c r="G371" s="27"/>
      <c r="H371" s="27"/>
      <c r="I371" s="27"/>
      <c r="J371" s="91"/>
      <c r="K371" s="92"/>
    </row>
    <row r="372" spans="1:11" ht="15" x14ac:dyDescent="0.25">
      <c r="A372" s="40" t="str">
        <f>StudentInfo[[#This Row],[Student Full Name]]</f>
        <v xml:space="preserve"> </v>
      </c>
      <c r="B372" s="28"/>
      <c r="C372" s="27"/>
      <c r="D372" s="27"/>
      <c r="E372" s="27"/>
      <c r="F372" s="27"/>
      <c r="G372" s="27"/>
      <c r="H372" s="27"/>
      <c r="I372" s="27"/>
      <c r="J372" s="91"/>
      <c r="K372" s="92"/>
    </row>
    <row r="373" spans="1:11" ht="15" x14ac:dyDescent="0.25">
      <c r="A373" s="40" t="str">
        <f>StudentInfo[[#This Row],[Student Full Name]]</f>
        <v xml:space="preserve"> </v>
      </c>
      <c r="B373" s="28"/>
      <c r="C373" s="27"/>
      <c r="D373" s="27"/>
      <c r="E373" s="27"/>
      <c r="F373" s="27"/>
      <c r="G373" s="27"/>
      <c r="H373" s="27"/>
      <c r="I373" s="27"/>
      <c r="J373" s="91"/>
      <c r="K373" s="92"/>
    </row>
    <row r="374" spans="1:11" ht="15" x14ac:dyDescent="0.25">
      <c r="A374" s="40" t="str">
        <f>StudentInfo[[#This Row],[Student Full Name]]</f>
        <v xml:space="preserve"> </v>
      </c>
      <c r="B374" s="28"/>
      <c r="C374" s="27"/>
      <c r="D374" s="27"/>
      <c r="E374" s="27"/>
      <c r="F374" s="27"/>
      <c r="G374" s="27"/>
      <c r="H374" s="27"/>
      <c r="I374" s="27"/>
      <c r="J374" s="91"/>
      <c r="K374" s="92"/>
    </row>
    <row r="375" spans="1:11" ht="15" x14ac:dyDescent="0.25">
      <c r="A375" s="40" t="str">
        <f>StudentInfo[[#This Row],[Student Full Name]]</f>
        <v xml:space="preserve"> </v>
      </c>
      <c r="B375" s="28"/>
      <c r="C375" s="27"/>
      <c r="D375" s="27"/>
      <c r="E375" s="27"/>
      <c r="F375" s="27"/>
      <c r="G375" s="27"/>
      <c r="H375" s="27"/>
      <c r="I375" s="27"/>
      <c r="J375" s="91"/>
      <c r="K375" s="92"/>
    </row>
    <row r="376" spans="1:11" ht="15" x14ac:dyDescent="0.25">
      <c r="A376" s="40" t="str">
        <f>StudentInfo[[#This Row],[Student Full Name]]</f>
        <v xml:space="preserve"> </v>
      </c>
      <c r="B376" s="28"/>
      <c r="C376" s="27"/>
      <c r="D376" s="27"/>
      <c r="E376" s="27"/>
      <c r="F376" s="27"/>
      <c r="G376" s="27"/>
      <c r="H376" s="27"/>
      <c r="I376" s="27"/>
      <c r="J376" s="91"/>
      <c r="K376" s="92"/>
    </row>
    <row r="377" spans="1:11" ht="15" x14ac:dyDescent="0.25">
      <c r="A377" s="40" t="str">
        <f>StudentInfo[[#This Row],[Student Full Name]]</f>
        <v xml:space="preserve"> </v>
      </c>
      <c r="B377" s="28"/>
      <c r="C377" s="27"/>
      <c r="D377" s="27"/>
      <c r="E377" s="27"/>
      <c r="F377" s="27"/>
      <c r="G377" s="27"/>
      <c r="H377" s="27"/>
      <c r="I377" s="27"/>
      <c r="J377" s="91"/>
      <c r="K377" s="92"/>
    </row>
    <row r="378" spans="1:11" ht="15" x14ac:dyDescent="0.25">
      <c r="A378" s="40" t="str">
        <f>StudentInfo[[#This Row],[Student Full Name]]</f>
        <v xml:space="preserve"> </v>
      </c>
      <c r="B378" s="28"/>
      <c r="C378" s="27"/>
      <c r="D378" s="27"/>
      <c r="E378" s="27"/>
      <c r="F378" s="27"/>
      <c r="G378" s="27"/>
      <c r="H378" s="27"/>
      <c r="I378" s="27"/>
      <c r="J378" s="91"/>
      <c r="K378" s="92"/>
    </row>
    <row r="379" spans="1:11" ht="15" x14ac:dyDescent="0.25">
      <c r="A379" s="40" t="str">
        <f>StudentInfo[[#This Row],[Student Full Name]]</f>
        <v xml:space="preserve"> </v>
      </c>
      <c r="B379" s="28"/>
      <c r="C379" s="27"/>
      <c r="D379" s="27"/>
      <c r="E379" s="27"/>
      <c r="F379" s="27"/>
      <c r="G379" s="27"/>
      <c r="H379" s="27"/>
      <c r="I379" s="27"/>
      <c r="J379" s="91"/>
      <c r="K379" s="92"/>
    </row>
    <row r="380" spans="1:11" ht="15" x14ac:dyDescent="0.25">
      <c r="A380" s="40" t="str">
        <f>StudentInfo[[#This Row],[Student Full Name]]</f>
        <v xml:space="preserve"> </v>
      </c>
      <c r="B380" s="28"/>
      <c r="C380" s="27"/>
      <c r="D380" s="27"/>
      <c r="E380" s="27"/>
      <c r="F380" s="27"/>
      <c r="G380" s="27"/>
      <c r="H380" s="27"/>
      <c r="I380" s="27"/>
      <c r="J380" s="91"/>
      <c r="K380" s="92"/>
    </row>
    <row r="381" spans="1:11" ht="15" x14ac:dyDescent="0.25">
      <c r="A381" s="40" t="str">
        <f>StudentInfo[[#This Row],[Student Full Name]]</f>
        <v xml:space="preserve"> </v>
      </c>
      <c r="B381" s="28"/>
      <c r="C381" s="27"/>
      <c r="D381" s="27"/>
      <c r="E381" s="27"/>
      <c r="F381" s="27"/>
      <c r="G381" s="27"/>
      <c r="H381" s="27"/>
      <c r="I381" s="27"/>
      <c r="J381" s="91"/>
      <c r="K381" s="92"/>
    </row>
    <row r="382" spans="1:11" ht="15" x14ac:dyDescent="0.25">
      <c r="A382" s="40" t="str">
        <f>StudentInfo[[#This Row],[Student Full Name]]</f>
        <v xml:space="preserve"> </v>
      </c>
      <c r="B382" s="28"/>
      <c r="C382" s="27"/>
      <c r="D382" s="27"/>
      <c r="E382" s="27"/>
      <c r="F382" s="27"/>
      <c r="G382" s="27"/>
      <c r="H382" s="27"/>
      <c r="I382" s="27"/>
      <c r="J382" s="91"/>
      <c r="K382" s="92"/>
    </row>
    <row r="383" spans="1:11" ht="15" x14ac:dyDescent="0.25">
      <c r="A383" s="40" t="str">
        <f>StudentInfo[[#This Row],[Student Full Name]]</f>
        <v xml:space="preserve"> </v>
      </c>
      <c r="B383" s="28"/>
      <c r="C383" s="27"/>
      <c r="D383" s="27"/>
      <c r="E383" s="27"/>
      <c r="F383" s="27"/>
      <c r="G383" s="27"/>
      <c r="H383" s="27"/>
      <c r="I383" s="27"/>
      <c r="J383" s="91"/>
      <c r="K383" s="92"/>
    </row>
    <row r="384" spans="1:11" ht="15" x14ac:dyDescent="0.25">
      <c r="A384" s="40" t="str">
        <f>StudentInfo[[#This Row],[Student Full Name]]</f>
        <v xml:space="preserve"> </v>
      </c>
      <c r="B384" s="28"/>
      <c r="C384" s="27"/>
      <c r="D384" s="27"/>
      <c r="E384" s="27"/>
      <c r="F384" s="27"/>
      <c r="G384" s="27"/>
      <c r="H384" s="27"/>
      <c r="I384" s="27"/>
      <c r="J384" s="91"/>
      <c r="K384" s="92"/>
    </row>
    <row r="385" spans="1:11" ht="15" x14ac:dyDescent="0.25">
      <c r="A385" s="40" t="str">
        <f>StudentInfo[[#This Row],[Student Full Name]]</f>
        <v xml:space="preserve"> </v>
      </c>
      <c r="B385" s="28"/>
      <c r="C385" s="27"/>
      <c r="D385" s="27"/>
      <c r="E385" s="27"/>
      <c r="F385" s="27"/>
      <c r="G385" s="27"/>
      <c r="H385" s="27"/>
      <c r="I385" s="27"/>
      <c r="J385" s="91"/>
      <c r="K385" s="92"/>
    </row>
    <row r="386" spans="1:11" ht="15" x14ac:dyDescent="0.25">
      <c r="A386" s="40" t="str">
        <f>StudentInfo[[#This Row],[Student Full Name]]</f>
        <v xml:space="preserve"> </v>
      </c>
      <c r="B386" s="28"/>
      <c r="C386" s="27"/>
      <c r="D386" s="27"/>
      <c r="E386" s="27"/>
      <c r="F386" s="27"/>
      <c r="G386" s="27"/>
      <c r="H386" s="27"/>
      <c r="I386" s="27"/>
      <c r="J386" s="91"/>
      <c r="K386" s="92"/>
    </row>
    <row r="387" spans="1:11" ht="15" x14ac:dyDescent="0.25">
      <c r="A387" s="40" t="str">
        <f>StudentInfo[[#This Row],[Student Full Name]]</f>
        <v xml:space="preserve"> </v>
      </c>
      <c r="B387" s="28"/>
      <c r="C387" s="27"/>
      <c r="D387" s="27"/>
      <c r="E387" s="27"/>
      <c r="F387" s="27"/>
      <c r="G387" s="27"/>
      <c r="H387" s="27"/>
      <c r="I387" s="27"/>
      <c r="J387" s="91"/>
      <c r="K387" s="92"/>
    </row>
    <row r="388" spans="1:11" ht="15" x14ac:dyDescent="0.25">
      <c r="A388" s="40" t="str">
        <f>StudentInfo[[#This Row],[Student Full Name]]</f>
        <v xml:space="preserve"> </v>
      </c>
      <c r="B388" s="28"/>
      <c r="C388" s="27"/>
      <c r="D388" s="27"/>
      <c r="E388" s="27"/>
      <c r="F388" s="27"/>
      <c r="G388" s="27"/>
      <c r="H388" s="27"/>
      <c r="I388" s="27"/>
      <c r="J388" s="91"/>
      <c r="K388" s="92"/>
    </row>
    <row r="389" spans="1:11" ht="15" x14ac:dyDescent="0.25">
      <c r="A389" s="40" t="str">
        <f>StudentInfo[[#This Row],[Student Full Name]]</f>
        <v xml:space="preserve"> </v>
      </c>
      <c r="B389" s="28"/>
      <c r="C389" s="27"/>
      <c r="D389" s="27"/>
      <c r="E389" s="27"/>
      <c r="F389" s="27"/>
      <c r="G389" s="27"/>
      <c r="H389" s="27"/>
      <c r="I389" s="27"/>
      <c r="J389" s="91"/>
      <c r="K389" s="92"/>
    </row>
    <row r="390" spans="1:11" ht="15" x14ac:dyDescent="0.25">
      <c r="A390" s="40" t="str">
        <f>StudentInfo[[#This Row],[Student Full Name]]</f>
        <v xml:space="preserve"> </v>
      </c>
      <c r="B390" s="28"/>
      <c r="C390" s="27"/>
      <c r="D390" s="27"/>
      <c r="E390" s="27"/>
      <c r="F390" s="27"/>
      <c r="G390" s="27"/>
      <c r="H390" s="27"/>
      <c r="I390" s="27"/>
      <c r="J390" s="91"/>
      <c r="K390" s="92"/>
    </row>
    <row r="391" spans="1:11" ht="15" x14ac:dyDescent="0.25">
      <c r="A391" s="40" t="str">
        <f>StudentInfo[[#This Row],[Student Full Name]]</f>
        <v xml:space="preserve"> </v>
      </c>
      <c r="B391" s="28"/>
      <c r="C391" s="27"/>
      <c r="D391" s="27"/>
      <c r="E391" s="27"/>
      <c r="F391" s="27"/>
      <c r="G391" s="27"/>
      <c r="H391" s="27"/>
      <c r="I391" s="27"/>
      <c r="J391" s="91"/>
      <c r="K391" s="92"/>
    </row>
    <row r="392" spans="1:11" ht="15" x14ac:dyDescent="0.25">
      <c r="A392" s="40" t="str">
        <f>StudentInfo[[#This Row],[Student Full Name]]</f>
        <v xml:space="preserve"> </v>
      </c>
      <c r="B392" s="28"/>
      <c r="C392" s="27"/>
      <c r="D392" s="27"/>
      <c r="E392" s="27"/>
      <c r="F392" s="27"/>
      <c r="G392" s="27"/>
      <c r="H392" s="27"/>
      <c r="I392" s="27"/>
      <c r="J392" s="91"/>
      <c r="K392" s="92"/>
    </row>
    <row r="393" spans="1:11" ht="15" x14ac:dyDescent="0.25">
      <c r="A393" s="40" t="str">
        <f>StudentInfo[[#This Row],[Student Full Name]]</f>
        <v xml:space="preserve"> </v>
      </c>
      <c r="B393" s="28"/>
      <c r="C393" s="27"/>
      <c r="D393" s="27"/>
      <c r="E393" s="27"/>
      <c r="F393" s="27"/>
      <c r="G393" s="27"/>
      <c r="H393" s="27"/>
      <c r="I393" s="27"/>
      <c r="J393" s="91"/>
      <c r="K393" s="92"/>
    </row>
    <row r="394" spans="1:11" ht="15" x14ac:dyDescent="0.25">
      <c r="A394" s="40" t="str">
        <f>StudentInfo[[#This Row],[Student Full Name]]</f>
        <v xml:space="preserve"> </v>
      </c>
      <c r="B394" s="28"/>
      <c r="C394" s="27"/>
      <c r="D394" s="27"/>
      <c r="E394" s="27"/>
      <c r="F394" s="27"/>
      <c r="G394" s="27"/>
      <c r="H394" s="27"/>
      <c r="I394" s="27"/>
      <c r="J394" s="91"/>
      <c r="K394" s="92"/>
    </row>
    <row r="395" spans="1:11" ht="15" x14ac:dyDescent="0.25">
      <c r="A395" s="40" t="str">
        <f>StudentInfo[[#This Row],[Student Full Name]]</f>
        <v xml:space="preserve"> </v>
      </c>
      <c r="B395" s="28"/>
      <c r="C395" s="27"/>
      <c r="D395" s="27"/>
      <c r="E395" s="27"/>
      <c r="F395" s="27"/>
      <c r="G395" s="27"/>
      <c r="H395" s="27"/>
      <c r="I395" s="27"/>
      <c r="J395" s="91"/>
      <c r="K395" s="92"/>
    </row>
    <row r="396" spans="1:11" ht="15" x14ac:dyDescent="0.25">
      <c r="A396" s="40" t="str">
        <f>StudentInfo[[#This Row],[Student Full Name]]</f>
        <v xml:space="preserve"> </v>
      </c>
      <c r="B396" s="28"/>
      <c r="C396" s="27"/>
      <c r="D396" s="27"/>
      <c r="E396" s="27"/>
      <c r="F396" s="27"/>
      <c r="G396" s="27"/>
      <c r="H396" s="27"/>
      <c r="I396" s="27"/>
      <c r="J396" s="91"/>
      <c r="K396" s="92"/>
    </row>
    <row r="397" spans="1:11" ht="15" x14ac:dyDescent="0.25">
      <c r="A397" s="40" t="str">
        <f>StudentInfo[[#This Row],[Student Full Name]]</f>
        <v xml:space="preserve"> </v>
      </c>
      <c r="B397" s="28"/>
      <c r="C397" s="27"/>
      <c r="D397" s="27"/>
      <c r="E397" s="27"/>
      <c r="F397" s="27"/>
      <c r="G397" s="27"/>
      <c r="H397" s="27"/>
      <c r="I397" s="27"/>
      <c r="J397" s="91"/>
      <c r="K397" s="92"/>
    </row>
    <row r="398" spans="1:11" ht="15" x14ac:dyDescent="0.25">
      <c r="A398" s="40" t="str">
        <f>StudentInfo[[#This Row],[Student Full Name]]</f>
        <v xml:space="preserve"> </v>
      </c>
      <c r="B398" s="28"/>
      <c r="C398" s="27"/>
      <c r="D398" s="27"/>
      <c r="E398" s="27"/>
      <c r="F398" s="27"/>
      <c r="G398" s="27"/>
      <c r="H398" s="27"/>
      <c r="I398" s="27"/>
      <c r="J398" s="91"/>
      <c r="K398" s="92"/>
    </row>
    <row r="399" spans="1:11" ht="15" x14ac:dyDescent="0.25">
      <c r="A399" s="40" t="str">
        <f>StudentInfo[[#This Row],[Student Full Name]]</f>
        <v xml:space="preserve"> </v>
      </c>
      <c r="B399" s="28"/>
      <c r="C399" s="27"/>
      <c r="D399" s="27"/>
      <c r="E399" s="27"/>
      <c r="F399" s="27"/>
      <c r="G399" s="27"/>
      <c r="H399" s="27"/>
      <c r="I399" s="27"/>
      <c r="J399" s="91"/>
      <c r="K399" s="92"/>
    </row>
    <row r="400" spans="1:11" ht="15" x14ac:dyDescent="0.25">
      <c r="A400" s="40" t="str">
        <f>StudentInfo[[#This Row],[Student Full Name]]</f>
        <v xml:space="preserve"> </v>
      </c>
      <c r="B400" s="28"/>
      <c r="C400" s="27"/>
      <c r="D400" s="27"/>
      <c r="E400" s="27"/>
      <c r="F400" s="27"/>
      <c r="G400" s="27"/>
      <c r="H400" s="27"/>
      <c r="I400" s="27"/>
      <c r="J400" s="91"/>
      <c r="K400" s="92"/>
    </row>
    <row r="401" spans="1:11" ht="15" x14ac:dyDescent="0.25">
      <c r="A401" s="40" t="str">
        <f>StudentInfo[[#This Row],[Student Full Name]]</f>
        <v xml:space="preserve"> </v>
      </c>
      <c r="B401" s="28"/>
      <c r="C401" s="27"/>
      <c r="D401" s="27"/>
      <c r="E401" s="27"/>
      <c r="F401" s="27"/>
      <c r="G401" s="27"/>
      <c r="H401" s="27"/>
      <c r="I401" s="27"/>
      <c r="J401" s="91"/>
      <c r="K401" s="92"/>
    </row>
    <row r="402" spans="1:11" ht="15" x14ac:dyDescent="0.25">
      <c r="A402" s="40" t="str">
        <f>StudentInfo[[#This Row],[Student Full Name]]</f>
        <v xml:space="preserve"> </v>
      </c>
      <c r="B402" s="28"/>
      <c r="C402" s="27"/>
      <c r="D402" s="27"/>
      <c r="E402" s="27"/>
      <c r="F402" s="27"/>
      <c r="G402" s="27"/>
      <c r="H402" s="27"/>
      <c r="I402" s="27"/>
      <c r="J402" s="91"/>
      <c r="K402" s="92"/>
    </row>
    <row r="403" spans="1:11" ht="15" x14ac:dyDescent="0.25">
      <c r="A403" s="40" t="str">
        <f>StudentInfo[[#This Row],[Student Full Name]]</f>
        <v xml:space="preserve"> </v>
      </c>
      <c r="B403" s="28"/>
      <c r="C403" s="27"/>
      <c r="D403" s="27"/>
      <c r="E403" s="27"/>
      <c r="F403" s="27"/>
      <c r="G403" s="27"/>
      <c r="H403" s="27"/>
      <c r="I403" s="27"/>
      <c r="J403" s="91"/>
      <c r="K403" s="92"/>
    </row>
    <row r="404" spans="1:11" ht="15" x14ac:dyDescent="0.25">
      <c r="A404" s="40" t="str">
        <f>StudentInfo[[#This Row],[Student Full Name]]</f>
        <v xml:space="preserve"> </v>
      </c>
      <c r="B404" s="28"/>
      <c r="C404" s="27"/>
      <c r="D404" s="27"/>
      <c r="E404" s="27"/>
      <c r="F404" s="27"/>
      <c r="G404" s="27"/>
      <c r="H404" s="27"/>
      <c r="I404" s="27"/>
      <c r="J404" s="91"/>
      <c r="K404" s="92"/>
    </row>
    <row r="405" spans="1:11" ht="15" x14ac:dyDescent="0.25">
      <c r="A405" s="40" t="str">
        <f>StudentInfo[[#This Row],[Student Full Name]]</f>
        <v xml:space="preserve"> </v>
      </c>
      <c r="B405" s="28"/>
      <c r="C405" s="27"/>
      <c r="D405" s="27"/>
      <c r="E405" s="27"/>
      <c r="F405" s="27"/>
      <c r="G405" s="27"/>
      <c r="H405" s="27"/>
      <c r="I405" s="27"/>
      <c r="J405" s="91"/>
      <c r="K405" s="92"/>
    </row>
    <row r="406" spans="1:11" ht="15" x14ac:dyDescent="0.25">
      <c r="A406" s="40" t="str">
        <f>StudentInfo[[#This Row],[Student Full Name]]</f>
        <v xml:space="preserve"> </v>
      </c>
      <c r="B406" s="28"/>
      <c r="C406" s="27"/>
      <c r="D406" s="27"/>
      <c r="E406" s="27"/>
      <c r="F406" s="27"/>
      <c r="G406" s="27"/>
      <c r="H406" s="27"/>
      <c r="I406" s="27"/>
      <c r="J406" s="91"/>
      <c r="K406" s="92"/>
    </row>
    <row r="407" spans="1:11" ht="15" x14ac:dyDescent="0.25">
      <c r="A407" s="40" t="str">
        <f>StudentInfo[[#This Row],[Student Full Name]]</f>
        <v xml:space="preserve"> </v>
      </c>
      <c r="B407" s="28"/>
      <c r="C407" s="27"/>
      <c r="D407" s="27"/>
      <c r="E407" s="27"/>
      <c r="F407" s="27"/>
      <c r="G407" s="27"/>
      <c r="H407" s="27"/>
      <c r="I407" s="27"/>
      <c r="J407" s="91"/>
      <c r="K407" s="92"/>
    </row>
    <row r="408" spans="1:11" ht="15" x14ac:dyDescent="0.25">
      <c r="A408" s="40" t="str">
        <f>StudentInfo[[#This Row],[Student Full Name]]</f>
        <v xml:space="preserve"> </v>
      </c>
      <c r="B408" s="28"/>
      <c r="C408" s="27"/>
      <c r="D408" s="27"/>
      <c r="E408" s="27"/>
      <c r="F408" s="27"/>
      <c r="G408" s="27"/>
      <c r="H408" s="27"/>
      <c r="I408" s="27"/>
      <c r="J408" s="91"/>
      <c r="K408" s="92"/>
    </row>
    <row r="409" spans="1:11" ht="15" x14ac:dyDescent="0.25">
      <c r="A409" s="40" t="str">
        <f>StudentInfo[[#This Row],[Student Full Name]]</f>
        <v xml:space="preserve"> </v>
      </c>
      <c r="B409" s="28"/>
      <c r="C409" s="27"/>
      <c r="D409" s="27"/>
      <c r="E409" s="27"/>
      <c r="F409" s="27"/>
      <c r="G409" s="27"/>
      <c r="H409" s="27"/>
      <c r="I409" s="27"/>
      <c r="J409" s="91"/>
      <c r="K409" s="92"/>
    </row>
    <row r="410" spans="1:11" ht="15" x14ac:dyDescent="0.25">
      <c r="A410" s="40" t="str">
        <f>StudentInfo[[#This Row],[Student Full Name]]</f>
        <v xml:space="preserve"> </v>
      </c>
      <c r="B410" s="28"/>
      <c r="C410" s="27"/>
      <c r="D410" s="27"/>
      <c r="E410" s="27"/>
      <c r="F410" s="27"/>
      <c r="G410" s="27"/>
      <c r="H410" s="27"/>
      <c r="I410" s="27"/>
      <c r="J410" s="91"/>
      <c r="K410" s="92"/>
    </row>
    <row r="411" spans="1:11" ht="15" x14ac:dyDescent="0.25">
      <c r="A411" s="40" t="str">
        <f>StudentInfo[[#This Row],[Student Full Name]]</f>
        <v xml:space="preserve"> </v>
      </c>
      <c r="B411" s="28"/>
      <c r="C411" s="27"/>
      <c r="D411" s="27"/>
      <c r="E411" s="27"/>
      <c r="F411" s="27"/>
      <c r="G411" s="27"/>
      <c r="H411" s="27"/>
      <c r="I411" s="27"/>
      <c r="J411" s="91"/>
      <c r="K411" s="92"/>
    </row>
    <row r="412" spans="1:11" ht="15" x14ac:dyDescent="0.25">
      <c r="A412" s="40" t="str">
        <f>StudentInfo[[#This Row],[Student Full Name]]</f>
        <v xml:space="preserve"> </v>
      </c>
      <c r="B412" s="28"/>
      <c r="C412" s="27"/>
      <c r="D412" s="27"/>
      <c r="E412" s="27"/>
      <c r="F412" s="27"/>
      <c r="G412" s="27"/>
      <c r="H412" s="27"/>
      <c r="I412" s="27"/>
      <c r="J412" s="91"/>
      <c r="K412" s="92"/>
    </row>
    <row r="413" spans="1:11" ht="15" x14ac:dyDescent="0.25">
      <c r="A413" s="40" t="str">
        <f>StudentInfo[[#This Row],[Student Full Name]]</f>
        <v xml:space="preserve"> </v>
      </c>
      <c r="B413" s="28"/>
      <c r="C413" s="27"/>
      <c r="D413" s="27"/>
      <c r="E413" s="27"/>
      <c r="F413" s="27"/>
      <c r="G413" s="27"/>
      <c r="H413" s="27"/>
      <c r="I413" s="27"/>
      <c r="J413" s="91"/>
      <c r="K413" s="92"/>
    </row>
    <row r="414" spans="1:11" ht="15" x14ac:dyDescent="0.25">
      <c r="A414" s="40" t="str">
        <f>StudentInfo[[#This Row],[Student Full Name]]</f>
        <v xml:space="preserve"> </v>
      </c>
      <c r="B414" s="28"/>
      <c r="C414" s="27"/>
      <c r="D414" s="27"/>
      <c r="E414" s="27"/>
      <c r="F414" s="27"/>
      <c r="G414" s="27"/>
      <c r="H414" s="27"/>
      <c r="I414" s="27"/>
      <c r="J414" s="91"/>
      <c r="K414" s="92"/>
    </row>
    <row r="415" spans="1:11" ht="15" x14ac:dyDescent="0.25">
      <c r="A415" s="40" t="str">
        <f>StudentInfo[[#This Row],[Student Full Name]]</f>
        <v xml:space="preserve"> </v>
      </c>
      <c r="B415" s="28"/>
      <c r="C415" s="27"/>
      <c r="D415" s="27"/>
      <c r="E415" s="27"/>
      <c r="F415" s="27"/>
      <c r="G415" s="27"/>
      <c r="H415" s="27"/>
      <c r="I415" s="27"/>
      <c r="J415" s="91"/>
      <c r="K415" s="92"/>
    </row>
    <row r="416" spans="1:11" ht="15" x14ac:dyDescent="0.25">
      <c r="A416" s="40" t="str">
        <f>StudentInfo[[#This Row],[Student Full Name]]</f>
        <v xml:space="preserve"> </v>
      </c>
      <c r="B416" s="28"/>
      <c r="C416" s="27"/>
      <c r="D416" s="27"/>
      <c r="E416" s="27"/>
      <c r="F416" s="27"/>
      <c r="G416" s="27"/>
      <c r="H416" s="27"/>
      <c r="I416" s="27"/>
      <c r="J416" s="91"/>
      <c r="K416" s="92"/>
    </row>
    <row r="417" spans="1:11" ht="15" x14ac:dyDescent="0.25">
      <c r="A417" s="40" t="str">
        <f>StudentInfo[[#This Row],[Student Full Name]]</f>
        <v xml:space="preserve"> </v>
      </c>
      <c r="B417" s="28"/>
      <c r="C417" s="27"/>
      <c r="D417" s="27"/>
      <c r="E417" s="27"/>
      <c r="F417" s="27"/>
      <c r="G417" s="27"/>
      <c r="H417" s="27"/>
      <c r="I417" s="27"/>
      <c r="J417" s="91"/>
      <c r="K417" s="92"/>
    </row>
    <row r="418" spans="1:11" ht="15" x14ac:dyDescent="0.25">
      <c r="A418" s="40" t="str">
        <f>StudentInfo[[#This Row],[Student Full Name]]</f>
        <v xml:space="preserve"> </v>
      </c>
      <c r="B418" s="28"/>
      <c r="C418" s="27"/>
      <c r="D418" s="27"/>
      <c r="E418" s="27"/>
      <c r="F418" s="27"/>
      <c r="G418" s="27"/>
      <c r="H418" s="27"/>
      <c r="I418" s="27"/>
      <c r="J418" s="91"/>
      <c r="K418" s="92"/>
    </row>
    <row r="419" spans="1:11" ht="15" x14ac:dyDescent="0.25">
      <c r="A419" s="40" t="str">
        <f>StudentInfo[[#This Row],[Student Full Name]]</f>
        <v xml:space="preserve"> </v>
      </c>
      <c r="B419" s="28"/>
      <c r="C419" s="27"/>
      <c r="D419" s="27"/>
      <c r="E419" s="27"/>
      <c r="F419" s="27"/>
      <c r="G419" s="27"/>
      <c r="H419" s="27"/>
      <c r="I419" s="27"/>
      <c r="J419" s="91"/>
      <c r="K419" s="92"/>
    </row>
    <row r="420" spans="1:11" ht="15" x14ac:dyDescent="0.25">
      <c r="A420" s="40" t="str">
        <f>StudentInfo[[#This Row],[Student Full Name]]</f>
        <v xml:space="preserve"> </v>
      </c>
      <c r="B420" s="28"/>
      <c r="C420" s="27"/>
      <c r="D420" s="27"/>
      <c r="E420" s="27"/>
      <c r="F420" s="27"/>
      <c r="G420" s="27"/>
      <c r="H420" s="27"/>
      <c r="I420" s="27"/>
      <c r="J420" s="91"/>
      <c r="K420" s="92"/>
    </row>
    <row r="421" spans="1:11" ht="15" x14ac:dyDescent="0.25">
      <c r="A421" s="40" t="str">
        <f>StudentInfo[[#This Row],[Student Full Name]]</f>
        <v xml:space="preserve"> </v>
      </c>
      <c r="B421" s="28"/>
      <c r="C421" s="27"/>
      <c r="D421" s="27"/>
      <c r="E421" s="27"/>
      <c r="F421" s="27"/>
      <c r="G421" s="27"/>
      <c r="H421" s="27"/>
      <c r="I421" s="27"/>
      <c r="J421" s="91"/>
      <c r="K421" s="92"/>
    </row>
    <row r="422" spans="1:11" ht="15" x14ac:dyDescent="0.25">
      <c r="A422" s="40" t="str">
        <f>StudentInfo[[#This Row],[Student Full Name]]</f>
        <v xml:space="preserve"> </v>
      </c>
      <c r="B422" s="28"/>
      <c r="C422" s="27"/>
      <c r="D422" s="27"/>
      <c r="E422" s="27"/>
      <c r="F422" s="27"/>
      <c r="G422" s="27"/>
      <c r="H422" s="27"/>
      <c r="I422" s="27"/>
      <c r="J422" s="91"/>
      <c r="K422" s="92"/>
    </row>
    <row r="423" spans="1:11" ht="15" x14ac:dyDescent="0.25">
      <c r="A423" s="40" t="str">
        <f>StudentInfo[[#This Row],[Student Full Name]]</f>
        <v xml:space="preserve"> </v>
      </c>
      <c r="B423" s="28"/>
      <c r="C423" s="27"/>
      <c r="D423" s="27"/>
      <c r="E423" s="27"/>
      <c r="F423" s="27"/>
      <c r="G423" s="27"/>
      <c r="H423" s="27"/>
      <c r="I423" s="27"/>
      <c r="J423" s="91"/>
      <c r="K423" s="92"/>
    </row>
    <row r="424" spans="1:11" ht="15" x14ac:dyDescent="0.25">
      <c r="A424" s="40" t="str">
        <f>StudentInfo[[#This Row],[Student Full Name]]</f>
        <v xml:space="preserve"> </v>
      </c>
      <c r="B424" s="28"/>
      <c r="C424" s="27"/>
      <c r="D424" s="27"/>
      <c r="E424" s="27"/>
      <c r="F424" s="27"/>
      <c r="G424" s="27"/>
      <c r="H424" s="27"/>
      <c r="I424" s="27"/>
      <c r="J424" s="91"/>
      <c r="K424" s="92"/>
    </row>
    <row r="425" spans="1:11" ht="15" x14ac:dyDescent="0.25">
      <c r="A425" s="40" t="str">
        <f>StudentInfo[[#This Row],[Student Full Name]]</f>
        <v xml:space="preserve"> </v>
      </c>
      <c r="B425" s="28"/>
      <c r="C425" s="27"/>
      <c r="D425" s="27"/>
      <c r="E425" s="27"/>
      <c r="F425" s="27"/>
      <c r="G425" s="27"/>
      <c r="H425" s="27"/>
      <c r="I425" s="27"/>
      <c r="J425" s="91"/>
      <c r="K425" s="92"/>
    </row>
    <row r="426" spans="1:11" ht="15" x14ac:dyDescent="0.25">
      <c r="A426" s="40" t="str">
        <f>StudentInfo[[#This Row],[Student Full Name]]</f>
        <v xml:space="preserve"> </v>
      </c>
      <c r="B426" s="28"/>
      <c r="C426" s="27"/>
      <c r="D426" s="27"/>
      <c r="E426" s="27"/>
      <c r="F426" s="27"/>
      <c r="G426" s="27"/>
      <c r="H426" s="27"/>
      <c r="I426" s="27"/>
      <c r="J426" s="91"/>
      <c r="K426" s="92"/>
    </row>
    <row r="427" spans="1:11" ht="15" x14ac:dyDescent="0.25">
      <c r="A427" s="40" t="str">
        <f>StudentInfo[[#This Row],[Student Full Name]]</f>
        <v xml:space="preserve"> </v>
      </c>
      <c r="B427" s="28"/>
      <c r="C427" s="27"/>
      <c r="D427" s="27"/>
      <c r="E427" s="27"/>
      <c r="F427" s="27"/>
      <c r="G427" s="27"/>
      <c r="H427" s="27"/>
      <c r="I427" s="27"/>
      <c r="J427" s="91"/>
      <c r="K427" s="92"/>
    </row>
    <row r="428" spans="1:11" ht="15" x14ac:dyDescent="0.25">
      <c r="A428" s="40" t="str">
        <f>StudentInfo[[#This Row],[Student Full Name]]</f>
        <v xml:space="preserve"> </v>
      </c>
      <c r="B428" s="28"/>
      <c r="C428" s="27"/>
      <c r="D428" s="27"/>
      <c r="E428" s="27"/>
      <c r="F428" s="27"/>
      <c r="G428" s="27"/>
      <c r="H428" s="27"/>
      <c r="I428" s="27"/>
      <c r="J428" s="91"/>
      <c r="K428" s="92"/>
    </row>
    <row r="429" spans="1:11" ht="15" x14ac:dyDescent="0.25">
      <c r="A429" s="40" t="str">
        <f>StudentInfo[[#This Row],[Student Full Name]]</f>
        <v xml:space="preserve"> </v>
      </c>
      <c r="B429" s="28"/>
      <c r="C429" s="27"/>
      <c r="D429" s="27"/>
      <c r="E429" s="27"/>
      <c r="F429" s="27"/>
      <c r="G429" s="27"/>
      <c r="H429" s="27"/>
      <c r="I429" s="27"/>
      <c r="J429" s="91"/>
      <c r="K429" s="92"/>
    </row>
    <row r="430" spans="1:11" ht="15" x14ac:dyDescent="0.25">
      <c r="A430" s="40" t="str">
        <f>StudentInfo[[#This Row],[Student Full Name]]</f>
        <v xml:space="preserve"> </v>
      </c>
      <c r="B430" s="28"/>
      <c r="C430" s="27"/>
      <c r="D430" s="27"/>
      <c r="E430" s="27"/>
      <c r="F430" s="27"/>
      <c r="G430" s="27"/>
      <c r="H430" s="27"/>
      <c r="I430" s="27"/>
      <c r="J430" s="91"/>
      <c r="K430" s="92"/>
    </row>
    <row r="431" spans="1:11" ht="15" x14ac:dyDescent="0.25">
      <c r="A431" s="40" t="str">
        <f>StudentInfo[[#This Row],[Student Full Name]]</f>
        <v xml:space="preserve"> </v>
      </c>
      <c r="B431" s="28"/>
      <c r="C431" s="27"/>
      <c r="D431" s="27"/>
      <c r="E431" s="27"/>
      <c r="F431" s="27"/>
      <c r="G431" s="27"/>
      <c r="H431" s="27"/>
      <c r="I431" s="27"/>
      <c r="J431" s="91"/>
      <c r="K431" s="92"/>
    </row>
    <row r="432" spans="1:11" ht="15" x14ac:dyDescent="0.25">
      <c r="A432" s="40" t="str">
        <f>StudentInfo[[#This Row],[Student Full Name]]</f>
        <v xml:space="preserve"> </v>
      </c>
      <c r="B432" s="28"/>
      <c r="C432" s="27"/>
      <c r="D432" s="27"/>
      <c r="E432" s="27"/>
      <c r="F432" s="27"/>
      <c r="G432" s="27"/>
      <c r="H432" s="27"/>
      <c r="I432" s="27"/>
      <c r="J432" s="91"/>
      <c r="K432" s="92"/>
    </row>
    <row r="433" spans="1:11" ht="15" x14ac:dyDescent="0.25">
      <c r="A433" s="40" t="str">
        <f>StudentInfo[[#This Row],[Student Full Name]]</f>
        <v xml:space="preserve"> </v>
      </c>
      <c r="B433" s="28"/>
      <c r="C433" s="27"/>
      <c r="D433" s="27"/>
      <c r="E433" s="27"/>
      <c r="F433" s="27"/>
      <c r="G433" s="27"/>
      <c r="H433" s="27"/>
      <c r="I433" s="27"/>
      <c r="J433" s="91"/>
      <c r="K433" s="92"/>
    </row>
    <row r="434" spans="1:11" ht="15" x14ac:dyDescent="0.25">
      <c r="A434" s="40" t="str">
        <f>StudentInfo[[#This Row],[Student Full Name]]</f>
        <v xml:space="preserve"> </v>
      </c>
      <c r="B434" s="28"/>
      <c r="C434" s="27"/>
      <c r="D434" s="27"/>
      <c r="E434" s="27"/>
      <c r="F434" s="27"/>
      <c r="G434" s="27"/>
      <c r="H434" s="27"/>
      <c r="I434" s="27"/>
      <c r="J434" s="91"/>
      <c r="K434" s="92"/>
    </row>
    <row r="435" spans="1:11" ht="15" x14ac:dyDescent="0.25">
      <c r="A435" s="40" t="str">
        <f>StudentInfo[[#This Row],[Student Full Name]]</f>
        <v xml:space="preserve"> </v>
      </c>
      <c r="B435" s="28"/>
      <c r="C435" s="27"/>
      <c r="D435" s="27"/>
      <c r="E435" s="27"/>
      <c r="F435" s="27"/>
      <c r="G435" s="27"/>
      <c r="H435" s="27"/>
      <c r="I435" s="27"/>
      <c r="J435" s="91"/>
      <c r="K435" s="92"/>
    </row>
    <row r="436" spans="1:11" ht="15" x14ac:dyDescent="0.25">
      <c r="A436" s="40" t="str">
        <f>StudentInfo[[#This Row],[Student Full Name]]</f>
        <v xml:space="preserve"> </v>
      </c>
      <c r="B436" s="28"/>
      <c r="C436" s="27"/>
      <c r="D436" s="27"/>
      <c r="E436" s="27"/>
      <c r="F436" s="27"/>
      <c r="G436" s="27"/>
      <c r="H436" s="27"/>
      <c r="I436" s="27"/>
      <c r="J436" s="91"/>
      <c r="K436" s="92"/>
    </row>
    <row r="437" spans="1:11" ht="15" x14ac:dyDescent="0.25">
      <c r="A437" s="40" t="str">
        <f>StudentInfo[[#This Row],[Student Full Name]]</f>
        <v xml:space="preserve"> </v>
      </c>
      <c r="B437" s="28"/>
      <c r="C437" s="27"/>
      <c r="D437" s="27"/>
      <c r="E437" s="27"/>
      <c r="F437" s="27"/>
      <c r="G437" s="27"/>
      <c r="H437" s="27"/>
      <c r="I437" s="27"/>
      <c r="J437" s="91"/>
      <c r="K437" s="92"/>
    </row>
    <row r="438" spans="1:11" ht="15" x14ac:dyDescent="0.25">
      <c r="A438" s="40" t="str">
        <f>StudentInfo[[#This Row],[Student Full Name]]</f>
        <v xml:space="preserve"> </v>
      </c>
      <c r="B438" s="28"/>
      <c r="C438" s="27"/>
      <c r="D438" s="27"/>
      <c r="E438" s="27"/>
      <c r="F438" s="27"/>
      <c r="G438" s="27"/>
      <c r="H438" s="27"/>
      <c r="I438" s="27"/>
      <c r="J438" s="91"/>
      <c r="K438" s="92"/>
    </row>
    <row r="439" spans="1:11" ht="15" x14ac:dyDescent="0.25">
      <c r="A439" s="40" t="str">
        <f>StudentInfo[[#This Row],[Student Full Name]]</f>
        <v xml:space="preserve"> </v>
      </c>
      <c r="B439" s="28"/>
      <c r="C439" s="27"/>
      <c r="D439" s="27"/>
      <c r="E439" s="27"/>
      <c r="F439" s="27"/>
      <c r="G439" s="27"/>
      <c r="H439" s="27"/>
      <c r="I439" s="27"/>
      <c r="J439" s="91"/>
      <c r="K439" s="92"/>
    </row>
    <row r="440" spans="1:11" ht="15" x14ac:dyDescent="0.25">
      <c r="A440" s="40" t="str">
        <f>StudentInfo[[#This Row],[Student Full Name]]</f>
        <v xml:space="preserve"> </v>
      </c>
      <c r="B440" s="28"/>
      <c r="C440" s="27"/>
      <c r="D440" s="27"/>
      <c r="E440" s="27"/>
      <c r="F440" s="27"/>
      <c r="G440" s="27"/>
      <c r="H440" s="27"/>
      <c r="I440" s="27"/>
      <c r="J440" s="91"/>
      <c r="K440" s="92"/>
    </row>
    <row r="441" spans="1:11" ht="15" x14ac:dyDescent="0.25">
      <c r="A441" s="40" t="str">
        <f>StudentInfo[[#This Row],[Student Full Name]]</f>
        <v xml:space="preserve"> </v>
      </c>
      <c r="B441" s="28"/>
      <c r="C441" s="27"/>
      <c r="D441" s="27"/>
      <c r="E441" s="27"/>
      <c r="F441" s="27"/>
      <c r="G441" s="27"/>
      <c r="H441" s="27"/>
      <c r="I441" s="27"/>
      <c r="J441" s="91"/>
      <c r="K441" s="92"/>
    </row>
    <row r="442" spans="1:11" ht="15" x14ac:dyDescent="0.25">
      <c r="A442" s="40" t="str">
        <f>StudentInfo[[#This Row],[Student Full Name]]</f>
        <v xml:space="preserve"> </v>
      </c>
      <c r="B442" s="28"/>
      <c r="C442" s="27"/>
      <c r="D442" s="27"/>
      <c r="E442" s="27"/>
      <c r="F442" s="27"/>
      <c r="G442" s="27"/>
      <c r="H442" s="27"/>
      <c r="I442" s="27"/>
      <c r="J442" s="91"/>
      <c r="K442" s="92"/>
    </row>
    <row r="443" spans="1:11" ht="15" x14ac:dyDescent="0.25">
      <c r="A443" s="40" t="str">
        <f>StudentInfo[[#This Row],[Student Full Name]]</f>
        <v xml:space="preserve"> </v>
      </c>
      <c r="B443" s="28"/>
      <c r="C443" s="27"/>
      <c r="D443" s="27"/>
      <c r="E443" s="27"/>
      <c r="F443" s="27"/>
      <c r="G443" s="27"/>
      <c r="H443" s="27"/>
      <c r="I443" s="27"/>
      <c r="J443" s="91"/>
      <c r="K443" s="92"/>
    </row>
    <row r="444" spans="1:11" ht="15" x14ac:dyDescent="0.25">
      <c r="A444" s="40" t="str">
        <f>StudentInfo[[#This Row],[Student Full Name]]</f>
        <v xml:space="preserve"> </v>
      </c>
      <c r="B444" s="28"/>
      <c r="C444" s="27"/>
      <c r="D444" s="27"/>
      <c r="E444" s="27"/>
      <c r="F444" s="27"/>
      <c r="G444" s="27"/>
      <c r="H444" s="27"/>
      <c r="I444" s="27"/>
      <c r="J444" s="91"/>
      <c r="K444" s="92"/>
    </row>
    <row r="445" spans="1:11" ht="15" x14ac:dyDescent="0.25">
      <c r="A445" s="40" t="str">
        <f>StudentInfo[[#This Row],[Student Full Name]]</f>
        <v xml:space="preserve"> </v>
      </c>
      <c r="B445" s="28"/>
      <c r="C445" s="27"/>
      <c r="D445" s="27"/>
      <c r="E445" s="27"/>
      <c r="F445" s="27"/>
      <c r="G445" s="27"/>
      <c r="H445" s="27"/>
      <c r="I445" s="27"/>
      <c r="J445" s="91"/>
      <c r="K445" s="92"/>
    </row>
    <row r="446" spans="1:11" ht="15" x14ac:dyDescent="0.25">
      <c r="A446" s="40" t="str">
        <f>StudentInfo[[#This Row],[Student Full Name]]</f>
        <v xml:space="preserve"> </v>
      </c>
      <c r="B446" s="28"/>
      <c r="C446" s="27"/>
      <c r="D446" s="27"/>
      <c r="E446" s="27"/>
      <c r="F446" s="27"/>
      <c r="G446" s="27"/>
      <c r="H446" s="27"/>
      <c r="I446" s="27"/>
      <c r="J446" s="91"/>
      <c r="K446" s="92"/>
    </row>
    <row r="447" spans="1:11" ht="15" x14ac:dyDescent="0.25">
      <c r="A447" s="40" t="str">
        <f>StudentInfo[[#This Row],[Student Full Name]]</f>
        <v xml:space="preserve"> </v>
      </c>
      <c r="B447" s="28"/>
      <c r="C447" s="27"/>
      <c r="D447" s="27"/>
      <c r="E447" s="27"/>
      <c r="F447" s="27"/>
      <c r="G447" s="27"/>
      <c r="H447" s="27"/>
      <c r="I447" s="27"/>
      <c r="J447" s="91"/>
      <c r="K447" s="92"/>
    </row>
    <row r="448" spans="1:11" ht="15" x14ac:dyDescent="0.25">
      <c r="A448" s="40" t="str">
        <f>StudentInfo[[#This Row],[Student Full Name]]</f>
        <v xml:space="preserve"> </v>
      </c>
      <c r="B448" s="28"/>
      <c r="C448" s="27"/>
      <c r="D448" s="27"/>
      <c r="E448" s="27"/>
      <c r="F448" s="27"/>
      <c r="G448" s="27"/>
      <c r="H448" s="27"/>
      <c r="I448" s="27"/>
      <c r="J448" s="91"/>
      <c r="K448" s="92"/>
    </row>
    <row r="449" spans="1:11" ht="15" x14ac:dyDescent="0.25">
      <c r="A449" s="40" t="str">
        <f>StudentInfo[[#This Row],[Student Full Name]]</f>
        <v xml:space="preserve"> </v>
      </c>
      <c r="B449" s="28"/>
      <c r="C449" s="27"/>
      <c r="D449" s="27"/>
      <c r="E449" s="27"/>
      <c r="F449" s="27"/>
      <c r="G449" s="27"/>
      <c r="H449" s="27"/>
      <c r="I449" s="27"/>
      <c r="J449" s="91"/>
      <c r="K449" s="92"/>
    </row>
    <row r="450" spans="1:11" ht="15" x14ac:dyDescent="0.25">
      <c r="A450" s="40" t="str">
        <f>StudentInfo[[#This Row],[Student Full Name]]</f>
        <v xml:space="preserve"> </v>
      </c>
      <c r="B450" s="28"/>
      <c r="C450" s="27"/>
      <c r="D450" s="27"/>
      <c r="E450" s="27"/>
      <c r="F450" s="27"/>
      <c r="G450" s="27"/>
      <c r="H450" s="27"/>
      <c r="I450" s="27"/>
      <c r="J450" s="91"/>
      <c r="K450" s="92"/>
    </row>
    <row r="451" spans="1:11" ht="15" x14ac:dyDescent="0.25">
      <c r="A451" s="40" t="str">
        <f>StudentInfo[[#This Row],[Student Full Name]]</f>
        <v xml:space="preserve"> </v>
      </c>
      <c r="B451" s="28"/>
      <c r="C451" s="27"/>
      <c r="D451" s="27"/>
      <c r="E451" s="27"/>
      <c r="F451" s="27"/>
      <c r="G451" s="27"/>
      <c r="H451" s="27"/>
      <c r="I451" s="27"/>
      <c r="J451" s="91"/>
      <c r="K451" s="92"/>
    </row>
    <row r="452" spans="1:11" ht="15" x14ac:dyDescent="0.25">
      <c r="A452" s="40" t="str">
        <f>StudentInfo[[#This Row],[Student Full Name]]</f>
        <v xml:space="preserve"> </v>
      </c>
      <c r="B452" s="28"/>
      <c r="C452" s="27"/>
      <c r="D452" s="27"/>
      <c r="E452" s="27"/>
      <c r="F452" s="27"/>
      <c r="G452" s="27"/>
      <c r="H452" s="27"/>
      <c r="I452" s="27"/>
      <c r="J452" s="91"/>
      <c r="K452" s="92"/>
    </row>
    <row r="453" spans="1:11" ht="15" x14ac:dyDescent="0.25">
      <c r="A453" s="40" t="str">
        <f>StudentInfo[[#This Row],[Student Full Name]]</f>
        <v xml:space="preserve"> </v>
      </c>
      <c r="B453" s="28"/>
      <c r="C453" s="27"/>
      <c r="D453" s="27"/>
      <c r="E453" s="27"/>
      <c r="F453" s="27"/>
      <c r="G453" s="27"/>
      <c r="H453" s="27"/>
      <c r="I453" s="27"/>
      <c r="J453" s="91"/>
      <c r="K453" s="92"/>
    </row>
    <row r="454" spans="1:11" ht="15" x14ac:dyDescent="0.25">
      <c r="A454" s="40" t="str">
        <f>StudentInfo[[#This Row],[Student Full Name]]</f>
        <v xml:space="preserve"> </v>
      </c>
      <c r="B454" s="28"/>
      <c r="C454" s="27"/>
      <c r="D454" s="27"/>
      <c r="E454" s="27"/>
      <c r="F454" s="27"/>
      <c r="G454" s="27"/>
      <c r="H454" s="27"/>
      <c r="I454" s="27"/>
      <c r="J454" s="91"/>
      <c r="K454" s="92"/>
    </row>
    <row r="455" spans="1:11" ht="15" x14ac:dyDescent="0.25">
      <c r="A455" s="40" t="str">
        <f>StudentInfo[[#This Row],[Student Full Name]]</f>
        <v xml:space="preserve"> </v>
      </c>
      <c r="B455" s="28"/>
      <c r="C455" s="27"/>
      <c r="D455" s="27"/>
      <c r="E455" s="27"/>
      <c r="F455" s="27"/>
      <c r="G455" s="27"/>
      <c r="H455" s="27"/>
      <c r="I455" s="27"/>
      <c r="J455" s="91"/>
      <c r="K455" s="92"/>
    </row>
    <row r="456" spans="1:11" ht="15" x14ac:dyDescent="0.25">
      <c r="A456" s="40" t="str">
        <f>StudentInfo[[#This Row],[Student Full Name]]</f>
        <v xml:space="preserve"> </v>
      </c>
      <c r="B456" s="28"/>
      <c r="C456" s="27"/>
      <c r="D456" s="27"/>
      <c r="E456" s="27"/>
      <c r="F456" s="27"/>
      <c r="G456" s="27"/>
      <c r="H456" s="27"/>
      <c r="I456" s="27"/>
      <c r="J456" s="91"/>
      <c r="K456" s="92"/>
    </row>
    <row r="457" spans="1:11" ht="15" x14ac:dyDescent="0.25">
      <c r="A457" s="40" t="str">
        <f>StudentInfo[[#This Row],[Student Full Name]]</f>
        <v xml:space="preserve"> </v>
      </c>
      <c r="B457" s="28"/>
      <c r="C457" s="27"/>
      <c r="D457" s="27"/>
      <c r="E457" s="27"/>
      <c r="F457" s="27"/>
      <c r="G457" s="27"/>
      <c r="H457" s="27"/>
      <c r="I457" s="27"/>
      <c r="J457" s="91"/>
      <c r="K457" s="92"/>
    </row>
    <row r="458" spans="1:11" ht="15" x14ac:dyDescent="0.25">
      <c r="A458" s="40" t="str">
        <f>StudentInfo[[#This Row],[Student Full Name]]</f>
        <v xml:space="preserve"> </v>
      </c>
      <c r="B458" s="28"/>
      <c r="C458" s="27"/>
      <c r="D458" s="27"/>
      <c r="E458" s="27"/>
      <c r="F458" s="27"/>
      <c r="G458" s="27"/>
      <c r="H458" s="27"/>
      <c r="I458" s="27"/>
      <c r="J458" s="91"/>
      <c r="K458" s="92"/>
    </row>
    <row r="459" spans="1:11" ht="15" x14ac:dyDescent="0.25">
      <c r="A459" s="40" t="str">
        <f>StudentInfo[[#This Row],[Student Full Name]]</f>
        <v xml:space="preserve"> </v>
      </c>
      <c r="B459" s="28"/>
      <c r="C459" s="27"/>
      <c r="D459" s="27"/>
      <c r="E459" s="27"/>
      <c r="F459" s="27"/>
      <c r="G459" s="27"/>
      <c r="H459" s="27"/>
      <c r="I459" s="27"/>
      <c r="J459" s="91"/>
      <c r="K459" s="92"/>
    </row>
    <row r="460" spans="1:11" ht="15" x14ac:dyDescent="0.25">
      <c r="A460" s="40" t="str">
        <f>StudentInfo[[#This Row],[Student Full Name]]</f>
        <v xml:space="preserve"> </v>
      </c>
      <c r="B460" s="28"/>
      <c r="C460" s="27"/>
      <c r="D460" s="27"/>
      <c r="E460" s="27"/>
      <c r="F460" s="27"/>
      <c r="G460" s="27"/>
      <c r="H460" s="27"/>
      <c r="I460" s="27"/>
      <c r="J460" s="91"/>
      <c r="K460" s="92"/>
    </row>
    <row r="461" spans="1:11" ht="15" x14ac:dyDescent="0.25">
      <c r="A461" s="40" t="str">
        <f>StudentInfo[[#This Row],[Student Full Name]]</f>
        <v xml:space="preserve"> </v>
      </c>
      <c r="B461" s="28"/>
      <c r="C461" s="27"/>
      <c r="D461" s="27"/>
      <c r="E461" s="27"/>
      <c r="F461" s="27"/>
      <c r="G461" s="27"/>
      <c r="H461" s="27"/>
      <c r="I461" s="27"/>
      <c r="J461" s="91"/>
      <c r="K461" s="92"/>
    </row>
    <row r="462" spans="1:11" ht="15" x14ac:dyDescent="0.25">
      <c r="A462" s="40" t="str">
        <f>StudentInfo[[#This Row],[Student Full Name]]</f>
        <v xml:space="preserve"> </v>
      </c>
      <c r="B462" s="28"/>
      <c r="C462" s="27"/>
      <c r="D462" s="27"/>
      <c r="E462" s="27"/>
      <c r="F462" s="27"/>
      <c r="G462" s="27"/>
      <c r="H462" s="27"/>
      <c r="I462" s="27"/>
      <c r="J462" s="91"/>
      <c r="K462" s="92"/>
    </row>
    <row r="463" spans="1:11" ht="15" x14ac:dyDescent="0.25">
      <c r="A463" s="40" t="str">
        <f>StudentInfo[[#This Row],[Student Full Name]]</f>
        <v xml:space="preserve"> </v>
      </c>
      <c r="B463" s="28"/>
      <c r="C463" s="27"/>
      <c r="D463" s="27"/>
      <c r="E463" s="27"/>
      <c r="F463" s="27"/>
      <c r="G463" s="27"/>
      <c r="H463" s="27"/>
      <c r="I463" s="27"/>
      <c r="J463" s="91"/>
      <c r="K463" s="92"/>
    </row>
    <row r="464" spans="1:11" ht="15" x14ac:dyDescent="0.25">
      <c r="A464" s="40" t="str">
        <f>StudentInfo[[#This Row],[Student Full Name]]</f>
        <v xml:space="preserve"> </v>
      </c>
      <c r="B464" s="28"/>
      <c r="C464" s="27"/>
      <c r="D464" s="27"/>
      <c r="E464" s="27"/>
      <c r="F464" s="27"/>
      <c r="G464" s="27"/>
      <c r="H464" s="27"/>
      <c r="I464" s="27"/>
      <c r="J464" s="91"/>
      <c r="K464" s="92"/>
    </row>
    <row r="465" spans="1:11" ht="15" x14ac:dyDescent="0.25">
      <c r="A465" s="40" t="str">
        <f>StudentInfo[[#This Row],[Student Full Name]]</f>
        <v xml:space="preserve"> </v>
      </c>
      <c r="B465" s="28"/>
      <c r="C465" s="27"/>
      <c r="D465" s="27"/>
      <c r="E465" s="27"/>
      <c r="F465" s="27"/>
      <c r="G465" s="27"/>
      <c r="H465" s="27"/>
      <c r="I465" s="27"/>
      <c r="J465" s="91"/>
      <c r="K465" s="92"/>
    </row>
    <row r="466" spans="1:11" ht="15" x14ac:dyDescent="0.25">
      <c r="A466" s="40" t="str">
        <f>StudentInfo[[#This Row],[Student Full Name]]</f>
        <v xml:space="preserve"> </v>
      </c>
      <c r="B466" s="28"/>
      <c r="C466" s="27"/>
      <c r="D466" s="27"/>
      <c r="E466" s="27"/>
      <c r="F466" s="27"/>
      <c r="G466" s="27"/>
      <c r="H466" s="27"/>
      <c r="I466" s="27"/>
      <c r="J466" s="91"/>
      <c r="K466" s="92"/>
    </row>
    <row r="467" spans="1:11" ht="15" x14ac:dyDescent="0.25">
      <c r="A467" s="40" t="str">
        <f>StudentInfo[[#This Row],[Student Full Name]]</f>
        <v xml:space="preserve"> </v>
      </c>
      <c r="B467" s="28"/>
      <c r="C467" s="27"/>
      <c r="D467" s="27"/>
      <c r="E467" s="27"/>
      <c r="F467" s="27"/>
      <c r="G467" s="27"/>
      <c r="H467" s="27"/>
      <c r="I467" s="27"/>
      <c r="J467" s="91"/>
      <c r="K467" s="92"/>
    </row>
    <row r="468" spans="1:11" ht="15" x14ac:dyDescent="0.25">
      <c r="A468" s="40" t="str">
        <f>StudentInfo[[#This Row],[Student Full Name]]</f>
        <v xml:space="preserve"> </v>
      </c>
      <c r="B468" s="28"/>
      <c r="C468" s="27"/>
      <c r="D468" s="27"/>
      <c r="E468" s="27"/>
      <c r="F468" s="27"/>
      <c r="G468" s="27"/>
      <c r="H468" s="27"/>
      <c r="I468" s="27"/>
      <c r="J468" s="91"/>
      <c r="K468" s="92"/>
    </row>
    <row r="469" spans="1:11" ht="15" x14ac:dyDescent="0.25">
      <c r="A469" s="40" t="str">
        <f>StudentInfo[[#This Row],[Student Full Name]]</f>
        <v xml:space="preserve"> </v>
      </c>
      <c r="B469" s="28"/>
      <c r="C469" s="27"/>
      <c r="D469" s="27"/>
      <c r="E469" s="27"/>
      <c r="F469" s="27"/>
      <c r="G469" s="27"/>
      <c r="H469" s="27"/>
      <c r="I469" s="27"/>
      <c r="J469" s="91"/>
      <c r="K469" s="92"/>
    </row>
    <row r="470" spans="1:11" ht="15" x14ac:dyDescent="0.25">
      <c r="A470" s="40" t="str">
        <f>StudentInfo[[#This Row],[Student Full Name]]</f>
        <v xml:space="preserve"> </v>
      </c>
      <c r="B470" s="28"/>
      <c r="C470" s="27"/>
      <c r="D470" s="27"/>
      <c r="E470" s="27"/>
      <c r="F470" s="27"/>
      <c r="G470" s="27"/>
      <c r="H470" s="27"/>
      <c r="I470" s="27"/>
      <c r="J470" s="91"/>
      <c r="K470" s="92"/>
    </row>
    <row r="471" spans="1:11" ht="15" x14ac:dyDescent="0.25">
      <c r="A471" s="40" t="str">
        <f>StudentInfo[[#This Row],[Student Full Name]]</f>
        <v xml:space="preserve"> </v>
      </c>
      <c r="B471" s="28"/>
      <c r="C471" s="27"/>
      <c r="D471" s="27"/>
      <c r="E471" s="27"/>
      <c r="F471" s="27"/>
      <c r="G471" s="27"/>
      <c r="H471" s="27"/>
      <c r="I471" s="27"/>
      <c r="J471" s="91"/>
      <c r="K471" s="92"/>
    </row>
    <row r="472" spans="1:11" ht="15" x14ac:dyDescent="0.25">
      <c r="A472" s="40" t="str">
        <f>StudentInfo[[#This Row],[Student Full Name]]</f>
        <v xml:space="preserve"> </v>
      </c>
      <c r="B472" s="28"/>
      <c r="C472" s="27"/>
      <c r="D472" s="27"/>
      <c r="E472" s="27"/>
      <c r="F472" s="27"/>
      <c r="G472" s="27"/>
      <c r="H472" s="27"/>
      <c r="I472" s="27"/>
      <c r="J472" s="91"/>
      <c r="K472" s="92"/>
    </row>
    <row r="473" spans="1:11" ht="15" x14ac:dyDescent="0.25">
      <c r="A473" s="40" t="str">
        <f>StudentInfo[[#This Row],[Student Full Name]]</f>
        <v xml:space="preserve"> </v>
      </c>
      <c r="B473" s="28"/>
      <c r="C473" s="27"/>
      <c r="D473" s="27"/>
      <c r="E473" s="27"/>
      <c r="F473" s="27"/>
      <c r="G473" s="27"/>
      <c r="H473" s="27"/>
      <c r="I473" s="27"/>
      <c r="J473" s="91"/>
      <c r="K473" s="92"/>
    </row>
    <row r="474" spans="1:11" ht="15" x14ac:dyDescent="0.25">
      <c r="A474" s="40" t="str">
        <f>StudentInfo[[#This Row],[Student Full Name]]</f>
        <v xml:space="preserve"> </v>
      </c>
      <c r="B474" s="28"/>
      <c r="C474" s="27"/>
      <c r="D474" s="27"/>
      <c r="E474" s="27"/>
      <c r="F474" s="27"/>
      <c r="G474" s="27"/>
      <c r="H474" s="27"/>
      <c r="I474" s="27"/>
      <c r="J474" s="91"/>
      <c r="K474" s="92"/>
    </row>
    <row r="475" spans="1:11" ht="15" x14ac:dyDescent="0.25">
      <c r="A475" s="40" t="str">
        <f>StudentInfo[[#This Row],[Student Full Name]]</f>
        <v xml:space="preserve"> </v>
      </c>
      <c r="B475" s="28"/>
      <c r="C475" s="27"/>
      <c r="D475" s="27"/>
      <c r="E475" s="27"/>
      <c r="F475" s="27"/>
      <c r="G475" s="27"/>
      <c r="H475" s="27"/>
      <c r="I475" s="27"/>
      <c r="J475" s="91"/>
      <c r="K475" s="92"/>
    </row>
    <row r="476" spans="1:11" ht="15" x14ac:dyDescent="0.25">
      <c r="A476" s="40" t="str">
        <f>StudentInfo[[#This Row],[Student Full Name]]</f>
        <v xml:space="preserve"> </v>
      </c>
      <c r="B476" s="28"/>
      <c r="C476" s="27"/>
      <c r="D476" s="27"/>
      <c r="E476" s="27"/>
      <c r="F476" s="27"/>
      <c r="G476" s="27"/>
      <c r="H476" s="27"/>
      <c r="I476" s="27"/>
      <c r="J476" s="91"/>
      <c r="K476" s="92"/>
    </row>
    <row r="477" spans="1:11" ht="15" x14ac:dyDescent="0.25">
      <c r="A477" s="40" t="str">
        <f>StudentInfo[[#This Row],[Student Full Name]]</f>
        <v xml:space="preserve"> </v>
      </c>
      <c r="B477" s="28"/>
      <c r="C477" s="27"/>
      <c r="D477" s="27"/>
      <c r="E477" s="27"/>
      <c r="F477" s="27"/>
      <c r="G477" s="27"/>
      <c r="H477" s="27"/>
      <c r="I477" s="27"/>
      <c r="J477" s="91"/>
      <c r="K477" s="92"/>
    </row>
    <row r="478" spans="1:11" ht="15" x14ac:dyDescent="0.25">
      <c r="A478" s="40" t="str">
        <f>StudentInfo[[#This Row],[Student Full Name]]</f>
        <v xml:space="preserve"> </v>
      </c>
      <c r="B478" s="28"/>
      <c r="C478" s="27"/>
      <c r="D478" s="27"/>
      <c r="E478" s="27"/>
      <c r="F478" s="27"/>
      <c r="G478" s="27"/>
      <c r="H478" s="27"/>
      <c r="I478" s="27"/>
      <c r="J478" s="91"/>
      <c r="K478" s="92"/>
    </row>
    <row r="479" spans="1:11" ht="15" x14ac:dyDescent="0.25">
      <c r="A479" s="40" t="str">
        <f>StudentInfo[[#This Row],[Student Full Name]]</f>
        <v xml:space="preserve"> </v>
      </c>
      <c r="B479" s="28"/>
      <c r="C479" s="27"/>
      <c r="D479" s="27"/>
      <c r="E479" s="27"/>
      <c r="F479" s="27"/>
      <c r="G479" s="27"/>
      <c r="H479" s="27"/>
      <c r="I479" s="27"/>
      <c r="J479" s="91"/>
      <c r="K479" s="92"/>
    </row>
    <row r="480" spans="1:11" ht="15" x14ac:dyDescent="0.25">
      <c r="A480" s="40" t="str">
        <f>StudentInfo[[#This Row],[Student Full Name]]</f>
        <v xml:space="preserve"> </v>
      </c>
      <c r="B480" s="28"/>
      <c r="C480" s="27"/>
      <c r="D480" s="27"/>
      <c r="E480" s="27"/>
      <c r="F480" s="27"/>
      <c r="G480" s="27"/>
      <c r="H480" s="27"/>
      <c r="I480" s="27"/>
      <c r="J480" s="91"/>
      <c r="K480" s="92"/>
    </row>
    <row r="481" spans="1:11" ht="15" x14ac:dyDescent="0.25">
      <c r="A481" s="40" t="str">
        <f>StudentInfo[[#This Row],[Student Full Name]]</f>
        <v xml:space="preserve"> </v>
      </c>
      <c r="B481" s="28"/>
      <c r="C481" s="27"/>
      <c r="D481" s="27"/>
      <c r="E481" s="27"/>
      <c r="F481" s="27"/>
      <c r="G481" s="27"/>
      <c r="H481" s="27"/>
      <c r="I481" s="27"/>
      <c r="J481" s="91"/>
      <c r="K481" s="92"/>
    </row>
    <row r="482" spans="1:11" ht="15" x14ac:dyDescent="0.25">
      <c r="A482" s="40" t="str">
        <f>StudentInfo[[#This Row],[Student Full Name]]</f>
        <v xml:space="preserve"> </v>
      </c>
      <c r="B482" s="28"/>
      <c r="C482" s="27"/>
      <c r="D482" s="27"/>
      <c r="E482" s="27"/>
      <c r="F482" s="27"/>
      <c r="G482" s="27"/>
      <c r="H482" s="27"/>
      <c r="I482" s="27"/>
      <c r="J482" s="91"/>
      <c r="K482" s="92"/>
    </row>
    <row r="483" spans="1:11" ht="15" x14ac:dyDescent="0.25">
      <c r="A483" s="40" t="str">
        <f>StudentInfo[[#This Row],[Student Full Name]]</f>
        <v xml:space="preserve"> </v>
      </c>
      <c r="B483" s="28"/>
      <c r="C483" s="27"/>
      <c r="D483" s="27"/>
      <c r="E483" s="27"/>
      <c r="F483" s="27"/>
      <c r="G483" s="27"/>
      <c r="H483" s="27"/>
      <c r="I483" s="27"/>
      <c r="J483" s="91"/>
      <c r="K483" s="92"/>
    </row>
    <row r="484" spans="1:11" ht="15" x14ac:dyDescent="0.25">
      <c r="A484" s="40" t="str">
        <f>StudentInfo[[#This Row],[Student Full Name]]</f>
        <v xml:space="preserve"> </v>
      </c>
      <c r="B484" s="28"/>
      <c r="C484" s="27"/>
      <c r="D484" s="27"/>
      <c r="E484" s="27"/>
      <c r="F484" s="27"/>
      <c r="G484" s="27"/>
      <c r="H484" s="27"/>
      <c r="I484" s="27"/>
      <c r="J484" s="91"/>
      <c r="K484" s="92"/>
    </row>
    <row r="485" spans="1:11" ht="15" x14ac:dyDescent="0.25">
      <c r="A485" s="40" t="str">
        <f>StudentInfo[[#This Row],[Student Full Name]]</f>
        <v xml:space="preserve"> </v>
      </c>
      <c r="B485" s="28"/>
      <c r="C485" s="27"/>
      <c r="D485" s="27"/>
      <c r="E485" s="27"/>
      <c r="F485" s="27"/>
      <c r="G485" s="27"/>
      <c r="H485" s="27"/>
      <c r="I485" s="27"/>
      <c r="J485" s="91"/>
      <c r="K485" s="92"/>
    </row>
    <row r="486" spans="1:11" ht="15" x14ac:dyDescent="0.25">
      <c r="A486" s="40" t="str">
        <f>StudentInfo[[#This Row],[Student Full Name]]</f>
        <v xml:space="preserve"> </v>
      </c>
      <c r="B486" s="28"/>
      <c r="C486" s="27"/>
      <c r="D486" s="27"/>
      <c r="E486" s="27"/>
      <c r="F486" s="27"/>
      <c r="G486" s="27"/>
      <c r="H486" s="27"/>
      <c r="I486" s="27"/>
      <c r="J486" s="91"/>
      <c r="K486" s="92"/>
    </row>
    <row r="487" spans="1:11" ht="15" x14ac:dyDescent="0.25">
      <c r="A487" s="40" t="str">
        <f>StudentInfo[[#This Row],[Student Full Name]]</f>
        <v xml:space="preserve"> </v>
      </c>
      <c r="B487" s="28"/>
      <c r="C487" s="27"/>
      <c r="D487" s="27"/>
      <c r="E487" s="27"/>
      <c r="F487" s="27"/>
      <c r="G487" s="27"/>
      <c r="H487" s="27"/>
      <c r="I487" s="27"/>
      <c r="J487" s="91"/>
      <c r="K487" s="92"/>
    </row>
    <row r="488" spans="1:11" ht="15" x14ac:dyDescent="0.25">
      <c r="A488" s="40" t="str">
        <f>StudentInfo[[#This Row],[Student Full Name]]</f>
        <v xml:space="preserve"> </v>
      </c>
      <c r="B488" s="28"/>
      <c r="C488" s="27"/>
      <c r="D488" s="27"/>
      <c r="E488" s="27"/>
      <c r="F488" s="27"/>
      <c r="G488" s="27"/>
      <c r="H488" s="27"/>
      <c r="I488" s="27"/>
      <c r="J488" s="91"/>
      <c r="K488" s="92"/>
    </row>
    <row r="489" spans="1:11" ht="15" x14ac:dyDescent="0.25">
      <c r="A489" s="40" t="str">
        <f>StudentInfo[[#This Row],[Student Full Name]]</f>
        <v xml:space="preserve"> </v>
      </c>
      <c r="B489" s="28"/>
      <c r="C489" s="27"/>
      <c r="D489" s="27"/>
      <c r="E489" s="27"/>
      <c r="F489" s="27"/>
      <c r="G489" s="27"/>
      <c r="H489" s="27"/>
      <c r="I489" s="27"/>
      <c r="J489" s="91"/>
      <c r="K489" s="92"/>
    </row>
    <row r="490" spans="1:11" ht="15" x14ac:dyDescent="0.25">
      <c r="A490" s="40" t="str">
        <f>StudentInfo[[#This Row],[Student Full Name]]</f>
        <v xml:space="preserve"> </v>
      </c>
      <c r="B490" s="28"/>
      <c r="C490" s="27"/>
      <c r="D490" s="27"/>
      <c r="E490" s="27"/>
      <c r="F490" s="27"/>
      <c r="G490" s="27"/>
      <c r="H490" s="27"/>
      <c r="I490" s="27"/>
      <c r="J490" s="91"/>
      <c r="K490" s="92"/>
    </row>
    <row r="491" spans="1:11" ht="15" x14ac:dyDescent="0.25">
      <c r="A491" s="40" t="str">
        <f>StudentInfo[[#This Row],[Student Full Name]]</f>
        <v xml:space="preserve"> </v>
      </c>
      <c r="B491" s="28"/>
      <c r="C491" s="27"/>
      <c r="D491" s="27"/>
      <c r="E491" s="27"/>
      <c r="F491" s="27"/>
      <c r="G491" s="27"/>
      <c r="H491" s="27"/>
      <c r="I491" s="27"/>
      <c r="J491" s="91"/>
      <c r="K491" s="92"/>
    </row>
    <row r="492" spans="1:11" ht="15" x14ac:dyDescent="0.25">
      <c r="A492" s="40" t="str">
        <f>StudentInfo[[#This Row],[Student Full Name]]</f>
        <v xml:space="preserve"> </v>
      </c>
      <c r="B492" s="28"/>
      <c r="C492" s="27"/>
      <c r="D492" s="27"/>
      <c r="E492" s="27"/>
      <c r="F492" s="27"/>
      <c r="G492" s="27"/>
      <c r="H492" s="27"/>
      <c r="I492" s="27"/>
      <c r="J492" s="91"/>
      <c r="K492" s="92"/>
    </row>
    <row r="493" spans="1:11" ht="15" x14ac:dyDescent="0.25">
      <c r="A493" s="40" t="str">
        <f>StudentInfo[[#This Row],[Student Full Name]]</f>
        <v xml:space="preserve"> </v>
      </c>
      <c r="B493" s="28"/>
      <c r="C493" s="27"/>
      <c r="D493" s="27"/>
      <c r="E493" s="27"/>
      <c r="F493" s="27"/>
      <c r="G493" s="27"/>
      <c r="H493" s="27"/>
      <c r="I493" s="27"/>
      <c r="J493" s="91"/>
      <c r="K493" s="92"/>
    </row>
    <row r="494" spans="1:11" ht="15" x14ac:dyDescent="0.25">
      <c r="A494" s="40" t="str">
        <f>StudentInfo[[#This Row],[Student Full Name]]</f>
        <v xml:space="preserve"> </v>
      </c>
      <c r="B494" s="28"/>
      <c r="C494" s="27"/>
      <c r="D494" s="27"/>
      <c r="E494" s="27"/>
      <c r="F494" s="27"/>
      <c r="G494" s="27"/>
      <c r="H494" s="27"/>
      <c r="I494" s="27"/>
      <c r="J494" s="91"/>
      <c r="K494" s="92"/>
    </row>
    <row r="495" spans="1:11" ht="15" x14ac:dyDescent="0.25">
      <c r="A495" s="40" t="str">
        <f>StudentInfo[[#This Row],[Student Full Name]]</f>
        <v xml:space="preserve"> </v>
      </c>
      <c r="B495" s="28"/>
      <c r="C495" s="27"/>
      <c r="D495" s="27"/>
      <c r="E495" s="27"/>
      <c r="F495" s="27"/>
      <c r="G495" s="27"/>
      <c r="H495" s="27"/>
      <c r="I495" s="27"/>
      <c r="J495" s="91"/>
      <c r="K495" s="92"/>
    </row>
    <row r="496" spans="1:11" ht="15" x14ac:dyDescent="0.25">
      <c r="A496" s="40" t="str">
        <f>StudentInfo[[#This Row],[Student Full Name]]</f>
        <v xml:space="preserve"> </v>
      </c>
      <c r="B496" s="28"/>
      <c r="C496" s="27"/>
      <c r="D496" s="27"/>
      <c r="E496" s="27"/>
      <c r="F496" s="27"/>
      <c r="G496" s="27"/>
      <c r="H496" s="27"/>
      <c r="I496" s="27"/>
      <c r="J496" s="91"/>
      <c r="K496" s="92"/>
    </row>
    <row r="497" spans="1:11" ht="15" x14ac:dyDescent="0.25">
      <c r="A497" s="40" t="str">
        <f>StudentInfo[[#This Row],[Student Full Name]]</f>
        <v xml:space="preserve"> </v>
      </c>
      <c r="B497" s="28"/>
      <c r="C497" s="27"/>
      <c r="D497" s="27"/>
      <c r="E497" s="27"/>
      <c r="F497" s="27"/>
      <c r="G497" s="27"/>
      <c r="H497" s="27"/>
      <c r="I497" s="27"/>
      <c r="J497" s="91"/>
      <c r="K497" s="92"/>
    </row>
    <row r="498" spans="1:11" ht="15" x14ac:dyDescent="0.25">
      <c r="A498" s="40" t="str">
        <f>StudentInfo[[#This Row],[Student Full Name]]</f>
        <v xml:space="preserve"> </v>
      </c>
      <c r="B498" s="28"/>
      <c r="C498" s="27"/>
      <c r="D498" s="27"/>
      <c r="E498" s="27"/>
      <c r="F498" s="27"/>
      <c r="G498" s="27"/>
      <c r="H498" s="27"/>
      <c r="I498" s="27"/>
      <c r="J498" s="91"/>
      <c r="K498" s="92"/>
    </row>
    <row r="499" spans="1:11" ht="15" x14ac:dyDescent="0.25">
      <c r="A499" s="40" t="str">
        <f>StudentInfo[[#This Row],[Student Full Name]]</f>
        <v xml:space="preserve"> </v>
      </c>
      <c r="B499" s="28"/>
      <c r="C499" s="27"/>
      <c r="D499" s="27"/>
      <c r="E499" s="27"/>
      <c r="F499" s="27"/>
      <c r="G499" s="27"/>
      <c r="H499" s="27"/>
      <c r="I499" s="27"/>
      <c r="J499" s="91"/>
      <c r="K499" s="92"/>
    </row>
    <row r="500" spans="1:11" ht="15" x14ac:dyDescent="0.25">
      <c r="A500" s="40" t="str">
        <f>StudentInfo[[#This Row],[Student Full Name]]</f>
        <v xml:space="preserve"> </v>
      </c>
      <c r="B500" s="28"/>
      <c r="C500" s="27"/>
      <c r="D500" s="27"/>
      <c r="E500" s="27"/>
      <c r="F500" s="27"/>
      <c r="G500" s="27"/>
      <c r="H500" s="27"/>
      <c r="I500" s="27"/>
      <c r="J500" s="91"/>
      <c r="K500" s="92"/>
    </row>
    <row r="501" spans="1:11" ht="15" x14ac:dyDescent="0.25">
      <c r="A501" s="40" t="str">
        <f>StudentInfo[[#This Row],[Student Full Name]]</f>
        <v xml:space="preserve"> </v>
      </c>
      <c r="B501" s="28"/>
      <c r="C501" s="27"/>
      <c r="D501" s="27"/>
      <c r="E501" s="27"/>
      <c r="F501" s="27"/>
      <c r="G501" s="27"/>
      <c r="H501" s="27"/>
      <c r="I501" s="27"/>
      <c r="J501" s="91"/>
      <c r="K501" s="92"/>
    </row>
    <row r="502" spans="1:11" ht="15" x14ac:dyDescent="0.25">
      <c r="B502" s="42"/>
      <c r="C502" s="42"/>
      <c r="D502" s="178"/>
      <c r="E502" s="178"/>
      <c r="F502" s="178"/>
      <c r="G502" s="178"/>
      <c r="H502" s="178"/>
      <c r="I502" s="178"/>
      <c r="J502" s="178"/>
      <c r="K502" s="178"/>
    </row>
    <row r="503" spans="1:11" ht="15" x14ac:dyDescent="0.25">
      <c r="B503" s="42"/>
      <c r="C503" s="42"/>
      <c r="D503" s="178"/>
      <c r="E503" s="178"/>
      <c r="F503" s="178"/>
      <c r="G503" s="178"/>
      <c r="H503" s="178"/>
      <c r="I503" s="178"/>
      <c r="J503" s="178"/>
      <c r="K503" s="178"/>
    </row>
    <row r="504" spans="1:11" ht="15" x14ac:dyDescent="0.25">
      <c r="B504" s="42"/>
      <c r="C504" s="42"/>
      <c r="D504" s="178"/>
      <c r="E504" s="178"/>
      <c r="F504" s="178"/>
      <c r="G504" s="178"/>
      <c r="H504" s="178"/>
      <c r="I504" s="178"/>
      <c r="J504" s="178"/>
      <c r="K504" s="178"/>
    </row>
    <row r="505" spans="1:11" ht="15" x14ac:dyDescent="0.25">
      <c r="B505" s="42"/>
      <c r="C505" s="42"/>
      <c r="D505" s="178"/>
      <c r="E505" s="178"/>
      <c r="F505" s="178"/>
      <c r="G505" s="178"/>
      <c r="H505" s="178"/>
      <c r="I505" s="178"/>
      <c r="J505" s="178"/>
      <c r="K505" s="178"/>
    </row>
    <row r="506" spans="1:11" ht="15" x14ac:dyDescent="0.25">
      <c r="B506" s="42"/>
      <c r="C506" s="42"/>
      <c r="D506" s="178"/>
      <c r="E506" s="178"/>
      <c r="F506" s="178"/>
      <c r="G506" s="178"/>
      <c r="H506" s="178"/>
      <c r="I506" s="178"/>
      <c r="J506" s="178"/>
      <c r="K506" s="178"/>
    </row>
    <row r="507" spans="1:11" ht="15" x14ac:dyDescent="0.25">
      <c r="B507" s="42"/>
      <c r="C507" s="42"/>
      <c r="D507" s="178"/>
      <c r="E507" s="178"/>
      <c r="F507" s="178"/>
      <c r="G507" s="178"/>
      <c r="H507" s="178"/>
      <c r="I507" s="178"/>
      <c r="J507" s="178"/>
      <c r="K507" s="178"/>
    </row>
    <row r="508" spans="1:11" ht="15" x14ac:dyDescent="0.25">
      <c r="B508" s="42"/>
      <c r="C508" s="42"/>
      <c r="D508" s="178"/>
      <c r="E508" s="178"/>
      <c r="F508" s="178"/>
      <c r="G508" s="178"/>
      <c r="H508" s="178"/>
      <c r="I508" s="178"/>
      <c r="J508" s="178"/>
      <c r="K508" s="178"/>
    </row>
    <row r="509" spans="1:11" ht="15" x14ac:dyDescent="0.25">
      <c r="B509" s="42"/>
      <c r="C509" s="42"/>
      <c r="D509" s="178"/>
      <c r="E509" s="178"/>
      <c r="F509" s="178"/>
      <c r="G509" s="178"/>
      <c r="H509" s="178"/>
      <c r="I509" s="178"/>
      <c r="J509" s="178"/>
      <c r="K509" s="178"/>
    </row>
    <row r="510" spans="1:11" ht="15" x14ac:dyDescent="0.25">
      <c r="B510" s="42"/>
      <c r="C510" s="42"/>
      <c r="D510" s="178"/>
      <c r="E510" s="178"/>
      <c r="F510" s="178"/>
      <c r="G510" s="178"/>
      <c r="H510" s="178"/>
      <c r="I510" s="178"/>
      <c r="J510" s="178"/>
      <c r="K510" s="178"/>
    </row>
    <row r="511" spans="1:11" ht="15" x14ac:dyDescent="0.25">
      <c r="B511" s="42"/>
      <c r="C511" s="42"/>
      <c r="D511" s="178"/>
      <c r="E511" s="178"/>
      <c r="F511" s="178"/>
      <c r="G511" s="178"/>
      <c r="H511" s="178"/>
      <c r="I511" s="178"/>
      <c r="J511" s="178"/>
      <c r="K511" s="178"/>
    </row>
    <row r="512" spans="1:11" ht="15" x14ac:dyDescent="0.25">
      <c r="B512" s="42"/>
      <c r="C512" s="42"/>
      <c r="D512" s="178"/>
      <c r="E512" s="178"/>
      <c r="F512" s="178"/>
      <c r="G512" s="178"/>
      <c r="H512" s="178"/>
      <c r="I512" s="178"/>
      <c r="J512" s="178"/>
      <c r="K512" s="178"/>
    </row>
    <row r="513" spans="2:11" ht="15" x14ac:dyDescent="0.25">
      <c r="B513" s="42"/>
      <c r="C513" s="42"/>
      <c r="D513" s="178"/>
      <c r="E513" s="178"/>
      <c r="F513" s="178"/>
      <c r="G513" s="178"/>
      <c r="H513" s="178"/>
      <c r="I513" s="178"/>
      <c r="J513" s="178"/>
      <c r="K513" s="178"/>
    </row>
    <row r="514" spans="2:11" ht="15" x14ac:dyDescent="0.25">
      <c r="B514" s="42"/>
      <c r="C514" s="42"/>
      <c r="D514" s="178"/>
      <c r="E514" s="178"/>
      <c r="F514" s="178"/>
      <c r="G514" s="178"/>
      <c r="H514" s="178"/>
      <c r="I514" s="178"/>
      <c r="J514" s="178"/>
      <c r="K514" s="178"/>
    </row>
    <row r="515" spans="2:11" ht="15" x14ac:dyDescent="0.25">
      <c r="B515" s="42"/>
      <c r="C515" s="42"/>
      <c r="D515" s="178"/>
      <c r="E515" s="178"/>
      <c r="F515" s="178"/>
      <c r="G515" s="178"/>
      <c r="H515" s="178"/>
      <c r="I515" s="178"/>
      <c r="J515" s="178"/>
      <c r="K515" s="178"/>
    </row>
    <row r="516" spans="2:11" ht="15" x14ac:dyDescent="0.25">
      <c r="B516" s="42"/>
      <c r="C516" s="42"/>
      <c r="D516" s="178"/>
      <c r="E516" s="178"/>
      <c r="F516" s="178"/>
      <c r="G516" s="178"/>
      <c r="H516" s="178"/>
      <c r="I516" s="178"/>
      <c r="J516" s="178"/>
      <c r="K516" s="178"/>
    </row>
    <row r="517" spans="2:11" ht="15" x14ac:dyDescent="0.25">
      <c r="B517" s="42"/>
      <c r="C517" s="42"/>
      <c r="D517" s="178"/>
      <c r="E517" s="178"/>
      <c r="F517" s="178"/>
      <c r="G517" s="178"/>
      <c r="H517" s="178"/>
      <c r="I517" s="178"/>
      <c r="J517" s="178"/>
      <c r="K517" s="178"/>
    </row>
    <row r="518" spans="2:11" ht="15" x14ac:dyDescent="0.25">
      <c r="B518" s="42"/>
      <c r="C518" s="42"/>
      <c r="D518" s="178"/>
      <c r="E518" s="178"/>
      <c r="F518" s="178"/>
      <c r="G518" s="178"/>
      <c r="H518" s="178"/>
      <c r="I518" s="178"/>
      <c r="J518" s="178"/>
      <c r="K518" s="178"/>
    </row>
    <row r="519" spans="2:11" ht="15" x14ac:dyDescent="0.25">
      <c r="B519" s="42"/>
      <c r="C519" s="42"/>
      <c r="D519" s="178"/>
      <c r="E519" s="178"/>
      <c r="F519" s="178"/>
      <c r="G519" s="178"/>
      <c r="H519" s="178"/>
      <c r="I519" s="178"/>
      <c r="J519" s="178"/>
      <c r="K519" s="178"/>
    </row>
    <row r="520" spans="2:11" ht="15" x14ac:dyDescent="0.25">
      <c r="B520" s="42"/>
      <c r="C520" s="42"/>
      <c r="D520" s="178"/>
      <c r="E520" s="178"/>
      <c r="F520" s="178"/>
      <c r="G520" s="178"/>
      <c r="H520" s="178"/>
      <c r="I520" s="178"/>
      <c r="J520" s="178"/>
      <c r="K520" s="178"/>
    </row>
    <row r="521" spans="2:11" ht="15" x14ac:dyDescent="0.25">
      <c r="B521" s="42"/>
      <c r="C521" s="42"/>
      <c r="D521" s="178"/>
      <c r="E521" s="178"/>
      <c r="F521" s="178"/>
      <c r="G521" s="178"/>
      <c r="H521" s="178"/>
      <c r="I521" s="178"/>
      <c r="J521" s="178"/>
      <c r="K521" s="178"/>
    </row>
    <row r="522" spans="2:11" ht="15" x14ac:dyDescent="0.25">
      <c r="B522" s="42"/>
      <c r="C522" s="42"/>
      <c r="D522" s="178"/>
      <c r="E522" s="178"/>
      <c r="F522" s="178"/>
      <c r="G522" s="178"/>
      <c r="H522" s="178"/>
      <c r="I522" s="178"/>
      <c r="J522" s="178"/>
      <c r="K522" s="178"/>
    </row>
    <row r="523" spans="2:11" ht="15" x14ac:dyDescent="0.25">
      <c r="B523" s="42"/>
      <c r="C523" s="42"/>
      <c r="D523" s="178"/>
      <c r="E523" s="178"/>
      <c r="F523" s="178"/>
      <c r="G523" s="178"/>
      <c r="H523" s="178"/>
      <c r="I523" s="178"/>
      <c r="J523" s="178"/>
      <c r="K523" s="178"/>
    </row>
    <row r="524" spans="2:11" ht="15" x14ac:dyDescent="0.25">
      <c r="B524" s="42"/>
      <c r="C524" s="42"/>
      <c r="D524" s="178"/>
      <c r="E524" s="178"/>
      <c r="F524" s="178"/>
      <c r="G524" s="178"/>
      <c r="H524" s="178"/>
      <c r="I524" s="178"/>
      <c r="J524" s="178"/>
      <c r="K524" s="178"/>
    </row>
    <row r="525" spans="2:11" ht="15" x14ac:dyDescent="0.25">
      <c r="B525" s="42"/>
      <c r="C525" s="42"/>
      <c r="D525" s="178"/>
      <c r="E525" s="178"/>
      <c r="F525" s="178"/>
      <c r="G525" s="178"/>
      <c r="H525" s="178"/>
      <c r="I525" s="178"/>
      <c r="J525" s="178"/>
      <c r="K525" s="178"/>
    </row>
    <row r="526" spans="2:11" ht="15" x14ac:dyDescent="0.25">
      <c r="B526" s="42"/>
      <c r="C526" s="42"/>
      <c r="D526" s="178"/>
      <c r="E526" s="178"/>
      <c r="F526" s="178"/>
      <c r="G526" s="178"/>
      <c r="H526" s="178"/>
      <c r="I526" s="178"/>
      <c r="J526" s="178"/>
      <c r="K526" s="178"/>
    </row>
    <row r="527" spans="2:11" ht="15" x14ac:dyDescent="0.25">
      <c r="B527" s="42"/>
      <c r="C527" s="42"/>
      <c r="D527" s="178"/>
      <c r="E527" s="178"/>
      <c r="F527" s="178"/>
      <c r="G527" s="178"/>
      <c r="H527" s="178"/>
      <c r="I527" s="178"/>
      <c r="J527" s="178"/>
      <c r="K527" s="178"/>
    </row>
    <row r="528" spans="2:11" ht="15" x14ac:dyDescent="0.25">
      <c r="B528" s="42"/>
      <c r="C528" s="42"/>
      <c r="D528" s="178"/>
      <c r="E528" s="178"/>
      <c r="F528" s="178"/>
      <c r="G528" s="178"/>
      <c r="H528" s="178"/>
      <c r="I528" s="178"/>
      <c r="J528" s="178"/>
      <c r="K528" s="178"/>
    </row>
    <row r="529" spans="2:11" ht="15" x14ac:dyDescent="0.25">
      <c r="B529" s="42"/>
      <c r="C529" s="42"/>
      <c r="D529" s="178"/>
      <c r="E529" s="178"/>
      <c r="F529" s="178"/>
      <c r="G529" s="178"/>
      <c r="H529" s="178"/>
      <c r="I529" s="178"/>
      <c r="J529" s="178"/>
      <c r="K529" s="178"/>
    </row>
    <row r="530" spans="2:11" ht="15" x14ac:dyDescent="0.25">
      <c r="B530" s="42"/>
      <c r="C530" s="42"/>
      <c r="D530" s="178"/>
      <c r="E530" s="178"/>
      <c r="F530" s="178"/>
      <c r="G530" s="178"/>
      <c r="H530" s="178"/>
      <c r="I530" s="178"/>
      <c r="J530" s="178"/>
      <c r="K530" s="178"/>
    </row>
    <row r="531" spans="2:11" ht="15" x14ac:dyDescent="0.25">
      <c r="B531" s="42"/>
      <c r="C531" s="42"/>
      <c r="D531" s="178"/>
      <c r="E531" s="178"/>
      <c r="F531" s="178"/>
      <c r="G531" s="178"/>
      <c r="H531" s="178"/>
      <c r="I531" s="178"/>
      <c r="J531" s="178"/>
      <c r="K531" s="178"/>
    </row>
    <row r="532" spans="2:11" ht="15" x14ac:dyDescent="0.25">
      <c r="B532" s="42"/>
      <c r="C532" s="42"/>
      <c r="D532" s="178"/>
      <c r="E532" s="178"/>
      <c r="F532" s="178"/>
      <c r="G532" s="178"/>
      <c r="H532" s="178"/>
      <c r="I532" s="178"/>
      <c r="J532" s="178"/>
      <c r="K532" s="178"/>
    </row>
    <row r="533" spans="2:11" ht="15" x14ac:dyDescent="0.25">
      <c r="B533" s="42"/>
      <c r="C533" s="42"/>
      <c r="D533" s="178"/>
      <c r="E533" s="178"/>
      <c r="F533" s="178"/>
      <c r="G533" s="178"/>
      <c r="H533" s="178"/>
      <c r="I533" s="178"/>
      <c r="J533" s="178"/>
      <c r="K533" s="178"/>
    </row>
    <row r="534" spans="2:11" ht="15" x14ac:dyDescent="0.25">
      <c r="B534" s="42"/>
      <c r="C534" s="42"/>
      <c r="D534" s="178"/>
      <c r="E534" s="178"/>
      <c r="F534" s="178"/>
      <c r="G534" s="178"/>
      <c r="H534" s="178"/>
      <c r="I534" s="178"/>
      <c r="J534" s="178"/>
      <c r="K534" s="178"/>
    </row>
    <row r="535" spans="2:11" ht="15" x14ac:dyDescent="0.25">
      <c r="B535" s="42"/>
      <c r="C535" s="42"/>
      <c r="D535" s="178"/>
      <c r="E535" s="178"/>
      <c r="F535" s="178"/>
      <c r="G535" s="178"/>
      <c r="H535" s="178"/>
      <c r="I535" s="178"/>
      <c r="J535" s="178"/>
      <c r="K535" s="178"/>
    </row>
    <row r="536" spans="2:11" ht="15" x14ac:dyDescent="0.25">
      <c r="B536" s="42"/>
      <c r="C536" s="42"/>
      <c r="D536" s="178"/>
      <c r="E536" s="178"/>
      <c r="F536" s="178"/>
      <c r="G536" s="178"/>
      <c r="H536" s="178"/>
      <c r="I536" s="178"/>
      <c r="J536" s="178"/>
      <c r="K536" s="178"/>
    </row>
    <row r="537" spans="2:11" ht="15" x14ac:dyDescent="0.25">
      <c r="B537" s="42"/>
      <c r="C537" s="42"/>
      <c r="D537" s="178"/>
      <c r="E537" s="178"/>
      <c r="F537" s="178"/>
      <c r="G537" s="178"/>
      <c r="H537" s="178"/>
      <c r="I537" s="178"/>
      <c r="J537" s="178"/>
      <c r="K537" s="178"/>
    </row>
    <row r="538" spans="2:11" ht="15" x14ac:dyDescent="0.25">
      <c r="B538" s="42"/>
      <c r="C538" s="42"/>
      <c r="D538" s="178"/>
      <c r="E538" s="178"/>
      <c r="F538" s="178"/>
      <c r="G538" s="178"/>
      <c r="H538" s="178"/>
      <c r="I538" s="178"/>
      <c r="J538" s="178"/>
      <c r="K538" s="178"/>
    </row>
    <row r="539" spans="2:11" ht="15" x14ac:dyDescent="0.25">
      <c r="B539" s="42"/>
      <c r="C539" s="42"/>
      <c r="D539" s="178"/>
      <c r="E539" s="178"/>
      <c r="F539" s="178"/>
      <c r="G539" s="178"/>
      <c r="H539" s="178"/>
      <c r="I539" s="178"/>
      <c r="J539" s="178"/>
      <c r="K539" s="178"/>
    </row>
    <row r="540" spans="2:11" ht="15" x14ac:dyDescent="0.25">
      <c r="B540" s="42"/>
      <c r="C540" s="42"/>
      <c r="D540" s="178"/>
      <c r="E540" s="178"/>
      <c r="F540" s="178"/>
      <c r="G540" s="178"/>
      <c r="H540" s="178"/>
      <c r="I540" s="178"/>
      <c r="J540" s="178"/>
      <c r="K540" s="178"/>
    </row>
    <row r="541" spans="2:11" ht="15" x14ac:dyDescent="0.25">
      <c r="B541" s="42"/>
      <c r="C541" s="42"/>
      <c r="D541" s="178"/>
      <c r="E541" s="178"/>
      <c r="F541" s="178"/>
      <c r="G541" s="178"/>
      <c r="H541" s="178"/>
      <c r="I541" s="178"/>
      <c r="J541" s="178"/>
      <c r="K541" s="178"/>
    </row>
    <row r="542" spans="2:11" ht="15" x14ac:dyDescent="0.25">
      <c r="B542" s="42"/>
      <c r="C542" s="42"/>
      <c r="D542" s="178"/>
      <c r="E542" s="178"/>
      <c r="F542" s="178"/>
      <c r="G542" s="178"/>
      <c r="H542" s="178"/>
      <c r="I542" s="178"/>
      <c r="J542" s="178"/>
      <c r="K542" s="178"/>
    </row>
    <row r="543" spans="2:11" ht="15" x14ac:dyDescent="0.25">
      <c r="B543" s="42"/>
      <c r="C543" s="42"/>
      <c r="D543" s="178"/>
      <c r="E543" s="178"/>
      <c r="F543" s="178"/>
      <c r="G543" s="178"/>
      <c r="H543" s="178"/>
      <c r="I543" s="178"/>
      <c r="J543" s="178"/>
      <c r="K543" s="178"/>
    </row>
    <row r="544" spans="2:11" ht="15" x14ac:dyDescent="0.25">
      <c r="B544" s="42"/>
      <c r="C544" s="42"/>
      <c r="D544" s="178"/>
      <c r="E544" s="178"/>
      <c r="F544" s="178"/>
      <c r="G544" s="178"/>
      <c r="H544" s="178"/>
      <c r="I544" s="178"/>
      <c r="J544" s="178"/>
      <c r="K544" s="178"/>
    </row>
    <row r="545" spans="2:11" ht="15" x14ac:dyDescent="0.25">
      <c r="B545" s="42"/>
      <c r="C545" s="42"/>
      <c r="D545" s="178"/>
      <c r="E545" s="178"/>
      <c r="F545" s="178"/>
      <c r="G545" s="178"/>
      <c r="H545" s="178"/>
      <c r="I545" s="178"/>
      <c r="J545" s="178"/>
      <c r="K545" s="178"/>
    </row>
    <row r="546" spans="2:11" ht="15" x14ac:dyDescent="0.25">
      <c r="B546" s="42"/>
      <c r="C546" s="42"/>
      <c r="D546" s="178"/>
      <c r="E546" s="178"/>
      <c r="F546" s="178"/>
      <c r="G546" s="178"/>
      <c r="H546" s="178"/>
      <c r="I546" s="178"/>
      <c r="J546" s="178"/>
      <c r="K546" s="178"/>
    </row>
    <row r="547" spans="2:11" ht="15" x14ac:dyDescent="0.25">
      <c r="B547" s="42"/>
      <c r="C547" s="42"/>
      <c r="D547" s="178"/>
      <c r="E547" s="178"/>
      <c r="F547" s="178"/>
      <c r="G547" s="178"/>
      <c r="H547" s="178"/>
      <c r="I547" s="178"/>
      <c r="J547" s="178"/>
      <c r="K547" s="178"/>
    </row>
    <row r="548" spans="2:11" ht="15" x14ac:dyDescent="0.25">
      <c r="B548" s="42"/>
      <c r="C548" s="42"/>
      <c r="D548" s="178"/>
      <c r="E548" s="178"/>
      <c r="F548" s="178"/>
      <c r="G548" s="178"/>
      <c r="H548" s="178"/>
      <c r="I548" s="178"/>
      <c r="J548" s="178"/>
      <c r="K548" s="178"/>
    </row>
    <row r="549" spans="2:11" ht="15" x14ac:dyDescent="0.25">
      <c r="B549" s="42"/>
      <c r="C549" s="42"/>
      <c r="D549" s="178"/>
      <c r="E549" s="178"/>
      <c r="F549" s="178"/>
      <c r="G549" s="178"/>
      <c r="H549" s="178"/>
      <c r="I549" s="178"/>
      <c r="J549" s="178"/>
      <c r="K549" s="178"/>
    </row>
    <row r="550" spans="2:11" ht="15" x14ac:dyDescent="0.25">
      <c r="B550" s="42"/>
      <c r="C550" s="42"/>
      <c r="D550" s="178"/>
      <c r="E550" s="178"/>
      <c r="F550" s="178"/>
      <c r="G550" s="178"/>
      <c r="H550" s="178"/>
      <c r="I550" s="178"/>
      <c r="J550" s="178"/>
      <c r="K550" s="178"/>
    </row>
    <row r="551" spans="2:11" ht="15" x14ac:dyDescent="0.25">
      <c r="B551" s="42"/>
      <c r="C551" s="42"/>
      <c r="D551" s="178"/>
      <c r="E551" s="178"/>
      <c r="F551" s="178"/>
      <c r="G551" s="178"/>
      <c r="H551" s="178"/>
      <c r="I551" s="178"/>
      <c r="J551" s="178"/>
      <c r="K551" s="178"/>
    </row>
    <row r="552" spans="2:11" ht="15" x14ac:dyDescent="0.25">
      <c r="B552" s="42"/>
      <c r="C552" s="42"/>
      <c r="D552" s="178"/>
      <c r="E552" s="178"/>
      <c r="F552" s="178"/>
      <c r="G552" s="178"/>
      <c r="H552" s="178"/>
      <c r="I552" s="178"/>
      <c r="J552" s="178"/>
      <c r="K552" s="178"/>
    </row>
    <row r="553" spans="2:11" ht="15" x14ac:dyDescent="0.25">
      <c r="B553" s="42"/>
      <c r="C553" s="42"/>
      <c r="D553" s="178"/>
      <c r="E553" s="178"/>
      <c r="F553" s="178"/>
      <c r="G553" s="178"/>
      <c r="H553" s="178"/>
      <c r="I553" s="178"/>
      <c r="J553" s="178"/>
      <c r="K553" s="178"/>
    </row>
    <row r="554" spans="2:11" ht="15" x14ac:dyDescent="0.25">
      <c r="B554" s="42"/>
      <c r="C554" s="42"/>
      <c r="D554" s="178"/>
      <c r="E554" s="178"/>
      <c r="F554" s="178"/>
      <c r="G554" s="178"/>
      <c r="H554" s="178"/>
      <c r="I554" s="178"/>
      <c r="J554" s="178"/>
      <c r="K554" s="178"/>
    </row>
    <row r="555" spans="2:11" ht="15" x14ac:dyDescent="0.25">
      <c r="B555" s="42"/>
      <c r="C555" s="42"/>
      <c r="D555" s="178"/>
      <c r="E555" s="178"/>
      <c r="F555" s="178"/>
      <c r="G555" s="178"/>
      <c r="H555" s="178"/>
      <c r="I555" s="178"/>
      <c r="J555" s="178"/>
      <c r="K555" s="178"/>
    </row>
    <row r="556" spans="2:11" x14ac:dyDescent="0.2">
      <c r="D556" s="179"/>
      <c r="E556" s="179"/>
      <c r="F556" s="179"/>
      <c r="G556" s="179"/>
      <c r="H556" s="179"/>
      <c r="I556" s="179"/>
      <c r="J556" s="179"/>
      <c r="K556" s="179"/>
    </row>
    <row r="557" spans="2:11" x14ac:dyDescent="0.2">
      <c r="D557" s="179"/>
      <c r="E557" s="179"/>
      <c r="F557" s="179"/>
      <c r="G557" s="179"/>
      <c r="H557" s="179"/>
      <c r="I557" s="179"/>
      <c r="J557" s="179"/>
      <c r="K557" s="179"/>
    </row>
    <row r="558" spans="2:11" x14ac:dyDescent="0.2">
      <c r="D558" s="179"/>
      <c r="E558" s="179"/>
      <c r="F558" s="179"/>
      <c r="G558" s="179"/>
      <c r="H558" s="179"/>
      <c r="I558" s="179"/>
      <c r="J558" s="179"/>
      <c r="K558" s="179"/>
    </row>
    <row r="559" spans="2:11" x14ac:dyDescent="0.2">
      <c r="D559" s="179"/>
      <c r="E559" s="179"/>
      <c r="F559" s="179"/>
      <c r="G559" s="179"/>
      <c r="H559" s="179"/>
      <c r="I559" s="179"/>
      <c r="J559" s="179"/>
      <c r="K559" s="179"/>
    </row>
    <row r="560" spans="2:11" x14ac:dyDescent="0.2">
      <c r="D560" s="179"/>
      <c r="E560" s="179"/>
      <c r="F560" s="179"/>
      <c r="G560" s="179"/>
      <c r="H560" s="179"/>
      <c r="I560" s="179"/>
      <c r="J560" s="179"/>
      <c r="K560" s="179"/>
    </row>
    <row r="561" spans="4:11" x14ac:dyDescent="0.2">
      <c r="D561" s="179"/>
      <c r="E561" s="179"/>
      <c r="F561" s="179"/>
      <c r="G561" s="179"/>
      <c r="H561" s="179"/>
      <c r="I561" s="179"/>
      <c r="J561" s="179"/>
      <c r="K561" s="179"/>
    </row>
    <row r="562" spans="4:11" x14ac:dyDescent="0.2">
      <c r="D562" s="179"/>
      <c r="E562" s="179"/>
      <c r="F562" s="179"/>
      <c r="G562" s="179"/>
      <c r="H562" s="179"/>
      <c r="I562" s="179"/>
      <c r="J562" s="179"/>
      <c r="K562" s="179"/>
    </row>
    <row r="563" spans="4:11" x14ac:dyDescent="0.2">
      <c r="D563" s="179"/>
      <c r="E563" s="179"/>
      <c r="F563" s="179"/>
      <c r="G563" s="179"/>
      <c r="H563" s="179"/>
      <c r="I563" s="179"/>
      <c r="J563" s="179"/>
      <c r="K563" s="179"/>
    </row>
    <row r="564" spans="4:11" x14ac:dyDescent="0.2">
      <c r="D564" s="179"/>
      <c r="E564" s="179"/>
      <c r="F564" s="179"/>
      <c r="G564" s="179"/>
      <c r="H564" s="179"/>
      <c r="I564" s="179"/>
      <c r="J564" s="179"/>
      <c r="K564" s="179"/>
    </row>
    <row r="565" spans="4:11" x14ac:dyDescent="0.2">
      <c r="D565" s="179"/>
      <c r="E565" s="179"/>
      <c r="F565" s="179"/>
      <c r="G565" s="179"/>
      <c r="H565" s="179"/>
      <c r="I565" s="179"/>
      <c r="J565" s="179"/>
      <c r="K565" s="179"/>
    </row>
    <row r="566" spans="4:11" x14ac:dyDescent="0.2">
      <c r="D566" s="179"/>
      <c r="E566" s="179"/>
      <c r="F566" s="179"/>
      <c r="G566" s="179"/>
      <c r="H566" s="179"/>
      <c r="I566" s="179"/>
      <c r="J566" s="179"/>
      <c r="K566" s="179"/>
    </row>
    <row r="567" spans="4:11" x14ac:dyDescent="0.2">
      <c r="D567" s="179"/>
      <c r="E567" s="179"/>
      <c r="F567" s="179"/>
      <c r="G567" s="179"/>
      <c r="H567" s="179"/>
      <c r="I567" s="179"/>
      <c r="J567" s="179"/>
      <c r="K567" s="179"/>
    </row>
    <row r="568" spans="4:11" x14ac:dyDescent="0.2">
      <c r="D568" s="179"/>
      <c r="E568" s="179"/>
      <c r="F568" s="179"/>
      <c r="G568" s="179"/>
      <c r="H568" s="179"/>
      <c r="I568" s="179"/>
      <c r="J568" s="179"/>
      <c r="K568" s="179"/>
    </row>
    <row r="569" spans="4:11" x14ac:dyDescent="0.2">
      <c r="D569" s="179"/>
      <c r="E569" s="179"/>
      <c r="F569" s="179"/>
      <c r="G569" s="179"/>
      <c r="H569" s="179"/>
      <c r="I569" s="179"/>
      <c r="J569" s="179"/>
      <c r="K569" s="179"/>
    </row>
    <row r="570" spans="4:11" x14ac:dyDescent="0.2">
      <c r="D570" s="179"/>
      <c r="E570" s="179"/>
      <c r="F570" s="179"/>
      <c r="G570" s="179"/>
      <c r="H570" s="179"/>
      <c r="I570" s="179"/>
      <c r="J570" s="179"/>
      <c r="K570" s="179"/>
    </row>
    <row r="571" spans="4:11" x14ac:dyDescent="0.2">
      <c r="D571" s="179"/>
      <c r="E571" s="179"/>
      <c r="F571" s="179"/>
      <c r="G571" s="179"/>
      <c r="H571" s="179"/>
      <c r="I571" s="179"/>
      <c r="J571" s="179"/>
      <c r="K571" s="179"/>
    </row>
    <row r="572" spans="4:11" x14ac:dyDescent="0.2">
      <c r="D572" s="179"/>
      <c r="E572" s="179"/>
      <c r="F572" s="179"/>
      <c r="G572" s="179"/>
      <c r="H572" s="179"/>
      <c r="I572" s="179"/>
      <c r="J572" s="179"/>
      <c r="K572" s="179"/>
    </row>
    <row r="573" spans="4:11" x14ac:dyDescent="0.2">
      <c r="D573" s="179"/>
      <c r="E573" s="179"/>
      <c r="F573" s="179"/>
      <c r="G573" s="179"/>
      <c r="H573" s="179"/>
      <c r="I573" s="179"/>
      <c r="J573" s="179"/>
      <c r="K573" s="179"/>
    </row>
    <row r="574" spans="4:11" x14ac:dyDescent="0.2">
      <c r="D574" s="179"/>
      <c r="E574" s="179"/>
      <c r="F574" s="179"/>
      <c r="G574" s="179"/>
      <c r="H574" s="179"/>
      <c r="I574" s="179"/>
      <c r="J574" s="179"/>
      <c r="K574" s="179"/>
    </row>
    <row r="575" spans="4:11" x14ac:dyDescent="0.2">
      <c r="D575" s="179"/>
      <c r="E575" s="179"/>
      <c r="F575" s="179"/>
      <c r="G575" s="179"/>
      <c r="H575" s="179"/>
      <c r="I575" s="179"/>
      <c r="J575" s="179"/>
      <c r="K575" s="179"/>
    </row>
    <row r="576" spans="4:11" x14ac:dyDescent="0.2">
      <c r="D576" s="179"/>
      <c r="E576" s="179"/>
      <c r="F576" s="179"/>
      <c r="G576" s="179"/>
      <c r="H576" s="179"/>
      <c r="I576" s="179"/>
      <c r="J576" s="179"/>
      <c r="K576" s="179"/>
    </row>
    <row r="577" spans="4:11" x14ac:dyDescent="0.2">
      <c r="D577" s="179"/>
      <c r="E577" s="179"/>
      <c r="F577" s="179"/>
      <c r="G577" s="179"/>
      <c r="H577" s="179"/>
      <c r="I577" s="179"/>
      <c r="J577" s="179"/>
      <c r="K577" s="179"/>
    </row>
    <row r="578" spans="4:11" x14ac:dyDescent="0.2">
      <c r="D578" s="179"/>
      <c r="E578" s="179"/>
      <c r="F578" s="179"/>
      <c r="G578" s="179"/>
      <c r="H578" s="179"/>
      <c r="I578" s="179"/>
      <c r="J578" s="179"/>
      <c r="K578" s="179"/>
    </row>
    <row r="579" spans="4:11" x14ac:dyDescent="0.2">
      <c r="D579" s="179"/>
      <c r="E579" s="179"/>
      <c r="F579" s="179"/>
      <c r="G579" s="179"/>
      <c r="H579" s="179"/>
      <c r="I579" s="179"/>
      <c r="J579" s="179"/>
      <c r="K579" s="179"/>
    </row>
    <row r="580" spans="4:11" x14ac:dyDescent="0.2">
      <c r="D580" s="179"/>
      <c r="E580" s="179"/>
      <c r="F580" s="179"/>
      <c r="G580" s="179"/>
      <c r="H580" s="179"/>
      <c r="I580" s="179"/>
      <c r="J580" s="179"/>
      <c r="K580" s="179"/>
    </row>
    <row r="581" spans="4:11" x14ac:dyDescent="0.2">
      <c r="D581" s="179"/>
      <c r="E581" s="179"/>
      <c r="F581" s="179"/>
      <c r="G581" s="179"/>
      <c r="H581" s="179"/>
      <c r="I581" s="179"/>
      <c r="J581" s="179"/>
      <c r="K581" s="179"/>
    </row>
    <row r="582" spans="4:11" x14ac:dyDescent="0.2">
      <c r="D582" s="179"/>
      <c r="E582" s="179"/>
      <c r="F582" s="179"/>
      <c r="G582" s="179"/>
      <c r="H582" s="179"/>
      <c r="I582" s="179"/>
      <c r="J582" s="179"/>
      <c r="K582" s="179"/>
    </row>
    <row r="583" spans="4:11" x14ac:dyDescent="0.2">
      <c r="D583" s="179"/>
      <c r="E583" s="179"/>
      <c r="F583" s="179"/>
      <c r="G583" s="179"/>
      <c r="H583" s="179"/>
      <c r="I583" s="179"/>
      <c r="J583" s="179"/>
      <c r="K583" s="179"/>
    </row>
    <row r="584" spans="4:11" x14ac:dyDescent="0.2">
      <c r="D584" s="179"/>
      <c r="E584" s="179"/>
      <c r="F584" s="179"/>
      <c r="G584" s="179"/>
      <c r="H584" s="179"/>
      <c r="I584" s="179"/>
      <c r="J584" s="179"/>
      <c r="K584" s="179"/>
    </row>
    <row r="585" spans="4:11" x14ac:dyDescent="0.2">
      <c r="D585" s="179"/>
      <c r="E585" s="179"/>
      <c r="F585" s="179"/>
      <c r="G585" s="179"/>
      <c r="H585" s="179"/>
      <c r="I585" s="179"/>
      <c r="J585" s="179"/>
      <c r="K585" s="179"/>
    </row>
    <row r="586" spans="4:11" x14ac:dyDescent="0.2">
      <c r="D586" s="179"/>
      <c r="E586" s="179"/>
      <c r="F586" s="179"/>
      <c r="G586" s="179"/>
      <c r="H586" s="179"/>
      <c r="I586" s="179"/>
      <c r="J586" s="179"/>
      <c r="K586" s="179"/>
    </row>
    <row r="587" spans="4:11" x14ac:dyDescent="0.2">
      <c r="D587" s="179"/>
      <c r="E587" s="179"/>
      <c r="F587" s="179"/>
      <c r="G587" s="179"/>
      <c r="H587" s="179"/>
      <c r="I587" s="179"/>
      <c r="J587" s="179"/>
      <c r="K587" s="179"/>
    </row>
    <row r="588" spans="4:11" x14ac:dyDescent="0.2">
      <c r="D588" s="179"/>
      <c r="E588" s="179"/>
      <c r="F588" s="179"/>
      <c r="G588" s="179"/>
      <c r="H588" s="179"/>
      <c r="I588" s="179"/>
      <c r="J588" s="179"/>
      <c r="K588" s="179"/>
    </row>
    <row r="589" spans="4:11" x14ac:dyDescent="0.2">
      <c r="D589" s="179"/>
      <c r="E589" s="179"/>
      <c r="F589" s="179"/>
      <c r="G589" s="179"/>
      <c r="H589" s="179"/>
      <c r="I589" s="179"/>
      <c r="J589" s="179"/>
      <c r="K589" s="179"/>
    </row>
    <row r="590" spans="4:11" x14ac:dyDescent="0.2">
      <c r="D590" s="179"/>
      <c r="E590" s="179"/>
      <c r="F590" s="179"/>
      <c r="G590" s="179"/>
      <c r="H590" s="179"/>
      <c r="I590" s="179"/>
      <c r="J590" s="179"/>
      <c r="K590" s="179"/>
    </row>
    <row r="591" spans="4:11" x14ac:dyDescent="0.2">
      <c r="D591" s="179"/>
      <c r="E591" s="179"/>
      <c r="F591" s="179"/>
      <c r="G591" s="179"/>
      <c r="H591" s="179"/>
      <c r="I591" s="179"/>
      <c r="J591" s="179"/>
      <c r="K591" s="179"/>
    </row>
    <row r="592" spans="4:11" x14ac:dyDescent="0.2">
      <c r="D592" s="179"/>
      <c r="E592" s="179"/>
      <c r="F592" s="179"/>
      <c r="G592" s="179"/>
      <c r="H592" s="179"/>
      <c r="I592" s="179"/>
      <c r="J592" s="179"/>
      <c r="K592" s="179"/>
    </row>
    <row r="593" spans="4:11" x14ac:dyDescent="0.2">
      <c r="D593" s="179"/>
      <c r="E593" s="179"/>
      <c r="F593" s="179"/>
      <c r="G593" s="179"/>
      <c r="H593" s="179"/>
      <c r="I593" s="179"/>
      <c r="J593" s="179"/>
      <c r="K593" s="179"/>
    </row>
    <row r="594" spans="4:11" x14ac:dyDescent="0.2">
      <c r="D594" s="179"/>
      <c r="E594" s="179"/>
      <c r="F594" s="179"/>
      <c r="G594" s="179"/>
      <c r="H594" s="179"/>
      <c r="I594" s="179"/>
      <c r="J594" s="179"/>
      <c r="K594" s="179"/>
    </row>
    <row r="595" spans="4:11" x14ac:dyDescent="0.2">
      <c r="D595" s="179"/>
      <c r="E595" s="179"/>
      <c r="F595" s="179"/>
      <c r="G595" s="179"/>
      <c r="H595" s="179"/>
      <c r="I595" s="179"/>
      <c r="J595" s="179"/>
      <c r="K595" s="179"/>
    </row>
    <row r="596" spans="4:11" x14ac:dyDescent="0.2">
      <c r="D596" s="179"/>
      <c r="E596" s="179"/>
      <c r="F596" s="179"/>
      <c r="G596" s="179"/>
      <c r="H596" s="179"/>
      <c r="I596" s="179"/>
      <c r="J596" s="179"/>
      <c r="K596" s="179"/>
    </row>
    <row r="597" spans="4:11" x14ac:dyDescent="0.2">
      <c r="D597" s="179"/>
      <c r="E597" s="179"/>
      <c r="F597" s="179"/>
      <c r="G597" s="179"/>
      <c r="H597" s="179"/>
      <c r="I597" s="179"/>
      <c r="J597" s="179"/>
      <c r="K597" s="179"/>
    </row>
    <row r="598" spans="4:11" x14ac:dyDescent="0.2">
      <c r="D598" s="179"/>
      <c r="E598" s="179"/>
      <c r="F598" s="179"/>
      <c r="G598" s="179"/>
      <c r="H598" s="179"/>
      <c r="I598" s="179"/>
      <c r="J598" s="179"/>
      <c r="K598" s="179"/>
    </row>
    <row r="599" spans="4:11" x14ac:dyDescent="0.2">
      <c r="D599" s="179"/>
      <c r="E599" s="179"/>
      <c r="F599" s="179"/>
      <c r="G599" s="179"/>
      <c r="H599" s="179"/>
      <c r="I599" s="179"/>
      <c r="J599" s="179"/>
      <c r="K599" s="179"/>
    </row>
    <row r="600" spans="4:11" x14ac:dyDescent="0.2">
      <c r="D600" s="179"/>
      <c r="E600" s="179"/>
      <c r="F600" s="179"/>
      <c r="G600" s="179"/>
      <c r="H600" s="179"/>
      <c r="I600" s="179"/>
      <c r="J600" s="179"/>
      <c r="K600" s="179"/>
    </row>
    <row r="601" spans="4:11" x14ac:dyDescent="0.2">
      <c r="D601" s="179"/>
      <c r="E601" s="179"/>
      <c r="F601" s="179"/>
      <c r="G601" s="179"/>
      <c r="H601" s="179"/>
      <c r="I601" s="179"/>
      <c r="J601" s="179"/>
      <c r="K601" s="179"/>
    </row>
    <row r="602" spans="4:11" x14ac:dyDescent="0.2">
      <c r="D602" s="179"/>
      <c r="E602" s="179"/>
      <c r="F602" s="179"/>
      <c r="G602" s="179"/>
      <c r="H602" s="179"/>
      <c r="I602" s="179"/>
      <c r="J602" s="179"/>
      <c r="K602" s="179"/>
    </row>
    <row r="603" spans="4:11" x14ac:dyDescent="0.2">
      <c r="D603" s="179"/>
      <c r="E603" s="179"/>
      <c r="F603" s="179"/>
      <c r="G603" s="179"/>
      <c r="H603" s="179"/>
      <c r="I603" s="179"/>
      <c r="J603" s="179"/>
      <c r="K603" s="179"/>
    </row>
    <row r="604" spans="4:11" x14ac:dyDescent="0.2">
      <c r="D604" s="179"/>
      <c r="E604" s="179"/>
      <c r="F604" s="179"/>
      <c r="G604" s="179"/>
      <c r="H604" s="179"/>
      <c r="I604" s="179"/>
      <c r="J604" s="179"/>
      <c r="K604" s="179"/>
    </row>
    <row r="605" spans="4:11" x14ac:dyDescent="0.2">
      <c r="D605" s="179"/>
      <c r="E605" s="179"/>
      <c r="F605" s="179"/>
      <c r="G605" s="179"/>
      <c r="H605" s="179"/>
      <c r="I605" s="179"/>
      <c r="J605" s="179"/>
      <c r="K605" s="179"/>
    </row>
    <row r="606" spans="4:11" x14ac:dyDescent="0.2">
      <c r="D606" s="179"/>
      <c r="E606" s="179"/>
      <c r="F606" s="179"/>
      <c r="G606" s="179"/>
      <c r="H606" s="179"/>
      <c r="I606" s="179"/>
      <c r="J606" s="179"/>
      <c r="K606" s="179"/>
    </row>
    <row r="607" spans="4:11" x14ac:dyDescent="0.2">
      <c r="D607" s="179"/>
      <c r="E607" s="179"/>
      <c r="F607" s="179"/>
      <c r="G607" s="179"/>
      <c r="H607" s="179"/>
      <c r="I607" s="179"/>
      <c r="J607" s="179"/>
      <c r="K607" s="179"/>
    </row>
    <row r="608" spans="4:11" x14ac:dyDescent="0.2">
      <c r="D608" s="179"/>
      <c r="E608" s="179"/>
      <c r="F608" s="179"/>
      <c r="G608" s="179"/>
      <c r="H608" s="179"/>
      <c r="I608" s="179"/>
      <c r="J608" s="179"/>
      <c r="K608" s="179"/>
    </row>
    <row r="609" spans="4:11" x14ac:dyDescent="0.2">
      <c r="D609" s="179"/>
      <c r="E609" s="179"/>
      <c r="F609" s="179"/>
      <c r="G609" s="179"/>
      <c r="H609" s="179"/>
      <c r="I609" s="179"/>
      <c r="J609" s="179"/>
      <c r="K609" s="179"/>
    </row>
    <row r="610" spans="4:11" x14ac:dyDescent="0.2">
      <c r="D610" s="179"/>
      <c r="E610" s="179"/>
      <c r="F610" s="179"/>
      <c r="G610" s="179"/>
      <c r="H610" s="179"/>
      <c r="I610" s="179"/>
      <c r="J610" s="179"/>
      <c r="K610" s="179"/>
    </row>
    <row r="611" spans="4:11" x14ac:dyDescent="0.2">
      <c r="D611" s="179"/>
      <c r="E611" s="179"/>
      <c r="F611" s="179"/>
      <c r="G611" s="179"/>
      <c r="H611" s="179"/>
      <c r="I611" s="179"/>
      <c r="J611" s="179"/>
      <c r="K611" s="179"/>
    </row>
    <row r="612" spans="4:11" x14ac:dyDescent="0.2">
      <c r="D612" s="179"/>
      <c r="E612" s="179"/>
      <c r="F612" s="179"/>
      <c r="G612" s="179"/>
      <c r="H612" s="179"/>
      <c r="I612" s="179"/>
      <c r="J612" s="179"/>
      <c r="K612" s="179"/>
    </row>
    <row r="613" spans="4:11" x14ac:dyDescent="0.2">
      <c r="D613" s="179"/>
      <c r="E613" s="179"/>
      <c r="F613" s="179"/>
      <c r="G613" s="179"/>
      <c r="H613" s="179"/>
      <c r="I613" s="179"/>
      <c r="J613" s="179"/>
      <c r="K613" s="179"/>
    </row>
    <row r="614" spans="4:11" x14ac:dyDescent="0.2">
      <c r="D614" s="179"/>
      <c r="E614" s="179"/>
      <c r="F614" s="179"/>
      <c r="G614" s="179"/>
      <c r="H614" s="179"/>
      <c r="I614" s="179"/>
      <c r="J614" s="179"/>
      <c r="K614" s="179"/>
    </row>
    <row r="615" spans="4:11" x14ac:dyDescent="0.2">
      <c r="D615" s="179"/>
      <c r="E615" s="179"/>
      <c r="F615" s="179"/>
      <c r="G615" s="179"/>
      <c r="H615" s="179"/>
      <c r="I615" s="179"/>
      <c r="J615" s="179"/>
      <c r="K615" s="179"/>
    </row>
    <row r="616" spans="4:11" x14ac:dyDescent="0.2">
      <c r="D616" s="179"/>
      <c r="E616" s="179"/>
      <c r="F616" s="179"/>
      <c r="G616" s="179"/>
      <c r="H616" s="179"/>
      <c r="I616" s="179"/>
      <c r="J616" s="179"/>
      <c r="K616" s="179"/>
    </row>
    <row r="617" spans="4:11" x14ac:dyDescent="0.2">
      <c r="D617" s="179"/>
      <c r="E617" s="179"/>
      <c r="F617" s="179"/>
      <c r="G617" s="179"/>
      <c r="H617" s="179"/>
      <c r="I617" s="179"/>
      <c r="J617" s="179"/>
      <c r="K617" s="179"/>
    </row>
    <row r="618" spans="4:11" x14ac:dyDescent="0.2">
      <c r="D618" s="179"/>
      <c r="E618" s="179"/>
      <c r="F618" s="179"/>
      <c r="G618" s="179"/>
      <c r="H618" s="179"/>
      <c r="I618" s="179"/>
      <c r="J618" s="179"/>
      <c r="K618" s="179"/>
    </row>
    <row r="619" spans="4:11" x14ac:dyDescent="0.2">
      <c r="D619" s="179"/>
      <c r="E619" s="179"/>
      <c r="F619" s="179"/>
      <c r="G619" s="179"/>
      <c r="H619" s="179"/>
      <c r="I619" s="179"/>
      <c r="J619" s="179"/>
      <c r="K619" s="179"/>
    </row>
    <row r="620" spans="4:11" x14ac:dyDescent="0.2">
      <c r="D620" s="179"/>
      <c r="E620" s="179"/>
      <c r="F620" s="179"/>
      <c r="G620" s="179"/>
      <c r="H620" s="179"/>
      <c r="I620" s="179"/>
      <c r="J620" s="179"/>
      <c r="K620" s="179"/>
    </row>
    <row r="621" spans="4:11" x14ac:dyDescent="0.2">
      <c r="D621" s="179"/>
      <c r="E621" s="179"/>
      <c r="F621" s="179"/>
      <c r="G621" s="179"/>
      <c r="H621" s="179"/>
      <c r="I621" s="179"/>
      <c r="J621" s="179"/>
      <c r="K621" s="179"/>
    </row>
    <row r="622" spans="4:11" x14ac:dyDescent="0.2">
      <c r="D622" s="179"/>
      <c r="E622" s="179"/>
      <c r="F622" s="179"/>
      <c r="G622" s="179"/>
      <c r="H622" s="179"/>
      <c r="I622" s="179"/>
      <c r="J622" s="179"/>
      <c r="K622" s="179"/>
    </row>
    <row r="623" spans="4:11" x14ac:dyDescent="0.2">
      <c r="D623" s="179"/>
      <c r="E623" s="179"/>
      <c r="F623" s="179"/>
      <c r="G623" s="179"/>
      <c r="H623" s="179"/>
      <c r="I623" s="179"/>
      <c r="J623" s="179"/>
      <c r="K623" s="179"/>
    </row>
    <row r="624" spans="4:11" x14ac:dyDescent="0.2">
      <c r="D624" s="179"/>
      <c r="E624" s="179"/>
      <c r="F624" s="179"/>
      <c r="G624" s="179"/>
      <c r="H624" s="179"/>
      <c r="I624" s="179"/>
      <c r="J624" s="179"/>
      <c r="K624" s="179"/>
    </row>
    <row r="625" spans="4:11" x14ac:dyDescent="0.2">
      <c r="D625" s="179"/>
      <c r="E625" s="179"/>
      <c r="F625" s="179"/>
      <c r="G625" s="179"/>
      <c r="H625" s="179"/>
      <c r="I625" s="179"/>
      <c r="J625" s="179"/>
      <c r="K625" s="179"/>
    </row>
    <row r="626" spans="4:11" x14ac:dyDescent="0.2">
      <c r="D626" s="179"/>
      <c r="E626" s="179"/>
      <c r="F626" s="179"/>
      <c r="G626" s="179"/>
      <c r="H626" s="179"/>
      <c r="I626" s="179"/>
      <c r="J626" s="179"/>
      <c r="K626" s="179"/>
    </row>
    <row r="627" spans="4:11" x14ac:dyDescent="0.2">
      <c r="D627" s="179"/>
      <c r="E627" s="179"/>
      <c r="F627" s="179"/>
      <c r="G627" s="179"/>
      <c r="H627" s="179"/>
      <c r="I627" s="179"/>
      <c r="J627" s="179"/>
      <c r="K627" s="179"/>
    </row>
    <row r="628" spans="4:11" x14ac:dyDescent="0.2">
      <c r="D628" s="179"/>
      <c r="E628" s="179"/>
      <c r="F628" s="179"/>
      <c r="G628" s="179"/>
      <c r="H628" s="179"/>
      <c r="I628" s="179"/>
      <c r="J628" s="179"/>
      <c r="K628" s="179"/>
    </row>
    <row r="629" spans="4:11" x14ac:dyDescent="0.2">
      <c r="D629" s="179"/>
      <c r="E629" s="179"/>
      <c r="F629" s="179"/>
      <c r="G629" s="179"/>
      <c r="H629" s="179"/>
      <c r="I629" s="179"/>
      <c r="J629" s="179"/>
      <c r="K629" s="179"/>
    </row>
    <row r="630" spans="4:11" x14ac:dyDescent="0.2">
      <c r="D630" s="179"/>
      <c r="E630" s="179"/>
      <c r="F630" s="179"/>
      <c r="G630" s="179"/>
      <c r="H630" s="179"/>
      <c r="I630" s="179"/>
      <c r="J630" s="179"/>
      <c r="K630" s="179"/>
    </row>
    <row r="631" spans="4:11" x14ac:dyDescent="0.2">
      <c r="D631" s="179"/>
      <c r="E631" s="179"/>
      <c r="F631" s="179"/>
      <c r="G631" s="179"/>
      <c r="H631" s="179"/>
      <c r="I631" s="179"/>
      <c r="J631" s="179"/>
      <c r="K631" s="179"/>
    </row>
    <row r="632" spans="4:11" x14ac:dyDescent="0.2">
      <c r="D632" s="179"/>
      <c r="E632" s="179"/>
      <c r="F632" s="179"/>
      <c r="G632" s="179"/>
      <c r="H632" s="179"/>
      <c r="I632" s="179"/>
      <c r="J632" s="179"/>
      <c r="K632" s="179"/>
    </row>
    <row r="633" spans="4:11" x14ac:dyDescent="0.2">
      <c r="D633" s="179"/>
      <c r="E633" s="179"/>
      <c r="F633" s="179"/>
      <c r="G633" s="179"/>
      <c r="H633" s="179"/>
      <c r="I633" s="179"/>
      <c r="J633" s="179"/>
      <c r="K633" s="179"/>
    </row>
    <row r="634" spans="4:11" x14ac:dyDescent="0.2">
      <c r="D634" s="179"/>
      <c r="E634" s="179"/>
      <c r="F634" s="179"/>
      <c r="G634" s="179"/>
      <c r="H634" s="179"/>
      <c r="I634" s="179"/>
      <c r="J634" s="179"/>
      <c r="K634" s="179"/>
    </row>
    <row r="635" spans="4:11" x14ac:dyDescent="0.2">
      <c r="D635" s="179"/>
      <c r="E635" s="179"/>
      <c r="F635" s="179"/>
      <c r="G635" s="179"/>
      <c r="H635" s="179"/>
      <c r="I635" s="179"/>
      <c r="J635" s="179"/>
      <c r="K635" s="179"/>
    </row>
    <row r="636" spans="4:11" x14ac:dyDescent="0.2">
      <c r="D636" s="179"/>
      <c r="E636" s="179"/>
      <c r="F636" s="179"/>
      <c r="G636" s="179"/>
      <c r="H636" s="179"/>
      <c r="I636" s="179"/>
      <c r="J636" s="179"/>
      <c r="K636" s="179"/>
    </row>
    <row r="637" spans="4:11" x14ac:dyDescent="0.2">
      <c r="D637" s="179"/>
      <c r="E637" s="179"/>
      <c r="F637" s="179"/>
      <c r="G637" s="179"/>
      <c r="H637" s="179"/>
      <c r="I637" s="179"/>
      <c r="J637" s="179"/>
      <c r="K637" s="179"/>
    </row>
    <row r="638" spans="4:11" x14ac:dyDescent="0.2">
      <c r="D638" s="179"/>
      <c r="E638" s="179"/>
      <c r="F638" s="179"/>
      <c r="G638" s="179"/>
      <c r="H638" s="179"/>
      <c r="I638" s="179"/>
      <c r="J638" s="179"/>
      <c r="K638" s="179"/>
    </row>
    <row r="639" spans="4:11" x14ac:dyDescent="0.2">
      <c r="D639" s="179"/>
      <c r="E639" s="179"/>
      <c r="F639" s="179"/>
      <c r="G639" s="179"/>
      <c r="H639" s="179"/>
      <c r="I639" s="179"/>
      <c r="J639" s="179"/>
      <c r="K639" s="179"/>
    </row>
    <row r="640" spans="4:11" x14ac:dyDescent="0.2">
      <c r="D640" s="179"/>
      <c r="E640" s="179"/>
      <c r="F640" s="179"/>
      <c r="G640" s="179"/>
      <c r="H640" s="179"/>
      <c r="I640" s="179"/>
      <c r="J640" s="179"/>
      <c r="K640" s="179"/>
    </row>
    <row r="641" spans="4:11" x14ac:dyDescent="0.2">
      <c r="D641" s="179"/>
      <c r="E641" s="179"/>
      <c r="F641" s="179"/>
      <c r="G641" s="179"/>
      <c r="H641" s="179"/>
      <c r="I641" s="179"/>
      <c r="J641" s="179"/>
      <c r="K641" s="179"/>
    </row>
    <row r="642" spans="4:11" x14ac:dyDescent="0.2">
      <c r="D642" s="179"/>
      <c r="E642" s="179"/>
      <c r="F642" s="179"/>
      <c r="G642" s="179"/>
      <c r="H642" s="179"/>
      <c r="I642" s="179"/>
      <c r="J642" s="179"/>
      <c r="K642" s="179"/>
    </row>
    <row r="643" spans="4:11" x14ac:dyDescent="0.2">
      <c r="D643" s="179"/>
      <c r="E643" s="179"/>
      <c r="F643" s="179"/>
      <c r="G643" s="179"/>
      <c r="H643" s="179"/>
      <c r="I643" s="179"/>
      <c r="J643" s="179"/>
      <c r="K643" s="179"/>
    </row>
    <row r="644" spans="4:11" x14ac:dyDescent="0.2">
      <c r="D644" s="179"/>
      <c r="E644" s="179"/>
      <c r="F644" s="179"/>
      <c r="G644" s="179"/>
      <c r="H644" s="179"/>
      <c r="I644" s="179"/>
      <c r="J644" s="179"/>
      <c r="K644" s="179"/>
    </row>
    <row r="645" spans="4:11" x14ac:dyDescent="0.2">
      <c r="D645" s="179"/>
      <c r="E645" s="179"/>
      <c r="F645" s="179"/>
      <c r="G645" s="179"/>
      <c r="H645" s="179"/>
      <c r="I645" s="179"/>
      <c r="J645" s="179"/>
      <c r="K645" s="179"/>
    </row>
    <row r="646" spans="4:11" x14ac:dyDescent="0.2">
      <c r="D646" s="179"/>
      <c r="E646" s="179"/>
      <c r="F646" s="179"/>
      <c r="G646" s="179"/>
      <c r="H646" s="179"/>
      <c r="I646" s="179"/>
      <c r="J646" s="179"/>
      <c r="K646" s="179"/>
    </row>
    <row r="647" spans="4:11" x14ac:dyDescent="0.2">
      <c r="D647" s="179"/>
      <c r="E647" s="179"/>
      <c r="F647" s="179"/>
      <c r="G647" s="179"/>
      <c r="H647" s="179"/>
      <c r="I647" s="179"/>
      <c r="J647" s="179"/>
      <c r="K647" s="179"/>
    </row>
    <row r="648" spans="4:11" x14ac:dyDescent="0.2">
      <c r="D648" s="179"/>
      <c r="E648" s="179"/>
      <c r="F648" s="179"/>
      <c r="G648" s="179"/>
      <c r="H648" s="179"/>
      <c r="I648" s="179"/>
      <c r="J648" s="179"/>
      <c r="K648" s="179"/>
    </row>
    <row r="649" spans="4:11" x14ac:dyDescent="0.2">
      <c r="D649" s="179"/>
      <c r="E649" s="179"/>
      <c r="F649" s="179"/>
      <c r="G649" s="179"/>
      <c r="H649" s="179"/>
      <c r="I649" s="179"/>
      <c r="J649" s="179"/>
      <c r="K649" s="179"/>
    </row>
    <row r="650" spans="4:11" x14ac:dyDescent="0.2">
      <c r="D650" s="179"/>
      <c r="E650" s="179"/>
      <c r="F650" s="179"/>
      <c r="G650" s="179"/>
      <c r="H650" s="179"/>
      <c r="I650" s="179"/>
      <c r="J650" s="179"/>
      <c r="K650" s="179"/>
    </row>
    <row r="651" spans="4:11" x14ac:dyDescent="0.2">
      <c r="D651" s="179"/>
      <c r="E651" s="179"/>
      <c r="F651" s="179"/>
      <c r="G651" s="179"/>
      <c r="H651" s="179"/>
      <c r="I651" s="179"/>
      <c r="J651" s="179"/>
      <c r="K651" s="179"/>
    </row>
    <row r="652" spans="4:11" x14ac:dyDescent="0.2">
      <c r="D652" s="179"/>
      <c r="E652" s="179"/>
      <c r="F652" s="179"/>
      <c r="G652" s="179"/>
      <c r="H652" s="179"/>
      <c r="I652" s="179"/>
      <c r="J652" s="179"/>
      <c r="K652" s="179"/>
    </row>
    <row r="653" spans="4:11" x14ac:dyDescent="0.2">
      <c r="D653" s="179"/>
      <c r="E653" s="179"/>
      <c r="F653" s="179"/>
      <c r="G653" s="179"/>
      <c r="H653" s="179"/>
      <c r="I653" s="179"/>
      <c r="J653" s="179"/>
      <c r="K653" s="179"/>
    </row>
    <row r="654" spans="4:11" x14ac:dyDescent="0.2">
      <c r="D654" s="179"/>
      <c r="E654" s="179"/>
      <c r="F654" s="179"/>
      <c r="G654" s="179"/>
      <c r="H654" s="179"/>
      <c r="I654" s="179"/>
      <c r="J654" s="179"/>
      <c r="K654" s="179"/>
    </row>
    <row r="655" spans="4:11" x14ac:dyDescent="0.2">
      <c r="D655" s="179"/>
      <c r="E655" s="179"/>
      <c r="F655" s="179"/>
      <c r="G655" s="179"/>
      <c r="H655" s="179"/>
      <c r="I655" s="179"/>
      <c r="J655" s="179"/>
      <c r="K655" s="179"/>
    </row>
    <row r="656" spans="4:11" x14ac:dyDescent="0.2">
      <c r="D656" s="179"/>
      <c r="E656" s="179"/>
      <c r="F656" s="179"/>
      <c r="G656" s="179"/>
      <c r="H656" s="179"/>
      <c r="I656" s="179"/>
      <c r="J656" s="179"/>
      <c r="K656" s="179"/>
    </row>
    <row r="657" spans="4:11" x14ac:dyDescent="0.2">
      <c r="D657" s="179"/>
      <c r="E657" s="179"/>
      <c r="F657" s="179"/>
      <c r="G657" s="179"/>
      <c r="H657" s="179"/>
      <c r="I657" s="179"/>
      <c r="J657" s="179"/>
      <c r="K657" s="179"/>
    </row>
    <row r="658" spans="4:11" x14ac:dyDescent="0.2">
      <c r="D658" s="179"/>
      <c r="E658" s="179"/>
      <c r="F658" s="179"/>
      <c r="G658" s="179"/>
      <c r="H658" s="179"/>
      <c r="I658" s="179"/>
      <c r="J658" s="179"/>
      <c r="K658" s="179"/>
    </row>
    <row r="659" spans="4:11" x14ac:dyDescent="0.2">
      <c r="D659" s="179"/>
      <c r="E659" s="179"/>
      <c r="F659" s="179"/>
      <c r="G659" s="179"/>
      <c r="H659" s="179"/>
      <c r="I659" s="179"/>
      <c r="J659" s="179"/>
      <c r="K659" s="179"/>
    </row>
    <row r="660" spans="4:11" x14ac:dyDescent="0.2">
      <c r="D660" s="179"/>
      <c r="E660" s="179"/>
      <c r="F660" s="179"/>
      <c r="G660" s="179"/>
      <c r="H660" s="179"/>
      <c r="I660" s="179"/>
      <c r="J660" s="179"/>
      <c r="K660" s="179"/>
    </row>
    <row r="661" spans="4:11" x14ac:dyDescent="0.2">
      <c r="D661" s="179"/>
      <c r="E661" s="179"/>
      <c r="F661" s="179"/>
      <c r="G661" s="179"/>
      <c r="H661" s="179"/>
      <c r="I661" s="179"/>
      <c r="J661" s="179"/>
      <c r="K661" s="179"/>
    </row>
    <row r="662" spans="4:11" x14ac:dyDescent="0.2">
      <c r="D662" s="179"/>
      <c r="E662" s="179"/>
      <c r="F662" s="179"/>
      <c r="G662" s="179"/>
      <c r="H662" s="179"/>
      <c r="I662" s="179"/>
      <c r="J662" s="179"/>
      <c r="K662" s="179"/>
    </row>
    <row r="663" spans="4:11" x14ac:dyDescent="0.2">
      <c r="D663" s="179"/>
      <c r="E663" s="179"/>
      <c r="F663" s="179"/>
      <c r="G663" s="179"/>
      <c r="H663" s="179"/>
      <c r="I663" s="179"/>
      <c r="J663" s="179"/>
      <c r="K663" s="179"/>
    </row>
    <row r="664" spans="4:11" x14ac:dyDescent="0.2">
      <c r="D664" s="179"/>
      <c r="E664" s="179"/>
      <c r="F664" s="179"/>
      <c r="G664" s="179"/>
      <c r="H664" s="179"/>
      <c r="I664" s="179"/>
      <c r="J664" s="179"/>
      <c r="K664" s="179"/>
    </row>
    <row r="665" spans="4:11" x14ac:dyDescent="0.2">
      <c r="D665" s="179"/>
      <c r="E665" s="179"/>
      <c r="F665" s="179"/>
      <c r="G665" s="179"/>
      <c r="H665" s="179"/>
      <c r="I665" s="179"/>
      <c r="J665" s="179"/>
      <c r="K665" s="179"/>
    </row>
    <row r="666" spans="4:11" x14ac:dyDescent="0.2">
      <c r="D666" s="179"/>
      <c r="E666" s="179"/>
      <c r="F666" s="179"/>
      <c r="G666" s="179"/>
      <c r="H666" s="179"/>
      <c r="I666" s="179"/>
      <c r="J666" s="179"/>
      <c r="K666" s="179"/>
    </row>
    <row r="667" spans="4:11" x14ac:dyDescent="0.2">
      <c r="D667" s="179"/>
      <c r="E667" s="179"/>
      <c r="F667" s="179"/>
      <c r="G667" s="179"/>
      <c r="H667" s="179"/>
      <c r="I667" s="179"/>
      <c r="J667" s="179"/>
      <c r="K667" s="179"/>
    </row>
    <row r="668" spans="4:11" x14ac:dyDescent="0.2">
      <c r="D668" s="179"/>
      <c r="E668" s="179"/>
      <c r="F668" s="179"/>
      <c r="G668" s="179"/>
      <c r="H668" s="179"/>
      <c r="I668" s="179"/>
      <c r="J668" s="179"/>
      <c r="K668" s="179"/>
    </row>
    <row r="669" spans="4:11" x14ac:dyDescent="0.2">
      <c r="D669" s="179"/>
      <c r="E669" s="179"/>
      <c r="F669" s="179"/>
      <c r="G669" s="179"/>
      <c r="H669" s="179"/>
      <c r="I669" s="179"/>
      <c r="J669" s="179"/>
      <c r="K669" s="179"/>
    </row>
    <row r="670" spans="4:11" x14ac:dyDescent="0.2">
      <c r="D670" s="179"/>
      <c r="E670" s="179"/>
      <c r="F670" s="179"/>
      <c r="G670" s="179"/>
      <c r="H670" s="179"/>
      <c r="I670" s="179"/>
      <c r="J670" s="179"/>
      <c r="K670" s="179"/>
    </row>
    <row r="671" spans="4:11" x14ac:dyDescent="0.2">
      <c r="D671" s="179"/>
      <c r="E671" s="179"/>
      <c r="F671" s="179"/>
      <c r="G671" s="179"/>
      <c r="H671" s="179"/>
      <c r="I671" s="179"/>
      <c r="J671" s="179"/>
      <c r="K671" s="179"/>
    </row>
    <row r="672" spans="4:11" x14ac:dyDescent="0.2">
      <c r="D672" s="179"/>
      <c r="E672" s="179"/>
      <c r="F672" s="179"/>
      <c r="G672" s="179"/>
      <c r="H672" s="179"/>
      <c r="I672" s="179"/>
      <c r="J672" s="179"/>
      <c r="K672" s="179"/>
    </row>
    <row r="673" spans="4:11" x14ac:dyDescent="0.2">
      <c r="D673" s="179"/>
      <c r="E673" s="179"/>
      <c r="F673" s="179"/>
      <c r="G673" s="179"/>
      <c r="H673" s="179"/>
      <c r="I673" s="179"/>
      <c r="J673" s="179"/>
      <c r="K673" s="179"/>
    </row>
    <row r="674" spans="4:11" x14ac:dyDescent="0.2">
      <c r="D674" s="179"/>
      <c r="E674" s="179"/>
      <c r="F674" s="179"/>
      <c r="G674" s="179"/>
      <c r="H674" s="179"/>
      <c r="I674" s="179"/>
      <c r="J674" s="179"/>
      <c r="K674" s="179"/>
    </row>
    <row r="675" spans="4:11" x14ac:dyDescent="0.2">
      <c r="D675" s="179"/>
      <c r="E675" s="179"/>
      <c r="F675" s="179"/>
      <c r="G675" s="179"/>
      <c r="H675" s="179"/>
      <c r="I675" s="179"/>
      <c r="J675" s="179"/>
      <c r="K675" s="179"/>
    </row>
    <row r="676" spans="4:11" x14ac:dyDescent="0.2">
      <c r="D676" s="179"/>
      <c r="E676" s="179"/>
      <c r="F676" s="179"/>
      <c r="G676" s="179"/>
      <c r="H676" s="179"/>
      <c r="I676" s="179"/>
      <c r="J676" s="179"/>
      <c r="K676" s="179"/>
    </row>
    <row r="677" spans="4:11" x14ac:dyDescent="0.2">
      <c r="D677" s="179"/>
      <c r="E677" s="179"/>
      <c r="F677" s="179"/>
      <c r="G677" s="179"/>
      <c r="H677" s="179"/>
      <c r="I677" s="179"/>
      <c r="J677" s="179"/>
      <c r="K677" s="179"/>
    </row>
    <row r="678" spans="4:11" x14ac:dyDescent="0.2">
      <c r="D678" s="179"/>
      <c r="E678" s="179"/>
      <c r="F678" s="179"/>
      <c r="G678" s="179"/>
      <c r="H678" s="179"/>
      <c r="I678" s="179"/>
      <c r="J678" s="179"/>
      <c r="K678" s="179"/>
    </row>
    <row r="679" spans="4:11" x14ac:dyDescent="0.2">
      <c r="D679" s="179"/>
      <c r="E679" s="179"/>
      <c r="F679" s="179"/>
      <c r="G679" s="179"/>
      <c r="H679" s="179"/>
      <c r="I679" s="179"/>
      <c r="J679" s="179"/>
      <c r="K679" s="179"/>
    </row>
    <row r="680" spans="4:11" x14ac:dyDescent="0.2">
      <c r="D680" s="179"/>
      <c r="E680" s="179"/>
      <c r="F680" s="179"/>
      <c r="G680" s="179"/>
      <c r="H680" s="179"/>
      <c r="I680" s="179"/>
      <c r="J680" s="179"/>
      <c r="K680" s="179"/>
    </row>
    <row r="681" spans="4:11" x14ac:dyDescent="0.2">
      <c r="D681" s="179"/>
      <c r="E681" s="179"/>
      <c r="F681" s="179"/>
      <c r="G681" s="179"/>
      <c r="H681" s="179"/>
      <c r="I681" s="179"/>
      <c r="J681" s="179"/>
      <c r="K681" s="179"/>
    </row>
    <row r="682" spans="4:11" x14ac:dyDescent="0.2">
      <c r="D682" s="179"/>
      <c r="E682" s="179"/>
      <c r="F682" s="179"/>
      <c r="G682" s="179"/>
      <c r="H682" s="179"/>
      <c r="I682" s="179"/>
      <c r="J682" s="179"/>
      <c r="K682" s="179"/>
    </row>
    <row r="683" spans="4:11" x14ac:dyDescent="0.2">
      <c r="D683" s="179"/>
      <c r="E683" s="179"/>
      <c r="F683" s="179"/>
      <c r="G683" s="179"/>
      <c r="H683" s="179"/>
      <c r="I683" s="179"/>
      <c r="J683" s="179"/>
      <c r="K683" s="179"/>
    </row>
    <row r="684" spans="4:11" x14ac:dyDescent="0.2">
      <c r="D684" s="179"/>
      <c r="E684" s="179"/>
      <c r="F684" s="179"/>
      <c r="G684" s="179"/>
      <c r="H684" s="179"/>
      <c r="I684" s="179"/>
      <c r="J684" s="179"/>
      <c r="K684" s="179"/>
    </row>
    <row r="685" spans="4:11" x14ac:dyDescent="0.2">
      <c r="D685" s="179"/>
      <c r="E685" s="179"/>
      <c r="F685" s="179"/>
      <c r="G685" s="179"/>
      <c r="H685" s="179"/>
      <c r="I685" s="179"/>
      <c r="J685" s="179"/>
      <c r="K685" s="179"/>
    </row>
    <row r="686" spans="4:11" x14ac:dyDescent="0.2">
      <c r="D686" s="179"/>
      <c r="E686" s="179"/>
      <c r="F686" s="179"/>
      <c r="G686" s="179"/>
      <c r="H686" s="179"/>
      <c r="I686" s="179"/>
      <c r="J686" s="179"/>
      <c r="K686" s="179"/>
    </row>
    <row r="687" spans="4:11" x14ac:dyDescent="0.2">
      <c r="D687" s="179"/>
      <c r="E687" s="179"/>
      <c r="F687" s="179"/>
      <c r="G687" s="179"/>
      <c r="H687" s="179"/>
      <c r="I687" s="179"/>
      <c r="J687" s="179"/>
      <c r="K687" s="179"/>
    </row>
    <row r="688" spans="4:11" x14ac:dyDescent="0.2">
      <c r="D688" s="179"/>
      <c r="E688" s="179"/>
      <c r="F688" s="179"/>
      <c r="G688" s="179"/>
      <c r="H688" s="179"/>
      <c r="I688" s="179"/>
      <c r="J688" s="179"/>
      <c r="K688" s="179"/>
    </row>
    <row r="689" spans="4:11" x14ac:dyDescent="0.2">
      <c r="D689" s="179"/>
      <c r="E689" s="179"/>
      <c r="F689" s="179"/>
      <c r="G689" s="179"/>
      <c r="H689" s="179"/>
      <c r="I689" s="179"/>
      <c r="J689" s="179"/>
      <c r="K689" s="179"/>
    </row>
    <row r="690" spans="4:11" x14ac:dyDescent="0.2">
      <c r="D690" s="179"/>
      <c r="E690" s="179"/>
      <c r="F690" s="179"/>
      <c r="G690" s="179"/>
      <c r="H690" s="179"/>
      <c r="I690" s="179"/>
      <c r="J690" s="179"/>
      <c r="K690" s="179"/>
    </row>
    <row r="691" spans="4:11" x14ac:dyDescent="0.2">
      <c r="D691" s="179"/>
      <c r="E691" s="179"/>
      <c r="F691" s="179"/>
      <c r="G691" s="179"/>
      <c r="H691" s="179"/>
      <c r="I691" s="179"/>
      <c r="J691" s="179"/>
      <c r="K691" s="179"/>
    </row>
    <row r="692" spans="4:11" x14ac:dyDescent="0.2">
      <c r="D692" s="179"/>
      <c r="E692" s="179"/>
      <c r="F692" s="179"/>
      <c r="G692" s="179"/>
      <c r="H692" s="179"/>
      <c r="I692" s="179"/>
      <c r="J692" s="179"/>
      <c r="K692" s="179"/>
    </row>
    <row r="693" spans="4:11" x14ac:dyDescent="0.2">
      <c r="D693" s="179"/>
      <c r="E693" s="179"/>
      <c r="F693" s="179"/>
      <c r="G693" s="179"/>
      <c r="H693" s="179"/>
      <c r="I693" s="179"/>
      <c r="J693" s="179"/>
      <c r="K693" s="179"/>
    </row>
    <row r="694" spans="4:11" x14ac:dyDescent="0.2">
      <c r="D694" s="179"/>
      <c r="E694" s="179"/>
      <c r="F694" s="179"/>
      <c r="G694" s="179"/>
      <c r="H694" s="179"/>
      <c r="I694" s="179"/>
      <c r="J694" s="179"/>
      <c r="K694" s="179"/>
    </row>
    <row r="695" spans="4:11" x14ac:dyDescent="0.2">
      <c r="D695" s="179"/>
      <c r="E695" s="179"/>
      <c r="F695" s="179"/>
      <c r="G695" s="179"/>
      <c r="H695" s="179"/>
      <c r="I695" s="179"/>
      <c r="J695" s="179"/>
      <c r="K695" s="179"/>
    </row>
    <row r="696" spans="4:11" x14ac:dyDescent="0.2">
      <c r="D696" s="179"/>
      <c r="E696" s="179"/>
      <c r="F696" s="179"/>
      <c r="G696" s="179"/>
      <c r="H696" s="179"/>
      <c r="I696" s="179"/>
      <c r="J696" s="179"/>
      <c r="K696" s="179"/>
    </row>
    <row r="697" spans="4:11" x14ac:dyDescent="0.2">
      <c r="D697" s="179"/>
      <c r="E697" s="179"/>
      <c r="F697" s="179"/>
      <c r="G697" s="179"/>
      <c r="H697" s="179"/>
      <c r="I697" s="179"/>
      <c r="J697" s="179"/>
      <c r="K697" s="179"/>
    </row>
    <row r="698" spans="4:11" x14ac:dyDescent="0.2">
      <c r="D698" s="179"/>
      <c r="E698" s="179"/>
      <c r="F698" s="179"/>
      <c r="G698" s="179"/>
      <c r="H698" s="179"/>
      <c r="I698" s="179"/>
      <c r="J698" s="179"/>
      <c r="K698" s="179"/>
    </row>
    <row r="699" spans="4:11" x14ac:dyDescent="0.2">
      <c r="D699" s="179"/>
      <c r="E699" s="179"/>
      <c r="F699" s="179"/>
      <c r="G699" s="179"/>
      <c r="H699" s="179"/>
      <c r="I699" s="179"/>
      <c r="J699" s="179"/>
      <c r="K699" s="179"/>
    </row>
    <row r="700" spans="4:11" x14ac:dyDescent="0.2">
      <c r="D700" s="179"/>
      <c r="E700" s="179"/>
      <c r="F700" s="179"/>
      <c r="G700" s="179"/>
      <c r="H700" s="179"/>
      <c r="I700" s="179"/>
      <c r="J700" s="179"/>
      <c r="K700" s="179"/>
    </row>
    <row r="701" spans="4:11" x14ac:dyDescent="0.2">
      <c r="D701" s="179"/>
      <c r="E701" s="179"/>
      <c r="F701" s="179"/>
      <c r="G701" s="179"/>
      <c r="H701" s="179"/>
      <c r="I701" s="179"/>
      <c r="J701" s="179"/>
      <c r="K701" s="179"/>
    </row>
    <row r="702" spans="4:11" x14ac:dyDescent="0.2">
      <c r="D702" s="179"/>
      <c r="E702" s="179"/>
      <c r="F702" s="179"/>
      <c r="G702" s="179"/>
      <c r="H702" s="179"/>
      <c r="I702" s="179"/>
      <c r="J702" s="179"/>
      <c r="K702" s="179"/>
    </row>
    <row r="703" spans="4:11" x14ac:dyDescent="0.2">
      <c r="D703" s="179"/>
      <c r="E703" s="179"/>
      <c r="F703" s="179"/>
      <c r="G703" s="179"/>
      <c r="H703" s="179"/>
      <c r="I703" s="179"/>
      <c r="J703" s="179"/>
      <c r="K703" s="179"/>
    </row>
    <row r="704" spans="4:11" x14ac:dyDescent="0.2">
      <c r="D704" s="179"/>
      <c r="E704" s="179"/>
      <c r="F704" s="179"/>
      <c r="G704" s="179"/>
      <c r="H704" s="179"/>
      <c r="I704" s="179"/>
      <c r="J704" s="179"/>
      <c r="K704" s="179"/>
    </row>
    <row r="705" spans="4:11" x14ac:dyDescent="0.2">
      <c r="D705" s="179"/>
      <c r="E705" s="179"/>
      <c r="F705" s="179"/>
      <c r="G705" s="179"/>
      <c r="H705" s="179"/>
      <c r="I705" s="179"/>
      <c r="J705" s="179"/>
      <c r="K705" s="179"/>
    </row>
    <row r="706" spans="4:11" x14ac:dyDescent="0.2">
      <c r="D706" s="179"/>
      <c r="E706" s="179"/>
      <c r="F706" s="179"/>
      <c r="G706" s="179"/>
      <c r="H706" s="179"/>
      <c r="I706" s="179"/>
      <c r="J706" s="179"/>
      <c r="K706" s="179"/>
    </row>
    <row r="707" spans="4:11" x14ac:dyDescent="0.2">
      <c r="D707" s="179"/>
      <c r="E707" s="179"/>
      <c r="F707" s="179"/>
      <c r="G707" s="179"/>
      <c r="H707" s="179"/>
      <c r="I707" s="179"/>
      <c r="J707" s="179"/>
      <c r="K707" s="179"/>
    </row>
    <row r="708" spans="4:11" x14ac:dyDescent="0.2">
      <c r="D708" s="179"/>
      <c r="E708" s="179"/>
      <c r="F708" s="179"/>
      <c r="G708" s="179"/>
      <c r="H708" s="179"/>
      <c r="I708" s="179"/>
      <c r="J708" s="179"/>
      <c r="K708" s="179"/>
    </row>
    <row r="709" spans="4:11" x14ac:dyDescent="0.2">
      <c r="D709" s="179"/>
      <c r="E709" s="179"/>
      <c r="F709" s="179"/>
      <c r="G709" s="179"/>
      <c r="H709" s="179"/>
      <c r="I709" s="179"/>
      <c r="J709" s="179"/>
      <c r="K709" s="179"/>
    </row>
    <row r="710" spans="4:11" x14ac:dyDescent="0.2">
      <c r="D710" s="179"/>
      <c r="E710" s="179"/>
      <c r="F710" s="179"/>
      <c r="G710" s="179"/>
      <c r="H710" s="179"/>
      <c r="I710" s="179"/>
      <c r="J710" s="179"/>
      <c r="K710" s="179"/>
    </row>
    <row r="711" spans="4:11" x14ac:dyDescent="0.2">
      <c r="D711" s="179"/>
      <c r="E711" s="179"/>
      <c r="F711" s="179"/>
      <c r="G711" s="179"/>
      <c r="H711" s="179"/>
      <c r="I711" s="179"/>
      <c r="J711" s="179"/>
      <c r="K711" s="179"/>
    </row>
    <row r="712" spans="4:11" x14ac:dyDescent="0.2">
      <c r="D712" s="179"/>
      <c r="E712" s="179"/>
      <c r="F712" s="179"/>
      <c r="G712" s="179"/>
      <c r="H712" s="179"/>
      <c r="I712" s="179"/>
      <c r="J712" s="179"/>
      <c r="K712" s="179"/>
    </row>
    <row r="713" spans="4:11" x14ac:dyDescent="0.2">
      <c r="D713" s="179"/>
      <c r="E713" s="179"/>
      <c r="F713" s="179"/>
      <c r="G713" s="179"/>
      <c r="H713" s="179"/>
      <c r="I713" s="179"/>
      <c r="J713" s="179"/>
      <c r="K713" s="179"/>
    </row>
    <row r="714" spans="4:11" x14ac:dyDescent="0.2">
      <c r="D714" s="179"/>
      <c r="E714" s="179"/>
      <c r="F714" s="179"/>
      <c r="G714" s="179"/>
      <c r="H714" s="179"/>
      <c r="I714" s="179"/>
      <c r="J714" s="179"/>
      <c r="K714" s="179"/>
    </row>
    <row r="715" spans="4:11" x14ac:dyDescent="0.2">
      <c r="D715" s="179"/>
      <c r="E715" s="179"/>
      <c r="F715" s="179"/>
      <c r="G715" s="179"/>
      <c r="H715" s="179"/>
      <c r="I715" s="179"/>
      <c r="J715" s="179"/>
      <c r="K715" s="179"/>
    </row>
    <row r="716" spans="4:11" x14ac:dyDescent="0.2">
      <c r="D716" s="179"/>
      <c r="E716" s="179"/>
      <c r="F716" s="179"/>
      <c r="G716" s="179"/>
      <c r="H716" s="179"/>
      <c r="I716" s="179"/>
      <c r="J716" s="179"/>
      <c r="K716" s="179"/>
    </row>
    <row r="717" spans="4:11" x14ac:dyDescent="0.2">
      <c r="D717" s="179"/>
      <c r="E717" s="179"/>
      <c r="F717" s="179"/>
      <c r="G717" s="179"/>
      <c r="H717" s="179"/>
      <c r="I717" s="179"/>
      <c r="J717" s="179"/>
      <c r="K717" s="179"/>
    </row>
    <row r="718" spans="4:11" x14ac:dyDescent="0.2">
      <c r="D718" s="179"/>
      <c r="E718" s="179"/>
      <c r="F718" s="179"/>
      <c r="G718" s="179"/>
      <c r="H718" s="179"/>
      <c r="I718" s="179"/>
      <c r="J718" s="179"/>
      <c r="K718" s="179"/>
    </row>
    <row r="719" spans="4:11" x14ac:dyDescent="0.2">
      <c r="D719" s="179"/>
      <c r="E719" s="179"/>
      <c r="F719" s="179"/>
      <c r="G719" s="179"/>
      <c r="H719" s="179"/>
      <c r="I719" s="179"/>
      <c r="J719" s="179"/>
      <c r="K719" s="179"/>
    </row>
    <row r="720" spans="4:11" x14ac:dyDescent="0.2">
      <c r="D720" s="179"/>
      <c r="E720" s="179"/>
      <c r="F720" s="179"/>
      <c r="G720" s="179"/>
      <c r="H720" s="179"/>
      <c r="I720" s="179"/>
      <c r="J720" s="179"/>
      <c r="K720" s="179"/>
    </row>
    <row r="721" spans="4:11" x14ac:dyDescent="0.2">
      <c r="D721" s="179"/>
      <c r="E721" s="179"/>
      <c r="F721" s="179"/>
      <c r="G721" s="179"/>
      <c r="H721" s="179"/>
      <c r="I721" s="179"/>
      <c r="J721" s="179"/>
      <c r="K721" s="179"/>
    </row>
    <row r="722" spans="4:11" x14ac:dyDescent="0.2">
      <c r="D722" s="179"/>
      <c r="E722" s="179"/>
      <c r="F722" s="179"/>
      <c r="G722" s="179"/>
      <c r="H722" s="179"/>
      <c r="I722" s="179"/>
      <c r="J722" s="179"/>
      <c r="K722" s="179"/>
    </row>
    <row r="723" spans="4:11" x14ac:dyDescent="0.2">
      <c r="D723" s="179"/>
      <c r="E723" s="179"/>
      <c r="F723" s="179"/>
      <c r="G723" s="179"/>
      <c r="H723" s="179"/>
      <c r="I723" s="179"/>
      <c r="J723" s="179"/>
      <c r="K723" s="179"/>
    </row>
    <row r="724" spans="4:11" x14ac:dyDescent="0.2">
      <c r="D724" s="179"/>
      <c r="E724" s="179"/>
      <c r="F724" s="179"/>
      <c r="G724" s="179"/>
      <c r="H724" s="179"/>
      <c r="I724" s="179"/>
      <c r="J724" s="179"/>
      <c r="K724" s="179"/>
    </row>
    <row r="725" spans="4:11" x14ac:dyDescent="0.2">
      <c r="D725" s="179"/>
      <c r="E725" s="179"/>
      <c r="F725" s="179"/>
      <c r="G725" s="179"/>
      <c r="H725" s="179"/>
      <c r="I725" s="179"/>
      <c r="J725" s="179"/>
      <c r="K725" s="179"/>
    </row>
    <row r="726" spans="4:11" x14ac:dyDescent="0.2">
      <c r="D726" s="179"/>
      <c r="E726" s="179"/>
      <c r="F726" s="179"/>
      <c r="G726" s="179"/>
      <c r="H726" s="179"/>
      <c r="I726" s="179"/>
      <c r="J726" s="179"/>
      <c r="K726" s="179"/>
    </row>
    <row r="727" spans="4:11" x14ac:dyDescent="0.2">
      <c r="D727" s="179"/>
      <c r="E727" s="179"/>
      <c r="F727" s="179"/>
      <c r="G727" s="179"/>
      <c r="H727" s="179"/>
      <c r="I727" s="179"/>
      <c r="J727" s="179"/>
      <c r="K727" s="179"/>
    </row>
    <row r="728" spans="4:11" x14ac:dyDescent="0.2">
      <c r="D728" s="179"/>
      <c r="E728" s="179"/>
      <c r="F728" s="179"/>
      <c r="G728" s="179"/>
      <c r="H728" s="179"/>
      <c r="I728" s="179"/>
      <c r="J728" s="179"/>
      <c r="K728" s="179"/>
    </row>
    <row r="729" spans="4:11" x14ac:dyDescent="0.2">
      <c r="D729" s="179"/>
      <c r="E729" s="179"/>
      <c r="F729" s="179"/>
      <c r="G729" s="179"/>
      <c r="H729" s="179"/>
      <c r="I729" s="179"/>
      <c r="J729" s="179"/>
      <c r="K729" s="179"/>
    </row>
    <row r="730" spans="4:11" x14ac:dyDescent="0.2">
      <c r="D730" s="179"/>
      <c r="E730" s="179"/>
      <c r="F730" s="179"/>
      <c r="G730" s="179"/>
      <c r="H730" s="179"/>
      <c r="I730" s="179"/>
      <c r="J730" s="179"/>
      <c r="K730" s="179"/>
    </row>
    <row r="731" spans="4:11" x14ac:dyDescent="0.2">
      <c r="D731" s="179"/>
      <c r="E731" s="179"/>
      <c r="F731" s="179"/>
      <c r="G731" s="179"/>
      <c r="H731" s="179"/>
      <c r="I731" s="179"/>
      <c r="J731" s="179"/>
      <c r="K731" s="179"/>
    </row>
    <row r="732" spans="4:11" x14ac:dyDescent="0.2">
      <c r="D732" s="179"/>
      <c r="E732" s="179"/>
      <c r="F732" s="179"/>
      <c r="G732" s="179"/>
      <c r="H732" s="179"/>
      <c r="I732" s="179"/>
      <c r="J732" s="179"/>
      <c r="K732" s="179"/>
    </row>
    <row r="733" spans="4:11" x14ac:dyDescent="0.2">
      <c r="D733" s="179"/>
      <c r="E733" s="179"/>
      <c r="F733" s="179"/>
      <c r="G733" s="179"/>
      <c r="H733" s="179"/>
      <c r="I733" s="179"/>
      <c r="J733" s="179"/>
      <c r="K733" s="179"/>
    </row>
    <row r="734" spans="4:11" x14ac:dyDescent="0.2">
      <c r="D734" s="179"/>
      <c r="E734" s="179"/>
      <c r="F734" s="179"/>
      <c r="G734" s="179"/>
      <c r="H734" s="179"/>
      <c r="I734" s="179"/>
      <c r="J734" s="179"/>
      <c r="K734" s="179"/>
    </row>
    <row r="735" spans="4:11" x14ac:dyDescent="0.2">
      <c r="D735" s="179"/>
      <c r="E735" s="179"/>
      <c r="F735" s="179"/>
      <c r="G735" s="179"/>
      <c r="H735" s="179"/>
      <c r="I735" s="179"/>
      <c r="J735" s="179"/>
      <c r="K735" s="179"/>
    </row>
    <row r="736" spans="4:11" x14ac:dyDescent="0.2">
      <c r="D736" s="179"/>
      <c r="E736" s="179"/>
      <c r="F736" s="179"/>
      <c r="G736" s="179"/>
      <c r="H736" s="179"/>
      <c r="I736" s="179"/>
      <c r="J736" s="179"/>
      <c r="K736" s="179"/>
    </row>
    <row r="737" spans="4:11" x14ac:dyDescent="0.2">
      <c r="D737" s="179"/>
      <c r="E737" s="179"/>
      <c r="F737" s="179"/>
      <c r="G737" s="179"/>
      <c r="H737" s="179"/>
      <c r="I737" s="179"/>
      <c r="J737" s="179"/>
      <c r="K737" s="179"/>
    </row>
    <row r="738" spans="4:11" x14ac:dyDescent="0.2">
      <c r="D738" s="179"/>
      <c r="E738" s="179"/>
      <c r="F738" s="179"/>
      <c r="G738" s="179"/>
      <c r="H738" s="179"/>
      <c r="I738" s="179"/>
      <c r="J738" s="179"/>
      <c r="K738" s="179"/>
    </row>
    <row r="739" spans="4:11" x14ac:dyDescent="0.2">
      <c r="D739" s="179"/>
      <c r="E739" s="179"/>
      <c r="F739" s="179"/>
      <c r="G739" s="179"/>
      <c r="H739" s="179"/>
      <c r="I739" s="179"/>
      <c r="J739" s="179"/>
      <c r="K739" s="179"/>
    </row>
    <row r="740" spans="4:11" x14ac:dyDescent="0.2">
      <c r="D740" s="179"/>
      <c r="E740" s="179"/>
      <c r="F740" s="179"/>
      <c r="G740" s="179"/>
      <c r="H740" s="179"/>
      <c r="I740" s="179"/>
      <c r="J740" s="179"/>
      <c r="K740" s="179"/>
    </row>
    <row r="741" spans="4:11" x14ac:dyDescent="0.2">
      <c r="D741" s="179"/>
      <c r="E741" s="179"/>
      <c r="F741" s="179"/>
      <c r="G741" s="179"/>
      <c r="H741" s="179"/>
      <c r="I741" s="179"/>
      <c r="J741" s="179"/>
      <c r="K741" s="179"/>
    </row>
    <row r="742" spans="4:11" x14ac:dyDescent="0.2">
      <c r="D742" s="179"/>
      <c r="E742" s="179"/>
      <c r="F742" s="179"/>
      <c r="G742" s="179"/>
      <c r="H742" s="179"/>
      <c r="I742" s="179"/>
      <c r="J742" s="179"/>
      <c r="K742" s="179"/>
    </row>
    <row r="743" spans="4:11" x14ac:dyDescent="0.2">
      <c r="D743" s="179"/>
      <c r="E743" s="179"/>
      <c r="F743" s="179"/>
      <c r="G743" s="179"/>
      <c r="H743" s="179"/>
      <c r="I743" s="179"/>
      <c r="J743" s="179"/>
      <c r="K743" s="179"/>
    </row>
    <row r="744" spans="4:11" x14ac:dyDescent="0.2">
      <c r="D744" s="179"/>
      <c r="E744" s="179"/>
      <c r="F744" s="179"/>
      <c r="G744" s="179"/>
      <c r="H744" s="179"/>
      <c r="I744" s="179"/>
      <c r="J744" s="179"/>
      <c r="K744" s="179"/>
    </row>
    <row r="745" spans="4:11" x14ac:dyDescent="0.2">
      <c r="D745" s="179"/>
      <c r="E745" s="179"/>
      <c r="F745" s="179"/>
      <c r="G745" s="179"/>
      <c r="H745" s="179"/>
      <c r="I745" s="179"/>
      <c r="J745" s="179"/>
      <c r="K745" s="179"/>
    </row>
    <row r="746" spans="4:11" x14ac:dyDescent="0.2">
      <c r="D746" s="179"/>
      <c r="E746" s="179"/>
      <c r="F746" s="179"/>
      <c r="G746" s="179"/>
      <c r="H746" s="179"/>
      <c r="I746" s="179"/>
      <c r="J746" s="179"/>
      <c r="K746" s="179"/>
    </row>
    <row r="747" spans="4:11" x14ac:dyDescent="0.2">
      <c r="D747" s="179"/>
      <c r="E747" s="179"/>
      <c r="F747" s="179"/>
      <c r="G747" s="179"/>
      <c r="H747" s="179"/>
      <c r="I747" s="179"/>
      <c r="J747" s="179"/>
      <c r="K747" s="179"/>
    </row>
    <row r="748" spans="4:11" x14ac:dyDescent="0.2">
      <c r="D748" s="179"/>
      <c r="E748" s="179"/>
      <c r="F748" s="179"/>
      <c r="G748" s="179"/>
      <c r="H748" s="179"/>
      <c r="I748" s="179"/>
      <c r="J748" s="179"/>
      <c r="K748" s="179"/>
    </row>
    <row r="749" spans="4:11" x14ac:dyDescent="0.2">
      <c r="D749" s="179"/>
      <c r="E749" s="179"/>
      <c r="F749" s="179"/>
      <c r="G749" s="179"/>
      <c r="H749" s="179"/>
      <c r="I749" s="179"/>
      <c r="J749" s="179"/>
      <c r="K749" s="179"/>
    </row>
    <row r="750" spans="4:11" x14ac:dyDescent="0.2">
      <c r="D750" s="179"/>
      <c r="E750" s="179"/>
      <c r="F750" s="179"/>
      <c r="G750" s="179"/>
      <c r="H750" s="179"/>
      <c r="I750" s="179"/>
      <c r="J750" s="179"/>
      <c r="K750" s="179"/>
    </row>
    <row r="751" spans="4:11" x14ac:dyDescent="0.2">
      <c r="D751" s="179"/>
      <c r="E751" s="179"/>
      <c r="F751" s="179"/>
      <c r="G751" s="179"/>
      <c r="H751" s="179"/>
      <c r="I751" s="179"/>
      <c r="J751" s="179"/>
      <c r="K751" s="179"/>
    </row>
    <row r="752" spans="4:11" x14ac:dyDescent="0.2">
      <c r="D752" s="179"/>
      <c r="E752" s="179"/>
      <c r="F752" s="179"/>
      <c r="G752" s="179"/>
      <c r="H752" s="179"/>
      <c r="I752" s="179"/>
      <c r="J752" s="179"/>
      <c r="K752" s="179"/>
    </row>
    <row r="753" spans="4:11" x14ac:dyDescent="0.2">
      <c r="D753" s="179"/>
      <c r="E753" s="179"/>
      <c r="F753" s="179"/>
      <c r="G753" s="179"/>
      <c r="H753" s="179"/>
      <c r="I753" s="179"/>
      <c r="J753" s="179"/>
      <c r="K753" s="179"/>
    </row>
    <row r="754" spans="4:11" x14ac:dyDescent="0.2">
      <c r="D754" s="179"/>
      <c r="E754" s="179"/>
      <c r="F754" s="179"/>
      <c r="G754" s="179"/>
      <c r="H754" s="179"/>
      <c r="I754" s="179"/>
      <c r="J754" s="179"/>
      <c r="K754" s="179"/>
    </row>
    <row r="755" spans="4:11" x14ac:dyDescent="0.2">
      <c r="D755" s="179"/>
      <c r="E755" s="179"/>
      <c r="F755" s="179"/>
      <c r="G755" s="179"/>
      <c r="H755" s="179"/>
      <c r="I755" s="179"/>
      <c r="J755" s="179"/>
      <c r="K755" s="179"/>
    </row>
    <row r="756" spans="4:11" x14ac:dyDescent="0.2">
      <c r="D756" s="179"/>
      <c r="E756" s="179"/>
      <c r="F756" s="179"/>
      <c r="G756" s="179"/>
      <c r="H756" s="179"/>
      <c r="I756" s="179"/>
      <c r="J756" s="179"/>
      <c r="K756" s="179"/>
    </row>
    <row r="757" spans="4:11" x14ac:dyDescent="0.2">
      <c r="D757" s="179"/>
      <c r="E757" s="179"/>
      <c r="F757" s="179"/>
      <c r="G757" s="179"/>
      <c r="H757" s="179"/>
      <c r="I757" s="179"/>
      <c r="J757" s="179"/>
      <c r="K757" s="179"/>
    </row>
    <row r="758" spans="4:11" x14ac:dyDescent="0.2">
      <c r="D758" s="179"/>
      <c r="E758" s="179"/>
      <c r="F758" s="179"/>
      <c r="G758" s="179"/>
      <c r="H758" s="179"/>
      <c r="I758" s="179"/>
      <c r="J758" s="179"/>
      <c r="K758" s="179"/>
    </row>
    <row r="759" spans="4:11" x14ac:dyDescent="0.2">
      <c r="D759" s="179"/>
      <c r="E759" s="179"/>
      <c r="F759" s="179"/>
      <c r="G759" s="179"/>
      <c r="H759" s="179"/>
      <c r="I759" s="179"/>
      <c r="J759" s="179"/>
      <c r="K759" s="179"/>
    </row>
    <row r="760" spans="4:11" x14ac:dyDescent="0.2">
      <c r="D760" s="179"/>
      <c r="E760" s="179"/>
      <c r="F760" s="179"/>
      <c r="G760" s="179"/>
      <c r="H760" s="179"/>
      <c r="I760" s="179"/>
      <c r="J760" s="179"/>
      <c r="K760" s="179"/>
    </row>
    <row r="761" spans="4:11" x14ac:dyDescent="0.2">
      <c r="D761" s="179"/>
      <c r="E761" s="179"/>
      <c r="F761" s="179"/>
      <c r="G761" s="179"/>
      <c r="H761" s="179"/>
      <c r="I761" s="179"/>
      <c r="J761" s="179"/>
      <c r="K761" s="179"/>
    </row>
    <row r="762" spans="4:11" x14ac:dyDescent="0.2">
      <c r="D762" s="179"/>
      <c r="E762" s="179"/>
      <c r="F762" s="179"/>
      <c r="G762" s="179"/>
      <c r="H762" s="179"/>
      <c r="I762" s="179"/>
      <c r="J762" s="179"/>
      <c r="K762" s="179"/>
    </row>
    <row r="763" spans="4:11" x14ac:dyDescent="0.2">
      <c r="D763" s="179"/>
      <c r="E763" s="179"/>
      <c r="F763" s="179"/>
      <c r="G763" s="179"/>
      <c r="H763" s="179"/>
      <c r="I763" s="179"/>
      <c r="J763" s="179"/>
      <c r="K763" s="179"/>
    </row>
    <row r="764" spans="4:11" x14ac:dyDescent="0.2">
      <c r="D764" s="179"/>
      <c r="E764" s="179"/>
      <c r="F764" s="179"/>
      <c r="G764" s="179"/>
      <c r="H764" s="179"/>
      <c r="I764" s="179"/>
      <c r="J764" s="179"/>
      <c r="K764" s="179"/>
    </row>
    <row r="765" spans="4:11" x14ac:dyDescent="0.2">
      <c r="D765" s="179"/>
      <c r="E765" s="179"/>
      <c r="F765" s="179"/>
      <c r="G765" s="179"/>
      <c r="H765" s="179"/>
      <c r="I765" s="179"/>
      <c r="J765" s="179"/>
      <c r="K765" s="179"/>
    </row>
    <row r="766" spans="4:11" x14ac:dyDescent="0.2">
      <c r="D766" s="179"/>
      <c r="E766" s="179"/>
      <c r="F766" s="179"/>
      <c r="G766" s="179"/>
      <c r="H766" s="179"/>
      <c r="I766" s="179"/>
      <c r="J766" s="179"/>
      <c r="K766" s="179"/>
    </row>
    <row r="767" spans="4:11" x14ac:dyDescent="0.2">
      <c r="D767" s="179"/>
      <c r="E767" s="179"/>
      <c r="F767" s="179"/>
      <c r="G767" s="179"/>
      <c r="H767" s="179"/>
      <c r="I767" s="179"/>
      <c r="J767" s="179"/>
      <c r="K767" s="179"/>
    </row>
    <row r="768" spans="4:11" x14ac:dyDescent="0.2">
      <c r="D768" s="179"/>
      <c r="E768" s="179"/>
      <c r="F768" s="179"/>
      <c r="G768" s="179"/>
      <c r="H768" s="179"/>
      <c r="I768" s="179"/>
      <c r="J768" s="179"/>
      <c r="K768" s="179"/>
    </row>
    <row r="769" spans="4:11" x14ac:dyDescent="0.2">
      <c r="D769" s="179"/>
      <c r="E769" s="179"/>
      <c r="F769" s="179"/>
      <c r="G769" s="179"/>
      <c r="H769" s="179"/>
      <c r="I769" s="179"/>
      <c r="J769" s="179"/>
      <c r="K769" s="179"/>
    </row>
    <row r="770" spans="4:11" x14ac:dyDescent="0.2">
      <c r="D770" s="179"/>
      <c r="E770" s="179"/>
      <c r="F770" s="179"/>
      <c r="G770" s="179"/>
      <c r="H770" s="179"/>
      <c r="I770" s="179"/>
      <c r="J770" s="179"/>
      <c r="K770" s="179"/>
    </row>
    <row r="771" spans="4:11" x14ac:dyDescent="0.2">
      <c r="D771" s="179"/>
      <c r="E771" s="179"/>
      <c r="F771" s="179"/>
      <c r="G771" s="179"/>
      <c r="H771" s="179"/>
      <c r="I771" s="179"/>
      <c r="J771" s="179"/>
      <c r="K771" s="179"/>
    </row>
    <row r="772" spans="4:11" x14ac:dyDescent="0.2">
      <c r="D772" s="179"/>
      <c r="E772" s="179"/>
      <c r="F772" s="179"/>
      <c r="G772" s="179"/>
      <c r="H772" s="179"/>
      <c r="I772" s="179"/>
      <c r="J772" s="179"/>
      <c r="K772" s="179"/>
    </row>
    <row r="773" spans="4:11" x14ac:dyDescent="0.2">
      <c r="D773" s="179"/>
      <c r="E773" s="179"/>
      <c r="F773" s="179"/>
      <c r="G773" s="179"/>
      <c r="H773" s="179"/>
      <c r="I773" s="179"/>
      <c r="J773" s="179"/>
      <c r="K773" s="179"/>
    </row>
    <row r="774" spans="4:11" x14ac:dyDescent="0.2">
      <c r="D774" s="179"/>
      <c r="E774" s="179"/>
      <c r="F774" s="179"/>
      <c r="G774" s="179"/>
      <c r="H774" s="179"/>
      <c r="I774" s="179"/>
      <c r="J774" s="179"/>
      <c r="K774" s="179"/>
    </row>
    <row r="775" spans="4:11" x14ac:dyDescent="0.2">
      <c r="D775" s="179"/>
      <c r="E775" s="179"/>
      <c r="F775" s="179"/>
      <c r="G775" s="179"/>
      <c r="H775" s="179"/>
      <c r="I775" s="179"/>
      <c r="J775" s="179"/>
      <c r="K775" s="179"/>
    </row>
    <row r="776" spans="4:11" x14ac:dyDescent="0.2">
      <c r="D776" s="179"/>
      <c r="E776" s="179"/>
      <c r="F776" s="179"/>
      <c r="G776" s="179"/>
      <c r="H776" s="179"/>
      <c r="I776" s="179"/>
      <c r="J776" s="179"/>
      <c r="K776" s="179"/>
    </row>
    <row r="777" spans="4:11" x14ac:dyDescent="0.2">
      <c r="D777" s="179"/>
      <c r="E777" s="179"/>
      <c r="F777" s="179"/>
      <c r="G777" s="179"/>
      <c r="H777" s="179"/>
      <c r="I777" s="179"/>
      <c r="J777" s="179"/>
      <c r="K777" s="179"/>
    </row>
    <row r="778" spans="4:11" x14ac:dyDescent="0.2">
      <c r="D778" s="179"/>
      <c r="E778" s="179"/>
      <c r="F778" s="179"/>
      <c r="G778" s="179"/>
      <c r="H778" s="179"/>
      <c r="I778" s="179"/>
      <c r="J778" s="179"/>
      <c r="K778" s="179"/>
    </row>
    <row r="779" spans="4:11" x14ac:dyDescent="0.2">
      <c r="D779" s="179"/>
      <c r="E779" s="179"/>
      <c r="F779" s="179"/>
      <c r="G779" s="179"/>
      <c r="H779" s="179"/>
      <c r="I779" s="179"/>
      <c r="J779" s="179"/>
      <c r="K779" s="179"/>
    </row>
    <row r="780" spans="4:11" x14ac:dyDescent="0.2">
      <c r="D780" s="179"/>
      <c r="E780" s="179"/>
      <c r="F780" s="179"/>
      <c r="G780" s="179"/>
      <c r="H780" s="179"/>
      <c r="I780" s="179"/>
      <c r="J780" s="179"/>
      <c r="K780" s="179"/>
    </row>
    <row r="781" spans="4:11" x14ac:dyDescent="0.2">
      <c r="D781" s="179"/>
      <c r="E781" s="179"/>
      <c r="F781" s="179"/>
      <c r="G781" s="179"/>
      <c r="H781" s="179"/>
      <c r="I781" s="179"/>
      <c r="J781" s="179"/>
      <c r="K781" s="179"/>
    </row>
    <row r="782" spans="4:11" x14ac:dyDescent="0.2">
      <c r="D782" s="179"/>
      <c r="E782" s="179"/>
      <c r="F782" s="179"/>
      <c r="G782" s="179"/>
      <c r="H782" s="179"/>
      <c r="I782" s="179"/>
      <c r="J782" s="179"/>
      <c r="K782" s="179"/>
    </row>
    <row r="783" spans="4:11" x14ac:dyDescent="0.2">
      <c r="D783" s="179"/>
      <c r="E783" s="179"/>
      <c r="F783" s="179"/>
      <c r="G783" s="179"/>
      <c r="H783" s="179"/>
      <c r="I783" s="179"/>
      <c r="J783" s="179"/>
      <c r="K783" s="179"/>
    </row>
    <row r="784" spans="4:11" x14ac:dyDescent="0.2">
      <c r="D784" s="179"/>
      <c r="E784" s="179"/>
      <c r="F784" s="179"/>
      <c r="G784" s="179"/>
      <c r="H784" s="179"/>
      <c r="I784" s="179"/>
      <c r="J784" s="179"/>
      <c r="K784" s="179"/>
    </row>
    <row r="785" spans="4:11" x14ac:dyDescent="0.2">
      <c r="D785" s="179"/>
      <c r="E785" s="179"/>
      <c r="F785" s="179"/>
      <c r="G785" s="179"/>
      <c r="H785" s="179"/>
      <c r="I785" s="179"/>
      <c r="J785" s="179"/>
      <c r="K785" s="179"/>
    </row>
    <row r="786" spans="4:11" x14ac:dyDescent="0.2">
      <c r="D786" s="179"/>
      <c r="E786" s="179"/>
      <c r="F786" s="179"/>
      <c r="G786" s="179"/>
      <c r="H786" s="179"/>
      <c r="I786" s="179"/>
      <c r="J786" s="179"/>
      <c r="K786" s="179"/>
    </row>
    <row r="787" spans="4:11" x14ac:dyDescent="0.2">
      <c r="D787" s="179"/>
      <c r="E787" s="179"/>
      <c r="F787" s="179"/>
      <c r="G787" s="179"/>
      <c r="H787" s="179"/>
      <c r="I787" s="179"/>
      <c r="J787" s="179"/>
      <c r="K787" s="179"/>
    </row>
    <row r="788" spans="4:11" x14ac:dyDescent="0.2">
      <c r="D788" s="179"/>
      <c r="E788" s="179"/>
      <c r="F788" s="179"/>
      <c r="G788" s="179"/>
      <c r="H788" s="179"/>
      <c r="I788" s="179"/>
      <c r="J788" s="179"/>
      <c r="K788" s="179"/>
    </row>
    <row r="789" spans="4:11" x14ac:dyDescent="0.2">
      <c r="D789" s="179"/>
      <c r="E789" s="179"/>
      <c r="F789" s="179"/>
      <c r="G789" s="179"/>
      <c r="H789" s="179"/>
      <c r="I789" s="179"/>
      <c r="J789" s="179"/>
      <c r="K789" s="179"/>
    </row>
    <row r="790" spans="4:11" x14ac:dyDescent="0.2">
      <c r="D790" s="179"/>
      <c r="E790" s="179"/>
      <c r="F790" s="179"/>
      <c r="G790" s="179"/>
      <c r="H790" s="179"/>
      <c r="I790" s="179"/>
      <c r="J790" s="179"/>
      <c r="K790" s="179"/>
    </row>
    <row r="791" spans="4:11" x14ac:dyDescent="0.2">
      <c r="D791" s="179"/>
      <c r="E791" s="179"/>
      <c r="F791" s="179"/>
      <c r="G791" s="179"/>
      <c r="H791" s="179"/>
      <c r="I791" s="179"/>
      <c r="J791" s="179"/>
      <c r="K791" s="179"/>
    </row>
    <row r="792" spans="4:11" x14ac:dyDescent="0.2">
      <c r="D792" s="179"/>
      <c r="E792" s="179"/>
      <c r="F792" s="179"/>
      <c r="G792" s="179"/>
      <c r="H792" s="179"/>
      <c r="I792" s="179"/>
      <c r="J792" s="179"/>
      <c r="K792" s="179"/>
    </row>
    <row r="793" spans="4:11" x14ac:dyDescent="0.2">
      <c r="D793" s="179"/>
      <c r="E793" s="179"/>
      <c r="F793" s="179"/>
      <c r="G793" s="179"/>
      <c r="H793" s="179"/>
      <c r="I793" s="179"/>
      <c r="J793" s="179"/>
      <c r="K793" s="179"/>
    </row>
    <row r="794" spans="4:11" x14ac:dyDescent="0.2">
      <c r="D794" s="179"/>
      <c r="E794" s="179"/>
      <c r="F794" s="179"/>
      <c r="G794" s="179"/>
      <c r="H794" s="179"/>
      <c r="I794" s="179"/>
      <c r="J794" s="179"/>
      <c r="K794" s="179"/>
    </row>
    <row r="795" spans="4:11" x14ac:dyDescent="0.2">
      <c r="D795" s="179"/>
      <c r="E795" s="179"/>
      <c r="F795" s="179"/>
      <c r="G795" s="179"/>
      <c r="H795" s="179"/>
      <c r="I795" s="179"/>
      <c r="J795" s="179"/>
      <c r="K795" s="179"/>
    </row>
    <row r="796" spans="4:11" x14ac:dyDescent="0.2">
      <c r="D796" s="179"/>
      <c r="E796" s="179"/>
      <c r="F796" s="179"/>
      <c r="G796" s="179"/>
      <c r="H796" s="179"/>
      <c r="I796" s="179"/>
      <c r="J796" s="179"/>
      <c r="K796" s="179"/>
    </row>
    <row r="797" spans="4:11" x14ac:dyDescent="0.2">
      <c r="D797" s="179"/>
      <c r="E797" s="179"/>
      <c r="F797" s="179"/>
      <c r="G797" s="179"/>
      <c r="H797" s="179"/>
      <c r="I797" s="179"/>
      <c r="J797" s="179"/>
      <c r="K797" s="179"/>
    </row>
    <row r="798" spans="4:11" x14ac:dyDescent="0.2">
      <c r="D798" s="179"/>
      <c r="E798" s="179"/>
      <c r="F798" s="179"/>
      <c r="G798" s="179"/>
      <c r="H798" s="179"/>
      <c r="I798" s="179"/>
      <c r="J798" s="179"/>
      <c r="K798" s="179"/>
    </row>
    <row r="799" spans="4:11" x14ac:dyDescent="0.2">
      <c r="D799" s="179"/>
      <c r="E799" s="179"/>
      <c r="F799" s="179"/>
      <c r="G799" s="179"/>
      <c r="H799" s="179"/>
      <c r="I799" s="179"/>
      <c r="J799" s="179"/>
      <c r="K799" s="179"/>
    </row>
    <row r="800" spans="4:11" x14ac:dyDescent="0.2">
      <c r="D800" s="179"/>
      <c r="E800" s="179"/>
      <c r="F800" s="179"/>
      <c r="G800" s="179"/>
      <c r="H800" s="179"/>
      <c r="I800" s="179"/>
      <c r="J800" s="179"/>
      <c r="K800" s="179"/>
    </row>
    <row r="801" spans="4:11" x14ac:dyDescent="0.2">
      <c r="D801" s="179"/>
      <c r="E801" s="179"/>
      <c r="F801" s="179"/>
      <c r="G801" s="179"/>
      <c r="H801" s="179"/>
      <c r="I801" s="179"/>
      <c r="J801" s="179"/>
      <c r="K801" s="179"/>
    </row>
    <row r="802" spans="4:11" x14ac:dyDescent="0.2">
      <c r="D802" s="179"/>
      <c r="E802" s="179"/>
      <c r="F802" s="179"/>
      <c r="G802" s="179"/>
      <c r="H802" s="179"/>
      <c r="I802" s="179"/>
      <c r="J802" s="179"/>
      <c r="K802" s="179"/>
    </row>
    <row r="803" spans="4:11" x14ac:dyDescent="0.2">
      <c r="D803" s="179"/>
      <c r="E803" s="179"/>
      <c r="F803" s="179"/>
      <c r="G803" s="179"/>
      <c r="H803" s="179"/>
      <c r="I803" s="179"/>
      <c r="J803" s="179"/>
      <c r="K803" s="179"/>
    </row>
    <row r="804" spans="4:11" x14ac:dyDescent="0.2">
      <c r="D804" s="179"/>
      <c r="E804" s="179"/>
      <c r="F804" s="179"/>
      <c r="G804" s="179"/>
      <c r="H804" s="179"/>
      <c r="I804" s="179"/>
      <c r="J804" s="179"/>
      <c r="K804" s="179"/>
    </row>
    <row r="805" spans="4:11" x14ac:dyDescent="0.2">
      <c r="D805" s="179"/>
      <c r="E805" s="179"/>
      <c r="F805" s="179"/>
      <c r="G805" s="179"/>
      <c r="H805" s="179"/>
      <c r="I805" s="179"/>
      <c r="J805" s="179"/>
      <c r="K805" s="179"/>
    </row>
    <row r="806" spans="4:11" x14ac:dyDescent="0.2">
      <c r="D806" s="179"/>
      <c r="E806" s="179"/>
      <c r="F806" s="179"/>
      <c r="G806" s="179"/>
      <c r="H806" s="179"/>
      <c r="I806" s="179"/>
      <c r="J806" s="179"/>
      <c r="K806" s="179"/>
    </row>
    <row r="807" spans="4:11" x14ac:dyDescent="0.2">
      <c r="D807" s="179"/>
      <c r="E807" s="179"/>
      <c r="F807" s="179"/>
      <c r="G807" s="179"/>
      <c r="H807" s="179"/>
      <c r="I807" s="179"/>
      <c r="J807" s="179"/>
      <c r="K807" s="179"/>
    </row>
    <row r="808" spans="4:11" x14ac:dyDescent="0.2">
      <c r="D808" s="179"/>
      <c r="E808" s="179"/>
      <c r="F808" s="179"/>
      <c r="G808" s="179"/>
      <c r="H808" s="179"/>
      <c r="I808" s="179"/>
      <c r="J808" s="179"/>
      <c r="K808" s="179"/>
    </row>
    <row r="809" spans="4:11" x14ac:dyDescent="0.2">
      <c r="D809" s="179"/>
      <c r="E809" s="179"/>
      <c r="F809" s="179"/>
      <c r="G809" s="179"/>
      <c r="H809" s="179"/>
      <c r="I809" s="179"/>
      <c r="J809" s="179"/>
      <c r="K809" s="179"/>
    </row>
    <row r="810" spans="4:11" x14ac:dyDescent="0.2">
      <c r="D810" s="179"/>
      <c r="E810" s="179"/>
      <c r="F810" s="179"/>
      <c r="G810" s="179"/>
      <c r="H810" s="179"/>
      <c r="I810" s="179"/>
      <c r="J810" s="179"/>
      <c r="K810" s="179"/>
    </row>
    <row r="811" spans="4:11" x14ac:dyDescent="0.2">
      <c r="D811" s="179"/>
      <c r="E811" s="179"/>
      <c r="F811" s="179"/>
      <c r="G811" s="179"/>
      <c r="H811" s="179"/>
      <c r="I811" s="179"/>
      <c r="J811" s="179"/>
      <c r="K811" s="179"/>
    </row>
    <row r="812" spans="4:11" x14ac:dyDescent="0.2">
      <c r="D812" s="179"/>
      <c r="E812" s="179"/>
      <c r="F812" s="179"/>
      <c r="G812" s="179"/>
      <c r="H812" s="179"/>
      <c r="I812" s="179"/>
      <c r="J812" s="179"/>
      <c r="K812" s="179"/>
    </row>
    <row r="813" spans="4:11" x14ac:dyDescent="0.2">
      <c r="D813" s="179"/>
      <c r="E813" s="179"/>
      <c r="F813" s="179"/>
      <c r="G813" s="179"/>
      <c r="H813" s="179"/>
      <c r="I813" s="179"/>
      <c r="J813" s="179"/>
      <c r="K813" s="179"/>
    </row>
    <row r="814" spans="4:11" x14ac:dyDescent="0.2">
      <c r="D814" s="179"/>
      <c r="E814" s="179"/>
      <c r="F814" s="179"/>
      <c r="G814" s="179"/>
      <c r="H814" s="179"/>
      <c r="I814" s="179"/>
      <c r="J814" s="179"/>
      <c r="K814" s="179"/>
    </row>
    <row r="815" spans="4:11" x14ac:dyDescent="0.2">
      <c r="D815" s="179"/>
      <c r="E815" s="179"/>
      <c r="F815" s="179"/>
      <c r="G815" s="179"/>
      <c r="H815" s="179"/>
      <c r="I815" s="179"/>
      <c r="J815" s="179"/>
      <c r="K815" s="179"/>
    </row>
    <row r="816" spans="4:11" x14ac:dyDescent="0.2">
      <c r="D816" s="179"/>
      <c r="E816" s="179"/>
      <c r="F816" s="179"/>
      <c r="G816" s="179"/>
      <c r="H816" s="179"/>
      <c r="I816" s="179"/>
      <c r="J816" s="179"/>
      <c r="K816" s="179"/>
    </row>
    <row r="817" spans="4:11" x14ac:dyDescent="0.2">
      <c r="D817" s="179"/>
      <c r="E817" s="179"/>
      <c r="F817" s="179"/>
      <c r="G817" s="179"/>
      <c r="H817" s="179"/>
      <c r="I817" s="179"/>
      <c r="J817" s="179"/>
      <c r="K817" s="179"/>
    </row>
    <row r="818" spans="4:11" x14ac:dyDescent="0.2">
      <c r="D818" s="179"/>
      <c r="E818" s="179"/>
      <c r="F818" s="179"/>
      <c r="G818" s="179"/>
      <c r="H818" s="179"/>
      <c r="I818" s="179"/>
      <c r="J818" s="179"/>
      <c r="K818" s="179"/>
    </row>
    <row r="819" spans="4:11" x14ac:dyDescent="0.2">
      <c r="D819" s="179"/>
      <c r="E819" s="179"/>
      <c r="F819" s="179"/>
      <c r="G819" s="179"/>
      <c r="H819" s="179"/>
      <c r="I819" s="179"/>
      <c r="J819" s="179"/>
      <c r="K819" s="179"/>
    </row>
    <row r="820" spans="4:11" x14ac:dyDescent="0.2">
      <c r="D820" s="179"/>
      <c r="E820" s="179"/>
      <c r="F820" s="179"/>
      <c r="G820" s="179"/>
      <c r="H820" s="179"/>
      <c r="I820" s="179"/>
      <c r="J820" s="179"/>
      <c r="K820" s="179"/>
    </row>
    <row r="821" spans="4:11" x14ac:dyDescent="0.2">
      <c r="D821" s="179"/>
      <c r="E821" s="179"/>
      <c r="F821" s="179"/>
      <c r="G821" s="179"/>
      <c r="H821" s="179"/>
      <c r="I821" s="179"/>
      <c r="J821" s="179"/>
      <c r="K821" s="179"/>
    </row>
    <row r="822" spans="4:11" x14ac:dyDescent="0.2">
      <c r="D822" s="179"/>
      <c r="E822" s="179"/>
      <c r="F822" s="179"/>
      <c r="G822" s="179"/>
      <c r="H822" s="179"/>
      <c r="I822" s="179"/>
      <c r="J822" s="179"/>
      <c r="K822" s="179"/>
    </row>
    <row r="823" spans="4:11" x14ac:dyDescent="0.2">
      <c r="D823" s="179"/>
      <c r="E823" s="179"/>
      <c r="F823" s="179"/>
      <c r="G823" s="179"/>
      <c r="H823" s="179"/>
      <c r="I823" s="179"/>
      <c r="J823" s="179"/>
      <c r="K823" s="179"/>
    </row>
    <row r="824" spans="4:11" x14ac:dyDescent="0.2">
      <c r="D824" s="179"/>
      <c r="E824" s="179"/>
      <c r="F824" s="179"/>
      <c r="G824" s="179"/>
      <c r="H824" s="179"/>
      <c r="I824" s="179"/>
      <c r="J824" s="179"/>
      <c r="K824" s="179"/>
    </row>
    <row r="825" spans="4:11" x14ac:dyDescent="0.2">
      <c r="D825" s="179"/>
      <c r="E825" s="179"/>
      <c r="F825" s="179"/>
      <c r="G825" s="179"/>
      <c r="H825" s="179"/>
      <c r="I825" s="179"/>
      <c r="J825" s="179"/>
      <c r="K825" s="179"/>
    </row>
    <row r="826" spans="4:11" x14ac:dyDescent="0.2">
      <c r="D826" s="179"/>
      <c r="E826" s="179"/>
      <c r="F826" s="179"/>
      <c r="G826" s="179"/>
      <c r="H826" s="179"/>
      <c r="I826" s="179"/>
      <c r="J826" s="179"/>
      <c r="K826" s="179"/>
    </row>
    <row r="827" spans="4:11" x14ac:dyDescent="0.2">
      <c r="D827" s="179"/>
      <c r="E827" s="179"/>
      <c r="F827" s="179"/>
      <c r="G827" s="179"/>
      <c r="H827" s="179"/>
      <c r="I827" s="179"/>
      <c r="J827" s="179"/>
      <c r="K827" s="179"/>
    </row>
    <row r="828" spans="4:11" x14ac:dyDescent="0.2">
      <c r="D828" s="179"/>
      <c r="E828" s="179"/>
      <c r="F828" s="179"/>
      <c r="G828" s="179"/>
      <c r="H828" s="179"/>
      <c r="I828" s="179"/>
      <c r="J828" s="179"/>
      <c r="K828" s="179"/>
    </row>
    <row r="829" spans="4:11" x14ac:dyDescent="0.2">
      <c r="D829" s="179"/>
      <c r="E829" s="179"/>
      <c r="F829" s="179"/>
      <c r="G829" s="179"/>
      <c r="H829" s="179"/>
      <c r="I829" s="179"/>
      <c r="J829" s="179"/>
      <c r="K829" s="179"/>
    </row>
    <row r="830" spans="4:11" x14ac:dyDescent="0.2">
      <c r="D830" s="179"/>
      <c r="E830" s="179"/>
      <c r="F830" s="179"/>
      <c r="G830" s="179"/>
      <c r="H830" s="179"/>
      <c r="I830" s="179"/>
      <c r="J830" s="179"/>
      <c r="K830" s="179"/>
    </row>
    <row r="831" spans="4:11" x14ac:dyDescent="0.2">
      <c r="D831" s="179"/>
      <c r="E831" s="179"/>
      <c r="F831" s="179"/>
      <c r="G831" s="179"/>
      <c r="H831" s="179"/>
      <c r="I831" s="179"/>
      <c r="J831" s="179"/>
      <c r="K831" s="179"/>
    </row>
    <row r="832" spans="4:11" x14ac:dyDescent="0.2">
      <c r="D832" s="179"/>
      <c r="E832" s="179"/>
      <c r="F832" s="179"/>
      <c r="G832" s="179"/>
      <c r="H832" s="179"/>
      <c r="I832" s="179"/>
      <c r="J832" s="179"/>
      <c r="K832" s="179"/>
    </row>
    <row r="833" spans="4:11" x14ac:dyDescent="0.2">
      <c r="D833" s="179"/>
      <c r="E833" s="179"/>
      <c r="F833" s="179"/>
      <c r="G833" s="179"/>
      <c r="H833" s="179"/>
      <c r="I833" s="179"/>
      <c r="J833" s="179"/>
      <c r="K833" s="179"/>
    </row>
    <row r="834" spans="4:11" x14ac:dyDescent="0.2">
      <c r="D834" s="179"/>
      <c r="E834" s="179"/>
      <c r="F834" s="179"/>
      <c r="G834" s="179"/>
      <c r="H834" s="179"/>
      <c r="I834" s="179"/>
      <c r="J834" s="179"/>
      <c r="K834" s="179"/>
    </row>
    <row r="835" spans="4:11" x14ac:dyDescent="0.2">
      <c r="D835" s="179"/>
      <c r="E835" s="179"/>
      <c r="F835" s="179"/>
      <c r="G835" s="179"/>
      <c r="H835" s="179"/>
      <c r="I835" s="179"/>
      <c r="J835" s="179"/>
      <c r="K835" s="179"/>
    </row>
    <row r="836" spans="4:11" x14ac:dyDescent="0.2">
      <c r="D836" s="179"/>
      <c r="E836" s="179"/>
      <c r="F836" s="179"/>
      <c r="G836" s="179"/>
      <c r="H836" s="179"/>
      <c r="I836" s="179"/>
      <c r="J836" s="179"/>
      <c r="K836" s="179"/>
    </row>
    <row r="837" spans="4:11" x14ac:dyDescent="0.2">
      <c r="D837" s="179"/>
      <c r="E837" s="179"/>
      <c r="F837" s="179"/>
      <c r="G837" s="179"/>
      <c r="H837" s="179"/>
      <c r="I837" s="179"/>
      <c r="J837" s="179"/>
      <c r="K837" s="179"/>
    </row>
    <row r="838" spans="4:11" x14ac:dyDescent="0.2">
      <c r="D838" s="179"/>
      <c r="E838" s="179"/>
      <c r="F838" s="179"/>
      <c r="G838" s="179"/>
      <c r="H838" s="179"/>
      <c r="I838" s="179"/>
      <c r="J838" s="179"/>
      <c r="K838" s="179"/>
    </row>
    <row r="839" spans="4:11" x14ac:dyDescent="0.2">
      <c r="D839" s="179"/>
      <c r="E839" s="179"/>
      <c r="F839" s="179"/>
      <c r="G839" s="179"/>
      <c r="H839" s="179"/>
      <c r="I839" s="179"/>
      <c r="J839" s="179"/>
      <c r="K839" s="179"/>
    </row>
    <row r="840" spans="4:11" x14ac:dyDescent="0.2">
      <c r="D840" s="179"/>
      <c r="E840" s="179"/>
      <c r="F840" s="179"/>
      <c r="G840" s="179"/>
      <c r="H840" s="179"/>
      <c r="I840" s="179"/>
      <c r="J840" s="179"/>
      <c r="K840" s="179"/>
    </row>
    <row r="841" spans="4:11" x14ac:dyDescent="0.2">
      <c r="D841" s="179"/>
      <c r="E841" s="179"/>
      <c r="F841" s="179"/>
      <c r="G841" s="179"/>
      <c r="H841" s="179"/>
      <c r="I841" s="179"/>
      <c r="J841" s="179"/>
      <c r="K841" s="179"/>
    </row>
    <row r="842" spans="4:11" x14ac:dyDescent="0.2">
      <c r="D842" s="179"/>
      <c r="E842" s="179"/>
      <c r="F842" s="179"/>
      <c r="G842" s="179"/>
      <c r="H842" s="179"/>
      <c r="I842" s="179"/>
      <c r="J842" s="179"/>
      <c r="K842" s="179"/>
    </row>
    <row r="843" spans="4:11" x14ac:dyDescent="0.2">
      <c r="D843" s="179"/>
      <c r="E843" s="179"/>
      <c r="F843" s="179"/>
      <c r="G843" s="179"/>
      <c r="H843" s="179"/>
      <c r="I843" s="179"/>
      <c r="J843" s="179"/>
      <c r="K843" s="179"/>
    </row>
    <row r="844" spans="4:11" x14ac:dyDescent="0.2">
      <c r="D844" s="179"/>
      <c r="E844" s="179"/>
      <c r="F844" s="179"/>
      <c r="G844" s="179"/>
      <c r="H844" s="179"/>
      <c r="I844" s="179"/>
      <c r="J844" s="179"/>
      <c r="K844" s="179"/>
    </row>
    <row r="845" spans="4:11" x14ac:dyDescent="0.2">
      <c r="D845" s="179"/>
      <c r="E845" s="179"/>
      <c r="F845" s="179"/>
      <c r="G845" s="179"/>
      <c r="H845" s="179"/>
      <c r="I845" s="179"/>
      <c r="J845" s="179"/>
      <c r="K845" s="179"/>
    </row>
    <row r="846" spans="4:11" x14ac:dyDescent="0.2">
      <c r="D846" s="179"/>
      <c r="E846" s="179"/>
      <c r="F846" s="179"/>
      <c r="G846" s="179"/>
      <c r="H846" s="179"/>
      <c r="I846" s="179"/>
      <c r="J846" s="179"/>
      <c r="K846" s="179"/>
    </row>
    <row r="847" spans="4:11" x14ac:dyDescent="0.2">
      <c r="D847" s="179"/>
      <c r="E847" s="179"/>
      <c r="F847" s="179"/>
      <c r="G847" s="179"/>
      <c r="H847" s="179"/>
      <c r="I847" s="179"/>
      <c r="J847" s="179"/>
      <c r="K847" s="179"/>
    </row>
    <row r="848" spans="4:11" x14ac:dyDescent="0.2">
      <c r="D848" s="179"/>
      <c r="E848" s="179"/>
      <c r="F848" s="179"/>
      <c r="G848" s="179"/>
      <c r="H848" s="179"/>
      <c r="I848" s="179"/>
      <c r="J848" s="179"/>
      <c r="K848" s="179"/>
    </row>
    <row r="849" spans="4:11" x14ac:dyDescent="0.2">
      <c r="D849" s="179"/>
      <c r="E849" s="179"/>
      <c r="F849" s="179"/>
      <c r="G849" s="179"/>
      <c r="H849" s="179"/>
      <c r="I849" s="179"/>
      <c r="J849" s="179"/>
      <c r="K849" s="179"/>
    </row>
    <row r="850" spans="4:11" x14ac:dyDescent="0.2">
      <c r="D850" s="179"/>
      <c r="E850" s="179"/>
      <c r="F850" s="179"/>
      <c r="G850" s="179"/>
      <c r="H850" s="179"/>
      <c r="I850" s="179"/>
      <c r="J850" s="179"/>
      <c r="K850" s="179"/>
    </row>
    <row r="851" spans="4:11" x14ac:dyDescent="0.2">
      <c r="D851" s="179"/>
      <c r="E851" s="179"/>
      <c r="F851" s="179"/>
      <c r="G851" s="179"/>
      <c r="H851" s="179"/>
      <c r="I851" s="179"/>
      <c r="J851" s="179"/>
      <c r="K851" s="179"/>
    </row>
    <row r="852" spans="4:11" x14ac:dyDescent="0.2">
      <c r="D852" s="179"/>
      <c r="E852" s="179"/>
      <c r="F852" s="179"/>
      <c r="G852" s="179"/>
      <c r="H852" s="179"/>
      <c r="I852" s="179"/>
      <c r="J852" s="179"/>
      <c r="K852" s="179"/>
    </row>
    <row r="853" spans="4:11" x14ac:dyDescent="0.2">
      <c r="D853" s="179"/>
      <c r="E853" s="179"/>
      <c r="F853" s="179"/>
      <c r="G853" s="179"/>
      <c r="H853" s="179"/>
      <c r="I853" s="179"/>
      <c r="J853" s="179"/>
      <c r="K853" s="179"/>
    </row>
    <row r="854" spans="4:11" x14ac:dyDescent="0.2">
      <c r="D854" s="179"/>
      <c r="E854" s="179"/>
      <c r="F854" s="179"/>
      <c r="G854" s="179"/>
      <c r="H854" s="179"/>
      <c r="I854" s="179"/>
      <c r="J854" s="179"/>
      <c r="K854" s="179"/>
    </row>
    <row r="855" spans="4:11" x14ac:dyDescent="0.2">
      <c r="D855" s="179"/>
      <c r="E855" s="179"/>
      <c r="F855" s="179"/>
      <c r="G855" s="179"/>
      <c r="H855" s="179"/>
      <c r="I855" s="179"/>
      <c r="J855" s="179"/>
      <c r="K855" s="179"/>
    </row>
    <row r="856" spans="4:11" x14ac:dyDescent="0.2">
      <c r="D856" s="179"/>
      <c r="E856" s="179"/>
      <c r="F856" s="179"/>
      <c r="G856" s="179"/>
      <c r="H856" s="179"/>
      <c r="I856" s="179"/>
      <c r="J856" s="179"/>
      <c r="K856" s="179"/>
    </row>
    <row r="857" spans="4:11" x14ac:dyDescent="0.2">
      <c r="D857" s="179"/>
      <c r="E857" s="179"/>
      <c r="F857" s="179"/>
      <c r="G857" s="179"/>
      <c r="H857" s="179"/>
      <c r="I857" s="179"/>
      <c r="J857" s="179"/>
      <c r="K857" s="179"/>
    </row>
    <row r="858" spans="4:11" x14ac:dyDescent="0.2">
      <c r="D858" s="179"/>
      <c r="E858" s="179"/>
      <c r="F858" s="179"/>
      <c r="G858" s="179"/>
      <c r="H858" s="179"/>
      <c r="I858" s="179"/>
      <c r="J858" s="179"/>
      <c r="K858" s="179"/>
    </row>
    <row r="859" spans="4:11" x14ac:dyDescent="0.2">
      <c r="D859" s="179"/>
      <c r="E859" s="179"/>
      <c r="F859" s="179"/>
      <c r="G859" s="179"/>
      <c r="H859" s="179"/>
      <c r="I859" s="179"/>
      <c r="J859" s="179"/>
      <c r="K859" s="179"/>
    </row>
    <row r="860" spans="4:11" x14ac:dyDescent="0.2">
      <c r="D860" s="179"/>
      <c r="E860" s="179"/>
      <c r="F860" s="179"/>
      <c r="G860" s="179"/>
      <c r="H860" s="179"/>
      <c r="I860" s="179"/>
      <c r="J860" s="179"/>
      <c r="K860" s="179"/>
    </row>
    <row r="861" spans="4:11" x14ac:dyDescent="0.2">
      <c r="D861" s="179"/>
      <c r="E861" s="179"/>
      <c r="F861" s="179"/>
      <c r="G861" s="179"/>
      <c r="H861" s="179"/>
      <c r="I861" s="179"/>
      <c r="J861" s="179"/>
      <c r="K861" s="179"/>
    </row>
    <row r="862" spans="4:11" x14ac:dyDescent="0.2">
      <c r="D862" s="179"/>
      <c r="E862" s="179"/>
      <c r="F862" s="179"/>
      <c r="G862" s="179"/>
      <c r="H862" s="179"/>
      <c r="I862" s="179"/>
      <c r="J862" s="179"/>
      <c r="K862" s="179"/>
    </row>
    <row r="863" spans="4:11" x14ac:dyDescent="0.2">
      <c r="D863" s="179"/>
      <c r="E863" s="179"/>
      <c r="F863" s="179"/>
      <c r="G863" s="179"/>
      <c r="H863" s="179"/>
      <c r="I863" s="179"/>
      <c r="J863" s="179"/>
      <c r="K863" s="179"/>
    </row>
    <row r="864" spans="4:11" x14ac:dyDescent="0.2">
      <c r="D864" s="179"/>
      <c r="E864" s="179"/>
      <c r="F864" s="179"/>
      <c r="G864" s="179"/>
      <c r="H864" s="179"/>
      <c r="I864" s="179"/>
      <c r="J864" s="179"/>
      <c r="K864" s="179"/>
    </row>
    <row r="865" spans="4:11" x14ac:dyDescent="0.2">
      <c r="D865" s="179"/>
      <c r="E865" s="179"/>
      <c r="F865" s="179"/>
      <c r="G865" s="179"/>
      <c r="H865" s="179"/>
      <c r="I865" s="179"/>
      <c r="J865" s="179"/>
      <c r="K865" s="179"/>
    </row>
    <row r="866" spans="4:11" x14ac:dyDescent="0.2">
      <c r="D866" s="179"/>
      <c r="E866" s="179"/>
      <c r="F866" s="179"/>
      <c r="G866" s="179"/>
      <c r="H866" s="179"/>
      <c r="I866" s="179"/>
      <c r="J866" s="179"/>
      <c r="K866" s="179"/>
    </row>
    <row r="867" spans="4:11" x14ac:dyDescent="0.2">
      <c r="D867" s="179"/>
      <c r="E867" s="179"/>
      <c r="F867" s="179"/>
      <c r="G867" s="179"/>
      <c r="H867" s="179"/>
      <c r="I867" s="179"/>
      <c r="J867" s="179"/>
      <c r="K867" s="179"/>
    </row>
    <row r="868" spans="4:11" x14ac:dyDescent="0.2">
      <c r="D868" s="179"/>
      <c r="E868" s="179"/>
      <c r="F868" s="179"/>
      <c r="G868" s="179"/>
      <c r="H868" s="179"/>
      <c r="I868" s="179"/>
      <c r="J868" s="179"/>
      <c r="K868" s="179"/>
    </row>
    <row r="869" spans="4:11" x14ac:dyDescent="0.2">
      <c r="D869" s="179"/>
      <c r="E869" s="179"/>
      <c r="F869" s="179"/>
      <c r="G869" s="179"/>
      <c r="H869" s="179"/>
      <c r="I869" s="179"/>
      <c r="J869" s="179"/>
      <c r="K869" s="179"/>
    </row>
    <row r="870" spans="4:11" x14ac:dyDescent="0.2">
      <c r="D870" s="179"/>
      <c r="E870" s="179"/>
      <c r="F870" s="179"/>
      <c r="G870" s="179"/>
      <c r="H870" s="179"/>
      <c r="I870" s="179"/>
      <c r="J870" s="179"/>
      <c r="K870" s="179"/>
    </row>
    <row r="871" spans="4:11" x14ac:dyDescent="0.2">
      <c r="D871" s="179"/>
      <c r="E871" s="179"/>
      <c r="F871" s="179"/>
      <c r="G871" s="179"/>
      <c r="H871" s="179"/>
      <c r="I871" s="179"/>
      <c r="J871" s="179"/>
      <c r="K871" s="179"/>
    </row>
    <row r="872" spans="4:11" x14ac:dyDescent="0.2">
      <c r="D872" s="179"/>
      <c r="E872" s="179"/>
      <c r="F872" s="179"/>
      <c r="G872" s="179"/>
      <c r="H872" s="179"/>
      <c r="I872" s="179"/>
      <c r="J872" s="179"/>
      <c r="K872" s="179"/>
    </row>
    <row r="873" spans="4:11" x14ac:dyDescent="0.2">
      <c r="D873" s="179"/>
      <c r="E873" s="179"/>
      <c r="F873" s="179"/>
      <c r="G873" s="179"/>
      <c r="H873" s="179"/>
      <c r="I873" s="179"/>
      <c r="J873" s="179"/>
      <c r="K873" s="179"/>
    </row>
    <row r="874" spans="4:11" x14ac:dyDescent="0.2">
      <c r="D874" s="179"/>
      <c r="E874" s="179"/>
      <c r="F874" s="179"/>
      <c r="G874" s="179"/>
      <c r="H874" s="179"/>
      <c r="I874" s="179"/>
      <c r="J874" s="179"/>
      <c r="K874" s="179"/>
    </row>
    <row r="875" spans="4:11" x14ac:dyDescent="0.2">
      <c r="D875" s="179"/>
      <c r="E875" s="179"/>
      <c r="F875" s="179"/>
      <c r="G875" s="179"/>
      <c r="H875" s="179"/>
      <c r="I875" s="179"/>
      <c r="J875" s="179"/>
      <c r="K875" s="179"/>
    </row>
    <row r="876" spans="4:11" x14ac:dyDescent="0.2">
      <c r="D876" s="179"/>
      <c r="E876" s="179"/>
      <c r="F876" s="179"/>
      <c r="G876" s="179"/>
      <c r="H876" s="179"/>
      <c r="I876" s="179"/>
      <c r="J876" s="179"/>
      <c r="K876" s="179"/>
    </row>
    <row r="877" spans="4:11" x14ac:dyDescent="0.2">
      <c r="D877" s="179"/>
      <c r="E877" s="179"/>
      <c r="F877" s="179"/>
      <c r="G877" s="179"/>
      <c r="H877" s="179"/>
      <c r="I877" s="179"/>
      <c r="J877" s="179"/>
      <c r="K877" s="179"/>
    </row>
    <row r="878" spans="4:11" x14ac:dyDescent="0.2">
      <c r="D878" s="179"/>
      <c r="E878" s="179"/>
      <c r="F878" s="179"/>
      <c r="G878" s="179"/>
      <c r="H878" s="179"/>
      <c r="I878" s="179"/>
      <c r="J878" s="179"/>
      <c r="K878" s="179"/>
    </row>
    <row r="879" spans="4:11" x14ac:dyDescent="0.2">
      <c r="D879" s="179"/>
      <c r="E879" s="179"/>
      <c r="F879" s="179"/>
      <c r="G879" s="179"/>
      <c r="H879" s="179"/>
      <c r="I879" s="179"/>
      <c r="J879" s="179"/>
      <c r="K879" s="179"/>
    </row>
    <row r="880" spans="4:11" x14ac:dyDescent="0.2">
      <c r="D880" s="179"/>
      <c r="E880" s="179"/>
      <c r="F880" s="179"/>
      <c r="G880" s="179"/>
      <c r="H880" s="179"/>
      <c r="I880" s="179"/>
      <c r="J880" s="179"/>
      <c r="K880" s="179"/>
    </row>
    <row r="881" spans="4:11" x14ac:dyDescent="0.2">
      <c r="D881" s="179"/>
      <c r="E881" s="179"/>
      <c r="F881" s="179"/>
      <c r="G881" s="179"/>
      <c r="H881" s="179"/>
      <c r="I881" s="179"/>
      <c r="J881" s="179"/>
      <c r="K881" s="179"/>
    </row>
    <row r="882" spans="4:11" x14ac:dyDescent="0.2">
      <c r="D882" s="179"/>
      <c r="E882" s="179"/>
      <c r="F882" s="179"/>
      <c r="G882" s="179"/>
      <c r="H882" s="179"/>
      <c r="I882" s="179"/>
      <c r="J882" s="179"/>
      <c r="K882" s="179"/>
    </row>
    <row r="883" spans="4:11" x14ac:dyDescent="0.2">
      <c r="D883" s="179"/>
      <c r="E883" s="179"/>
      <c r="F883" s="179"/>
      <c r="G883" s="179"/>
      <c r="H883" s="179"/>
      <c r="I883" s="179"/>
      <c r="J883" s="179"/>
      <c r="K883" s="179"/>
    </row>
    <row r="884" spans="4:11" x14ac:dyDescent="0.2">
      <c r="D884" s="179"/>
      <c r="E884" s="179"/>
      <c r="F884" s="179"/>
      <c r="G884" s="179"/>
      <c r="H884" s="179"/>
      <c r="I884" s="179"/>
      <c r="J884" s="179"/>
      <c r="K884" s="179"/>
    </row>
    <row r="885" spans="4:11" x14ac:dyDescent="0.2">
      <c r="D885" s="179"/>
      <c r="E885" s="179"/>
      <c r="F885" s="179"/>
      <c r="G885" s="179"/>
      <c r="H885" s="179"/>
      <c r="I885" s="179"/>
      <c r="J885" s="179"/>
      <c r="K885" s="179"/>
    </row>
    <row r="886" spans="4:11" x14ac:dyDescent="0.2">
      <c r="D886" s="179"/>
      <c r="E886" s="179"/>
      <c r="F886" s="179"/>
      <c r="G886" s="179"/>
      <c r="H886" s="179"/>
      <c r="I886" s="179"/>
      <c r="J886" s="179"/>
      <c r="K886" s="179"/>
    </row>
    <row r="887" spans="4:11" x14ac:dyDescent="0.2">
      <c r="D887" s="179"/>
      <c r="E887" s="179"/>
      <c r="F887" s="179"/>
      <c r="G887" s="179"/>
      <c r="H887" s="179"/>
      <c r="I887" s="179"/>
      <c r="J887" s="179"/>
      <c r="K887" s="179"/>
    </row>
    <row r="888" spans="4:11" x14ac:dyDescent="0.2">
      <c r="D888" s="179"/>
      <c r="E888" s="179"/>
      <c r="F888" s="179"/>
      <c r="G888" s="179"/>
      <c r="H888" s="179"/>
      <c r="I888" s="179"/>
      <c r="J888" s="179"/>
      <c r="K888" s="179"/>
    </row>
    <row r="889" spans="4:11" x14ac:dyDescent="0.2">
      <c r="D889" s="179"/>
      <c r="E889" s="179"/>
      <c r="F889" s="179"/>
      <c r="G889" s="179"/>
      <c r="H889" s="179"/>
      <c r="I889" s="179"/>
      <c r="J889" s="179"/>
      <c r="K889" s="179"/>
    </row>
    <row r="890" spans="4:11" x14ac:dyDescent="0.2">
      <c r="D890" s="179"/>
      <c r="E890" s="179"/>
      <c r="F890" s="179"/>
      <c r="G890" s="179"/>
      <c r="H890" s="179"/>
      <c r="I890" s="179"/>
      <c r="J890" s="179"/>
      <c r="K890" s="179"/>
    </row>
    <row r="891" spans="4:11" x14ac:dyDescent="0.2">
      <c r="D891" s="179"/>
      <c r="E891" s="179"/>
      <c r="F891" s="179"/>
      <c r="G891" s="179"/>
      <c r="H891" s="179"/>
      <c r="I891" s="179"/>
      <c r="J891" s="179"/>
      <c r="K891" s="179"/>
    </row>
    <row r="892" spans="4:11" x14ac:dyDescent="0.2">
      <c r="D892" s="179"/>
      <c r="E892" s="179"/>
      <c r="F892" s="179"/>
      <c r="G892" s="179"/>
      <c r="H892" s="179"/>
      <c r="I892" s="179"/>
      <c r="J892" s="179"/>
      <c r="K892" s="179"/>
    </row>
    <row r="893" spans="4:11" x14ac:dyDescent="0.2">
      <c r="D893" s="179"/>
      <c r="E893" s="179"/>
      <c r="F893" s="179"/>
      <c r="G893" s="179"/>
      <c r="H893" s="179"/>
      <c r="I893" s="179"/>
      <c r="J893" s="179"/>
      <c r="K893" s="179"/>
    </row>
    <row r="894" spans="4:11" x14ac:dyDescent="0.2">
      <c r="D894" s="179"/>
      <c r="E894" s="179"/>
      <c r="F894" s="179"/>
      <c r="G894" s="179"/>
      <c r="H894" s="179"/>
      <c r="I894" s="179"/>
      <c r="J894" s="179"/>
      <c r="K894" s="179"/>
    </row>
    <row r="895" spans="4:11" x14ac:dyDescent="0.2">
      <c r="D895" s="179"/>
      <c r="E895" s="179"/>
      <c r="F895" s="179"/>
      <c r="G895" s="179"/>
      <c r="H895" s="179"/>
      <c r="I895" s="179"/>
      <c r="J895" s="179"/>
      <c r="K895" s="179"/>
    </row>
    <row r="896" spans="4:11" x14ac:dyDescent="0.2">
      <c r="D896" s="179"/>
      <c r="E896" s="179"/>
      <c r="F896" s="179"/>
      <c r="G896" s="179"/>
      <c r="H896" s="179"/>
      <c r="I896" s="179"/>
      <c r="J896" s="179"/>
      <c r="K896" s="179"/>
    </row>
    <row r="897" spans="4:11" x14ac:dyDescent="0.2">
      <c r="D897" s="179"/>
      <c r="E897" s="179"/>
      <c r="F897" s="179"/>
      <c r="G897" s="179"/>
      <c r="H897" s="179"/>
      <c r="I897" s="179"/>
      <c r="J897" s="179"/>
      <c r="K897" s="179"/>
    </row>
    <row r="898" spans="4:11" x14ac:dyDescent="0.2">
      <c r="D898" s="179"/>
      <c r="E898" s="179"/>
      <c r="F898" s="179"/>
      <c r="G898" s="179"/>
      <c r="H898" s="179"/>
      <c r="I898" s="179"/>
      <c r="J898" s="179"/>
      <c r="K898" s="179"/>
    </row>
    <row r="899" spans="4:11" x14ac:dyDescent="0.2">
      <c r="D899" s="179"/>
      <c r="E899" s="179"/>
      <c r="F899" s="179"/>
      <c r="G899" s="179"/>
      <c r="H899" s="179"/>
      <c r="I899" s="179"/>
      <c r="J899" s="179"/>
      <c r="K899" s="179"/>
    </row>
    <row r="900" spans="4:11" x14ac:dyDescent="0.2">
      <c r="D900" s="179"/>
      <c r="E900" s="179"/>
      <c r="F900" s="179"/>
      <c r="G900" s="179"/>
      <c r="H900" s="179"/>
      <c r="I900" s="179"/>
      <c r="J900" s="179"/>
      <c r="K900" s="179"/>
    </row>
    <row r="901" spans="4:11" x14ac:dyDescent="0.2">
      <c r="D901" s="179"/>
      <c r="E901" s="179"/>
      <c r="F901" s="179"/>
      <c r="G901" s="179"/>
      <c r="H901" s="179"/>
      <c r="I901" s="179"/>
      <c r="J901" s="179"/>
      <c r="K901" s="179"/>
    </row>
    <row r="902" spans="4:11" x14ac:dyDescent="0.2">
      <c r="D902" s="179"/>
      <c r="E902" s="179"/>
      <c r="F902" s="179"/>
      <c r="G902" s="179"/>
      <c r="H902" s="179"/>
      <c r="I902" s="179"/>
      <c r="J902" s="179"/>
      <c r="K902" s="179"/>
    </row>
    <row r="903" spans="4:11" x14ac:dyDescent="0.2">
      <c r="D903" s="179"/>
      <c r="E903" s="179"/>
      <c r="F903" s="179"/>
      <c r="G903" s="179"/>
      <c r="H903" s="179"/>
      <c r="I903" s="179"/>
      <c r="J903" s="179"/>
      <c r="K903" s="179"/>
    </row>
    <row r="904" spans="4:11" x14ac:dyDescent="0.2">
      <c r="D904" s="179"/>
      <c r="E904" s="179"/>
      <c r="F904" s="179"/>
      <c r="G904" s="179"/>
      <c r="H904" s="179"/>
      <c r="I904" s="179"/>
      <c r="J904" s="179"/>
      <c r="K904" s="179"/>
    </row>
    <row r="905" spans="4:11" x14ac:dyDescent="0.2">
      <c r="D905" s="179"/>
      <c r="E905" s="179"/>
      <c r="F905" s="179"/>
      <c r="G905" s="179"/>
      <c r="H905" s="179"/>
      <c r="I905" s="179"/>
      <c r="J905" s="179"/>
      <c r="K905" s="179"/>
    </row>
    <row r="906" spans="4:11" x14ac:dyDescent="0.2">
      <c r="D906" s="179"/>
      <c r="E906" s="179"/>
      <c r="F906" s="179"/>
      <c r="G906" s="179"/>
      <c r="H906" s="179"/>
      <c r="I906" s="179"/>
      <c r="J906" s="179"/>
      <c r="K906" s="179"/>
    </row>
    <row r="907" spans="4:11" x14ac:dyDescent="0.2">
      <c r="D907" s="179"/>
      <c r="E907" s="179"/>
      <c r="F907" s="179"/>
      <c r="G907" s="179"/>
      <c r="H907" s="179"/>
      <c r="I907" s="179"/>
      <c r="J907" s="179"/>
      <c r="K907" s="179"/>
    </row>
    <row r="908" spans="4:11" x14ac:dyDescent="0.2">
      <c r="D908" s="179"/>
      <c r="E908" s="179"/>
      <c r="F908" s="179"/>
      <c r="G908" s="179"/>
      <c r="H908" s="179"/>
      <c r="I908" s="179"/>
      <c r="J908" s="179"/>
      <c r="K908" s="179"/>
    </row>
    <row r="909" spans="4:11" x14ac:dyDescent="0.2">
      <c r="D909" s="179"/>
      <c r="E909" s="179"/>
      <c r="F909" s="179"/>
      <c r="G909" s="179"/>
      <c r="H909" s="179"/>
      <c r="I909" s="179"/>
      <c r="J909" s="179"/>
      <c r="K909" s="179"/>
    </row>
    <row r="910" spans="4:11" x14ac:dyDescent="0.2">
      <c r="D910" s="179"/>
      <c r="E910" s="179"/>
      <c r="F910" s="179"/>
      <c r="G910" s="179"/>
      <c r="H910" s="179"/>
      <c r="I910" s="179"/>
      <c r="J910" s="179"/>
      <c r="K910" s="179"/>
    </row>
    <row r="911" spans="4:11" x14ac:dyDescent="0.2">
      <c r="D911" s="179"/>
      <c r="E911" s="179"/>
      <c r="F911" s="179"/>
      <c r="G911" s="179"/>
      <c r="H911" s="179"/>
      <c r="I911" s="179"/>
      <c r="J911" s="179"/>
      <c r="K911" s="179"/>
    </row>
    <row r="912" spans="4:11" x14ac:dyDescent="0.2">
      <c r="D912" s="179"/>
      <c r="E912" s="179"/>
      <c r="F912" s="179"/>
      <c r="G912" s="179"/>
      <c r="H912" s="179"/>
      <c r="I912" s="179"/>
      <c r="J912" s="179"/>
      <c r="K912" s="179"/>
    </row>
    <row r="913" spans="4:11" x14ac:dyDescent="0.2">
      <c r="D913" s="179"/>
      <c r="E913" s="179"/>
      <c r="F913" s="179"/>
      <c r="G913" s="179"/>
      <c r="H913" s="179"/>
      <c r="I913" s="179"/>
      <c r="J913" s="179"/>
      <c r="K913" s="179"/>
    </row>
    <row r="914" spans="4:11" x14ac:dyDescent="0.2">
      <c r="D914" s="179"/>
      <c r="E914" s="179"/>
      <c r="F914" s="179"/>
      <c r="G914" s="179"/>
      <c r="H914" s="179"/>
      <c r="I914" s="179"/>
      <c r="J914" s="179"/>
      <c r="K914" s="179"/>
    </row>
    <row r="915" spans="4:11" x14ac:dyDescent="0.2">
      <c r="D915" s="179"/>
      <c r="E915" s="179"/>
      <c r="F915" s="179"/>
      <c r="G915" s="179"/>
      <c r="H915" s="179"/>
      <c r="I915" s="179"/>
      <c r="J915" s="179"/>
      <c r="K915" s="179"/>
    </row>
    <row r="916" spans="4:11" x14ac:dyDescent="0.2">
      <c r="D916" s="179"/>
      <c r="E916" s="179"/>
      <c r="F916" s="179"/>
      <c r="G916" s="179"/>
      <c r="H916" s="179"/>
      <c r="I916" s="179"/>
      <c r="J916" s="179"/>
      <c r="K916" s="179"/>
    </row>
    <row r="917" spans="4:11" x14ac:dyDescent="0.2">
      <c r="D917" s="179"/>
      <c r="E917" s="179"/>
      <c r="F917" s="179"/>
      <c r="G917" s="179"/>
      <c r="H917" s="179"/>
      <c r="I917" s="179"/>
      <c r="J917" s="179"/>
      <c r="K917" s="179"/>
    </row>
    <row r="918" spans="4:11" x14ac:dyDescent="0.2">
      <c r="D918" s="179"/>
      <c r="E918" s="179"/>
      <c r="F918" s="179"/>
      <c r="G918" s="179"/>
      <c r="H918" s="179"/>
      <c r="I918" s="179"/>
      <c r="J918" s="179"/>
      <c r="K918" s="179"/>
    </row>
    <row r="919" spans="4:11" x14ac:dyDescent="0.2">
      <c r="D919" s="179"/>
      <c r="E919" s="179"/>
      <c r="F919" s="179"/>
      <c r="G919" s="179"/>
      <c r="H919" s="179"/>
      <c r="I919" s="179"/>
      <c r="J919" s="179"/>
      <c r="K919" s="179"/>
    </row>
    <row r="920" spans="4:11" x14ac:dyDescent="0.2">
      <c r="D920" s="179"/>
      <c r="E920" s="179"/>
      <c r="F920" s="179"/>
      <c r="G920" s="179"/>
      <c r="H920" s="179"/>
      <c r="I920" s="179"/>
      <c r="J920" s="179"/>
      <c r="K920" s="179"/>
    </row>
    <row r="921" spans="4:11" x14ac:dyDescent="0.2">
      <c r="D921" s="179"/>
      <c r="E921" s="179"/>
      <c r="F921" s="179"/>
      <c r="G921" s="179"/>
      <c r="H921" s="179"/>
      <c r="I921" s="179"/>
      <c r="J921" s="179"/>
      <c r="K921" s="179"/>
    </row>
    <row r="922" spans="4:11" x14ac:dyDescent="0.2">
      <c r="D922" s="179"/>
      <c r="E922" s="179"/>
      <c r="F922" s="179"/>
      <c r="G922" s="179"/>
      <c r="H922" s="179"/>
      <c r="I922" s="179"/>
      <c r="J922" s="179"/>
      <c r="K922" s="179"/>
    </row>
    <row r="923" spans="4:11" x14ac:dyDescent="0.2">
      <c r="D923" s="179"/>
      <c r="E923" s="179"/>
      <c r="F923" s="179"/>
      <c r="G923" s="179"/>
      <c r="H923" s="179"/>
      <c r="I923" s="179"/>
      <c r="J923" s="179"/>
      <c r="K923" s="179"/>
    </row>
    <row r="924" spans="4:11" x14ac:dyDescent="0.2">
      <c r="D924" s="179"/>
      <c r="E924" s="179"/>
      <c r="F924" s="179"/>
      <c r="G924" s="179"/>
      <c r="H924" s="179"/>
      <c r="I924" s="179"/>
      <c r="J924" s="179"/>
      <c r="K924" s="179"/>
    </row>
    <row r="925" spans="4:11" x14ac:dyDescent="0.2">
      <c r="D925" s="179"/>
      <c r="E925" s="179"/>
      <c r="F925" s="179"/>
      <c r="G925" s="179"/>
      <c r="H925" s="179"/>
      <c r="I925" s="179"/>
      <c r="J925" s="179"/>
      <c r="K925" s="179"/>
    </row>
    <row r="926" spans="4:11" x14ac:dyDescent="0.2">
      <c r="D926" s="179"/>
      <c r="E926" s="179"/>
      <c r="F926" s="179"/>
      <c r="G926" s="179"/>
      <c r="H926" s="179"/>
      <c r="I926" s="179"/>
      <c r="J926" s="179"/>
      <c r="K926" s="179"/>
    </row>
    <row r="927" spans="4:11" x14ac:dyDescent="0.2">
      <c r="D927" s="179"/>
      <c r="E927" s="179"/>
      <c r="F927" s="179"/>
      <c r="G927" s="179"/>
      <c r="H927" s="179"/>
      <c r="I927" s="179"/>
      <c r="J927" s="179"/>
      <c r="K927" s="179"/>
    </row>
    <row r="928" spans="4:11" x14ac:dyDescent="0.2">
      <c r="D928" s="179"/>
      <c r="E928" s="179"/>
      <c r="F928" s="179"/>
      <c r="G928" s="179"/>
      <c r="H928" s="179"/>
      <c r="I928" s="179"/>
      <c r="J928" s="179"/>
      <c r="K928" s="179"/>
    </row>
    <row r="929" spans="4:11" x14ac:dyDescent="0.2">
      <c r="D929" s="179"/>
      <c r="E929" s="179"/>
      <c r="F929" s="179"/>
      <c r="G929" s="179"/>
      <c r="H929" s="179"/>
      <c r="I929" s="179"/>
      <c r="J929" s="179"/>
      <c r="K929" s="179"/>
    </row>
    <row r="930" spans="4:11" x14ac:dyDescent="0.2">
      <c r="D930" s="179"/>
      <c r="E930" s="179"/>
      <c r="F930" s="179"/>
      <c r="G930" s="179"/>
      <c r="H930" s="179"/>
      <c r="I930" s="179"/>
      <c r="J930" s="179"/>
      <c r="K930" s="179"/>
    </row>
    <row r="931" spans="4:11" x14ac:dyDescent="0.2">
      <c r="D931" s="179"/>
      <c r="E931" s="179"/>
      <c r="F931" s="179"/>
      <c r="G931" s="179"/>
      <c r="H931" s="179"/>
      <c r="I931" s="179"/>
      <c r="J931" s="179"/>
      <c r="K931" s="179"/>
    </row>
    <row r="932" spans="4:11" x14ac:dyDescent="0.2">
      <c r="D932" s="179"/>
      <c r="E932" s="179"/>
      <c r="F932" s="179"/>
      <c r="G932" s="179"/>
      <c r="H932" s="179"/>
      <c r="I932" s="179"/>
      <c r="J932" s="179"/>
      <c r="K932" s="179"/>
    </row>
    <row r="933" spans="4:11" x14ac:dyDescent="0.2">
      <c r="D933" s="179"/>
      <c r="E933" s="179"/>
      <c r="F933" s="179"/>
      <c r="G933" s="179"/>
      <c r="H933" s="179"/>
      <c r="I933" s="179"/>
      <c r="J933" s="179"/>
      <c r="K933" s="179"/>
    </row>
    <row r="934" spans="4:11" x14ac:dyDescent="0.2">
      <c r="D934" s="179"/>
      <c r="E934" s="179"/>
      <c r="F934" s="179"/>
      <c r="G934" s="179"/>
      <c r="H934" s="179"/>
      <c r="I934" s="179"/>
      <c r="J934" s="179"/>
      <c r="K934" s="179"/>
    </row>
    <row r="935" spans="4:11" x14ac:dyDescent="0.2">
      <c r="D935" s="179"/>
      <c r="E935" s="179"/>
      <c r="F935" s="179"/>
      <c r="G935" s="179"/>
      <c r="H935" s="179"/>
      <c r="I935" s="179"/>
      <c r="J935" s="179"/>
      <c r="K935" s="179"/>
    </row>
    <row r="936" spans="4:11" x14ac:dyDescent="0.2">
      <c r="D936" s="179"/>
      <c r="E936" s="179"/>
      <c r="F936" s="179"/>
      <c r="G936" s="179"/>
      <c r="H936" s="179"/>
      <c r="I936" s="179"/>
      <c r="J936" s="179"/>
      <c r="K936" s="179"/>
    </row>
    <row r="937" spans="4:11" x14ac:dyDescent="0.2">
      <c r="D937" s="179"/>
      <c r="E937" s="179"/>
      <c r="F937" s="179"/>
      <c r="G937" s="179"/>
      <c r="H937" s="179"/>
      <c r="I937" s="179"/>
      <c r="J937" s="179"/>
      <c r="K937" s="179"/>
    </row>
    <row r="938" spans="4:11" x14ac:dyDescent="0.2">
      <c r="D938" s="179"/>
      <c r="E938" s="179"/>
      <c r="F938" s="179"/>
      <c r="G938" s="179"/>
      <c r="H938" s="179"/>
      <c r="I938" s="179"/>
      <c r="J938" s="179"/>
      <c r="K938" s="179"/>
    </row>
    <row r="939" spans="4:11" x14ac:dyDescent="0.2">
      <c r="D939" s="179"/>
      <c r="E939" s="179"/>
      <c r="F939" s="179"/>
      <c r="G939" s="179"/>
      <c r="H939" s="179"/>
      <c r="I939" s="179"/>
      <c r="J939" s="179"/>
      <c r="K939" s="179"/>
    </row>
    <row r="940" spans="4:11" x14ac:dyDescent="0.2">
      <c r="D940" s="179"/>
      <c r="E940" s="179"/>
      <c r="F940" s="179"/>
      <c r="G940" s="179"/>
      <c r="H940" s="179"/>
      <c r="I940" s="179"/>
      <c r="J940" s="179"/>
      <c r="K940" s="179"/>
    </row>
    <row r="941" spans="4:11" x14ac:dyDescent="0.2">
      <c r="D941" s="179"/>
      <c r="E941" s="179"/>
      <c r="F941" s="179"/>
      <c r="G941" s="179"/>
      <c r="H941" s="179"/>
      <c r="I941" s="179"/>
      <c r="J941" s="179"/>
      <c r="K941" s="179"/>
    </row>
    <row r="942" spans="4:11" x14ac:dyDescent="0.2">
      <c r="D942" s="179"/>
      <c r="E942" s="179"/>
      <c r="F942" s="179"/>
      <c r="G942" s="179"/>
      <c r="H942" s="179"/>
      <c r="I942" s="179"/>
      <c r="J942" s="179"/>
      <c r="K942" s="179"/>
    </row>
    <row r="943" spans="4:11" x14ac:dyDescent="0.2">
      <c r="D943" s="179"/>
      <c r="E943" s="179"/>
      <c r="F943" s="179"/>
      <c r="G943" s="179"/>
      <c r="H943" s="179"/>
      <c r="I943" s="179"/>
      <c r="J943" s="179"/>
      <c r="K943" s="179"/>
    </row>
    <row r="944" spans="4:11" x14ac:dyDescent="0.2">
      <c r="D944" s="179"/>
      <c r="E944" s="179"/>
      <c r="F944" s="179"/>
      <c r="G944" s="179"/>
      <c r="H944" s="179"/>
      <c r="I944" s="179"/>
      <c r="J944" s="179"/>
      <c r="K944" s="179"/>
    </row>
    <row r="945" spans="4:11" x14ac:dyDescent="0.2">
      <c r="D945" s="179"/>
      <c r="E945" s="179"/>
      <c r="F945" s="179"/>
      <c r="G945" s="179"/>
      <c r="H945" s="179"/>
      <c r="I945" s="179"/>
      <c r="J945" s="179"/>
      <c r="K945" s="179"/>
    </row>
    <row r="946" spans="4:11" x14ac:dyDescent="0.2">
      <c r="D946" s="179"/>
      <c r="E946" s="179"/>
      <c r="F946" s="179"/>
      <c r="G946" s="179"/>
      <c r="H946" s="179"/>
      <c r="I946" s="179"/>
      <c r="J946" s="179"/>
      <c r="K946" s="179"/>
    </row>
    <row r="947" spans="4:11" x14ac:dyDescent="0.2">
      <c r="D947" s="179"/>
      <c r="E947" s="179"/>
      <c r="F947" s="179"/>
      <c r="G947" s="179"/>
      <c r="H947" s="179"/>
      <c r="I947" s="179"/>
      <c r="J947" s="179"/>
      <c r="K947" s="179"/>
    </row>
    <row r="948" spans="4:11" x14ac:dyDescent="0.2">
      <c r="D948" s="179"/>
      <c r="E948" s="179"/>
      <c r="F948" s="179"/>
      <c r="G948" s="179"/>
      <c r="H948" s="179"/>
      <c r="I948" s="179"/>
      <c r="J948" s="179"/>
      <c r="K948" s="179"/>
    </row>
    <row r="949" spans="4:11" x14ac:dyDescent="0.2">
      <c r="D949" s="179"/>
      <c r="E949" s="179"/>
      <c r="F949" s="179"/>
      <c r="G949" s="179"/>
      <c r="H949" s="179"/>
      <c r="I949" s="179"/>
      <c r="J949" s="179"/>
      <c r="K949" s="179"/>
    </row>
    <row r="950" spans="4:11" x14ac:dyDescent="0.2">
      <c r="D950" s="179"/>
      <c r="E950" s="179"/>
      <c r="F950" s="179"/>
      <c r="G950" s="179"/>
      <c r="H950" s="179"/>
      <c r="I950" s="179"/>
      <c r="J950" s="179"/>
      <c r="K950" s="179"/>
    </row>
    <row r="951" spans="4:11" x14ac:dyDescent="0.2">
      <c r="D951" s="179"/>
      <c r="E951" s="179"/>
      <c r="F951" s="179"/>
      <c r="G951" s="179"/>
      <c r="H951" s="179"/>
      <c r="I951" s="179"/>
      <c r="J951" s="179"/>
      <c r="K951" s="179"/>
    </row>
    <row r="952" spans="4:11" x14ac:dyDescent="0.2">
      <c r="D952" s="179"/>
      <c r="E952" s="179"/>
      <c r="F952" s="179"/>
      <c r="G952" s="179"/>
      <c r="H952" s="179"/>
      <c r="I952" s="179"/>
      <c r="J952" s="179"/>
      <c r="K952" s="179"/>
    </row>
    <row r="953" spans="4:11" x14ac:dyDescent="0.2">
      <c r="D953" s="179"/>
      <c r="E953" s="179"/>
      <c r="F953" s="179"/>
      <c r="G953" s="179"/>
      <c r="H953" s="179"/>
      <c r="I953" s="179"/>
      <c r="J953" s="179"/>
      <c r="K953" s="179"/>
    </row>
    <row r="954" spans="4:11" x14ac:dyDescent="0.2">
      <c r="D954" s="179"/>
      <c r="E954" s="179"/>
      <c r="F954" s="179"/>
      <c r="G954" s="179"/>
      <c r="H954" s="179"/>
      <c r="I954" s="179"/>
      <c r="J954" s="179"/>
      <c r="K954" s="179"/>
    </row>
    <row r="955" spans="4:11" x14ac:dyDescent="0.2">
      <c r="D955" s="179"/>
      <c r="E955" s="179"/>
      <c r="F955" s="179"/>
      <c r="G955" s="179"/>
      <c r="H955" s="179"/>
      <c r="I955" s="179"/>
      <c r="J955" s="179"/>
      <c r="K955" s="179"/>
    </row>
    <row r="956" spans="4:11" x14ac:dyDescent="0.2">
      <c r="D956" s="179"/>
      <c r="E956" s="179"/>
      <c r="F956" s="179"/>
      <c r="G956" s="179"/>
      <c r="H956" s="179"/>
      <c r="I956" s="179"/>
      <c r="J956" s="179"/>
      <c r="K956" s="179"/>
    </row>
    <row r="957" spans="4:11" x14ac:dyDescent="0.2">
      <c r="D957" s="179"/>
      <c r="E957" s="179"/>
      <c r="F957" s="179"/>
      <c r="G957" s="179"/>
      <c r="H957" s="179"/>
      <c r="I957" s="179"/>
      <c r="J957" s="179"/>
      <c r="K957" s="179"/>
    </row>
    <row r="958" spans="4:11" x14ac:dyDescent="0.2">
      <c r="D958" s="179"/>
      <c r="E958" s="179"/>
      <c r="F958" s="179"/>
      <c r="G958" s="179"/>
      <c r="H958" s="179"/>
      <c r="I958" s="179"/>
      <c r="J958" s="179"/>
      <c r="K958" s="179"/>
    </row>
    <row r="959" spans="4:11" x14ac:dyDescent="0.2">
      <c r="D959" s="179"/>
      <c r="E959" s="179"/>
      <c r="F959" s="179"/>
      <c r="G959" s="179"/>
      <c r="H959" s="179"/>
      <c r="I959" s="179"/>
      <c r="J959" s="179"/>
      <c r="K959" s="179"/>
    </row>
    <row r="960" spans="4:11" x14ac:dyDescent="0.2">
      <c r="D960" s="179"/>
      <c r="E960" s="179"/>
      <c r="F960" s="179"/>
      <c r="G960" s="179"/>
      <c r="H960" s="179"/>
      <c r="I960" s="179"/>
      <c r="J960" s="179"/>
      <c r="K960" s="179"/>
    </row>
    <row r="961" spans="4:11" x14ac:dyDescent="0.2">
      <c r="D961" s="179"/>
      <c r="E961" s="179"/>
      <c r="F961" s="179"/>
      <c r="G961" s="179"/>
      <c r="H961" s="179"/>
      <c r="I961" s="179"/>
      <c r="J961" s="179"/>
      <c r="K961" s="179"/>
    </row>
    <row r="962" spans="4:11" x14ac:dyDescent="0.2">
      <c r="D962" s="179"/>
      <c r="E962" s="179"/>
      <c r="F962" s="179"/>
      <c r="G962" s="179"/>
      <c r="H962" s="179"/>
      <c r="I962" s="179"/>
      <c r="J962" s="179"/>
      <c r="K962" s="179"/>
    </row>
    <row r="963" spans="4:11" x14ac:dyDescent="0.2">
      <c r="D963" s="179"/>
      <c r="E963" s="179"/>
      <c r="F963" s="179"/>
      <c r="G963" s="179"/>
      <c r="H963" s="179"/>
      <c r="I963" s="179"/>
      <c r="J963" s="179"/>
      <c r="K963" s="179"/>
    </row>
    <row r="964" spans="4:11" x14ac:dyDescent="0.2">
      <c r="D964" s="179"/>
      <c r="E964" s="179"/>
      <c r="F964" s="179"/>
      <c r="G964" s="179"/>
      <c r="H964" s="179"/>
      <c r="I964" s="179"/>
      <c r="J964" s="179"/>
      <c r="K964" s="179"/>
    </row>
    <row r="965" spans="4:11" x14ac:dyDescent="0.2">
      <c r="D965" s="179"/>
      <c r="E965" s="179"/>
      <c r="F965" s="179"/>
      <c r="G965" s="179"/>
      <c r="H965" s="179"/>
      <c r="I965" s="179"/>
      <c r="J965" s="179"/>
      <c r="K965" s="179"/>
    </row>
    <row r="966" spans="4:11" x14ac:dyDescent="0.2">
      <c r="D966" s="179"/>
      <c r="E966" s="179"/>
      <c r="F966" s="179"/>
      <c r="G966" s="179"/>
      <c r="H966" s="179"/>
      <c r="I966" s="179"/>
      <c r="J966" s="179"/>
      <c r="K966" s="179"/>
    </row>
    <row r="967" spans="4:11" x14ac:dyDescent="0.2">
      <c r="D967" s="179"/>
      <c r="E967" s="179"/>
      <c r="F967" s="179"/>
      <c r="G967" s="179"/>
      <c r="H967" s="179"/>
      <c r="I967" s="179"/>
      <c r="J967" s="179"/>
      <c r="K967" s="179"/>
    </row>
    <row r="968" spans="4:11" x14ac:dyDescent="0.2">
      <c r="D968" s="179"/>
      <c r="E968" s="179"/>
      <c r="F968" s="179"/>
      <c r="G968" s="179"/>
      <c r="H968" s="179"/>
      <c r="I968" s="179"/>
      <c r="J968" s="179"/>
      <c r="K968" s="179"/>
    </row>
    <row r="969" spans="4:11" x14ac:dyDescent="0.2">
      <c r="D969" s="179"/>
      <c r="E969" s="179"/>
      <c r="F969" s="179"/>
      <c r="G969" s="179"/>
      <c r="H969" s="179"/>
      <c r="I969" s="179"/>
      <c r="J969" s="179"/>
      <c r="K969" s="179"/>
    </row>
    <row r="970" spans="4:11" x14ac:dyDescent="0.2">
      <c r="D970" s="179"/>
      <c r="E970" s="179"/>
      <c r="F970" s="179"/>
      <c r="G970" s="179"/>
      <c r="H970" s="179"/>
      <c r="I970" s="179"/>
      <c r="J970" s="179"/>
      <c r="K970" s="179"/>
    </row>
    <row r="971" spans="4:11" x14ac:dyDescent="0.2">
      <c r="D971" s="179"/>
      <c r="E971" s="179"/>
      <c r="F971" s="179"/>
      <c r="G971" s="179"/>
      <c r="H971" s="179"/>
      <c r="I971" s="179"/>
      <c r="J971" s="179"/>
      <c r="K971" s="179"/>
    </row>
    <row r="972" spans="4:11" x14ac:dyDescent="0.2">
      <c r="D972" s="179"/>
      <c r="E972" s="179"/>
      <c r="F972" s="179"/>
      <c r="G972" s="179"/>
      <c r="H972" s="179"/>
      <c r="I972" s="179"/>
      <c r="J972" s="179"/>
      <c r="K972" s="179"/>
    </row>
    <row r="973" spans="4:11" x14ac:dyDescent="0.2">
      <c r="D973" s="179"/>
      <c r="E973" s="179"/>
      <c r="F973" s="179"/>
      <c r="G973" s="179"/>
      <c r="H973" s="179"/>
      <c r="I973" s="179"/>
      <c r="J973" s="179"/>
      <c r="K973" s="179"/>
    </row>
    <row r="974" spans="4:11" x14ac:dyDescent="0.2">
      <c r="D974" s="179"/>
      <c r="E974" s="179"/>
      <c r="F974" s="179"/>
      <c r="G974" s="179"/>
      <c r="H974" s="179"/>
      <c r="I974" s="179"/>
      <c r="J974" s="179"/>
      <c r="K974" s="179"/>
    </row>
    <row r="975" spans="4:11" x14ac:dyDescent="0.2">
      <c r="D975" s="179"/>
      <c r="E975" s="179"/>
      <c r="F975" s="179"/>
      <c r="G975" s="179"/>
      <c r="H975" s="179"/>
      <c r="I975" s="179"/>
      <c r="J975" s="179"/>
      <c r="K975" s="179"/>
    </row>
    <row r="976" spans="4:11" x14ac:dyDescent="0.2">
      <c r="D976" s="179"/>
      <c r="E976" s="179"/>
      <c r="F976" s="179"/>
      <c r="G976" s="179"/>
      <c r="H976" s="179"/>
      <c r="I976" s="179"/>
      <c r="J976" s="179"/>
      <c r="K976" s="179"/>
    </row>
    <row r="977" spans="4:11" x14ac:dyDescent="0.2">
      <c r="D977" s="179"/>
      <c r="E977" s="179"/>
      <c r="F977" s="179"/>
      <c r="G977" s="179"/>
      <c r="H977" s="179"/>
      <c r="I977" s="179"/>
      <c r="J977" s="179"/>
      <c r="K977" s="179"/>
    </row>
    <row r="978" spans="4:11" x14ac:dyDescent="0.2">
      <c r="D978" s="179"/>
      <c r="E978" s="179"/>
      <c r="F978" s="179"/>
      <c r="G978" s="179"/>
      <c r="H978" s="179"/>
      <c r="I978" s="179"/>
      <c r="J978" s="179"/>
      <c r="K978" s="179"/>
    </row>
    <row r="979" spans="4:11" x14ac:dyDescent="0.2">
      <c r="D979" s="179"/>
      <c r="E979" s="179"/>
      <c r="F979" s="179"/>
      <c r="G979" s="179"/>
      <c r="H979" s="179"/>
      <c r="I979" s="179"/>
      <c r="J979" s="179"/>
      <c r="K979" s="179"/>
    </row>
    <row r="980" spans="4:11" x14ac:dyDescent="0.2">
      <c r="D980" s="179"/>
      <c r="E980" s="179"/>
      <c r="F980" s="179"/>
      <c r="G980" s="179"/>
      <c r="H980" s="179"/>
      <c r="I980" s="179"/>
      <c r="J980" s="179"/>
      <c r="K980" s="179"/>
    </row>
    <row r="981" spans="4:11" x14ac:dyDescent="0.2">
      <c r="D981" s="179"/>
      <c r="E981" s="179"/>
      <c r="F981" s="179"/>
      <c r="G981" s="179"/>
      <c r="H981" s="179"/>
      <c r="I981" s="179"/>
      <c r="J981" s="179"/>
      <c r="K981" s="179"/>
    </row>
    <row r="982" spans="4:11" x14ac:dyDescent="0.2">
      <c r="D982" s="179"/>
      <c r="E982" s="179"/>
      <c r="F982" s="179"/>
      <c r="G982" s="179"/>
      <c r="H982" s="179"/>
      <c r="I982" s="179"/>
      <c r="J982" s="179"/>
      <c r="K982" s="179"/>
    </row>
    <row r="983" spans="4:11" x14ac:dyDescent="0.2">
      <c r="D983" s="179"/>
      <c r="E983" s="179"/>
      <c r="F983" s="179"/>
      <c r="G983" s="179"/>
      <c r="H983" s="179"/>
      <c r="I983" s="179"/>
      <c r="J983" s="179"/>
      <c r="K983" s="179"/>
    </row>
    <row r="984" spans="4:11" x14ac:dyDescent="0.2">
      <c r="D984" s="179"/>
      <c r="E984" s="179"/>
      <c r="F984" s="179"/>
      <c r="G984" s="179"/>
      <c r="H984" s="179"/>
      <c r="I984" s="179"/>
      <c r="J984" s="179"/>
      <c r="K984" s="179"/>
    </row>
    <row r="985" spans="4:11" x14ac:dyDescent="0.2">
      <c r="D985" s="179"/>
      <c r="E985" s="179"/>
      <c r="F985" s="179"/>
      <c r="G985" s="179"/>
      <c r="H985" s="179"/>
      <c r="I985" s="179"/>
      <c r="J985" s="179"/>
      <c r="K985" s="179"/>
    </row>
    <row r="986" spans="4:11" x14ac:dyDescent="0.2">
      <c r="D986" s="179"/>
      <c r="E986" s="179"/>
      <c r="F986" s="179"/>
      <c r="G986" s="179"/>
      <c r="H986" s="179"/>
      <c r="I986" s="179"/>
      <c r="J986" s="179"/>
      <c r="K986" s="179"/>
    </row>
    <row r="987" spans="4:11" x14ac:dyDescent="0.2">
      <c r="D987" s="179"/>
      <c r="E987" s="179"/>
      <c r="F987" s="179"/>
      <c r="G987" s="179"/>
      <c r="H987" s="179"/>
      <c r="I987" s="179"/>
      <c r="J987" s="179"/>
      <c r="K987" s="179"/>
    </row>
    <row r="988" spans="4:11" x14ac:dyDescent="0.2">
      <c r="D988" s="179"/>
      <c r="E988" s="179"/>
      <c r="F988" s="179"/>
      <c r="G988" s="179"/>
      <c r="H988" s="179"/>
      <c r="I988" s="179"/>
      <c r="J988" s="179"/>
      <c r="K988" s="179"/>
    </row>
    <row r="989" spans="4:11" x14ac:dyDescent="0.2">
      <c r="D989" s="179"/>
      <c r="E989" s="179"/>
      <c r="F989" s="179"/>
      <c r="G989" s="179"/>
      <c r="H989" s="179"/>
      <c r="I989" s="179"/>
      <c r="J989" s="179"/>
      <c r="K989" s="179"/>
    </row>
    <row r="990" spans="4:11" x14ac:dyDescent="0.2">
      <c r="D990" s="179"/>
      <c r="E990" s="179"/>
      <c r="F990" s="179"/>
      <c r="G990" s="179"/>
      <c r="H990" s="179"/>
      <c r="I990" s="179"/>
      <c r="J990" s="179"/>
      <c r="K990" s="179"/>
    </row>
    <row r="991" spans="4:11" x14ac:dyDescent="0.2">
      <c r="D991" s="179"/>
      <c r="E991" s="179"/>
      <c r="F991" s="179"/>
      <c r="G991" s="179"/>
      <c r="H991" s="179"/>
      <c r="I991" s="179"/>
      <c r="J991" s="179"/>
      <c r="K991" s="179"/>
    </row>
    <row r="992" spans="4:11" x14ac:dyDescent="0.2">
      <c r="D992" s="179"/>
      <c r="E992" s="179"/>
      <c r="F992" s="179"/>
      <c r="G992" s="179"/>
      <c r="H992" s="179"/>
      <c r="I992" s="179"/>
      <c r="J992" s="179"/>
      <c r="K992" s="179"/>
    </row>
    <row r="993" spans="4:11" x14ac:dyDescent="0.2">
      <c r="D993" s="179"/>
      <c r="E993" s="179"/>
      <c r="F993" s="179"/>
      <c r="G993" s="179"/>
      <c r="H993" s="179"/>
      <c r="I993" s="179"/>
      <c r="J993" s="179"/>
      <c r="K993" s="179"/>
    </row>
    <row r="994" spans="4:11" x14ac:dyDescent="0.2">
      <c r="D994" s="179"/>
      <c r="E994" s="179"/>
      <c r="F994" s="179"/>
      <c r="G994" s="179"/>
      <c r="H994" s="179"/>
      <c r="I994" s="179"/>
      <c r="J994" s="179"/>
      <c r="K994" s="179"/>
    </row>
    <row r="995" spans="4:11" x14ac:dyDescent="0.2">
      <c r="D995" s="179"/>
      <c r="E995" s="179"/>
      <c r="F995" s="179"/>
      <c r="G995" s="179"/>
      <c r="H995" s="179"/>
      <c r="I995" s="179"/>
      <c r="J995" s="179"/>
      <c r="K995" s="179"/>
    </row>
    <row r="996" spans="4:11" x14ac:dyDescent="0.2">
      <c r="D996" s="179"/>
      <c r="E996" s="179"/>
      <c r="F996" s="179"/>
      <c r="G996" s="179"/>
      <c r="H996" s="179"/>
      <c r="I996" s="179"/>
      <c r="J996" s="179"/>
      <c r="K996" s="179"/>
    </row>
    <row r="997" spans="4:11" x14ac:dyDescent="0.2">
      <c r="D997" s="179"/>
      <c r="E997" s="179"/>
      <c r="F997" s="179"/>
      <c r="G997" s="179"/>
      <c r="H997" s="179"/>
      <c r="I997" s="179"/>
      <c r="J997" s="179"/>
      <c r="K997" s="179"/>
    </row>
    <row r="998" spans="4:11" x14ac:dyDescent="0.2">
      <c r="D998" s="179"/>
      <c r="E998" s="179"/>
      <c r="F998" s="179"/>
      <c r="G998" s="179"/>
      <c r="H998" s="179"/>
      <c r="I998" s="179"/>
      <c r="J998" s="179"/>
      <c r="K998" s="179"/>
    </row>
    <row r="999" spans="4:11" x14ac:dyDescent="0.2">
      <c r="D999" s="179"/>
      <c r="E999" s="179"/>
      <c r="F999" s="179"/>
      <c r="G999" s="179"/>
      <c r="H999" s="179"/>
      <c r="I999" s="179"/>
      <c r="J999" s="179"/>
      <c r="K999" s="179"/>
    </row>
    <row r="1000" spans="4:11" x14ac:dyDescent="0.2">
      <c r="D1000" s="179"/>
      <c r="E1000" s="179"/>
      <c r="F1000" s="179"/>
      <c r="G1000" s="179"/>
      <c r="H1000" s="179"/>
      <c r="I1000" s="179"/>
      <c r="J1000" s="179"/>
      <c r="K1000" s="179"/>
    </row>
    <row r="1001" spans="4:11" x14ac:dyDescent="0.2">
      <c r="D1001" s="179"/>
      <c r="E1001" s="179"/>
      <c r="F1001" s="179"/>
      <c r="G1001" s="179"/>
      <c r="H1001" s="179"/>
      <c r="I1001" s="179"/>
      <c r="J1001" s="179"/>
      <c r="K1001" s="179"/>
    </row>
    <row r="1002" spans="4:11" x14ac:dyDescent="0.2">
      <c r="D1002" s="179"/>
      <c r="E1002" s="179"/>
      <c r="F1002" s="179"/>
      <c r="G1002" s="179"/>
      <c r="H1002" s="179"/>
      <c r="I1002" s="179"/>
      <c r="J1002" s="179"/>
      <c r="K1002" s="179"/>
    </row>
    <row r="1003" spans="4:11" x14ac:dyDescent="0.2">
      <c r="D1003" s="179"/>
      <c r="E1003" s="179"/>
      <c r="F1003" s="179"/>
      <c r="G1003" s="179"/>
      <c r="H1003" s="179"/>
      <c r="I1003" s="179"/>
      <c r="J1003" s="179"/>
      <c r="K1003" s="179"/>
    </row>
    <row r="1004" spans="4:11" x14ac:dyDescent="0.2">
      <c r="D1004" s="179"/>
      <c r="E1004" s="179"/>
      <c r="F1004" s="179"/>
      <c r="G1004" s="179"/>
      <c r="H1004" s="179"/>
      <c r="I1004" s="179"/>
      <c r="J1004" s="179"/>
      <c r="K1004" s="179"/>
    </row>
    <row r="1005" spans="4:11" x14ac:dyDescent="0.2">
      <c r="D1005" s="179"/>
      <c r="E1005" s="179"/>
      <c r="F1005" s="179"/>
      <c r="G1005" s="179"/>
      <c r="H1005" s="179"/>
      <c r="I1005" s="179"/>
      <c r="J1005" s="179"/>
      <c r="K1005" s="179"/>
    </row>
    <row r="1006" spans="4:11" x14ac:dyDescent="0.2">
      <c r="D1006" s="179"/>
      <c r="E1006" s="179"/>
      <c r="F1006" s="179"/>
      <c r="G1006" s="179"/>
      <c r="H1006" s="179"/>
      <c r="I1006" s="179"/>
      <c r="J1006" s="179"/>
      <c r="K1006" s="179"/>
    </row>
    <row r="1007" spans="4:11" x14ac:dyDescent="0.2">
      <c r="D1007" s="179"/>
      <c r="E1007" s="179"/>
      <c r="F1007" s="179"/>
      <c r="G1007" s="179"/>
      <c r="H1007" s="179"/>
      <c r="I1007" s="179"/>
      <c r="J1007" s="179"/>
      <c r="K1007" s="179"/>
    </row>
    <row r="1008" spans="4:11" x14ac:dyDescent="0.2">
      <c r="D1008" s="179"/>
      <c r="E1008" s="179"/>
      <c r="F1008" s="179"/>
      <c r="G1008" s="179"/>
      <c r="H1008" s="179"/>
      <c r="I1008" s="179"/>
      <c r="J1008" s="179"/>
      <c r="K1008" s="179"/>
    </row>
    <row r="1009" spans="4:11" x14ac:dyDescent="0.2">
      <c r="D1009" s="179"/>
      <c r="E1009" s="179"/>
      <c r="F1009" s="179"/>
      <c r="G1009" s="179"/>
      <c r="H1009" s="179"/>
      <c r="I1009" s="179"/>
      <c r="J1009" s="179"/>
      <c r="K1009" s="179"/>
    </row>
    <row r="1010" spans="4:11" x14ac:dyDescent="0.2">
      <c r="D1010" s="179"/>
      <c r="E1010" s="179"/>
      <c r="F1010" s="179"/>
      <c r="G1010" s="179"/>
      <c r="H1010" s="179"/>
      <c r="I1010" s="179"/>
      <c r="J1010" s="179"/>
      <c r="K1010" s="179"/>
    </row>
    <row r="1011" spans="4:11" x14ac:dyDescent="0.2">
      <c r="D1011" s="179"/>
      <c r="E1011" s="179"/>
      <c r="F1011" s="179"/>
      <c r="G1011" s="179"/>
      <c r="H1011" s="179"/>
      <c r="I1011" s="179"/>
      <c r="J1011" s="179"/>
      <c r="K1011" s="179"/>
    </row>
    <row r="1012" spans="4:11" x14ac:dyDescent="0.2">
      <c r="D1012" s="179"/>
      <c r="E1012" s="179"/>
      <c r="F1012" s="179"/>
      <c r="G1012" s="179"/>
      <c r="H1012" s="179"/>
      <c r="I1012" s="179"/>
      <c r="J1012" s="179"/>
      <c r="K1012" s="179"/>
    </row>
    <row r="1013" spans="4:11" x14ac:dyDescent="0.2">
      <c r="D1013" s="179"/>
      <c r="E1013" s="179"/>
      <c r="F1013" s="179"/>
      <c r="G1013" s="179"/>
      <c r="H1013" s="179"/>
      <c r="I1013" s="179"/>
      <c r="J1013" s="179"/>
      <c r="K1013" s="179"/>
    </row>
    <row r="1014" spans="4:11" x14ac:dyDescent="0.2">
      <c r="D1014" s="179"/>
      <c r="E1014" s="179"/>
      <c r="F1014" s="179"/>
      <c r="G1014" s="179"/>
      <c r="H1014" s="179"/>
      <c r="I1014" s="179"/>
      <c r="J1014" s="179"/>
      <c r="K1014" s="179"/>
    </row>
    <row r="1015" spans="4:11" x14ac:dyDescent="0.2">
      <c r="D1015" s="179"/>
      <c r="E1015" s="179"/>
      <c r="F1015" s="179"/>
      <c r="G1015" s="179"/>
      <c r="H1015" s="179"/>
      <c r="I1015" s="179"/>
      <c r="J1015" s="179"/>
      <c r="K1015" s="179"/>
    </row>
    <row r="1016" spans="4:11" x14ac:dyDescent="0.2">
      <c r="D1016" s="179"/>
      <c r="E1016" s="179"/>
      <c r="F1016" s="179"/>
      <c r="G1016" s="179"/>
      <c r="H1016" s="179"/>
      <c r="I1016" s="179"/>
      <c r="J1016" s="179"/>
      <c r="K1016" s="179"/>
    </row>
    <row r="1017" spans="4:11" x14ac:dyDescent="0.2">
      <c r="D1017" s="179"/>
      <c r="E1017" s="179"/>
      <c r="F1017" s="179"/>
      <c r="G1017" s="179"/>
      <c r="H1017" s="179"/>
      <c r="I1017" s="179"/>
      <c r="J1017" s="179"/>
      <c r="K1017" s="179"/>
    </row>
    <row r="1018" spans="4:11" x14ac:dyDescent="0.2">
      <c r="D1018" s="179"/>
      <c r="E1018" s="179"/>
      <c r="F1018" s="179"/>
      <c r="G1018" s="179"/>
      <c r="H1018" s="179"/>
      <c r="I1018" s="179"/>
      <c r="J1018" s="179"/>
      <c r="K1018" s="179"/>
    </row>
    <row r="1019" spans="4:11" x14ac:dyDescent="0.2">
      <c r="D1019" s="179"/>
      <c r="E1019" s="179"/>
      <c r="F1019" s="179"/>
      <c r="G1019" s="179"/>
      <c r="H1019" s="179"/>
      <c r="I1019" s="179"/>
      <c r="J1019" s="179"/>
      <c r="K1019" s="179"/>
    </row>
    <row r="1020" spans="4:11" x14ac:dyDescent="0.2">
      <c r="D1020" s="179"/>
      <c r="E1020" s="179"/>
      <c r="F1020" s="179"/>
      <c r="G1020" s="179"/>
      <c r="H1020" s="179"/>
      <c r="I1020" s="179"/>
      <c r="J1020" s="179"/>
      <c r="K1020" s="179"/>
    </row>
    <row r="1021" spans="4:11" x14ac:dyDescent="0.2">
      <c r="D1021" s="179"/>
      <c r="E1021" s="179"/>
      <c r="F1021" s="179"/>
      <c r="G1021" s="179"/>
      <c r="H1021" s="179"/>
      <c r="I1021" s="179"/>
      <c r="J1021" s="179"/>
      <c r="K1021" s="179"/>
    </row>
    <row r="1022" spans="4:11" x14ac:dyDescent="0.2">
      <c r="D1022" s="179"/>
      <c r="E1022" s="179"/>
      <c r="F1022" s="179"/>
      <c r="G1022" s="179"/>
      <c r="H1022" s="179"/>
      <c r="I1022" s="179"/>
      <c r="J1022" s="179"/>
      <c r="K1022" s="179"/>
    </row>
    <row r="1023" spans="4:11" x14ac:dyDescent="0.2">
      <c r="D1023" s="179"/>
      <c r="E1023" s="179"/>
      <c r="F1023" s="179"/>
      <c r="G1023" s="179"/>
      <c r="H1023" s="179"/>
      <c r="I1023" s="179"/>
      <c r="J1023" s="179"/>
      <c r="K1023" s="179"/>
    </row>
    <row r="1024" spans="4:11" x14ac:dyDescent="0.2">
      <c r="D1024" s="179"/>
      <c r="E1024" s="179"/>
      <c r="F1024" s="179"/>
      <c r="G1024" s="179"/>
      <c r="H1024" s="179"/>
      <c r="I1024" s="179"/>
      <c r="J1024" s="179"/>
      <c r="K1024" s="179"/>
    </row>
    <row r="1025" spans="4:11" x14ac:dyDescent="0.2">
      <c r="D1025" s="179"/>
      <c r="E1025" s="179"/>
      <c r="F1025" s="179"/>
      <c r="G1025" s="179"/>
      <c r="H1025" s="179"/>
      <c r="I1025" s="179"/>
      <c r="J1025" s="179"/>
      <c r="K1025" s="179"/>
    </row>
    <row r="1026" spans="4:11" x14ac:dyDescent="0.2">
      <c r="D1026" s="179"/>
      <c r="E1026" s="179"/>
      <c r="F1026" s="179"/>
      <c r="G1026" s="179"/>
      <c r="H1026" s="179"/>
      <c r="I1026" s="179"/>
      <c r="J1026" s="179"/>
      <c r="K1026" s="179"/>
    </row>
    <row r="1027" spans="4:11" x14ac:dyDescent="0.2">
      <c r="D1027" s="179"/>
      <c r="E1027" s="179"/>
      <c r="F1027" s="179"/>
      <c r="G1027" s="179"/>
      <c r="H1027" s="179"/>
      <c r="I1027" s="179"/>
      <c r="J1027" s="179"/>
      <c r="K1027" s="179"/>
    </row>
    <row r="1028" spans="4:11" x14ac:dyDescent="0.2">
      <c r="D1028" s="179"/>
      <c r="E1028" s="179"/>
      <c r="F1028" s="179"/>
      <c r="G1028" s="179"/>
      <c r="H1028" s="179"/>
      <c r="I1028" s="179"/>
      <c r="J1028" s="179"/>
      <c r="K1028" s="179"/>
    </row>
    <row r="1029" spans="4:11" x14ac:dyDescent="0.2">
      <c r="D1029" s="179"/>
      <c r="E1029" s="179"/>
      <c r="F1029" s="179"/>
      <c r="G1029" s="179"/>
      <c r="H1029" s="179"/>
      <c r="I1029" s="179"/>
      <c r="J1029" s="179"/>
      <c r="K1029" s="179"/>
    </row>
    <row r="1030" spans="4:11" x14ac:dyDescent="0.2">
      <c r="D1030" s="179"/>
      <c r="E1030" s="179"/>
      <c r="F1030" s="179"/>
      <c r="G1030" s="179"/>
      <c r="H1030" s="179"/>
      <c r="I1030" s="179"/>
      <c r="J1030" s="179"/>
      <c r="K1030" s="179"/>
    </row>
    <row r="1031" spans="4:11" x14ac:dyDescent="0.2">
      <c r="D1031" s="179"/>
      <c r="E1031" s="179"/>
      <c r="F1031" s="179"/>
      <c r="G1031" s="179"/>
      <c r="H1031" s="179"/>
      <c r="I1031" s="179"/>
      <c r="J1031" s="179"/>
      <c r="K1031" s="179"/>
    </row>
    <row r="1032" spans="4:11" x14ac:dyDescent="0.2">
      <c r="D1032" s="179"/>
      <c r="E1032" s="179"/>
      <c r="F1032" s="179"/>
      <c r="G1032" s="179"/>
      <c r="H1032" s="179"/>
      <c r="I1032" s="179"/>
      <c r="J1032" s="179"/>
      <c r="K1032" s="179"/>
    </row>
    <row r="1033" spans="4:11" x14ac:dyDescent="0.2">
      <c r="D1033" s="179"/>
      <c r="E1033" s="179"/>
      <c r="F1033" s="179"/>
      <c r="G1033" s="179"/>
      <c r="H1033" s="179"/>
      <c r="I1033" s="179"/>
      <c r="J1033" s="179"/>
      <c r="K1033" s="179"/>
    </row>
    <row r="1034" spans="4:11" x14ac:dyDescent="0.2">
      <c r="D1034" s="179"/>
      <c r="E1034" s="179"/>
      <c r="F1034" s="179"/>
      <c r="G1034" s="179"/>
      <c r="H1034" s="179"/>
      <c r="I1034" s="179"/>
      <c r="J1034" s="179"/>
      <c r="K1034" s="179"/>
    </row>
    <row r="1035" spans="4:11" x14ac:dyDescent="0.2">
      <c r="D1035" s="179"/>
      <c r="E1035" s="179"/>
      <c r="F1035" s="179"/>
      <c r="G1035" s="179"/>
      <c r="H1035" s="179"/>
      <c r="I1035" s="179"/>
      <c r="J1035" s="179"/>
      <c r="K1035" s="179"/>
    </row>
    <row r="1036" spans="4:11" x14ac:dyDescent="0.2">
      <c r="D1036" s="179"/>
      <c r="E1036" s="179"/>
      <c r="F1036" s="179"/>
      <c r="G1036" s="179"/>
      <c r="H1036" s="179"/>
      <c r="I1036" s="179"/>
      <c r="J1036" s="179"/>
      <c r="K1036" s="179"/>
    </row>
    <row r="1037" spans="4:11" x14ac:dyDescent="0.2">
      <c r="D1037" s="179"/>
      <c r="E1037" s="179"/>
      <c r="F1037" s="179"/>
      <c r="G1037" s="179"/>
      <c r="H1037" s="179"/>
      <c r="I1037" s="179"/>
      <c r="J1037" s="179"/>
      <c r="K1037" s="179"/>
    </row>
    <row r="1038" spans="4:11" x14ac:dyDescent="0.2">
      <c r="D1038" s="179"/>
      <c r="E1038" s="179"/>
      <c r="F1038" s="179"/>
      <c r="G1038" s="179"/>
      <c r="H1038" s="179"/>
      <c r="I1038" s="179"/>
      <c r="J1038" s="179"/>
      <c r="K1038" s="179"/>
    </row>
    <row r="1039" spans="4:11" x14ac:dyDescent="0.2">
      <c r="D1039" s="179"/>
      <c r="E1039" s="179"/>
      <c r="F1039" s="179"/>
      <c r="G1039" s="179"/>
      <c r="H1039" s="179"/>
      <c r="I1039" s="179"/>
      <c r="J1039" s="179"/>
      <c r="K1039" s="179"/>
    </row>
    <row r="1040" spans="4:11" x14ac:dyDescent="0.2">
      <c r="D1040" s="179"/>
      <c r="E1040" s="179"/>
      <c r="F1040" s="179"/>
      <c r="G1040" s="179"/>
      <c r="H1040" s="179"/>
      <c r="I1040" s="179"/>
      <c r="J1040" s="179"/>
      <c r="K1040" s="179"/>
    </row>
    <row r="1041" spans="4:11" x14ac:dyDescent="0.2">
      <c r="D1041" s="179"/>
      <c r="E1041" s="179"/>
      <c r="F1041" s="179"/>
      <c r="G1041" s="179"/>
      <c r="H1041" s="179"/>
      <c r="I1041" s="179"/>
      <c r="J1041" s="179"/>
      <c r="K1041" s="179"/>
    </row>
    <row r="1042" spans="4:11" x14ac:dyDescent="0.2">
      <c r="D1042" s="179"/>
      <c r="E1042" s="179"/>
      <c r="F1042" s="179"/>
      <c r="G1042" s="179"/>
      <c r="H1042" s="179"/>
      <c r="I1042" s="179"/>
      <c r="J1042" s="179"/>
      <c r="K1042" s="179"/>
    </row>
    <row r="1043" spans="4:11" x14ac:dyDescent="0.2">
      <c r="D1043" s="179"/>
      <c r="E1043" s="179"/>
      <c r="F1043" s="179"/>
      <c r="G1043" s="179"/>
      <c r="H1043" s="179"/>
      <c r="I1043" s="179"/>
      <c r="J1043" s="179"/>
      <c r="K1043" s="179"/>
    </row>
    <row r="1044" spans="4:11" x14ac:dyDescent="0.2">
      <c r="D1044" s="179"/>
      <c r="E1044" s="179"/>
      <c r="F1044" s="179"/>
      <c r="G1044" s="179"/>
      <c r="H1044" s="179"/>
      <c r="I1044" s="179"/>
      <c r="J1044" s="179"/>
      <c r="K1044" s="179"/>
    </row>
    <row r="1045" spans="4:11" x14ac:dyDescent="0.2">
      <c r="D1045" s="179"/>
      <c r="E1045" s="179"/>
      <c r="F1045" s="179"/>
      <c r="G1045" s="179"/>
      <c r="H1045" s="179"/>
      <c r="I1045" s="179"/>
      <c r="J1045" s="179"/>
      <c r="K1045" s="179"/>
    </row>
    <row r="1046" spans="4:11" x14ac:dyDescent="0.2">
      <c r="D1046" s="179"/>
      <c r="E1046" s="179"/>
      <c r="F1046" s="179"/>
      <c r="G1046" s="179"/>
      <c r="H1046" s="179"/>
      <c r="I1046" s="179"/>
      <c r="J1046" s="179"/>
      <c r="K1046" s="179"/>
    </row>
    <row r="1047" spans="4:11" x14ac:dyDescent="0.2">
      <c r="D1047" s="179"/>
      <c r="E1047" s="179"/>
      <c r="F1047" s="179"/>
      <c r="G1047" s="179"/>
      <c r="H1047" s="179"/>
      <c r="I1047" s="179"/>
      <c r="J1047" s="179"/>
      <c r="K1047" s="179"/>
    </row>
    <row r="1048" spans="4:11" x14ac:dyDescent="0.2">
      <c r="D1048" s="179"/>
      <c r="E1048" s="179"/>
      <c r="F1048" s="179"/>
      <c r="G1048" s="179"/>
      <c r="H1048" s="179"/>
      <c r="I1048" s="179"/>
      <c r="J1048" s="179"/>
      <c r="K1048" s="179"/>
    </row>
    <row r="1049" spans="4:11" x14ac:dyDescent="0.2">
      <c r="D1049" s="179"/>
      <c r="E1049" s="179"/>
      <c r="F1049" s="179"/>
      <c r="G1049" s="179"/>
      <c r="H1049" s="179"/>
      <c r="I1049" s="179"/>
      <c r="J1049" s="179"/>
      <c r="K1049" s="179"/>
    </row>
    <row r="1050" spans="4:11" x14ac:dyDescent="0.2">
      <c r="D1050" s="179"/>
      <c r="E1050" s="179"/>
      <c r="F1050" s="179"/>
      <c r="G1050" s="179"/>
      <c r="H1050" s="179"/>
      <c r="I1050" s="179"/>
      <c r="J1050" s="179"/>
      <c r="K1050" s="179"/>
    </row>
    <row r="1051" spans="4:11" x14ac:dyDescent="0.2">
      <c r="D1051" s="179"/>
      <c r="E1051" s="179"/>
      <c r="F1051" s="179"/>
      <c r="G1051" s="179"/>
      <c r="H1051" s="179"/>
      <c r="I1051" s="179"/>
      <c r="J1051" s="179"/>
      <c r="K1051" s="179"/>
    </row>
    <row r="1052" spans="4:11" x14ac:dyDescent="0.2">
      <c r="D1052" s="179"/>
      <c r="E1052" s="179"/>
      <c r="F1052" s="179"/>
      <c r="G1052" s="179"/>
      <c r="H1052" s="179"/>
      <c r="I1052" s="179"/>
      <c r="J1052" s="179"/>
      <c r="K1052" s="179"/>
    </row>
    <row r="1053" spans="4:11" x14ac:dyDescent="0.2">
      <c r="D1053" s="179"/>
      <c r="E1053" s="179"/>
      <c r="F1053" s="179"/>
      <c r="G1053" s="179"/>
      <c r="H1053" s="179"/>
      <c r="I1053" s="179"/>
      <c r="J1053" s="179"/>
      <c r="K1053" s="179"/>
    </row>
    <row r="1054" spans="4:11" x14ac:dyDescent="0.2">
      <c r="D1054" s="179"/>
      <c r="E1054" s="179"/>
      <c r="F1054" s="179"/>
      <c r="G1054" s="179"/>
      <c r="H1054" s="179"/>
      <c r="I1054" s="179"/>
      <c r="J1054" s="179"/>
      <c r="K1054" s="179"/>
    </row>
    <row r="1055" spans="4:11" x14ac:dyDescent="0.2">
      <c r="D1055" s="179"/>
      <c r="E1055" s="179"/>
      <c r="F1055" s="179"/>
      <c r="G1055" s="179"/>
      <c r="H1055" s="179"/>
      <c r="I1055" s="179"/>
      <c r="J1055" s="179"/>
      <c r="K1055" s="179"/>
    </row>
    <row r="1056" spans="4:11" x14ac:dyDescent="0.2">
      <c r="D1056" s="179"/>
      <c r="E1056" s="179"/>
      <c r="F1056" s="179"/>
      <c r="G1056" s="179"/>
      <c r="H1056" s="179"/>
      <c r="I1056" s="179"/>
      <c r="J1056" s="179"/>
      <c r="K1056" s="179"/>
    </row>
    <row r="1057" spans="4:11" x14ac:dyDescent="0.2">
      <c r="D1057" s="179"/>
      <c r="E1057" s="179"/>
      <c r="F1057" s="179"/>
      <c r="G1057" s="179"/>
      <c r="H1057" s="179"/>
      <c r="I1057" s="179"/>
      <c r="J1057" s="179"/>
      <c r="K1057" s="179"/>
    </row>
    <row r="1058" spans="4:11" x14ac:dyDescent="0.2">
      <c r="D1058" s="179"/>
      <c r="E1058" s="179"/>
      <c r="F1058" s="179"/>
      <c r="G1058" s="179"/>
      <c r="H1058" s="179"/>
      <c r="I1058" s="179"/>
      <c r="J1058" s="179"/>
      <c r="K1058" s="179"/>
    </row>
    <row r="1059" spans="4:11" x14ac:dyDescent="0.2">
      <c r="D1059" s="179"/>
      <c r="E1059" s="179"/>
      <c r="F1059" s="179"/>
      <c r="G1059" s="179"/>
      <c r="H1059" s="179"/>
      <c r="I1059" s="179"/>
      <c r="J1059" s="179"/>
      <c r="K1059" s="179"/>
    </row>
    <row r="1060" spans="4:11" x14ac:dyDescent="0.2">
      <c r="D1060" s="179"/>
      <c r="E1060" s="179"/>
      <c r="F1060" s="179"/>
      <c r="G1060" s="179"/>
      <c r="H1060" s="179"/>
      <c r="I1060" s="179"/>
      <c r="J1060" s="179"/>
      <c r="K1060" s="179"/>
    </row>
    <row r="1061" spans="4:11" x14ac:dyDescent="0.2">
      <c r="D1061" s="179"/>
      <c r="E1061" s="179"/>
      <c r="F1061" s="179"/>
      <c r="G1061" s="179"/>
      <c r="H1061" s="179"/>
      <c r="I1061" s="179"/>
      <c r="J1061" s="179"/>
      <c r="K1061" s="179"/>
    </row>
    <row r="1062" spans="4:11" x14ac:dyDescent="0.2">
      <c r="D1062" s="179"/>
      <c r="E1062" s="179"/>
      <c r="F1062" s="179"/>
      <c r="G1062" s="179"/>
      <c r="H1062" s="179"/>
      <c r="I1062" s="179"/>
      <c r="J1062" s="179"/>
      <c r="K1062" s="179"/>
    </row>
    <row r="1063" spans="4:11" x14ac:dyDescent="0.2">
      <c r="D1063" s="179"/>
      <c r="E1063" s="179"/>
      <c r="F1063" s="179"/>
      <c r="G1063" s="179"/>
      <c r="H1063" s="179"/>
      <c r="I1063" s="179"/>
      <c r="J1063" s="179"/>
      <c r="K1063" s="179"/>
    </row>
    <row r="1064" spans="4:11" x14ac:dyDescent="0.2">
      <c r="D1064" s="179"/>
      <c r="E1064" s="179"/>
      <c r="F1064" s="179"/>
      <c r="G1064" s="179"/>
      <c r="H1064" s="179"/>
      <c r="I1064" s="179"/>
      <c r="J1064" s="179"/>
      <c r="K1064" s="179"/>
    </row>
    <row r="1065" spans="4:11" x14ac:dyDescent="0.2">
      <c r="D1065" s="179"/>
      <c r="E1065" s="179"/>
      <c r="F1065" s="179"/>
      <c r="G1065" s="179"/>
      <c r="H1065" s="179"/>
      <c r="I1065" s="179"/>
      <c r="J1065" s="179"/>
      <c r="K1065" s="179"/>
    </row>
    <row r="1066" spans="4:11" x14ac:dyDescent="0.2">
      <c r="D1066" s="179"/>
      <c r="E1066" s="179"/>
      <c r="F1066" s="179"/>
      <c r="G1066" s="179"/>
      <c r="H1066" s="179"/>
      <c r="I1066" s="179"/>
      <c r="J1066" s="179"/>
      <c r="K1066" s="179"/>
    </row>
    <row r="1067" spans="4:11" x14ac:dyDescent="0.2">
      <c r="D1067" s="179"/>
      <c r="E1067" s="179"/>
      <c r="F1067" s="179"/>
      <c r="G1067" s="179"/>
      <c r="H1067" s="179"/>
      <c r="I1067" s="179"/>
      <c r="J1067" s="179"/>
      <c r="K1067" s="179"/>
    </row>
    <row r="1068" spans="4:11" x14ac:dyDescent="0.2">
      <c r="D1068" s="179"/>
      <c r="E1068" s="179"/>
      <c r="F1068" s="179"/>
      <c r="G1068" s="179"/>
      <c r="H1068" s="179"/>
      <c r="I1068" s="179"/>
      <c r="J1068" s="179"/>
      <c r="K1068" s="179"/>
    </row>
    <row r="1069" spans="4:11" x14ac:dyDescent="0.2">
      <c r="D1069" s="179"/>
      <c r="E1069" s="179"/>
      <c r="F1069" s="179"/>
      <c r="G1069" s="179"/>
      <c r="H1069" s="179"/>
      <c r="I1069" s="179"/>
      <c r="J1069" s="179"/>
      <c r="K1069" s="179"/>
    </row>
    <row r="1070" spans="4:11" x14ac:dyDescent="0.2">
      <c r="D1070" s="179"/>
      <c r="E1070" s="179"/>
      <c r="F1070" s="179"/>
      <c r="G1070" s="179"/>
      <c r="H1070" s="179"/>
      <c r="I1070" s="179"/>
      <c r="J1070" s="179"/>
      <c r="K1070" s="179"/>
    </row>
    <row r="1071" spans="4:11" x14ac:dyDescent="0.2">
      <c r="D1071" s="179"/>
      <c r="E1071" s="179"/>
      <c r="F1071" s="179"/>
      <c r="G1071" s="179"/>
      <c r="H1071" s="179"/>
      <c r="I1071" s="179"/>
      <c r="J1071" s="179"/>
      <c r="K1071" s="179"/>
    </row>
    <row r="1072" spans="4:11" x14ac:dyDescent="0.2">
      <c r="D1072" s="179"/>
      <c r="E1072" s="179"/>
      <c r="F1072" s="179"/>
      <c r="G1072" s="179"/>
      <c r="H1072" s="179"/>
      <c r="I1072" s="179"/>
      <c r="J1072" s="179"/>
      <c r="K1072" s="179"/>
    </row>
    <row r="1073" spans="4:11" x14ac:dyDescent="0.2">
      <c r="D1073" s="179"/>
      <c r="E1073" s="179"/>
      <c r="F1073" s="179"/>
      <c r="G1073" s="179"/>
      <c r="H1073" s="179"/>
      <c r="I1073" s="179"/>
      <c r="J1073" s="179"/>
      <c r="K1073" s="179"/>
    </row>
    <row r="1074" spans="4:11" x14ac:dyDescent="0.2">
      <c r="D1074" s="179"/>
      <c r="E1074" s="179"/>
      <c r="F1074" s="179"/>
      <c r="G1074" s="179"/>
      <c r="H1074" s="179"/>
      <c r="I1074" s="179"/>
      <c r="J1074" s="179"/>
      <c r="K1074" s="179"/>
    </row>
    <row r="1075" spans="4:11" x14ac:dyDescent="0.2">
      <c r="D1075" s="179"/>
      <c r="E1075" s="179"/>
      <c r="F1075" s="179"/>
      <c r="G1075" s="179"/>
      <c r="H1075" s="179"/>
      <c r="I1075" s="179"/>
      <c r="J1075" s="179"/>
      <c r="K1075" s="179"/>
    </row>
    <row r="1076" spans="4:11" x14ac:dyDescent="0.2">
      <c r="D1076" s="179"/>
      <c r="E1076" s="179"/>
      <c r="F1076" s="179"/>
      <c r="G1076" s="179"/>
      <c r="H1076" s="179"/>
      <c r="I1076" s="179"/>
      <c r="J1076" s="179"/>
      <c r="K1076" s="179"/>
    </row>
    <row r="1077" spans="4:11" x14ac:dyDescent="0.2">
      <c r="D1077" s="179"/>
      <c r="E1077" s="179"/>
      <c r="F1077" s="179"/>
      <c r="G1077" s="179"/>
      <c r="H1077" s="179"/>
      <c r="I1077" s="179"/>
      <c r="J1077" s="179"/>
      <c r="K1077" s="179"/>
    </row>
    <row r="1078" spans="4:11" x14ac:dyDescent="0.2">
      <c r="D1078" s="179"/>
      <c r="E1078" s="179"/>
      <c r="F1078" s="179"/>
      <c r="G1078" s="179"/>
      <c r="H1078" s="179"/>
      <c r="I1078" s="179"/>
      <c r="J1078" s="179"/>
      <c r="K1078" s="179"/>
    </row>
    <row r="1079" spans="4:11" x14ac:dyDescent="0.2">
      <c r="D1079" s="179"/>
      <c r="E1079" s="179"/>
      <c r="F1079" s="179"/>
      <c r="G1079" s="179"/>
      <c r="H1079" s="179"/>
      <c r="I1079" s="179"/>
      <c r="J1079" s="179"/>
      <c r="K1079" s="179"/>
    </row>
    <row r="1080" spans="4:11" x14ac:dyDescent="0.2">
      <c r="D1080" s="179"/>
      <c r="E1080" s="179"/>
      <c r="F1080" s="179"/>
      <c r="G1080" s="179"/>
      <c r="H1080" s="179"/>
      <c r="I1080" s="179"/>
      <c r="J1080" s="179"/>
      <c r="K1080" s="179"/>
    </row>
    <row r="1081" spans="4:11" x14ac:dyDescent="0.2">
      <c r="D1081" s="179"/>
      <c r="E1081" s="179"/>
      <c r="F1081" s="179"/>
      <c r="G1081" s="179"/>
      <c r="H1081" s="179"/>
      <c r="I1081" s="179"/>
      <c r="J1081" s="179"/>
      <c r="K1081" s="179"/>
    </row>
    <row r="1082" spans="4:11" x14ac:dyDescent="0.2">
      <c r="D1082" s="179"/>
      <c r="E1082" s="179"/>
      <c r="F1082" s="179"/>
      <c r="G1082" s="179"/>
      <c r="H1082" s="179"/>
      <c r="I1082" s="179"/>
      <c r="J1082" s="179"/>
      <c r="K1082" s="179"/>
    </row>
    <row r="1083" spans="4:11" x14ac:dyDescent="0.2">
      <c r="D1083" s="179"/>
      <c r="E1083" s="179"/>
      <c r="F1083" s="179"/>
      <c r="G1083" s="179"/>
      <c r="H1083" s="179"/>
      <c r="I1083" s="179"/>
      <c r="J1083" s="179"/>
      <c r="K1083" s="179"/>
    </row>
    <row r="1084" spans="4:11" x14ac:dyDescent="0.2">
      <c r="D1084" s="179"/>
      <c r="E1084" s="179"/>
      <c r="F1084" s="179"/>
      <c r="G1084" s="179"/>
      <c r="H1084" s="179"/>
      <c r="I1084" s="179"/>
      <c r="J1084" s="179"/>
      <c r="K1084" s="179"/>
    </row>
    <row r="1085" spans="4:11" x14ac:dyDescent="0.2">
      <c r="D1085" s="179"/>
      <c r="E1085" s="179"/>
      <c r="F1085" s="179"/>
      <c r="G1085" s="179"/>
      <c r="H1085" s="179"/>
      <c r="I1085" s="179"/>
      <c r="J1085" s="179"/>
      <c r="K1085" s="179"/>
    </row>
    <row r="1086" spans="4:11" x14ac:dyDescent="0.2">
      <c r="D1086" s="179"/>
      <c r="E1086" s="179"/>
      <c r="F1086" s="179"/>
      <c r="G1086" s="179"/>
      <c r="H1086" s="179"/>
      <c r="I1086" s="179"/>
      <c r="J1086" s="179"/>
      <c r="K1086" s="179"/>
    </row>
    <row r="1087" spans="4:11" x14ac:dyDescent="0.2">
      <c r="D1087" s="179"/>
      <c r="E1087" s="179"/>
      <c r="F1087" s="179"/>
      <c r="G1087" s="179"/>
      <c r="H1087" s="179"/>
      <c r="I1087" s="179"/>
      <c r="J1087" s="179"/>
      <c r="K1087" s="179"/>
    </row>
    <row r="1088" spans="4:11" x14ac:dyDescent="0.2">
      <c r="D1088" s="179"/>
      <c r="E1088" s="179"/>
      <c r="F1088" s="179"/>
      <c r="G1088" s="179"/>
      <c r="H1088" s="179"/>
      <c r="I1088" s="179"/>
      <c r="J1088" s="179"/>
      <c r="K1088" s="179"/>
    </row>
    <row r="1089" spans="4:11" x14ac:dyDescent="0.2">
      <c r="D1089" s="179"/>
      <c r="E1089" s="179"/>
      <c r="F1089" s="179"/>
      <c r="G1089" s="179"/>
      <c r="H1089" s="179"/>
      <c r="I1089" s="179"/>
      <c r="J1089" s="179"/>
      <c r="K1089" s="179"/>
    </row>
    <row r="1090" spans="4:11" x14ac:dyDescent="0.2">
      <c r="D1090" s="179"/>
      <c r="E1090" s="179"/>
      <c r="F1090" s="179"/>
      <c r="G1090" s="179"/>
      <c r="H1090" s="179"/>
      <c r="I1090" s="179"/>
      <c r="J1090" s="179"/>
      <c r="K1090" s="179"/>
    </row>
    <row r="1091" spans="4:11" x14ac:dyDescent="0.2">
      <c r="D1091" s="179"/>
      <c r="E1091" s="179"/>
      <c r="F1091" s="179"/>
      <c r="G1091" s="179"/>
      <c r="H1091" s="179"/>
      <c r="I1091" s="179"/>
      <c r="J1091" s="179"/>
      <c r="K1091" s="179"/>
    </row>
    <row r="1092" spans="4:11" x14ac:dyDescent="0.2">
      <c r="D1092" s="179"/>
      <c r="E1092" s="179"/>
      <c r="F1092" s="179"/>
      <c r="G1092" s="179"/>
      <c r="H1092" s="179"/>
      <c r="I1092" s="179"/>
      <c r="J1092" s="179"/>
      <c r="K1092" s="179"/>
    </row>
    <row r="1093" spans="4:11" x14ac:dyDescent="0.2">
      <c r="D1093" s="179"/>
      <c r="E1093" s="179"/>
      <c r="F1093" s="179"/>
      <c r="G1093" s="179"/>
      <c r="H1093" s="179"/>
      <c r="I1093" s="179"/>
      <c r="J1093" s="179"/>
      <c r="K1093" s="179"/>
    </row>
    <row r="1094" spans="4:11" x14ac:dyDescent="0.2">
      <c r="D1094" s="179"/>
      <c r="E1094" s="179"/>
      <c r="F1094" s="179"/>
      <c r="G1094" s="179"/>
      <c r="H1094" s="179"/>
      <c r="I1094" s="179"/>
      <c r="J1094" s="179"/>
      <c r="K1094" s="179"/>
    </row>
    <row r="1095" spans="4:11" x14ac:dyDescent="0.2">
      <c r="D1095" s="179"/>
      <c r="E1095" s="179"/>
      <c r="F1095" s="179"/>
      <c r="G1095" s="179"/>
      <c r="H1095" s="179"/>
      <c r="I1095" s="179"/>
      <c r="J1095" s="179"/>
      <c r="K1095" s="179"/>
    </row>
    <row r="1096" spans="4:11" x14ac:dyDescent="0.2">
      <c r="D1096" s="179"/>
      <c r="E1096" s="179"/>
      <c r="F1096" s="179"/>
      <c r="G1096" s="179"/>
      <c r="H1096" s="179"/>
      <c r="I1096" s="179"/>
      <c r="J1096" s="179"/>
      <c r="K1096" s="179"/>
    </row>
    <row r="1097" spans="4:11" x14ac:dyDescent="0.2">
      <c r="D1097" s="179"/>
      <c r="E1097" s="179"/>
      <c r="F1097" s="179"/>
      <c r="G1097" s="179"/>
      <c r="H1097" s="179"/>
      <c r="I1097" s="179"/>
      <c r="J1097" s="179"/>
      <c r="K1097" s="179"/>
    </row>
    <row r="1098" spans="4:11" x14ac:dyDescent="0.2">
      <c r="D1098" s="179"/>
      <c r="E1098" s="179"/>
      <c r="F1098" s="179"/>
      <c r="G1098" s="179"/>
      <c r="H1098" s="179"/>
      <c r="I1098" s="179"/>
      <c r="J1098" s="179"/>
      <c r="K1098" s="179"/>
    </row>
    <row r="1099" spans="4:11" x14ac:dyDescent="0.2">
      <c r="D1099" s="179"/>
      <c r="E1099" s="179"/>
      <c r="F1099" s="179"/>
      <c r="G1099" s="179"/>
      <c r="H1099" s="179"/>
      <c r="I1099" s="179"/>
      <c r="J1099" s="179"/>
      <c r="K1099" s="179"/>
    </row>
    <row r="1100" spans="4:11" x14ac:dyDescent="0.2">
      <c r="D1100" s="179"/>
      <c r="E1100" s="179"/>
      <c r="F1100" s="179"/>
      <c r="G1100" s="179"/>
      <c r="H1100" s="179"/>
      <c r="I1100" s="179"/>
      <c r="J1100" s="179"/>
      <c r="K1100" s="179"/>
    </row>
    <row r="1101" spans="4:11" x14ac:dyDescent="0.2">
      <c r="D1101" s="179"/>
      <c r="E1101" s="179"/>
      <c r="F1101" s="179"/>
      <c r="G1101" s="179"/>
      <c r="H1101" s="179"/>
      <c r="I1101" s="179"/>
      <c r="J1101" s="179"/>
      <c r="K1101" s="179"/>
    </row>
    <row r="1102" spans="4:11" x14ac:dyDescent="0.2">
      <c r="D1102" s="179"/>
      <c r="E1102" s="179"/>
      <c r="F1102" s="179"/>
      <c r="G1102" s="179"/>
      <c r="H1102" s="179"/>
      <c r="I1102" s="179"/>
      <c r="J1102" s="179"/>
      <c r="K1102" s="179"/>
    </row>
    <row r="1103" spans="4:11" x14ac:dyDescent="0.2">
      <c r="D1103" s="179"/>
      <c r="E1103" s="179"/>
      <c r="F1103" s="179"/>
      <c r="G1103" s="179"/>
      <c r="H1103" s="179"/>
      <c r="I1103" s="179"/>
      <c r="J1103" s="179"/>
      <c r="K1103" s="179"/>
    </row>
    <row r="1104" spans="4:11" x14ac:dyDescent="0.2">
      <c r="D1104" s="179"/>
      <c r="E1104" s="179"/>
      <c r="F1104" s="179"/>
      <c r="G1104" s="179"/>
      <c r="H1104" s="179"/>
      <c r="I1104" s="179"/>
      <c r="J1104" s="179"/>
      <c r="K1104" s="179"/>
    </row>
    <row r="1105" spans="4:11" x14ac:dyDescent="0.2">
      <c r="D1105" s="179"/>
      <c r="E1105" s="179"/>
      <c r="F1105" s="179"/>
      <c r="G1105" s="179"/>
      <c r="H1105" s="179"/>
      <c r="I1105" s="179"/>
      <c r="J1105" s="179"/>
      <c r="K1105" s="179"/>
    </row>
    <row r="1106" spans="4:11" x14ac:dyDescent="0.2">
      <c r="D1106" s="179"/>
      <c r="E1106" s="179"/>
      <c r="F1106" s="179"/>
      <c r="G1106" s="179"/>
      <c r="H1106" s="179"/>
      <c r="I1106" s="179"/>
      <c r="J1106" s="179"/>
      <c r="K1106" s="179"/>
    </row>
    <row r="1107" spans="4:11" x14ac:dyDescent="0.2">
      <c r="D1107" s="179"/>
      <c r="E1107" s="179"/>
      <c r="F1107" s="179"/>
      <c r="G1107" s="179"/>
      <c r="H1107" s="179"/>
      <c r="I1107" s="179"/>
      <c r="J1107" s="179"/>
      <c r="K1107" s="179"/>
    </row>
    <row r="1108" spans="4:11" x14ac:dyDescent="0.2">
      <c r="D1108" s="179"/>
      <c r="E1108" s="179"/>
      <c r="F1108" s="179"/>
      <c r="G1108" s="179"/>
      <c r="H1108" s="179"/>
      <c r="I1108" s="179"/>
      <c r="J1108" s="179"/>
      <c r="K1108" s="179"/>
    </row>
    <row r="1109" spans="4:11" x14ac:dyDescent="0.2">
      <c r="D1109" s="179"/>
      <c r="E1109" s="179"/>
      <c r="F1109" s="179"/>
      <c r="G1109" s="179"/>
      <c r="H1109" s="179"/>
      <c r="I1109" s="179"/>
      <c r="J1109" s="179"/>
      <c r="K1109" s="179"/>
    </row>
    <row r="1110" spans="4:11" x14ac:dyDescent="0.2">
      <c r="D1110" s="179"/>
      <c r="E1110" s="179"/>
      <c r="F1110" s="179"/>
      <c r="G1110" s="179"/>
      <c r="H1110" s="179"/>
      <c r="I1110" s="179"/>
      <c r="J1110" s="179"/>
      <c r="K1110" s="179"/>
    </row>
    <row r="1111" spans="4:11" x14ac:dyDescent="0.2">
      <c r="D1111" s="179"/>
      <c r="E1111" s="179"/>
      <c r="F1111" s="179"/>
      <c r="G1111" s="179"/>
      <c r="H1111" s="179"/>
      <c r="I1111" s="179"/>
      <c r="J1111" s="179"/>
      <c r="K1111" s="179"/>
    </row>
    <row r="1112" spans="4:11" x14ac:dyDescent="0.2">
      <c r="D1112" s="179"/>
      <c r="E1112" s="179"/>
      <c r="F1112" s="179"/>
      <c r="G1112" s="179"/>
      <c r="H1112" s="179"/>
      <c r="I1112" s="179"/>
      <c r="J1112" s="179"/>
      <c r="K1112" s="179"/>
    </row>
    <row r="1113" spans="4:11" x14ac:dyDescent="0.2">
      <c r="D1113" s="179"/>
      <c r="E1113" s="179"/>
      <c r="F1113" s="179"/>
      <c r="G1113" s="179"/>
      <c r="H1113" s="179"/>
      <c r="I1113" s="179"/>
      <c r="J1113" s="179"/>
      <c r="K1113" s="179"/>
    </row>
    <row r="1114" spans="4:11" x14ac:dyDescent="0.2">
      <c r="D1114" s="179"/>
      <c r="E1114" s="179"/>
      <c r="F1114" s="179"/>
      <c r="G1114" s="179"/>
      <c r="H1114" s="179"/>
      <c r="I1114" s="179"/>
      <c r="J1114" s="179"/>
      <c r="K1114" s="179"/>
    </row>
    <row r="1115" spans="4:11" x14ac:dyDescent="0.2">
      <c r="D1115" s="179"/>
      <c r="E1115" s="179"/>
      <c r="F1115" s="179"/>
      <c r="G1115" s="179"/>
      <c r="H1115" s="179"/>
      <c r="I1115" s="179"/>
      <c r="J1115" s="179"/>
      <c r="K1115" s="179"/>
    </row>
    <row r="1116" spans="4:11" x14ac:dyDescent="0.2">
      <c r="D1116" s="179"/>
      <c r="E1116" s="179"/>
      <c r="F1116" s="179"/>
      <c r="G1116" s="179"/>
      <c r="H1116" s="179"/>
      <c r="I1116" s="179"/>
      <c r="J1116" s="179"/>
      <c r="K1116" s="179"/>
    </row>
    <row r="1117" spans="4:11" x14ac:dyDescent="0.2">
      <c r="D1117" s="179"/>
      <c r="E1117" s="179"/>
      <c r="F1117" s="179"/>
      <c r="G1117" s="179"/>
      <c r="H1117" s="179"/>
      <c r="I1117" s="179"/>
      <c r="J1117" s="179"/>
      <c r="K1117" s="179"/>
    </row>
    <row r="1118" spans="4:11" x14ac:dyDescent="0.2">
      <c r="D1118" s="179"/>
      <c r="E1118" s="179"/>
      <c r="F1118" s="179"/>
      <c r="G1118" s="179"/>
      <c r="H1118" s="179"/>
      <c r="I1118" s="179"/>
      <c r="J1118" s="179"/>
      <c r="K1118" s="179"/>
    </row>
    <row r="1119" spans="4:11" x14ac:dyDescent="0.2">
      <c r="D1119" s="179"/>
      <c r="E1119" s="179"/>
      <c r="F1119" s="179"/>
      <c r="G1119" s="179"/>
      <c r="H1119" s="179"/>
      <c r="I1119" s="179"/>
      <c r="J1119" s="179"/>
      <c r="K1119" s="179"/>
    </row>
    <row r="1120" spans="4:11" x14ac:dyDescent="0.2">
      <c r="D1120" s="179"/>
      <c r="E1120" s="179"/>
      <c r="F1120" s="179"/>
      <c r="G1120" s="179"/>
      <c r="H1120" s="179"/>
      <c r="I1120" s="179"/>
      <c r="J1120" s="179"/>
      <c r="K1120" s="179"/>
    </row>
    <row r="1121" spans="4:11" x14ac:dyDescent="0.2">
      <c r="D1121" s="179"/>
      <c r="E1121" s="179"/>
      <c r="F1121" s="179"/>
      <c r="G1121" s="179"/>
      <c r="H1121" s="179"/>
      <c r="I1121" s="179"/>
      <c r="J1121" s="179"/>
      <c r="K1121" s="179"/>
    </row>
    <row r="1122" spans="4:11" x14ac:dyDescent="0.2">
      <c r="D1122" s="179"/>
      <c r="E1122" s="179"/>
      <c r="F1122" s="179"/>
      <c r="G1122" s="179"/>
      <c r="H1122" s="179"/>
      <c r="I1122" s="179"/>
      <c r="J1122" s="179"/>
      <c r="K1122" s="179"/>
    </row>
    <row r="1123" spans="4:11" x14ac:dyDescent="0.2">
      <c r="D1123" s="179"/>
      <c r="E1123" s="179"/>
      <c r="F1123" s="179"/>
      <c r="G1123" s="179"/>
      <c r="H1123" s="179"/>
      <c r="I1123" s="179"/>
      <c r="J1123" s="179"/>
      <c r="K1123" s="179"/>
    </row>
    <row r="1124" spans="4:11" x14ac:dyDescent="0.2">
      <c r="D1124" s="179"/>
      <c r="E1124" s="179"/>
      <c r="F1124" s="179"/>
      <c r="G1124" s="179"/>
      <c r="H1124" s="179"/>
      <c r="I1124" s="179"/>
      <c r="J1124" s="179"/>
      <c r="K1124" s="179"/>
    </row>
    <row r="1125" spans="4:11" x14ac:dyDescent="0.2">
      <c r="D1125" s="179"/>
      <c r="E1125" s="179"/>
      <c r="F1125" s="179"/>
      <c r="G1125" s="179"/>
      <c r="H1125" s="179"/>
      <c r="I1125" s="179"/>
      <c r="J1125" s="179"/>
      <c r="K1125" s="179"/>
    </row>
    <row r="1126" spans="4:11" x14ac:dyDescent="0.2">
      <c r="D1126" s="179"/>
      <c r="E1126" s="179"/>
      <c r="F1126" s="179"/>
      <c r="G1126" s="179"/>
      <c r="H1126" s="179"/>
      <c r="I1126" s="179"/>
      <c r="J1126" s="179"/>
      <c r="K1126" s="179"/>
    </row>
    <row r="1127" spans="4:11" x14ac:dyDescent="0.2">
      <c r="D1127" s="179"/>
      <c r="E1127" s="179"/>
      <c r="F1127" s="179"/>
      <c r="G1127" s="179"/>
      <c r="H1127" s="179"/>
      <c r="I1127" s="179"/>
      <c r="J1127" s="179"/>
      <c r="K1127" s="179"/>
    </row>
    <row r="1128" spans="4:11" x14ac:dyDescent="0.2">
      <c r="D1128" s="179"/>
      <c r="E1128" s="179"/>
      <c r="F1128" s="179"/>
      <c r="G1128" s="179"/>
      <c r="H1128" s="179"/>
      <c r="I1128" s="179"/>
      <c r="J1128" s="179"/>
      <c r="K1128" s="179"/>
    </row>
    <row r="1129" spans="4:11" x14ac:dyDescent="0.2">
      <c r="D1129" s="179"/>
      <c r="E1129" s="179"/>
      <c r="F1129" s="179"/>
      <c r="G1129" s="179"/>
      <c r="H1129" s="179"/>
      <c r="I1129" s="179"/>
      <c r="J1129" s="179"/>
      <c r="K1129" s="179"/>
    </row>
    <row r="1130" spans="4:11" x14ac:dyDescent="0.2">
      <c r="D1130" s="179"/>
      <c r="E1130" s="179"/>
      <c r="F1130" s="179"/>
      <c r="G1130" s="179"/>
      <c r="H1130" s="179"/>
      <c r="I1130" s="179"/>
      <c r="J1130" s="179"/>
      <c r="K1130" s="179"/>
    </row>
    <row r="1131" spans="4:11" x14ac:dyDescent="0.2">
      <c r="D1131" s="179"/>
      <c r="E1131" s="179"/>
      <c r="F1131" s="179"/>
      <c r="G1131" s="179"/>
      <c r="H1131" s="179"/>
      <c r="I1131" s="179"/>
      <c r="J1131" s="179"/>
      <c r="K1131" s="179"/>
    </row>
    <row r="1132" spans="4:11" x14ac:dyDescent="0.2">
      <c r="D1132" s="179"/>
      <c r="E1132" s="179"/>
      <c r="F1132" s="179"/>
      <c r="G1132" s="179"/>
      <c r="H1132" s="179"/>
      <c r="I1132" s="179"/>
      <c r="J1132" s="179"/>
      <c r="K1132" s="179"/>
    </row>
    <row r="1133" spans="4:11" x14ac:dyDescent="0.2">
      <c r="D1133" s="179"/>
      <c r="E1133" s="179"/>
      <c r="F1133" s="179"/>
      <c r="G1133" s="179"/>
      <c r="H1133" s="179"/>
      <c r="I1133" s="179"/>
      <c r="J1133" s="179"/>
      <c r="K1133" s="179"/>
    </row>
    <row r="1134" spans="4:11" x14ac:dyDescent="0.2">
      <c r="D1134" s="179"/>
      <c r="E1134" s="179"/>
      <c r="F1134" s="179"/>
      <c r="G1134" s="179"/>
      <c r="H1134" s="179"/>
      <c r="I1134" s="179"/>
      <c r="J1134" s="179"/>
      <c r="K1134" s="179"/>
    </row>
    <row r="1135" spans="4:11" x14ac:dyDescent="0.2">
      <c r="D1135" s="179"/>
      <c r="E1135" s="179"/>
      <c r="F1135" s="179"/>
      <c r="G1135" s="179"/>
      <c r="H1135" s="179"/>
      <c r="I1135" s="179"/>
      <c r="J1135" s="179"/>
      <c r="K1135" s="179"/>
    </row>
    <row r="1136" spans="4:11" x14ac:dyDescent="0.2">
      <c r="D1136" s="179"/>
      <c r="E1136" s="179"/>
      <c r="F1136" s="179"/>
      <c r="G1136" s="179"/>
      <c r="H1136" s="179"/>
      <c r="I1136" s="179"/>
      <c r="J1136" s="179"/>
      <c r="K1136" s="179"/>
    </row>
    <row r="1137" spans="4:11" x14ac:dyDescent="0.2">
      <c r="D1137" s="179"/>
      <c r="E1137" s="179"/>
      <c r="F1137" s="179"/>
      <c r="G1137" s="179"/>
      <c r="H1137" s="179"/>
      <c r="I1137" s="179"/>
      <c r="J1137" s="179"/>
      <c r="K1137" s="179"/>
    </row>
    <row r="1138" spans="4:11" x14ac:dyDescent="0.2">
      <c r="D1138" s="179"/>
      <c r="E1138" s="179"/>
      <c r="F1138" s="179"/>
      <c r="G1138" s="179"/>
      <c r="H1138" s="179"/>
      <c r="I1138" s="179"/>
      <c r="J1138" s="179"/>
      <c r="K1138" s="179"/>
    </row>
    <row r="1139" spans="4:11" x14ac:dyDescent="0.2">
      <c r="D1139" s="179"/>
      <c r="E1139" s="179"/>
      <c r="F1139" s="179"/>
      <c r="G1139" s="179"/>
      <c r="H1139" s="179"/>
      <c r="I1139" s="179"/>
      <c r="J1139" s="179"/>
      <c r="K1139" s="179"/>
    </row>
    <row r="1140" spans="4:11" x14ac:dyDescent="0.2">
      <c r="D1140" s="179"/>
      <c r="E1140" s="179"/>
      <c r="F1140" s="179"/>
      <c r="G1140" s="179"/>
      <c r="H1140" s="179"/>
      <c r="I1140" s="179"/>
      <c r="J1140" s="179"/>
      <c r="K1140" s="179"/>
    </row>
    <row r="1141" spans="4:11" x14ac:dyDescent="0.2">
      <c r="D1141" s="179"/>
      <c r="E1141" s="179"/>
      <c r="F1141" s="179"/>
      <c r="G1141" s="179"/>
      <c r="H1141" s="179"/>
      <c r="I1141" s="179"/>
      <c r="J1141" s="179"/>
      <c r="K1141" s="179"/>
    </row>
    <row r="1142" spans="4:11" x14ac:dyDescent="0.2">
      <c r="D1142" s="179"/>
      <c r="E1142" s="179"/>
      <c r="F1142" s="179"/>
      <c r="G1142" s="179"/>
      <c r="H1142" s="179"/>
      <c r="I1142" s="179"/>
      <c r="J1142" s="179"/>
      <c r="K1142" s="179"/>
    </row>
    <row r="1143" spans="4:11" x14ac:dyDescent="0.2">
      <c r="D1143" s="179"/>
      <c r="E1143" s="179"/>
      <c r="F1143" s="179"/>
      <c r="G1143" s="179"/>
      <c r="H1143" s="179"/>
      <c r="I1143" s="179"/>
      <c r="J1143" s="179"/>
      <c r="K1143" s="179"/>
    </row>
    <row r="1144" spans="4:11" x14ac:dyDescent="0.2">
      <c r="D1144" s="179"/>
      <c r="E1144" s="179"/>
      <c r="F1144" s="179"/>
      <c r="G1144" s="179"/>
      <c r="H1144" s="179"/>
      <c r="I1144" s="179"/>
      <c r="J1144" s="179"/>
      <c r="K1144" s="179"/>
    </row>
    <row r="1145" spans="4:11" x14ac:dyDescent="0.2">
      <c r="D1145" s="179"/>
      <c r="E1145" s="179"/>
      <c r="F1145" s="179"/>
      <c r="G1145" s="179"/>
      <c r="H1145" s="179"/>
      <c r="I1145" s="179"/>
      <c r="J1145" s="179"/>
      <c r="K1145" s="179"/>
    </row>
    <row r="1146" spans="4:11" x14ac:dyDescent="0.2">
      <c r="D1146" s="179"/>
      <c r="E1146" s="179"/>
      <c r="F1146" s="179"/>
      <c r="G1146" s="179"/>
      <c r="H1146" s="179"/>
      <c r="I1146" s="179"/>
      <c r="J1146" s="179"/>
      <c r="K1146" s="179"/>
    </row>
    <row r="1147" spans="4:11" x14ac:dyDescent="0.2">
      <c r="D1147" s="179"/>
      <c r="E1147" s="179"/>
      <c r="F1147" s="179"/>
      <c r="G1147" s="179"/>
      <c r="H1147" s="179"/>
      <c r="I1147" s="179"/>
      <c r="J1147" s="179"/>
      <c r="K1147" s="179"/>
    </row>
    <row r="1148" spans="4:11" x14ac:dyDescent="0.2">
      <c r="D1148" s="179"/>
      <c r="E1148" s="179"/>
      <c r="F1148" s="179"/>
      <c r="G1148" s="179"/>
      <c r="H1148" s="179"/>
      <c r="I1148" s="179"/>
      <c r="J1148" s="179"/>
      <c r="K1148" s="179"/>
    </row>
    <row r="1149" spans="4:11" x14ac:dyDescent="0.2">
      <c r="D1149" s="179"/>
      <c r="E1149" s="179"/>
      <c r="F1149" s="179"/>
      <c r="G1149" s="179"/>
      <c r="H1149" s="179"/>
      <c r="I1149" s="179"/>
      <c r="J1149" s="179"/>
      <c r="K1149" s="179"/>
    </row>
    <row r="1150" spans="4:11" x14ac:dyDescent="0.2">
      <c r="D1150" s="179"/>
      <c r="E1150" s="179"/>
      <c r="F1150" s="179"/>
      <c r="G1150" s="179"/>
      <c r="H1150" s="179"/>
      <c r="I1150" s="179"/>
      <c r="J1150" s="179"/>
      <c r="K1150" s="179"/>
    </row>
    <row r="1151" spans="4:11" x14ac:dyDescent="0.2">
      <c r="D1151" s="179"/>
      <c r="E1151" s="179"/>
      <c r="F1151" s="179"/>
      <c r="G1151" s="179"/>
      <c r="H1151" s="179"/>
      <c r="I1151" s="179"/>
      <c r="J1151" s="179"/>
      <c r="K1151" s="179"/>
    </row>
    <row r="1152" spans="4:11" x14ac:dyDescent="0.2">
      <c r="D1152" s="179"/>
      <c r="E1152" s="179"/>
      <c r="F1152" s="179"/>
      <c r="G1152" s="179"/>
      <c r="H1152" s="179"/>
      <c r="I1152" s="179"/>
      <c r="J1152" s="179"/>
      <c r="K1152" s="179"/>
    </row>
    <row r="1153" spans="4:11" x14ac:dyDescent="0.2">
      <c r="D1153" s="179"/>
      <c r="E1153" s="179"/>
      <c r="F1153" s="179"/>
      <c r="G1153" s="179"/>
      <c r="H1153" s="179"/>
      <c r="I1153" s="179"/>
      <c r="J1153" s="179"/>
      <c r="K1153" s="179"/>
    </row>
    <row r="1154" spans="4:11" x14ac:dyDescent="0.2">
      <c r="D1154" s="179"/>
      <c r="E1154" s="179"/>
      <c r="F1154" s="179"/>
      <c r="G1154" s="179"/>
      <c r="H1154" s="179"/>
      <c r="I1154" s="179"/>
      <c r="J1154" s="179"/>
      <c r="K1154" s="179"/>
    </row>
    <row r="1155" spans="4:11" x14ac:dyDescent="0.2">
      <c r="D1155" s="179"/>
      <c r="E1155" s="179"/>
      <c r="F1155" s="179"/>
      <c r="G1155" s="179"/>
      <c r="H1155" s="179"/>
      <c r="I1155" s="179"/>
      <c r="J1155" s="179"/>
      <c r="K1155" s="179"/>
    </row>
    <row r="1156" spans="4:11" x14ac:dyDescent="0.2">
      <c r="D1156" s="179"/>
      <c r="E1156" s="179"/>
      <c r="F1156" s="179"/>
      <c r="G1156" s="179"/>
      <c r="H1156" s="179"/>
      <c r="I1156" s="179"/>
      <c r="J1156" s="179"/>
      <c r="K1156" s="179"/>
    </row>
    <row r="1157" spans="4:11" x14ac:dyDescent="0.2">
      <c r="D1157" s="179"/>
      <c r="E1157" s="179"/>
      <c r="F1157" s="179"/>
      <c r="G1157" s="179"/>
      <c r="H1157" s="179"/>
      <c r="I1157" s="179"/>
      <c r="J1157" s="179"/>
      <c r="K1157" s="179"/>
    </row>
    <row r="1158" spans="4:11" x14ac:dyDescent="0.2">
      <c r="D1158" s="179"/>
      <c r="E1158" s="179"/>
      <c r="F1158" s="179"/>
      <c r="G1158" s="179"/>
      <c r="H1158" s="179"/>
      <c r="I1158" s="179"/>
      <c r="J1158" s="179"/>
      <c r="K1158" s="179"/>
    </row>
    <row r="1159" spans="4:11" x14ac:dyDescent="0.2">
      <c r="D1159" s="179"/>
      <c r="E1159" s="179"/>
      <c r="F1159" s="179"/>
      <c r="G1159" s="179"/>
      <c r="H1159" s="179"/>
      <c r="I1159" s="179"/>
      <c r="J1159" s="179"/>
      <c r="K1159" s="179"/>
    </row>
    <row r="1160" spans="4:11" x14ac:dyDescent="0.2">
      <c r="D1160" s="179"/>
      <c r="E1160" s="179"/>
      <c r="F1160" s="179"/>
      <c r="G1160" s="179"/>
      <c r="H1160" s="179"/>
      <c r="I1160" s="179"/>
      <c r="J1160" s="179"/>
      <c r="K1160" s="179"/>
    </row>
    <row r="1161" spans="4:11" x14ac:dyDescent="0.2">
      <c r="D1161" s="179"/>
      <c r="E1161" s="179"/>
      <c r="F1161" s="179"/>
      <c r="G1161" s="179"/>
      <c r="H1161" s="179"/>
      <c r="I1161" s="179"/>
      <c r="J1161" s="179"/>
      <c r="K1161" s="179"/>
    </row>
    <row r="1162" spans="4:11" x14ac:dyDescent="0.2">
      <c r="D1162" s="179"/>
      <c r="E1162" s="179"/>
      <c r="F1162" s="179"/>
      <c r="G1162" s="179"/>
      <c r="H1162" s="179"/>
      <c r="I1162" s="179"/>
      <c r="J1162" s="179"/>
      <c r="K1162" s="179"/>
    </row>
    <row r="1163" spans="4:11" x14ac:dyDescent="0.2">
      <c r="D1163" s="179"/>
      <c r="E1163" s="179"/>
      <c r="F1163" s="179"/>
      <c r="G1163" s="179"/>
      <c r="H1163" s="179"/>
      <c r="I1163" s="179"/>
      <c r="J1163" s="179"/>
      <c r="K1163" s="179"/>
    </row>
    <row r="1164" spans="4:11" x14ac:dyDescent="0.2">
      <c r="D1164" s="179"/>
      <c r="E1164" s="179"/>
      <c r="F1164" s="179"/>
      <c r="G1164" s="179"/>
      <c r="H1164" s="179"/>
      <c r="I1164" s="179"/>
      <c r="J1164" s="179"/>
      <c r="K1164" s="179"/>
    </row>
    <row r="1165" spans="4:11" x14ac:dyDescent="0.2">
      <c r="D1165" s="179"/>
      <c r="E1165" s="179"/>
      <c r="F1165" s="179"/>
      <c r="G1165" s="179"/>
      <c r="H1165" s="179"/>
      <c r="I1165" s="179"/>
      <c r="J1165" s="179"/>
      <c r="K1165" s="179"/>
    </row>
    <row r="1166" spans="4:11" x14ac:dyDescent="0.2">
      <c r="D1166" s="179"/>
      <c r="E1166" s="179"/>
      <c r="F1166" s="179"/>
      <c r="G1166" s="179"/>
      <c r="H1166" s="179"/>
      <c r="I1166" s="179"/>
      <c r="J1166" s="179"/>
      <c r="K1166" s="179"/>
    </row>
    <row r="1167" spans="4:11" x14ac:dyDescent="0.2">
      <c r="D1167" s="179"/>
      <c r="E1167" s="179"/>
      <c r="F1167" s="179"/>
      <c r="G1167" s="179"/>
      <c r="H1167" s="179"/>
      <c r="I1167" s="179"/>
      <c r="J1167" s="179"/>
      <c r="K1167" s="179"/>
    </row>
    <row r="1168" spans="4:11" x14ac:dyDescent="0.2">
      <c r="D1168" s="179"/>
      <c r="E1168" s="179"/>
      <c r="F1168" s="179"/>
      <c r="G1168" s="179"/>
      <c r="H1168" s="179"/>
      <c r="I1168" s="179"/>
      <c r="J1168" s="179"/>
      <c r="K1168" s="179"/>
    </row>
    <row r="1169" spans="4:11" x14ac:dyDescent="0.2">
      <c r="D1169" s="179"/>
      <c r="E1169" s="179"/>
      <c r="F1169" s="179"/>
      <c r="G1169" s="179"/>
      <c r="H1169" s="179"/>
      <c r="I1169" s="179"/>
      <c r="J1169" s="179"/>
      <c r="K1169" s="179"/>
    </row>
    <row r="1170" spans="4:11" x14ac:dyDescent="0.2">
      <c r="D1170" s="179"/>
      <c r="E1170" s="179"/>
      <c r="F1170" s="179"/>
      <c r="G1170" s="179"/>
      <c r="H1170" s="179"/>
      <c r="I1170" s="179"/>
      <c r="J1170" s="179"/>
      <c r="K1170" s="179"/>
    </row>
    <row r="1171" spans="4:11" x14ac:dyDescent="0.2">
      <c r="D1171" s="179"/>
      <c r="E1171" s="179"/>
      <c r="F1171" s="179"/>
      <c r="G1171" s="179"/>
      <c r="H1171" s="179"/>
      <c r="I1171" s="179"/>
      <c r="J1171" s="179"/>
      <c r="K1171" s="179"/>
    </row>
    <row r="1172" spans="4:11" x14ac:dyDescent="0.2">
      <c r="D1172" s="179"/>
      <c r="E1172" s="179"/>
      <c r="F1172" s="179"/>
      <c r="G1172" s="179"/>
      <c r="H1172" s="179"/>
      <c r="I1172" s="179"/>
      <c r="J1172" s="179"/>
      <c r="K1172" s="179"/>
    </row>
    <row r="1173" spans="4:11" x14ac:dyDescent="0.2">
      <c r="D1173" s="179"/>
      <c r="E1173" s="179"/>
      <c r="F1173" s="179"/>
      <c r="G1173" s="179"/>
      <c r="H1173" s="179"/>
      <c r="I1173" s="179"/>
      <c r="J1173" s="179"/>
      <c r="K1173" s="179"/>
    </row>
    <row r="1174" spans="4:11" x14ac:dyDescent="0.2">
      <c r="D1174" s="179"/>
      <c r="E1174" s="179"/>
      <c r="F1174" s="179"/>
      <c r="G1174" s="179"/>
      <c r="H1174" s="179"/>
      <c r="I1174" s="179"/>
      <c r="J1174" s="179"/>
      <c r="K1174" s="179"/>
    </row>
    <row r="1175" spans="4:11" x14ac:dyDescent="0.2">
      <c r="D1175" s="179"/>
      <c r="E1175" s="179"/>
      <c r="F1175" s="179"/>
      <c r="G1175" s="179"/>
      <c r="H1175" s="179"/>
      <c r="I1175" s="179"/>
      <c r="J1175" s="179"/>
      <c r="K1175" s="179"/>
    </row>
    <row r="1176" spans="4:11" x14ac:dyDescent="0.2">
      <c r="D1176" s="179"/>
      <c r="E1176" s="179"/>
      <c r="F1176" s="179"/>
      <c r="G1176" s="179"/>
      <c r="H1176" s="179"/>
      <c r="I1176" s="179"/>
      <c r="J1176" s="179"/>
      <c r="K1176" s="179"/>
    </row>
    <row r="1177" spans="4:11" x14ac:dyDescent="0.2">
      <c r="D1177" s="179"/>
      <c r="E1177" s="179"/>
      <c r="F1177" s="179"/>
      <c r="G1177" s="179"/>
      <c r="H1177" s="179"/>
      <c r="I1177" s="179"/>
      <c r="J1177" s="179"/>
      <c r="K1177" s="179"/>
    </row>
    <row r="1178" spans="4:11" x14ac:dyDescent="0.2">
      <c r="D1178" s="179"/>
      <c r="E1178" s="179"/>
      <c r="F1178" s="179"/>
      <c r="G1178" s="179"/>
      <c r="H1178" s="179"/>
      <c r="I1178" s="179"/>
      <c r="J1178" s="179"/>
      <c r="K1178" s="179"/>
    </row>
    <row r="1179" spans="4:11" x14ac:dyDescent="0.2">
      <c r="D1179" s="179"/>
      <c r="E1179" s="179"/>
      <c r="F1179" s="179"/>
      <c r="G1179" s="179"/>
      <c r="H1179" s="179"/>
      <c r="I1179" s="179"/>
      <c r="J1179" s="179"/>
      <c r="K1179" s="179"/>
    </row>
    <row r="1180" spans="4:11" x14ac:dyDescent="0.2">
      <c r="D1180" s="179"/>
      <c r="E1180" s="179"/>
      <c r="F1180" s="179"/>
      <c r="G1180" s="179"/>
      <c r="H1180" s="179"/>
      <c r="I1180" s="179"/>
      <c r="J1180" s="179"/>
      <c r="K1180" s="179"/>
    </row>
    <row r="1181" spans="4:11" x14ac:dyDescent="0.2">
      <c r="D1181" s="179"/>
      <c r="E1181" s="179"/>
      <c r="F1181" s="179"/>
      <c r="G1181" s="179"/>
      <c r="H1181" s="179"/>
      <c r="I1181" s="179"/>
      <c r="J1181" s="179"/>
      <c r="K1181" s="179"/>
    </row>
    <row r="1182" spans="4:11" x14ac:dyDescent="0.2">
      <c r="D1182" s="179"/>
      <c r="E1182" s="179"/>
      <c r="F1182" s="179"/>
      <c r="G1182" s="179"/>
      <c r="H1182" s="179"/>
      <c r="I1182" s="179"/>
      <c r="J1182" s="179"/>
      <c r="K1182" s="179"/>
    </row>
    <row r="1183" spans="4:11" x14ac:dyDescent="0.2">
      <c r="D1183" s="179"/>
      <c r="E1183" s="179"/>
      <c r="F1183" s="179"/>
      <c r="G1183" s="179"/>
      <c r="H1183" s="179"/>
      <c r="I1183" s="179"/>
      <c r="J1183" s="179"/>
      <c r="K1183" s="179"/>
    </row>
    <row r="1184" spans="4:11" x14ac:dyDescent="0.2">
      <c r="D1184" s="179"/>
      <c r="E1184" s="179"/>
      <c r="F1184" s="179"/>
      <c r="G1184" s="179"/>
      <c r="H1184" s="179"/>
      <c r="I1184" s="179"/>
      <c r="J1184" s="179"/>
      <c r="K1184" s="179"/>
    </row>
    <row r="1185" spans="4:11" x14ac:dyDescent="0.2">
      <c r="D1185" s="179"/>
      <c r="E1185" s="179"/>
      <c r="F1185" s="179"/>
      <c r="G1185" s="179"/>
      <c r="H1185" s="179"/>
      <c r="I1185" s="179"/>
      <c r="J1185" s="179"/>
      <c r="K1185" s="179"/>
    </row>
    <row r="1186" spans="4:11" x14ac:dyDescent="0.2">
      <c r="D1186" s="179"/>
      <c r="E1186" s="179"/>
      <c r="F1186" s="179"/>
      <c r="G1186" s="179"/>
      <c r="H1186" s="179"/>
      <c r="I1186" s="179"/>
      <c r="J1186" s="179"/>
      <c r="K1186" s="179"/>
    </row>
    <row r="1187" spans="4:11" x14ac:dyDescent="0.2">
      <c r="D1187" s="179"/>
      <c r="E1187" s="179"/>
      <c r="F1187" s="179"/>
      <c r="G1187" s="179"/>
      <c r="H1187" s="179"/>
      <c r="I1187" s="179"/>
      <c r="J1187" s="179"/>
      <c r="K1187" s="179"/>
    </row>
    <row r="1188" spans="4:11" x14ac:dyDescent="0.2">
      <c r="D1188" s="179"/>
      <c r="E1188" s="179"/>
      <c r="F1188" s="179"/>
      <c r="G1188" s="179"/>
      <c r="H1188" s="179"/>
      <c r="I1188" s="179"/>
      <c r="J1188" s="179"/>
      <c r="K1188" s="179"/>
    </row>
    <row r="1189" spans="4:11" x14ac:dyDescent="0.2">
      <c r="D1189" s="179"/>
      <c r="E1189" s="179"/>
      <c r="F1189" s="179"/>
      <c r="G1189" s="179"/>
      <c r="H1189" s="179"/>
      <c r="I1189" s="179"/>
      <c r="J1189" s="179"/>
      <c r="K1189" s="179"/>
    </row>
    <row r="1190" spans="4:11" x14ac:dyDescent="0.2">
      <c r="D1190" s="179"/>
      <c r="E1190" s="179"/>
      <c r="F1190" s="179"/>
      <c r="G1190" s="179"/>
      <c r="H1190" s="179"/>
      <c r="I1190" s="179"/>
      <c r="J1190" s="179"/>
      <c r="K1190" s="179"/>
    </row>
    <row r="1191" spans="4:11" x14ac:dyDescent="0.2">
      <c r="D1191" s="179"/>
      <c r="E1191" s="179"/>
      <c r="F1191" s="179"/>
      <c r="G1191" s="179"/>
      <c r="H1191" s="179"/>
      <c r="I1191" s="179"/>
      <c r="J1191" s="179"/>
      <c r="K1191" s="179"/>
    </row>
    <row r="1192" spans="4:11" x14ac:dyDescent="0.2">
      <c r="D1192" s="179"/>
      <c r="E1192" s="179"/>
      <c r="F1192" s="179"/>
      <c r="G1192" s="179"/>
      <c r="H1192" s="179"/>
      <c r="I1192" s="179"/>
      <c r="J1192" s="179"/>
      <c r="K1192" s="179"/>
    </row>
    <row r="1193" spans="4:11" x14ac:dyDescent="0.2">
      <c r="D1193" s="179"/>
      <c r="E1193" s="179"/>
      <c r="F1193" s="179"/>
      <c r="G1193" s="179"/>
      <c r="H1193" s="179"/>
      <c r="I1193" s="179"/>
      <c r="J1193" s="179"/>
      <c r="K1193" s="179"/>
    </row>
    <row r="1194" spans="4:11" x14ac:dyDescent="0.2">
      <c r="D1194" s="179"/>
      <c r="E1194" s="179"/>
      <c r="F1194" s="179"/>
      <c r="G1194" s="179"/>
      <c r="H1194" s="179"/>
      <c r="I1194" s="179"/>
      <c r="J1194" s="179"/>
      <c r="K1194" s="179"/>
    </row>
    <row r="1195" spans="4:11" x14ac:dyDescent="0.2">
      <c r="D1195" s="179"/>
      <c r="E1195" s="179"/>
      <c r="F1195" s="179"/>
      <c r="G1195" s="179"/>
      <c r="H1195" s="179"/>
      <c r="I1195" s="179"/>
      <c r="J1195" s="179"/>
      <c r="K1195" s="179"/>
    </row>
    <row r="1196" spans="4:11" x14ac:dyDescent="0.2">
      <c r="D1196" s="179"/>
      <c r="E1196" s="179"/>
      <c r="F1196" s="179"/>
      <c r="G1196" s="179"/>
      <c r="H1196" s="179"/>
      <c r="I1196" s="179"/>
      <c r="J1196" s="179"/>
      <c r="K1196" s="179"/>
    </row>
    <row r="1197" spans="4:11" x14ac:dyDescent="0.2">
      <c r="D1197" s="179"/>
      <c r="E1197" s="179"/>
      <c r="F1197" s="179"/>
      <c r="G1197" s="179"/>
      <c r="H1197" s="179"/>
      <c r="I1197" s="179"/>
      <c r="J1197" s="179"/>
      <c r="K1197" s="179"/>
    </row>
    <row r="1198" spans="4:11" x14ac:dyDescent="0.2">
      <c r="D1198" s="179"/>
      <c r="E1198" s="179"/>
      <c r="F1198" s="179"/>
      <c r="G1198" s="179"/>
      <c r="H1198" s="179"/>
      <c r="I1198" s="179"/>
      <c r="J1198" s="179"/>
      <c r="K1198" s="179"/>
    </row>
    <row r="1199" spans="4:11" x14ac:dyDescent="0.2">
      <c r="D1199" s="179"/>
      <c r="E1199" s="179"/>
      <c r="F1199" s="179"/>
      <c r="G1199" s="179"/>
      <c r="H1199" s="179"/>
      <c r="I1199" s="179"/>
      <c r="J1199" s="179"/>
      <c r="K1199" s="179"/>
    </row>
    <row r="1200" spans="4:11" x14ac:dyDescent="0.2">
      <c r="D1200" s="179"/>
      <c r="E1200" s="179"/>
      <c r="F1200" s="179"/>
      <c r="G1200" s="179"/>
      <c r="H1200" s="179"/>
      <c r="I1200" s="179"/>
      <c r="J1200" s="179"/>
      <c r="K1200" s="179"/>
    </row>
    <row r="1201" spans="4:11" x14ac:dyDescent="0.2">
      <c r="D1201" s="179"/>
      <c r="E1201" s="179"/>
      <c r="F1201" s="179"/>
      <c r="G1201" s="179"/>
      <c r="H1201" s="179"/>
      <c r="I1201" s="179"/>
      <c r="J1201" s="179"/>
      <c r="K1201" s="179"/>
    </row>
    <row r="1202" spans="4:11" x14ac:dyDescent="0.2">
      <c r="D1202" s="179"/>
      <c r="E1202" s="179"/>
      <c r="F1202" s="179"/>
      <c r="G1202" s="179"/>
      <c r="H1202" s="179"/>
      <c r="I1202" s="179"/>
      <c r="J1202" s="179"/>
      <c r="K1202" s="179"/>
    </row>
    <row r="1203" spans="4:11" x14ac:dyDescent="0.2">
      <c r="D1203" s="179"/>
      <c r="E1203" s="179"/>
      <c r="F1203" s="179"/>
      <c r="G1203" s="179"/>
      <c r="H1203" s="179"/>
      <c r="I1203" s="179"/>
      <c r="J1203" s="179"/>
      <c r="K1203" s="179"/>
    </row>
    <row r="1204" spans="4:11" x14ac:dyDescent="0.2">
      <c r="D1204" s="179"/>
      <c r="E1204" s="179"/>
      <c r="F1204" s="179"/>
      <c r="G1204" s="179"/>
      <c r="H1204" s="179"/>
      <c r="I1204" s="179"/>
      <c r="J1204" s="179"/>
      <c r="K1204" s="179"/>
    </row>
    <row r="1205" spans="4:11" x14ac:dyDescent="0.2">
      <c r="D1205" s="179"/>
      <c r="E1205" s="179"/>
      <c r="F1205" s="179"/>
      <c r="G1205" s="179"/>
      <c r="H1205" s="179"/>
      <c r="I1205" s="179"/>
      <c r="J1205" s="179"/>
      <c r="K1205" s="179"/>
    </row>
    <row r="1206" spans="4:11" x14ac:dyDescent="0.2">
      <c r="D1206" s="179"/>
      <c r="E1206" s="179"/>
      <c r="F1206" s="179"/>
      <c r="G1206" s="179"/>
      <c r="H1206" s="179"/>
      <c r="I1206" s="179"/>
      <c r="J1206" s="179"/>
      <c r="K1206" s="179"/>
    </row>
    <row r="1207" spans="4:11" x14ac:dyDescent="0.2">
      <c r="D1207" s="179"/>
      <c r="E1207" s="179"/>
      <c r="F1207" s="179"/>
      <c r="G1207" s="179"/>
      <c r="H1207" s="179"/>
      <c r="I1207" s="179"/>
      <c r="J1207" s="179"/>
      <c r="K1207" s="179"/>
    </row>
    <row r="1208" spans="4:11" x14ac:dyDescent="0.2">
      <c r="D1208" s="179"/>
      <c r="E1208" s="179"/>
      <c r="F1208" s="179"/>
      <c r="G1208" s="179"/>
      <c r="H1208" s="179"/>
      <c r="I1208" s="179"/>
      <c r="J1208" s="179"/>
      <c r="K1208" s="179"/>
    </row>
    <row r="1209" spans="4:11" x14ac:dyDescent="0.2">
      <c r="D1209" s="179"/>
      <c r="E1209" s="179"/>
      <c r="F1209" s="179"/>
      <c r="G1209" s="179"/>
      <c r="H1209" s="179"/>
      <c r="I1209" s="179"/>
      <c r="J1209" s="179"/>
      <c r="K1209" s="179"/>
    </row>
    <row r="1210" spans="4:11" x14ac:dyDescent="0.2">
      <c r="D1210" s="179"/>
      <c r="E1210" s="179"/>
      <c r="F1210" s="179"/>
      <c r="G1210" s="179"/>
      <c r="H1210" s="179"/>
      <c r="I1210" s="179"/>
      <c r="J1210" s="179"/>
      <c r="K1210" s="179"/>
    </row>
    <row r="1211" spans="4:11" x14ac:dyDescent="0.2">
      <c r="D1211" s="179"/>
      <c r="E1211" s="179"/>
      <c r="F1211" s="179"/>
      <c r="G1211" s="179"/>
      <c r="H1211" s="179"/>
      <c r="I1211" s="179"/>
      <c r="J1211" s="179"/>
      <c r="K1211" s="179"/>
    </row>
    <row r="1212" spans="4:11" x14ac:dyDescent="0.2">
      <c r="D1212" s="179"/>
      <c r="E1212" s="179"/>
      <c r="F1212" s="179"/>
      <c r="G1212" s="179"/>
      <c r="H1212" s="179"/>
      <c r="I1212" s="179"/>
      <c r="J1212" s="179"/>
      <c r="K1212" s="179"/>
    </row>
    <row r="1213" spans="4:11" x14ac:dyDescent="0.2">
      <c r="D1213" s="179"/>
      <c r="E1213" s="179"/>
      <c r="F1213" s="179"/>
      <c r="G1213" s="179"/>
      <c r="H1213" s="179"/>
      <c r="I1213" s="179"/>
      <c r="J1213" s="179"/>
      <c r="K1213" s="179"/>
    </row>
    <row r="1214" spans="4:11" x14ac:dyDescent="0.2">
      <c r="D1214" s="179"/>
      <c r="E1214" s="179"/>
      <c r="F1214" s="179"/>
      <c r="G1214" s="179"/>
      <c r="H1214" s="179"/>
      <c r="I1214" s="179"/>
      <c r="J1214" s="179"/>
      <c r="K1214" s="179"/>
    </row>
    <row r="1215" spans="4:11" x14ac:dyDescent="0.2">
      <c r="D1215" s="179"/>
      <c r="E1215" s="179"/>
      <c r="F1215" s="179"/>
      <c r="G1215" s="179"/>
      <c r="H1215" s="179"/>
      <c r="I1215" s="179"/>
      <c r="J1215" s="179"/>
      <c r="K1215" s="179"/>
    </row>
    <row r="1216" spans="4:11" x14ac:dyDescent="0.2">
      <c r="D1216" s="179"/>
      <c r="E1216" s="179"/>
      <c r="F1216" s="179"/>
      <c r="G1216" s="179"/>
      <c r="H1216" s="179"/>
      <c r="I1216" s="179"/>
      <c r="J1216" s="179"/>
      <c r="K1216" s="179"/>
    </row>
    <row r="1217" spans="4:11" x14ac:dyDescent="0.2">
      <c r="D1217" s="179"/>
      <c r="E1217" s="179"/>
      <c r="F1217" s="179"/>
      <c r="G1217" s="179"/>
      <c r="H1217" s="179"/>
      <c r="I1217" s="179"/>
      <c r="J1217" s="179"/>
      <c r="K1217" s="179"/>
    </row>
    <row r="1218" spans="4:11" x14ac:dyDescent="0.2">
      <c r="D1218" s="179"/>
      <c r="E1218" s="179"/>
      <c r="F1218" s="179"/>
      <c r="G1218" s="179"/>
      <c r="H1218" s="179"/>
      <c r="I1218" s="179"/>
      <c r="J1218" s="179"/>
      <c r="K1218" s="179"/>
    </row>
    <row r="1219" spans="4:11" x14ac:dyDescent="0.2">
      <c r="D1219" s="179"/>
      <c r="E1219" s="179"/>
      <c r="F1219" s="179"/>
      <c r="G1219" s="179"/>
      <c r="H1219" s="179"/>
      <c r="I1219" s="179"/>
      <c r="J1219" s="179"/>
      <c r="K1219" s="179"/>
    </row>
    <row r="1220" spans="4:11" x14ac:dyDescent="0.2">
      <c r="D1220" s="179"/>
      <c r="E1220" s="179"/>
      <c r="F1220" s="179"/>
      <c r="G1220" s="179"/>
      <c r="H1220" s="179"/>
      <c r="I1220" s="179"/>
      <c r="J1220" s="179"/>
      <c r="K1220" s="179"/>
    </row>
    <row r="1221" spans="4:11" x14ac:dyDescent="0.2">
      <c r="D1221" s="179"/>
      <c r="E1221" s="179"/>
      <c r="F1221" s="179"/>
      <c r="G1221" s="179"/>
      <c r="H1221" s="179"/>
      <c r="I1221" s="179"/>
      <c r="J1221" s="179"/>
      <c r="K1221" s="179"/>
    </row>
    <row r="1222" spans="4:11" x14ac:dyDescent="0.2">
      <c r="D1222" s="179"/>
      <c r="E1222" s="179"/>
      <c r="F1222" s="179"/>
      <c r="G1222" s="179"/>
      <c r="H1222" s="179"/>
      <c r="I1222" s="179"/>
      <c r="J1222" s="179"/>
      <c r="K1222" s="179"/>
    </row>
    <row r="1223" spans="4:11" x14ac:dyDescent="0.2">
      <c r="D1223" s="179"/>
      <c r="E1223" s="179"/>
      <c r="F1223" s="179"/>
      <c r="G1223" s="179"/>
      <c r="H1223" s="179"/>
      <c r="I1223" s="179"/>
      <c r="J1223" s="179"/>
      <c r="K1223" s="179"/>
    </row>
    <row r="1224" spans="4:11" x14ac:dyDescent="0.2">
      <c r="D1224" s="179"/>
      <c r="E1224" s="179"/>
      <c r="F1224" s="179"/>
      <c r="G1224" s="179"/>
      <c r="H1224" s="179"/>
      <c r="I1224" s="179"/>
      <c r="J1224" s="179"/>
      <c r="K1224" s="179"/>
    </row>
    <row r="1225" spans="4:11" x14ac:dyDescent="0.2">
      <c r="D1225" s="179"/>
      <c r="E1225" s="179"/>
      <c r="F1225" s="179"/>
      <c r="G1225" s="179"/>
      <c r="H1225" s="179"/>
      <c r="I1225" s="179"/>
      <c r="J1225" s="179"/>
      <c r="K1225" s="179"/>
    </row>
    <row r="1226" spans="4:11" x14ac:dyDescent="0.2">
      <c r="D1226" s="179"/>
      <c r="E1226" s="179"/>
      <c r="F1226" s="179"/>
      <c r="G1226" s="179"/>
      <c r="H1226" s="179"/>
      <c r="I1226" s="179"/>
      <c r="J1226" s="179"/>
      <c r="K1226" s="179"/>
    </row>
    <row r="1227" spans="4:11" x14ac:dyDescent="0.2">
      <c r="D1227" s="179"/>
      <c r="E1227" s="179"/>
      <c r="F1227" s="179"/>
      <c r="G1227" s="179"/>
      <c r="H1227" s="179"/>
      <c r="I1227" s="179"/>
      <c r="J1227" s="179"/>
      <c r="K1227" s="179"/>
    </row>
    <row r="1228" spans="4:11" x14ac:dyDescent="0.2">
      <c r="D1228" s="179"/>
      <c r="E1228" s="179"/>
      <c r="F1228" s="179"/>
      <c r="G1228" s="179"/>
      <c r="H1228" s="179"/>
      <c r="I1228" s="179"/>
      <c r="J1228" s="179"/>
      <c r="K1228" s="179"/>
    </row>
    <row r="1229" spans="4:11" x14ac:dyDescent="0.2">
      <c r="D1229" s="179"/>
      <c r="E1229" s="179"/>
      <c r="F1229" s="179"/>
      <c r="G1229" s="179"/>
      <c r="H1229" s="179"/>
      <c r="I1229" s="179"/>
      <c r="J1229" s="179"/>
      <c r="K1229" s="179"/>
    </row>
    <row r="1230" spans="4:11" x14ac:dyDescent="0.2">
      <c r="D1230" s="179"/>
      <c r="E1230" s="179"/>
      <c r="F1230" s="179"/>
      <c r="G1230" s="179"/>
      <c r="H1230" s="179"/>
      <c r="I1230" s="179"/>
      <c r="J1230" s="179"/>
      <c r="K1230" s="179"/>
    </row>
    <row r="1231" spans="4:11" x14ac:dyDescent="0.2">
      <c r="D1231" s="179"/>
      <c r="E1231" s="179"/>
      <c r="F1231" s="179"/>
      <c r="G1231" s="179"/>
      <c r="H1231" s="179"/>
      <c r="I1231" s="179"/>
      <c r="J1231" s="179"/>
      <c r="K1231" s="179"/>
    </row>
    <row r="1232" spans="4:11" x14ac:dyDescent="0.2">
      <c r="D1232" s="179"/>
      <c r="E1232" s="179"/>
      <c r="F1232" s="179"/>
      <c r="G1232" s="179"/>
      <c r="H1232" s="179"/>
      <c r="I1232" s="179"/>
      <c r="J1232" s="179"/>
      <c r="K1232" s="179"/>
    </row>
    <row r="1233" spans="4:11" x14ac:dyDescent="0.2">
      <c r="D1233" s="179"/>
      <c r="E1233" s="179"/>
      <c r="F1233" s="179"/>
      <c r="G1233" s="179"/>
      <c r="H1233" s="179"/>
      <c r="I1233" s="179"/>
      <c r="J1233" s="179"/>
      <c r="K1233" s="179"/>
    </row>
    <row r="1234" spans="4:11" x14ac:dyDescent="0.2">
      <c r="D1234" s="179"/>
      <c r="E1234" s="179"/>
      <c r="F1234" s="179"/>
      <c r="G1234" s="179"/>
      <c r="H1234" s="179"/>
      <c r="I1234" s="179"/>
      <c r="J1234" s="179"/>
      <c r="K1234" s="179"/>
    </row>
    <row r="1235" spans="4:11" x14ac:dyDescent="0.2">
      <c r="D1235" s="179"/>
      <c r="E1235" s="179"/>
      <c r="F1235" s="179"/>
      <c r="G1235" s="179"/>
      <c r="H1235" s="179"/>
      <c r="I1235" s="179"/>
      <c r="J1235" s="179"/>
      <c r="K1235" s="179"/>
    </row>
    <row r="1236" spans="4:11" x14ac:dyDescent="0.2">
      <c r="D1236" s="179"/>
      <c r="E1236" s="179"/>
      <c r="F1236" s="179"/>
      <c r="G1236" s="179"/>
      <c r="H1236" s="179"/>
      <c r="I1236" s="179"/>
      <c r="J1236" s="179"/>
      <c r="K1236" s="179"/>
    </row>
    <row r="1237" spans="4:11" x14ac:dyDescent="0.2">
      <c r="D1237" s="179"/>
      <c r="E1237" s="179"/>
      <c r="F1237" s="179"/>
      <c r="G1237" s="179"/>
      <c r="H1237" s="179"/>
      <c r="I1237" s="179"/>
      <c r="J1237" s="179"/>
      <c r="K1237" s="179"/>
    </row>
    <row r="1238" spans="4:11" x14ac:dyDescent="0.2">
      <c r="D1238" s="179"/>
      <c r="E1238" s="179"/>
      <c r="F1238" s="179"/>
      <c r="G1238" s="179"/>
      <c r="H1238" s="179"/>
      <c r="I1238" s="179"/>
      <c r="J1238" s="179"/>
      <c r="K1238" s="179"/>
    </row>
    <row r="1239" spans="4:11" x14ac:dyDescent="0.2">
      <c r="D1239" s="179"/>
      <c r="E1239" s="179"/>
      <c r="F1239" s="179"/>
      <c r="G1239" s="179"/>
      <c r="H1239" s="179"/>
      <c r="I1239" s="179"/>
      <c r="J1239" s="179"/>
      <c r="K1239" s="179"/>
    </row>
    <row r="1240" spans="4:11" x14ac:dyDescent="0.2">
      <c r="D1240" s="179"/>
      <c r="E1240" s="179"/>
      <c r="F1240" s="179"/>
      <c r="G1240" s="179"/>
      <c r="H1240" s="179"/>
      <c r="I1240" s="179"/>
      <c r="J1240" s="179"/>
      <c r="K1240" s="179"/>
    </row>
    <row r="1241" spans="4:11" x14ac:dyDescent="0.2">
      <c r="D1241" s="179"/>
      <c r="E1241" s="179"/>
      <c r="F1241" s="179"/>
      <c r="G1241" s="179"/>
      <c r="H1241" s="179"/>
      <c r="I1241" s="179"/>
      <c r="J1241" s="179"/>
      <c r="K1241" s="179"/>
    </row>
    <row r="1242" spans="4:11" x14ac:dyDescent="0.2">
      <c r="D1242" s="179"/>
      <c r="E1242" s="179"/>
      <c r="F1242" s="179"/>
      <c r="G1242" s="179"/>
      <c r="H1242" s="179"/>
      <c r="I1242" s="179"/>
      <c r="J1242" s="179"/>
      <c r="K1242" s="179"/>
    </row>
    <row r="1243" spans="4:11" x14ac:dyDescent="0.2">
      <c r="D1243" s="179"/>
      <c r="E1243" s="179"/>
      <c r="F1243" s="179"/>
      <c r="G1243" s="179"/>
      <c r="H1243" s="179"/>
      <c r="I1243" s="179"/>
      <c r="J1243" s="179"/>
      <c r="K1243" s="179"/>
    </row>
    <row r="1244" spans="4:11" x14ac:dyDescent="0.2">
      <c r="D1244" s="179"/>
      <c r="E1244" s="179"/>
      <c r="F1244" s="179"/>
      <c r="G1244" s="179"/>
      <c r="H1244" s="179"/>
      <c r="I1244" s="179"/>
      <c r="J1244" s="179"/>
      <c r="K1244" s="179"/>
    </row>
    <row r="1245" spans="4:11" x14ac:dyDescent="0.2">
      <c r="D1245" s="179"/>
      <c r="E1245" s="179"/>
      <c r="F1245" s="179"/>
      <c r="G1245" s="179"/>
      <c r="H1245" s="179"/>
      <c r="I1245" s="179"/>
      <c r="J1245" s="179"/>
      <c r="K1245" s="179"/>
    </row>
    <row r="1246" spans="4:11" x14ac:dyDescent="0.2">
      <c r="D1246" s="179"/>
      <c r="E1246" s="179"/>
      <c r="F1246" s="179"/>
      <c r="G1246" s="179"/>
      <c r="H1246" s="179"/>
      <c r="I1246" s="179"/>
      <c r="J1246" s="179"/>
      <c r="K1246" s="179"/>
    </row>
    <row r="1247" spans="4:11" x14ac:dyDescent="0.2">
      <c r="D1247" s="179"/>
      <c r="E1247" s="179"/>
      <c r="F1247" s="179"/>
      <c r="G1247" s="179"/>
      <c r="H1247" s="179"/>
      <c r="I1247" s="179"/>
      <c r="J1247" s="179"/>
      <c r="K1247" s="179"/>
    </row>
    <row r="1248" spans="4:11" x14ac:dyDescent="0.2">
      <c r="D1248" s="179"/>
      <c r="E1248" s="179"/>
      <c r="F1248" s="179"/>
      <c r="G1248" s="179"/>
      <c r="H1248" s="179"/>
      <c r="I1248" s="179"/>
      <c r="J1248" s="179"/>
      <c r="K1248" s="179"/>
    </row>
    <row r="1249" spans="4:11" x14ac:dyDescent="0.2">
      <c r="D1249" s="179"/>
      <c r="E1249" s="179"/>
      <c r="F1249" s="179"/>
      <c r="G1249" s="179"/>
      <c r="H1249" s="179"/>
      <c r="I1249" s="179"/>
      <c r="J1249" s="179"/>
      <c r="K1249" s="179"/>
    </row>
    <row r="1250" spans="4:11" x14ac:dyDescent="0.2">
      <c r="D1250" s="179"/>
      <c r="E1250" s="179"/>
      <c r="F1250" s="179"/>
      <c r="G1250" s="179"/>
      <c r="H1250" s="179"/>
      <c r="I1250" s="179"/>
      <c r="J1250" s="179"/>
      <c r="K1250" s="179"/>
    </row>
  </sheetData>
  <sheetProtection sheet="1" formatCells="0" formatColumns="0" formatRows="0" insertColumns="0" insertRows="0" insertHyperlinks="0" deleteColumns="0" deleteRows="0" sort="0" autoFilter="0" pivotTables="0"/>
  <phoneticPr fontId="32" type="noConversion"/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7" operator="between" id="{BEC5F022-0D4C-40F3-872F-BB98AC5A1C73}">
            <xm:f>Settings!$D$7</xm:f>
            <xm:f>Settings!$F$7</xm:f>
            <x14:dxf>
              <font>
                <color auto="1"/>
              </font>
              <fill>
                <patternFill>
                  <bgColor rgb="FF10B276"/>
                </patternFill>
              </fill>
            </x14:dxf>
          </x14:cfRule>
          <x14:cfRule type="expression" priority="559" id="{C2B0EFA9-E0F3-4BF7-9DC6-953A233A93BC}">
            <xm:f>IF(AND(ISNUMBER(C2),C2&gt;=Settings!$D$6,C2&lt;=Settings!$F$6),TRUE,FALSE)</xm:f>
            <x14:dxf>
              <font>
                <color auto="1"/>
              </font>
              <fill>
                <patternFill>
                  <bgColor rgb="FFFF5E4E"/>
                </patternFill>
              </fill>
            </x14:dxf>
          </x14:cfRule>
          <xm:sqref>C2:I501</xm:sqref>
        </x14:conditionalFormatting>
        <x14:conditionalFormatting xmlns:xm="http://schemas.microsoft.com/office/excel/2006/main">
          <x14:cfRule type="cellIs" priority="1151" operator="equal" id="{539D149B-3ED8-4564-83B1-A5894A5E706C}">
            <xm:f>Settings!$C$19</xm:f>
            <x14:dxf>
              <fill>
                <patternFill>
                  <bgColor rgb="FFFFD3C6"/>
                </patternFill>
              </fill>
            </x14:dxf>
          </x14:cfRule>
          <x14:cfRule type="cellIs" priority="1152" operator="equal" id="{B9AABB69-934E-47FE-8DA4-B06CD5DB78FB}">
            <xm:f>Settings!$C$18</xm:f>
            <x14:dxf>
              <fill>
                <patternFill>
                  <bgColor rgb="FFFF9C80"/>
                </patternFill>
              </fill>
            </x14:dxf>
          </x14:cfRule>
          <x14:cfRule type="cellIs" priority="1153" operator="equal" id="{2A082148-128F-423D-A444-8B3EDCC8DB89}">
            <xm:f>Settings!$C$17</xm:f>
            <x14:dxf>
              <fill>
                <patternFill>
                  <bgColor rgb="FFFF6539"/>
                </patternFill>
              </fill>
            </x14:dxf>
          </x14:cfRule>
          <x14:cfRule type="cellIs" priority="1154" operator="equal" id="{6A2BF935-C4F9-4DFA-BBB5-57AB618F1DF1}">
            <xm:f>Settings!$C$16</xm:f>
            <x14:dxf>
              <font>
                <color auto="1"/>
              </font>
              <fill>
                <patternFill>
                  <bgColor rgb="FFF13500"/>
                </patternFill>
              </fill>
            </x14:dxf>
          </x14:cfRule>
          <xm:sqref>B2:B501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C62B8C0-51B5-4D03-A38B-65E15A184859}">
          <x14:formula1>
            <xm:f>Settings!$C$16:$C$19</xm:f>
          </x14:formula1>
          <xm:sqref>B2:B501 J2:K501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9B544-BF56-479F-9C5B-B6F4ACE40721}">
  <dimension ref="B1:AP253"/>
  <sheetViews>
    <sheetView showGridLines="0" workbookViewId="0"/>
  </sheetViews>
  <sheetFormatPr defaultColWidth="14.42578125" defaultRowHeight="15" outlineLevelCol="1" x14ac:dyDescent="0.25"/>
  <cols>
    <col min="1" max="1" width="2.85546875" style="124" customWidth="1"/>
    <col min="2" max="2" width="19.28515625" style="125" customWidth="1" outlineLevel="1"/>
    <col min="3" max="3" width="19.5703125" style="125" customWidth="1" outlineLevel="1"/>
    <col min="4" max="7" width="19.5703125" style="126" customWidth="1" outlineLevel="1"/>
    <col min="8" max="8" width="2.85546875" style="124" customWidth="1"/>
    <col min="9" max="9" width="19.28515625" style="125" customWidth="1" outlineLevel="1"/>
    <col min="10" max="10" width="19.5703125" style="125" customWidth="1" outlineLevel="1"/>
    <col min="11" max="14" width="19.5703125" style="126" customWidth="1" outlineLevel="1"/>
    <col min="15" max="15" width="2.85546875" style="124" customWidth="1"/>
    <col min="16" max="16" width="19.28515625" style="125" customWidth="1" outlineLevel="1"/>
    <col min="17" max="17" width="19.5703125" style="125" customWidth="1" outlineLevel="1"/>
    <col min="18" max="21" width="19.5703125" style="126" customWidth="1" outlineLevel="1"/>
    <col min="22" max="22" width="2.85546875" style="124" customWidth="1"/>
    <col min="23" max="23" width="19.28515625" style="125" customWidth="1" outlineLevel="1"/>
    <col min="24" max="24" width="19.5703125" style="125" customWidth="1" outlineLevel="1"/>
    <col min="25" max="28" width="19.5703125" style="126" customWidth="1" outlineLevel="1"/>
    <col min="29" max="29" width="2.85546875" style="124" customWidth="1"/>
    <col min="30" max="30" width="19.28515625" style="125" customWidth="1" outlineLevel="1"/>
    <col min="31" max="31" width="19.5703125" style="125" customWidth="1" outlineLevel="1"/>
    <col min="32" max="35" width="19.5703125" style="126" customWidth="1" outlineLevel="1"/>
    <col min="36" max="36" width="2.85546875" style="124" customWidth="1"/>
    <col min="37" max="37" width="19.28515625" style="125" customWidth="1" outlineLevel="1"/>
    <col min="38" max="38" width="19.5703125" style="125" customWidth="1" outlineLevel="1"/>
    <col min="39" max="42" width="19.5703125" style="126" customWidth="1" outlineLevel="1"/>
    <col min="43" max="43" width="2.85546875" style="124" customWidth="1"/>
    <col min="44" max="16384" width="14.42578125" style="124"/>
  </cols>
  <sheetData>
    <row r="1" spans="2:42" s="121" customFormat="1" ht="15.75" x14ac:dyDescent="0.25">
      <c r="B1" s="195" t="s">
        <v>195</v>
      </c>
      <c r="C1" s="195"/>
      <c r="D1" s="195"/>
      <c r="E1" s="195"/>
      <c r="F1" s="195"/>
      <c r="G1" s="195"/>
      <c r="I1" s="195" t="s">
        <v>196</v>
      </c>
      <c r="J1" s="195"/>
      <c r="K1" s="195"/>
      <c r="L1" s="195"/>
      <c r="M1" s="195"/>
      <c r="N1" s="195"/>
      <c r="P1" s="195" t="s">
        <v>197</v>
      </c>
      <c r="Q1" s="195"/>
      <c r="R1" s="195"/>
      <c r="S1" s="195"/>
      <c r="T1" s="195"/>
      <c r="U1" s="195"/>
      <c r="W1" s="195" t="s">
        <v>198</v>
      </c>
      <c r="X1" s="195"/>
      <c r="Y1" s="195"/>
      <c r="Z1" s="195"/>
      <c r="AA1" s="195"/>
      <c r="AB1" s="195"/>
      <c r="AD1" s="195" t="s">
        <v>199</v>
      </c>
      <c r="AE1" s="195"/>
      <c r="AF1" s="195"/>
      <c r="AG1" s="195"/>
      <c r="AH1" s="195"/>
      <c r="AI1" s="195"/>
      <c r="AK1" s="195" t="s">
        <v>200</v>
      </c>
      <c r="AL1" s="195"/>
      <c r="AM1" s="195"/>
      <c r="AN1" s="195"/>
      <c r="AO1" s="195"/>
      <c r="AP1" s="195"/>
    </row>
    <row r="2" spans="2:42" s="122" customFormat="1" x14ac:dyDescent="0.25">
      <c r="B2" s="127" t="s">
        <v>159</v>
      </c>
      <c r="C2" s="127" t="s">
        <v>160</v>
      </c>
      <c r="D2" s="127" t="s">
        <v>161</v>
      </c>
      <c r="E2" s="127" t="s">
        <v>162</v>
      </c>
      <c r="F2" s="127" t="s">
        <v>163</v>
      </c>
      <c r="G2" s="127" t="s">
        <v>164</v>
      </c>
      <c r="I2" s="127" t="s">
        <v>159</v>
      </c>
      <c r="J2" s="127" t="s">
        <v>160</v>
      </c>
      <c r="K2" s="127" t="s">
        <v>161</v>
      </c>
      <c r="L2" s="127" t="s">
        <v>162</v>
      </c>
      <c r="M2" s="127" t="s">
        <v>163</v>
      </c>
      <c r="N2" s="127" t="s">
        <v>164</v>
      </c>
      <c r="P2" s="127" t="s">
        <v>159</v>
      </c>
      <c r="Q2" s="127" t="s">
        <v>160</v>
      </c>
      <c r="R2" s="127" t="s">
        <v>161</v>
      </c>
      <c r="S2" s="127" t="s">
        <v>162</v>
      </c>
      <c r="T2" s="127" t="s">
        <v>163</v>
      </c>
      <c r="U2" s="127" t="s">
        <v>164</v>
      </c>
      <c r="W2" s="127" t="s">
        <v>159</v>
      </c>
      <c r="X2" s="127" t="s">
        <v>160</v>
      </c>
      <c r="Y2" s="127" t="s">
        <v>161</v>
      </c>
      <c r="Z2" s="127" t="s">
        <v>162</v>
      </c>
      <c r="AA2" s="127" t="s">
        <v>163</v>
      </c>
      <c r="AB2" s="127" t="s">
        <v>164</v>
      </c>
      <c r="AD2" s="127" t="s">
        <v>159</v>
      </c>
      <c r="AE2" s="127" t="s">
        <v>160</v>
      </c>
      <c r="AF2" s="127" t="s">
        <v>161</v>
      </c>
      <c r="AG2" s="127" t="s">
        <v>162</v>
      </c>
      <c r="AH2" s="127" t="s">
        <v>163</v>
      </c>
      <c r="AI2" s="127" t="s">
        <v>164</v>
      </c>
      <c r="AK2" s="127" t="s">
        <v>159</v>
      </c>
      <c r="AL2" s="127" t="s">
        <v>160</v>
      </c>
      <c r="AM2" s="127" t="s">
        <v>161</v>
      </c>
      <c r="AN2" s="127" t="s">
        <v>162</v>
      </c>
      <c r="AO2" s="127" t="s">
        <v>163</v>
      </c>
      <c r="AP2" s="127" t="s">
        <v>164</v>
      </c>
    </row>
    <row r="3" spans="2:42" s="122" customFormat="1" ht="14.25" x14ac:dyDescent="0.2">
      <c r="B3" s="129" t="str" cm="1">
        <f t="array" ref="B3">IFERROR(INDEX(InTutoring[],SMALL(IF(InTutoring[BOY Benchmark]="Yes",ROW(AssessmentData[])-1),ROW(1:1)),1),"")</f>
        <v/>
      </c>
      <c r="C3" s="129" t="str" cm="1">
        <f t="array" ref="C3">IFERROR(INDEX(InTutoring[],SMALL(IF(InTutoring[Unit 1 Post-Test 1]="Yes",ROW(AssessmentData[])-1),ROW(1:1)),1),"")</f>
        <v/>
      </c>
      <c r="D3" s="129" t="str" cm="1">
        <f t="array" ref="D3">IFERROR(INDEX(InTutoring[],SMALL(IF(InTutoring[Unit 1 Post-Test 2]="Yes",ROW(AssessmentData[])-1),ROW(1:1)),1),"")</f>
        <v/>
      </c>
      <c r="E3" s="129" t="str" cm="1">
        <f t="array" ref="E3">IFERROR(INDEX(InTutoring[],SMALL(IF(InTutoring[Unit 1 Post-Test 3]="Yes",ROW(AssessmentData[])-1),ROW(1:1)),1),"")</f>
        <v/>
      </c>
      <c r="F3" s="129" t="str" cm="1">
        <f t="array" ref="F3">IFERROR(INDEX(InTutoring[],SMALL(IF(InTutoring[Unit 1 Post-Test 4]="Yes",ROW(AssessmentData[])-1),ROW(1:1)),1),"")</f>
        <v/>
      </c>
      <c r="G3" s="129" t="str" cm="1">
        <f t="array" ref="G3">IFERROR(INDEX(InTutoring[],SMALL(IF(InTutoring[Unit 1 Post-Test 5]="Yes",ROW(AssessmentData[])-1),ROW(1:1)),1),"")</f>
        <v/>
      </c>
      <c r="H3" s="130"/>
      <c r="I3" s="129" t="str" cm="1">
        <f t="array" ref="I3">IFERROR(INDEX(InTutoring[],SMALL(IF(InTutoring[Unit 1 Assessment]="Yes",ROW(AssessmentData[])-1),ROW(1:1)),1),"")</f>
        <v/>
      </c>
      <c r="J3" s="129" t="str" cm="1">
        <f t="array" ref="J3">IFERROR(INDEX(InTutoring[],SMALL(IF(InTutoring[Unit 2 Post-Test 1]="Yes",ROW(AssessmentData[])-1),ROW(1:1)),1),"")</f>
        <v/>
      </c>
      <c r="K3" s="129" t="str" cm="1">
        <f t="array" ref="K3">IFERROR(INDEX(InTutoring[],SMALL(IF(InTutoring[Unit 2 Post-Test 2]="Yes",ROW(AssessmentData[])-1),ROW(1:1)),1),"")</f>
        <v/>
      </c>
      <c r="L3" s="129" t="str" cm="1">
        <f t="array" ref="L3">IFERROR(INDEX(InTutoring[],SMALL(IF(InTutoring[Unit 2 Post-Test 3]="Yes",ROW(AssessmentData[])-1),ROW(1:1)),1),"")</f>
        <v/>
      </c>
      <c r="M3" s="129" t="str" cm="1">
        <f t="array" ref="M3">IFERROR(INDEX(InTutoring[],SMALL(IF(InTutoring[Unit 2 Post-Test 4]="Yes",ROW(AssessmentData[])-1),ROW(1:1)),1),"")</f>
        <v/>
      </c>
      <c r="N3" s="129" t="str" cm="1">
        <f t="array" ref="N3">IFERROR(INDEX(InTutoring[],SMALL(IF(InTutoring[Unit 2 Post-Test 5]="Yes",ROW(AssessmentData[])-1),ROW(1:1)),1),"")</f>
        <v/>
      </c>
      <c r="O3" s="129"/>
      <c r="P3" s="129" t="str" cm="1">
        <f t="array" ref="P3">IFERROR(INDEX(InTutoring[],SMALL(IF(InTutoring[Unit 2 Assessment]="Yes",ROW(AssessmentData[])-1),ROW(1:1)),1),"")</f>
        <v/>
      </c>
      <c r="Q3" s="129" t="str" cm="1">
        <f t="array" ref="Q3">IFERROR(INDEX(InTutoring[],SMALL(IF(InTutoring[Unit 3 Post-Test 1]="Yes",ROW(AssessmentData[])-1),ROW(1:1)),1),"")</f>
        <v/>
      </c>
      <c r="R3" s="129" t="str" cm="1">
        <f t="array" ref="R3">IFERROR(INDEX(InTutoring[],SMALL(IF(InTutoring[Unit 3 Post-Test 2]="Yes",ROW(AssessmentData[])-1),ROW(1:1)),1),"")</f>
        <v/>
      </c>
      <c r="S3" s="129" t="str" cm="1">
        <f t="array" ref="S3">IFERROR(INDEX(InTutoring[],SMALL(IF(InTutoring[Unit 3 Post-Test 3]="Yes",ROW(AssessmentData[])-1),ROW(1:1)),1),"")</f>
        <v/>
      </c>
      <c r="T3" s="129" t="str" cm="1">
        <f t="array" ref="T3">IFERROR(INDEX(InTutoring[],SMALL(IF(InTutoring[Unit 3 Post-Test 4]="Yes",ROW(AssessmentData[])-1),ROW(1:1)),1),"")</f>
        <v/>
      </c>
      <c r="U3" s="129" t="str" cm="1">
        <f t="array" ref="U3">IFERROR(INDEX(InTutoring[],SMALL(IF(InTutoring[Unit 3 Post-Test 5]="Yes",ROW(AssessmentData[])-1),ROW(1:1)),1),"")</f>
        <v/>
      </c>
      <c r="V3" s="130"/>
      <c r="W3" s="129" t="str" cm="1">
        <f t="array" ref="W3">IFERROR(INDEX(InTutoring[],SMALL(IF(InTutoring[Unit 3 Assessment]="Yes",ROW(AssessmentData[])-1),ROW(1:1)),1),"")</f>
        <v/>
      </c>
      <c r="X3" s="129" t="str" cm="1">
        <f t="array" ref="X3">IFERROR(INDEX(InTutoring[],SMALL(IF(InTutoring[Unit 4 Post-Test 1]="Yes",ROW(AssessmentData[])-1),ROW(1:1)),1),"")</f>
        <v/>
      </c>
      <c r="Y3" s="129" t="str" cm="1">
        <f t="array" ref="Y3">IFERROR(INDEX(InTutoring[],SMALL(IF(InTutoring[Unit 4 Post-Test 2]="Yes",ROW(AssessmentData[])-1),ROW(1:1)),1),"")</f>
        <v/>
      </c>
      <c r="Z3" s="129" t="str" cm="1">
        <f t="array" ref="Z3">IFERROR(INDEX(InTutoring[],SMALL(IF(InTutoring[Unit 4 Post-Test 3]="Yes",ROW(AssessmentData[])-1),ROW(1:1)),1),"")</f>
        <v/>
      </c>
      <c r="AA3" s="129" t="str" cm="1">
        <f t="array" ref="AA3">IFERROR(INDEX(InTutoring[],SMALL(IF(InTutoring[Unit 4 Post-Test 4]="Yes",ROW(AssessmentData[])-1),ROW(1:1)),1),"")</f>
        <v/>
      </c>
      <c r="AB3" s="129" t="str" cm="1">
        <f t="array" ref="AB3">IFERROR(INDEX(InTutoring[],SMALL(IF(InTutoring[Unit 4 Post-Test 5]="Yes",ROW(AssessmentData[])-1),ROW(1:1)),1),"")</f>
        <v/>
      </c>
      <c r="AC3" s="130"/>
      <c r="AD3" s="129" t="str" cm="1">
        <f t="array" ref="AD3">IFERROR(INDEX(InTutoring[],SMALL(IF(InTutoring[Unit 4 Assessment]="Yes",ROW(AssessmentData[])-1),ROW(1:1)),1),"")</f>
        <v/>
      </c>
      <c r="AE3" s="129" t="str" cm="1">
        <f t="array" ref="AE3">IFERROR(INDEX(InTutoring[],SMALL(IF(InTutoring[Unit 5 Post-Test 1]="Yes",ROW(AssessmentData[])-1),ROW(1:1)),1),"")</f>
        <v/>
      </c>
      <c r="AF3" s="129" t="str" cm="1">
        <f t="array" ref="AF3">IFERROR(INDEX(InTutoring[],SMALL(IF(InTutoring[Unit 5 Post-Test 2]="Yes",ROW(AssessmentData[])-1),ROW(1:1)),1),"")</f>
        <v/>
      </c>
      <c r="AG3" s="129" t="str" cm="1">
        <f t="array" ref="AG3">IFERROR(INDEX(InTutoring[],SMALL(IF(InTutoring[Unit 5 Post-Test 3]="Yes",ROW(AssessmentData[])-1),ROW(1:1)),1),"")</f>
        <v/>
      </c>
      <c r="AH3" s="129" t="str" cm="1">
        <f t="array" ref="AH3">IFERROR(INDEX(InTutoring[],SMALL(IF(InTutoring[Unit 5 Post-Test 4]="Yes",ROW(AssessmentData[])-1),ROW(1:1)),1),"")</f>
        <v/>
      </c>
      <c r="AI3" s="129" t="str" cm="1">
        <f t="array" ref="AI3">IFERROR(INDEX(InTutoring[],SMALL(IF(InTutoring[Unit 5 Post-Test 5]="Yes",ROW(AssessmentData[])-1),ROW(1:1)),1),"")</f>
        <v/>
      </c>
      <c r="AJ3" s="130"/>
      <c r="AK3" s="129" t="str" cm="1">
        <f t="array" ref="AK3">IFERROR(INDEX(InTutoring[],SMALL(IF(InTutoring[Unit 5 Assessment]="Yes",ROW(AssessmentData[])-1),ROW(1:1)),1),"")</f>
        <v/>
      </c>
      <c r="AL3" s="129" t="str" cm="1">
        <f t="array" ref="AL3">IFERROR(INDEX(InTutoring[],SMALL(IF(InTutoring[Unit 6 Post-Test 1]="Yes",ROW(AssessmentData[])-1),ROW(1:1)),1),"")</f>
        <v/>
      </c>
      <c r="AM3" s="129" t="str" cm="1">
        <f t="array" ref="AM3">IFERROR(INDEX(InTutoring[],SMALL(IF(InTutoring[Unit 6 Post-Test 2]="Yes",ROW(AssessmentData[])-1),ROW(1:1)),1),"")</f>
        <v/>
      </c>
      <c r="AN3" s="129" t="str" cm="1">
        <f t="array" ref="AN3">IFERROR(INDEX(InTutoring[],SMALL(IF(InTutoring[Unit 6 Post-Test 3]="Yes",ROW(AssessmentData[])-1),ROW(1:1)),1),"")</f>
        <v/>
      </c>
      <c r="AO3" s="129" t="str" cm="1">
        <f t="array" ref="AO3">IFERROR(INDEX(InTutoring[],SMALL(IF(InTutoring[Unit 6 Post-Test 4]="Yes",ROW(AssessmentData[])-1),ROW(1:1)),1),"")</f>
        <v/>
      </c>
      <c r="AP3" s="129" t="str" cm="1">
        <f t="array" ref="AP3">IFERROR(INDEX(InTutoring[],SMALL(IF(InTutoring[Unit 6 Post-Test 5]="Yes",ROW(AssessmentData[])-1),ROW(1:1)),1),"")</f>
        <v/>
      </c>
    </row>
    <row r="4" spans="2:42" s="122" customFormat="1" ht="14.25" x14ac:dyDescent="0.2">
      <c r="B4" s="129" t="str" cm="1">
        <f t="array" ref="B4">IFERROR(INDEX(InTutoring[],SMALL(IF(InTutoring[BOY Benchmark]="Yes",ROW(AssessmentData[])-1),ROW(2:2)),1),"")</f>
        <v/>
      </c>
      <c r="C4" s="129" t="str" cm="1">
        <f t="array" ref="C4">IFERROR(INDEX(InTutoring[],SMALL(IF(InTutoring[Unit 1 Post-Test 1]="Yes",ROW(AssessmentData[])-1),ROW(2:2)),1),"")</f>
        <v/>
      </c>
      <c r="D4" s="129" t="str" cm="1">
        <f t="array" ref="D4">IFERROR(INDEX(InTutoring[],SMALL(IF(InTutoring[Unit 1 Post-Test 2]="Yes",ROW(AssessmentData[])-1),ROW(2:2)),1),"")</f>
        <v/>
      </c>
      <c r="E4" s="129" t="str" cm="1">
        <f t="array" ref="E4">IFERROR(INDEX(InTutoring[],SMALL(IF(InTutoring[Unit 1 Post-Test 3]="Yes",ROW(AssessmentData[])-1),ROW(2:2)),1),"")</f>
        <v/>
      </c>
      <c r="F4" s="129" t="str" cm="1">
        <f t="array" ref="F4">IFERROR(INDEX(InTutoring[],SMALL(IF(InTutoring[Unit 1 Post-Test 4]="Yes",ROW(AssessmentData[])-1),ROW(2:2)),1),"")</f>
        <v/>
      </c>
      <c r="G4" s="129"/>
      <c r="H4" s="130"/>
      <c r="I4" s="129" t="str" cm="1">
        <f t="array" ref="I4">IFERROR(INDEX(InTutoring[],SMALL(IF(InTutoring[Unit 1 Assessment]="Yes",ROW(AssessmentData[])-1),ROW(2:2)),1),"")</f>
        <v/>
      </c>
      <c r="J4" s="129" t="str" cm="1">
        <f t="array" ref="J4">IFERROR(INDEX(InTutoring[],SMALL(IF(InTutoring[Unit 2 Post-Test 1]="Yes",ROW(AssessmentData[])-1),ROW(2:2)),1),"")</f>
        <v/>
      </c>
      <c r="K4" s="129" t="str" cm="1">
        <f t="array" ref="K4">IFERROR(INDEX(InTutoring[],SMALL(IF(InTutoring[Unit 2 Post-Test 2]="Yes",ROW(AssessmentData[])-1),ROW(2:2)),1),"")</f>
        <v/>
      </c>
      <c r="L4" s="129" t="str" cm="1">
        <f t="array" ref="L4">IFERROR(INDEX(InTutoring[],SMALL(IF(InTutoring[Unit 2 Post-Test 3]="Yes",ROW(AssessmentData[])-1),ROW(2:2)),1),"")</f>
        <v/>
      </c>
      <c r="M4" s="129" t="str" cm="1">
        <f t="array" ref="M4">IFERROR(INDEX(InTutoring[],SMALL(IF(InTutoring[Unit 2 Post-Test 4]="Yes",ROW(AssessmentData[])-1),ROW(2:2)),1),"")</f>
        <v/>
      </c>
      <c r="N4" s="129" t="str" cm="1">
        <f t="array" ref="N4">IFERROR(INDEX(InTutoring[],SMALL(IF(InTutoring[Unit 2 Post-Test 5]="Yes",ROW(AssessmentData[])-1),ROW(2:2)),1),"")</f>
        <v/>
      </c>
      <c r="O4" s="129"/>
      <c r="P4" s="129" t="str" cm="1">
        <f t="array" ref="P4">IFERROR(INDEX(InTutoring[],SMALL(IF(InTutoring[Unit 2 Assessment]="Yes",ROW(AssessmentData[])-1),ROW(2:2)),1),"")</f>
        <v/>
      </c>
      <c r="Q4" s="129" t="str" cm="1">
        <f t="array" ref="Q4">IFERROR(INDEX(InTutoring[],SMALL(IF(InTutoring[Unit 3 Post-Test 1]="Yes",ROW(AssessmentData[])-1),ROW(2:2)),1),"")</f>
        <v/>
      </c>
      <c r="R4" s="129" t="str" cm="1">
        <f t="array" ref="R4">IFERROR(INDEX(InTutoring[],SMALL(IF(InTutoring[Unit 3 Post-Test 2]="Yes",ROW(AssessmentData[])-1),ROW(2:2)),1),"")</f>
        <v/>
      </c>
      <c r="S4" s="129" t="str" cm="1">
        <f t="array" ref="S4">IFERROR(INDEX(InTutoring[],SMALL(IF(InTutoring[Unit 3 Post-Test 3]="Yes",ROW(AssessmentData[])-1),ROW(2:2)),1),"")</f>
        <v/>
      </c>
      <c r="T4" s="129" t="str" cm="1">
        <f t="array" ref="T4">IFERROR(INDEX(InTutoring[],SMALL(IF(InTutoring[Unit 3 Post-Test 4]="Yes",ROW(AssessmentData[])-1),ROW(2:2)),1),"")</f>
        <v/>
      </c>
      <c r="U4" s="129" t="str" cm="1">
        <f t="array" ref="U4">IFERROR(INDEX(InTutoring[],SMALL(IF(InTutoring[Unit 3 Post-Test 5]="Yes",ROW(AssessmentData[])-1),ROW(2:2)),1),"")</f>
        <v/>
      </c>
      <c r="V4" s="130"/>
      <c r="W4" s="129" t="str" cm="1">
        <f t="array" ref="W4">IFERROR(INDEX(InTutoring[],SMALL(IF(InTutoring[Unit 3 Assessment]="Yes",ROW(AssessmentData[])-1),ROW(2:2)),1),"")</f>
        <v/>
      </c>
      <c r="X4" s="129" t="str" cm="1">
        <f t="array" ref="X4">IFERROR(INDEX(InTutoring[],SMALL(IF(InTutoring[Unit 4 Post-Test 1]="Yes",ROW(AssessmentData[])-1),ROW(2:2)),1),"")</f>
        <v/>
      </c>
      <c r="Y4" s="129" t="str" cm="1">
        <f t="array" ref="Y4">IFERROR(INDEX(InTutoring[],SMALL(IF(InTutoring[Unit 4 Post-Test 2]="Yes",ROW(AssessmentData[])-1),ROW(2:2)),1),"")</f>
        <v/>
      </c>
      <c r="Z4" s="129" t="str" cm="1">
        <f t="array" ref="Z4">IFERROR(INDEX(InTutoring[],SMALL(IF(InTutoring[Unit 4 Post-Test 3]="Yes",ROW(AssessmentData[])-1),ROW(2:2)),1),"")</f>
        <v/>
      </c>
      <c r="AA4" s="129" t="str" cm="1">
        <f t="array" ref="AA4">IFERROR(INDEX(InTutoring[],SMALL(IF(InTutoring[Unit 4 Post-Test 4]="Yes",ROW(AssessmentData[])-1),ROW(2:2)),1),"")</f>
        <v/>
      </c>
      <c r="AB4" s="129" t="str" cm="1">
        <f t="array" ref="AB4">IFERROR(INDEX(InTutoring[],SMALL(IF(InTutoring[Unit 4 Post-Test 5]="Yes",ROW(AssessmentData[])-1),ROW(2:2)),1),"")</f>
        <v/>
      </c>
      <c r="AC4" s="130"/>
      <c r="AD4" s="129" t="str" cm="1">
        <f t="array" ref="AD4">IFERROR(INDEX(InTutoring[],SMALL(IF(InTutoring[Unit 4 Assessment]="Yes",ROW(AssessmentData[])-1),ROW(2:2)),1),"")</f>
        <v/>
      </c>
      <c r="AE4" s="129" t="str" cm="1">
        <f t="array" ref="AE4">IFERROR(INDEX(InTutoring[],SMALL(IF(InTutoring[Unit 5 Post-Test 1]="Yes",ROW(AssessmentData[])-1),ROW(2:2)),1),"")</f>
        <v/>
      </c>
      <c r="AF4" s="129" t="str" cm="1">
        <f t="array" ref="AF4">IFERROR(INDEX(InTutoring[],SMALL(IF(InTutoring[Unit 5 Post-Test 2]="Yes",ROW(AssessmentData[])-1),ROW(2:2)),1),"")</f>
        <v/>
      </c>
      <c r="AG4" s="129" t="str" cm="1">
        <f t="array" ref="AG4">IFERROR(INDEX(InTutoring[],SMALL(IF(InTutoring[Unit 5 Post-Test 3]="Yes",ROW(AssessmentData[])-1),ROW(2:2)),1),"")</f>
        <v/>
      </c>
      <c r="AH4" s="129" t="str" cm="1">
        <f t="array" ref="AH4">IFERROR(INDEX(InTutoring[],SMALL(IF(InTutoring[Unit 5 Post-Test 4]="Yes",ROW(AssessmentData[])-1),ROW(2:2)),1),"")</f>
        <v/>
      </c>
      <c r="AI4" s="129" t="str" cm="1">
        <f t="array" ref="AI4">IFERROR(INDEX(InTutoring[],SMALL(IF(InTutoring[Unit 5 Post-Test 5]="Yes",ROW(AssessmentData[])-1),ROW(2:2)),1),"")</f>
        <v/>
      </c>
      <c r="AJ4" s="130"/>
      <c r="AK4" s="129" t="str" cm="1">
        <f t="array" ref="AK4">IFERROR(INDEX(InTutoring[],SMALL(IF(InTutoring[Unit 5 Assessment]="Yes",ROW(AssessmentData[])-1),ROW(2:2)),1),"")</f>
        <v/>
      </c>
      <c r="AL4" s="129" t="str" cm="1">
        <f t="array" ref="AL4">IFERROR(INDEX(InTutoring[],SMALL(IF(InTutoring[Unit 6 Post-Test 1]="Yes",ROW(AssessmentData[])-1),ROW(2:2)),1),"")</f>
        <v/>
      </c>
      <c r="AM4" s="129" t="str" cm="1">
        <f t="array" ref="AM4">IFERROR(INDEX(InTutoring[],SMALL(IF(InTutoring[Unit 6 Post-Test 2]="Yes",ROW(AssessmentData[])-1),ROW(2:2)),1),"")</f>
        <v/>
      </c>
      <c r="AN4" s="129" t="str" cm="1">
        <f t="array" ref="AN4">IFERROR(INDEX(InTutoring[],SMALL(IF(InTutoring[Unit 6 Post-Test 3]="Yes",ROW(AssessmentData[])-1),ROW(2:2)),1),"")</f>
        <v/>
      </c>
      <c r="AO4" s="129" t="str" cm="1">
        <f t="array" ref="AO4">IFERROR(INDEX(InTutoring[],SMALL(IF(InTutoring[Unit 6 Post-Test 4]="Yes",ROW(AssessmentData[])-1),ROW(2:2)),1),"")</f>
        <v/>
      </c>
      <c r="AP4" s="129" t="str" cm="1">
        <f t="array" ref="AP4">IFERROR(INDEX(InTutoring[],SMALL(IF(InTutoring[Unit 6 Post-Test 5]="Yes",ROW(AssessmentData[])-1),ROW(2:2)),1),"")</f>
        <v/>
      </c>
    </row>
    <row r="5" spans="2:42" s="122" customFormat="1" ht="14.25" x14ac:dyDescent="0.2">
      <c r="B5" s="129" t="str" cm="1">
        <f t="array" ref="B5">IFERROR(INDEX(InTutoring[],SMALL(IF(InTutoring[BOY Benchmark]="Yes",ROW(AssessmentData[])-1),ROW(3:3)),1),"")</f>
        <v/>
      </c>
      <c r="C5" s="129" t="str" cm="1">
        <f t="array" ref="C5">IFERROR(INDEX(InTutoring[],SMALL(IF(InTutoring[Unit 1 Post-Test 1]="Yes",ROW(AssessmentData[])-1),ROW(3:3)),1),"")</f>
        <v/>
      </c>
      <c r="D5" s="129" t="str" cm="1">
        <f t="array" ref="D5">IFERROR(INDEX(InTutoring[],SMALL(IF(InTutoring[Unit 1 Post-Test 2]="Yes",ROW(AssessmentData[])-1),ROW(3:3)),1),"")</f>
        <v/>
      </c>
      <c r="E5" s="129" t="str" cm="1">
        <f t="array" ref="E5">IFERROR(INDEX(InTutoring[],SMALL(IF(InTutoring[Unit 1 Post-Test 3]="Yes",ROW(AssessmentData[])-1),ROW(3:3)),1),"")</f>
        <v/>
      </c>
      <c r="F5" s="129" t="str" cm="1">
        <f t="array" ref="F5">IFERROR(INDEX(InTutoring[],SMALL(IF(InTutoring[Unit 1 Post-Test 4]="Yes",ROW(AssessmentData[])-1),ROW(3:3)),1),"")</f>
        <v/>
      </c>
      <c r="G5" s="129"/>
      <c r="H5" s="130"/>
      <c r="I5" s="129" t="str" cm="1">
        <f t="array" ref="I5">IFERROR(INDEX(InTutoring[],SMALL(IF(InTutoring[Unit 1 Assessment]="Yes",ROW(AssessmentData[])-1),ROW(3:3)),1),"")</f>
        <v/>
      </c>
      <c r="J5" s="129" t="str" cm="1">
        <f t="array" ref="J5">IFERROR(INDEX(InTutoring[],SMALL(IF(InTutoring[Unit 2 Post-Test 1]="Yes",ROW(AssessmentData[])-1),ROW(3:3)),1),"")</f>
        <v/>
      </c>
      <c r="K5" s="129" t="str" cm="1">
        <f t="array" ref="K5">IFERROR(INDEX(InTutoring[],SMALL(IF(InTutoring[Unit 2 Post-Test 2]="Yes",ROW(AssessmentData[])-1),ROW(3:3)),1),"")</f>
        <v/>
      </c>
      <c r="L5" s="129" t="str" cm="1">
        <f t="array" ref="L5">IFERROR(INDEX(InTutoring[],SMALL(IF(InTutoring[Unit 2 Post-Test 3]="Yes",ROW(AssessmentData[])-1),ROW(3:3)),1),"")</f>
        <v/>
      </c>
      <c r="M5" s="129" t="str" cm="1">
        <f t="array" ref="M5">IFERROR(INDEX(InTutoring[],SMALL(IF(InTutoring[Unit 2 Post-Test 4]="Yes",ROW(AssessmentData[])-1),ROW(3:3)),1),"")</f>
        <v/>
      </c>
      <c r="N5" s="129" t="str" cm="1">
        <f t="array" ref="N5">IFERROR(INDEX(InTutoring[],SMALL(IF(InTutoring[Unit 2 Post-Test 5]="Yes",ROW(AssessmentData[])-1),ROW(3:3)),1),"")</f>
        <v/>
      </c>
      <c r="O5" s="129"/>
      <c r="P5" s="129" t="str" cm="1">
        <f t="array" ref="P5">IFERROR(INDEX(InTutoring[],SMALL(IF(InTutoring[Unit 2 Assessment]="Yes",ROW(AssessmentData[])-1),ROW(3:3)),1),"")</f>
        <v/>
      </c>
      <c r="Q5" s="129" t="str" cm="1">
        <f t="array" ref="Q5">IFERROR(INDEX(InTutoring[],SMALL(IF(InTutoring[Unit 3 Post-Test 1]="Yes",ROW(AssessmentData[])-1),ROW(3:3)),1),"")</f>
        <v/>
      </c>
      <c r="R5" s="129" t="str" cm="1">
        <f t="array" ref="R5">IFERROR(INDEX(InTutoring[],SMALL(IF(InTutoring[Unit 3 Post-Test 2]="Yes",ROW(AssessmentData[])-1),ROW(3:3)),1),"")</f>
        <v/>
      </c>
      <c r="S5" s="129" t="str" cm="1">
        <f t="array" ref="S5">IFERROR(INDEX(InTutoring[],SMALL(IF(InTutoring[Unit 3 Post-Test 3]="Yes",ROW(AssessmentData[])-1),ROW(3:3)),1),"")</f>
        <v/>
      </c>
      <c r="T5" s="129" t="str" cm="1">
        <f t="array" ref="T5">IFERROR(INDEX(InTutoring[],SMALL(IF(InTutoring[Unit 3 Post-Test 4]="Yes",ROW(AssessmentData[])-1),ROW(3:3)),1),"")</f>
        <v/>
      </c>
      <c r="U5" s="129" t="str" cm="1">
        <f t="array" ref="U5">IFERROR(INDEX(InTutoring[],SMALL(IF(InTutoring[Unit 3 Post-Test 5]="Yes",ROW(AssessmentData[])-1),ROW(3:3)),1),"")</f>
        <v/>
      </c>
      <c r="V5" s="130"/>
      <c r="W5" s="129" t="str" cm="1">
        <f t="array" ref="W5">IFERROR(INDEX(InTutoring[],SMALL(IF(InTutoring[Unit 3 Assessment]="Yes",ROW(AssessmentData[])-1),ROW(3:3)),1),"")</f>
        <v/>
      </c>
      <c r="X5" s="129" t="str" cm="1">
        <f t="array" ref="X5">IFERROR(INDEX(InTutoring[],SMALL(IF(InTutoring[Unit 4 Post-Test 1]="Yes",ROW(AssessmentData[])-1),ROW(3:3)),1),"")</f>
        <v/>
      </c>
      <c r="Y5" s="129" t="str" cm="1">
        <f t="array" ref="Y5">IFERROR(INDEX(InTutoring[],SMALL(IF(InTutoring[Unit 4 Post-Test 2]="Yes",ROW(AssessmentData[])-1),ROW(3:3)),1),"")</f>
        <v/>
      </c>
      <c r="Z5" s="129" t="str" cm="1">
        <f t="array" ref="Z5">IFERROR(INDEX(InTutoring[],SMALL(IF(InTutoring[Unit 4 Post-Test 3]="Yes",ROW(AssessmentData[])-1),ROW(3:3)),1),"")</f>
        <v/>
      </c>
      <c r="AA5" s="129" t="str" cm="1">
        <f t="array" ref="AA5">IFERROR(INDEX(InTutoring[],SMALL(IF(InTutoring[Unit 4 Post-Test 4]="Yes",ROW(AssessmentData[])-1),ROW(3:3)),1),"")</f>
        <v/>
      </c>
      <c r="AB5" s="129" t="str" cm="1">
        <f t="array" ref="AB5">IFERROR(INDEX(InTutoring[],SMALL(IF(InTutoring[Unit 4 Post-Test 5]="Yes",ROW(AssessmentData[])-1),ROW(3:3)),1),"")</f>
        <v/>
      </c>
      <c r="AC5" s="130"/>
      <c r="AD5" s="129" t="str" cm="1">
        <f t="array" ref="AD5">IFERROR(INDEX(InTutoring[],SMALL(IF(InTutoring[Unit 4 Assessment]="Yes",ROW(AssessmentData[])-1),ROW(3:3)),1),"")</f>
        <v/>
      </c>
      <c r="AE5" s="129" t="str" cm="1">
        <f t="array" ref="AE5">IFERROR(INDEX(InTutoring[],SMALL(IF(InTutoring[Unit 5 Post-Test 1]="Yes",ROW(AssessmentData[])-1),ROW(3:3)),1),"")</f>
        <v/>
      </c>
      <c r="AF5" s="129" t="str" cm="1">
        <f t="array" ref="AF5">IFERROR(INDEX(InTutoring[],SMALL(IF(InTutoring[Unit 5 Post-Test 2]="Yes",ROW(AssessmentData[])-1),ROW(3:3)),1),"")</f>
        <v/>
      </c>
      <c r="AG5" s="129" t="str" cm="1">
        <f t="array" ref="AG5">IFERROR(INDEX(InTutoring[],SMALL(IF(InTutoring[Unit 5 Post-Test 3]="Yes",ROW(AssessmentData[])-1),ROW(3:3)),1),"")</f>
        <v/>
      </c>
      <c r="AH5" s="129" t="str" cm="1">
        <f t="array" ref="AH5">IFERROR(INDEX(InTutoring[],SMALL(IF(InTutoring[Unit 5 Post-Test 4]="Yes",ROW(AssessmentData[])-1),ROW(3:3)),1),"")</f>
        <v/>
      </c>
      <c r="AI5" s="129" t="str" cm="1">
        <f t="array" ref="AI5">IFERROR(INDEX(InTutoring[],SMALL(IF(InTutoring[Unit 5 Post-Test 5]="Yes",ROW(AssessmentData[])-1),ROW(3:3)),1),"")</f>
        <v/>
      </c>
      <c r="AJ5" s="130"/>
      <c r="AK5" s="129" t="str" cm="1">
        <f t="array" ref="AK5">IFERROR(INDEX(InTutoring[],SMALL(IF(InTutoring[Unit 5 Assessment]="Yes",ROW(AssessmentData[])-1),ROW(3:3)),1),"")</f>
        <v/>
      </c>
      <c r="AL5" s="129" t="str" cm="1">
        <f t="array" ref="AL5">IFERROR(INDEX(InTutoring[],SMALL(IF(InTutoring[Unit 6 Post-Test 1]="Yes",ROW(AssessmentData[])-1),ROW(3:3)),1),"")</f>
        <v/>
      </c>
      <c r="AM5" s="129" t="str" cm="1">
        <f t="array" ref="AM5">IFERROR(INDEX(InTutoring[],SMALL(IF(InTutoring[Unit 6 Post-Test 2]="Yes",ROW(AssessmentData[])-1),ROW(3:3)),1),"")</f>
        <v/>
      </c>
      <c r="AN5" s="129" t="str" cm="1">
        <f t="array" ref="AN5">IFERROR(INDEX(InTutoring[],SMALL(IF(InTutoring[Unit 6 Post-Test 3]="Yes",ROW(AssessmentData[])-1),ROW(3:3)),1),"")</f>
        <v/>
      </c>
      <c r="AO5" s="129" t="str" cm="1">
        <f t="array" ref="AO5">IFERROR(INDEX(InTutoring[],SMALL(IF(InTutoring[Unit 6 Post-Test 4]="Yes",ROW(AssessmentData[])-1),ROW(3:3)),1),"")</f>
        <v/>
      </c>
      <c r="AP5" s="129" t="str" cm="1">
        <f t="array" ref="AP5">IFERROR(INDEX(InTutoring[],SMALL(IF(InTutoring[Unit 6 Post-Test 5]="Yes",ROW(AssessmentData[])-1),ROW(3:3)),1),"")</f>
        <v/>
      </c>
    </row>
    <row r="6" spans="2:42" s="122" customFormat="1" ht="14.25" x14ac:dyDescent="0.2">
      <c r="B6" s="129" t="str" cm="1">
        <f t="array" ref="B6">IFERROR(INDEX(InTutoring[],SMALL(IF(InTutoring[BOY Benchmark]="Yes",ROW(AssessmentData[])-1),ROW(4:4)),1),"")</f>
        <v/>
      </c>
      <c r="C6" s="129" t="str" cm="1">
        <f t="array" ref="C6">IFERROR(INDEX(InTutoring[],SMALL(IF(InTutoring[Unit 1 Post-Test 1]="Yes",ROW(AssessmentData[])-1),ROW(4:4)),1),"")</f>
        <v/>
      </c>
      <c r="D6" s="129" t="str" cm="1">
        <f t="array" ref="D6">IFERROR(INDEX(InTutoring[],SMALL(IF(InTutoring[Unit 1 Post-Test 2]="Yes",ROW(AssessmentData[])-1),ROW(4:4)),1),"")</f>
        <v/>
      </c>
      <c r="E6" s="129" t="str" cm="1">
        <f t="array" ref="E6">IFERROR(INDEX(InTutoring[],SMALL(IF(InTutoring[Unit 1 Post-Test 3]="Yes",ROW(AssessmentData[])-1),ROW(4:4)),1),"")</f>
        <v/>
      </c>
      <c r="F6" s="129" t="str" cm="1">
        <f t="array" ref="F6">IFERROR(INDEX(InTutoring[],SMALL(IF(InTutoring[Unit 1 Post-Test 4]="Yes",ROW(AssessmentData[])-1),ROW(4:4)),1),"")</f>
        <v/>
      </c>
      <c r="G6" s="129"/>
      <c r="H6" s="130"/>
      <c r="I6" s="129" t="str" cm="1">
        <f t="array" ref="I6">IFERROR(INDEX(InTutoring[],SMALL(IF(InTutoring[Unit 1 Assessment]="Yes",ROW(AssessmentData[])-1),ROW(4:4)),1),"")</f>
        <v/>
      </c>
      <c r="J6" s="129" t="str" cm="1">
        <f t="array" ref="J6">IFERROR(INDEX(InTutoring[],SMALL(IF(InTutoring[Unit 2 Post-Test 1]="Yes",ROW(AssessmentData[])-1),ROW(4:4)),1),"")</f>
        <v/>
      </c>
      <c r="K6" s="129" t="str" cm="1">
        <f t="array" ref="K6">IFERROR(INDEX(InTutoring[],SMALL(IF(InTutoring[Unit 2 Post-Test 2]="Yes",ROW(AssessmentData[])-1),ROW(4:4)),1),"")</f>
        <v/>
      </c>
      <c r="L6" s="129" t="str" cm="1">
        <f t="array" ref="L6">IFERROR(INDEX(InTutoring[],SMALL(IF(InTutoring[Unit 2 Post-Test 3]="Yes",ROW(AssessmentData[])-1),ROW(4:4)),1),"")</f>
        <v/>
      </c>
      <c r="M6" s="129" t="str" cm="1">
        <f t="array" ref="M6">IFERROR(INDEX(InTutoring[],SMALL(IF(InTutoring[Unit 2 Post-Test 4]="Yes",ROW(AssessmentData[])-1),ROW(4:4)),1),"")</f>
        <v/>
      </c>
      <c r="N6" s="129" t="str" cm="1">
        <f t="array" ref="N6">IFERROR(INDEX(InTutoring[],SMALL(IF(InTutoring[Unit 2 Post-Test 5]="Yes",ROW(AssessmentData[])-1),ROW(4:4)),1),"")</f>
        <v/>
      </c>
      <c r="O6" s="129"/>
      <c r="P6" s="129" t="str" cm="1">
        <f t="array" ref="P6">IFERROR(INDEX(InTutoring[],SMALL(IF(InTutoring[Unit 2 Assessment]="Yes",ROW(AssessmentData[])-1),ROW(4:4)),1),"")</f>
        <v/>
      </c>
      <c r="Q6" s="129" t="str" cm="1">
        <f t="array" ref="Q6">IFERROR(INDEX(InTutoring[],SMALL(IF(InTutoring[Unit 3 Post-Test 1]="Yes",ROW(AssessmentData[])-1),ROW(4:4)),1),"")</f>
        <v/>
      </c>
      <c r="R6" s="129" t="str" cm="1">
        <f t="array" ref="R6">IFERROR(INDEX(InTutoring[],SMALL(IF(InTutoring[Unit 3 Post-Test 2]="Yes",ROW(AssessmentData[])-1),ROW(4:4)),1),"")</f>
        <v/>
      </c>
      <c r="S6" s="129" t="str" cm="1">
        <f t="array" ref="S6">IFERROR(INDEX(InTutoring[],SMALL(IF(InTutoring[Unit 3 Post-Test 3]="Yes",ROW(AssessmentData[])-1),ROW(4:4)),1),"")</f>
        <v/>
      </c>
      <c r="T6" s="129" t="str" cm="1">
        <f t="array" ref="T6">IFERROR(INDEX(InTutoring[],SMALL(IF(InTutoring[Unit 3 Post-Test 4]="Yes",ROW(AssessmentData[])-1),ROW(4:4)),1),"")</f>
        <v/>
      </c>
      <c r="U6" s="129" t="str" cm="1">
        <f t="array" ref="U6">IFERROR(INDEX(InTutoring[],SMALL(IF(InTutoring[Unit 3 Post-Test 5]="Yes",ROW(AssessmentData[])-1),ROW(4:4)),1),"")</f>
        <v/>
      </c>
      <c r="V6" s="130"/>
      <c r="W6" s="129" t="str" cm="1">
        <f t="array" ref="W6">IFERROR(INDEX(InTutoring[],SMALL(IF(InTutoring[Unit 3 Assessment]="Yes",ROW(AssessmentData[])-1),ROW(4:4)),1),"")</f>
        <v/>
      </c>
      <c r="X6" s="129" t="str" cm="1">
        <f t="array" ref="X6">IFERROR(INDEX(InTutoring[],SMALL(IF(InTutoring[Unit 4 Post-Test 1]="Yes",ROW(AssessmentData[])-1),ROW(4:4)),1),"")</f>
        <v/>
      </c>
      <c r="Y6" s="129" t="str" cm="1">
        <f t="array" ref="Y6">IFERROR(INDEX(InTutoring[],SMALL(IF(InTutoring[Unit 4 Post-Test 2]="Yes",ROW(AssessmentData[])-1),ROW(4:4)),1),"")</f>
        <v/>
      </c>
      <c r="Z6" s="129" t="str" cm="1">
        <f t="array" ref="Z6">IFERROR(INDEX(InTutoring[],SMALL(IF(InTutoring[Unit 4 Post-Test 3]="Yes",ROW(AssessmentData[])-1),ROW(4:4)),1),"")</f>
        <v/>
      </c>
      <c r="AA6" s="129" t="str" cm="1">
        <f t="array" ref="AA6">IFERROR(INDEX(InTutoring[],SMALL(IF(InTutoring[Unit 4 Post-Test 4]="Yes",ROW(AssessmentData[])-1),ROW(4:4)),1),"")</f>
        <v/>
      </c>
      <c r="AB6" s="129" t="str" cm="1">
        <f t="array" ref="AB6">IFERROR(INDEX(InTutoring[],SMALL(IF(InTutoring[Unit 4 Post-Test 5]="Yes",ROW(AssessmentData[])-1),ROW(4:4)),1),"")</f>
        <v/>
      </c>
      <c r="AC6" s="130"/>
      <c r="AD6" s="129" t="str" cm="1">
        <f t="array" ref="AD6">IFERROR(INDEX(InTutoring[],SMALL(IF(InTutoring[Unit 4 Assessment]="Yes",ROW(AssessmentData[])-1),ROW(4:4)),1),"")</f>
        <v/>
      </c>
      <c r="AE6" s="129" t="str" cm="1">
        <f t="array" ref="AE6">IFERROR(INDEX(InTutoring[],SMALL(IF(InTutoring[Unit 5 Post-Test 1]="Yes",ROW(AssessmentData[])-1),ROW(4:4)),1),"")</f>
        <v/>
      </c>
      <c r="AF6" s="129" t="str" cm="1">
        <f t="array" ref="AF6">IFERROR(INDEX(InTutoring[],SMALL(IF(InTutoring[Unit 5 Post-Test 2]="Yes",ROW(AssessmentData[])-1),ROW(4:4)),1),"")</f>
        <v/>
      </c>
      <c r="AG6" s="129" t="str" cm="1">
        <f t="array" ref="AG6">IFERROR(INDEX(InTutoring[],SMALL(IF(InTutoring[Unit 5 Post-Test 3]="Yes",ROW(AssessmentData[])-1),ROW(4:4)),1),"")</f>
        <v/>
      </c>
      <c r="AH6" s="129" t="str" cm="1">
        <f t="array" ref="AH6">IFERROR(INDEX(InTutoring[],SMALL(IF(InTutoring[Unit 5 Post-Test 4]="Yes",ROW(AssessmentData[])-1),ROW(4:4)),1),"")</f>
        <v/>
      </c>
      <c r="AI6" s="129" t="str" cm="1">
        <f t="array" ref="AI6">IFERROR(INDEX(InTutoring[],SMALL(IF(InTutoring[Unit 5 Post-Test 5]="Yes",ROW(AssessmentData[])-1),ROW(4:4)),1),"")</f>
        <v/>
      </c>
      <c r="AJ6" s="130"/>
      <c r="AK6" s="129" t="str" cm="1">
        <f t="array" ref="AK6">IFERROR(INDEX(InTutoring[],SMALL(IF(InTutoring[Unit 5 Assessment]="Yes",ROW(AssessmentData[])-1),ROW(4:4)),1),"")</f>
        <v/>
      </c>
      <c r="AL6" s="129" t="str" cm="1">
        <f t="array" ref="AL6">IFERROR(INDEX(InTutoring[],SMALL(IF(InTutoring[Unit 6 Post-Test 1]="Yes",ROW(AssessmentData[])-1),ROW(4:4)),1),"")</f>
        <v/>
      </c>
      <c r="AM6" s="129" t="str" cm="1">
        <f t="array" ref="AM6">IFERROR(INDEX(InTutoring[],SMALL(IF(InTutoring[Unit 6 Post-Test 2]="Yes",ROW(AssessmentData[])-1),ROW(4:4)),1),"")</f>
        <v/>
      </c>
      <c r="AN6" s="129" t="str" cm="1">
        <f t="array" ref="AN6">IFERROR(INDEX(InTutoring[],SMALL(IF(InTutoring[Unit 6 Post-Test 3]="Yes",ROW(AssessmentData[])-1),ROW(4:4)),1),"")</f>
        <v/>
      </c>
      <c r="AO6" s="129" t="str" cm="1">
        <f t="array" ref="AO6">IFERROR(INDEX(InTutoring[],SMALL(IF(InTutoring[Unit 6 Post-Test 4]="Yes",ROW(AssessmentData[])-1),ROW(4:4)),1),"")</f>
        <v/>
      </c>
      <c r="AP6" s="129" t="str" cm="1">
        <f t="array" ref="AP6">IFERROR(INDEX(InTutoring[],SMALL(IF(InTutoring[Unit 6 Post-Test 5]="Yes",ROW(AssessmentData[])-1),ROW(4:4)),1),"")</f>
        <v/>
      </c>
    </row>
    <row r="7" spans="2:42" s="122" customFormat="1" ht="14.25" x14ac:dyDescent="0.2">
      <c r="B7" s="129" t="str" cm="1">
        <f t="array" ref="B7">IFERROR(INDEX(InTutoring[],SMALL(IF(InTutoring[BOY Benchmark]="Yes",ROW(AssessmentData[])-1),ROW(5:5)),1),"")</f>
        <v/>
      </c>
      <c r="C7" s="129" t="str" cm="1">
        <f t="array" ref="C7">IFERROR(INDEX(InTutoring[],SMALL(IF(InTutoring[Unit 1 Post-Test 1]="Yes",ROW(AssessmentData[])-1),ROW(5:5)),1),"")</f>
        <v/>
      </c>
      <c r="D7" s="129" t="str" cm="1">
        <f t="array" ref="D7">IFERROR(INDEX(InTutoring[],SMALL(IF(InTutoring[Unit 1 Post-Test 2]="Yes",ROW(AssessmentData[])-1),ROW(5:5)),1),"")</f>
        <v/>
      </c>
      <c r="E7" s="129" t="str" cm="1">
        <f t="array" ref="E7">IFERROR(INDEX(InTutoring[],SMALL(IF(InTutoring[Unit 1 Post-Test 3]="Yes",ROW(AssessmentData[])-1),ROW(5:5)),1),"")</f>
        <v/>
      </c>
      <c r="F7" s="129" t="str" cm="1">
        <f t="array" ref="F7">IFERROR(INDEX(InTutoring[],SMALL(IF(InTutoring[Unit 1 Post-Test 4]="Yes",ROW(AssessmentData[])-1),ROW(5:5)),1),"")</f>
        <v/>
      </c>
      <c r="G7" s="129"/>
      <c r="H7" s="130"/>
      <c r="I7" s="129" t="str" cm="1">
        <f t="array" ref="I7">IFERROR(INDEX(InTutoring[],SMALL(IF(InTutoring[Unit 1 Assessment]="Yes",ROW(AssessmentData[])-1),ROW(5:5)),1),"")</f>
        <v/>
      </c>
      <c r="J7" s="129" t="str" cm="1">
        <f t="array" ref="J7">IFERROR(INDEX(InTutoring[],SMALL(IF(InTutoring[Unit 2 Post-Test 1]="Yes",ROW(AssessmentData[])-1),ROW(5:5)),1),"")</f>
        <v/>
      </c>
      <c r="K7" s="129" t="str" cm="1">
        <f t="array" ref="K7">IFERROR(INDEX(InTutoring[],SMALL(IF(InTutoring[Unit 2 Post-Test 2]="Yes",ROW(AssessmentData[])-1),ROW(5:5)),1),"")</f>
        <v/>
      </c>
      <c r="L7" s="129" t="str" cm="1">
        <f t="array" ref="L7">IFERROR(INDEX(InTutoring[],SMALL(IF(InTutoring[Unit 2 Post-Test 3]="Yes",ROW(AssessmentData[])-1),ROW(5:5)),1),"")</f>
        <v/>
      </c>
      <c r="M7" s="129" t="str" cm="1">
        <f t="array" ref="M7">IFERROR(INDEX(InTutoring[],SMALL(IF(InTutoring[Unit 2 Post-Test 4]="Yes",ROW(AssessmentData[])-1),ROW(5:5)),1),"")</f>
        <v/>
      </c>
      <c r="N7" s="129" t="str" cm="1">
        <f t="array" ref="N7">IFERROR(INDEX(InTutoring[],SMALL(IF(InTutoring[Unit 2 Post-Test 5]="Yes",ROW(AssessmentData[])-1),ROW(5:5)),1),"")</f>
        <v/>
      </c>
      <c r="O7" s="129"/>
      <c r="P7" s="129" t="str" cm="1">
        <f t="array" ref="P7">IFERROR(INDEX(InTutoring[],SMALL(IF(InTutoring[Unit 2 Assessment]="Yes",ROW(AssessmentData[])-1),ROW(5:5)),1),"")</f>
        <v/>
      </c>
      <c r="Q7" s="129" t="str" cm="1">
        <f t="array" ref="Q7">IFERROR(INDEX(InTutoring[],SMALL(IF(InTutoring[Unit 3 Post-Test 1]="Yes",ROW(AssessmentData[])-1),ROW(5:5)),1),"")</f>
        <v/>
      </c>
      <c r="R7" s="129" t="str" cm="1">
        <f t="array" ref="R7">IFERROR(INDEX(InTutoring[],SMALL(IF(InTutoring[Unit 3 Post-Test 2]="Yes",ROW(AssessmentData[])-1),ROW(5:5)),1),"")</f>
        <v/>
      </c>
      <c r="S7" s="129" t="str" cm="1">
        <f t="array" ref="S7">IFERROR(INDEX(InTutoring[],SMALL(IF(InTutoring[Unit 3 Post-Test 3]="Yes",ROW(AssessmentData[])-1),ROW(5:5)),1),"")</f>
        <v/>
      </c>
      <c r="T7" s="129" t="str" cm="1">
        <f t="array" ref="T7">IFERROR(INDEX(InTutoring[],SMALL(IF(InTutoring[Unit 3 Post-Test 4]="Yes",ROW(AssessmentData[])-1),ROW(5:5)),1),"")</f>
        <v/>
      </c>
      <c r="U7" s="129" t="str" cm="1">
        <f t="array" ref="U7">IFERROR(INDEX(InTutoring[],SMALL(IF(InTutoring[Unit 3 Post-Test 5]="Yes",ROW(AssessmentData[])-1),ROW(5:5)),1),"")</f>
        <v/>
      </c>
      <c r="V7" s="130"/>
      <c r="W7" s="129" t="str" cm="1">
        <f t="array" ref="W7">IFERROR(INDEX(InTutoring[],SMALL(IF(InTutoring[Unit 3 Assessment]="Yes",ROW(AssessmentData[])-1),ROW(5:5)),1),"")</f>
        <v/>
      </c>
      <c r="X7" s="129" t="str" cm="1">
        <f t="array" ref="X7">IFERROR(INDEX(InTutoring[],SMALL(IF(InTutoring[Unit 4 Post-Test 1]="Yes",ROW(AssessmentData[])-1),ROW(5:5)),1),"")</f>
        <v/>
      </c>
      <c r="Y7" s="129" t="str" cm="1">
        <f t="array" ref="Y7">IFERROR(INDEX(InTutoring[],SMALL(IF(InTutoring[Unit 4 Post-Test 2]="Yes",ROW(AssessmentData[])-1),ROW(5:5)),1),"")</f>
        <v/>
      </c>
      <c r="Z7" s="129" t="str" cm="1">
        <f t="array" ref="Z7">IFERROR(INDEX(InTutoring[],SMALL(IF(InTutoring[Unit 4 Post-Test 3]="Yes",ROW(AssessmentData[])-1),ROW(5:5)),1),"")</f>
        <v/>
      </c>
      <c r="AA7" s="129" t="str" cm="1">
        <f t="array" ref="AA7">IFERROR(INDEX(InTutoring[],SMALL(IF(InTutoring[Unit 4 Post-Test 4]="Yes",ROW(AssessmentData[])-1),ROW(5:5)),1),"")</f>
        <v/>
      </c>
      <c r="AB7" s="129" t="str" cm="1">
        <f t="array" ref="AB7">IFERROR(INDEX(InTutoring[],SMALL(IF(InTutoring[Unit 4 Post-Test 5]="Yes",ROW(AssessmentData[])-1),ROW(5:5)),1),"")</f>
        <v/>
      </c>
      <c r="AC7" s="130"/>
      <c r="AD7" s="129" t="str" cm="1">
        <f t="array" ref="AD7">IFERROR(INDEX(InTutoring[],SMALL(IF(InTutoring[Unit 4 Assessment]="Yes",ROW(AssessmentData[])-1),ROW(5:5)),1),"")</f>
        <v/>
      </c>
      <c r="AE7" s="129" t="str" cm="1">
        <f t="array" ref="AE7">IFERROR(INDEX(InTutoring[],SMALL(IF(InTutoring[Unit 5 Post-Test 1]="Yes",ROW(AssessmentData[])-1),ROW(5:5)),1),"")</f>
        <v/>
      </c>
      <c r="AF7" s="129" t="str" cm="1">
        <f t="array" ref="AF7">IFERROR(INDEX(InTutoring[],SMALL(IF(InTutoring[Unit 5 Post-Test 2]="Yes",ROW(AssessmentData[])-1),ROW(5:5)),1),"")</f>
        <v/>
      </c>
      <c r="AG7" s="129" t="str" cm="1">
        <f t="array" ref="AG7">IFERROR(INDEX(InTutoring[],SMALL(IF(InTutoring[Unit 5 Post-Test 3]="Yes",ROW(AssessmentData[])-1),ROW(5:5)),1),"")</f>
        <v/>
      </c>
      <c r="AH7" s="129" t="str" cm="1">
        <f t="array" ref="AH7">IFERROR(INDEX(InTutoring[],SMALL(IF(InTutoring[Unit 5 Post-Test 4]="Yes",ROW(AssessmentData[])-1),ROW(5:5)),1),"")</f>
        <v/>
      </c>
      <c r="AI7" s="129" t="str" cm="1">
        <f t="array" ref="AI7">IFERROR(INDEX(InTutoring[],SMALL(IF(InTutoring[Unit 5 Post-Test 5]="Yes",ROW(AssessmentData[])-1),ROW(5:5)),1),"")</f>
        <v/>
      </c>
      <c r="AJ7" s="130"/>
      <c r="AK7" s="129" t="str" cm="1">
        <f t="array" ref="AK7">IFERROR(INDEX(InTutoring[],SMALL(IF(InTutoring[Unit 5 Assessment]="Yes",ROW(AssessmentData[])-1),ROW(5:5)),1),"")</f>
        <v/>
      </c>
      <c r="AL7" s="129" t="str" cm="1">
        <f t="array" ref="AL7">IFERROR(INDEX(InTutoring[],SMALL(IF(InTutoring[Unit 6 Post-Test 1]="Yes",ROW(AssessmentData[])-1),ROW(5:5)),1),"")</f>
        <v/>
      </c>
      <c r="AM7" s="129" t="str" cm="1">
        <f t="array" ref="AM7">IFERROR(INDEX(InTutoring[],SMALL(IF(InTutoring[Unit 6 Post-Test 2]="Yes",ROW(AssessmentData[])-1),ROW(5:5)),1),"")</f>
        <v/>
      </c>
      <c r="AN7" s="129" t="str" cm="1">
        <f t="array" ref="AN7">IFERROR(INDEX(InTutoring[],SMALL(IF(InTutoring[Unit 6 Post-Test 3]="Yes",ROW(AssessmentData[])-1),ROW(5:5)),1),"")</f>
        <v/>
      </c>
      <c r="AO7" s="129" t="str" cm="1">
        <f t="array" ref="AO7">IFERROR(INDEX(InTutoring[],SMALL(IF(InTutoring[Unit 6 Post-Test 4]="Yes",ROW(AssessmentData[])-1),ROW(5:5)),1),"")</f>
        <v/>
      </c>
      <c r="AP7" s="129" t="str" cm="1">
        <f t="array" ref="AP7">IFERROR(INDEX(InTutoring[],SMALL(IF(InTutoring[Unit 6 Post-Test 5]="Yes",ROW(AssessmentData[])-1),ROW(5:5)),1),"")</f>
        <v/>
      </c>
    </row>
    <row r="8" spans="2:42" s="122" customFormat="1" ht="14.25" x14ac:dyDescent="0.2">
      <c r="B8" s="129" t="str" cm="1">
        <f t="array" ref="B8">IFERROR(INDEX(InTutoring[],SMALL(IF(InTutoring[BOY Benchmark]="Yes",ROW(AssessmentData[])-1),ROW(6:6)),1),"")</f>
        <v/>
      </c>
      <c r="C8" s="129" t="str" cm="1">
        <f t="array" ref="C8">IFERROR(INDEX(InTutoring[],SMALL(IF(InTutoring[Unit 1 Post-Test 1]="Yes",ROW(AssessmentData[])-1),ROW(6:6)),1),"")</f>
        <v/>
      </c>
      <c r="D8" s="129" t="str" cm="1">
        <f t="array" ref="D8">IFERROR(INDEX(InTutoring[],SMALL(IF(InTutoring[Unit 1 Post-Test 2]="Yes",ROW(AssessmentData[])-1),ROW(6:6)),1),"")</f>
        <v/>
      </c>
      <c r="E8" s="129" t="str" cm="1">
        <f t="array" ref="E8">IFERROR(INDEX(InTutoring[],SMALL(IF(InTutoring[Unit 1 Post-Test 3]="Yes",ROW(AssessmentData[])-1),ROW(6:6)),1),"")</f>
        <v/>
      </c>
      <c r="F8" s="129" t="str" cm="1">
        <f t="array" ref="F8">IFERROR(INDEX(InTutoring[],SMALL(IF(InTutoring[Unit 1 Post-Test 4]="Yes",ROW(AssessmentData[])-1),ROW(6:6)),1),"")</f>
        <v/>
      </c>
      <c r="G8" s="129"/>
      <c r="H8" s="130"/>
      <c r="I8" s="129" t="str" cm="1">
        <f t="array" ref="I8">IFERROR(INDEX(InTutoring[],SMALL(IF(InTutoring[Unit 1 Assessment]="Yes",ROW(AssessmentData[])-1),ROW(6:6)),1),"")</f>
        <v/>
      </c>
      <c r="J8" s="129" t="str" cm="1">
        <f t="array" ref="J8">IFERROR(INDEX(InTutoring[],SMALL(IF(InTutoring[Unit 2 Post-Test 1]="Yes",ROW(AssessmentData[])-1),ROW(6:6)),1),"")</f>
        <v/>
      </c>
      <c r="K8" s="129" t="str" cm="1">
        <f t="array" ref="K8">IFERROR(INDEX(InTutoring[],SMALL(IF(InTutoring[Unit 2 Post-Test 2]="Yes",ROW(AssessmentData[])-1),ROW(6:6)),1),"")</f>
        <v/>
      </c>
      <c r="L8" s="129" t="str" cm="1">
        <f t="array" ref="L8">IFERROR(INDEX(InTutoring[],SMALL(IF(InTutoring[Unit 2 Post-Test 3]="Yes",ROW(AssessmentData[])-1),ROW(6:6)),1),"")</f>
        <v/>
      </c>
      <c r="M8" s="129" t="str" cm="1">
        <f t="array" ref="M8">IFERROR(INDEX(InTutoring[],SMALL(IF(InTutoring[Unit 2 Post-Test 4]="Yes",ROW(AssessmentData[])-1),ROW(6:6)),1),"")</f>
        <v/>
      </c>
      <c r="N8" s="129" t="str" cm="1">
        <f t="array" ref="N8">IFERROR(INDEX(InTutoring[],SMALL(IF(InTutoring[Unit 2 Post-Test 5]="Yes",ROW(AssessmentData[])-1),ROW(6:6)),1),"")</f>
        <v/>
      </c>
      <c r="O8" s="129"/>
      <c r="P8" s="129" t="str" cm="1">
        <f t="array" ref="P8">IFERROR(INDEX(InTutoring[],SMALL(IF(InTutoring[Unit 2 Assessment]="Yes",ROW(AssessmentData[])-1),ROW(6:6)),1),"")</f>
        <v/>
      </c>
      <c r="Q8" s="129" t="str" cm="1">
        <f t="array" ref="Q8">IFERROR(INDEX(InTutoring[],SMALL(IF(InTutoring[Unit 3 Post-Test 1]="Yes",ROW(AssessmentData[])-1),ROW(6:6)),1),"")</f>
        <v/>
      </c>
      <c r="R8" s="129" t="str" cm="1">
        <f t="array" ref="R8">IFERROR(INDEX(InTutoring[],SMALL(IF(InTutoring[Unit 3 Post-Test 2]="Yes",ROW(AssessmentData[])-1),ROW(6:6)),1),"")</f>
        <v/>
      </c>
      <c r="S8" s="129" t="str" cm="1">
        <f t="array" ref="S8">IFERROR(INDEX(InTutoring[],SMALL(IF(InTutoring[Unit 3 Post-Test 3]="Yes",ROW(AssessmentData[])-1),ROW(6:6)),1),"")</f>
        <v/>
      </c>
      <c r="T8" s="129" t="str" cm="1">
        <f t="array" ref="T8">IFERROR(INDEX(InTutoring[],SMALL(IF(InTutoring[Unit 3 Post-Test 4]="Yes",ROW(AssessmentData[])-1),ROW(6:6)),1),"")</f>
        <v/>
      </c>
      <c r="U8" s="129" t="str" cm="1">
        <f t="array" ref="U8">IFERROR(INDEX(InTutoring[],SMALL(IF(InTutoring[Unit 3 Post-Test 5]="Yes",ROW(AssessmentData[])-1),ROW(6:6)),1),"")</f>
        <v/>
      </c>
      <c r="V8" s="130"/>
      <c r="W8" s="129" t="str" cm="1">
        <f t="array" ref="W8">IFERROR(INDEX(InTutoring[],SMALL(IF(InTutoring[Unit 3 Assessment]="Yes",ROW(AssessmentData[])-1),ROW(6:6)),1),"")</f>
        <v/>
      </c>
      <c r="X8" s="129" t="str" cm="1">
        <f t="array" ref="X8">IFERROR(INDEX(InTutoring[],SMALL(IF(InTutoring[Unit 4 Post-Test 1]="Yes",ROW(AssessmentData[])-1),ROW(6:6)),1),"")</f>
        <v/>
      </c>
      <c r="Y8" s="129" t="str" cm="1">
        <f t="array" ref="Y8">IFERROR(INDEX(InTutoring[],SMALL(IF(InTutoring[Unit 4 Post-Test 2]="Yes",ROW(AssessmentData[])-1),ROW(6:6)),1),"")</f>
        <v/>
      </c>
      <c r="Z8" s="129" t="str" cm="1">
        <f t="array" ref="Z8">IFERROR(INDEX(InTutoring[],SMALL(IF(InTutoring[Unit 4 Post-Test 3]="Yes",ROW(AssessmentData[])-1),ROW(6:6)),1),"")</f>
        <v/>
      </c>
      <c r="AA8" s="129" t="str" cm="1">
        <f t="array" ref="AA8">IFERROR(INDEX(InTutoring[],SMALL(IF(InTutoring[Unit 4 Post-Test 4]="Yes",ROW(AssessmentData[])-1),ROW(6:6)),1),"")</f>
        <v/>
      </c>
      <c r="AB8" s="129" t="str" cm="1">
        <f t="array" ref="AB8">IFERROR(INDEX(InTutoring[],SMALL(IF(InTutoring[Unit 4 Post-Test 5]="Yes",ROW(AssessmentData[])-1),ROW(6:6)),1),"")</f>
        <v/>
      </c>
      <c r="AC8" s="130"/>
      <c r="AD8" s="129" t="str" cm="1">
        <f t="array" ref="AD8">IFERROR(INDEX(InTutoring[],SMALL(IF(InTutoring[Unit 4 Assessment]="Yes",ROW(AssessmentData[])-1),ROW(6:6)),1),"")</f>
        <v/>
      </c>
      <c r="AE8" s="129" t="str" cm="1">
        <f t="array" ref="AE8">IFERROR(INDEX(InTutoring[],SMALL(IF(InTutoring[Unit 5 Post-Test 1]="Yes",ROW(AssessmentData[])-1),ROW(6:6)),1),"")</f>
        <v/>
      </c>
      <c r="AF8" s="129" t="str" cm="1">
        <f t="array" ref="AF8">IFERROR(INDEX(InTutoring[],SMALL(IF(InTutoring[Unit 5 Post-Test 2]="Yes",ROW(AssessmentData[])-1),ROW(6:6)),1),"")</f>
        <v/>
      </c>
      <c r="AG8" s="129" t="str" cm="1">
        <f t="array" ref="AG8">IFERROR(INDEX(InTutoring[],SMALL(IF(InTutoring[Unit 5 Post-Test 3]="Yes",ROW(AssessmentData[])-1),ROW(6:6)),1),"")</f>
        <v/>
      </c>
      <c r="AH8" s="129" t="str" cm="1">
        <f t="array" ref="AH8">IFERROR(INDEX(InTutoring[],SMALL(IF(InTutoring[Unit 5 Post-Test 4]="Yes",ROW(AssessmentData[])-1),ROW(6:6)),1),"")</f>
        <v/>
      </c>
      <c r="AI8" s="129" t="str" cm="1">
        <f t="array" ref="AI8">IFERROR(INDEX(InTutoring[],SMALL(IF(InTutoring[Unit 5 Post-Test 5]="Yes",ROW(AssessmentData[])-1),ROW(6:6)),1),"")</f>
        <v/>
      </c>
      <c r="AJ8" s="130"/>
      <c r="AK8" s="129" t="str" cm="1">
        <f t="array" ref="AK8">IFERROR(INDEX(InTutoring[],SMALL(IF(InTutoring[Unit 5 Assessment]="Yes",ROW(AssessmentData[])-1),ROW(6:6)),1),"")</f>
        <v/>
      </c>
      <c r="AL8" s="129" t="str" cm="1">
        <f t="array" ref="AL8">IFERROR(INDEX(InTutoring[],SMALL(IF(InTutoring[Unit 6 Post-Test 1]="Yes",ROW(AssessmentData[])-1),ROW(6:6)),1),"")</f>
        <v/>
      </c>
      <c r="AM8" s="129" t="str" cm="1">
        <f t="array" ref="AM8">IFERROR(INDEX(InTutoring[],SMALL(IF(InTutoring[Unit 6 Post-Test 2]="Yes",ROW(AssessmentData[])-1),ROW(6:6)),1),"")</f>
        <v/>
      </c>
      <c r="AN8" s="129" t="str" cm="1">
        <f t="array" ref="AN8">IFERROR(INDEX(InTutoring[],SMALL(IF(InTutoring[Unit 6 Post-Test 3]="Yes",ROW(AssessmentData[])-1),ROW(6:6)),1),"")</f>
        <v/>
      </c>
      <c r="AO8" s="129" t="str" cm="1">
        <f t="array" ref="AO8">IFERROR(INDEX(InTutoring[],SMALL(IF(InTutoring[Unit 6 Post-Test 4]="Yes",ROW(AssessmentData[])-1),ROW(6:6)),1),"")</f>
        <v/>
      </c>
      <c r="AP8" s="129" t="str" cm="1">
        <f t="array" ref="AP8">IFERROR(INDEX(InTutoring[],SMALL(IF(InTutoring[Unit 6 Post-Test 5]="Yes",ROW(AssessmentData[])-1),ROW(6:6)),1),"")</f>
        <v/>
      </c>
    </row>
    <row r="9" spans="2:42" s="122" customFormat="1" ht="14.25" x14ac:dyDescent="0.2">
      <c r="B9" s="129" t="str" cm="1">
        <f t="array" ref="B9">IFERROR(INDEX(InTutoring[],SMALL(IF(InTutoring[BOY Benchmark]="Yes",ROW(AssessmentData[])-1),ROW(7:7)),1),"")</f>
        <v/>
      </c>
      <c r="C9" s="129" t="str" cm="1">
        <f t="array" ref="C9">IFERROR(INDEX(InTutoring[],SMALL(IF(InTutoring[Unit 1 Post-Test 1]="Yes",ROW(AssessmentData[])-1),ROW(7:7)),1),"")</f>
        <v/>
      </c>
      <c r="D9" s="129" t="str" cm="1">
        <f t="array" ref="D9">IFERROR(INDEX(InTutoring[],SMALL(IF(InTutoring[Unit 1 Post-Test 2]="Yes",ROW(AssessmentData[])-1),ROW(7:7)),1),"")</f>
        <v/>
      </c>
      <c r="E9" s="129" t="str" cm="1">
        <f t="array" ref="E9">IFERROR(INDEX(InTutoring[],SMALL(IF(InTutoring[Unit 1 Post-Test 3]="Yes",ROW(AssessmentData[])-1),ROW(7:7)),1),"")</f>
        <v/>
      </c>
      <c r="F9" s="129" t="str" cm="1">
        <f t="array" ref="F9">IFERROR(INDEX(InTutoring[],SMALL(IF(InTutoring[Unit 1 Post-Test 4]="Yes",ROW(AssessmentData[])-1),ROW(7:7)),1),"")</f>
        <v/>
      </c>
      <c r="G9" s="129"/>
      <c r="H9" s="130"/>
      <c r="I9" s="129" t="str" cm="1">
        <f t="array" ref="I9">IFERROR(INDEX(InTutoring[],SMALL(IF(InTutoring[Unit 1 Assessment]="Yes",ROW(AssessmentData[])-1),ROW(7:7)),1),"")</f>
        <v/>
      </c>
      <c r="J9" s="129" t="str" cm="1">
        <f t="array" ref="J9">IFERROR(INDEX(InTutoring[],SMALL(IF(InTutoring[Unit 2 Post-Test 1]="Yes",ROW(AssessmentData[])-1),ROW(7:7)),1),"")</f>
        <v/>
      </c>
      <c r="K9" s="129" t="str" cm="1">
        <f t="array" ref="K9">IFERROR(INDEX(InTutoring[],SMALL(IF(InTutoring[Unit 2 Post-Test 2]="Yes",ROW(AssessmentData[])-1),ROW(7:7)),1),"")</f>
        <v/>
      </c>
      <c r="L9" s="129" t="str" cm="1">
        <f t="array" ref="L9">IFERROR(INDEX(InTutoring[],SMALL(IF(InTutoring[Unit 2 Post-Test 3]="Yes",ROW(AssessmentData[])-1),ROW(7:7)),1),"")</f>
        <v/>
      </c>
      <c r="M9" s="129" t="str" cm="1">
        <f t="array" ref="M9">IFERROR(INDEX(InTutoring[],SMALL(IF(InTutoring[Unit 2 Post-Test 4]="Yes",ROW(AssessmentData[])-1),ROW(7:7)),1),"")</f>
        <v/>
      </c>
      <c r="N9" s="129" t="str" cm="1">
        <f t="array" ref="N9">IFERROR(INDEX(InTutoring[],SMALL(IF(InTutoring[Unit 2 Post-Test 5]="Yes",ROW(AssessmentData[])-1),ROW(7:7)),1),"")</f>
        <v/>
      </c>
      <c r="O9" s="129"/>
      <c r="P9" s="129" t="str" cm="1">
        <f t="array" ref="P9">IFERROR(INDEX(InTutoring[],SMALL(IF(InTutoring[Unit 2 Assessment]="Yes",ROW(AssessmentData[])-1),ROW(7:7)),1),"")</f>
        <v/>
      </c>
      <c r="Q9" s="129" t="str" cm="1">
        <f t="array" ref="Q9">IFERROR(INDEX(InTutoring[],SMALL(IF(InTutoring[Unit 3 Post-Test 1]="Yes",ROW(AssessmentData[])-1),ROW(7:7)),1),"")</f>
        <v/>
      </c>
      <c r="R9" s="129" t="str" cm="1">
        <f t="array" ref="R9">IFERROR(INDEX(InTutoring[],SMALL(IF(InTutoring[Unit 3 Post-Test 2]="Yes",ROW(AssessmentData[])-1),ROW(7:7)),1),"")</f>
        <v/>
      </c>
      <c r="S9" s="129" t="str" cm="1">
        <f t="array" ref="S9">IFERROR(INDEX(InTutoring[],SMALL(IF(InTutoring[Unit 3 Post-Test 3]="Yes",ROW(AssessmentData[])-1),ROW(7:7)),1),"")</f>
        <v/>
      </c>
      <c r="T9" s="129" t="str" cm="1">
        <f t="array" ref="T9">IFERROR(INDEX(InTutoring[],SMALL(IF(InTutoring[Unit 3 Post-Test 4]="Yes",ROW(AssessmentData[])-1),ROW(7:7)),1),"")</f>
        <v/>
      </c>
      <c r="U9" s="129" t="str" cm="1">
        <f t="array" ref="U9">IFERROR(INDEX(InTutoring[],SMALL(IF(InTutoring[Unit 3 Post-Test 5]="Yes",ROW(AssessmentData[])-1),ROW(7:7)),1),"")</f>
        <v/>
      </c>
      <c r="V9" s="130"/>
      <c r="W9" s="129" t="str" cm="1">
        <f t="array" ref="W9">IFERROR(INDEX(InTutoring[],SMALL(IF(InTutoring[Unit 3 Assessment]="Yes",ROW(AssessmentData[])-1),ROW(7:7)),1),"")</f>
        <v/>
      </c>
      <c r="X9" s="129" t="str" cm="1">
        <f t="array" ref="X9">IFERROR(INDEX(InTutoring[],SMALL(IF(InTutoring[Unit 4 Post-Test 1]="Yes",ROW(AssessmentData[])-1),ROW(7:7)),1),"")</f>
        <v/>
      </c>
      <c r="Y9" s="129" t="str" cm="1">
        <f t="array" ref="Y9">IFERROR(INDEX(InTutoring[],SMALL(IF(InTutoring[Unit 4 Post-Test 2]="Yes",ROW(AssessmentData[])-1),ROW(7:7)),1),"")</f>
        <v/>
      </c>
      <c r="Z9" s="129" t="str" cm="1">
        <f t="array" ref="Z9">IFERROR(INDEX(InTutoring[],SMALL(IF(InTutoring[Unit 4 Post-Test 3]="Yes",ROW(AssessmentData[])-1),ROW(7:7)),1),"")</f>
        <v/>
      </c>
      <c r="AA9" s="129" t="str" cm="1">
        <f t="array" ref="AA9">IFERROR(INDEX(InTutoring[],SMALL(IF(InTutoring[Unit 4 Post-Test 4]="Yes",ROW(AssessmentData[])-1),ROW(7:7)),1),"")</f>
        <v/>
      </c>
      <c r="AB9" s="129" t="str" cm="1">
        <f t="array" ref="AB9">IFERROR(INDEX(InTutoring[],SMALL(IF(InTutoring[Unit 4 Post-Test 5]="Yes",ROW(AssessmentData[])-1),ROW(7:7)),1),"")</f>
        <v/>
      </c>
      <c r="AC9" s="130"/>
      <c r="AD9" s="129" t="str" cm="1">
        <f t="array" ref="AD9">IFERROR(INDEX(InTutoring[],SMALL(IF(InTutoring[Unit 4 Assessment]="Yes",ROW(AssessmentData[])-1),ROW(7:7)),1),"")</f>
        <v/>
      </c>
      <c r="AE9" s="129" t="str" cm="1">
        <f t="array" ref="AE9">IFERROR(INDEX(InTutoring[],SMALL(IF(InTutoring[Unit 5 Post-Test 1]="Yes",ROW(AssessmentData[])-1),ROW(7:7)),1),"")</f>
        <v/>
      </c>
      <c r="AF9" s="129" t="str" cm="1">
        <f t="array" ref="AF9">IFERROR(INDEX(InTutoring[],SMALL(IF(InTutoring[Unit 5 Post-Test 2]="Yes",ROW(AssessmentData[])-1),ROW(7:7)),1),"")</f>
        <v/>
      </c>
      <c r="AG9" s="129" t="str" cm="1">
        <f t="array" ref="AG9">IFERROR(INDEX(InTutoring[],SMALL(IF(InTutoring[Unit 5 Post-Test 3]="Yes",ROW(AssessmentData[])-1),ROW(7:7)),1),"")</f>
        <v/>
      </c>
      <c r="AH9" s="129" t="str" cm="1">
        <f t="array" ref="AH9">IFERROR(INDEX(InTutoring[],SMALL(IF(InTutoring[Unit 5 Post-Test 4]="Yes",ROW(AssessmentData[])-1),ROW(7:7)),1),"")</f>
        <v/>
      </c>
      <c r="AI9" s="129" t="str" cm="1">
        <f t="array" ref="AI9">IFERROR(INDEX(InTutoring[],SMALL(IF(InTutoring[Unit 5 Post-Test 5]="Yes",ROW(AssessmentData[])-1),ROW(7:7)),1),"")</f>
        <v/>
      </c>
      <c r="AJ9" s="130"/>
      <c r="AK9" s="129" t="str" cm="1">
        <f t="array" ref="AK9">IFERROR(INDEX(InTutoring[],SMALL(IF(InTutoring[Unit 5 Assessment]="Yes",ROW(AssessmentData[])-1),ROW(7:7)),1),"")</f>
        <v/>
      </c>
      <c r="AL9" s="129" t="str" cm="1">
        <f t="array" ref="AL9">IFERROR(INDEX(InTutoring[],SMALL(IF(InTutoring[Unit 6 Post-Test 1]="Yes",ROW(AssessmentData[])-1),ROW(7:7)),1),"")</f>
        <v/>
      </c>
      <c r="AM9" s="129" t="str" cm="1">
        <f t="array" ref="AM9">IFERROR(INDEX(InTutoring[],SMALL(IF(InTutoring[Unit 6 Post-Test 2]="Yes",ROW(AssessmentData[])-1),ROW(7:7)),1),"")</f>
        <v/>
      </c>
      <c r="AN9" s="129" t="str" cm="1">
        <f t="array" ref="AN9">IFERROR(INDEX(InTutoring[],SMALL(IF(InTutoring[Unit 6 Post-Test 3]="Yes",ROW(AssessmentData[])-1),ROW(7:7)),1),"")</f>
        <v/>
      </c>
      <c r="AO9" s="129" t="str" cm="1">
        <f t="array" ref="AO9">IFERROR(INDEX(InTutoring[],SMALL(IF(InTutoring[Unit 6 Post-Test 4]="Yes",ROW(AssessmentData[])-1),ROW(7:7)),1),"")</f>
        <v/>
      </c>
      <c r="AP9" s="129" t="str" cm="1">
        <f t="array" ref="AP9">IFERROR(INDEX(InTutoring[],SMALL(IF(InTutoring[Unit 6 Post-Test 5]="Yes",ROW(AssessmentData[])-1),ROW(7:7)),1),"")</f>
        <v/>
      </c>
    </row>
    <row r="10" spans="2:42" s="122" customFormat="1" ht="14.25" x14ac:dyDescent="0.2">
      <c r="B10" s="129" t="str" cm="1">
        <f t="array" ref="B10">IFERROR(INDEX(InTutoring[],SMALL(IF(InTutoring[BOY Benchmark]="Yes",ROW(AssessmentData[])-1),ROW(8:8)),1),"")</f>
        <v/>
      </c>
      <c r="C10" s="129" t="str" cm="1">
        <f t="array" ref="C10">IFERROR(INDEX(InTutoring[],SMALL(IF(InTutoring[Unit 1 Post-Test 1]="Yes",ROW(AssessmentData[])-1),ROW(8:8)),1),"")</f>
        <v/>
      </c>
      <c r="D10" s="129" t="str" cm="1">
        <f t="array" ref="D10">IFERROR(INDEX(InTutoring[],SMALL(IF(InTutoring[Unit 1 Post-Test 2]="Yes",ROW(AssessmentData[])-1),ROW(8:8)),1),"")</f>
        <v/>
      </c>
      <c r="E10" s="129" t="str" cm="1">
        <f t="array" ref="E10">IFERROR(INDEX(InTutoring[],SMALL(IF(InTutoring[Unit 1 Post-Test 3]="Yes",ROW(AssessmentData[])-1),ROW(8:8)),1),"")</f>
        <v/>
      </c>
      <c r="F10" s="129" t="str" cm="1">
        <f t="array" ref="F10">IFERROR(INDEX(InTutoring[],SMALL(IF(InTutoring[Unit 1 Post-Test 4]="Yes",ROW(AssessmentData[])-1),ROW(8:8)),1),"")</f>
        <v/>
      </c>
      <c r="G10" s="129"/>
      <c r="H10" s="130"/>
      <c r="I10" s="129" t="str" cm="1">
        <f t="array" ref="I10">IFERROR(INDEX(InTutoring[],SMALL(IF(InTutoring[Unit 1 Assessment]="Yes",ROW(AssessmentData[])-1),ROW(8:8)),1),"")</f>
        <v/>
      </c>
      <c r="J10" s="129" t="str" cm="1">
        <f t="array" ref="J10">IFERROR(INDEX(InTutoring[],SMALL(IF(InTutoring[Unit 2 Post-Test 1]="Yes",ROW(AssessmentData[])-1),ROW(8:8)),1),"")</f>
        <v/>
      </c>
      <c r="K10" s="129" t="str" cm="1">
        <f t="array" ref="K10">IFERROR(INDEX(InTutoring[],SMALL(IF(InTutoring[Unit 2 Post-Test 2]="Yes",ROW(AssessmentData[])-1),ROW(8:8)),1),"")</f>
        <v/>
      </c>
      <c r="L10" s="129" t="str" cm="1">
        <f t="array" ref="L10">IFERROR(INDEX(InTutoring[],SMALL(IF(InTutoring[Unit 2 Post-Test 3]="Yes",ROW(AssessmentData[])-1),ROW(8:8)),1),"")</f>
        <v/>
      </c>
      <c r="M10" s="129" t="str" cm="1">
        <f t="array" ref="M10">IFERROR(INDEX(InTutoring[],SMALL(IF(InTutoring[Unit 2 Post-Test 4]="Yes",ROW(AssessmentData[])-1),ROW(8:8)),1),"")</f>
        <v/>
      </c>
      <c r="N10" s="129" t="str" cm="1">
        <f t="array" ref="N10">IFERROR(INDEX(InTutoring[],SMALL(IF(InTutoring[Unit 2 Post-Test 5]="Yes",ROW(AssessmentData[])-1),ROW(8:8)),1),"")</f>
        <v/>
      </c>
      <c r="O10" s="129"/>
      <c r="P10" s="129" t="str" cm="1">
        <f t="array" ref="P10">IFERROR(INDEX(InTutoring[],SMALL(IF(InTutoring[Unit 2 Assessment]="Yes",ROW(AssessmentData[])-1),ROW(8:8)),1),"")</f>
        <v/>
      </c>
      <c r="Q10" s="129" t="str" cm="1">
        <f t="array" ref="Q10">IFERROR(INDEX(InTutoring[],SMALL(IF(InTutoring[Unit 3 Post-Test 1]="Yes",ROW(AssessmentData[])-1),ROW(8:8)),1),"")</f>
        <v/>
      </c>
      <c r="R10" s="129" t="str" cm="1">
        <f t="array" ref="R10">IFERROR(INDEX(InTutoring[],SMALL(IF(InTutoring[Unit 3 Post-Test 2]="Yes",ROW(AssessmentData[])-1),ROW(8:8)),1),"")</f>
        <v/>
      </c>
      <c r="S10" s="129" t="str" cm="1">
        <f t="array" ref="S10">IFERROR(INDEX(InTutoring[],SMALL(IF(InTutoring[Unit 3 Post-Test 3]="Yes",ROW(AssessmentData[])-1),ROW(8:8)),1),"")</f>
        <v/>
      </c>
      <c r="T10" s="129" t="str" cm="1">
        <f t="array" ref="T10">IFERROR(INDEX(InTutoring[],SMALL(IF(InTutoring[Unit 3 Post-Test 4]="Yes",ROW(AssessmentData[])-1),ROW(8:8)),1),"")</f>
        <v/>
      </c>
      <c r="U10" s="129" t="str" cm="1">
        <f t="array" ref="U10">IFERROR(INDEX(InTutoring[],SMALL(IF(InTutoring[Unit 3 Post-Test 5]="Yes",ROW(AssessmentData[])-1),ROW(8:8)),1),"")</f>
        <v/>
      </c>
      <c r="V10" s="130"/>
      <c r="W10" s="129" t="str" cm="1">
        <f t="array" ref="W10">IFERROR(INDEX(InTutoring[],SMALL(IF(InTutoring[Unit 3 Assessment]="Yes",ROW(AssessmentData[])-1),ROW(8:8)),1),"")</f>
        <v/>
      </c>
      <c r="X10" s="129" t="str" cm="1">
        <f t="array" ref="X10">IFERROR(INDEX(InTutoring[],SMALL(IF(InTutoring[Unit 4 Post-Test 1]="Yes",ROW(AssessmentData[])-1),ROW(8:8)),1),"")</f>
        <v/>
      </c>
      <c r="Y10" s="129" t="str" cm="1">
        <f t="array" ref="Y10">IFERROR(INDEX(InTutoring[],SMALL(IF(InTutoring[Unit 4 Post-Test 2]="Yes",ROW(AssessmentData[])-1),ROW(8:8)),1),"")</f>
        <v/>
      </c>
      <c r="Z10" s="129" t="str" cm="1">
        <f t="array" ref="Z10">IFERROR(INDEX(InTutoring[],SMALL(IF(InTutoring[Unit 4 Post-Test 3]="Yes",ROW(AssessmentData[])-1),ROW(8:8)),1),"")</f>
        <v/>
      </c>
      <c r="AA10" s="129" t="str" cm="1">
        <f t="array" ref="AA10">IFERROR(INDEX(InTutoring[],SMALL(IF(InTutoring[Unit 4 Post-Test 4]="Yes",ROW(AssessmentData[])-1),ROW(8:8)),1),"")</f>
        <v/>
      </c>
      <c r="AB10" s="129" t="str" cm="1">
        <f t="array" ref="AB10">IFERROR(INDEX(InTutoring[],SMALL(IF(InTutoring[Unit 4 Post-Test 5]="Yes",ROW(AssessmentData[])-1),ROW(8:8)),1),"")</f>
        <v/>
      </c>
      <c r="AC10" s="130"/>
      <c r="AD10" s="129" t="str" cm="1">
        <f t="array" ref="AD10">IFERROR(INDEX(InTutoring[],SMALL(IF(InTutoring[Unit 4 Assessment]="Yes",ROW(AssessmentData[])-1),ROW(8:8)),1),"")</f>
        <v/>
      </c>
      <c r="AE10" s="129" t="str" cm="1">
        <f t="array" ref="AE10">IFERROR(INDEX(InTutoring[],SMALL(IF(InTutoring[Unit 5 Post-Test 1]="Yes",ROW(AssessmentData[])-1),ROW(8:8)),1),"")</f>
        <v/>
      </c>
      <c r="AF10" s="129" t="str" cm="1">
        <f t="array" ref="AF10">IFERROR(INDEX(InTutoring[],SMALL(IF(InTutoring[Unit 5 Post-Test 2]="Yes",ROW(AssessmentData[])-1),ROW(8:8)),1),"")</f>
        <v/>
      </c>
      <c r="AG10" s="129" t="str" cm="1">
        <f t="array" ref="AG10">IFERROR(INDEX(InTutoring[],SMALL(IF(InTutoring[Unit 5 Post-Test 3]="Yes",ROW(AssessmentData[])-1),ROW(8:8)),1),"")</f>
        <v/>
      </c>
      <c r="AH10" s="129" t="str" cm="1">
        <f t="array" ref="AH10">IFERROR(INDEX(InTutoring[],SMALL(IF(InTutoring[Unit 5 Post-Test 4]="Yes",ROW(AssessmentData[])-1),ROW(8:8)),1),"")</f>
        <v/>
      </c>
      <c r="AI10" s="129" t="str" cm="1">
        <f t="array" ref="AI10">IFERROR(INDEX(InTutoring[],SMALL(IF(InTutoring[Unit 5 Post-Test 5]="Yes",ROW(AssessmentData[])-1),ROW(8:8)),1),"")</f>
        <v/>
      </c>
      <c r="AJ10" s="130"/>
      <c r="AK10" s="129" t="str" cm="1">
        <f t="array" ref="AK10">IFERROR(INDEX(InTutoring[],SMALL(IF(InTutoring[Unit 5 Assessment]="Yes",ROW(AssessmentData[])-1),ROW(8:8)),1),"")</f>
        <v/>
      </c>
      <c r="AL10" s="129" t="str" cm="1">
        <f t="array" ref="AL10">IFERROR(INDEX(InTutoring[],SMALL(IF(InTutoring[Unit 6 Post-Test 1]="Yes",ROW(AssessmentData[])-1),ROW(8:8)),1),"")</f>
        <v/>
      </c>
      <c r="AM10" s="129" t="str" cm="1">
        <f t="array" ref="AM10">IFERROR(INDEX(InTutoring[],SMALL(IF(InTutoring[Unit 6 Post-Test 2]="Yes",ROW(AssessmentData[])-1),ROW(8:8)),1),"")</f>
        <v/>
      </c>
      <c r="AN10" s="129" t="str" cm="1">
        <f t="array" ref="AN10">IFERROR(INDEX(InTutoring[],SMALL(IF(InTutoring[Unit 6 Post-Test 3]="Yes",ROW(AssessmentData[])-1),ROW(8:8)),1),"")</f>
        <v/>
      </c>
      <c r="AO10" s="129" t="str" cm="1">
        <f t="array" ref="AO10">IFERROR(INDEX(InTutoring[],SMALL(IF(InTutoring[Unit 6 Post-Test 4]="Yes",ROW(AssessmentData[])-1),ROW(8:8)),1),"")</f>
        <v/>
      </c>
      <c r="AP10" s="129" t="str" cm="1">
        <f t="array" ref="AP10">IFERROR(INDEX(InTutoring[],SMALL(IF(InTutoring[Unit 6 Post-Test 5]="Yes",ROW(AssessmentData[])-1),ROW(8:8)),1),"")</f>
        <v/>
      </c>
    </row>
    <row r="11" spans="2:42" s="122" customFormat="1" ht="14.25" x14ac:dyDescent="0.2">
      <c r="B11" s="129" t="str" cm="1">
        <f t="array" ref="B11">IFERROR(INDEX(InTutoring[],SMALL(IF(InTutoring[BOY Benchmark]="Yes",ROW(AssessmentData[])-1),ROW(9:9)),1),"")</f>
        <v/>
      </c>
      <c r="C11" s="129" t="str" cm="1">
        <f t="array" ref="C11">IFERROR(INDEX(InTutoring[],SMALL(IF(InTutoring[Unit 1 Post-Test 1]="Yes",ROW(AssessmentData[])-1),ROW(9:9)),1),"")</f>
        <v/>
      </c>
      <c r="D11" s="129" t="str" cm="1">
        <f t="array" ref="D11">IFERROR(INDEX(InTutoring[],SMALL(IF(InTutoring[Unit 1 Post-Test 2]="Yes",ROW(AssessmentData[])-1),ROW(9:9)),1),"")</f>
        <v/>
      </c>
      <c r="E11" s="129" t="str" cm="1">
        <f t="array" ref="E11">IFERROR(INDEX(InTutoring[],SMALL(IF(InTutoring[Unit 1 Post-Test 3]="Yes",ROW(AssessmentData[])-1),ROW(9:9)),1),"")</f>
        <v/>
      </c>
      <c r="F11" s="129" t="str" cm="1">
        <f t="array" ref="F11">IFERROR(INDEX(InTutoring[],SMALL(IF(InTutoring[Unit 1 Post-Test 4]="Yes",ROW(AssessmentData[])-1),ROW(9:9)),1),"")</f>
        <v/>
      </c>
      <c r="G11" s="129"/>
      <c r="H11" s="130"/>
      <c r="I11" s="129" t="str" cm="1">
        <f t="array" ref="I11">IFERROR(INDEX(InTutoring[],SMALL(IF(InTutoring[Unit 1 Assessment]="Yes",ROW(AssessmentData[])-1),ROW(9:9)),1),"")</f>
        <v/>
      </c>
      <c r="J11" s="129" t="str" cm="1">
        <f t="array" ref="J11">IFERROR(INDEX(InTutoring[],SMALL(IF(InTutoring[Unit 2 Post-Test 1]="Yes",ROW(AssessmentData[])-1),ROW(9:9)),1),"")</f>
        <v/>
      </c>
      <c r="K11" s="129" t="str" cm="1">
        <f t="array" ref="K11">IFERROR(INDEX(InTutoring[],SMALL(IF(InTutoring[Unit 2 Post-Test 2]="Yes",ROW(AssessmentData[])-1),ROW(9:9)),1),"")</f>
        <v/>
      </c>
      <c r="L11" s="129" t="str" cm="1">
        <f t="array" ref="L11">IFERROR(INDEX(InTutoring[],SMALL(IF(InTutoring[Unit 2 Post-Test 3]="Yes",ROW(AssessmentData[])-1),ROW(9:9)),1),"")</f>
        <v/>
      </c>
      <c r="M11" s="129" t="str" cm="1">
        <f t="array" ref="M11">IFERROR(INDEX(InTutoring[],SMALL(IF(InTutoring[Unit 2 Post-Test 4]="Yes",ROW(AssessmentData[])-1),ROW(9:9)),1),"")</f>
        <v/>
      </c>
      <c r="N11" s="129" t="str" cm="1">
        <f t="array" ref="N11">IFERROR(INDEX(InTutoring[],SMALL(IF(InTutoring[Unit 2 Post-Test 5]="Yes",ROW(AssessmentData[])-1),ROW(9:9)),1),"")</f>
        <v/>
      </c>
      <c r="O11" s="129"/>
      <c r="P11" s="129" t="str" cm="1">
        <f t="array" ref="P11">IFERROR(INDEX(InTutoring[],SMALL(IF(InTutoring[Unit 2 Assessment]="Yes",ROW(AssessmentData[])-1),ROW(9:9)),1),"")</f>
        <v/>
      </c>
      <c r="Q11" s="129" t="str" cm="1">
        <f t="array" ref="Q11">IFERROR(INDEX(InTutoring[],SMALL(IF(InTutoring[Unit 3 Post-Test 1]="Yes",ROW(AssessmentData[])-1),ROW(9:9)),1),"")</f>
        <v/>
      </c>
      <c r="R11" s="129" t="str" cm="1">
        <f t="array" ref="R11">IFERROR(INDEX(InTutoring[],SMALL(IF(InTutoring[Unit 3 Post-Test 2]="Yes",ROW(AssessmentData[])-1),ROW(9:9)),1),"")</f>
        <v/>
      </c>
      <c r="S11" s="129" t="str" cm="1">
        <f t="array" ref="S11">IFERROR(INDEX(InTutoring[],SMALL(IF(InTutoring[Unit 3 Post-Test 3]="Yes",ROW(AssessmentData[])-1),ROW(9:9)),1),"")</f>
        <v/>
      </c>
      <c r="T11" s="129" t="str" cm="1">
        <f t="array" ref="T11">IFERROR(INDEX(InTutoring[],SMALL(IF(InTutoring[Unit 3 Post-Test 4]="Yes",ROW(AssessmentData[])-1),ROW(9:9)),1),"")</f>
        <v/>
      </c>
      <c r="U11" s="129" t="str" cm="1">
        <f t="array" ref="U11">IFERROR(INDEX(InTutoring[],SMALL(IF(InTutoring[Unit 3 Post-Test 5]="Yes",ROW(AssessmentData[])-1),ROW(9:9)),1),"")</f>
        <v/>
      </c>
      <c r="V11" s="130"/>
      <c r="W11" s="129" t="str" cm="1">
        <f t="array" ref="W11">IFERROR(INDEX(InTutoring[],SMALL(IF(InTutoring[Unit 3 Assessment]="Yes",ROW(AssessmentData[])-1),ROW(9:9)),1),"")</f>
        <v/>
      </c>
      <c r="X11" s="129" t="str" cm="1">
        <f t="array" ref="X11">IFERROR(INDEX(InTutoring[],SMALL(IF(InTutoring[Unit 4 Post-Test 1]="Yes",ROW(AssessmentData[])-1),ROW(9:9)),1),"")</f>
        <v/>
      </c>
      <c r="Y11" s="129" t="str" cm="1">
        <f t="array" ref="Y11">IFERROR(INDEX(InTutoring[],SMALL(IF(InTutoring[Unit 4 Post-Test 2]="Yes",ROW(AssessmentData[])-1),ROW(9:9)),1),"")</f>
        <v/>
      </c>
      <c r="Z11" s="129" t="str" cm="1">
        <f t="array" ref="Z11">IFERROR(INDEX(InTutoring[],SMALL(IF(InTutoring[Unit 4 Post-Test 3]="Yes",ROW(AssessmentData[])-1),ROW(9:9)),1),"")</f>
        <v/>
      </c>
      <c r="AA11" s="129" t="str" cm="1">
        <f t="array" ref="AA11">IFERROR(INDEX(InTutoring[],SMALL(IF(InTutoring[Unit 4 Post-Test 4]="Yes",ROW(AssessmentData[])-1),ROW(9:9)),1),"")</f>
        <v/>
      </c>
      <c r="AB11" s="129" t="str" cm="1">
        <f t="array" ref="AB11">IFERROR(INDEX(InTutoring[],SMALL(IF(InTutoring[Unit 4 Post-Test 5]="Yes",ROW(AssessmentData[])-1),ROW(9:9)),1),"")</f>
        <v/>
      </c>
      <c r="AC11" s="130"/>
      <c r="AD11" s="129" t="str" cm="1">
        <f t="array" ref="AD11">IFERROR(INDEX(InTutoring[],SMALL(IF(InTutoring[Unit 4 Assessment]="Yes",ROW(AssessmentData[])-1),ROW(9:9)),1),"")</f>
        <v/>
      </c>
      <c r="AE11" s="129" t="str" cm="1">
        <f t="array" ref="AE11">IFERROR(INDEX(InTutoring[],SMALL(IF(InTutoring[Unit 5 Post-Test 1]="Yes",ROW(AssessmentData[])-1),ROW(9:9)),1),"")</f>
        <v/>
      </c>
      <c r="AF11" s="129" t="str" cm="1">
        <f t="array" ref="AF11">IFERROR(INDEX(InTutoring[],SMALL(IF(InTutoring[Unit 5 Post-Test 2]="Yes",ROW(AssessmentData[])-1),ROW(9:9)),1),"")</f>
        <v/>
      </c>
      <c r="AG11" s="129" t="str" cm="1">
        <f t="array" ref="AG11">IFERROR(INDEX(InTutoring[],SMALL(IF(InTutoring[Unit 5 Post-Test 3]="Yes",ROW(AssessmentData[])-1),ROW(9:9)),1),"")</f>
        <v/>
      </c>
      <c r="AH11" s="129" t="str" cm="1">
        <f t="array" ref="AH11">IFERROR(INDEX(InTutoring[],SMALL(IF(InTutoring[Unit 5 Post-Test 4]="Yes",ROW(AssessmentData[])-1),ROW(9:9)),1),"")</f>
        <v/>
      </c>
      <c r="AI11" s="129" t="str" cm="1">
        <f t="array" ref="AI11">IFERROR(INDEX(InTutoring[],SMALL(IF(InTutoring[Unit 5 Post-Test 5]="Yes",ROW(AssessmentData[])-1),ROW(9:9)),1),"")</f>
        <v/>
      </c>
      <c r="AJ11" s="130"/>
      <c r="AK11" s="129" t="str" cm="1">
        <f t="array" ref="AK11">IFERROR(INDEX(InTutoring[],SMALL(IF(InTutoring[Unit 5 Assessment]="Yes",ROW(AssessmentData[])-1),ROW(9:9)),1),"")</f>
        <v/>
      </c>
      <c r="AL11" s="129" t="str" cm="1">
        <f t="array" ref="AL11">IFERROR(INDEX(InTutoring[],SMALL(IF(InTutoring[Unit 6 Post-Test 1]="Yes",ROW(AssessmentData[])-1),ROW(9:9)),1),"")</f>
        <v/>
      </c>
      <c r="AM11" s="129" t="str" cm="1">
        <f t="array" ref="AM11">IFERROR(INDEX(InTutoring[],SMALL(IF(InTutoring[Unit 6 Post-Test 2]="Yes",ROW(AssessmentData[])-1),ROW(9:9)),1),"")</f>
        <v/>
      </c>
      <c r="AN11" s="129" t="str" cm="1">
        <f t="array" ref="AN11">IFERROR(INDEX(InTutoring[],SMALL(IF(InTutoring[Unit 6 Post-Test 3]="Yes",ROW(AssessmentData[])-1),ROW(9:9)),1),"")</f>
        <v/>
      </c>
      <c r="AO11" s="129" t="str" cm="1">
        <f t="array" ref="AO11">IFERROR(INDEX(InTutoring[],SMALL(IF(InTutoring[Unit 6 Post-Test 4]="Yes",ROW(AssessmentData[])-1),ROW(9:9)),1),"")</f>
        <v/>
      </c>
      <c r="AP11" s="129" t="str" cm="1">
        <f t="array" ref="AP11">IFERROR(INDEX(InTutoring[],SMALL(IF(InTutoring[Unit 6 Post-Test 5]="Yes",ROW(AssessmentData[])-1),ROW(9:9)),1),"")</f>
        <v/>
      </c>
    </row>
    <row r="12" spans="2:42" s="122" customFormat="1" ht="14.25" x14ac:dyDescent="0.2">
      <c r="B12" s="129" t="str" cm="1">
        <f t="array" ref="B12">IFERROR(INDEX(InTutoring[],SMALL(IF(InTutoring[BOY Benchmark]="Yes",ROW(AssessmentData[])-1),ROW(10:10)),1),"")</f>
        <v/>
      </c>
      <c r="C12" s="129" t="str" cm="1">
        <f t="array" ref="C12">IFERROR(INDEX(InTutoring[],SMALL(IF(InTutoring[Unit 1 Post-Test 1]="Yes",ROW(AssessmentData[])-1),ROW(10:10)),1),"")</f>
        <v/>
      </c>
      <c r="D12" s="129" t="str" cm="1">
        <f t="array" ref="D12">IFERROR(INDEX(InTutoring[],SMALL(IF(InTutoring[Unit 1 Post-Test 2]="Yes",ROW(AssessmentData[])-1),ROW(10:10)),1),"")</f>
        <v/>
      </c>
      <c r="E12" s="129" t="str" cm="1">
        <f t="array" ref="E12">IFERROR(INDEX(InTutoring[],SMALL(IF(InTutoring[Unit 1 Post-Test 3]="Yes",ROW(AssessmentData[])-1),ROW(10:10)),1),"")</f>
        <v/>
      </c>
      <c r="F12" s="129" t="str" cm="1">
        <f t="array" ref="F12">IFERROR(INDEX(InTutoring[],SMALL(IF(InTutoring[Unit 1 Post-Test 4]="Yes",ROW(AssessmentData[])-1),ROW(10:10)),1),"")</f>
        <v/>
      </c>
      <c r="G12" s="129"/>
      <c r="H12" s="130"/>
      <c r="I12" s="129" t="str" cm="1">
        <f t="array" ref="I12">IFERROR(INDEX(InTutoring[],SMALL(IF(InTutoring[Unit 1 Assessment]="Yes",ROW(AssessmentData[])-1),ROW(10:10)),1),"")</f>
        <v/>
      </c>
      <c r="J12" s="129" t="str" cm="1">
        <f t="array" ref="J12">IFERROR(INDEX(InTutoring[],SMALL(IF(InTutoring[Unit 2 Post-Test 1]="Yes",ROW(AssessmentData[])-1),ROW(10:10)),1),"")</f>
        <v/>
      </c>
      <c r="K12" s="129" t="str" cm="1">
        <f t="array" ref="K12">IFERROR(INDEX(InTutoring[],SMALL(IF(InTutoring[Unit 2 Post-Test 2]="Yes",ROW(AssessmentData[])-1),ROW(10:10)),1),"")</f>
        <v/>
      </c>
      <c r="L12" s="129" t="str" cm="1">
        <f t="array" ref="L12">IFERROR(INDEX(InTutoring[],SMALL(IF(InTutoring[Unit 2 Post-Test 3]="Yes",ROW(AssessmentData[])-1),ROW(10:10)),1),"")</f>
        <v/>
      </c>
      <c r="M12" s="129" t="str" cm="1">
        <f t="array" ref="M12">IFERROR(INDEX(InTutoring[],SMALL(IF(InTutoring[Unit 2 Post-Test 4]="Yes",ROW(AssessmentData[])-1),ROW(10:10)),1),"")</f>
        <v/>
      </c>
      <c r="N12" s="129" t="str" cm="1">
        <f t="array" ref="N12">IFERROR(INDEX(InTutoring[],SMALL(IF(InTutoring[Unit 2 Post-Test 5]="Yes",ROW(AssessmentData[])-1),ROW(10:10)),1),"")</f>
        <v/>
      </c>
      <c r="O12" s="129"/>
      <c r="P12" s="129" t="str" cm="1">
        <f t="array" ref="P12">IFERROR(INDEX(InTutoring[],SMALL(IF(InTutoring[Unit 2 Assessment]="Yes",ROW(AssessmentData[])-1),ROW(10:10)),1),"")</f>
        <v/>
      </c>
      <c r="Q12" s="129" t="str" cm="1">
        <f t="array" ref="Q12">IFERROR(INDEX(InTutoring[],SMALL(IF(InTutoring[Unit 3 Post-Test 1]="Yes",ROW(AssessmentData[])-1),ROW(10:10)),1),"")</f>
        <v/>
      </c>
      <c r="R12" s="129" t="str" cm="1">
        <f t="array" ref="R12">IFERROR(INDEX(InTutoring[],SMALL(IF(InTutoring[Unit 3 Post-Test 2]="Yes",ROW(AssessmentData[])-1),ROW(10:10)),1),"")</f>
        <v/>
      </c>
      <c r="S12" s="129" t="str" cm="1">
        <f t="array" ref="S12">IFERROR(INDEX(InTutoring[],SMALL(IF(InTutoring[Unit 3 Post-Test 3]="Yes",ROW(AssessmentData[])-1),ROW(10:10)),1),"")</f>
        <v/>
      </c>
      <c r="T12" s="129" t="str" cm="1">
        <f t="array" ref="T12">IFERROR(INDEX(InTutoring[],SMALL(IF(InTutoring[Unit 3 Post-Test 4]="Yes",ROW(AssessmentData[])-1),ROW(10:10)),1),"")</f>
        <v/>
      </c>
      <c r="U12" s="129" t="str" cm="1">
        <f t="array" ref="U12">IFERROR(INDEX(InTutoring[],SMALL(IF(InTutoring[Unit 3 Post-Test 5]="Yes",ROW(AssessmentData[])-1),ROW(10:10)),1),"")</f>
        <v/>
      </c>
      <c r="V12" s="130"/>
      <c r="W12" s="129" t="str" cm="1">
        <f t="array" ref="W12">IFERROR(INDEX(InTutoring[],SMALL(IF(InTutoring[Unit 3 Assessment]="Yes",ROW(AssessmentData[])-1),ROW(10:10)),1),"")</f>
        <v/>
      </c>
      <c r="X12" s="129" t="str" cm="1">
        <f t="array" ref="X12">IFERROR(INDEX(InTutoring[],SMALL(IF(InTutoring[Unit 4 Post-Test 1]="Yes",ROW(AssessmentData[])-1),ROW(10:10)),1),"")</f>
        <v/>
      </c>
      <c r="Y12" s="129" t="str" cm="1">
        <f t="array" ref="Y12">IFERROR(INDEX(InTutoring[],SMALL(IF(InTutoring[Unit 4 Post-Test 2]="Yes",ROW(AssessmentData[])-1),ROW(10:10)),1),"")</f>
        <v/>
      </c>
      <c r="Z12" s="129" t="str" cm="1">
        <f t="array" ref="Z12">IFERROR(INDEX(InTutoring[],SMALL(IF(InTutoring[Unit 4 Post-Test 3]="Yes",ROW(AssessmentData[])-1),ROW(10:10)),1),"")</f>
        <v/>
      </c>
      <c r="AA12" s="129" t="str" cm="1">
        <f t="array" ref="AA12">IFERROR(INDEX(InTutoring[],SMALL(IF(InTutoring[Unit 4 Post-Test 4]="Yes",ROW(AssessmentData[])-1),ROW(10:10)),1),"")</f>
        <v/>
      </c>
      <c r="AB12" s="129" t="str" cm="1">
        <f t="array" ref="AB12">IFERROR(INDEX(InTutoring[],SMALL(IF(InTutoring[Unit 4 Post-Test 5]="Yes",ROW(AssessmentData[])-1),ROW(10:10)),1),"")</f>
        <v/>
      </c>
      <c r="AC12" s="130"/>
      <c r="AD12" s="129" t="str" cm="1">
        <f t="array" ref="AD12">IFERROR(INDEX(InTutoring[],SMALL(IF(InTutoring[Unit 4 Assessment]="Yes",ROW(AssessmentData[])-1),ROW(10:10)),1),"")</f>
        <v/>
      </c>
      <c r="AE12" s="129" t="str" cm="1">
        <f t="array" ref="AE12">IFERROR(INDEX(InTutoring[],SMALL(IF(InTutoring[Unit 5 Post-Test 1]="Yes",ROW(AssessmentData[])-1),ROW(10:10)),1),"")</f>
        <v/>
      </c>
      <c r="AF12" s="129" t="str" cm="1">
        <f t="array" ref="AF12">IFERROR(INDEX(InTutoring[],SMALL(IF(InTutoring[Unit 5 Post-Test 2]="Yes",ROW(AssessmentData[])-1),ROW(10:10)),1),"")</f>
        <v/>
      </c>
      <c r="AG12" s="129" t="str" cm="1">
        <f t="array" ref="AG12">IFERROR(INDEX(InTutoring[],SMALL(IF(InTutoring[Unit 5 Post-Test 3]="Yes",ROW(AssessmentData[])-1),ROW(10:10)),1),"")</f>
        <v/>
      </c>
      <c r="AH12" s="129" t="str" cm="1">
        <f t="array" ref="AH12">IFERROR(INDEX(InTutoring[],SMALL(IF(InTutoring[Unit 5 Post-Test 4]="Yes",ROW(AssessmentData[])-1),ROW(10:10)),1),"")</f>
        <v/>
      </c>
      <c r="AI12" s="129" t="str" cm="1">
        <f t="array" ref="AI12">IFERROR(INDEX(InTutoring[],SMALL(IF(InTutoring[Unit 5 Post-Test 5]="Yes",ROW(AssessmentData[])-1),ROW(10:10)),1),"")</f>
        <v/>
      </c>
      <c r="AJ12" s="130"/>
      <c r="AK12" s="129" t="str" cm="1">
        <f t="array" ref="AK12">IFERROR(INDEX(InTutoring[],SMALL(IF(InTutoring[Unit 5 Assessment]="Yes",ROW(AssessmentData[])-1),ROW(10:10)),1),"")</f>
        <v/>
      </c>
      <c r="AL12" s="129" t="str" cm="1">
        <f t="array" ref="AL12">IFERROR(INDEX(InTutoring[],SMALL(IF(InTutoring[Unit 6 Post-Test 1]="Yes",ROW(AssessmentData[])-1),ROW(10:10)),1),"")</f>
        <v/>
      </c>
      <c r="AM12" s="129" t="str" cm="1">
        <f t="array" ref="AM12">IFERROR(INDEX(InTutoring[],SMALL(IF(InTutoring[Unit 6 Post-Test 2]="Yes",ROW(AssessmentData[])-1),ROW(10:10)),1),"")</f>
        <v/>
      </c>
      <c r="AN12" s="129" t="str" cm="1">
        <f t="array" ref="AN12">IFERROR(INDEX(InTutoring[],SMALL(IF(InTutoring[Unit 6 Post-Test 3]="Yes",ROW(AssessmentData[])-1),ROW(10:10)),1),"")</f>
        <v/>
      </c>
      <c r="AO12" s="129" t="str" cm="1">
        <f t="array" ref="AO12">IFERROR(INDEX(InTutoring[],SMALL(IF(InTutoring[Unit 6 Post-Test 4]="Yes",ROW(AssessmentData[])-1),ROW(10:10)),1),"")</f>
        <v/>
      </c>
      <c r="AP12" s="129" t="str" cm="1">
        <f t="array" ref="AP12">IFERROR(INDEX(InTutoring[],SMALL(IF(InTutoring[Unit 6 Post-Test 5]="Yes",ROW(AssessmentData[])-1),ROW(10:10)),1),"")</f>
        <v/>
      </c>
    </row>
    <row r="13" spans="2:42" s="122" customFormat="1" ht="14.25" x14ac:dyDescent="0.2">
      <c r="B13" s="129" t="str" cm="1">
        <f t="array" ref="B13">IFERROR(INDEX(InTutoring[],SMALL(IF(InTutoring[BOY Benchmark]="Yes",ROW(AssessmentData[])-1),ROW(11:11)),1),"")</f>
        <v/>
      </c>
      <c r="C13" s="129" t="str" cm="1">
        <f t="array" ref="C13">IFERROR(INDEX(InTutoring[],SMALL(IF(InTutoring[Unit 1 Post-Test 1]="Yes",ROW(AssessmentData[])-1),ROW(11:11)),1),"")</f>
        <v/>
      </c>
      <c r="D13" s="129" t="str" cm="1">
        <f t="array" ref="D13">IFERROR(INDEX(InTutoring[],SMALL(IF(InTutoring[Unit 1 Post-Test 2]="Yes",ROW(AssessmentData[])-1),ROW(11:11)),1),"")</f>
        <v/>
      </c>
      <c r="E13" s="129" t="str" cm="1">
        <f t="array" ref="E13">IFERROR(INDEX(InTutoring[],SMALL(IF(InTutoring[Unit 1 Post-Test 3]="Yes",ROW(AssessmentData[])-1),ROW(11:11)),1),"")</f>
        <v/>
      </c>
      <c r="F13" s="129" t="str" cm="1">
        <f t="array" ref="F13">IFERROR(INDEX(InTutoring[],SMALL(IF(InTutoring[Unit 1 Post-Test 4]="Yes",ROW(AssessmentData[])-1),ROW(11:11)),1),"")</f>
        <v/>
      </c>
      <c r="G13" s="129"/>
      <c r="H13" s="130"/>
      <c r="I13" s="129" t="str" cm="1">
        <f t="array" ref="I13">IFERROR(INDEX(InTutoring[],SMALL(IF(InTutoring[Unit 1 Assessment]="Yes",ROW(AssessmentData[])-1),ROW(11:11)),1),"")</f>
        <v/>
      </c>
      <c r="J13" s="129" t="str" cm="1">
        <f t="array" ref="J13">IFERROR(INDEX(InTutoring[],SMALL(IF(InTutoring[Unit 2 Post-Test 1]="Yes",ROW(AssessmentData[])-1),ROW(11:11)),1),"")</f>
        <v/>
      </c>
      <c r="K13" s="129" t="str" cm="1">
        <f t="array" ref="K13">IFERROR(INDEX(InTutoring[],SMALL(IF(InTutoring[Unit 2 Post-Test 2]="Yes",ROW(AssessmentData[])-1),ROW(11:11)),1),"")</f>
        <v/>
      </c>
      <c r="L13" s="129" t="str" cm="1">
        <f t="array" ref="L13">IFERROR(INDEX(InTutoring[],SMALL(IF(InTutoring[Unit 2 Post-Test 3]="Yes",ROW(AssessmentData[])-1),ROW(11:11)),1),"")</f>
        <v/>
      </c>
      <c r="M13" s="129" t="str" cm="1">
        <f t="array" ref="M13">IFERROR(INDEX(InTutoring[],SMALL(IF(InTutoring[Unit 2 Post-Test 4]="Yes",ROW(AssessmentData[])-1),ROW(11:11)),1),"")</f>
        <v/>
      </c>
      <c r="N13" s="129" t="str" cm="1">
        <f t="array" ref="N13">IFERROR(INDEX(InTutoring[],SMALL(IF(InTutoring[Unit 2 Post-Test 5]="Yes",ROW(AssessmentData[])-1),ROW(11:11)),1),"")</f>
        <v/>
      </c>
      <c r="O13" s="129"/>
      <c r="P13" s="129" t="str" cm="1">
        <f t="array" ref="P13">IFERROR(INDEX(InTutoring[],SMALL(IF(InTutoring[Unit 2 Assessment]="Yes",ROW(AssessmentData[])-1),ROW(11:11)),1),"")</f>
        <v/>
      </c>
      <c r="Q13" s="129" t="str" cm="1">
        <f t="array" ref="Q13">IFERROR(INDEX(InTutoring[],SMALL(IF(InTutoring[Unit 3 Post-Test 1]="Yes",ROW(AssessmentData[])-1),ROW(11:11)),1),"")</f>
        <v/>
      </c>
      <c r="R13" s="129" t="str" cm="1">
        <f t="array" ref="R13">IFERROR(INDEX(InTutoring[],SMALL(IF(InTutoring[Unit 3 Post-Test 2]="Yes",ROW(AssessmentData[])-1),ROW(11:11)),1),"")</f>
        <v/>
      </c>
      <c r="S13" s="129" t="str" cm="1">
        <f t="array" ref="S13">IFERROR(INDEX(InTutoring[],SMALL(IF(InTutoring[Unit 3 Post-Test 3]="Yes",ROW(AssessmentData[])-1),ROW(11:11)),1),"")</f>
        <v/>
      </c>
      <c r="T13" s="129" t="str" cm="1">
        <f t="array" ref="T13">IFERROR(INDEX(InTutoring[],SMALL(IF(InTutoring[Unit 3 Post-Test 4]="Yes",ROW(AssessmentData[])-1),ROW(11:11)),1),"")</f>
        <v/>
      </c>
      <c r="U13" s="129" t="str" cm="1">
        <f t="array" ref="U13">IFERROR(INDEX(InTutoring[],SMALL(IF(InTutoring[Unit 3 Post-Test 5]="Yes",ROW(AssessmentData[])-1),ROW(11:11)),1),"")</f>
        <v/>
      </c>
      <c r="V13" s="130"/>
      <c r="W13" s="129" t="str" cm="1">
        <f t="array" ref="W13">IFERROR(INDEX(InTutoring[],SMALL(IF(InTutoring[Unit 3 Assessment]="Yes",ROW(AssessmentData[])-1),ROW(11:11)),1),"")</f>
        <v/>
      </c>
      <c r="X13" s="129" t="str" cm="1">
        <f t="array" ref="X13">IFERROR(INDEX(InTutoring[],SMALL(IF(InTutoring[Unit 4 Post-Test 1]="Yes",ROW(AssessmentData[])-1),ROW(11:11)),1),"")</f>
        <v/>
      </c>
      <c r="Y13" s="129" t="str" cm="1">
        <f t="array" ref="Y13">IFERROR(INDEX(InTutoring[],SMALL(IF(InTutoring[Unit 4 Post-Test 2]="Yes",ROW(AssessmentData[])-1),ROW(11:11)),1),"")</f>
        <v/>
      </c>
      <c r="Z13" s="129" t="str" cm="1">
        <f t="array" ref="Z13">IFERROR(INDEX(InTutoring[],SMALL(IF(InTutoring[Unit 4 Post-Test 3]="Yes",ROW(AssessmentData[])-1),ROW(11:11)),1),"")</f>
        <v/>
      </c>
      <c r="AA13" s="129" t="str" cm="1">
        <f t="array" ref="AA13">IFERROR(INDEX(InTutoring[],SMALL(IF(InTutoring[Unit 4 Post-Test 4]="Yes",ROW(AssessmentData[])-1),ROW(11:11)),1),"")</f>
        <v/>
      </c>
      <c r="AB13" s="129" t="str" cm="1">
        <f t="array" ref="AB13">IFERROR(INDEX(InTutoring[],SMALL(IF(InTutoring[Unit 4 Post-Test 5]="Yes",ROW(AssessmentData[])-1),ROW(11:11)),1),"")</f>
        <v/>
      </c>
      <c r="AC13" s="130"/>
      <c r="AD13" s="129" t="str" cm="1">
        <f t="array" ref="AD13">IFERROR(INDEX(InTutoring[],SMALL(IF(InTutoring[Unit 4 Assessment]="Yes",ROW(AssessmentData[])-1),ROW(11:11)),1),"")</f>
        <v/>
      </c>
      <c r="AE13" s="129" t="str" cm="1">
        <f t="array" ref="AE13">IFERROR(INDEX(InTutoring[],SMALL(IF(InTutoring[Unit 5 Post-Test 1]="Yes",ROW(AssessmentData[])-1),ROW(11:11)),1),"")</f>
        <v/>
      </c>
      <c r="AF13" s="129" t="str" cm="1">
        <f t="array" ref="AF13">IFERROR(INDEX(InTutoring[],SMALL(IF(InTutoring[Unit 5 Post-Test 2]="Yes",ROW(AssessmentData[])-1),ROW(11:11)),1),"")</f>
        <v/>
      </c>
      <c r="AG13" s="129" t="str" cm="1">
        <f t="array" ref="AG13">IFERROR(INDEX(InTutoring[],SMALL(IF(InTutoring[Unit 5 Post-Test 3]="Yes",ROW(AssessmentData[])-1),ROW(11:11)),1),"")</f>
        <v/>
      </c>
      <c r="AH13" s="129" t="str" cm="1">
        <f t="array" ref="AH13">IFERROR(INDEX(InTutoring[],SMALL(IF(InTutoring[Unit 5 Post-Test 4]="Yes",ROW(AssessmentData[])-1),ROW(11:11)),1),"")</f>
        <v/>
      </c>
      <c r="AI13" s="129" t="str" cm="1">
        <f t="array" ref="AI13">IFERROR(INDEX(InTutoring[],SMALL(IF(InTutoring[Unit 5 Post-Test 5]="Yes",ROW(AssessmentData[])-1),ROW(11:11)),1),"")</f>
        <v/>
      </c>
      <c r="AJ13" s="130"/>
      <c r="AK13" s="129" t="str" cm="1">
        <f t="array" ref="AK13">IFERROR(INDEX(InTutoring[],SMALL(IF(InTutoring[Unit 5 Assessment]="Yes",ROW(AssessmentData[])-1),ROW(11:11)),1),"")</f>
        <v/>
      </c>
      <c r="AL13" s="129" t="str" cm="1">
        <f t="array" ref="AL13">IFERROR(INDEX(InTutoring[],SMALL(IF(InTutoring[Unit 6 Post-Test 1]="Yes",ROW(AssessmentData[])-1),ROW(11:11)),1),"")</f>
        <v/>
      </c>
      <c r="AM13" s="129" t="str" cm="1">
        <f t="array" ref="AM13">IFERROR(INDEX(InTutoring[],SMALL(IF(InTutoring[Unit 6 Post-Test 2]="Yes",ROW(AssessmentData[])-1),ROW(11:11)),1),"")</f>
        <v/>
      </c>
      <c r="AN13" s="129" t="str" cm="1">
        <f t="array" ref="AN13">IFERROR(INDEX(InTutoring[],SMALL(IF(InTutoring[Unit 6 Post-Test 3]="Yes",ROW(AssessmentData[])-1),ROW(11:11)),1),"")</f>
        <v/>
      </c>
      <c r="AO13" s="129" t="str" cm="1">
        <f t="array" ref="AO13">IFERROR(INDEX(InTutoring[],SMALL(IF(InTutoring[Unit 6 Post-Test 4]="Yes",ROW(AssessmentData[])-1),ROW(11:11)),1),"")</f>
        <v/>
      </c>
      <c r="AP13" s="129" t="str" cm="1">
        <f t="array" ref="AP13">IFERROR(INDEX(InTutoring[],SMALL(IF(InTutoring[Unit 6 Post-Test 5]="Yes",ROW(AssessmentData[])-1),ROW(11:11)),1),"")</f>
        <v/>
      </c>
    </row>
    <row r="14" spans="2:42" s="122" customFormat="1" ht="14.25" x14ac:dyDescent="0.2">
      <c r="B14" s="129" t="str" cm="1">
        <f t="array" ref="B14">IFERROR(INDEX(InTutoring[],SMALL(IF(InTutoring[BOY Benchmark]="Yes",ROW(AssessmentData[])-1),ROW(12:12)),1),"")</f>
        <v/>
      </c>
      <c r="C14" s="129" t="str" cm="1">
        <f t="array" ref="C14">IFERROR(INDEX(InTutoring[],SMALL(IF(InTutoring[Unit 1 Post-Test 1]="Yes",ROW(AssessmentData[])-1),ROW(12:12)),1),"")</f>
        <v/>
      </c>
      <c r="D14" s="129" t="str" cm="1">
        <f t="array" ref="D14">IFERROR(INDEX(InTutoring[],SMALL(IF(InTutoring[Unit 1 Post-Test 2]="Yes",ROW(AssessmentData[])-1),ROW(12:12)),1),"")</f>
        <v/>
      </c>
      <c r="E14" s="129" t="str" cm="1">
        <f t="array" ref="E14">IFERROR(INDEX(InTutoring[],SMALL(IF(InTutoring[Unit 1 Post-Test 3]="Yes",ROW(AssessmentData[])-1),ROW(12:12)),1),"")</f>
        <v/>
      </c>
      <c r="F14" s="129" t="str" cm="1">
        <f t="array" ref="F14">IFERROR(INDEX(InTutoring[],SMALL(IF(InTutoring[Unit 1 Post-Test 4]="Yes",ROW(AssessmentData[])-1),ROW(12:12)),1),"")</f>
        <v/>
      </c>
      <c r="G14" s="129"/>
      <c r="H14" s="130"/>
      <c r="I14" s="129" t="str" cm="1">
        <f t="array" ref="I14">IFERROR(INDEX(InTutoring[],SMALL(IF(InTutoring[Unit 1 Assessment]="Yes",ROW(AssessmentData[])-1),ROW(12:12)),1),"")</f>
        <v/>
      </c>
      <c r="J14" s="129" t="str" cm="1">
        <f t="array" ref="J14">IFERROR(INDEX(InTutoring[],SMALL(IF(InTutoring[Unit 2 Post-Test 1]="Yes",ROW(AssessmentData[])-1),ROW(12:12)),1),"")</f>
        <v/>
      </c>
      <c r="K14" s="129" t="str" cm="1">
        <f t="array" ref="K14">IFERROR(INDEX(InTutoring[],SMALL(IF(InTutoring[Unit 2 Post-Test 2]="Yes",ROW(AssessmentData[])-1),ROW(12:12)),1),"")</f>
        <v/>
      </c>
      <c r="L14" s="129" t="str" cm="1">
        <f t="array" ref="L14">IFERROR(INDEX(InTutoring[],SMALL(IF(InTutoring[Unit 2 Post-Test 3]="Yes",ROW(AssessmentData[])-1),ROW(12:12)),1),"")</f>
        <v/>
      </c>
      <c r="M14" s="129" t="str" cm="1">
        <f t="array" ref="M14">IFERROR(INDEX(InTutoring[],SMALL(IF(InTutoring[Unit 2 Post-Test 4]="Yes",ROW(AssessmentData[])-1),ROW(12:12)),1),"")</f>
        <v/>
      </c>
      <c r="N14" s="129" t="str" cm="1">
        <f t="array" ref="N14">IFERROR(INDEX(InTutoring[],SMALL(IF(InTutoring[Unit 2 Post-Test 5]="Yes",ROW(AssessmentData[])-1),ROW(12:12)),1),"")</f>
        <v/>
      </c>
      <c r="O14" s="129"/>
      <c r="P14" s="129" t="str" cm="1">
        <f t="array" ref="P14">IFERROR(INDEX(InTutoring[],SMALL(IF(InTutoring[Unit 2 Assessment]="Yes",ROW(AssessmentData[])-1),ROW(12:12)),1),"")</f>
        <v/>
      </c>
      <c r="Q14" s="129" t="str" cm="1">
        <f t="array" ref="Q14">IFERROR(INDEX(InTutoring[],SMALL(IF(InTutoring[Unit 3 Post-Test 1]="Yes",ROW(AssessmentData[])-1),ROW(12:12)),1),"")</f>
        <v/>
      </c>
      <c r="R14" s="129" t="str" cm="1">
        <f t="array" ref="R14">IFERROR(INDEX(InTutoring[],SMALL(IF(InTutoring[Unit 3 Post-Test 2]="Yes",ROW(AssessmentData[])-1),ROW(12:12)),1),"")</f>
        <v/>
      </c>
      <c r="S14" s="129" t="str" cm="1">
        <f t="array" ref="S14">IFERROR(INDEX(InTutoring[],SMALL(IF(InTutoring[Unit 3 Post-Test 3]="Yes",ROW(AssessmentData[])-1),ROW(12:12)),1),"")</f>
        <v/>
      </c>
      <c r="T14" s="129" t="str" cm="1">
        <f t="array" ref="T14">IFERROR(INDEX(InTutoring[],SMALL(IF(InTutoring[Unit 3 Post-Test 4]="Yes",ROW(AssessmentData[])-1),ROW(12:12)),1),"")</f>
        <v/>
      </c>
      <c r="U14" s="129" t="str" cm="1">
        <f t="array" ref="U14">IFERROR(INDEX(InTutoring[],SMALL(IF(InTutoring[Unit 3 Post-Test 5]="Yes",ROW(AssessmentData[])-1),ROW(12:12)),1),"")</f>
        <v/>
      </c>
      <c r="V14" s="130"/>
      <c r="W14" s="129" t="str" cm="1">
        <f t="array" ref="W14">IFERROR(INDEX(InTutoring[],SMALL(IF(InTutoring[Unit 3 Assessment]="Yes",ROW(AssessmentData[])-1),ROW(12:12)),1),"")</f>
        <v/>
      </c>
      <c r="X14" s="129" t="str" cm="1">
        <f t="array" ref="X14">IFERROR(INDEX(InTutoring[],SMALL(IF(InTutoring[Unit 4 Post-Test 1]="Yes",ROW(AssessmentData[])-1),ROW(12:12)),1),"")</f>
        <v/>
      </c>
      <c r="Y14" s="129" t="str" cm="1">
        <f t="array" ref="Y14">IFERROR(INDEX(InTutoring[],SMALL(IF(InTutoring[Unit 4 Post-Test 2]="Yes",ROW(AssessmentData[])-1),ROW(12:12)),1),"")</f>
        <v/>
      </c>
      <c r="Z14" s="129" t="str" cm="1">
        <f t="array" ref="Z14">IFERROR(INDEX(InTutoring[],SMALL(IF(InTutoring[Unit 4 Post-Test 3]="Yes",ROW(AssessmentData[])-1),ROW(12:12)),1),"")</f>
        <v/>
      </c>
      <c r="AA14" s="129" t="str" cm="1">
        <f t="array" ref="AA14">IFERROR(INDEX(InTutoring[],SMALL(IF(InTutoring[Unit 4 Post-Test 4]="Yes",ROW(AssessmentData[])-1),ROW(12:12)),1),"")</f>
        <v/>
      </c>
      <c r="AB14" s="129" t="str" cm="1">
        <f t="array" ref="AB14">IFERROR(INDEX(InTutoring[],SMALL(IF(InTutoring[Unit 4 Post-Test 5]="Yes",ROW(AssessmentData[])-1),ROW(12:12)),1),"")</f>
        <v/>
      </c>
      <c r="AC14" s="130"/>
      <c r="AD14" s="129" t="str" cm="1">
        <f t="array" ref="AD14">IFERROR(INDEX(InTutoring[],SMALL(IF(InTutoring[Unit 4 Assessment]="Yes",ROW(AssessmentData[])-1),ROW(12:12)),1),"")</f>
        <v/>
      </c>
      <c r="AE14" s="129" t="str" cm="1">
        <f t="array" ref="AE14">IFERROR(INDEX(InTutoring[],SMALL(IF(InTutoring[Unit 5 Post-Test 1]="Yes",ROW(AssessmentData[])-1),ROW(12:12)),1),"")</f>
        <v/>
      </c>
      <c r="AF14" s="129" t="str" cm="1">
        <f t="array" ref="AF14">IFERROR(INDEX(InTutoring[],SMALL(IF(InTutoring[Unit 5 Post-Test 2]="Yes",ROW(AssessmentData[])-1),ROW(12:12)),1),"")</f>
        <v/>
      </c>
      <c r="AG14" s="129" t="str" cm="1">
        <f t="array" ref="AG14">IFERROR(INDEX(InTutoring[],SMALL(IF(InTutoring[Unit 5 Post-Test 3]="Yes",ROW(AssessmentData[])-1),ROW(12:12)),1),"")</f>
        <v/>
      </c>
      <c r="AH14" s="129" t="str" cm="1">
        <f t="array" ref="AH14">IFERROR(INDEX(InTutoring[],SMALL(IF(InTutoring[Unit 5 Post-Test 4]="Yes",ROW(AssessmentData[])-1),ROW(12:12)),1),"")</f>
        <v/>
      </c>
      <c r="AI14" s="129" t="str" cm="1">
        <f t="array" ref="AI14">IFERROR(INDEX(InTutoring[],SMALL(IF(InTutoring[Unit 5 Post-Test 5]="Yes",ROW(AssessmentData[])-1),ROW(12:12)),1),"")</f>
        <v/>
      </c>
      <c r="AJ14" s="130"/>
      <c r="AK14" s="129" t="str" cm="1">
        <f t="array" ref="AK14">IFERROR(INDEX(InTutoring[],SMALL(IF(InTutoring[Unit 5 Assessment]="Yes",ROW(AssessmentData[])-1),ROW(12:12)),1),"")</f>
        <v/>
      </c>
      <c r="AL14" s="129" t="str" cm="1">
        <f t="array" ref="AL14">IFERROR(INDEX(InTutoring[],SMALL(IF(InTutoring[Unit 6 Post-Test 1]="Yes",ROW(AssessmentData[])-1),ROW(12:12)),1),"")</f>
        <v/>
      </c>
      <c r="AM14" s="129" t="str" cm="1">
        <f t="array" ref="AM14">IFERROR(INDEX(InTutoring[],SMALL(IF(InTutoring[Unit 6 Post-Test 2]="Yes",ROW(AssessmentData[])-1),ROW(12:12)),1),"")</f>
        <v/>
      </c>
      <c r="AN14" s="129" t="str" cm="1">
        <f t="array" ref="AN14">IFERROR(INDEX(InTutoring[],SMALL(IF(InTutoring[Unit 6 Post-Test 3]="Yes",ROW(AssessmentData[])-1),ROW(12:12)),1),"")</f>
        <v/>
      </c>
      <c r="AO14" s="129" t="str" cm="1">
        <f t="array" ref="AO14">IFERROR(INDEX(InTutoring[],SMALL(IF(InTutoring[Unit 6 Post-Test 4]="Yes",ROW(AssessmentData[])-1),ROW(12:12)),1),"")</f>
        <v/>
      </c>
      <c r="AP14" s="129" t="str" cm="1">
        <f t="array" ref="AP14">IFERROR(INDEX(InTutoring[],SMALL(IF(InTutoring[Unit 6 Post-Test 5]="Yes",ROW(AssessmentData[])-1),ROW(12:12)),1),"")</f>
        <v/>
      </c>
    </row>
    <row r="15" spans="2:42" s="122" customFormat="1" ht="14.25" x14ac:dyDescent="0.2">
      <c r="B15" s="129" t="str" cm="1">
        <f t="array" ref="B15">IFERROR(INDEX(InTutoring[],SMALL(IF(InTutoring[BOY Benchmark]="Yes",ROW(AssessmentData[])-1),ROW(13:13)),1),"")</f>
        <v/>
      </c>
      <c r="C15" s="129" t="str" cm="1">
        <f t="array" ref="C15">IFERROR(INDEX(InTutoring[],SMALL(IF(InTutoring[Unit 1 Post-Test 1]="Yes",ROW(AssessmentData[])-1),ROW(13:13)),1),"")</f>
        <v/>
      </c>
      <c r="D15" s="129" t="str" cm="1">
        <f t="array" ref="D15">IFERROR(INDEX(InTutoring[],SMALL(IF(InTutoring[Unit 1 Post-Test 2]="Yes",ROW(AssessmentData[])-1),ROW(13:13)),1),"")</f>
        <v/>
      </c>
      <c r="E15" s="129" t="str" cm="1">
        <f t="array" ref="E15">IFERROR(INDEX(InTutoring[],SMALL(IF(InTutoring[Unit 1 Post-Test 3]="Yes",ROW(AssessmentData[])-1),ROW(13:13)),1),"")</f>
        <v/>
      </c>
      <c r="F15" s="129" t="str" cm="1">
        <f t="array" ref="F15">IFERROR(INDEX(InTutoring[],SMALL(IF(InTutoring[Unit 1 Post-Test 4]="Yes",ROW(AssessmentData[])-1),ROW(13:13)),1),"")</f>
        <v/>
      </c>
      <c r="G15" s="129"/>
      <c r="H15" s="130"/>
      <c r="I15" s="129" t="str" cm="1">
        <f t="array" ref="I15">IFERROR(INDEX(InTutoring[],SMALL(IF(InTutoring[Unit 1 Assessment]="Yes",ROW(AssessmentData[])-1),ROW(13:13)),1),"")</f>
        <v/>
      </c>
      <c r="J15" s="129" t="str" cm="1">
        <f t="array" ref="J15">IFERROR(INDEX(InTutoring[],SMALL(IF(InTutoring[Unit 2 Post-Test 1]="Yes",ROW(AssessmentData[])-1),ROW(13:13)),1),"")</f>
        <v/>
      </c>
      <c r="K15" s="129" t="str" cm="1">
        <f t="array" ref="K15">IFERROR(INDEX(InTutoring[],SMALL(IF(InTutoring[Unit 2 Post-Test 2]="Yes",ROW(AssessmentData[])-1),ROW(13:13)),1),"")</f>
        <v/>
      </c>
      <c r="L15" s="129" t="str" cm="1">
        <f t="array" ref="L15">IFERROR(INDEX(InTutoring[],SMALL(IF(InTutoring[Unit 2 Post-Test 3]="Yes",ROW(AssessmentData[])-1),ROW(13:13)),1),"")</f>
        <v/>
      </c>
      <c r="M15" s="129" t="str" cm="1">
        <f t="array" ref="M15">IFERROR(INDEX(InTutoring[],SMALL(IF(InTutoring[Unit 2 Post-Test 4]="Yes",ROW(AssessmentData[])-1),ROW(13:13)),1),"")</f>
        <v/>
      </c>
      <c r="N15" s="129" t="str" cm="1">
        <f t="array" ref="N15">IFERROR(INDEX(InTutoring[],SMALL(IF(InTutoring[Unit 2 Post-Test 5]="Yes",ROW(AssessmentData[])-1),ROW(13:13)),1),"")</f>
        <v/>
      </c>
      <c r="O15" s="129"/>
      <c r="P15" s="129" t="str" cm="1">
        <f t="array" ref="P15">IFERROR(INDEX(InTutoring[],SMALL(IF(InTutoring[Unit 2 Assessment]="Yes",ROW(AssessmentData[])-1),ROW(13:13)),1),"")</f>
        <v/>
      </c>
      <c r="Q15" s="129" t="str" cm="1">
        <f t="array" ref="Q15">IFERROR(INDEX(InTutoring[],SMALL(IF(InTutoring[Unit 3 Post-Test 1]="Yes",ROW(AssessmentData[])-1),ROW(13:13)),1),"")</f>
        <v/>
      </c>
      <c r="R15" s="129" t="str" cm="1">
        <f t="array" ref="R15">IFERROR(INDEX(InTutoring[],SMALL(IF(InTutoring[Unit 3 Post-Test 2]="Yes",ROW(AssessmentData[])-1),ROW(13:13)),1),"")</f>
        <v/>
      </c>
      <c r="S15" s="129" t="str" cm="1">
        <f t="array" ref="S15">IFERROR(INDEX(InTutoring[],SMALL(IF(InTutoring[Unit 3 Post-Test 3]="Yes",ROW(AssessmentData[])-1),ROW(13:13)),1),"")</f>
        <v/>
      </c>
      <c r="T15" s="129" t="str" cm="1">
        <f t="array" ref="T15">IFERROR(INDEX(InTutoring[],SMALL(IF(InTutoring[Unit 3 Post-Test 4]="Yes",ROW(AssessmentData[])-1),ROW(13:13)),1),"")</f>
        <v/>
      </c>
      <c r="U15" s="129" t="str" cm="1">
        <f t="array" ref="U15">IFERROR(INDEX(InTutoring[],SMALL(IF(InTutoring[Unit 3 Post-Test 5]="Yes",ROW(AssessmentData[])-1),ROW(13:13)),1),"")</f>
        <v/>
      </c>
      <c r="V15" s="130"/>
      <c r="W15" s="129" t="str" cm="1">
        <f t="array" ref="W15">IFERROR(INDEX(InTutoring[],SMALL(IF(InTutoring[Unit 3 Assessment]="Yes",ROW(AssessmentData[])-1),ROW(13:13)),1),"")</f>
        <v/>
      </c>
      <c r="X15" s="129" t="str" cm="1">
        <f t="array" ref="X15">IFERROR(INDEX(InTutoring[],SMALL(IF(InTutoring[Unit 4 Post-Test 1]="Yes",ROW(AssessmentData[])-1),ROW(13:13)),1),"")</f>
        <v/>
      </c>
      <c r="Y15" s="129" t="str" cm="1">
        <f t="array" ref="Y15">IFERROR(INDEX(InTutoring[],SMALL(IF(InTutoring[Unit 4 Post-Test 2]="Yes",ROW(AssessmentData[])-1),ROW(13:13)),1),"")</f>
        <v/>
      </c>
      <c r="Z15" s="129" t="str" cm="1">
        <f t="array" ref="Z15">IFERROR(INDEX(InTutoring[],SMALL(IF(InTutoring[Unit 4 Post-Test 3]="Yes",ROW(AssessmentData[])-1),ROW(13:13)),1),"")</f>
        <v/>
      </c>
      <c r="AA15" s="129" t="str" cm="1">
        <f t="array" ref="AA15">IFERROR(INDEX(InTutoring[],SMALL(IF(InTutoring[Unit 4 Post-Test 4]="Yes",ROW(AssessmentData[])-1),ROW(13:13)),1),"")</f>
        <v/>
      </c>
      <c r="AB15" s="129" t="str" cm="1">
        <f t="array" ref="AB15">IFERROR(INDEX(InTutoring[],SMALL(IF(InTutoring[Unit 4 Post-Test 5]="Yes",ROW(AssessmentData[])-1),ROW(13:13)),1),"")</f>
        <v/>
      </c>
      <c r="AC15" s="130"/>
      <c r="AD15" s="129" t="str" cm="1">
        <f t="array" ref="AD15">IFERROR(INDEX(InTutoring[],SMALL(IF(InTutoring[Unit 4 Assessment]="Yes",ROW(AssessmentData[])-1),ROW(13:13)),1),"")</f>
        <v/>
      </c>
      <c r="AE15" s="129" t="str" cm="1">
        <f t="array" ref="AE15">IFERROR(INDEX(InTutoring[],SMALL(IF(InTutoring[Unit 5 Post-Test 1]="Yes",ROW(AssessmentData[])-1),ROW(13:13)),1),"")</f>
        <v/>
      </c>
      <c r="AF15" s="129" t="str" cm="1">
        <f t="array" ref="AF15">IFERROR(INDEX(InTutoring[],SMALL(IF(InTutoring[Unit 5 Post-Test 2]="Yes",ROW(AssessmentData[])-1),ROW(13:13)),1),"")</f>
        <v/>
      </c>
      <c r="AG15" s="129" t="str" cm="1">
        <f t="array" ref="AG15">IFERROR(INDEX(InTutoring[],SMALL(IF(InTutoring[Unit 5 Post-Test 3]="Yes",ROW(AssessmentData[])-1),ROW(13:13)),1),"")</f>
        <v/>
      </c>
      <c r="AH15" s="129" t="str" cm="1">
        <f t="array" ref="AH15">IFERROR(INDEX(InTutoring[],SMALL(IF(InTutoring[Unit 5 Post-Test 4]="Yes",ROW(AssessmentData[])-1),ROW(13:13)),1),"")</f>
        <v/>
      </c>
      <c r="AI15" s="129" t="str" cm="1">
        <f t="array" ref="AI15">IFERROR(INDEX(InTutoring[],SMALL(IF(InTutoring[Unit 5 Post-Test 5]="Yes",ROW(AssessmentData[])-1),ROW(13:13)),1),"")</f>
        <v/>
      </c>
      <c r="AJ15" s="130"/>
      <c r="AK15" s="129" t="str" cm="1">
        <f t="array" ref="AK15">IFERROR(INDEX(InTutoring[],SMALL(IF(InTutoring[Unit 5 Assessment]="Yes",ROW(AssessmentData[])-1),ROW(13:13)),1),"")</f>
        <v/>
      </c>
      <c r="AL15" s="129" t="str" cm="1">
        <f t="array" ref="AL15">IFERROR(INDEX(InTutoring[],SMALL(IF(InTutoring[Unit 6 Post-Test 1]="Yes",ROW(AssessmentData[])-1),ROW(13:13)),1),"")</f>
        <v/>
      </c>
      <c r="AM15" s="129" t="str" cm="1">
        <f t="array" ref="AM15">IFERROR(INDEX(InTutoring[],SMALL(IF(InTutoring[Unit 6 Post-Test 2]="Yes",ROW(AssessmentData[])-1),ROW(13:13)),1),"")</f>
        <v/>
      </c>
      <c r="AN15" s="129" t="str" cm="1">
        <f t="array" ref="AN15">IFERROR(INDEX(InTutoring[],SMALL(IF(InTutoring[Unit 6 Post-Test 3]="Yes",ROW(AssessmentData[])-1),ROW(13:13)),1),"")</f>
        <v/>
      </c>
      <c r="AO15" s="129" t="str" cm="1">
        <f t="array" ref="AO15">IFERROR(INDEX(InTutoring[],SMALL(IF(InTutoring[Unit 6 Post-Test 4]="Yes",ROW(AssessmentData[])-1),ROW(13:13)),1),"")</f>
        <v/>
      </c>
      <c r="AP15" s="129" t="str" cm="1">
        <f t="array" ref="AP15">IFERROR(INDEX(InTutoring[],SMALL(IF(InTutoring[Unit 6 Post-Test 5]="Yes",ROW(AssessmentData[])-1),ROW(13:13)),1),"")</f>
        <v/>
      </c>
    </row>
    <row r="16" spans="2:42" s="122" customFormat="1" ht="14.25" x14ac:dyDescent="0.2">
      <c r="B16" s="129" t="str" cm="1">
        <f t="array" ref="B16">IFERROR(INDEX(InTutoring[],SMALL(IF(InTutoring[BOY Benchmark]="Yes",ROW(AssessmentData[])-1),ROW(14:14)),1),"")</f>
        <v/>
      </c>
      <c r="C16" s="129" t="str" cm="1">
        <f t="array" ref="C16">IFERROR(INDEX(InTutoring[],SMALL(IF(InTutoring[Unit 1 Post-Test 1]="Yes",ROW(AssessmentData[])-1),ROW(14:14)),1),"")</f>
        <v/>
      </c>
      <c r="D16" s="129" t="str" cm="1">
        <f t="array" ref="D16">IFERROR(INDEX(InTutoring[],SMALL(IF(InTutoring[Unit 1 Post-Test 2]="Yes",ROW(AssessmentData[])-1),ROW(14:14)),1),"")</f>
        <v/>
      </c>
      <c r="E16" s="129" t="str" cm="1">
        <f t="array" ref="E16">IFERROR(INDEX(InTutoring[],SMALL(IF(InTutoring[Unit 1 Post-Test 3]="Yes",ROW(AssessmentData[])-1),ROW(14:14)),1),"")</f>
        <v/>
      </c>
      <c r="F16" s="129" t="str" cm="1">
        <f t="array" ref="F16">IFERROR(INDEX(InTutoring[],SMALL(IF(InTutoring[Unit 1 Post-Test 4]="Yes",ROW(AssessmentData[])-1),ROW(14:14)),1),"")</f>
        <v/>
      </c>
      <c r="G16" s="129"/>
      <c r="H16" s="130"/>
      <c r="I16" s="129" t="str" cm="1">
        <f t="array" ref="I16">IFERROR(INDEX(InTutoring[],SMALL(IF(InTutoring[Unit 1 Assessment]="Yes",ROW(AssessmentData[])-1),ROW(14:14)),1),"")</f>
        <v/>
      </c>
      <c r="J16" s="129" t="str" cm="1">
        <f t="array" ref="J16">IFERROR(INDEX(InTutoring[],SMALL(IF(InTutoring[Unit 2 Post-Test 1]="Yes",ROW(AssessmentData[])-1),ROW(14:14)),1),"")</f>
        <v/>
      </c>
      <c r="K16" s="129" t="str" cm="1">
        <f t="array" ref="K16">IFERROR(INDEX(InTutoring[],SMALL(IF(InTutoring[Unit 2 Post-Test 2]="Yes",ROW(AssessmentData[])-1),ROW(14:14)),1),"")</f>
        <v/>
      </c>
      <c r="L16" s="129" t="str" cm="1">
        <f t="array" ref="L16">IFERROR(INDEX(InTutoring[],SMALL(IF(InTutoring[Unit 2 Post-Test 3]="Yes",ROW(AssessmentData[])-1),ROW(14:14)),1),"")</f>
        <v/>
      </c>
      <c r="M16" s="129" t="str" cm="1">
        <f t="array" ref="M16">IFERROR(INDEX(InTutoring[],SMALL(IF(InTutoring[Unit 2 Post-Test 4]="Yes",ROW(AssessmentData[])-1),ROW(14:14)),1),"")</f>
        <v/>
      </c>
      <c r="N16" s="129" t="str" cm="1">
        <f t="array" ref="N16">IFERROR(INDEX(InTutoring[],SMALL(IF(InTutoring[Unit 2 Post-Test 5]="Yes",ROW(AssessmentData[])-1),ROW(14:14)),1),"")</f>
        <v/>
      </c>
      <c r="O16" s="129"/>
      <c r="P16" s="129" t="str" cm="1">
        <f t="array" ref="P16">IFERROR(INDEX(InTutoring[],SMALL(IF(InTutoring[Unit 2 Assessment]="Yes",ROW(AssessmentData[])-1),ROW(14:14)),1),"")</f>
        <v/>
      </c>
      <c r="Q16" s="129" t="str" cm="1">
        <f t="array" ref="Q16">IFERROR(INDEX(InTutoring[],SMALL(IF(InTutoring[Unit 3 Post-Test 1]="Yes",ROW(AssessmentData[])-1),ROW(14:14)),1),"")</f>
        <v/>
      </c>
      <c r="R16" s="129" t="str" cm="1">
        <f t="array" ref="R16">IFERROR(INDEX(InTutoring[],SMALL(IF(InTutoring[Unit 3 Post-Test 2]="Yes",ROW(AssessmentData[])-1),ROW(14:14)),1),"")</f>
        <v/>
      </c>
      <c r="S16" s="129" t="str" cm="1">
        <f t="array" ref="S16">IFERROR(INDEX(InTutoring[],SMALL(IF(InTutoring[Unit 3 Post-Test 3]="Yes",ROW(AssessmentData[])-1),ROW(14:14)),1),"")</f>
        <v/>
      </c>
      <c r="T16" s="129" t="str" cm="1">
        <f t="array" ref="T16">IFERROR(INDEX(InTutoring[],SMALL(IF(InTutoring[Unit 3 Post-Test 4]="Yes",ROW(AssessmentData[])-1),ROW(14:14)),1),"")</f>
        <v/>
      </c>
      <c r="U16" s="129" t="str" cm="1">
        <f t="array" ref="U16">IFERROR(INDEX(InTutoring[],SMALL(IF(InTutoring[Unit 3 Post-Test 5]="Yes",ROW(AssessmentData[])-1),ROW(14:14)),1),"")</f>
        <v/>
      </c>
      <c r="V16" s="130"/>
      <c r="W16" s="129" t="str" cm="1">
        <f t="array" ref="W16">IFERROR(INDEX(InTutoring[],SMALL(IF(InTutoring[Unit 3 Assessment]="Yes",ROW(AssessmentData[])-1),ROW(14:14)),1),"")</f>
        <v/>
      </c>
      <c r="X16" s="129" t="str" cm="1">
        <f t="array" ref="X16">IFERROR(INDEX(InTutoring[],SMALL(IF(InTutoring[Unit 4 Post-Test 1]="Yes",ROW(AssessmentData[])-1),ROW(14:14)),1),"")</f>
        <v/>
      </c>
      <c r="Y16" s="129" t="str" cm="1">
        <f t="array" ref="Y16">IFERROR(INDEX(InTutoring[],SMALL(IF(InTutoring[Unit 4 Post-Test 2]="Yes",ROW(AssessmentData[])-1),ROW(14:14)),1),"")</f>
        <v/>
      </c>
      <c r="Z16" s="129" t="str" cm="1">
        <f t="array" ref="Z16">IFERROR(INDEX(InTutoring[],SMALL(IF(InTutoring[Unit 4 Post-Test 3]="Yes",ROW(AssessmentData[])-1),ROW(14:14)),1),"")</f>
        <v/>
      </c>
      <c r="AA16" s="129" t="str" cm="1">
        <f t="array" ref="AA16">IFERROR(INDEX(InTutoring[],SMALL(IF(InTutoring[Unit 4 Post-Test 4]="Yes",ROW(AssessmentData[])-1),ROW(14:14)),1),"")</f>
        <v/>
      </c>
      <c r="AB16" s="129" t="str" cm="1">
        <f t="array" ref="AB16">IFERROR(INDEX(InTutoring[],SMALL(IF(InTutoring[Unit 4 Post-Test 5]="Yes",ROW(AssessmentData[])-1),ROW(14:14)),1),"")</f>
        <v/>
      </c>
      <c r="AC16" s="130"/>
      <c r="AD16" s="129" t="str" cm="1">
        <f t="array" ref="AD16">IFERROR(INDEX(InTutoring[],SMALL(IF(InTutoring[Unit 4 Assessment]="Yes",ROW(AssessmentData[])-1),ROW(14:14)),1),"")</f>
        <v/>
      </c>
      <c r="AE16" s="129" t="str" cm="1">
        <f t="array" ref="AE16">IFERROR(INDEX(InTutoring[],SMALL(IF(InTutoring[Unit 5 Post-Test 1]="Yes",ROW(AssessmentData[])-1),ROW(14:14)),1),"")</f>
        <v/>
      </c>
      <c r="AF16" s="129" t="str" cm="1">
        <f t="array" ref="AF16">IFERROR(INDEX(InTutoring[],SMALL(IF(InTutoring[Unit 5 Post-Test 2]="Yes",ROW(AssessmentData[])-1),ROW(14:14)),1),"")</f>
        <v/>
      </c>
      <c r="AG16" s="129" t="str" cm="1">
        <f t="array" ref="AG16">IFERROR(INDEX(InTutoring[],SMALL(IF(InTutoring[Unit 5 Post-Test 3]="Yes",ROW(AssessmentData[])-1),ROW(14:14)),1),"")</f>
        <v/>
      </c>
      <c r="AH16" s="129" t="str" cm="1">
        <f t="array" ref="AH16">IFERROR(INDEX(InTutoring[],SMALL(IF(InTutoring[Unit 5 Post-Test 4]="Yes",ROW(AssessmentData[])-1),ROW(14:14)),1),"")</f>
        <v/>
      </c>
      <c r="AI16" s="129" t="str" cm="1">
        <f t="array" ref="AI16">IFERROR(INDEX(InTutoring[],SMALL(IF(InTutoring[Unit 5 Post-Test 5]="Yes",ROW(AssessmentData[])-1),ROW(14:14)),1),"")</f>
        <v/>
      </c>
      <c r="AJ16" s="130"/>
      <c r="AK16" s="129" t="str" cm="1">
        <f t="array" ref="AK16">IFERROR(INDEX(InTutoring[],SMALL(IF(InTutoring[Unit 5 Assessment]="Yes",ROW(AssessmentData[])-1),ROW(14:14)),1),"")</f>
        <v/>
      </c>
      <c r="AL16" s="129" t="str" cm="1">
        <f t="array" ref="AL16">IFERROR(INDEX(InTutoring[],SMALL(IF(InTutoring[Unit 6 Post-Test 1]="Yes",ROW(AssessmentData[])-1),ROW(14:14)),1),"")</f>
        <v/>
      </c>
      <c r="AM16" s="129" t="str" cm="1">
        <f t="array" ref="AM16">IFERROR(INDEX(InTutoring[],SMALL(IF(InTutoring[Unit 6 Post-Test 2]="Yes",ROW(AssessmentData[])-1),ROW(14:14)),1),"")</f>
        <v/>
      </c>
      <c r="AN16" s="129" t="str" cm="1">
        <f t="array" ref="AN16">IFERROR(INDEX(InTutoring[],SMALL(IF(InTutoring[Unit 6 Post-Test 3]="Yes",ROW(AssessmentData[])-1),ROW(14:14)),1),"")</f>
        <v/>
      </c>
      <c r="AO16" s="129" t="str" cm="1">
        <f t="array" ref="AO16">IFERROR(INDEX(InTutoring[],SMALL(IF(InTutoring[Unit 6 Post-Test 4]="Yes",ROW(AssessmentData[])-1),ROW(14:14)),1),"")</f>
        <v/>
      </c>
      <c r="AP16" s="129" t="str" cm="1">
        <f t="array" ref="AP16">IFERROR(INDEX(InTutoring[],SMALL(IF(InTutoring[Unit 6 Post-Test 5]="Yes",ROW(AssessmentData[])-1),ROW(14:14)),1),"")</f>
        <v/>
      </c>
    </row>
    <row r="17" spans="2:42" s="122" customFormat="1" ht="14.25" x14ac:dyDescent="0.2">
      <c r="B17" s="129" t="str" cm="1">
        <f t="array" ref="B17">IFERROR(INDEX(InTutoring[],SMALL(IF(InTutoring[BOY Benchmark]="Yes",ROW(AssessmentData[])-1),ROW(15:15)),1),"")</f>
        <v/>
      </c>
      <c r="C17" s="129" t="str" cm="1">
        <f t="array" ref="C17">IFERROR(INDEX(InTutoring[],SMALL(IF(InTutoring[Unit 1 Post-Test 1]="Yes",ROW(AssessmentData[])-1),ROW(15:15)),1),"")</f>
        <v/>
      </c>
      <c r="D17" s="129" t="str" cm="1">
        <f t="array" ref="D17">IFERROR(INDEX(InTutoring[],SMALL(IF(InTutoring[Unit 1 Post-Test 2]="Yes",ROW(AssessmentData[])-1),ROW(15:15)),1),"")</f>
        <v/>
      </c>
      <c r="E17" s="129" t="str" cm="1">
        <f t="array" ref="E17">IFERROR(INDEX(InTutoring[],SMALL(IF(InTutoring[Unit 1 Post-Test 3]="Yes",ROW(AssessmentData[])-1),ROW(15:15)),1),"")</f>
        <v/>
      </c>
      <c r="F17" s="129" t="str" cm="1">
        <f t="array" ref="F17">IFERROR(INDEX(InTutoring[],SMALL(IF(InTutoring[Unit 1 Post-Test 4]="Yes",ROW(AssessmentData[])-1),ROW(15:15)),1),"")</f>
        <v/>
      </c>
      <c r="G17" s="129"/>
      <c r="H17" s="130"/>
      <c r="I17" s="129" t="str" cm="1">
        <f t="array" ref="I17">IFERROR(INDEX(InTutoring[],SMALL(IF(InTutoring[Unit 1 Assessment]="Yes",ROW(AssessmentData[])-1),ROW(15:15)),1),"")</f>
        <v/>
      </c>
      <c r="J17" s="129" t="str" cm="1">
        <f t="array" ref="J17">IFERROR(INDEX(InTutoring[],SMALL(IF(InTutoring[Unit 2 Post-Test 1]="Yes",ROW(AssessmentData[])-1),ROW(15:15)),1),"")</f>
        <v/>
      </c>
      <c r="K17" s="129" t="str" cm="1">
        <f t="array" ref="K17">IFERROR(INDEX(InTutoring[],SMALL(IF(InTutoring[Unit 2 Post-Test 2]="Yes",ROW(AssessmentData[])-1),ROW(15:15)),1),"")</f>
        <v/>
      </c>
      <c r="L17" s="129" t="str" cm="1">
        <f t="array" ref="L17">IFERROR(INDEX(InTutoring[],SMALL(IF(InTutoring[Unit 2 Post-Test 3]="Yes",ROW(AssessmentData[])-1),ROW(15:15)),1),"")</f>
        <v/>
      </c>
      <c r="M17" s="129" t="str" cm="1">
        <f t="array" ref="M17">IFERROR(INDEX(InTutoring[],SMALL(IF(InTutoring[Unit 2 Post-Test 4]="Yes",ROW(AssessmentData[])-1),ROW(15:15)),1),"")</f>
        <v/>
      </c>
      <c r="N17" s="129" t="str" cm="1">
        <f t="array" ref="N17">IFERROR(INDEX(InTutoring[],SMALL(IF(InTutoring[Unit 2 Post-Test 5]="Yes",ROW(AssessmentData[])-1),ROW(15:15)),1),"")</f>
        <v/>
      </c>
      <c r="O17" s="129"/>
      <c r="P17" s="129" t="str" cm="1">
        <f t="array" ref="P17">IFERROR(INDEX(InTutoring[],SMALL(IF(InTutoring[Unit 2 Assessment]="Yes",ROW(AssessmentData[])-1),ROW(15:15)),1),"")</f>
        <v/>
      </c>
      <c r="Q17" s="129" t="str" cm="1">
        <f t="array" ref="Q17">IFERROR(INDEX(InTutoring[],SMALL(IF(InTutoring[Unit 3 Post-Test 1]="Yes",ROW(AssessmentData[])-1),ROW(15:15)),1),"")</f>
        <v/>
      </c>
      <c r="R17" s="129" t="str" cm="1">
        <f t="array" ref="R17">IFERROR(INDEX(InTutoring[],SMALL(IF(InTutoring[Unit 3 Post-Test 2]="Yes",ROW(AssessmentData[])-1),ROW(15:15)),1),"")</f>
        <v/>
      </c>
      <c r="S17" s="129" t="str" cm="1">
        <f t="array" ref="S17">IFERROR(INDEX(InTutoring[],SMALL(IF(InTutoring[Unit 3 Post-Test 3]="Yes",ROW(AssessmentData[])-1),ROW(15:15)),1),"")</f>
        <v/>
      </c>
      <c r="T17" s="129" t="str" cm="1">
        <f t="array" ref="T17">IFERROR(INDEX(InTutoring[],SMALL(IF(InTutoring[Unit 3 Post-Test 4]="Yes",ROW(AssessmentData[])-1),ROW(15:15)),1),"")</f>
        <v/>
      </c>
      <c r="U17" s="129" t="str" cm="1">
        <f t="array" ref="U17">IFERROR(INDEX(InTutoring[],SMALL(IF(InTutoring[Unit 3 Post-Test 5]="Yes",ROW(AssessmentData[])-1),ROW(15:15)),1),"")</f>
        <v/>
      </c>
      <c r="V17" s="130"/>
      <c r="W17" s="129" t="str" cm="1">
        <f t="array" ref="W17">IFERROR(INDEX(InTutoring[],SMALL(IF(InTutoring[Unit 3 Assessment]="Yes",ROW(AssessmentData[])-1),ROW(15:15)),1),"")</f>
        <v/>
      </c>
      <c r="X17" s="129" t="str" cm="1">
        <f t="array" ref="X17">IFERROR(INDEX(InTutoring[],SMALL(IF(InTutoring[Unit 4 Post-Test 1]="Yes",ROW(AssessmentData[])-1),ROW(15:15)),1),"")</f>
        <v/>
      </c>
      <c r="Y17" s="129" t="str" cm="1">
        <f t="array" ref="Y17">IFERROR(INDEX(InTutoring[],SMALL(IF(InTutoring[Unit 4 Post-Test 2]="Yes",ROW(AssessmentData[])-1),ROW(15:15)),1),"")</f>
        <v/>
      </c>
      <c r="Z17" s="129" t="str" cm="1">
        <f t="array" ref="Z17">IFERROR(INDEX(InTutoring[],SMALL(IF(InTutoring[Unit 4 Post-Test 3]="Yes",ROW(AssessmentData[])-1),ROW(15:15)),1),"")</f>
        <v/>
      </c>
      <c r="AA17" s="129" t="str" cm="1">
        <f t="array" ref="AA17">IFERROR(INDEX(InTutoring[],SMALL(IF(InTutoring[Unit 4 Post-Test 4]="Yes",ROW(AssessmentData[])-1),ROW(15:15)),1),"")</f>
        <v/>
      </c>
      <c r="AB17" s="129" t="str" cm="1">
        <f t="array" ref="AB17">IFERROR(INDEX(InTutoring[],SMALL(IF(InTutoring[Unit 4 Post-Test 5]="Yes",ROW(AssessmentData[])-1),ROW(15:15)),1),"")</f>
        <v/>
      </c>
      <c r="AC17" s="130"/>
      <c r="AD17" s="129" t="str" cm="1">
        <f t="array" ref="AD17">IFERROR(INDEX(InTutoring[],SMALL(IF(InTutoring[Unit 4 Assessment]="Yes",ROW(AssessmentData[])-1),ROW(15:15)),1),"")</f>
        <v/>
      </c>
      <c r="AE17" s="129" t="str" cm="1">
        <f t="array" ref="AE17">IFERROR(INDEX(InTutoring[],SMALL(IF(InTutoring[Unit 5 Post-Test 1]="Yes",ROW(AssessmentData[])-1),ROW(15:15)),1),"")</f>
        <v/>
      </c>
      <c r="AF17" s="129" t="str" cm="1">
        <f t="array" ref="AF17">IFERROR(INDEX(InTutoring[],SMALL(IF(InTutoring[Unit 5 Post-Test 2]="Yes",ROW(AssessmentData[])-1),ROW(15:15)),1),"")</f>
        <v/>
      </c>
      <c r="AG17" s="129" t="str" cm="1">
        <f t="array" ref="AG17">IFERROR(INDEX(InTutoring[],SMALL(IF(InTutoring[Unit 5 Post-Test 3]="Yes",ROW(AssessmentData[])-1),ROW(15:15)),1),"")</f>
        <v/>
      </c>
      <c r="AH17" s="129" t="str" cm="1">
        <f t="array" ref="AH17">IFERROR(INDEX(InTutoring[],SMALL(IF(InTutoring[Unit 5 Post-Test 4]="Yes",ROW(AssessmentData[])-1),ROW(15:15)),1),"")</f>
        <v/>
      </c>
      <c r="AI17" s="129" t="str" cm="1">
        <f t="array" ref="AI17">IFERROR(INDEX(InTutoring[],SMALL(IF(InTutoring[Unit 5 Post-Test 5]="Yes",ROW(AssessmentData[])-1),ROW(15:15)),1),"")</f>
        <v/>
      </c>
      <c r="AJ17" s="130"/>
      <c r="AK17" s="129" t="str" cm="1">
        <f t="array" ref="AK17">IFERROR(INDEX(InTutoring[],SMALL(IF(InTutoring[Unit 5 Assessment]="Yes",ROW(AssessmentData[])-1),ROW(15:15)),1),"")</f>
        <v/>
      </c>
      <c r="AL17" s="129" t="str" cm="1">
        <f t="array" ref="AL17">IFERROR(INDEX(InTutoring[],SMALL(IF(InTutoring[Unit 6 Post-Test 1]="Yes",ROW(AssessmentData[])-1),ROW(15:15)),1),"")</f>
        <v/>
      </c>
      <c r="AM17" s="129" t="str" cm="1">
        <f t="array" ref="AM17">IFERROR(INDEX(InTutoring[],SMALL(IF(InTutoring[Unit 6 Post-Test 2]="Yes",ROW(AssessmentData[])-1),ROW(15:15)),1),"")</f>
        <v/>
      </c>
      <c r="AN17" s="129" t="str" cm="1">
        <f t="array" ref="AN17">IFERROR(INDEX(InTutoring[],SMALL(IF(InTutoring[Unit 6 Post-Test 3]="Yes",ROW(AssessmentData[])-1),ROW(15:15)),1),"")</f>
        <v/>
      </c>
      <c r="AO17" s="129" t="str" cm="1">
        <f t="array" ref="AO17">IFERROR(INDEX(InTutoring[],SMALL(IF(InTutoring[Unit 6 Post-Test 4]="Yes",ROW(AssessmentData[])-1),ROW(15:15)),1),"")</f>
        <v/>
      </c>
      <c r="AP17" s="129" t="str" cm="1">
        <f t="array" ref="AP17">IFERROR(INDEX(InTutoring[],SMALL(IF(InTutoring[Unit 6 Post-Test 5]="Yes",ROW(AssessmentData[])-1),ROW(15:15)),1),"")</f>
        <v/>
      </c>
    </row>
    <row r="18" spans="2:42" s="122" customFormat="1" ht="14.25" x14ac:dyDescent="0.2">
      <c r="B18" s="129" t="str" cm="1">
        <f t="array" ref="B18">IFERROR(INDEX(InTutoring[],SMALL(IF(InTutoring[BOY Benchmark]="Yes",ROW(AssessmentData[])-1),ROW(16:16)),1),"")</f>
        <v/>
      </c>
      <c r="C18" s="129" t="str" cm="1">
        <f t="array" ref="C18">IFERROR(INDEX(InTutoring[],SMALL(IF(InTutoring[Unit 1 Post-Test 1]="Yes",ROW(AssessmentData[])-1),ROW(16:16)),1),"")</f>
        <v/>
      </c>
      <c r="D18" s="129" t="str" cm="1">
        <f t="array" ref="D18">IFERROR(INDEX(InTutoring[],SMALL(IF(InTutoring[Unit 1 Post-Test 2]="Yes",ROW(AssessmentData[])-1),ROW(16:16)),1),"")</f>
        <v/>
      </c>
      <c r="E18" s="129" t="str" cm="1">
        <f t="array" ref="E18">IFERROR(INDEX(InTutoring[],SMALL(IF(InTutoring[Unit 1 Post-Test 3]="Yes",ROW(AssessmentData[])-1),ROW(16:16)),1),"")</f>
        <v/>
      </c>
      <c r="F18" s="129" t="str" cm="1">
        <f t="array" ref="F18">IFERROR(INDEX(InTutoring[],SMALL(IF(InTutoring[Unit 1 Post-Test 4]="Yes",ROW(AssessmentData[])-1),ROW(16:16)),1),"")</f>
        <v/>
      </c>
      <c r="G18" s="129"/>
      <c r="H18" s="130"/>
      <c r="I18" s="129" t="str" cm="1">
        <f t="array" ref="I18">IFERROR(INDEX(InTutoring[],SMALL(IF(InTutoring[Unit 1 Assessment]="Yes",ROW(AssessmentData[])-1),ROW(16:16)),1),"")</f>
        <v/>
      </c>
      <c r="J18" s="129" t="str" cm="1">
        <f t="array" ref="J18">IFERROR(INDEX(InTutoring[],SMALL(IF(InTutoring[Unit 2 Post-Test 1]="Yes",ROW(AssessmentData[])-1),ROW(16:16)),1),"")</f>
        <v/>
      </c>
      <c r="K18" s="129" t="str" cm="1">
        <f t="array" ref="K18">IFERROR(INDEX(InTutoring[],SMALL(IF(InTutoring[Unit 2 Post-Test 2]="Yes",ROW(AssessmentData[])-1),ROW(16:16)),1),"")</f>
        <v/>
      </c>
      <c r="L18" s="129" t="str" cm="1">
        <f t="array" ref="L18">IFERROR(INDEX(InTutoring[],SMALL(IF(InTutoring[Unit 2 Post-Test 3]="Yes",ROW(AssessmentData[])-1),ROW(16:16)),1),"")</f>
        <v/>
      </c>
      <c r="M18" s="129" t="str" cm="1">
        <f t="array" ref="M18">IFERROR(INDEX(InTutoring[],SMALL(IF(InTutoring[Unit 2 Post-Test 4]="Yes",ROW(AssessmentData[])-1),ROW(16:16)),1),"")</f>
        <v/>
      </c>
      <c r="N18" s="129" t="str" cm="1">
        <f t="array" ref="N18">IFERROR(INDEX(InTutoring[],SMALL(IF(InTutoring[Unit 2 Post-Test 5]="Yes",ROW(AssessmentData[])-1),ROW(16:16)),1),"")</f>
        <v/>
      </c>
      <c r="O18" s="129"/>
      <c r="P18" s="129" t="str" cm="1">
        <f t="array" ref="P18">IFERROR(INDEX(InTutoring[],SMALL(IF(InTutoring[Unit 2 Assessment]="Yes",ROW(AssessmentData[])-1),ROW(16:16)),1),"")</f>
        <v/>
      </c>
      <c r="Q18" s="129" t="str" cm="1">
        <f t="array" ref="Q18">IFERROR(INDEX(InTutoring[],SMALL(IF(InTutoring[Unit 3 Post-Test 1]="Yes",ROW(AssessmentData[])-1),ROW(16:16)),1),"")</f>
        <v/>
      </c>
      <c r="R18" s="129" t="str" cm="1">
        <f t="array" ref="R18">IFERROR(INDEX(InTutoring[],SMALL(IF(InTutoring[Unit 3 Post-Test 2]="Yes",ROW(AssessmentData[])-1),ROW(16:16)),1),"")</f>
        <v/>
      </c>
      <c r="S18" s="129" t="str" cm="1">
        <f t="array" ref="S18">IFERROR(INDEX(InTutoring[],SMALL(IF(InTutoring[Unit 3 Post-Test 3]="Yes",ROW(AssessmentData[])-1),ROW(16:16)),1),"")</f>
        <v/>
      </c>
      <c r="T18" s="129" t="str" cm="1">
        <f t="array" ref="T18">IFERROR(INDEX(InTutoring[],SMALL(IF(InTutoring[Unit 3 Post-Test 4]="Yes",ROW(AssessmentData[])-1),ROW(16:16)),1),"")</f>
        <v/>
      </c>
      <c r="U18" s="129" t="str" cm="1">
        <f t="array" ref="U18">IFERROR(INDEX(InTutoring[],SMALL(IF(InTutoring[Unit 3 Post-Test 5]="Yes",ROW(AssessmentData[])-1),ROW(16:16)),1),"")</f>
        <v/>
      </c>
      <c r="V18" s="130"/>
      <c r="W18" s="129" t="str" cm="1">
        <f t="array" ref="W18">IFERROR(INDEX(InTutoring[],SMALL(IF(InTutoring[Unit 3 Assessment]="Yes",ROW(AssessmentData[])-1),ROW(16:16)),1),"")</f>
        <v/>
      </c>
      <c r="X18" s="129" t="str" cm="1">
        <f t="array" ref="X18">IFERROR(INDEX(InTutoring[],SMALL(IF(InTutoring[Unit 4 Post-Test 1]="Yes",ROW(AssessmentData[])-1),ROW(16:16)),1),"")</f>
        <v/>
      </c>
      <c r="Y18" s="129" t="str" cm="1">
        <f t="array" ref="Y18">IFERROR(INDEX(InTutoring[],SMALL(IF(InTutoring[Unit 4 Post-Test 2]="Yes",ROW(AssessmentData[])-1),ROW(16:16)),1),"")</f>
        <v/>
      </c>
      <c r="Z18" s="129" t="str" cm="1">
        <f t="array" ref="Z18">IFERROR(INDEX(InTutoring[],SMALL(IF(InTutoring[Unit 4 Post-Test 3]="Yes",ROW(AssessmentData[])-1),ROW(16:16)),1),"")</f>
        <v/>
      </c>
      <c r="AA18" s="129" t="str" cm="1">
        <f t="array" ref="AA18">IFERROR(INDEX(InTutoring[],SMALL(IF(InTutoring[Unit 4 Post-Test 4]="Yes",ROW(AssessmentData[])-1),ROW(16:16)),1),"")</f>
        <v/>
      </c>
      <c r="AB18" s="129" t="str" cm="1">
        <f t="array" ref="AB18">IFERROR(INDEX(InTutoring[],SMALL(IF(InTutoring[Unit 4 Post-Test 5]="Yes",ROW(AssessmentData[])-1),ROW(16:16)),1),"")</f>
        <v/>
      </c>
      <c r="AC18" s="130"/>
      <c r="AD18" s="129" t="str" cm="1">
        <f t="array" ref="AD18">IFERROR(INDEX(InTutoring[],SMALL(IF(InTutoring[Unit 4 Assessment]="Yes",ROW(AssessmentData[])-1),ROW(16:16)),1),"")</f>
        <v/>
      </c>
      <c r="AE18" s="129" t="str" cm="1">
        <f t="array" ref="AE18">IFERROR(INDEX(InTutoring[],SMALL(IF(InTutoring[Unit 5 Post-Test 1]="Yes",ROW(AssessmentData[])-1),ROW(16:16)),1),"")</f>
        <v/>
      </c>
      <c r="AF18" s="129" t="str" cm="1">
        <f t="array" ref="AF18">IFERROR(INDEX(InTutoring[],SMALL(IF(InTutoring[Unit 5 Post-Test 2]="Yes",ROW(AssessmentData[])-1),ROW(16:16)),1),"")</f>
        <v/>
      </c>
      <c r="AG18" s="129" t="str" cm="1">
        <f t="array" ref="AG18">IFERROR(INDEX(InTutoring[],SMALL(IF(InTutoring[Unit 5 Post-Test 3]="Yes",ROW(AssessmentData[])-1),ROW(16:16)),1),"")</f>
        <v/>
      </c>
      <c r="AH18" s="129" t="str" cm="1">
        <f t="array" ref="AH18">IFERROR(INDEX(InTutoring[],SMALL(IF(InTutoring[Unit 5 Post-Test 4]="Yes",ROW(AssessmentData[])-1),ROW(16:16)),1),"")</f>
        <v/>
      </c>
      <c r="AI18" s="129" t="str" cm="1">
        <f t="array" ref="AI18">IFERROR(INDEX(InTutoring[],SMALL(IF(InTutoring[Unit 5 Post-Test 5]="Yes",ROW(AssessmentData[])-1),ROW(16:16)),1),"")</f>
        <v/>
      </c>
      <c r="AJ18" s="130"/>
      <c r="AK18" s="129" t="str" cm="1">
        <f t="array" ref="AK18">IFERROR(INDEX(InTutoring[],SMALL(IF(InTutoring[Unit 5 Assessment]="Yes",ROW(AssessmentData[])-1),ROW(16:16)),1),"")</f>
        <v/>
      </c>
      <c r="AL18" s="129" t="str" cm="1">
        <f t="array" ref="AL18">IFERROR(INDEX(InTutoring[],SMALL(IF(InTutoring[Unit 6 Post-Test 1]="Yes",ROW(AssessmentData[])-1),ROW(16:16)),1),"")</f>
        <v/>
      </c>
      <c r="AM18" s="129" t="str" cm="1">
        <f t="array" ref="AM18">IFERROR(INDEX(InTutoring[],SMALL(IF(InTutoring[Unit 6 Post-Test 2]="Yes",ROW(AssessmentData[])-1),ROW(16:16)),1),"")</f>
        <v/>
      </c>
      <c r="AN18" s="129" t="str" cm="1">
        <f t="array" ref="AN18">IFERROR(INDEX(InTutoring[],SMALL(IF(InTutoring[Unit 6 Post-Test 3]="Yes",ROW(AssessmentData[])-1),ROW(16:16)),1),"")</f>
        <v/>
      </c>
      <c r="AO18" s="129" t="str" cm="1">
        <f t="array" ref="AO18">IFERROR(INDEX(InTutoring[],SMALL(IF(InTutoring[Unit 6 Post-Test 4]="Yes",ROW(AssessmentData[])-1),ROW(16:16)),1),"")</f>
        <v/>
      </c>
      <c r="AP18" s="129" t="str" cm="1">
        <f t="array" ref="AP18">IFERROR(INDEX(InTutoring[],SMALL(IF(InTutoring[Unit 6 Post-Test 5]="Yes",ROW(AssessmentData[])-1),ROW(16:16)),1),"")</f>
        <v/>
      </c>
    </row>
    <row r="19" spans="2:42" s="122" customFormat="1" ht="14.25" x14ac:dyDescent="0.2">
      <c r="B19" s="129" t="str" cm="1">
        <f t="array" ref="B19">IFERROR(INDEX(InTutoring[],SMALL(IF(InTutoring[BOY Benchmark]="Yes",ROW(AssessmentData[])-1),ROW(17:17)),1),"")</f>
        <v/>
      </c>
      <c r="C19" s="129" t="str" cm="1">
        <f t="array" ref="C19">IFERROR(INDEX(InTutoring[],SMALL(IF(InTutoring[Unit 1 Post-Test 1]="Yes",ROW(AssessmentData[])-1),ROW(17:17)),1),"")</f>
        <v/>
      </c>
      <c r="D19" s="129" t="str" cm="1">
        <f t="array" ref="D19">IFERROR(INDEX(InTutoring[],SMALL(IF(InTutoring[Unit 1 Post-Test 2]="Yes",ROW(AssessmentData[])-1),ROW(17:17)),1),"")</f>
        <v/>
      </c>
      <c r="E19" s="129" t="str" cm="1">
        <f t="array" ref="E19">IFERROR(INDEX(InTutoring[],SMALL(IF(InTutoring[Unit 1 Post-Test 3]="Yes",ROW(AssessmentData[])-1),ROW(17:17)),1),"")</f>
        <v/>
      </c>
      <c r="F19" s="129" t="str" cm="1">
        <f t="array" ref="F19">IFERROR(INDEX(InTutoring[],SMALL(IF(InTutoring[Unit 1 Post-Test 4]="Yes",ROW(AssessmentData[])-1),ROW(17:17)),1),"")</f>
        <v/>
      </c>
      <c r="G19" s="129"/>
      <c r="H19" s="130"/>
      <c r="I19" s="129" t="str" cm="1">
        <f t="array" ref="I19">IFERROR(INDEX(InTutoring[],SMALL(IF(InTutoring[Unit 1 Assessment]="Yes",ROW(AssessmentData[])-1),ROW(17:17)),1),"")</f>
        <v/>
      </c>
      <c r="J19" s="129" t="str" cm="1">
        <f t="array" ref="J19">IFERROR(INDEX(InTutoring[],SMALL(IF(InTutoring[Unit 2 Post-Test 1]="Yes",ROW(AssessmentData[])-1),ROW(17:17)),1),"")</f>
        <v/>
      </c>
      <c r="K19" s="129" t="str" cm="1">
        <f t="array" ref="K19">IFERROR(INDEX(InTutoring[],SMALL(IF(InTutoring[Unit 2 Post-Test 2]="Yes",ROW(AssessmentData[])-1),ROW(17:17)),1),"")</f>
        <v/>
      </c>
      <c r="L19" s="129" t="str" cm="1">
        <f t="array" ref="L19">IFERROR(INDEX(InTutoring[],SMALL(IF(InTutoring[Unit 2 Post-Test 3]="Yes",ROW(AssessmentData[])-1),ROW(17:17)),1),"")</f>
        <v/>
      </c>
      <c r="M19" s="129" t="str" cm="1">
        <f t="array" ref="M19">IFERROR(INDEX(InTutoring[],SMALL(IF(InTutoring[Unit 2 Post-Test 4]="Yes",ROW(AssessmentData[])-1),ROW(17:17)),1),"")</f>
        <v/>
      </c>
      <c r="N19" s="129" t="str" cm="1">
        <f t="array" ref="N19">IFERROR(INDEX(InTutoring[],SMALL(IF(InTutoring[Unit 2 Post-Test 5]="Yes",ROW(AssessmentData[])-1),ROW(17:17)),1),"")</f>
        <v/>
      </c>
      <c r="O19" s="129"/>
      <c r="P19" s="129" t="str" cm="1">
        <f t="array" ref="P19">IFERROR(INDEX(InTutoring[],SMALL(IF(InTutoring[Unit 2 Assessment]="Yes",ROW(AssessmentData[])-1),ROW(17:17)),1),"")</f>
        <v/>
      </c>
      <c r="Q19" s="129" t="str" cm="1">
        <f t="array" ref="Q19">IFERROR(INDEX(InTutoring[],SMALL(IF(InTutoring[Unit 3 Post-Test 1]="Yes",ROW(AssessmentData[])-1),ROW(17:17)),1),"")</f>
        <v/>
      </c>
      <c r="R19" s="129" t="str" cm="1">
        <f t="array" ref="R19">IFERROR(INDEX(InTutoring[],SMALL(IF(InTutoring[Unit 3 Post-Test 2]="Yes",ROW(AssessmentData[])-1),ROW(17:17)),1),"")</f>
        <v/>
      </c>
      <c r="S19" s="129" t="str" cm="1">
        <f t="array" ref="S19">IFERROR(INDEX(InTutoring[],SMALL(IF(InTutoring[Unit 3 Post-Test 3]="Yes",ROW(AssessmentData[])-1),ROW(17:17)),1),"")</f>
        <v/>
      </c>
      <c r="T19" s="129" t="str" cm="1">
        <f t="array" ref="T19">IFERROR(INDEX(InTutoring[],SMALL(IF(InTutoring[Unit 3 Post-Test 4]="Yes",ROW(AssessmentData[])-1),ROW(17:17)),1),"")</f>
        <v/>
      </c>
      <c r="U19" s="129" t="str" cm="1">
        <f t="array" ref="U19">IFERROR(INDEX(InTutoring[],SMALL(IF(InTutoring[Unit 3 Post-Test 5]="Yes",ROW(AssessmentData[])-1),ROW(17:17)),1),"")</f>
        <v/>
      </c>
      <c r="V19" s="130"/>
      <c r="W19" s="129" t="str" cm="1">
        <f t="array" ref="W19">IFERROR(INDEX(InTutoring[],SMALL(IF(InTutoring[Unit 3 Assessment]="Yes",ROW(AssessmentData[])-1),ROW(17:17)),1),"")</f>
        <v/>
      </c>
      <c r="X19" s="129" t="str" cm="1">
        <f t="array" ref="X19">IFERROR(INDEX(InTutoring[],SMALL(IF(InTutoring[Unit 4 Post-Test 1]="Yes",ROW(AssessmentData[])-1),ROW(17:17)),1),"")</f>
        <v/>
      </c>
      <c r="Y19" s="129" t="str" cm="1">
        <f t="array" ref="Y19">IFERROR(INDEX(InTutoring[],SMALL(IF(InTutoring[Unit 4 Post-Test 2]="Yes",ROW(AssessmentData[])-1),ROW(17:17)),1),"")</f>
        <v/>
      </c>
      <c r="Z19" s="129" t="str" cm="1">
        <f t="array" ref="Z19">IFERROR(INDEX(InTutoring[],SMALL(IF(InTutoring[Unit 4 Post-Test 3]="Yes",ROW(AssessmentData[])-1),ROW(17:17)),1),"")</f>
        <v/>
      </c>
      <c r="AA19" s="129" t="str" cm="1">
        <f t="array" ref="AA19">IFERROR(INDEX(InTutoring[],SMALL(IF(InTutoring[Unit 4 Post-Test 4]="Yes",ROW(AssessmentData[])-1),ROW(17:17)),1),"")</f>
        <v/>
      </c>
      <c r="AB19" s="129" t="str" cm="1">
        <f t="array" ref="AB19">IFERROR(INDEX(InTutoring[],SMALL(IF(InTutoring[Unit 4 Post-Test 5]="Yes",ROW(AssessmentData[])-1),ROW(17:17)),1),"")</f>
        <v/>
      </c>
      <c r="AC19" s="130"/>
      <c r="AD19" s="129" t="str" cm="1">
        <f t="array" ref="AD19">IFERROR(INDEX(InTutoring[],SMALL(IF(InTutoring[Unit 4 Assessment]="Yes",ROW(AssessmentData[])-1),ROW(17:17)),1),"")</f>
        <v/>
      </c>
      <c r="AE19" s="129" t="str" cm="1">
        <f t="array" ref="AE19">IFERROR(INDEX(InTutoring[],SMALL(IF(InTutoring[Unit 5 Post-Test 1]="Yes",ROW(AssessmentData[])-1),ROW(17:17)),1),"")</f>
        <v/>
      </c>
      <c r="AF19" s="129" t="str" cm="1">
        <f t="array" ref="AF19">IFERROR(INDEX(InTutoring[],SMALL(IF(InTutoring[Unit 5 Post-Test 2]="Yes",ROW(AssessmentData[])-1),ROW(17:17)),1),"")</f>
        <v/>
      </c>
      <c r="AG19" s="129" t="str" cm="1">
        <f t="array" ref="AG19">IFERROR(INDEX(InTutoring[],SMALL(IF(InTutoring[Unit 5 Post-Test 3]="Yes",ROW(AssessmentData[])-1),ROW(17:17)),1),"")</f>
        <v/>
      </c>
      <c r="AH19" s="129" t="str" cm="1">
        <f t="array" ref="AH19">IFERROR(INDEX(InTutoring[],SMALL(IF(InTutoring[Unit 5 Post-Test 4]="Yes",ROW(AssessmentData[])-1),ROW(17:17)),1),"")</f>
        <v/>
      </c>
      <c r="AI19" s="129" t="str" cm="1">
        <f t="array" ref="AI19">IFERROR(INDEX(InTutoring[],SMALL(IF(InTutoring[Unit 5 Post-Test 5]="Yes",ROW(AssessmentData[])-1),ROW(17:17)),1),"")</f>
        <v/>
      </c>
      <c r="AJ19" s="130"/>
      <c r="AK19" s="129" t="str" cm="1">
        <f t="array" ref="AK19">IFERROR(INDEX(InTutoring[],SMALL(IF(InTutoring[Unit 5 Assessment]="Yes",ROW(AssessmentData[])-1),ROW(17:17)),1),"")</f>
        <v/>
      </c>
      <c r="AL19" s="129" t="str" cm="1">
        <f t="array" ref="AL19">IFERROR(INDEX(InTutoring[],SMALL(IF(InTutoring[Unit 6 Post-Test 1]="Yes",ROW(AssessmentData[])-1),ROW(17:17)),1),"")</f>
        <v/>
      </c>
      <c r="AM19" s="129" t="str" cm="1">
        <f t="array" ref="AM19">IFERROR(INDEX(InTutoring[],SMALL(IF(InTutoring[Unit 6 Post-Test 2]="Yes",ROW(AssessmentData[])-1),ROW(17:17)),1),"")</f>
        <v/>
      </c>
      <c r="AN19" s="129" t="str" cm="1">
        <f t="array" ref="AN19">IFERROR(INDEX(InTutoring[],SMALL(IF(InTutoring[Unit 6 Post-Test 3]="Yes",ROW(AssessmentData[])-1),ROW(17:17)),1),"")</f>
        <v/>
      </c>
      <c r="AO19" s="129" t="str" cm="1">
        <f t="array" ref="AO19">IFERROR(INDEX(InTutoring[],SMALL(IF(InTutoring[Unit 6 Post-Test 4]="Yes",ROW(AssessmentData[])-1),ROW(17:17)),1),"")</f>
        <v/>
      </c>
      <c r="AP19" s="129" t="str" cm="1">
        <f t="array" ref="AP19">IFERROR(INDEX(InTutoring[],SMALL(IF(InTutoring[Unit 6 Post-Test 5]="Yes",ROW(AssessmentData[])-1),ROW(17:17)),1),"")</f>
        <v/>
      </c>
    </row>
    <row r="20" spans="2:42" s="122" customFormat="1" ht="14.25" x14ac:dyDescent="0.2">
      <c r="B20" s="129" t="str" cm="1">
        <f t="array" ref="B20">IFERROR(INDEX(InTutoring[],SMALL(IF(InTutoring[BOY Benchmark]="Yes",ROW(AssessmentData[])-1),ROW(18:18)),1),"")</f>
        <v/>
      </c>
      <c r="C20" s="129" t="str" cm="1">
        <f t="array" ref="C20">IFERROR(INDEX(InTutoring[],SMALL(IF(InTutoring[Unit 1 Post-Test 1]="Yes",ROW(AssessmentData[])-1),ROW(18:18)),1),"")</f>
        <v/>
      </c>
      <c r="D20" s="129" t="str" cm="1">
        <f t="array" ref="D20">IFERROR(INDEX(InTutoring[],SMALL(IF(InTutoring[Unit 1 Post-Test 2]="Yes",ROW(AssessmentData[])-1),ROW(18:18)),1),"")</f>
        <v/>
      </c>
      <c r="E20" s="129" t="str" cm="1">
        <f t="array" ref="E20">IFERROR(INDEX(InTutoring[],SMALL(IF(InTutoring[Unit 1 Post-Test 3]="Yes",ROW(AssessmentData[])-1),ROW(18:18)),1),"")</f>
        <v/>
      </c>
      <c r="F20" s="129" t="str" cm="1">
        <f t="array" ref="F20">IFERROR(INDEX(InTutoring[],SMALL(IF(InTutoring[Unit 1 Post-Test 4]="Yes",ROW(AssessmentData[])-1),ROW(18:18)),1),"")</f>
        <v/>
      </c>
      <c r="G20" s="129"/>
      <c r="H20" s="130"/>
      <c r="I20" s="129" t="str" cm="1">
        <f t="array" ref="I20">IFERROR(INDEX(InTutoring[],SMALL(IF(InTutoring[Unit 1 Assessment]="Yes",ROW(AssessmentData[])-1),ROW(18:18)),1),"")</f>
        <v/>
      </c>
      <c r="J20" s="129" t="str" cm="1">
        <f t="array" ref="J20">IFERROR(INDEX(InTutoring[],SMALL(IF(InTutoring[Unit 2 Post-Test 1]="Yes",ROW(AssessmentData[])-1),ROW(18:18)),1),"")</f>
        <v/>
      </c>
      <c r="K20" s="129" t="str" cm="1">
        <f t="array" ref="K20">IFERROR(INDEX(InTutoring[],SMALL(IF(InTutoring[Unit 2 Post-Test 2]="Yes",ROW(AssessmentData[])-1),ROW(18:18)),1),"")</f>
        <v/>
      </c>
      <c r="L20" s="129" t="str" cm="1">
        <f t="array" ref="L20">IFERROR(INDEX(InTutoring[],SMALL(IF(InTutoring[Unit 2 Post-Test 3]="Yes",ROW(AssessmentData[])-1),ROW(18:18)),1),"")</f>
        <v/>
      </c>
      <c r="M20" s="129" t="str" cm="1">
        <f t="array" ref="M20">IFERROR(INDEX(InTutoring[],SMALL(IF(InTutoring[Unit 2 Post-Test 4]="Yes",ROW(AssessmentData[])-1),ROW(18:18)),1),"")</f>
        <v/>
      </c>
      <c r="N20" s="129" t="str" cm="1">
        <f t="array" ref="N20">IFERROR(INDEX(InTutoring[],SMALL(IF(InTutoring[Unit 2 Post-Test 5]="Yes",ROW(AssessmentData[])-1),ROW(18:18)),1),"")</f>
        <v/>
      </c>
      <c r="O20" s="129"/>
      <c r="P20" s="129" t="str" cm="1">
        <f t="array" ref="P20">IFERROR(INDEX(InTutoring[],SMALL(IF(InTutoring[Unit 2 Assessment]="Yes",ROW(AssessmentData[])-1),ROW(18:18)),1),"")</f>
        <v/>
      </c>
      <c r="Q20" s="129" t="str" cm="1">
        <f t="array" ref="Q20">IFERROR(INDEX(InTutoring[],SMALL(IF(InTutoring[Unit 3 Post-Test 1]="Yes",ROW(AssessmentData[])-1),ROW(18:18)),1),"")</f>
        <v/>
      </c>
      <c r="R20" s="129" t="str" cm="1">
        <f t="array" ref="R20">IFERROR(INDEX(InTutoring[],SMALL(IF(InTutoring[Unit 3 Post-Test 2]="Yes",ROW(AssessmentData[])-1),ROW(18:18)),1),"")</f>
        <v/>
      </c>
      <c r="S20" s="129" t="str" cm="1">
        <f t="array" ref="S20">IFERROR(INDEX(InTutoring[],SMALL(IF(InTutoring[Unit 3 Post-Test 3]="Yes",ROW(AssessmentData[])-1),ROW(18:18)),1),"")</f>
        <v/>
      </c>
      <c r="T20" s="129" t="str" cm="1">
        <f t="array" ref="T20">IFERROR(INDEX(InTutoring[],SMALL(IF(InTutoring[Unit 3 Post-Test 4]="Yes",ROW(AssessmentData[])-1),ROW(18:18)),1),"")</f>
        <v/>
      </c>
      <c r="U20" s="129" t="str" cm="1">
        <f t="array" ref="U20">IFERROR(INDEX(InTutoring[],SMALL(IF(InTutoring[Unit 3 Post-Test 5]="Yes",ROW(AssessmentData[])-1),ROW(18:18)),1),"")</f>
        <v/>
      </c>
      <c r="V20" s="130"/>
      <c r="W20" s="129" t="str" cm="1">
        <f t="array" ref="W20">IFERROR(INDEX(InTutoring[],SMALL(IF(InTutoring[Unit 3 Assessment]="Yes",ROW(AssessmentData[])-1),ROW(18:18)),1),"")</f>
        <v/>
      </c>
      <c r="X20" s="129" t="str" cm="1">
        <f t="array" ref="X20">IFERROR(INDEX(InTutoring[],SMALL(IF(InTutoring[Unit 4 Post-Test 1]="Yes",ROW(AssessmentData[])-1),ROW(18:18)),1),"")</f>
        <v/>
      </c>
      <c r="Y20" s="129" t="str" cm="1">
        <f t="array" ref="Y20">IFERROR(INDEX(InTutoring[],SMALL(IF(InTutoring[Unit 4 Post-Test 2]="Yes",ROW(AssessmentData[])-1),ROW(18:18)),1),"")</f>
        <v/>
      </c>
      <c r="Z20" s="129" t="str" cm="1">
        <f t="array" ref="Z20">IFERROR(INDEX(InTutoring[],SMALL(IF(InTutoring[Unit 4 Post-Test 3]="Yes",ROW(AssessmentData[])-1),ROW(18:18)),1),"")</f>
        <v/>
      </c>
      <c r="AA20" s="129" t="str" cm="1">
        <f t="array" ref="AA20">IFERROR(INDEX(InTutoring[],SMALL(IF(InTutoring[Unit 4 Post-Test 4]="Yes",ROW(AssessmentData[])-1),ROW(18:18)),1),"")</f>
        <v/>
      </c>
      <c r="AB20" s="129" t="str" cm="1">
        <f t="array" ref="AB20">IFERROR(INDEX(InTutoring[],SMALL(IF(InTutoring[Unit 4 Post-Test 5]="Yes",ROW(AssessmentData[])-1),ROW(18:18)),1),"")</f>
        <v/>
      </c>
      <c r="AC20" s="130"/>
      <c r="AD20" s="129" t="str" cm="1">
        <f t="array" ref="AD20">IFERROR(INDEX(InTutoring[],SMALL(IF(InTutoring[Unit 4 Assessment]="Yes",ROW(AssessmentData[])-1),ROW(18:18)),1),"")</f>
        <v/>
      </c>
      <c r="AE20" s="129" t="str" cm="1">
        <f t="array" ref="AE20">IFERROR(INDEX(InTutoring[],SMALL(IF(InTutoring[Unit 5 Post-Test 1]="Yes",ROW(AssessmentData[])-1),ROW(18:18)),1),"")</f>
        <v/>
      </c>
      <c r="AF20" s="129" t="str" cm="1">
        <f t="array" ref="AF20">IFERROR(INDEX(InTutoring[],SMALL(IF(InTutoring[Unit 5 Post-Test 2]="Yes",ROW(AssessmentData[])-1),ROW(18:18)),1),"")</f>
        <v/>
      </c>
      <c r="AG20" s="129" t="str" cm="1">
        <f t="array" ref="AG20">IFERROR(INDEX(InTutoring[],SMALL(IF(InTutoring[Unit 5 Post-Test 3]="Yes",ROW(AssessmentData[])-1),ROW(18:18)),1),"")</f>
        <v/>
      </c>
      <c r="AH20" s="129" t="str" cm="1">
        <f t="array" ref="AH20">IFERROR(INDEX(InTutoring[],SMALL(IF(InTutoring[Unit 5 Post-Test 4]="Yes",ROW(AssessmentData[])-1),ROW(18:18)),1),"")</f>
        <v/>
      </c>
      <c r="AI20" s="129" t="str" cm="1">
        <f t="array" ref="AI20">IFERROR(INDEX(InTutoring[],SMALL(IF(InTutoring[Unit 5 Post-Test 5]="Yes",ROW(AssessmentData[])-1),ROW(18:18)),1),"")</f>
        <v/>
      </c>
      <c r="AJ20" s="130"/>
      <c r="AK20" s="129" t="str" cm="1">
        <f t="array" ref="AK20">IFERROR(INDEX(InTutoring[],SMALL(IF(InTutoring[Unit 5 Assessment]="Yes",ROW(AssessmentData[])-1),ROW(18:18)),1),"")</f>
        <v/>
      </c>
      <c r="AL20" s="129" t="str" cm="1">
        <f t="array" ref="AL20">IFERROR(INDEX(InTutoring[],SMALL(IF(InTutoring[Unit 6 Post-Test 1]="Yes",ROW(AssessmentData[])-1),ROW(18:18)),1),"")</f>
        <v/>
      </c>
      <c r="AM20" s="129" t="str" cm="1">
        <f t="array" ref="AM20">IFERROR(INDEX(InTutoring[],SMALL(IF(InTutoring[Unit 6 Post-Test 2]="Yes",ROW(AssessmentData[])-1),ROW(18:18)),1),"")</f>
        <v/>
      </c>
      <c r="AN20" s="129" t="str" cm="1">
        <f t="array" ref="AN20">IFERROR(INDEX(InTutoring[],SMALL(IF(InTutoring[Unit 6 Post-Test 3]="Yes",ROW(AssessmentData[])-1),ROW(18:18)),1),"")</f>
        <v/>
      </c>
      <c r="AO20" s="129" t="str" cm="1">
        <f t="array" ref="AO20">IFERROR(INDEX(InTutoring[],SMALL(IF(InTutoring[Unit 6 Post-Test 4]="Yes",ROW(AssessmentData[])-1),ROW(18:18)),1),"")</f>
        <v/>
      </c>
      <c r="AP20" s="129" t="str" cm="1">
        <f t="array" ref="AP20">IFERROR(INDEX(InTutoring[],SMALL(IF(InTutoring[Unit 6 Post-Test 5]="Yes",ROW(AssessmentData[])-1),ROW(18:18)),1),"")</f>
        <v/>
      </c>
    </row>
    <row r="21" spans="2:42" s="122" customFormat="1" ht="14.25" x14ac:dyDescent="0.2">
      <c r="B21" s="129" t="str" cm="1">
        <f t="array" ref="B21">IFERROR(INDEX(InTutoring[],SMALL(IF(InTutoring[BOY Benchmark]="Yes",ROW(AssessmentData[])-1),ROW(19:19)),1),"")</f>
        <v/>
      </c>
      <c r="C21" s="129" t="str" cm="1">
        <f t="array" ref="C21">IFERROR(INDEX(InTutoring[],SMALL(IF(InTutoring[Unit 1 Post-Test 1]="Yes",ROW(AssessmentData[])-1),ROW(19:19)),1),"")</f>
        <v/>
      </c>
      <c r="D21" s="129" t="str" cm="1">
        <f t="array" ref="D21">IFERROR(INDEX(InTutoring[],SMALL(IF(InTutoring[Unit 1 Post-Test 2]="Yes",ROW(AssessmentData[])-1),ROW(19:19)),1),"")</f>
        <v/>
      </c>
      <c r="E21" s="129" t="str" cm="1">
        <f t="array" ref="E21">IFERROR(INDEX(InTutoring[],SMALL(IF(InTutoring[Unit 1 Post-Test 3]="Yes",ROW(AssessmentData[])-1),ROW(19:19)),1),"")</f>
        <v/>
      </c>
      <c r="F21" s="129" t="str" cm="1">
        <f t="array" ref="F21">IFERROR(INDEX(InTutoring[],SMALL(IF(InTutoring[Unit 1 Post-Test 4]="Yes",ROW(AssessmentData[])-1),ROW(19:19)),1),"")</f>
        <v/>
      </c>
      <c r="G21" s="129"/>
      <c r="H21" s="130"/>
      <c r="I21" s="129" t="str" cm="1">
        <f t="array" ref="I21">IFERROR(INDEX(InTutoring[],SMALL(IF(InTutoring[Unit 1 Assessment]="Yes",ROW(AssessmentData[])-1),ROW(19:19)),1),"")</f>
        <v/>
      </c>
      <c r="J21" s="129" t="str" cm="1">
        <f t="array" ref="J21">IFERROR(INDEX(InTutoring[],SMALL(IF(InTutoring[Unit 2 Post-Test 1]="Yes",ROW(AssessmentData[])-1),ROW(19:19)),1),"")</f>
        <v/>
      </c>
      <c r="K21" s="129" t="str" cm="1">
        <f t="array" ref="K21">IFERROR(INDEX(InTutoring[],SMALL(IF(InTutoring[Unit 2 Post-Test 2]="Yes",ROW(AssessmentData[])-1),ROW(19:19)),1),"")</f>
        <v/>
      </c>
      <c r="L21" s="129" t="str" cm="1">
        <f t="array" ref="L21">IFERROR(INDEX(InTutoring[],SMALL(IF(InTutoring[Unit 2 Post-Test 3]="Yes",ROW(AssessmentData[])-1),ROW(19:19)),1),"")</f>
        <v/>
      </c>
      <c r="M21" s="129" t="str" cm="1">
        <f t="array" ref="M21">IFERROR(INDEX(InTutoring[],SMALL(IF(InTutoring[Unit 2 Post-Test 4]="Yes",ROW(AssessmentData[])-1),ROW(19:19)),1),"")</f>
        <v/>
      </c>
      <c r="N21" s="129" t="str" cm="1">
        <f t="array" ref="N21">IFERROR(INDEX(InTutoring[],SMALL(IF(InTutoring[Unit 2 Post-Test 5]="Yes",ROW(AssessmentData[])-1),ROW(19:19)),1),"")</f>
        <v/>
      </c>
      <c r="O21" s="129"/>
      <c r="P21" s="129" t="str" cm="1">
        <f t="array" ref="P21">IFERROR(INDEX(InTutoring[],SMALL(IF(InTutoring[Unit 2 Assessment]="Yes",ROW(AssessmentData[])-1),ROW(19:19)),1),"")</f>
        <v/>
      </c>
      <c r="Q21" s="129" t="str" cm="1">
        <f t="array" ref="Q21">IFERROR(INDEX(InTutoring[],SMALL(IF(InTutoring[Unit 3 Post-Test 1]="Yes",ROW(AssessmentData[])-1),ROW(19:19)),1),"")</f>
        <v/>
      </c>
      <c r="R21" s="129" t="str" cm="1">
        <f t="array" ref="R21">IFERROR(INDEX(InTutoring[],SMALL(IF(InTutoring[Unit 3 Post-Test 2]="Yes",ROW(AssessmentData[])-1),ROW(19:19)),1),"")</f>
        <v/>
      </c>
      <c r="S21" s="129" t="str" cm="1">
        <f t="array" ref="S21">IFERROR(INDEX(InTutoring[],SMALL(IF(InTutoring[Unit 3 Post-Test 3]="Yes",ROW(AssessmentData[])-1),ROW(19:19)),1),"")</f>
        <v/>
      </c>
      <c r="T21" s="129" t="str" cm="1">
        <f t="array" ref="T21">IFERROR(INDEX(InTutoring[],SMALL(IF(InTutoring[Unit 3 Post-Test 4]="Yes",ROW(AssessmentData[])-1),ROW(19:19)),1),"")</f>
        <v/>
      </c>
      <c r="U21" s="129" t="str" cm="1">
        <f t="array" ref="U21">IFERROR(INDEX(InTutoring[],SMALL(IF(InTutoring[Unit 3 Post-Test 5]="Yes",ROW(AssessmentData[])-1),ROW(19:19)),1),"")</f>
        <v/>
      </c>
      <c r="V21" s="130"/>
      <c r="W21" s="129" t="str" cm="1">
        <f t="array" ref="W21">IFERROR(INDEX(InTutoring[],SMALL(IF(InTutoring[Unit 3 Assessment]="Yes",ROW(AssessmentData[])-1),ROW(19:19)),1),"")</f>
        <v/>
      </c>
      <c r="X21" s="129" t="str" cm="1">
        <f t="array" ref="X21">IFERROR(INDEX(InTutoring[],SMALL(IF(InTutoring[Unit 4 Post-Test 1]="Yes",ROW(AssessmentData[])-1),ROW(19:19)),1),"")</f>
        <v/>
      </c>
      <c r="Y21" s="129" t="str" cm="1">
        <f t="array" ref="Y21">IFERROR(INDEX(InTutoring[],SMALL(IF(InTutoring[Unit 4 Post-Test 2]="Yes",ROW(AssessmentData[])-1),ROW(19:19)),1),"")</f>
        <v/>
      </c>
      <c r="Z21" s="129" t="str" cm="1">
        <f t="array" ref="Z21">IFERROR(INDEX(InTutoring[],SMALL(IF(InTutoring[Unit 4 Post-Test 3]="Yes",ROW(AssessmentData[])-1),ROW(19:19)),1),"")</f>
        <v/>
      </c>
      <c r="AA21" s="129" t="str" cm="1">
        <f t="array" ref="AA21">IFERROR(INDEX(InTutoring[],SMALL(IF(InTutoring[Unit 4 Post-Test 4]="Yes",ROW(AssessmentData[])-1),ROW(19:19)),1),"")</f>
        <v/>
      </c>
      <c r="AB21" s="129" t="str" cm="1">
        <f t="array" ref="AB21">IFERROR(INDEX(InTutoring[],SMALL(IF(InTutoring[Unit 4 Post-Test 5]="Yes",ROW(AssessmentData[])-1),ROW(19:19)),1),"")</f>
        <v/>
      </c>
      <c r="AC21" s="130"/>
      <c r="AD21" s="129" t="str" cm="1">
        <f t="array" ref="AD21">IFERROR(INDEX(InTutoring[],SMALL(IF(InTutoring[Unit 4 Assessment]="Yes",ROW(AssessmentData[])-1),ROW(19:19)),1),"")</f>
        <v/>
      </c>
      <c r="AE21" s="129" t="str" cm="1">
        <f t="array" ref="AE21">IFERROR(INDEX(InTutoring[],SMALL(IF(InTutoring[Unit 5 Post-Test 1]="Yes",ROW(AssessmentData[])-1),ROW(19:19)),1),"")</f>
        <v/>
      </c>
      <c r="AF21" s="129" t="str" cm="1">
        <f t="array" ref="AF21">IFERROR(INDEX(InTutoring[],SMALL(IF(InTutoring[Unit 5 Post-Test 2]="Yes",ROW(AssessmentData[])-1),ROW(19:19)),1),"")</f>
        <v/>
      </c>
      <c r="AG21" s="129" t="str" cm="1">
        <f t="array" ref="AG21">IFERROR(INDEX(InTutoring[],SMALL(IF(InTutoring[Unit 5 Post-Test 3]="Yes",ROW(AssessmentData[])-1),ROW(19:19)),1),"")</f>
        <v/>
      </c>
      <c r="AH21" s="129" t="str" cm="1">
        <f t="array" ref="AH21">IFERROR(INDEX(InTutoring[],SMALL(IF(InTutoring[Unit 5 Post-Test 4]="Yes",ROW(AssessmentData[])-1),ROW(19:19)),1),"")</f>
        <v/>
      </c>
      <c r="AI21" s="129" t="str" cm="1">
        <f t="array" ref="AI21">IFERROR(INDEX(InTutoring[],SMALL(IF(InTutoring[Unit 5 Post-Test 5]="Yes",ROW(AssessmentData[])-1),ROW(19:19)),1),"")</f>
        <v/>
      </c>
      <c r="AJ21" s="130"/>
      <c r="AK21" s="129" t="str" cm="1">
        <f t="array" ref="AK21">IFERROR(INDEX(InTutoring[],SMALL(IF(InTutoring[Unit 5 Assessment]="Yes",ROW(AssessmentData[])-1),ROW(19:19)),1),"")</f>
        <v/>
      </c>
      <c r="AL21" s="129" t="str" cm="1">
        <f t="array" ref="AL21">IFERROR(INDEX(InTutoring[],SMALL(IF(InTutoring[Unit 6 Post-Test 1]="Yes",ROW(AssessmentData[])-1),ROW(19:19)),1),"")</f>
        <v/>
      </c>
      <c r="AM21" s="129" t="str" cm="1">
        <f t="array" ref="AM21">IFERROR(INDEX(InTutoring[],SMALL(IF(InTutoring[Unit 6 Post-Test 2]="Yes",ROW(AssessmentData[])-1),ROW(19:19)),1),"")</f>
        <v/>
      </c>
      <c r="AN21" s="129" t="str" cm="1">
        <f t="array" ref="AN21">IFERROR(INDEX(InTutoring[],SMALL(IF(InTutoring[Unit 6 Post-Test 3]="Yes",ROW(AssessmentData[])-1),ROW(19:19)),1),"")</f>
        <v/>
      </c>
      <c r="AO21" s="129" t="str" cm="1">
        <f t="array" ref="AO21">IFERROR(INDEX(InTutoring[],SMALL(IF(InTutoring[Unit 6 Post-Test 4]="Yes",ROW(AssessmentData[])-1),ROW(19:19)),1),"")</f>
        <v/>
      </c>
      <c r="AP21" s="129" t="str" cm="1">
        <f t="array" ref="AP21">IFERROR(INDEX(InTutoring[],SMALL(IF(InTutoring[Unit 6 Post-Test 5]="Yes",ROW(AssessmentData[])-1),ROW(19:19)),1),"")</f>
        <v/>
      </c>
    </row>
    <row r="22" spans="2:42" s="122" customFormat="1" ht="14.25" x14ac:dyDescent="0.2">
      <c r="B22" s="129" t="str" cm="1">
        <f t="array" ref="B22">IFERROR(INDEX(InTutoring[],SMALL(IF(InTutoring[BOY Benchmark]="Yes",ROW(AssessmentData[])-1),ROW(20:20)),1),"")</f>
        <v/>
      </c>
      <c r="C22" s="129" t="str" cm="1">
        <f t="array" ref="C22">IFERROR(INDEX(InTutoring[],SMALL(IF(InTutoring[Unit 1 Post-Test 1]="Yes",ROW(AssessmentData[])-1),ROW(20:20)),1),"")</f>
        <v/>
      </c>
      <c r="D22" s="129" t="str" cm="1">
        <f t="array" ref="D22">IFERROR(INDEX(InTutoring[],SMALL(IF(InTutoring[Unit 1 Post-Test 2]="Yes",ROW(AssessmentData[])-1),ROW(20:20)),1),"")</f>
        <v/>
      </c>
      <c r="E22" s="129" t="str" cm="1">
        <f t="array" ref="E22">IFERROR(INDEX(InTutoring[],SMALL(IF(InTutoring[Unit 1 Post-Test 3]="Yes",ROW(AssessmentData[])-1),ROW(20:20)),1),"")</f>
        <v/>
      </c>
      <c r="F22" s="129" t="str" cm="1">
        <f t="array" ref="F22">IFERROR(INDEX(InTutoring[],SMALL(IF(InTutoring[Unit 1 Post-Test 4]="Yes",ROW(AssessmentData[])-1),ROW(20:20)),1),"")</f>
        <v/>
      </c>
      <c r="G22" s="129"/>
      <c r="H22" s="130"/>
      <c r="I22" s="129" t="str" cm="1">
        <f t="array" ref="I22">IFERROR(INDEX(InTutoring[],SMALL(IF(InTutoring[Unit 1 Assessment]="Yes",ROW(AssessmentData[])-1),ROW(20:20)),1),"")</f>
        <v/>
      </c>
      <c r="J22" s="129" t="str" cm="1">
        <f t="array" ref="J22">IFERROR(INDEX(InTutoring[],SMALL(IF(InTutoring[Unit 2 Post-Test 1]="Yes",ROW(AssessmentData[])-1),ROW(20:20)),1),"")</f>
        <v/>
      </c>
      <c r="K22" s="129" t="str" cm="1">
        <f t="array" ref="K22">IFERROR(INDEX(InTutoring[],SMALL(IF(InTutoring[Unit 2 Post-Test 2]="Yes",ROW(AssessmentData[])-1),ROW(20:20)),1),"")</f>
        <v/>
      </c>
      <c r="L22" s="129" t="str" cm="1">
        <f t="array" ref="L22">IFERROR(INDEX(InTutoring[],SMALL(IF(InTutoring[Unit 2 Post-Test 3]="Yes",ROW(AssessmentData[])-1),ROW(20:20)),1),"")</f>
        <v/>
      </c>
      <c r="M22" s="129" t="str" cm="1">
        <f t="array" ref="M22">IFERROR(INDEX(InTutoring[],SMALL(IF(InTutoring[Unit 2 Post-Test 4]="Yes",ROW(AssessmentData[])-1),ROW(20:20)),1),"")</f>
        <v/>
      </c>
      <c r="N22" s="129" t="str" cm="1">
        <f t="array" ref="N22">IFERROR(INDEX(InTutoring[],SMALL(IF(InTutoring[Unit 2 Post-Test 5]="Yes",ROW(AssessmentData[])-1),ROW(20:20)),1),"")</f>
        <v/>
      </c>
      <c r="O22" s="129"/>
      <c r="P22" s="129" t="str" cm="1">
        <f t="array" ref="P22">IFERROR(INDEX(InTutoring[],SMALL(IF(InTutoring[Unit 2 Assessment]="Yes",ROW(AssessmentData[])-1),ROW(20:20)),1),"")</f>
        <v/>
      </c>
      <c r="Q22" s="129" t="str" cm="1">
        <f t="array" ref="Q22">IFERROR(INDEX(InTutoring[],SMALL(IF(InTutoring[Unit 3 Post-Test 1]="Yes",ROW(AssessmentData[])-1),ROW(20:20)),1),"")</f>
        <v/>
      </c>
      <c r="R22" s="129" t="str" cm="1">
        <f t="array" ref="R22">IFERROR(INDEX(InTutoring[],SMALL(IF(InTutoring[Unit 3 Post-Test 2]="Yes",ROW(AssessmentData[])-1),ROW(20:20)),1),"")</f>
        <v/>
      </c>
      <c r="S22" s="129" t="str" cm="1">
        <f t="array" ref="S22">IFERROR(INDEX(InTutoring[],SMALL(IF(InTutoring[Unit 3 Post-Test 3]="Yes",ROW(AssessmentData[])-1),ROW(20:20)),1),"")</f>
        <v/>
      </c>
      <c r="T22" s="129" t="str" cm="1">
        <f t="array" ref="T22">IFERROR(INDEX(InTutoring[],SMALL(IF(InTutoring[Unit 3 Post-Test 4]="Yes",ROW(AssessmentData[])-1),ROW(20:20)),1),"")</f>
        <v/>
      </c>
      <c r="U22" s="129" t="str" cm="1">
        <f t="array" ref="U22">IFERROR(INDEX(InTutoring[],SMALL(IF(InTutoring[Unit 3 Post-Test 5]="Yes",ROW(AssessmentData[])-1),ROW(20:20)),1),"")</f>
        <v/>
      </c>
      <c r="V22" s="130"/>
      <c r="W22" s="129" t="str" cm="1">
        <f t="array" ref="W22">IFERROR(INDEX(InTutoring[],SMALL(IF(InTutoring[Unit 3 Assessment]="Yes",ROW(AssessmentData[])-1),ROW(20:20)),1),"")</f>
        <v/>
      </c>
      <c r="X22" s="129" t="str" cm="1">
        <f t="array" ref="X22">IFERROR(INDEX(InTutoring[],SMALL(IF(InTutoring[Unit 4 Post-Test 1]="Yes",ROW(AssessmentData[])-1),ROW(20:20)),1),"")</f>
        <v/>
      </c>
      <c r="Y22" s="129" t="str" cm="1">
        <f t="array" ref="Y22">IFERROR(INDEX(InTutoring[],SMALL(IF(InTutoring[Unit 4 Post-Test 2]="Yes",ROW(AssessmentData[])-1),ROW(20:20)),1),"")</f>
        <v/>
      </c>
      <c r="Z22" s="129" t="str" cm="1">
        <f t="array" ref="Z22">IFERROR(INDEX(InTutoring[],SMALL(IF(InTutoring[Unit 4 Post-Test 3]="Yes",ROW(AssessmentData[])-1),ROW(20:20)),1),"")</f>
        <v/>
      </c>
      <c r="AA22" s="129" t="str" cm="1">
        <f t="array" ref="AA22">IFERROR(INDEX(InTutoring[],SMALL(IF(InTutoring[Unit 4 Post-Test 4]="Yes",ROW(AssessmentData[])-1),ROW(20:20)),1),"")</f>
        <v/>
      </c>
      <c r="AB22" s="129" t="str" cm="1">
        <f t="array" ref="AB22">IFERROR(INDEX(InTutoring[],SMALL(IF(InTutoring[Unit 4 Post-Test 5]="Yes",ROW(AssessmentData[])-1),ROW(20:20)),1),"")</f>
        <v/>
      </c>
      <c r="AC22" s="130"/>
      <c r="AD22" s="129" t="str" cm="1">
        <f t="array" ref="AD22">IFERROR(INDEX(InTutoring[],SMALL(IF(InTutoring[Unit 4 Assessment]="Yes",ROW(AssessmentData[])-1),ROW(20:20)),1),"")</f>
        <v/>
      </c>
      <c r="AE22" s="129" t="str" cm="1">
        <f t="array" ref="AE22">IFERROR(INDEX(InTutoring[],SMALL(IF(InTutoring[Unit 5 Post-Test 1]="Yes",ROW(AssessmentData[])-1),ROW(20:20)),1),"")</f>
        <v/>
      </c>
      <c r="AF22" s="129" t="str" cm="1">
        <f t="array" ref="AF22">IFERROR(INDEX(InTutoring[],SMALL(IF(InTutoring[Unit 5 Post-Test 2]="Yes",ROW(AssessmentData[])-1),ROW(20:20)),1),"")</f>
        <v/>
      </c>
      <c r="AG22" s="129" t="str" cm="1">
        <f t="array" ref="AG22">IFERROR(INDEX(InTutoring[],SMALL(IF(InTutoring[Unit 5 Post-Test 3]="Yes",ROW(AssessmentData[])-1),ROW(20:20)),1),"")</f>
        <v/>
      </c>
      <c r="AH22" s="129" t="str" cm="1">
        <f t="array" ref="AH22">IFERROR(INDEX(InTutoring[],SMALL(IF(InTutoring[Unit 5 Post-Test 4]="Yes",ROW(AssessmentData[])-1),ROW(20:20)),1),"")</f>
        <v/>
      </c>
      <c r="AI22" s="129" t="str" cm="1">
        <f t="array" ref="AI22">IFERROR(INDEX(InTutoring[],SMALL(IF(InTutoring[Unit 5 Post-Test 5]="Yes",ROW(AssessmentData[])-1),ROW(20:20)),1),"")</f>
        <v/>
      </c>
      <c r="AJ22" s="130"/>
      <c r="AK22" s="129" t="str" cm="1">
        <f t="array" ref="AK22">IFERROR(INDEX(InTutoring[],SMALL(IF(InTutoring[Unit 5 Assessment]="Yes",ROW(AssessmentData[])-1),ROW(20:20)),1),"")</f>
        <v/>
      </c>
      <c r="AL22" s="129" t="str" cm="1">
        <f t="array" ref="AL22">IFERROR(INDEX(InTutoring[],SMALL(IF(InTutoring[Unit 6 Post-Test 1]="Yes",ROW(AssessmentData[])-1),ROW(20:20)),1),"")</f>
        <v/>
      </c>
      <c r="AM22" s="129" t="str" cm="1">
        <f t="array" ref="AM22">IFERROR(INDEX(InTutoring[],SMALL(IF(InTutoring[Unit 6 Post-Test 2]="Yes",ROW(AssessmentData[])-1),ROW(20:20)),1),"")</f>
        <v/>
      </c>
      <c r="AN22" s="129" t="str" cm="1">
        <f t="array" ref="AN22">IFERROR(INDEX(InTutoring[],SMALL(IF(InTutoring[Unit 6 Post-Test 3]="Yes",ROW(AssessmentData[])-1),ROW(20:20)),1),"")</f>
        <v/>
      </c>
      <c r="AO22" s="129" t="str" cm="1">
        <f t="array" ref="AO22">IFERROR(INDEX(InTutoring[],SMALL(IF(InTutoring[Unit 6 Post-Test 4]="Yes",ROW(AssessmentData[])-1),ROW(20:20)),1),"")</f>
        <v/>
      </c>
      <c r="AP22" s="129" t="str" cm="1">
        <f t="array" ref="AP22">IFERROR(INDEX(InTutoring[],SMALL(IF(InTutoring[Unit 6 Post-Test 5]="Yes",ROW(AssessmentData[])-1),ROW(20:20)),1),"")</f>
        <v/>
      </c>
    </row>
    <row r="23" spans="2:42" s="122" customFormat="1" ht="14.25" x14ac:dyDescent="0.2">
      <c r="B23" s="129" t="str" cm="1">
        <f t="array" ref="B23">IFERROR(INDEX(InTutoring[],SMALL(IF(InTutoring[BOY Benchmark]="Yes",ROW(AssessmentData[])-1),ROW(21:21)),1),"")</f>
        <v/>
      </c>
      <c r="C23" s="129" t="str" cm="1">
        <f t="array" ref="C23">IFERROR(INDEX(InTutoring[],SMALL(IF(InTutoring[Unit 1 Post-Test 1]="Yes",ROW(AssessmentData[])-1),ROW(21:21)),1),"")</f>
        <v/>
      </c>
      <c r="D23" s="129" t="str" cm="1">
        <f t="array" ref="D23">IFERROR(INDEX(InTutoring[],SMALL(IF(InTutoring[Unit 1 Post-Test 2]="Yes",ROW(AssessmentData[])-1),ROW(21:21)),1),"")</f>
        <v/>
      </c>
      <c r="E23" s="129" t="str" cm="1">
        <f t="array" ref="E23">IFERROR(INDEX(InTutoring[],SMALL(IF(InTutoring[Unit 1 Post-Test 3]="Yes",ROW(AssessmentData[])-1),ROW(21:21)),1),"")</f>
        <v/>
      </c>
      <c r="F23" s="129" t="str" cm="1">
        <f t="array" ref="F23">IFERROR(INDEX(InTutoring[],SMALL(IF(InTutoring[Unit 1 Post-Test 4]="Yes",ROW(AssessmentData[])-1),ROW(21:21)),1),"")</f>
        <v/>
      </c>
      <c r="G23" s="129"/>
      <c r="H23" s="130"/>
      <c r="I23" s="129" t="str" cm="1">
        <f t="array" ref="I23">IFERROR(INDEX(InTutoring[],SMALL(IF(InTutoring[Unit 1 Assessment]="Yes",ROW(AssessmentData[])-1),ROW(21:21)),1),"")</f>
        <v/>
      </c>
      <c r="J23" s="129" t="str" cm="1">
        <f t="array" ref="J23">IFERROR(INDEX(InTutoring[],SMALL(IF(InTutoring[Unit 2 Post-Test 1]="Yes",ROW(AssessmentData[])-1),ROW(21:21)),1),"")</f>
        <v/>
      </c>
      <c r="K23" s="129" t="str" cm="1">
        <f t="array" ref="K23">IFERROR(INDEX(InTutoring[],SMALL(IF(InTutoring[Unit 2 Post-Test 2]="Yes",ROW(AssessmentData[])-1),ROW(21:21)),1),"")</f>
        <v/>
      </c>
      <c r="L23" s="129" t="str" cm="1">
        <f t="array" ref="L23">IFERROR(INDEX(InTutoring[],SMALL(IF(InTutoring[Unit 2 Post-Test 3]="Yes",ROW(AssessmentData[])-1),ROW(21:21)),1),"")</f>
        <v/>
      </c>
      <c r="M23" s="129" t="str" cm="1">
        <f t="array" ref="M23">IFERROR(INDEX(InTutoring[],SMALL(IF(InTutoring[Unit 2 Post-Test 4]="Yes",ROW(AssessmentData[])-1),ROW(21:21)),1),"")</f>
        <v/>
      </c>
      <c r="N23" s="129" t="str" cm="1">
        <f t="array" ref="N23">IFERROR(INDEX(InTutoring[],SMALL(IF(InTutoring[Unit 2 Post-Test 5]="Yes",ROW(AssessmentData[])-1),ROW(21:21)),1),"")</f>
        <v/>
      </c>
      <c r="O23" s="129"/>
      <c r="P23" s="129" t="str" cm="1">
        <f t="array" ref="P23">IFERROR(INDEX(InTutoring[],SMALL(IF(InTutoring[Unit 2 Assessment]="Yes",ROW(AssessmentData[])-1),ROW(21:21)),1),"")</f>
        <v/>
      </c>
      <c r="Q23" s="129" t="str" cm="1">
        <f t="array" ref="Q23">IFERROR(INDEX(InTutoring[],SMALL(IF(InTutoring[Unit 3 Post-Test 1]="Yes",ROW(AssessmentData[])-1),ROW(21:21)),1),"")</f>
        <v/>
      </c>
      <c r="R23" s="129" t="str" cm="1">
        <f t="array" ref="R23">IFERROR(INDEX(InTutoring[],SMALL(IF(InTutoring[Unit 3 Post-Test 2]="Yes",ROW(AssessmentData[])-1),ROW(21:21)),1),"")</f>
        <v/>
      </c>
      <c r="S23" s="129" t="str" cm="1">
        <f t="array" ref="S23">IFERROR(INDEX(InTutoring[],SMALL(IF(InTutoring[Unit 3 Post-Test 3]="Yes",ROW(AssessmentData[])-1),ROW(21:21)),1),"")</f>
        <v/>
      </c>
      <c r="T23" s="129" t="str" cm="1">
        <f t="array" ref="T23">IFERROR(INDEX(InTutoring[],SMALL(IF(InTutoring[Unit 3 Post-Test 4]="Yes",ROW(AssessmentData[])-1),ROW(21:21)),1),"")</f>
        <v/>
      </c>
      <c r="U23" s="129" t="str" cm="1">
        <f t="array" ref="U23">IFERROR(INDEX(InTutoring[],SMALL(IF(InTutoring[Unit 3 Post-Test 5]="Yes",ROW(AssessmentData[])-1),ROW(21:21)),1),"")</f>
        <v/>
      </c>
      <c r="V23" s="130"/>
      <c r="W23" s="129" t="str" cm="1">
        <f t="array" ref="W23">IFERROR(INDEX(InTutoring[],SMALL(IF(InTutoring[Unit 3 Assessment]="Yes",ROW(AssessmentData[])-1),ROW(21:21)),1),"")</f>
        <v/>
      </c>
      <c r="X23" s="129" t="str" cm="1">
        <f t="array" ref="X23">IFERROR(INDEX(InTutoring[],SMALL(IF(InTutoring[Unit 4 Post-Test 1]="Yes",ROW(AssessmentData[])-1),ROW(21:21)),1),"")</f>
        <v/>
      </c>
      <c r="Y23" s="129" t="str" cm="1">
        <f t="array" ref="Y23">IFERROR(INDEX(InTutoring[],SMALL(IF(InTutoring[Unit 4 Post-Test 2]="Yes",ROW(AssessmentData[])-1),ROW(21:21)),1),"")</f>
        <v/>
      </c>
      <c r="Z23" s="129" t="str" cm="1">
        <f t="array" ref="Z23">IFERROR(INDEX(InTutoring[],SMALL(IF(InTutoring[Unit 4 Post-Test 3]="Yes",ROW(AssessmentData[])-1),ROW(21:21)),1),"")</f>
        <v/>
      </c>
      <c r="AA23" s="129" t="str" cm="1">
        <f t="array" ref="AA23">IFERROR(INDEX(InTutoring[],SMALL(IF(InTutoring[Unit 4 Post-Test 4]="Yes",ROW(AssessmentData[])-1),ROW(21:21)),1),"")</f>
        <v/>
      </c>
      <c r="AB23" s="129" t="str" cm="1">
        <f t="array" ref="AB23">IFERROR(INDEX(InTutoring[],SMALL(IF(InTutoring[Unit 4 Post-Test 5]="Yes",ROW(AssessmentData[])-1),ROW(21:21)),1),"")</f>
        <v/>
      </c>
      <c r="AC23" s="130"/>
      <c r="AD23" s="129" t="str" cm="1">
        <f t="array" ref="AD23">IFERROR(INDEX(InTutoring[],SMALL(IF(InTutoring[Unit 4 Assessment]="Yes",ROW(AssessmentData[])-1),ROW(21:21)),1),"")</f>
        <v/>
      </c>
      <c r="AE23" s="129" t="str" cm="1">
        <f t="array" ref="AE23">IFERROR(INDEX(InTutoring[],SMALL(IF(InTutoring[Unit 5 Post-Test 1]="Yes",ROW(AssessmentData[])-1),ROW(21:21)),1),"")</f>
        <v/>
      </c>
      <c r="AF23" s="129" t="str" cm="1">
        <f t="array" ref="AF23">IFERROR(INDEX(InTutoring[],SMALL(IF(InTutoring[Unit 5 Post-Test 2]="Yes",ROW(AssessmentData[])-1),ROW(21:21)),1),"")</f>
        <v/>
      </c>
      <c r="AG23" s="129" t="str" cm="1">
        <f t="array" ref="AG23">IFERROR(INDEX(InTutoring[],SMALL(IF(InTutoring[Unit 5 Post-Test 3]="Yes",ROW(AssessmentData[])-1),ROW(21:21)),1),"")</f>
        <v/>
      </c>
      <c r="AH23" s="129" t="str" cm="1">
        <f t="array" ref="AH23">IFERROR(INDEX(InTutoring[],SMALL(IF(InTutoring[Unit 5 Post-Test 4]="Yes",ROW(AssessmentData[])-1),ROW(21:21)),1),"")</f>
        <v/>
      </c>
      <c r="AI23" s="129" t="str" cm="1">
        <f t="array" ref="AI23">IFERROR(INDEX(InTutoring[],SMALL(IF(InTutoring[Unit 5 Post-Test 5]="Yes",ROW(AssessmentData[])-1),ROW(21:21)),1),"")</f>
        <v/>
      </c>
      <c r="AJ23" s="130"/>
      <c r="AK23" s="129" t="str" cm="1">
        <f t="array" ref="AK23">IFERROR(INDEX(InTutoring[],SMALL(IF(InTutoring[Unit 5 Assessment]="Yes",ROW(AssessmentData[])-1),ROW(21:21)),1),"")</f>
        <v/>
      </c>
      <c r="AL23" s="129" t="str" cm="1">
        <f t="array" ref="AL23">IFERROR(INDEX(InTutoring[],SMALL(IF(InTutoring[Unit 6 Post-Test 1]="Yes",ROW(AssessmentData[])-1),ROW(21:21)),1),"")</f>
        <v/>
      </c>
      <c r="AM23" s="129" t="str" cm="1">
        <f t="array" ref="AM23">IFERROR(INDEX(InTutoring[],SMALL(IF(InTutoring[Unit 6 Post-Test 2]="Yes",ROW(AssessmentData[])-1),ROW(21:21)),1),"")</f>
        <v/>
      </c>
      <c r="AN23" s="129" t="str" cm="1">
        <f t="array" ref="AN23">IFERROR(INDEX(InTutoring[],SMALL(IF(InTutoring[Unit 6 Post-Test 3]="Yes",ROW(AssessmentData[])-1),ROW(21:21)),1),"")</f>
        <v/>
      </c>
      <c r="AO23" s="129" t="str" cm="1">
        <f t="array" ref="AO23">IFERROR(INDEX(InTutoring[],SMALL(IF(InTutoring[Unit 6 Post-Test 4]="Yes",ROW(AssessmentData[])-1),ROW(21:21)),1),"")</f>
        <v/>
      </c>
      <c r="AP23" s="129" t="str" cm="1">
        <f t="array" ref="AP23">IFERROR(INDEX(InTutoring[],SMALL(IF(InTutoring[Unit 6 Post-Test 5]="Yes",ROW(AssessmentData[])-1),ROW(21:21)),1),"")</f>
        <v/>
      </c>
    </row>
    <row r="24" spans="2:42" s="122" customFormat="1" ht="14.25" x14ac:dyDescent="0.2">
      <c r="B24" s="129" t="str" cm="1">
        <f t="array" ref="B24">IFERROR(INDEX(InTutoring[],SMALL(IF(InTutoring[BOY Benchmark]="Yes",ROW(AssessmentData[])-1),ROW(22:22)),1),"")</f>
        <v/>
      </c>
      <c r="C24" s="129" t="str" cm="1">
        <f t="array" ref="C24">IFERROR(INDEX(InTutoring[],SMALL(IF(InTutoring[Unit 1 Post-Test 1]="Yes",ROW(AssessmentData[])-1),ROW(22:22)),1),"")</f>
        <v/>
      </c>
      <c r="D24" s="129" t="str" cm="1">
        <f t="array" ref="D24">IFERROR(INDEX(InTutoring[],SMALL(IF(InTutoring[Unit 1 Post-Test 2]="Yes",ROW(AssessmentData[])-1),ROW(22:22)),1),"")</f>
        <v/>
      </c>
      <c r="E24" s="129" t="str" cm="1">
        <f t="array" ref="E24">IFERROR(INDEX(InTutoring[],SMALL(IF(InTutoring[Unit 1 Post-Test 3]="Yes",ROW(AssessmentData[])-1),ROW(22:22)),1),"")</f>
        <v/>
      </c>
      <c r="F24" s="129" t="str" cm="1">
        <f t="array" ref="F24">IFERROR(INDEX(InTutoring[],SMALL(IF(InTutoring[Unit 1 Post-Test 4]="Yes",ROW(AssessmentData[])-1),ROW(22:22)),1),"")</f>
        <v/>
      </c>
      <c r="G24" s="129"/>
      <c r="H24" s="130"/>
      <c r="I24" s="129" t="str" cm="1">
        <f t="array" ref="I24">IFERROR(INDEX(InTutoring[],SMALL(IF(InTutoring[Unit 1 Assessment]="Yes",ROW(AssessmentData[])-1),ROW(22:22)),1),"")</f>
        <v/>
      </c>
      <c r="J24" s="129" t="str" cm="1">
        <f t="array" ref="J24">IFERROR(INDEX(InTutoring[],SMALL(IF(InTutoring[Unit 2 Post-Test 1]="Yes",ROW(AssessmentData[])-1),ROW(22:22)),1),"")</f>
        <v/>
      </c>
      <c r="K24" s="129" t="str" cm="1">
        <f t="array" ref="K24">IFERROR(INDEX(InTutoring[],SMALL(IF(InTutoring[Unit 2 Post-Test 2]="Yes",ROW(AssessmentData[])-1),ROW(22:22)),1),"")</f>
        <v/>
      </c>
      <c r="L24" s="129" t="str" cm="1">
        <f t="array" ref="L24">IFERROR(INDEX(InTutoring[],SMALL(IF(InTutoring[Unit 2 Post-Test 3]="Yes",ROW(AssessmentData[])-1),ROW(22:22)),1),"")</f>
        <v/>
      </c>
      <c r="M24" s="129" t="str" cm="1">
        <f t="array" ref="M24">IFERROR(INDEX(InTutoring[],SMALL(IF(InTutoring[Unit 2 Post-Test 4]="Yes",ROW(AssessmentData[])-1),ROW(22:22)),1),"")</f>
        <v/>
      </c>
      <c r="N24" s="129" t="str" cm="1">
        <f t="array" ref="N24">IFERROR(INDEX(InTutoring[],SMALL(IF(InTutoring[Unit 2 Post-Test 5]="Yes",ROW(AssessmentData[])-1),ROW(22:22)),1),"")</f>
        <v/>
      </c>
      <c r="O24" s="129"/>
      <c r="P24" s="129" t="str" cm="1">
        <f t="array" ref="P24">IFERROR(INDEX(InTutoring[],SMALL(IF(InTutoring[Unit 2 Assessment]="Yes",ROW(AssessmentData[])-1),ROW(22:22)),1),"")</f>
        <v/>
      </c>
      <c r="Q24" s="129" t="str" cm="1">
        <f t="array" ref="Q24">IFERROR(INDEX(InTutoring[],SMALL(IF(InTutoring[Unit 3 Post-Test 1]="Yes",ROW(AssessmentData[])-1),ROW(22:22)),1),"")</f>
        <v/>
      </c>
      <c r="R24" s="129" t="str" cm="1">
        <f t="array" ref="R24">IFERROR(INDEX(InTutoring[],SMALL(IF(InTutoring[Unit 3 Post-Test 2]="Yes",ROW(AssessmentData[])-1),ROW(22:22)),1),"")</f>
        <v/>
      </c>
      <c r="S24" s="129" t="str" cm="1">
        <f t="array" ref="S24">IFERROR(INDEX(InTutoring[],SMALL(IF(InTutoring[Unit 3 Post-Test 3]="Yes",ROW(AssessmentData[])-1),ROW(22:22)),1),"")</f>
        <v/>
      </c>
      <c r="T24" s="129" t="str" cm="1">
        <f t="array" ref="T24">IFERROR(INDEX(InTutoring[],SMALL(IF(InTutoring[Unit 3 Post-Test 4]="Yes",ROW(AssessmentData[])-1),ROW(22:22)),1),"")</f>
        <v/>
      </c>
      <c r="U24" s="129" t="str" cm="1">
        <f t="array" ref="U24">IFERROR(INDEX(InTutoring[],SMALL(IF(InTutoring[Unit 3 Post-Test 5]="Yes",ROW(AssessmentData[])-1),ROW(22:22)),1),"")</f>
        <v/>
      </c>
      <c r="V24" s="130"/>
      <c r="W24" s="129" t="str" cm="1">
        <f t="array" ref="W24">IFERROR(INDEX(InTutoring[],SMALL(IF(InTutoring[Unit 3 Assessment]="Yes",ROW(AssessmentData[])-1),ROW(22:22)),1),"")</f>
        <v/>
      </c>
      <c r="X24" s="129" t="str" cm="1">
        <f t="array" ref="X24">IFERROR(INDEX(InTutoring[],SMALL(IF(InTutoring[Unit 4 Post-Test 1]="Yes",ROW(AssessmentData[])-1),ROW(22:22)),1),"")</f>
        <v/>
      </c>
      <c r="Y24" s="129" t="str" cm="1">
        <f t="array" ref="Y24">IFERROR(INDEX(InTutoring[],SMALL(IF(InTutoring[Unit 4 Post-Test 2]="Yes",ROW(AssessmentData[])-1),ROW(22:22)),1),"")</f>
        <v/>
      </c>
      <c r="Z24" s="129" t="str" cm="1">
        <f t="array" ref="Z24">IFERROR(INDEX(InTutoring[],SMALL(IF(InTutoring[Unit 4 Post-Test 3]="Yes",ROW(AssessmentData[])-1),ROW(22:22)),1),"")</f>
        <v/>
      </c>
      <c r="AA24" s="129" t="str" cm="1">
        <f t="array" ref="AA24">IFERROR(INDEX(InTutoring[],SMALL(IF(InTutoring[Unit 4 Post-Test 4]="Yes",ROW(AssessmentData[])-1),ROW(22:22)),1),"")</f>
        <v/>
      </c>
      <c r="AB24" s="129" t="str" cm="1">
        <f t="array" ref="AB24">IFERROR(INDEX(InTutoring[],SMALL(IF(InTutoring[Unit 4 Post-Test 5]="Yes",ROW(AssessmentData[])-1),ROW(22:22)),1),"")</f>
        <v/>
      </c>
      <c r="AC24" s="130"/>
      <c r="AD24" s="129" t="str" cm="1">
        <f t="array" ref="AD24">IFERROR(INDEX(InTutoring[],SMALL(IF(InTutoring[Unit 4 Assessment]="Yes",ROW(AssessmentData[])-1),ROW(22:22)),1),"")</f>
        <v/>
      </c>
      <c r="AE24" s="129" t="str" cm="1">
        <f t="array" ref="AE24">IFERROR(INDEX(InTutoring[],SMALL(IF(InTutoring[Unit 5 Post-Test 1]="Yes",ROW(AssessmentData[])-1),ROW(22:22)),1),"")</f>
        <v/>
      </c>
      <c r="AF24" s="129" t="str" cm="1">
        <f t="array" ref="AF24">IFERROR(INDEX(InTutoring[],SMALL(IF(InTutoring[Unit 5 Post-Test 2]="Yes",ROW(AssessmentData[])-1),ROW(22:22)),1),"")</f>
        <v/>
      </c>
      <c r="AG24" s="129" t="str" cm="1">
        <f t="array" ref="AG24">IFERROR(INDEX(InTutoring[],SMALL(IF(InTutoring[Unit 5 Post-Test 3]="Yes",ROW(AssessmentData[])-1),ROW(22:22)),1),"")</f>
        <v/>
      </c>
      <c r="AH24" s="129" t="str" cm="1">
        <f t="array" ref="AH24">IFERROR(INDEX(InTutoring[],SMALL(IF(InTutoring[Unit 5 Post-Test 4]="Yes",ROW(AssessmentData[])-1),ROW(22:22)),1),"")</f>
        <v/>
      </c>
      <c r="AI24" s="129" t="str" cm="1">
        <f t="array" ref="AI24">IFERROR(INDEX(InTutoring[],SMALL(IF(InTutoring[Unit 5 Post-Test 5]="Yes",ROW(AssessmentData[])-1),ROW(22:22)),1),"")</f>
        <v/>
      </c>
      <c r="AJ24" s="130"/>
      <c r="AK24" s="129" t="str" cm="1">
        <f t="array" ref="AK24">IFERROR(INDEX(InTutoring[],SMALL(IF(InTutoring[Unit 5 Assessment]="Yes",ROW(AssessmentData[])-1),ROW(22:22)),1),"")</f>
        <v/>
      </c>
      <c r="AL24" s="129" t="str" cm="1">
        <f t="array" ref="AL24">IFERROR(INDEX(InTutoring[],SMALL(IF(InTutoring[Unit 6 Post-Test 1]="Yes",ROW(AssessmentData[])-1),ROW(22:22)),1),"")</f>
        <v/>
      </c>
      <c r="AM24" s="129" t="str" cm="1">
        <f t="array" ref="AM24">IFERROR(INDEX(InTutoring[],SMALL(IF(InTutoring[Unit 6 Post-Test 2]="Yes",ROW(AssessmentData[])-1),ROW(22:22)),1),"")</f>
        <v/>
      </c>
      <c r="AN24" s="129" t="str" cm="1">
        <f t="array" ref="AN24">IFERROR(INDEX(InTutoring[],SMALL(IF(InTutoring[Unit 6 Post-Test 3]="Yes",ROW(AssessmentData[])-1),ROW(22:22)),1),"")</f>
        <v/>
      </c>
      <c r="AO24" s="129" t="str" cm="1">
        <f t="array" ref="AO24">IFERROR(INDEX(InTutoring[],SMALL(IF(InTutoring[Unit 6 Post-Test 4]="Yes",ROW(AssessmentData[])-1),ROW(22:22)),1),"")</f>
        <v/>
      </c>
      <c r="AP24" s="129" t="str" cm="1">
        <f t="array" ref="AP24">IFERROR(INDEX(InTutoring[],SMALL(IF(InTutoring[Unit 6 Post-Test 5]="Yes",ROW(AssessmentData[])-1),ROW(22:22)),1),"")</f>
        <v/>
      </c>
    </row>
    <row r="25" spans="2:42" s="122" customFormat="1" ht="14.25" x14ac:dyDescent="0.2">
      <c r="B25" s="129" t="str" cm="1">
        <f t="array" ref="B25">IFERROR(INDEX(InTutoring[],SMALL(IF(InTutoring[BOY Benchmark]="Yes",ROW(AssessmentData[])-1),ROW(23:23)),1),"")</f>
        <v/>
      </c>
      <c r="C25" s="129" t="str" cm="1">
        <f t="array" ref="C25">IFERROR(INDEX(InTutoring[],SMALL(IF(InTutoring[Unit 1 Post-Test 1]="Yes",ROW(AssessmentData[])-1),ROW(23:23)),1),"")</f>
        <v/>
      </c>
      <c r="D25" s="129" t="str" cm="1">
        <f t="array" ref="D25">IFERROR(INDEX(InTutoring[],SMALL(IF(InTutoring[Unit 1 Post-Test 2]="Yes",ROW(AssessmentData[])-1),ROW(23:23)),1),"")</f>
        <v/>
      </c>
      <c r="E25" s="129" t="str" cm="1">
        <f t="array" ref="E25">IFERROR(INDEX(InTutoring[],SMALL(IF(InTutoring[Unit 1 Post-Test 3]="Yes",ROW(AssessmentData[])-1),ROW(23:23)),1),"")</f>
        <v/>
      </c>
      <c r="F25" s="129" t="str" cm="1">
        <f t="array" ref="F25">IFERROR(INDEX(InTutoring[],SMALL(IF(InTutoring[Unit 1 Post-Test 4]="Yes",ROW(AssessmentData[])-1),ROW(23:23)),1),"")</f>
        <v/>
      </c>
      <c r="G25" s="129"/>
      <c r="H25" s="130"/>
      <c r="I25" s="129" t="str" cm="1">
        <f t="array" ref="I25">IFERROR(INDEX(InTutoring[],SMALL(IF(InTutoring[Unit 1 Assessment]="Yes",ROW(AssessmentData[])-1),ROW(23:23)),1),"")</f>
        <v/>
      </c>
      <c r="J25" s="129" t="str" cm="1">
        <f t="array" ref="J25">IFERROR(INDEX(InTutoring[],SMALL(IF(InTutoring[Unit 2 Post-Test 1]="Yes",ROW(AssessmentData[])-1),ROW(23:23)),1),"")</f>
        <v/>
      </c>
      <c r="K25" s="129" t="str" cm="1">
        <f t="array" ref="K25">IFERROR(INDEX(InTutoring[],SMALL(IF(InTutoring[Unit 2 Post-Test 2]="Yes",ROW(AssessmentData[])-1),ROW(23:23)),1),"")</f>
        <v/>
      </c>
      <c r="L25" s="129" t="str" cm="1">
        <f t="array" ref="L25">IFERROR(INDEX(InTutoring[],SMALL(IF(InTutoring[Unit 2 Post-Test 3]="Yes",ROW(AssessmentData[])-1),ROW(23:23)),1),"")</f>
        <v/>
      </c>
      <c r="M25" s="129" t="str" cm="1">
        <f t="array" ref="M25">IFERROR(INDEX(InTutoring[],SMALL(IF(InTutoring[Unit 2 Post-Test 4]="Yes",ROW(AssessmentData[])-1),ROW(23:23)),1),"")</f>
        <v/>
      </c>
      <c r="N25" s="129" t="str" cm="1">
        <f t="array" ref="N25">IFERROR(INDEX(InTutoring[],SMALL(IF(InTutoring[Unit 2 Post-Test 5]="Yes",ROW(AssessmentData[])-1),ROW(23:23)),1),"")</f>
        <v/>
      </c>
      <c r="O25" s="129"/>
      <c r="P25" s="129" t="str" cm="1">
        <f t="array" ref="P25">IFERROR(INDEX(InTutoring[],SMALL(IF(InTutoring[Unit 2 Assessment]="Yes",ROW(AssessmentData[])-1),ROW(23:23)),1),"")</f>
        <v/>
      </c>
      <c r="Q25" s="129" t="str" cm="1">
        <f t="array" ref="Q25">IFERROR(INDEX(InTutoring[],SMALL(IF(InTutoring[Unit 3 Post-Test 1]="Yes",ROW(AssessmentData[])-1),ROW(23:23)),1),"")</f>
        <v/>
      </c>
      <c r="R25" s="129" t="str" cm="1">
        <f t="array" ref="R25">IFERROR(INDEX(InTutoring[],SMALL(IF(InTutoring[Unit 3 Post-Test 2]="Yes",ROW(AssessmentData[])-1),ROW(23:23)),1),"")</f>
        <v/>
      </c>
      <c r="S25" s="129" t="str" cm="1">
        <f t="array" ref="S25">IFERROR(INDEX(InTutoring[],SMALL(IF(InTutoring[Unit 3 Post-Test 3]="Yes",ROW(AssessmentData[])-1),ROW(23:23)),1),"")</f>
        <v/>
      </c>
      <c r="T25" s="129" t="str" cm="1">
        <f t="array" ref="T25">IFERROR(INDEX(InTutoring[],SMALL(IF(InTutoring[Unit 3 Post-Test 4]="Yes",ROW(AssessmentData[])-1),ROW(23:23)),1),"")</f>
        <v/>
      </c>
      <c r="U25" s="129" t="str" cm="1">
        <f t="array" ref="U25">IFERROR(INDEX(InTutoring[],SMALL(IF(InTutoring[Unit 3 Post-Test 5]="Yes",ROW(AssessmentData[])-1),ROW(23:23)),1),"")</f>
        <v/>
      </c>
      <c r="V25" s="130"/>
      <c r="W25" s="129" t="str" cm="1">
        <f t="array" ref="W25">IFERROR(INDEX(InTutoring[],SMALL(IF(InTutoring[Unit 3 Assessment]="Yes",ROW(AssessmentData[])-1),ROW(23:23)),1),"")</f>
        <v/>
      </c>
      <c r="X25" s="129" t="str" cm="1">
        <f t="array" ref="X25">IFERROR(INDEX(InTutoring[],SMALL(IF(InTutoring[Unit 4 Post-Test 1]="Yes",ROW(AssessmentData[])-1),ROW(23:23)),1),"")</f>
        <v/>
      </c>
      <c r="Y25" s="129" t="str" cm="1">
        <f t="array" ref="Y25">IFERROR(INDEX(InTutoring[],SMALL(IF(InTutoring[Unit 4 Post-Test 2]="Yes",ROW(AssessmentData[])-1),ROW(23:23)),1),"")</f>
        <v/>
      </c>
      <c r="Z25" s="129" t="str" cm="1">
        <f t="array" ref="Z25">IFERROR(INDEX(InTutoring[],SMALL(IF(InTutoring[Unit 4 Post-Test 3]="Yes",ROW(AssessmentData[])-1),ROW(23:23)),1),"")</f>
        <v/>
      </c>
      <c r="AA25" s="129" t="str" cm="1">
        <f t="array" ref="AA25">IFERROR(INDEX(InTutoring[],SMALL(IF(InTutoring[Unit 4 Post-Test 4]="Yes",ROW(AssessmentData[])-1),ROW(23:23)),1),"")</f>
        <v/>
      </c>
      <c r="AB25" s="129" t="str" cm="1">
        <f t="array" ref="AB25">IFERROR(INDEX(InTutoring[],SMALL(IF(InTutoring[Unit 4 Post-Test 5]="Yes",ROW(AssessmentData[])-1),ROW(23:23)),1),"")</f>
        <v/>
      </c>
      <c r="AC25" s="130"/>
      <c r="AD25" s="129" t="str" cm="1">
        <f t="array" ref="AD25">IFERROR(INDEX(InTutoring[],SMALL(IF(InTutoring[Unit 4 Assessment]="Yes",ROW(AssessmentData[])-1),ROW(23:23)),1),"")</f>
        <v/>
      </c>
      <c r="AE25" s="129" t="str" cm="1">
        <f t="array" ref="AE25">IFERROR(INDEX(InTutoring[],SMALL(IF(InTutoring[Unit 5 Post-Test 1]="Yes",ROW(AssessmentData[])-1),ROW(23:23)),1),"")</f>
        <v/>
      </c>
      <c r="AF25" s="129" t="str" cm="1">
        <f t="array" ref="AF25">IFERROR(INDEX(InTutoring[],SMALL(IF(InTutoring[Unit 5 Post-Test 2]="Yes",ROW(AssessmentData[])-1),ROW(23:23)),1),"")</f>
        <v/>
      </c>
      <c r="AG25" s="129" t="str" cm="1">
        <f t="array" ref="AG25">IFERROR(INDEX(InTutoring[],SMALL(IF(InTutoring[Unit 5 Post-Test 3]="Yes",ROW(AssessmentData[])-1),ROW(23:23)),1),"")</f>
        <v/>
      </c>
      <c r="AH25" s="129" t="str" cm="1">
        <f t="array" ref="AH25">IFERROR(INDEX(InTutoring[],SMALL(IF(InTutoring[Unit 5 Post-Test 4]="Yes",ROW(AssessmentData[])-1),ROW(23:23)),1),"")</f>
        <v/>
      </c>
      <c r="AI25" s="129" t="str" cm="1">
        <f t="array" ref="AI25">IFERROR(INDEX(InTutoring[],SMALL(IF(InTutoring[Unit 5 Post-Test 5]="Yes",ROW(AssessmentData[])-1),ROW(23:23)),1),"")</f>
        <v/>
      </c>
      <c r="AJ25" s="130"/>
      <c r="AK25" s="129" t="str" cm="1">
        <f t="array" ref="AK25">IFERROR(INDEX(InTutoring[],SMALL(IF(InTutoring[Unit 5 Assessment]="Yes",ROW(AssessmentData[])-1),ROW(23:23)),1),"")</f>
        <v/>
      </c>
      <c r="AL25" s="129" t="str" cm="1">
        <f t="array" ref="AL25">IFERROR(INDEX(InTutoring[],SMALL(IF(InTutoring[Unit 6 Post-Test 1]="Yes",ROW(AssessmentData[])-1),ROW(23:23)),1),"")</f>
        <v/>
      </c>
      <c r="AM25" s="129" t="str" cm="1">
        <f t="array" ref="AM25">IFERROR(INDEX(InTutoring[],SMALL(IF(InTutoring[Unit 6 Post-Test 2]="Yes",ROW(AssessmentData[])-1),ROW(23:23)),1),"")</f>
        <v/>
      </c>
      <c r="AN25" s="129" t="str" cm="1">
        <f t="array" ref="AN25">IFERROR(INDEX(InTutoring[],SMALL(IF(InTutoring[Unit 6 Post-Test 3]="Yes",ROW(AssessmentData[])-1),ROW(23:23)),1),"")</f>
        <v/>
      </c>
      <c r="AO25" s="129" t="str" cm="1">
        <f t="array" ref="AO25">IFERROR(INDEX(InTutoring[],SMALL(IF(InTutoring[Unit 6 Post-Test 4]="Yes",ROW(AssessmentData[])-1),ROW(23:23)),1),"")</f>
        <v/>
      </c>
      <c r="AP25" s="129" t="str" cm="1">
        <f t="array" ref="AP25">IFERROR(INDEX(InTutoring[],SMALL(IF(InTutoring[Unit 6 Post-Test 5]="Yes",ROW(AssessmentData[])-1),ROW(23:23)),1),"")</f>
        <v/>
      </c>
    </row>
    <row r="26" spans="2:42" s="122" customFormat="1" ht="14.25" x14ac:dyDescent="0.2">
      <c r="B26" s="129" t="str" cm="1">
        <f t="array" ref="B26">IFERROR(INDEX(InTutoring[],SMALL(IF(InTutoring[BOY Benchmark]="Yes",ROW(AssessmentData[])-1),ROW(24:24)),1),"")</f>
        <v/>
      </c>
      <c r="C26" s="129" t="str" cm="1">
        <f t="array" ref="C26">IFERROR(INDEX(InTutoring[],SMALL(IF(InTutoring[Unit 1 Post-Test 1]="Yes",ROW(AssessmentData[])-1),ROW(24:24)),1),"")</f>
        <v/>
      </c>
      <c r="D26" s="129" t="str" cm="1">
        <f t="array" ref="D26">IFERROR(INDEX(InTutoring[],SMALL(IF(InTutoring[Unit 1 Post-Test 2]="Yes",ROW(AssessmentData[])-1),ROW(24:24)),1),"")</f>
        <v/>
      </c>
      <c r="E26" s="129" t="str" cm="1">
        <f t="array" ref="E26">IFERROR(INDEX(InTutoring[],SMALL(IF(InTutoring[Unit 1 Post-Test 3]="Yes",ROW(AssessmentData[])-1),ROW(24:24)),1),"")</f>
        <v/>
      </c>
      <c r="F26" s="129" t="str" cm="1">
        <f t="array" ref="F26">IFERROR(INDEX(InTutoring[],SMALL(IF(InTutoring[Unit 1 Post-Test 4]="Yes",ROW(AssessmentData[])-1),ROW(24:24)),1),"")</f>
        <v/>
      </c>
      <c r="G26" s="129"/>
      <c r="H26" s="130"/>
      <c r="I26" s="129" t="str" cm="1">
        <f t="array" ref="I26">IFERROR(INDEX(InTutoring[],SMALL(IF(InTutoring[Unit 1 Assessment]="Yes",ROW(AssessmentData[])-1),ROW(24:24)),1),"")</f>
        <v/>
      </c>
      <c r="J26" s="129" t="str" cm="1">
        <f t="array" ref="J26">IFERROR(INDEX(InTutoring[],SMALL(IF(InTutoring[Unit 2 Post-Test 1]="Yes",ROW(AssessmentData[])-1),ROW(24:24)),1),"")</f>
        <v/>
      </c>
      <c r="K26" s="129" t="str" cm="1">
        <f t="array" ref="K26">IFERROR(INDEX(InTutoring[],SMALL(IF(InTutoring[Unit 2 Post-Test 2]="Yes",ROW(AssessmentData[])-1),ROW(24:24)),1),"")</f>
        <v/>
      </c>
      <c r="L26" s="129" t="str" cm="1">
        <f t="array" ref="L26">IFERROR(INDEX(InTutoring[],SMALL(IF(InTutoring[Unit 2 Post-Test 3]="Yes",ROW(AssessmentData[])-1),ROW(24:24)),1),"")</f>
        <v/>
      </c>
      <c r="M26" s="129" t="str" cm="1">
        <f t="array" ref="M26">IFERROR(INDEX(InTutoring[],SMALL(IF(InTutoring[Unit 2 Post-Test 4]="Yes",ROW(AssessmentData[])-1),ROW(24:24)),1),"")</f>
        <v/>
      </c>
      <c r="N26" s="129" t="str" cm="1">
        <f t="array" ref="N26">IFERROR(INDEX(InTutoring[],SMALL(IF(InTutoring[Unit 2 Post-Test 5]="Yes",ROW(AssessmentData[])-1),ROW(24:24)),1),"")</f>
        <v/>
      </c>
      <c r="O26" s="129"/>
      <c r="P26" s="129" t="str" cm="1">
        <f t="array" ref="P26">IFERROR(INDEX(InTutoring[],SMALL(IF(InTutoring[Unit 2 Assessment]="Yes",ROW(AssessmentData[])-1),ROW(24:24)),1),"")</f>
        <v/>
      </c>
      <c r="Q26" s="129" t="str" cm="1">
        <f t="array" ref="Q26">IFERROR(INDEX(InTutoring[],SMALL(IF(InTutoring[Unit 3 Post-Test 1]="Yes",ROW(AssessmentData[])-1),ROW(24:24)),1),"")</f>
        <v/>
      </c>
      <c r="R26" s="129" t="str" cm="1">
        <f t="array" ref="R26">IFERROR(INDEX(InTutoring[],SMALL(IF(InTutoring[Unit 3 Post-Test 2]="Yes",ROW(AssessmentData[])-1),ROW(24:24)),1),"")</f>
        <v/>
      </c>
      <c r="S26" s="129" t="str" cm="1">
        <f t="array" ref="S26">IFERROR(INDEX(InTutoring[],SMALL(IF(InTutoring[Unit 3 Post-Test 3]="Yes",ROW(AssessmentData[])-1),ROW(24:24)),1),"")</f>
        <v/>
      </c>
      <c r="T26" s="129" t="str" cm="1">
        <f t="array" ref="T26">IFERROR(INDEX(InTutoring[],SMALL(IF(InTutoring[Unit 3 Post-Test 4]="Yes",ROW(AssessmentData[])-1),ROW(24:24)),1),"")</f>
        <v/>
      </c>
      <c r="U26" s="129" t="str" cm="1">
        <f t="array" ref="U26">IFERROR(INDEX(InTutoring[],SMALL(IF(InTutoring[Unit 3 Post-Test 5]="Yes",ROW(AssessmentData[])-1),ROW(24:24)),1),"")</f>
        <v/>
      </c>
      <c r="V26" s="130"/>
      <c r="W26" s="129" t="str" cm="1">
        <f t="array" ref="W26">IFERROR(INDEX(InTutoring[],SMALL(IF(InTutoring[Unit 3 Assessment]="Yes",ROW(AssessmentData[])-1),ROW(24:24)),1),"")</f>
        <v/>
      </c>
      <c r="X26" s="129" t="str" cm="1">
        <f t="array" ref="X26">IFERROR(INDEX(InTutoring[],SMALL(IF(InTutoring[Unit 4 Post-Test 1]="Yes",ROW(AssessmentData[])-1),ROW(24:24)),1),"")</f>
        <v/>
      </c>
      <c r="Y26" s="129" t="str" cm="1">
        <f t="array" ref="Y26">IFERROR(INDEX(InTutoring[],SMALL(IF(InTutoring[Unit 4 Post-Test 2]="Yes",ROW(AssessmentData[])-1),ROW(24:24)),1),"")</f>
        <v/>
      </c>
      <c r="Z26" s="129" t="str" cm="1">
        <f t="array" ref="Z26">IFERROR(INDEX(InTutoring[],SMALL(IF(InTutoring[Unit 4 Post-Test 3]="Yes",ROW(AssessmentData[])-1),ROW(24:24)),1),"")</f>
        <v/>
      </c>
      <c r="AA26" s="129" t="str" cm="1">
        <f t="array" ref="AA26">IFERROR(INDEX(InTutoring[],SMALL(IF(InTutoring[Unit 4 Post-Test 4]="Yes",ROW(AssessmentData[])-1),ROW(24:24)),1),"")</f>
        <v/>
      </c>
      <c r="AB26" s="129" t="str" cm="1">
        <f t="array" ref="AB26">IFERROR(INDEX(InTutoring[],SMALL(IF(InTutoring[Unit 4 Post-Test 5]="Yes",ROW(AssessmentData[])-1),ROW(24:24)),1),"")</f>
        <v/>
      </c>
      <c r="AC26" s="130"/>
      <c r="AD26" s="129" t="str" cm="1">
        <f t="array" ref="AD26">IFERROR(INDEX(InTutoring[],SMALL(IF(InTutoring[Unit 4 Assessment]="Yes",ROW(AssessmentData[])-1),ROW(24:24)),1),"")</f>
        <v/>
      </c>
      <c r="AE26" s="129" t="str" cm="1">
        <f t="array" ref="AE26">IFERROR(INDEX(InTutoring[],SMALL(IF(InTutoring[Unit 5 Post-Test 1]="Yes",ROW(AssessmentData[])-1),ROW(24:24)),1),"")</f>
        <v/>
      </c>
      <c r="AF26" s="129" t="str" cm="1">
        <f t="array" ref="AF26">IFERROR(INDEX(InTutoring[],SMALL(IF(InTutoring[Unit 5 Post-Test 2]="Yes",ROW(AssessmentData[])-1),ROW(24:24)),1),"")</f>
        <v/>
      </c>
      <c r="AG26" s="129" t="str" cm="1">
        <f t="array" ref="AG26">IFERROR(INDEX(InTutoring[],SMALL(IF(InTutoring[Unit 5 Post-Test 3]="Yes",ROW(AssessmentData[])-1),ROW(24:24)),1),"")</f>
        <v/>
      </c>
      <c r="AH26" s="129" t="str" cm="1">
        <f t="array" ref="AH26">IFERROR(INDEX(InTutoring[],SMALL(IF(InTutoring[Unit 5 Post-Test 4]="Yes",ROW(AssessmentData[])-1),ROW(24:24)),1),"")</f>
        <v/>
      </c>
      <c r="AI26" s="129" t="str" cm="1">
        <f t="array" ref="AI26">IFERROR(INDEX(InTutoring[],SMALL(IF(InTutoring[Unit 5 Post-Test 5]="Yes",ROW(AssessmentData[])-1),ROW(24:24)),1),"")</f>
        <v/>
      </c>
      <c r="AJ26" s="130"/>
      <c r="AK26" s="129" t="str" cm="1">
        <f t="array" ref="AK26">IFERROR(INDEX(InTutoring[],SMALL(IF(InTutoring[Unit 5 Assessment]="Yes",ROW(AssessmentData[])-1),ROW(24:24)),1),"")</f>
        <v/>
      </c>
      <c r="AL26" s="129" t="str" cm="1">
        <f t="array" ref="AL26">IFERROR(INDEX(InTutoring[],SMALL(IF(InTutoring[Unit 6 Post-Test 1]="Yes",ROW(AssessmentData[])-1),ROW(24:24)),1),"")</f>
        <v/>
      </c>
      <c r="AM26" s="129" t="str" cm="1">
        <f t="array" ref="AM26">IFERROR(INDEX(InTutoring[],SMALL(IF(InTutoring[Unit 6 Post-Test 2]="Yes",ROW(AssessmentData[])-1),ROW(24:24)),1),"")</f>
        <v/>
      </c>
      <c r="AN26" s="129" t="str" cm="1">
        <f t="array" ref="AN26">IFERROR(INDEX(InTutoring[],SMALL(IF(InTutoring[Unit 6 Post-Test 3]="Yes",ROW(AssessmentData[])-1),ROW(24:24)),1),"")</f>
        <v/>
      </c>
      <c r="AO26" s="129" t="str" cm="1">
        <f t="array" ref="AO26">IFERROR(INDEX(InTutoring[],SMALL(IF(InTutoring[Unit 6 Post-Test 4]="Yes",ROW(AssessmentData[])-1),ROW(24:24)),1),"")</f>
        <v/>
      </c>
      <c r="AP26" s="129" t="str" cm="1">
        <f t="array" ref="AP26">IFERROR(INDEX(InTutoring[],SMALL(IF(InTutoring[Unit 6 Post-Test 5]="Yes",ROW(AssessmentData[])-1),ROW(24:24)),1),"")</f>
        <v/>
      </c>
    </row>
    <row r="27" spans="2:42" s="122" customFormat="1" ht="14.25" x14ac:dyDescent="0.2">
      <c r="B27" s="129" t="str" cm="1">
        <f t="array" ref="B27">IFERROR(INDEX(InTutoring[],SMALL(IF(InTutoring[BOY Benchmark]="Yes",ROW(AssessmentData[])-1),ROW(25:25)),1),"")</f>
        <v/>
      </c>
      <c r="C27" s="129" t="str" cm="1">
        <f t="array" ref="C27">IFERROR(INDEX(InTutoring[],SMALL(IF(InTutoring[Unit 1 Post-Test 1]="Yes",ROW(AssessmentData[])-1),ROW(25:25)),1),"")</f>
        <v/>
      </c>
      <c r="D27" s="129" t="str" cm="1">
        <f t="array" ref="D27">IFERROR(INDEX(InTutoring[],SMALL(IF(InTutoring[Unit 1 Post-Test 2]="Yes",ROW(AssessmentData[])-1),ROW(25:25)),1),"")</f>
        <v/>
      </c>
      <c r="E27" s="129" t="str" cm="1">
        <f t="array" ref="E27">IFERROR(INDEX(InTutoring[],SMALL(IF(InTutoring[Unit 1 Post-Test 3]="Yes",ROW(AssessmentData[])-1),ROW(25:25)),1),"")</f>
        <v/>
      </c>
      <c r="F27" s="129" t="str" cm="1">
        <f t="array" ref="F27">IFERROR(INDEX(InTutoring[],SMALL(IF(InTutoring[Unit 1 Post-Test 4]="Yes",ROW(AssessmentData[])-1),ROW(25:25)),1),"")</f>
        <v/>
      </c>
      <c r="G27" s="129"/>
      <c r="H27" s="130"/>
      <c r="I27" s="129" t="str" cm="1">
        <f t="array" ref="I27">IFERROR(INDEX(InTutoring[],SMALL(IF(InTutoring[Unit 1 Assessment]="Yes",ROW(AssessmentData[])-1),ROW(25:25)),1),"")</f>
        <v/>
      </c>
      <c r="J27" s="129" t="str" cm="1">
        <f t="array" ref="J27">IFERROR(INDEX(InTutoring[],SMALL(IF(InTutoring[Unit 2 Post-Test 1]="Yes",ROW(AssessmentData[])-1),ROW(25:25)),1),"")</f>
        <v/>
      </c>
      <c r="K27" s="129" t="str" cm="1">
        <f t="array" ref="K27">IFERROR(INDEX(InTutoring[],SMALL(IF(InTutoring[Unit 2 Post-Test 2]="Yes",ROW(AssessmentData[])-1),ROW(25:25)),1),"")</f>
        <v/>
      </c>
      <c r="L27" s="129" t="str" cm="1">
        <f t="array" ref="L27">IFERROR(INDEX(InTutoring[],SMALL(IF(InTutoring[Unit 2 Post-Test 3]="Yes",ROW(AssessmentData[])-1),ROW(25:25)),1),"")</f>
        <v/>
      </c>
      <c r="M27" s="129" t="str" cm="1">
        <f t="array" ref="M27">IFERROR(INDEX(InTutoring[],SMALL(IF(InTutoring[Unit 2 Post-Test 4]="Yes",ROW(AssessmentData[])-1),ROW(25:25)),1),"")</f>
        <v/>
      </c>
      <c r="N27" s="129" t="str" cm="1">
        <f t="array" ref="N27">IFERROR(INDEX(InTutoring[],SMALL(IF(InTutoring[Unit 2 Post-Test 5]="Yes",ROW(AssessmentData[])-1),ROW(25:25)),1),"")</f>
        <v/>
      </c>
      <c r="O27" s="129"/>
      <c r="P27" s="129" t="str" cm="1">
        <f t="array" ref="P27">IFERROR(INDEX(InTutoring[],SMALL(IF(InTutoring[Unit 2 Assessment]="Yes",ROW(AssessmentData[])-1),ROW(25:25)),1),"")</f>
        <v/>
      </c>
      <c r="Q27" s="129" t="str" cm="1">
        <f t="array" ref="Q27">IFERROR(INDEX(InTutoring[],SMALL(IF(InTutoring[Unit 3 Post-Test 1]="Yes",ROW(AssessmentData[])-1),ROW(25:25)),1),"")</f>
        <v/>
      </c>
      <c r="R27" s="129" t="str" cm="1">
        <f t="array" ref="R27">IFERROR(INDEX(InTutoring[],SMALL(IF(InTutoring[Unit 3 Post-Test 2]="Yes",ROW(AssessmentData[])-1),ROW(25:25)),1),"")</f>
        <v/>
      </c>
      <c r="S27" s="129" t="str" cm="1">
        <f t="array" ref="S27">IFERROR(INDEX(InTutoring[],SMALL(IF(InTutoring[Unit 3 Post-Test 3]="Yes",ROW(AssessmentData[])-1),ROW(25:25)),1),"")</f>
        <v/>
      </c>
      <c r="T27" s="129" t="str" cm="1">
        <f t="array" ref="T27">IFERROR(INDEX(InTutoring[],SMALL(IF(InTutoring[Unit 3 Post-Test 4]="Yes",ROW(AssessmentData[])-1),ROW(25:25)),1),"")</f>
        <v/>
      </c>
      <c r="U27" s="129" t="str" cm="1">
        <f t="array" ref="U27">IFERROR(INDEX(InTutoring[],SMALL(IF(InTutoring[Unit 3 Post-Test 5]="Yes",ROW(AssessmentData[])-1),ROW(25:25)),1),"")</f>
        <v/>
      </c>
      <c r="V27" s="130"/>
      <c r="W27" s="129" t="str" cm="1">
        <f t="array" ref="W27">IFERROR(INDEX(InTutoring[],SMALL(IF(InTutoring[Unit 3 Assessment]="Yes",ROW(AssessmentData[])-1),ROW(25:25)),1),"")</f>
        <v/>
      </c>
      <c r="X27" s="129" t="str" cm="1">
        <f t="array" ref="X27">IFERROR(INDEX(InTutoring[],SMALL(IF(InTutoring[Unit 4 Post-Test 1]="Yes",ROW(AssessmentData[])-1),ROW(25:25)),1),"")</f>
        <v/>
      </c>
      <c r="Y27" s="129" t="str" cm="1">
        <f t="array" ref="Y27">IFERROR(INDEX(InTutoring[],SMALL(IF(InTutoring[Unit 4 Post-Test 2]="Yes",ROW(AssessmentData[])-1),ROW(25:25)),1),"")</f>
        <v/>
      </c>
      <c r="Z27" s="129" t="str" cm="1">
        <f t="array" ref="Z27">IFERROR(INDEX(InTutoring[],SMALL(IF(InTutoring[Unit 4 Post-Test 3]="Yes",ROW(AssessmentData[])-1),ROW(25:25)),1),"")</f>
        <v/>
      </c>
      <c r="AA27" s="129" t="str" cm="1">
        <f t="array" ref="AA27">IFERROR(INDEX(InTutoring[],SMALL(IF(InTutoring[Unit 4 Post-Test 4]="Yes",ROW(AssessmentData[])-1),ROW(25:25)),1),"")</f>
        <v/>
      </c>
      <c r="AB27" s="129" t="str" cm="1">
        <f t="array" ref="AB27">IFERROR(INDEX(InTutoring[],SMALL(IF(InTutoring[Unit 4 Post-Test 5]="Yes",ROW(AssessmentData[])-1),ROW(25:25)),1),"")</f>
        <v/>
      </c>
      <c r="AC27" s="130"/>
      <c r="AD27" s="129" t="str" cm="1">
        <f t="array" ref="AD27">IFERROR(INDEX(InTutoring[],SMALL(IF(InTutoring[Unit 4 Assessment]="Yes",ROW(AssessmentData[])-1),ROW(25:25)),1),"")</f>
        <v/>
      </c>
      <c r="AE27" s="129" t="str" cm="1">
        <f t="array" ref="AE27">IFERROR(INDEX(InTutoring[],SMALL(IF(InTutoring[Unit 5 Post-Test 1]="Yes",ROW(AssessmentData[])-1),ROW(25:25)),1),"")</f>
        <v/>
      </c>
      <c r="AF27" s="129" t="str" cm="1">
        <f t="array" ref="AF27">IFERROR(INDEX(InTutoring[],SMALL(IF(InTutoring[Unit 5 Post-Test 2]="Yes",ROW(AssessmentData[])-1),ROW(25:25)),1),"")</f>
        <v/>
      </c>
      <c r="AG27" s="129" t="str" cm="1">
        <f t="array" ref="AG27">IFERROR(INDEX(InTutoring[],SMALL(IF(InTutoring[Unit 5 Post-Test 3]="Yes",ROW(AssessmentData[])-1),ROW(25:25)),1),"")</f>
        <v/>
      </c>
      <c r="AH27" s="129" t="str" cm="1">
        <f t="array" ref="AH27">IFERROR(INDEX(InTutoring[],SMALL(IF(InTutoring[Unit 5 Post-Test 4]="Yes",ROW(AssessmentData[])-1),ROW(25:25)),1),"")</f>
        <v/>
      </c>
      <c r="AI27" s="129" t="str" cm="1">
        <f t="array" ref="AI27">IFERROR(INDEX(InTutoring[],SMALL(IF(InTutoring[Unit 5 Post-Test 5]="Yes",ROW(AssessmentData[])-1),ROW(25:25)),1),"")</f>
        <v/>
      </c>
      <c r="AJ27" s="130"/>
      <c r="AK27" s="129" t="str" cm="1">
        <f t="array" ref="AK27">IFERROR(INDEX(InTutoring[],SMALL(IF(InTutoring[Unit 5 Assessment]="Yes",ROW(AssessmentData[])-1),ROW(25:25)),1),"")</f>
        <v/>
      </c>
      <c r="AL27" s="129" t="str" cm="1">
        <f t="array" ref="AL27">IFERROR(INDEX(InTutoring[],SMALL(IF(InTutoring[Unit 6 Post-Test 1]="Yes",ROW(AssessmentData[])-1),ROW(25:25)),1),"")</f>
        <v/>
      </c>
      <c r="AM27" s="129" t="str" cm="1">
        <f t="array" ref="AM27">IFERROR(INDEX(InTutoring[],SMALL(IF(InTutoring[Unit 6 Post-Test 2]="Yes",ROW(AssessmentData[])-1),ROW(25:25)),1),"")</f>
        <v/>
      </c>
      <c r="AN27" s="129" t="str" cm="1">
        <f t="array" ref="AN27">IFERROR(INDEX(InTutoring[],SMALL(IF(InTutoring[Unit 6 Post-Test 3]="Yes",ROW(AssessmentData[])-1),ROW(25:25)),1),"")</f>
        <v/>
      </c>
      <c r="AO27" s="129" t="str" cm="1">
        <f t="array" ref="AO27">IFERROR(INDEX(InTutoring[],SMALL(IF(InTutoring[Unit 6 Post-Test 4]="Yes",ROW(AssessmentData[])-1),ROW(25:25)),1),"")</f>
        <v/>
      </c>
      <c r="AP27" s="129" t="str" cm="1">
        <f t="array" ref="AP27">IFERROR(INDEX(InTutoring[],SMALL(IF(InTutoring[Unit 6 Post-Test 5]="Yes",ROW(AssessmentData[])-1),ROW(25:25)),1),"")</f>
        <v/>
      </c>
    </row>
    <row r="28" spans="2:42" s="122" customFormat="1" ht="14.25" x14ac:dyDescent="0.2">
      <c r="B28" s="129" t="str" cm="1">
        <f t="array" ref="B28">IFERROR(INDEX(InTutoring[],SMALL(IF(InTutoring[BOY Benchmark]="Yes",ROW(AssessmentData[])-1),ROW(26:26)),1),"")</f>
        <v/>
      </c>
      <c r="C28" s="129" t="str" cm="1">
        <f t="array" ref="C28">IFERROR(INDEX(InTutoring[],SMALL(IF(InTutoring[Unit 1 Post-Test 1]="Yes",ROW(AssessmentData[])-1),ROW(26:26)),1),"")</f>
        <v/>
      </c>
      <c r="D28" s="129" t="str" cm="1">
        <f t="array" ref="D28">IFERROR(INDEX(InTutoring[],SMALL(IF(InTutoring[Unit 1 Post-Test 2]="Yes",ROW(AssessmentData[])-1),ROW(26:26)),1),"")</f>
        <v/>
      </c>
      <c r="E28" s="129" t="str" cm="1">
        <f t="array" ref="E28">IFERROR(INDEX(InTutoring[],SMALL(IF(InTutoring[Unit 1 Post-Test 3]="Yes",ROW(AssessmentData[])-1),ROW(26:26)),1),"")</f>
        <v/>
      </c>
      <c r="F28" s="129" t="str" cm="1">
        <f t="array" ref="F28">IFERROR(INDEX(InTutoring[],SMALL(IF(InTutoring[Unit 1 Post-Test 4]="Yes",ROW(AssessmentData[])-1),ROW(26:26)),1),"")</f>
        <v/>
      </c>
      <c r="G28" s="129"/>
      <c r="H28" s="130"/>
      <c r="I28" s="129" t="str" cm="1">
        <f t="array" ref="I28">IFERROR(INDEX(InTutoring[],SMALL(IF(InTutoring[Unit 1 Assessment]="Yes",ROW(AssessmentData[])-1),ROW(26:26)),1),"")</f>
        <v/>
      </c>
      <c r="J28" s="129" t="str" cm="1">
        <f t="array" ref="J28">IFERROR(INDEX(InTutoring[],SMALL(IF(InTutoring[Unit 2 Post-Test 1]="Yes",ROW(AssessmentData[])-1),ROW(26:26)),1),"")</f>
        <v/>
      </c>
      <c r="K28" s="129" t="str" cm="1">
        <f t="array" ref="K28">IFERROR(INDEX(InTutoring[],SMALL(IF(InTutoring[Unit 2 Post-Test 2]="Yes",ROW(AssessmentData[])-1),ROW(26:26)),1),"")</f>
        <v/>
      </c>
      <c r="L28" s="129" t="str" cm="1">
        <f t="array" ref="L28">IFERROR(INDEX(InTutoring[],SMALL(IF(InTutoring[Unit 2 Post-Test 3]="Yes",ROW(AssessmentData[])-1),ROW(26:26)),1),"")</f>
        <v/>
      </c>
      <c r="M28" s="129" t="str" cm="1">
        <f t="array" ref="M28">IFERROR(INDEX(InTutoring[],SMALL(IF(InTutoring[Unit 2 Post-Test 4]="Yes",ROW(AssessmentData[])-1),ROW(26:26)),1),"")</f>
        <v/>
      </c>
      <c r="N28" s="129" t="str" cm="1">
        <f t="array" ref="N28">IFERROR(INDEX(InTutoring[],SMALL(IF(InTutoring[Unit 2 Post-Test 5]="Yes",ROW(AssessmentData[])-1),ROW(26:26)),1),"")</f>
        <v/>
      </c>
      <c r="O28" s="129"/>
      <c r="P28" s="129" t="str" cm="1">
        <f t="array" ref="P28">IFERROR(INDEX(InTutoring[],SMALL(IF(InTutoring[Unit 2 Assessment]="Yes",ROW(AssessmentData[])-1),ROW(26:26)),1),"")</f>
        <v/>
      </c>
      <c r="Q28" s="129" t="str" cm="1">
        <f t="array" ref="Q28">IFERROR(INDEX(InTutoring[],SMALL(IF(InTutoring[Unit 3 Post-Test 1]="Yes",ROW(AssessmentData[])-1),ROW(26:26)),1),"")</f>
        <v/>
      </c>
      <c r="R28" s="129" t="str" cm="1">
        <f t="array" ref="R28">IFERROR(INDEX(InTutoring[],SMALL(IF(InTutoring[Unit 3 Post-Test 2]="Yes",ROW(AssessmentData[])-1),ROW(26:26)),1),"")</f>
        <v/>
      </c>
      <c r="S28" s="129" t="str" cm="1">
        <f t="array" ref="S28">IFERROR(INDEX(InTutoring[],SMALL(IF(InTutoring[Unit 3 Post-Test 3]="Yes",ROW(AssessmentData[])-1),ROW(26:26)),1),"")</f>
        <v/>
      </c>
      <c r="T28" s="129" t="str" cm="1">
        <f t="array" ref="T28">IFERROR(INDEX(InTutoring[],SMALL(IF(InTutoring[Unit 3 Post-Test 4]="Yes",ROW(AssessmentData[])-1),ROW(26:26)),1),"")</f>
        <v/>
      </c>
      <c r="U28" s="129" t="str" cm="1">
        <f t="array" ref="U28">IFERROR(INDEX(InTutoring[],SMALL(IF(InTutoring[Unit 3 Post-Test 5]="Yes",ROW(AssessmentData[])-1),ROW(26:26)),1),"")</f>
        <v/>
      </c>
      <c r="V28" s="130"/>
      <c r="W28" s="129" t="str" cm="1">
        <f t="array" ref="W28">IFERROR(INDEX(InTutoring[],SMALL(IF(InTutoring[Unit 3 Assessment]="Yes",ROW(AssessmentData[])-1),ROW(26:26)),1),"")</f>
        <v/>
      </c>
      <c r="X28" s="129" t="str" cm="1">
        <f t="array" ref="X28">IFERROR(INDEX(InTutoring[],SMALL(IF(InTutoring[Unit 4 Post-Test 1]="Yes",ROW(AssessmentData[])-1),ROW(26:26)),1),"")</f>
        <v/>
      </c>
      <c r="Y28" s="129" t="str" cm="1">
        <f t="array" ref="Y28">IFERROR(INDEX(InTutoring[],SMALL(IF(InTutoring[Unit 4 Post-Test 2]="Yes",ROW(AssessmentData[])-1),ROW(26:26)),1),"")</f>
        <v/>
      </c>
      <c r="Z28" s="129" t="str" cm="1">
        <f t="array" ref="Z28">IFERROR(INDEX(InTutoring[],SMALL(IF(InTutoring[Unit 4 Post-Test 3]="Yes",ROW(AssessmentData[])-1),ROW(26:26)),1),"")</f>
        <v/>
      </c>
      <c r="AA28" s="129" t="str" cm="1">
        <f t="array" ref="AA28">IFERROR(INDEX(InTutoring[],SMALL(IF(InTutoring[Unit 4 Post-Test 4]="Yes",ROW(AssessmentData[])-1),ROW(26:26)),1),"")</f>
        <v/>
      </c>
      <c r="AB28" s="129" t="str" cm="1">
        <f t="array" ref="AB28">IFERROR(INDEX(InTutoring[],SMALL(IF(InTutoring[Unit 4 Post-Test 5]="Yes",ROW(AssessmentData[])-1),ROW(26:26)),1),"")</f>
        <v/>
      </c>
      <c r="AC28" s="130"/>
      <c r="AD28" s="129" t="str" cm="1">
        <f t="array" ref="AD28">IFERROR(INDEX(InTutoring[],SMALL(IF(InTutoring[Unit 4 Assessment]="Yes",ROW(AssessmentData[])-1),ROW(26:26)),1),"")</f>
        <v/>
      </c>
      <c r="AE28" s="129" t="str" cm="1">
        <f t="array" ref="AE28">IFERROR(INDEX(InTutoring[],SMALL(IF(InTutoring[Unit 5 Post-Test 1]="Yes",ROW(AssessmentData[])-1),ROW(26:26)),1),"")</f>
        <v/>
      </c>
      <c r="AF28" s="129" t="str" cm="1">
        <f t="array" ref="AF28">IFERROR(INDEX(InTutoring[],SMALL(IF(InTutoring[Unit 5 Post-Test 2]="Yes",ROW(AssessmentData[])-1),ROW(26:26)),1),"")</f>
        <v/>
      </c>
      <c r="AG28" s="129" t="str" cm="1">
        <f t="array" ref="AG28">IFERROR(INDEX(InTutoring[],SMALL(IF(InTutoring[Unit 5 Post-Test 3]="Yes",ROW(AssessmentData[])-1),ROW(26:26)),1),"")</f>
        <v/>
      </c>
      <c r="AH28" s="129" t="str" cm="1">
        <f t="array" ref="AH28">IFERROR(INDEX(InTutoring[],SMALL(IF(InTutoring[Unit 5 Post-Test 4]="Yes",ROW(AssessmentData[])-1),ROW(26:26)),1),"")</f>
        <v/>
      </c>
      <c r="AI28" s="129" t="str" cm="1">
        <f t="array" ref="AI28">IFERROR(INDEX(InTutoring[],SMALL(IF(InTutoring[Unit 5 Post-Test 5]="Yes",ROW(AssessmentData[])-1),ROW(26:26)),1),"")</f>
        <v/>
      </c>
      <c r="AJ28" s="130"/>
      <c r="AK28" s="129" t="str" cm="1">
        <f t="array" ref="AK28">IFERROR(INDEX(InTutoring[],SMALL(IF(InTutoring[Unit 5 Assessment]="Yes",ROW(AssessmentData[])-1),ROW(26:26)),1),"")</f>
        <v/>
      </c>
      <c r="AL28" s="129" t="str" cm="1">
        <f t="array" ref="AL28">IFERROR(INDEX(InTutoring[],SMALL(IF(InTutoring[Unit 6 Post-Test 1]="Yes",ROW(AssessmentData[])-1),ROW(26:26)),1),"")</f>
        <v/>
      </c>
      <c r="AM28" s="129" t="str" cm="1">
        <f t="array" ref="AM28">IFERROR(INDEX(InTutoring[],SMALL(IF(InTutoring[Unit 6 Post-Test 2]="Yes",ROW(AssessmentData[])-1),ROW(26:26)),1),"")</f>
        <v/>
      </c>
      <c r="AN28" s="129" t="str" cm="1">
        <f t="array" ref="AN28">IFERROR(INDEX(InTutoring[],SMALL(IF(InTutoring[Unit 6 Post-Test 3]="Yes",ROW(AssessmentData[])-1),ROW(26:26)),1),"")</f>
        <v/>
      </c>
      <c r="AO28" s="129" t="str" cm="1">
        <f t="array" ref="AO28">IFERROR(INDEX(InTutoring[],SMALL(IF(InTutoring[Unit 6 Post-Test 4]="Yes",ROW(AssessmentData[])-1),ROW(26:26)),1),"")</f>
        <v/>
      </c>
      <c r="AP28" s="129" t="str" cm="1">
        <f t="array" ref="AP28">IFERROR(INDEX(InTutoring[],SMALL(IF(InTutoring[Unit 6 Post-Test 5]="Yes",ROW(AssessmentData[])-1),ROW(26:26)),1),"")</f>
        <v/>
      </c>
    </row>
    <row r="29" spans="2:42" s="122" customFormat="1" ht="14.25" x14ac:dyDescent="0.2">
      <c r="B29" s="129" t="str" cm="1">
        <f t="array" ref="B29">IFERROR(INDEX(InTutoring[],SMALL(IF(InTutoring[BOY Benchmark]="Yes",ROW(AssessmentData[])-1),ROW(27:27)),1),"")</f>
        <v/>
      </c>
      <c r="C29" s="129" t="str" cm="1">
        <f t="array" ref="C29">IFERROR(INDEX(InTutoring[],SMALL(IF(InTutoring[Unit 1 Post-Test 1]="Yes",ROW(AssessmentData[])-1),ROW(27:27)),1),"")</f>
        <v/>
      </c>
      <c r="D29" s="129" t="str" cm="1">
        <f t="array" ref="D29">IFERROR(INDEX(InTutoring[],SMALL(IF(InTutoring[Unit 1 Post-Test 2]="Yes",ROW(AssessmentData[])-1),ROW(27:27)),1),"")</f>
        <v/>
      </c>
      <c r="E29" s="129" t="str" cm="1">
        <f t="array" ref="E29">IFERROR(INDEX(InTutoring[],SMALL(IF(InTutoring[Unit 1 Post-Test 3]="Yes",ROW(AssessmentData[])-1),ROW(27:27)),1),"")</f>
        <v/>
      </c>
      <c r="F29" s="129" t="str" cm="1">
        <f t="array" ref="F29">IFERROR(INDEX(InTutoring[],SMALL(IF(InTutoring[Unit 1 Post-Test 4]="Yes",ROW(AssessmentData[])-1),ROW(27:27)),1),"")</f>
        <v/>
      </c>
      <c r="G29" s="129"/>
      <c r="H29" s="130"/>
      <c r="I29" s="129" t="str" cm="1">
        <f t="array" ref="I29">IFERROR(INDEX(InTutoring[],SMALL(IF(InTutoring[Unit 1 Assessment]="Yes",ROW(AssessmentData[])-1),ROW(27:27)),1),"")</f>
        <v/>
      </c>
      <c r="J29" s="129" t="str" cm="1">
        <f t="array" ref="J29">IFERROR(INDEX(InTutoring[],SMALL(IF(InTutoring[Unit 2 Post-Test 1]="Yes",ROW(AssessmentData[])-1),ROW(27:27)),1),"")</f>
        <v/>
      </c>
      <c r="K29" s="129" t="str" cm="1">
        <f t="array" ref="K29">IFERROR(INDEX(InTutoring[],SMALL(IF(InTutoring[Unit 2 Post-Test 2]="Yes",ROW(AssessmentData[])-1),ROW(27:27)),1),"")</f>
        <v/>
      </c>
      <c r="L29" s="129" t="str" cm="1">
        <f t="array" ref="L29">IFERROR(INDEX(InTutoring[],SMALL(IF(InTutoring[Unit 2 Post-Test 3]="Yes",ROW(AssessmentData[])-1),ROW(27:27)),1),"")</f>
        <v/>
      </c>
      <c r="M29" s="129" t="str" cm="1">
        <f t="array" ref="M29">IFERROR(INDEX(InTutoring[],SMALL(IF(InTutoring[Unit 2 Post-Test 4]="Yes",ROW(AssessmentData[])-1),ROW(27:27)),1),"")</f>
        <v/>
      </c>
      <c r="N29" s="129" t="str" cm="1">
        <f t="array" ref="N29">IFERROR(INDEX(InTutoring[],SMALL(IF(InTutoring[Unit 2 Post-Test 5]="Yes",ROW(AssessmentData[])-1),ROW(27:27)),1),"")</f>
        <v/>
      </c>
      <c r="O29" s="129"/>
      <c r="P29" s="129" t="str" cm="1">
        <f t="array" ref="P29">IFERROR(INDEX(InTutoring[],SMALL(IF(InTutoring[Unit 2 Assessment]="Yes",ROW(AssessmentData[])-1),ROW(27:27)),1),"")</f>
        <v/>
      </c>
      <c r="Q29" s="129" t="str" cm="1">
        <f t="array" ref="Q29">IFERROR(INDEX(InTutoring[],SMALL(IF(InTutoring[Unit 3 Post-Test 1]="Yes",ROW(AssessmentData[])-1),ROW(27:27)),1),"")</f>
        <v/>
      </c>
      <c r="R29" s="129" t="str" cm="1">
        <f t="array" ref="R29">IFERROR(INDEX(InTutoring[],SMALL(IF(InTutoring[Unit 3 Post-Test 2]="Yes",ROW(AssessmentData[])-1),ROW(27:27)),1),"")</f>
        <v/>
      </c>
      <c r="S29" s="129" t="str" cm="1">
        <f t="array" ref="S29">IFERROR(INDEX(InTutoring[],SMALL(IF(InTutoring[Unit 3 Post-Test 3]="Yes",ROW(AssessmentData[])-1),ROW(27:27)),1),"")</f>
        <v/>
      </c>
      <c r="T29" s="129" t="str" cm="1">
        <f t="array" ref="T29">IFERROR(INDEX(InTutoring[],SMALL(IF(InTutoring[Unit 3 Post-Test 4]="Yes",ROW(AssessmentData[])-1),ROW(27:27)),1),"")</f>
        <v/>
      </c>
      <c r="U29" s="129" t="str" cm="1">
        <f t="array" ref="U29">IFERROR(INDEX(InTutoring[],SMALL(IF(InTutoring[Unit 3 Post-Test 5]="Yes",ROW(AssessmentData[])-1),ROW(27:27)),1),"")</f>
        <v/>
      </c>
      <c r="V29" s="130"/>
      <c r="W29" s="129" t="str" cm="1">
        <f t="array" ref="W29">IFERROR(INDEX(InTutoring[],SMALL(IF(InTutoring[Unit 3 Assessment]="Yes",ROW(AssessmentData[])-1),ROW(27:27)),1),"")</f>
        <v/>
      </c>
      <c r="X29" s="129" t="str" cm="1">
        <f t="array" ref="X29">IFERROR(INDEX(InTutoring[],SMALL(IF(InTutoring[Unit 4 Post-Test 1]="Yes",ROW(AssessmentData[])-1),ROW(27:27)),1),"")</f>
        <v/>
      </c>
      <c r="Y29" s="129" t="str" cm="1">
        <f t="array" ref="Y29">IFERROR(INDEX(InTutoring[],SMALL(IF(InTutoring[Unit 4 Post-Test 2]="Yes",ROW(AssessmentData[])-1),ROW(27:27)),1),"")</f>
        <v/>
      </c>
      <c r="Z29" s="129" t="str" cm="1">
        <f t="array" ref="Z29">IFERROR(INDEX(InTutoring[],SMALL(IF(InTutoring[Unit 4 Post-Test 3]="Yes",ROW(AssessmentData[])-1),ROW(27:27)),1),"")</f>
        <v/>
      </c>
      <c r="AA29" s="129" t="str" cm="1">
        <f t="array" ref="AA29">IFERROR(INDEX(InTutoring[],SMALL(IF(InTutoring[Unit 4 Post-Test 4]="Yes",ROW(AssessmentData[])-1),ROW(27:27)),1),"")</f>
        <v/>
      </c>
      <c r="AB29" s="129" t="str" cm="1">
        <f t="array" ref="AB29">IFERROR(INDEX(InTutoring[],SMALL(IF(InTutoring[Unit 4 Post-Test 5]="Yes",ROW(AssessmentData[])-1),ROW(27:27)),1),"")</f>
        <v/>
      </c>
      <c r="AC29" s="130"/>
      <c r="AD29" s="129" t="str" cm="1">
        <f t="array" ref="AD29">IFERROR(INDEX(InTutoring[],SMALL(IF(InTutoring[Unit 4 Assessment]="Yes",ROW(AssessmentData[])-1),ROW(27:27)),1),"")</f>
        <v/>
      </c>
      <c r="AE29" s="129" t="str" cm="1">
        <f t="array" ref="AE29">IFERROR(INDEX(InTutoring[],SMALL(IF(InTutoring[Unit 5 Post-Test 1]="Yes",ROW(AssessmentData[])-1),ROW(27:27)),1),"")</f>
        <v/>
      </c>
      <c r="AF29" s="129" t="str" cm="1">
        <f t="array" ref="AF29">IFERROR(INDEX(InTutoring[],SMALL(IF(InTutoring[Unit 5 Post-Test 2]="Yes",ROW(AssessmentData[])-1),ROW(27:27)),1),"")</f>
        <v/>
      </c>
      <c r="AG29" s="129" t="str" cm="1">
        <f t="array" ref="AG29">IFERROR(INDEX(InTutoring[],SMALL(IF(InTutoring[Unit 5 Post-Test 3]="Yes",ROW(AssessmentData[])-1),ROW(27:27)),1),"")</f>
        <v/>
      </c>
      <c r="AH29" s="129" t="str" cm="1">
        <f t="array" ref="AH29">IFERROR(INDEX(InTutoring[],SMALL(IF(InTutoring[Unit 5 Post-Test 4]="Yes",ROW(AssessmentData[])-1),ROW(27:27)),1),"")</f>
        <v/>
      </c>
      <c r="AI29" s="129" t="str" cm="1">
        <f t="array" ref="AI29">IFERROR(INDEX(InTutoring[],SMALL(IF(InTutoring[Unit 5 Post-Test 5]="Yes",ROW(AssessmentData[])-1),ROW(27:27)),1),"")</f>
        <v/>
      </c>
      <c r="AJ29" s="130"/>
      <c r="AK29" s="129" t="str" cm="1">
        <f t="array" ref="AK29">IFERROR(INDEX(InTutoring[],SMALL(IF(InTutoring[Unit 5 Assessment]="Yes",ROW(AssessmentData[])-1),ROW(27:27)),1),"")</f>
        <v/>
      </c>
      <c r="AL29" s="129" t="str" cm="1">
        <f t="array" ref="AL29">IFERROR(INDEX(InTutoring[],SMALL(IF(InTutoring[Unit 6 Post-Test 1]="Yes",ROW(AssessmentData[])-1),ROW(27:27)),1),"")</f>
        <v/>
      </c>
      <c r="AM29" s="129" t="str" cm="1">
        <f t="array" ref="AM29">IFERROR(INDEX(InTutoring[],SMALL(IF(InTutoring[Unit 6 Post-Test 2]="Yes",ROW(AssessmentData[])-1),ROW(27:27)),1),"")</f>
        <v/>
      </c>
      <c r="AN29" s="129" t="str" cm="1">
        <f t="array" ref="AN29">IFERROR(INDEX(InTutoring[],SMALL(IF(InTutoring[Unit 6 Post-Test 3]="Yes",ROW(AssessmentData[])-1),ROW(27:27)),1),"")</f>
        <v/>
      </c>
      <c r="AO29" s="129" t="str" cm="1">
        <f t="array" ref="AO29">IFERROR(INDEX(InTutoring[],SMALL(IF(InTutoring[Unit 6 Post-Test 4]="Yes",ROW(AssessmentData[])-1),ROW(27:27)),1),"")</f>
        <v/>
      </c>
      <c r="AP29" s="129" t="str" cm="1">
        <f t="array" ref="AP29">IFERROR(INDEX(InTutoring[],SMALL(IF(InTutoring[Unit 6 Post-Test 5]="Yes",ROW(AssessmentData[])-1),ROW(27:27)),1),"")</f>
        <v/>
      </c>
    </row>
    <row r="30" spans="2:42" s="122" customFormat="1" ht="14.25" x14ac:dyDescent="0.2">
      <c r="B30" s="129" t="str" cm="1">
        <f t="array" ref="B30">IFERROR(INDEX(InTutoring[],SMALL(IF(InTutoring[BOY Benchmark]="Yes",ROW(AssessmentData[])-1),ROW(28:28)),1),"")</f>
        <v/>
      </c>
      <c r="C30" s="129" t="str" cm="1">
        <f t="array" ref="C30">IFERROR(INDEX(InTutoring[],SMALL(IF(InTutoring[Unit 1 Post-Test 1]="Yes",ROW(AssessmentData[])-1),ROW(28:28)),1),"")</f>
        <v/>
      </c>
      <c r="D30" s="129" t="str" cm="1">
        <f t="array" ref="D30">IFERROR(INDEX(InTutoring[],SMALL(IF(InTutoring[Unit 1 Post-Test 2]="Yes",ROW(AssessmentData[])-1),ROW(28:28)),1),"")</f>
        <v/>
      </c>
      <c r="E30" s="129" t="str" cm="1">
        <f t="array" ref="E30">IFERROR(INDEX(InTutoring[],SMALL(IF(InTutoring[Unit 1 Post-Test 3]="Yes",ROW(AssessmentData[])-1),ROW(28:28)),1),"")</f>
        <v/>
      </c>
      <c r="F30" s="129" t="str" cm="1">
        <f t="array" ref="F30">IFERROR(INDEX(InTutoring[],SMALL(IF(InTutoring[Unit 1 Post-Test 4]="Yes",ROW(AssessmentData[])-1),ROW(28:28)),1),"")</f>
        <v/>
      </c>
      <c r="G30" s="129"/>
      <c r="H30" s="130"/>
      <c r="I30" s="129" t="str" cm="1">
        <f t="array" ref="I30">IFERROR(INDEX(InTutoring[],SMALL(IF(InTutoring[Unit 1 Assessment]="Yes",ROW(AssessmentData[])-1),ROW(28:28)),1),"")</f>
        <v/>
      </c>
      <c r="J30" s="129" t="str" cm="1">
        <f t="array" ref="J30">IFERROR(INDEX(InTutoring[],SMALL(IF(InTutoring[Unit 2 Post-Test 1]="Yes",ROW(AssessmentData[])-1),ROW(28:28)),1),"")</f>
        <v/>
      </c>
      <c r="K30" s="129" t="str" cm="1">
        <f t="array" ref="K30">IFERROR(INDEX(InTutoring[],SMALL(IF(InTutoring[Unit 2 Post-Test 2]="Yes",ROW(AssessmentData[])-1),ROW(28:28)),1),"")</f>
        <v/>
      </c>
      <c r="L30" s="129" t="str" cm="1">
        <f t="array" ref="L30">IFERROR(INDEX(InTutoring[],SMALL(IF(InTutoring[Unit 2 Post-Test 3]="Yes",ROW(AssessmentData[])-1),ROW(28:28)),1),"")</f>
        <v/>
      </c>
      <c r="M30" s="129" t="str" cm="1">
        <f t="array" ref="M30">IFERROR(INDEX(InTutoring[],SMALL(IF(InTutoring[Unit 2 Post-Test 4]="Yes",ROW(AssessmentData[])-1),ROW(28:28)),1),"")</f>
        <v/>
      </c>
      <c r="N30" s="129" t="str" cm="1">
        <f t="array" ref="N30">IFERROR(INDEX(InTutoring[],SMALL(IF(InTutoring[Unit 2 Post-Test 5]="Yes",ROW(AssessmentData[])-1),ROW(28:28)),1),"")</f>
        <v/>
      </c>
      <c r="O30" s="129"/>
      <c r="P30" s="129" t="str" cm="1">
        <f t="array" ref="P30">IFERROR(INDEX(InTutoring[],SMALL(IF(InTutoring[Unit 2 Assessment]="Yes",ROW(AssessmentData[])-1),ROW(28:28)),1),"")</f>
        <v/>
      </c>
      <c r="Q30" s="129" t="str" cm="1">
        <f t="array" ref="Q30">IFERROR(INDEX(InTutoring[],SMALL(IF(InTutoring[Unit 3 Post-Test 1]="Yes",ROW(AssessmentData[])-1),ROW(28:28)),1),"")</f>
        <v/>
      </c>
      <c r="R30" s="129" t="str" cm="1">
        <f t="array" ref="R30">IFERROR(INDEX(InTutoring[],SMALL(IF(InTutoring[Unit 3 Post-Test 2]="Yes",ROW(AssessmentData[])-1),ROW(28:28)),1),"")</f>
        <v/>
      </c>
      <c r="S30" s="129" t="str" cm="1">
        <f t="array" ref="S30">IFERROR(INDEX(InTutoring[],SMALL(IF(InTutoring[Unit 3 Post-Test 3]="Yes",ROW(AssessmentData[])-1),ROW(28:28)),1),"")</f>
        <v/>
      </c>
      <c r="T30" s="129" t="str" cm="1">
        <f t="array" ref="T30">IFERROR(INDEX(InTutoring[],SMALL(IF(InTutoring[Unit 3 Post-Test 4]="Yes",ROW(AssessmentData[])-1),ROW(28:28)),1),"")</f>
        <v/>
      </c>
      <c r="U30" s="129" t="str" cm="1">
        <f t="array" ref="U30">IFERROR(INDEX(InTutoring[],SMALL(IF(InTutoring[Unit 3 Post-Test 5]="Yes",ROW(AssessmentData[])-1),ROW(28:28)),1),"")</f>
        <v/>
      </c>
      <c r="V30" s="130"/>
      <c r="W30" s="129" t="str" cm="1">
        <f t="array" ref="W30">IFERROR(INDEX(InTutoring[],SMALL(IF(InTutoring[Unit 3 Assessment]="Yes",ROW(AssessmentData[])-1),ROW(28:28)),1),"")</f>
        <v/>
      </c>
      <c r="X30" s="129" t="str" cm="1">
        <f t="array" ref="X30">IFERROR(INDEX(InTutoring[],SMALL(IF(InTutoring[Unit 4 Post-Test 1]="Yes",ROW(AssessmentData[])-1),ROW(28:28)),1),"")</f>
        <v/>
      </c>
      <c r="Y30" s="129" t="str" cm="1">
        <f t="array" ref="Y30">IFERROR(INDEX(InTutoring[],SMALL(IF(InTutoring[Unit 4 Post-Test 2]="Yes",ROW(AssessmentData[])-1),ROW(28:28)),1),"")</f>
        <v/>
      </c>
      <c r="Z30" s="129" t="str" cm="1">
        <f t="array" ref="Z30">IFERROR(INDEX(InTutoring[],SMALL(IF(InTutoring[Unit 4 Post-Test 3]="Yes",ROW(AssessmentData[])-1),ROW(28:28)),1),"")</f>
        <v/>
      </c>
      <c r="AA30" s="129" t="str" cm="1">
        <f t="array" ref="AA30">IFERROR(INDEX(InTutoring[],SMALL(IF(InTutoring[Unit 4 Post-Test 4]="Yes",ROW(AssessmentData[])-1),ROW(28:28)),1),"")</f>
        <v/>
      </c>
      <c r="AB30" s="129" t="str" cm="1">
        <f t="array" ref="AB30">IFERROR(INDEX(InTutoring[],SMALL(IF(InTutoring[Unit 4 Post-Test 5]="Yes",ROW(AssessmentData[])-1),ROW(28:28)),1),"")</f>
        <v/>
      </c>
      <c r="AC30" s="130"/>
      <c r="AD30" s="129" t="str" cm="1">
        <f t="array" ref="AD30">IFERROR(INDEX(InTutoring[],SMALL(IF(InTutoring[Unit 4 Assessment]="Yes",ROW(AssessmentData[])-1),ROW(28:28)),1),"")</f>
        <v/>
      </c>
      <c r="AE30" s="129" t="str" cm="1">
        <f t="array" ref="AE30">IFERROR(INDEX(InTutoring[],SMALL(IF(InTutoring[Unit 5 Post-Test 1]="Yes",ROW(AssessmentData[])-1),ROW(28:28)),1),"")</f>
        <v/>
      </c>
      <c r="AF30" s="129" t="str" cm="1">
        <f t="array" ref="AF30">IFERROR(INDEX(InTutoring[],SMALL(IF(InTutoring[Unit 5 Post-Test 2]="Yes",ROW(AssessmentData[])-1),ROW(28:28)),1),"")</f>
        <v/>
      </c>
      <c r="AG30" s="129" t="str" cm="1">
        <f t="array" ref="AG30">IFERROR(INDEX(InTutoring[],SMALL(IF(InTutoring[Unit 5 Post-Test 3]="Yes",ROW(AssessmentData[])-1),ROW(28:28)),1),"")</f>
        <v/>
      </c>
      <c r="AH30" s="129" t="str" cm="1">
        <f t="array" ref="AH30">IFERROR(INDEX(InTutoring[],SMALL(IF(InTutoring[Unit 5 Post-Test 4]="Yes",ROW(AssessmentData[])-1),ROW(28:28)),1),"")</f>
        <v/>
      </c>
      <c r="AI30" s="129" t="str" cm="1">
        <f t="array" ref="AI30">IFERROR(INDEX(InTutoring[],SMALL(IF(InTutoring[Unit 5 Post-Test 5]="Yes",ROW(AssessmentData[])-1),ROW(28:28)),1),"")</f>
        <v/>
      </c>
      <c r="AJ30" s="130"/>
      <c r="AK30" s="129" t="str" cm="1">
        <f t="array" ref="AK30">IFERROR(INDEX(InTutoring[],SMALL(IF(InTutoring[Unit 5 Assessment]="Yes",ROW(AssessmentData[])-1),ROW(28:28)),1),"")</f>
        <v/>
      </c>
      <c r="AL30" s="129" t="str" cm="1">
        <f t="array" ref="AL30">IFERROR(INDEX(InTutoring[],SMALL(IF(InTutoring[Unit 6 Post-Test 1]="Yes",ROW(AssessmentData[])-1),ROW(28:28)),1),"")</f>
        <v/>
      </c>
      <c r="AM30" s="129" t="str" cm="1">
        <f t="array" ref="AM30">IFERROR(INDEX(InTutoring[],SMALL(IF(InTutoring[Unit 6 Post-Test 2]="Yes",ROW(AssessmentData[])-1),ROW(28:28)),1),"")</f>
        <v/>
      </c>
      <c r="AN30" s="129" t="str" cm="1">
        <f t="array" ref="AN30">IFERROR(INDEX(InTutoring[],SMALL(IF(InTutoring[Unit 6 Post-Test 3]="Yes",ROW(AssessmentData[])-1),ROW(28:28)),1),"")</f>
        <v/>
      </c>
      <c r="AO30" s="129" t="str" cm="1">
        <f t="array" ref="AO30">IFERROR(INDEX(InTutoring[],SMALL(IF(InTutoring[Unit 6 Post-Test 4]="Yes",ROW(AssessmentData[])-1),ROW(28:28)),1),"")</f>
        <v/>
      </c>
      <c r="AP30" s="129" t="str" cm="1">
        <f t="array" ref="AP30">IFERROR(INDEX(InTutoring[],SMALL(IF(InTutoring[Unit 6 Post-Test 5]="Yes",ROW(AssessmentData[])-1),ROW(28:28)),1),"")</f>
        <v/>
      </c>
    </row>
    <row r="31" spans="2:42" s="122" customFormat="1" ht="14.25" x14ac:dyDescent="0.2">
      <c r="B31" s="129" t="str" cm="1">
        <f t="array" ref="B31">IFERROR(INDEX(InTutoring[],SMALL(IF(InTutoring[BOY Benchmark]="Yes",ROW(AssessmentData[])-1),ROW(29:29)),1),"")</f>
        <v/>
      </c>
      <c r="C31" s="129" t="str" cm="1">
        <f t="array" ref="C31">IFERROR(INDEX(InTutoring[],SMALL(IF(InTutoring[Unit 1 Post-Test 1]="Yes",ROW(AssessmentData[])-1),ROW(29:29)),1),"")</f>
        <v/>
      </c>
      <c r="D31" s="129" t="str" cm="1">
        <f t="array" ref="D31">IFERROR(INDEX(InTutoring[],SMALL(IF(InTutoring[Unit 1 Post-Test 2]="Yes",ROW(AssessmentData[])-1),ROW(29:29)),1),"")</f>
        <v/>
      </c>
      <c r="E31" s="129" t="str" cm="1">
        <f t="array" ref="E31">IFERROR(INDEX(InTutoring[],SMALL(IF(InTutoring[Unit 1 Post-Test 3]="Yes",ROW(AssessmentData[])-1),ROW(29:29)),1),"")</f>
        <v/>
      </c>
      <c r="F31" s="129" t="str" cm="1">
        <f t="array" ref="F31">IFERROR(INDEX(InTutoring[],SMALL(IF(InTutoring[Unit 1 Post-Test 4]="Yes",ROW(AssessmentData[])-1),ROW(29:29)),1),"")</f>
        <v/>
      </c>
      <c r="G31" s="129"/>
      <c r="H31" s="130"/>
      <c r="I31" s="129" t="str" cm="1">
        <f t="array" ref="I31">IFERROR(INDEX(InTutoring[],SMALL(IF(InTutoring[Unit 1 Assessment]="Yes",ROW(AssessmentData[])-1),ROW(29:29)),1),"")</f>
        <v/>
      </c>
      <c r="J31" s="129" t="str" cm="1">
        <f t="array" ref="J31">IFERROR(INDEX(InTutoring[],SMALL(IF(InTutoring[Unit 2 Post-Test 1]="Yes",ROW(AssessmentData[])-1),ROW(29:29)),1),"")</f>
        <v/>
      </c>
      <c r="K31" s="129" t="str" cm="1">
        <f t="array" ref="K31">IFERROR(INDEX(InTutoring[],SMALL(IF(InTutoring[Unit 2 Post-Test 2]="Yes",ROW(AssessmentData[])-1),ROW(29:29)),1),"")</f>
        <v/>
      </c>
      <c r="L31" s="129" t="str" cm="1">
        <f t="array" ref="L31">IFERROR(INDEX(InTutoring[],SMALL(IF(InTutoring[Unit 2 Post-Test 3]="Yes",ROW(AssessmentData[])-1),ROW(29:29)),1),"")</f>
        <v/>
      </c>
      <c r="M31" s="129" t="str" cm="1">
        <f t="array" ref="M31">IFERROR(INDEX(InTutoring[],SMALL(IF(InTutoring[Unit 2 Post-Test 4]="Yes",ROW(AssessmentData[])-1),ROW(29:29)),1),"")</f>
        <v/>
      </c>
      <c r="N31" s="129" t="str" cm="1">
        <f t="array" ref="N31">IFERROR(INDEX(InTutoring[],SMALL(IF(InTutoring[Unit 2 Post-Test 5]="Yes",ROW(AssessmentData[])-1),ROW(29:29)),1),"")</f>
        <v/>
      </c>
      <c r="O31" s="129"/>
      <c r="P31" s="129" t="str" cm="1">
        <f t="array" ref="P31">IFERROR(INDEX(InTutoring[],SMALL(IF(InTutoring[Unit 2 Assessment]="Yes",ROW(AssessmentData[])-1),ROW(29:29)),1),"")</f>
        <v/>
      </c>
      <c r="Q31" s="129" t="str" cm="1">
        <f t="array" ref="Q31">IFERROR(INDEX(InTutoring[],SMALL(IF(InTutoring[Unit 3 Post-Test 1]="Yes",ROW(AssessmentData[])-1),ROW(29:29)),1),"")</f>
        <v/>
      </c>
      <c r="R31" s="129" t="str" cm="1">
        <f t="array" ref="R31">IFERROR(INDEX(InTutoring[],SMALL(IF(InTutoring[Unit 3 Post-Test 2]="Yes",ROW(AssessmentData[])-1),ROW(29:29)),1),"")</f>
        <v/>
      </c>
      <c r="S31" s="129" t="str" cm="1">
        <f t="array" ref="S31">IFERROR(INDEX(InTutoring[],SMALL(IF(InTutoring[Unit 3 Post-Test 3]="Yes",ROW(AssessmentData[])-1),ROW(29:29)),1),"")</f>
        <v/>
      </c>
      <c r="T31" s="129" t="str" cm="1">
        <f t="array" ref="T31">IFERROR(INDEX(InTutoring[],SMALL(IF(InTutoring[Unit 3 Post-Test 4]="Yes",ROW(AssessmentData[])-1),ROW(29:29)),1),"")</f>
        <v/>
      </c>
      <c r="U31" s="129" t="str" cm="1">
        <f t="array" ref="U31">IFERROR(INDEX(InTutoring[],SMALL(IF(InTutoring[Unit 3 Post-Test 5]="Yes",ROW(AssessmentData[])-1),ROW(29:29)),1),"")</f>
        <v/>
      </c>
      <c r="V31" s="130"/>
      <c r="W31" s="129" t="str" cm="1">
        <f t="array" ref="W31">IFERROR(INDEX(InTutoring[],SMALL(IF(InTutoring[Unit 3 Assessment]="Yes",ROW(AssessmentData[])-1),ROW(29:29)),1),"")</f>
        <v/>
      </c>
      <c r="X31" s="129" t="str" cm="1">
        <f t="array" ref="X31">IFERROR(INDEX(InTutoring[],SMALL(IF(InTutoring[Unit 4 Post-Test 1]="Yes",ROW(AssessmentData[])-1),ROW(29:29)),1),"")</f>
        <v/>
      </c>
      <c r="Y31" s="129" t="str" cm="1">
        <f t="array" ref="Y31">IFERROR(INDEX(InTutoring[],SMALL(IF(InTutoring[Unit 4 Post-Test 2]="Yes",ROW(AssessmentData[])-1),ROW(29:29)),1),"")</f>
        <v/>
      </c>
      <c r="Z31" s="129" t="str" cm="1">
        <f t="array" ref="Z31">IFERROR(INDEX(InTutoring[],SMALL(IF(InTutoring[Unit 4 Post-Test 3]="Yes",ROW(AssessmentData[])-1),ROW(29:29)),1),"")</f>
        <v/>
      </c>
      <c r="AA31" s="129" t="str" cm="1">
        <f t="array" ref="AA31">IFERROR(INDEX(InTutoring[],SMALL(IF(InTutoring[Unit 4 Post-Test 4]="Yes",ROW(AssessmentData[])-1),ROW(29:29)),1),"")</f>
        <v/>
      </c>
      <c r="AB31" s="129" t="str" cm="1">
        <f t="array" ref="AB31">IFERROR(INDEX(InTutoring[],SMALL(IF(InTutoring[Unit 4 Post-Test 5]="Yes",ROW(AssessmentData[])-1),ROW(29:29)),1),"")</f>
        <v/>
      </c>
      <c r="AC31" s="130"/>
      <c r="AD31" s="129" t="str" cm="1">
        <f t="array" ref="AD31">IFERROR(INDEX(InTutoring[],SMALL(IF(InTutoring[Unit 4 Assessment]="Yes",ROW(AssessmentData[])-1),ROW(29:29)),1),"")</f>
        <v/>
      </c>
      <c r="AE31" s="129" t="str" cm="1">
        <f t="array" ref="AE31">IFERROR(INDEX(InTutoring[],SMALL(IF(InTutoring[Unit 5 Post-Test 1]="Yes",ROW(AssessmentData[])-1),ROW(29:29)),1),"")</f>
        <v/>
      </c>
      <c r="AF31" s="129" t="str" cm="1">
        <f t="array" ref="AF31">IFERROR(INDEX(InTutoring[],SMALL(IF(InTutoring[Unit 5 Post-Test 2]="Yes",ROW(AssessmentData[])-1),ROW(29:29)),1),"")</f>
        <v/>
      </c>
      <c r="AG31" s="129" t="str" cm="1">
        <f t="array" ref="AG31">IFERROR(INDEX(InTutoring[],SMALL(IF(InTutoring[Unit 5 Post-Test 3]="Yes",ROW(AssessmentData[])-1),ROW(29:29)),1),"")</f>
        <v/>
      </c>
      <c r="AH31" s="129" t="str" cm="1">
        <f t="array" ref="AH31">IFERROR(INDEX(InTutoring[],SMALL(IF(InTutoring[Unit 5 Post-Test 4]="Yes",ROW(AssessmentData[])-1),ROW(29:29)),1),"")</f>
        <v/>
      </c>
      <c r="AI31" s="129" t="str" cm="1">
        <f t="array" ref="AI31">IFERROR(INDEX(InTutoring[],SMALL(IF(InTutoring[Unit 5 Post-Test 5]="Yes",ROW(AssessmentData[])-1),ROW(29:29)),1),"")</f>
        <v/>
      </c>
      <c r="AJ31" s="130"/>
      <c r="AK31" s="129" t="str" cm="1">
        <f t="array" ref="AK31">IFERROR(INDEX(InTutoring[],SMALL(IF(InTutoring[Unit 5 Assessment]="Yes",ROW(AssessmentData[])-1),ROW(29:29)),1),"")</f>
        <v/>
      </c>
      <c r="AL31" s="129" t="str" cm="1">
        <f t="array" ref="AL31">IFERROR(INDEX(InTutoring[],SMALL(IF(InTutoring[Unit 6 Post-Test 1]="Yes",ROW(AssessmentData[])-1),ROW(29:29)),1),"")</f>
        <v/>
      </c>
      <c r="AM31" s="129" t="str" cm="1">
        <f t="array" ref="AM31">IFERROR(INDEX(InTutoring[],SMALL(IF(InTutoring[Unit 6 Post-Test 2]="Yes",ROW(AssessmentData[])-1),ROW(29:29)),1),"")</f>
        <v/>
      </c>
      <c r="AN31" s="129" t="str" cm="1">
        <f t="array" ref="AN31">IFERROR(INDEX(InTutoring[],SMALL(IF(InTutoring[Unit 6 Post-Test 3]="Yes",ROW(AssessmentData[])-1),ROW(29:29)),1),"")</f>
        <v/>
      </c>
      <c r="AO31" s="129" t="str" cm="1">
        <f t="array" ref="AO31">IFERROR(INDEX(InTutoring[],SMALL(IF(InTutoring[Unit 6 Post-Test 4]="Yes",ROW(AssessmentData[])-1),ROW(29:29)),1),"")</f>
        <v/>
      </c>
      <c r="AP31" s="129" t="str" cm="1">
        <f t="array" ref="AP31">IFERROR(INDEX(InTutoring[],SMALL(IF(InTutoring[Unit 6 Post-Test 5]="Yes",ROW(AssessmentData[])-1),ROW(29:29)),1),"")</f>
        <v/>
      </c>
    </row>
    <row r="32" spans="2:42" s="122" customFormat="1" ht="14.25" x14ac:dyDescent="0.2">
      <c r="B32" s="129" t="str" cm="1">
        <f t="array" ref="B32">IFERROR(INDEX(InTutoring[],SMALL(IF(InTutoring[BOY Benchmark]="Yes",ROW(AssessmentData[])-1),ROW(30:30)),1),"")</f>
        <v/>
      </c>
      <c r="C32" s="129" t="str" cm="1">
        <f t="array" ref="C32">IFERROR(INDEX(InTutoring[],SMALL(IF(InTutoring[Unit 1 Post-Test 1]="Yes",ROW(AssessmentData[])-1),ROW(30:30)),1),"")</f>
        <v/>
      </c>
      <c r="D32" s="129" t="str" cm="1">
        <f t="array" ref="D32">IFERROR(INDEX(InTutoring[],SMALL(IF(InTutoring[Unit 1 Post-Test 2]="Yes",ROW(AssessmentData[])-1),ROW(30:30)),1),"")</f>
        <v/>
      </c>
      <c r="E32" s="129" t="str" cm="1">
        <f t="array" ref="E32">IFERROR(INDEX(InTutoring[],SMALL(IF(InTutoring[Unit 1 Post-Test 3]="Yes",ROW(AssessmentData[])-1),ROW(30:30)),1),"")</f>
        <v/>
      </c>
      <c r="F32" s="129" t="str" cm="1">
        <f t="array" ref="F32">IFERROR(INDEX(InTutoring[],SMALL(IF(InTutoring[Unit 1 Post-Test 4]="Yes",ROW(AssessmentData[])-1),ROW(30:30)),1),"")</f>
        <v/>
      </c>
      <c r="G32" s="129"/>
      <c r="H32" s="130"/>
      <c r="I32" s="129" t="str" cm="1">
        <f t="array" ref="I32">IFERROR(INDEX(InTutoring[],SMALL(IF(InTutoring[Unit 1 Assessment]="Yes",ROW(AssessmentData[])-1),ROW(30:30)),1),"")</f>
        <v/>
      </c>
      <c r="J32" s="129" t="str" cm="1">
        <f t="array" ref="J32">IFERROR(INDEX(InTutoring[],SMALL(IF(InTutoring[Unit 2 Post-Test 1]="Yes",ROW(AssessmentData[])-1),ROW(30:30)),1),"")</f>
        <v/>
      </c>
      <c r="K32" s="129" t="str" cm="1">
        <f t="array" ref="K32">IFERROR(INDEX(InTutoring[],SMALL(IF(InTutoring[Unit 2 Post-Test 2]="Yes",ROW(AssessmentData[])-1),ROW(30:30)),1),"")</f>
        <v/>
      </c>
      <c r="L32" s="129" t="str" cm="1">
        <f t="array" ref="L32">IFERROR(INDEX(InTutoring[],SMALL(IF(InTutoring[Unit 2 Post-Test 3]="Yes",ROW(AssessmentData[])-1),ROW(30:30)),1),"")</f>
        <v/>
      </c>
      <c r="M32" s="129" t="str" cm="1">
        <f t="array" ref="M32">IFERROR(INDEX(InTutoring[],SMALL(IF(InTutoring[Unit 2 Post-Test 4]="Yes",ROW(AssessmentData[])-1),ROW(30:30)),1),"")</f>
        <v/>
      </c>
      <c r="N32" s="129" t="str" cm="1">
        <f t="array" ref="N32">IFERROR(INDEX(InTutoring[],SMALL(IF(InTutoring[Unit 2 Post-Test 5]="Yes",ROW(AssessmentData[])-1),ROW(30:30)),1),"")</f>
        <v/>
      </c>
      <c r="O32" s="129"/>
      <c r="P32" s="129" t="str" cm="1">
        <f t="array" ref="P32">IFERROR(INDEX(InTutoring[],SMALL(IF(InTutoring[Unit 2 Assessment]="Yes",ROW(AssessmentData[])-1),ROW(30:30)),1),"")</f>
        <v/>
      </c>
      <c r="Q32" s="129" t="str" cm="1">
        <f t="array" ref="Q32">IFERROR(INDEX(InTutoring[],SMALL(IF(InTutoring[Unit 3 Post-Test 1]="Yes",ROW(AssessmentData[])-1),ROW(30:30)),1),"")</f>
        <v/>
      </c>
      <c r="R32" s="129" t="str" cm="1">
        <f t="array" ref="R32">IFERROR(INDEX(InTutoring[],SMALL(IF(InTutoring[Unit 3 Post-Test 2]="Yes",ROW(AssessmentData[])-1),ROW(30:30)),1),"")</f>
        <v/>
      </c>
      <c r="S32" s="129" t="str" cm="1">
        <f t="array" ref="S32">IFERROR(INDEX(InTutoring[],SMALL(IF(InTutoring[Unit 3 Post-Test 3]="Yes",ROW(AssessmentData[])-1),ROW(30:30)),1),"")</f>
        <v/>
      </c>
      <c r="T32" s="129" t="str" cm="1">
        <f t="array" ref="T32">IFERROR(INDEX(InTutoring[],SMALL(IF(InTutoring[Unit 3 Post-Test 4]="Yes",ROW(AssessmentData[])-1),ROW(30:30)),1),"")</f>
        <v/>
      </c>
      <c r="U32" s="129" t="str" cm="1">
        <f t="array" ref="U32">IFERROR(INDEX(InTutoring[],SMALL(IF(InTutoring[Unit 3 Post-Test 5]="Yes",ROW(AssessmentData[])-1),ROW(30:30)),1),"")</f>
        <v/>
      </c>
      <c r="V32" s="130"/>
      <c r="W32" s="129" t="str" cm="1">
        <f t="array" ref="W32">IFERROR(INDEX(InTutoring[],SMALL(IF(InTutoring[Unit 3 Assessment]="Yes",ROW(AssessmentData[])-1),ROW(30:30)),1),"")</f>
        <v/>
      </c>
      <c r="X32" s="129" t="str" cm="1">
        <f t="array" ref="X32">IFERROR(INDEX(InTutoring[],SMALL(IF(InTutoring[Unit 4 Post-Test 1]="Yes",ROW(AssessmentData[])-1),ROW(30:30)),1),"")</f>
        <v/>
      </c>
      <c r="Y32" s="129" t="str" cm="1">
        <f t="array" ref="Y32">IFERROR(INDEX(InTutoring[],SMALL(IF(InTutoring[Unit 4 Post-Test 2]="Yes",ROW(AssessmentData[])-1),ROW(30:30)),1),"")</f>
        <v/>
      </c>
      <c r="Z32" s="129" t="str" cm="1">
        <f t="array" ref="Z32">IFERROR(INDEX(InTutoring[],SMALL(IF(InTutoring[Unit 4 Post-Test 3]="Yes",ROW(AssessmentData[])-1),ROW(30:30)),1),"")</f>
        <v/>
      </c>
      <c r="AA32" s="129" t="str" cm="1">
        <f t="array" ref="AA32">IFERROR(INDEX(InTutoring[],SMALL(IF(InTutoring[Unit 4 Post-Test 4]="Yes",ROW(AssessmentData[])-1),ROW(30:30)),1),"")</f>
        <v/>
      </c>
      <c r="AB32" s="129" t="str" cm="1">
        <f t="array" ref="AB32">IFERROR(INDEX(InTutoring[],SMALL(IF(InTutoring[Unit 4 Post-Test 5]="Yes",ROW(AssessmentData[])-1),ROW(30:30)),1),"")</f>
        <v/>
      </c>
      <c r="AC32" s="130"/>
      <c r="AD32" s="129" t="str" cm="1">
        <f t="array" ref="AD32">IFERROR(INDEX(InTutoring[],SMALL(IF(InTutoring[Unit 4 Assessment]="Yes",ROW(AssessmentData[])-1),ROW(30:30)),1),"")</f>
        <v/>
      </c>
      <c r="AE32" s="129" t="str" cm="1">
        <f t="array" ref="AE32">IFERROR(INDEX(InTutoring[],SMALL(IF(InTutoring[Unit 5 Post-Test 1]="Yes",ROW(AssessmentData[])-1),ROW(30:30)),1),"")</f>
        <v/>
      </c>
      <c r="AF32" s="129" t="str" cm="1">
        <f t="array" ref="AF32">IFERROR(INDEX(InTutoring[],SMALL(IF(InTutoring[Unit 5 Post-Test 2]="Yes",ROW(AssessmentData[])-1),ROW(30:30)),1),"")</f>
        <v/>
      </c>
      <c r="AG32" s="129" t="str" cm="1">
        <f t="array" ref="AG32">IFERROR(INDEX(InTutoring[],SMALL(IF(InTutoring[Unit 5 Post-Test 3]="Yes",ROW(AssessmentData[])-1),ROW(30:30)),1),"")</f>
        <v/>
      </c>
      <c r="AH32" s="129" t="str" cm="1">
        <f t="array" ref="AH32">IFERROR(INDEX(InTutoring[],SMALL(IF(InTutoring[Unit 5 Post-Test 4]="Yes",ROW(AssessmentData[])-1),ROW(30:30)),1),"")</f>
        <v/>
      </c>
      <c r="AI32" s="129" t="str" cm="1">
        <f t="array" ref="AI32">IFERROR(INDEX(InTutoring[],SMALL(IF(InTutoring[Unit 5 Post-Test 5]="Yes",ROW(AssessmentData[])-1),ROW(30:30)),1),"")</f>
        <v/>
      </c>
      <c r="AJ32" s="130"/>
      <c r="AK32" s="129" t="str" cm="1">
        <f t="array" ref="AK32">IFERROR(INDEX(InTutoring[],SMALL(IF(InTutoring[Unit 5 Assessment]="Yes",ROW(AssessmentData[])-1),ROW(30:30)),1),"")</f>
        <v/>
      </c>
      <c r="AL32" s="129" t="str" cm="1">
        <f t="array" ref="AL32">IFERROR(INDEX(InTutoring[],SMALL(IF(InTutoring[Unit 6 Post-Test 1]="Yes",ROW(AssessmentData[])-1),ROW(30:30)),1),"")</f>
        <v/>
      </c>
      <c r="AM32" s="129" t="str" cm="1">
        <f t="array" ref="AM32">IFERROR(INDEX(InTutoring[],SMALL(IF(InTutoring[Unit 6 Post-Test 2]="Yes",ROW(AssessmentData[])-1),ROW(30:30)),1),"")</f>
        <v/>
      </c>
      <c r="AN32" s="129" t="str" cm="1">
        <f t="array" ref="AN32">IFERROR(INDEX(InTutoring[],SMALL(IF(InTutoring[Unit 6 Post-Test 3]="Yes",ROW(AssessmentData[])-1),ROW(30:30)),1),"")</f>
        <v/>
      </c>
      <c r="AO32" s="129" t="str" cm="1">
        <f t="array" ref="AO32">IFERROR(INDEX(InTutoring[],SMALL(IF(InTutoring[Unit 6 Post-Test 4]="Yes",ROW(AssessmentData[])-1),ROW(30:30)),1),"")</f>
        <v/>
      </c>
      <c r="AP32" s="129" t="str" cm="1">
        <f t="array" ref="AP32">IFERROR(INDEX(InTutoring[],SMALL(IF(InTutoring[Unit 6 Post-Test 5]="Yes",ROW(AssessmentData[])-1),ROW(30:30)),1),"")</f>
        <v/>
      </c>
    </row>
    <row r="33" spans="2:42" s="122" customFormat="1" ht="14.25" x14ac:dyDescent="0.2">
      <c r="B33" s="129" t="str" cm="1">
        <f t="array" ref="B33">IFERROR(INDEX(InTutoring[],SMALL(IF(InTutoring[BOY Benchmark]="Yes",ROW(AssessmentData[])-1),ROW(31:31)),1),"")</f>
        <v/>
      </c>
      <c r="C33" s="129" t="str" cm="1">
        <f t="array" ref="C33">IFERROR(INDEX(InTutoring[],SMALL(IF(InTutoring[Unit 1 Post-Test 1]="Yes",ROW(AssessmentData[])-1),ROW(31:31)),1),"")</f>
        <v/>
      </c>
      <c r="D33" s="129" t="str" cm="1">
        <f t="array" ref="D33">IFERROR(INDEX(InTutoring[],SMALL(IF(InTutoring[Unit 1 Post-Test 2]="Yes",ROW(AssessmentData[])-1),ROW(31:31)),1),"")</f>
        <v/>
      </c>
      <c r="E33" s="129" t="str" cm="1">
        <f t="array" ref="E33">IFERROR(INDEX(InTutoring[],SMALL(IF(InTutoring[Unit 1 Post-Test 3]="Yes",ROW(AssessmentData[])-1),ROW(31:31)),1),"")</f>
        <v/>
      </c>
      <c r="F33" s="129" t="str" cm="1">
        <f t="array" ref="F33">IFERROR(INDEX(InTutoring[],SMALL(IF(InTutoring[Unit 1 Post-Test 4]="Yes",ROW(AssessmentData[])-1),ROW(31:31)),1),"")</f>
        <v/>
      </c>
      <c r="G33" s="129"/>
      <c r="H33" s="130"/>
      <c r="I33" s="129" t="str" cm="1">
        <f t="array" ref="I33">IFERROR(INDEX(InTutoring[],SMALL(IF(InTutoring[Unit 1 Assessment]="Yes",ROW(AssessmentData[])-1),ROW(31:31)),1),"")</f>
        <v/>
      </c>
      <c r="J33" s="129" t="str" cm="1">
        <f t="array" ref="J33">IFERROR(INDEX(InTutoring[],SMALL(IF(InTutoring[Unit 2 Post-Test 1]="Yes",ROW(AssessmentData[])-1),ROW(31:31)),1),"")</f>
        <v/>
      </c>
      <c r="K33" s="129" t="str" cm="1">
        <f t="array" ref="K33">IFERROR(INDEX(InTutoring[],SMALL(IF(InTutoring[Unit 2 Post-Test 2]="Yes",ROW(AssessmentData[])-1),ROW(31:31)),1),"")</f>
        <v/>
      </c>
      <c r="L33" s="129" t="str" cm="1">
        <f t="array" ref="L33">IFERROR(INDEX(InTutoring[],SMALL(IF(InTutoring[Unit 2 Post-Test 3]="Yes",ROW(AssessmentData[])-1),ROW(31:31)),1),"")</f>
        <v/>
      </c>
      <c r="M33" s="129" t="str" cm="1">
        <f t="array" ref="M33">IFERROR(INDEX(InTutoring[],SMALL(IF(InTutoring[Unit 2 Post-Test 4]="Yes",ROW(AssessmentData[])-1),ROW(31:31)),1),"")</f>
        <v/>
      </c>
      <c r="N33" s="129" t="str" cm="1">
        <f t="array" ref="N33">IFERROR(INDEX(InTutoring[],SMALL(IF(InTutoring[Unit 2 Post-Test 5]="Yes",ROW(AssessmentData[])-1),ROW(31:31)),1),"")</f>
        <v/>
      </c>
      <c r="O33" s="129"/>
      <c r="P33" s="129" t="str" cm="1">
        <f t="array" ref="P33">IFERROR(INDEX(InTutoring[],SMALL(IF(InTutoring[Unit 2 Assessment]="Yes",ROW(AssessmentData[])-1),ROW(31:31)),1),"")</f>
        <v/>
      </c>
      <c r="Q33" s="129" t="str" cm="1">
        <f t="array" ref="Q33">IFERROR(INDEX(InTutoring[],SMALL(IF(InTutoring[Unit 3 Post-Test 1]="Yes",ROW(AssessmentData[])-1),ROW(31:31)),1),"")</f>
        <v/>
      </c>
      <c r="R33" s="129" t="str" cm="1">
        <f t="array" ref="R33">IFERROR(INDEX(InTutoring[],SMALL(IF(InTutoring[Unit 3 Post-Test 2]="Yes",ROW(AssessmentData[])-1),ROW(31:31)),1),"")</f>
        <v/>
      </c>
      <c r="S33" s="129" t="str" cm="1">
        <f t="array" ref="S33">IFERROR(INDEX(InTutoring[],SMALL(IF(InTutoring[Unit 3 Post-Test 3]="Yes",ROW(AssessmentData[])-1),ROW(31:31)),1),"")</f>
        <v/>
      </c>
      <c r="T33" s="129" t="str" cm="1">
        <f t="array" ref="T33">IFERROR(INDEX(InTutoring[],SMALL(IF(InTutoring[Unit 3 Post-Test 4]="Yes",ROW(AssessmentData[])-1),ROW(31:31)),1),"")</f>
        <v/>
      </c>
      <c r="U33" s="129" t="str" cm="1">
        <f t="array" ref="U33">IFERROR(INDEX(InTutoring[],SMALL(IF(InTutoring[Unit 3 Post-Test 5]="Yes",ROW(AssessmentData[])-1),ROW(31:31)),1),"")</f>
        <v/>
      </c>
      <c r="V33" s="130"/>
      <c r="W33" s="129" t="str" cm="1">
        <f t="array" ref="W33">IFERROR(INDEX(InTutoring[],SMALL(IF(InTutoring[Unit 3 Assessment]="Yes",ROW(AssessmentData[])-1),ROW(31:31)),1),"")</f>
        <v/>
      </c>
      <c r="X33" s="129" t="str" cm="1">
        <f t="array" ref="X33">IFERROR(INDEX(InTutoring[],SMALL(IF(InTutoring[Unit 4 Post-Test 1]="Yes",ROW(AssessmentData[])-1),ROW(31:31)),1),"")</f>
        <v/>
      </c>
      <c r="Y33" s="129" t="str" cm="1">
        <f t="array" ref="Y33">IFERROR(INDEX(InTutoring[],SMALL(IF(InTutoring[Unit 4 Post-Test 2]="Yes",ROW(AssessmentData[])-1),ROW(31:31)),1),"")</f>
        <v/>
      </c>
      <c r="Z33" s="129" t="str" cm="1">
        <f t="array" ref="Z33">IFERROR(INDEX(InTutoring[],SMALL(IF(InTutoring[Unit 4 Post-Test 3]="Yes",ROW(AssessmentData[])-1),ROW(31:31)),1),"")</f>
        <v/>
      </c>
      <c r="AA33" s="129" t="str" cm="1">
        <f t="array" ref="AA33">IFERROR(INDEX(InTutoring[],SMALL(IF(InTutoring[Unit 4 Post-Test 4]="Yes",ROW(AssessmentData[])-1),ROW(31:31)),1),"")</f>
        <v/>
      </c>
      <c r="AB33" s="129" t="str" cm="1">
        <f t="array" ref="AB33">IFERROR(INDEX(InTutoring[],SMALL(IF(InTutoring[Unit 4 Post-Test 5]="Yes",ROW(AssessmentData[])-1),ROW(31:31)),1),"")</f>
        <v/>
      </c>
      <c r="AC33" s="130"/>
      <c r="AD33" s="129" t="str" cm="1">
        <f t="array" ref="AD33">IFERROR(INDEX(InTutoring[],SMALL(IF(InTutoring[Unit 4 Assessment]="Yes",ROW(AssessmentData[])-1),ROW(31:31)),1),"")</f>
        <v/>
      </c>
      <c r="AE33" s="129" t="str" cm="1">
        <f t="array" ref="AE33">IFERROR(INDEX(InTutoring[],SMALL(IF(InTutoring[Unit 5 Post-Test 1]="Yes",ROW(AssessmentData[])-1),ROW(31:31)),1),"")</f>
        <v/>
      </c>
      <c r="AF33" s="129" t="str" cm="1">
        <f t="array" ref="AF33">IFERROR(INDEX(InTutoring[],SMALL(IF(InTutoring[Unit 5 Post-Test 2]="Yes",ROW(AssessmentData[])-1),ROW(31:31)),1),"")</f>
        <v/>
      </c>
      <c r="AG33" s="129" t="str" cm="1">
        <f t="array" ref="AG33">IFERROR(INDEX(InTutoring[],SMALL(IF(InTutoring[Unit 5 Post-Test 3]="Yes",ROW(AssessmentData[])-1),ROW(31:31)),1),"")</f>
        <v/>
      </c>
      <c r="AH33" s="129" t="str" cm="1">
        <f t="array" ref="AH33">IFERROR(INDEX(InTutoring[],SMALL(IF(InTutoring[Unit 5 Post-Test 4]="Yes",ROW(AssessmentData[])-1),ROW(31:31)),1),"")</f>
        <v/>
      </c>
      <c r="AI33" s="129" t="str" cm="1">
        <f t="array" ref="AI33">IFERROR(INDEX(InTutoring[],SMALL(IF(InTutoring[Unit 5 Post-Test 5]="Yes",ROW(AssessmentData[])-1),ROW(31:31)),1),"")</f>
        <v/>
      </c>
      <c r="AJ33" s="130"/>
      <c r="AK33" s="129" t="str" cm="1">
        <f t="array" ref="AK33">IFERROR(INDEX(InTutoring[],SMALL(IF(InTutoring[Unit 5 Assessment]="Yes",ROW(AssessmentData[])-1),ROW(31:31)),1),"")</f>
        <v/>
      </c>
      <c r="AL33" s="129" t="str" cm="1">
        <f t="array" ref="AL33">IFERROR(INDEX(InTutoring[],SMALL(IF(InTutoring[Unit 6 Post-Test 1]="Yes",ROW(AssessmentData[])-1),ROW(31:31)),1),"")</f>
        <v/>
      </c>
      <c r="AM33" s="129" t="str" cm="1">
        <f t="array" ref="AM33">IFERROR(INDEX(InTutoring[],SMALL(IF(InTutoring[Unit 6 Post-Test 2]="Yes",ROW(AssessmentData[])-1),ROW(31:31)),1),"")</f>
        <v/>
      </c>
      <c r="AN33" s="129" t="str" cm="1">
        <f t="array" ref="AN33">IFERROR(INDEX(InTutoring[],SMALL(IF(InTutoring[Unit 6 Post-Test 3]="Yes",ROW(AssessmentData[])-1),ROW(31:31)),1),"")</f>
        <v/>
      </c>
      <c r="AO33" s="129" t="str" cm="1">
        <f t="array" ref="AO33">IFERROR(INDEX(InTutoring[],SMALL(IF(InTutoring[Unit 6 Post-Test 4]="Yes",ROW(AssessmentData[])-1),ROW(31:31)),1),"")</f>
        <v/>
      </c>
      <c r="AP33" s="129" t="str" cm="1">
        <f t="array" ref="AP33">IFERROR(INDEX(InTutoring[],SMALL(IF(InTutoring[Unit 6 Post-Test 5]="Yes",ROW(AssessmentData[])-1),ROW(31:31)),1),"")</f>
        <v/>
      </c>
    </row>
    <row r="34" spans="2:42" s="122" customFormat="1" ht="14.25" x14ac:dyDescent="0.2">
      <c r="B34" s="129" t="str" cm="1">
        <f t="array" ref="B34">IFERROR(INDEX(InTutoring[],SMALL(IF(InTutoring[BOY Benchmark]="Yes",ROW(AssessmentData[])-1),ROW(32:32)),1),"")</f>
        <v/>
      </c>
      <c r="C34" s="129" t="str" cm="1">
        <f t="array" ref="C34">IFERROR(INDEX(InTutoring[],SMALL(IF(InTutoring[Unit 1 Post-Test 1]="Yes",ROW(AssessmentData[])-1),ROW(32:32)),1),"")</f>
        <v/>
      </c>
      <c r="D34" s="129" t="str" cm="1">
        <f t="array" ref="D34">IFERROR(INDEX(InTutoring[],SMALL(IF(InTutoring[Unit 1 Post-Test 2]="Yes",ROW(AssessmentData[])-1),ROW(32:32)),1),"")</f>
        <v/>
      </c>
      <c r="E34" s="129" t="str" cm="1">
        <f t="array" ref="E34">IFERROR(INDEX(InTutoring[],SMALL(IF(InTutoring[Unit 1 Post-Test 3]="Yes",ROW(AssessmentData[])-1),ROW(32:32)),1),"")</f>
        <v/>
      </c>
      <c r="F34" s="129" t="str" cm="1">
        <f t="array" ref="F34">IFERROR(INDEX(InTutoring[],SMALL(IF(InTutoring[Unit 1 Post-Test 4]="Yes",ROW(AssessmentData[])-1),ROW(32:32)),1),"")</f>
        <v/>
      </c>
      <c r="G34" s="129"/>
      <c r="H34" s="130"/>
      <c r="I34" s="129" t="str" cm="1">
        <f t="array" ref="I34">IFERROR(INDEX(InTutoring[],SMALL(IF(InTutoring[Unit 1 Assessment]="Yes",ROW(AssessmentData[])-1),ROW(32:32)),1),"")</f>
        <v/>
      </c>
      <c r="J34" s="129" t="str" cm="1">
        <f t="array" ref="J34">IFERROR(INDEX(InTutoring[],SMALL(IF(InTutoring[Unit 2 Post-Test 1]="Yes",ROW(AssessmentData[])-1),ROW(32:32)),1),"")</f>
        <v/>
      </c>
      <c r="K34" s="129" t="str" cm="1">
        <f t="array" ref="K34">IFERROR(INDEX(InTutoring[],SMALL(IF(InTutoring[Unit 2 Post-Test 2]="Yes",ROW(AssessmentData[])-1),ROW(32:32)),1),"")</f>
        <v/>
      </c>
      <c r="L34" s="129" t="str" cm="1">
        <f t="array" ref="L34">IFERROR(INDEX(InTutoring[],SMALL(IF(InTutoring[Unit 2 Post-Test 3]="Yes",ROW(AssessmentData[])-1),ROW(32:32)),1),"")</f>
        <v/>
      </c>
      <c r="M34" s="129" t="str" cm="1">
        <f t="array" ref="M34">IFERROR(INDEX(InTutoring[],SMALL(IF(InTutoring[Unit 2 Post-Test 4]="Yes",ROW(AssessmentData[])-1),ROW(32:32)),1),"")</f>
        <v/>
      </c>
      <c r="N34" s="129" t="str" cm="1">
        <f t="array" ref="N34">IFERROR(INDEX(InTutoring[],SMALL(IF(InTutoring[Unit 2 Post-Test 5]="Yes",ROW(AssessmentData[])-1),ROW(32:32)),1),"")</f>
        <v/>
      </c>
      <c r="O34" s="129"/>
      <c r="P34" s="129" t="str" cm="1">
        <f t="array" ref="P34">IFERROR(INDEX(InTutoring[],SMALL(IF(InTutoring[Unit 2 Assessment]="Yes",ROW(AssessmentData[])-1),ROW(32:32)),1),"")</f>
        <v/>
      </c>
      <c r="Q34" s="129" t="str" cm="1">
        <f t="array" ref="Q34">IFERROR(INDEX(InTutoring[],SMALL(IF(InTutoring[Unit 3 Post-Test 1]="Yes",ROW(AssessmentData[])-1),ROW(32:32)),1),"")</f>
        <v/>
      </c>
      <c r="R34" s="129" t="str" cm="1">
        <f t="array" ref="R34">IFERROR(INDEX(InTutoring[],SMALL(IF(InTutoring[Unit 3 Post-Test 2]="Yes",ROW(AssessmentData[])-1),ROW(32:32)),1),"")</f>
        <v/>
      </c>
      <c r="S34" s="129" t="str" cm="1">
        <f t="array" ref="S34">IFERROR(INDEX(InTutoring[],SMALL(IF(InTutoring[Unit 3 Post-Test 3]="Yes",ROW(AssessmentData[])-1),ROW(32:32)),1),"")</f>
        <v/>
      </c>
      <c r="T34" s="129" t="str" cm="1">
        <f t="array" ref="T34">IFERROR(INDEX(InTutoring[],SMALL(IF(InTutoring[Unit 3 Post-Test 4]="Yes",ROW(AssessmentData[])-1),ROW(32:32)),1),"")</f>
        <v/>
      </c>
      <c r="U34" s="129" t="str" cm="1">
        <f t="array" ref="U34">IFERROR(INDEX(InTutoring[],SMALL(IF(InTutoring[Unit 3 Post-Test 5]="Yes",ROW(AssessmentData[])-1),ROW(32:32)),1),"")</f>
        <v/>
      </c>
      <c r="V34" s="130"/>
      <c r="W34" s="129" t="str" cm="1">
        <f t="array" ref="W34">IFERROR(INDEX(InTutoring[],SMALL(IF(InTutoring[Unit 3 Assessment]="Yes",ROW(AssessmentData[])-1),ROW(32:32)),1),"")</f>
        <v/>
      </c>
      <c r="X34" s="129" t="str" cm="1">
        <f t="array" ref="X34">IFERROR(INDEX(InTutoring[],SMALL(IF(InTutoring[Unit 4 Post-Test 1]="Yes",ROW(AssessmentData[])-1),ROW(32:32)),1),"")</f>
        <v/>
      </c>
      <c r="Y34" s="129" t="str" cm="1">
        <f t="array" ref="Y34">IFERROR(INDEX(InTutoring[],SMALL(IF(InTutoring[Unit 4 Post-Test 2]="Yes",ROW(AssessmentData[])-1),ROW(32:32)),1),"")</f>
        <v/>
      </c>
      <c r="Z34" s="129" t="str" cm="1">
        <f t="array" ref="Z34">IFERROR(INDEX(InTutoring[],SMALL(IF(InTutoring[Unit 4 Post-Test 3]="Yes",ROW(AssessmentData[])-1),ROW(32:32)),1),"")</f>
        <v/>
      </c>
      <c r="AA34" s="129" t="str" cm="1">
        <f t="array" ref="AA34">IFERROR(INDEX(InTutoring[],SMALL(IF(InTutoring[Unit 4 Post-Test 4]="Yes",ROW(AssessmentData[])-1),ROW(32:32)),1),"")</f>
        <v/>
      </c>
      <c r="AB34" s="129" t="str" cm="1">
        <f t="array" ref="AB34">IFERROR(INDEX(InTutoring[],SMALL(IF(InTutoring[Unit 4 Post-Test 5]="Yes",ROW(AssessmentData[])-1),ROW(32:32)),1),"")</f>
        <v/>
      </c>
      <c r="AC34" s="130"/>
      <c r="AD34" s="129" t="str" cm="1">
        <f t="array" ref="AD34">IFERROR(INDEX(InTutoring[],SMALL(IF(InTutoring[Unit 4 Assessment]="Yes",ROW(AssessmentData[])-1),ROW(32:32)),1),"")</f>
        <v/>
      </c>
      <c r="AE34" s="129" t="str" cm="1">
        <f t="array" ref="AE34">IFERROR(INDEX(InTutoring[],SMALL(IF(InTutoring[Unit 5 Post-Test 1]="Yes",ROW(AssessmentData[])-1),ROW(32:32)),1),"")</f>
        <v/>
      </c>
      <c r="AF34" s="129" t="str" cm="1">
        <f t="array" ref="AF34">IFERROR(INDEX(InTutoring[],SMALL(IF(InTutoring[Unit 5 Post-Test 2]="Yes",ROW(AssessmentData[])-1),ROW(32:32)),1),"")</f>
        <v/>
      </c>
      <c r="AG34" s="129" t="str" cm="1">
        <f t="array" ref="AG34">IFERROR(INDEX(InTutoring[],SMALL(IF(InTutoring[Unit 5 Post-Test 3]="Yes",ROW(AssessmentData[])-1),ROW(32:32)),1),"")</f>
        <v/>
      </c>
      <c r="AH34" s="129" t="str" cm="1">
        <f t="array" ref="AH34">IFERROR(INDEX(InTutoring[],SMALL(IF(InTutoring[Unit 5 Post-Test 4]="Yes",ROW(AssessmentData[])-1),ROW(32:32)),1),"")</f>
        <v/>
      </c>
      <c r="AI34" s="129" t="str" cm="1">
        <f t="array" ref="AI34">IFERROR(INDEX(InTutoring[],SMALL(IF(InTutoring[Unit 5 Post-Test 5]="Yes",ROW(AssessmentData[])-1),ROW(32:32)),1),"")</f>
        <v/>
      </c>
      <c r="AJ34" s="130"/>
      <c r="AK34" s="129" t="str" cm="1">
        <f t="array" ref="AK34">IFERROR(INDEX(InTutoring[],SMALL(IF(InTutoring[Unit 5 Assessment]="Yes",ROW(AssessmentData[])-1),ROW(32:32)),1),"")</f>
        <v/>
      </c>
      <c r="AL34" s="129" t="str" cm="1">
        <f t="array" ref="AL34">IFERROR(INDEX(InTutoring[],SMALL(IF(InTutoring[Unit 6 Post-Test 1]="Yes",ROW(AssessmentData[])-1),ROW(32:32)),1),"")</f>
        <v/>
      </c>
      <c r="AM34" s="129" t="str" cm="1">
        <f t="array" ref="AM34">IFERROR(INDEX(InTutoring[],SMALL(IF(InTutoring[Unit 6 Post-Test 2]="Yes",ROW(AssessmentData[])-1),ROW(32:32)),1),"")</f>
        <v/>
      </c>
      <c r="AN34" s="129" t="str" cm="1">
        <f t="array" ref="AN34">IFERROR(INDEX(InTutoring[],SMALL(IF(InTutoring[Unit 6 Post-Test 3]="Yes",ROW(AssessmentData[])-1),ROW(32:32)),1),"")</f>
        <v/>
      </c>
      <c r="AO34" s="129" t="str" cm="1">
        <f t="array" ref="AO34">IFERROR(INDEX(InTutoring[],SMALL(IF(InTutoring[Unit 6 Post-Test 4]="Yes",ROW(AssessmentData[])-1),ROW(32:32)),1),"")</f>
        <v/>
      </c>
      <c r="AP34" s="129" t="str" cm="1">
        <f t="array" ref="AP34">IFERROR(INDEX(InTutoring[],SMALL(IF(InTutoring[Unit 6 Post-Test 5]="Yes",ROW(AssessmentData[])-1),ROW(32:32)),1),"")</f>
        <v/>
      </c>
    </row>
    <row r="35" spans="2:42" s="122" customFormat="1" ht="14.25" x14ac:dyDescent="0.2">
      <c r="B35" s="129" t="str" cm="1">
        <f t="array" ref="B35">IFERROR(INDEX(InTutoring[],SMALL(IF(InTutoring[BOY Benchmark]="Yes",ROW(AssessmentData[])-1),ROW(33:33)),1),"")</f>
        <v/>
      </c>
      <c r="C35" s="129" t="str" cm="1">
        <f t="array" ref="C35">IFERROR(INDEX(InTutoring[],SMALL(IF(InTutoring[Unit 1 Post-Test 1]="Yes",ROW(AssessmentData[])-1),ROW(33:33)),1),"")</f>
        <v/>
      </c>
      <c r="D35" s="129" t="str" cm="1">
        <f t="array" ref="D35">IFERROR(INDEX(InTutoring[],SMALL(IF(InTutoring[Unit 1 Post-Test 2]="Yes",ROW(AssessmentData[])-1),ROW(33:33)),1),"")</f>
        <v/>
      </c>
      <c r="E35" s="129" t="str" cm="1">
        <f t="array" ref="E35">IFERROR(INDEX(InTutoring[],SMALL(IF(InTutoring[Unit 1 Post-Test 3]="Yes",ROW(AssessmentData[])-1),ROW(33:33)),1),"")</f>
        <v/>
      </c>
      <c r="F35" s="129" t="str" cm="1">
        <f t="array" ref="F35">IFERROR(INDEX(InTutoring[],SMALL(IF(InTutoring[Unit 1 Post-Test 4]="Yes",ROW(AssessmentData[])-1),ROW(33:33)),1),"")</f>
        <v/>
      </c>
      <c r="G35" s="129"/>
      <c r="H35" s="130"/>
      <c r="I35" s="129" t="str" cm="1">
        <f t="array" ref="I35">IFERROR(INDEX(InTutoring[],SMALL(IF(InTutoring[Unit 1 Assessment]="Yes",ROW(AssessmentData[])-1),ROW(33:33)),1),"")</f>
        <v/>
      </c>
      <c r="J35" s="129" t="str" cm="1">
        <f t="array" ref="J35">IFERROR(INDEX(InTutoring[],SMALL(IF(InTutoring[Unit 2 Post-Test 1]="Yes",ROW(AssessmentData[])-1),ROW(33:33)),1),"")</f>
        <v/>
      </c>
      <c r="K35" s="129" t="str" cm="1">
        <f t="array" ref="K35">IFERROR(INDEX(InTutoring[],SMALL(IF(InTutoring[Unit 2 Post-Test 2]="Yes",ROW(AssessmentData[])-1),ROW(33:33)),1),"")</f>
        <v/>
      </c>
      <c r="L35" s="129" t="str" cm="1">
        <f t="array" ref="L35">IFERROR(INDEX(InTutoring[],SMALL(IF(InTutoring[Unit 2 Post-Test 3]="Yes",ROW(AssessmentData[])-1),ROW(33:33)),1),"")</f>
        <v/>
      </c>
      <c r="M35" s="129" t="str" cm="1">
        <f t="array" ref="M35">IFERROR(INDEX(InTutoring[],SMALL(IF(InTutoring[Unit 2 Post-Test 4]="Yes",ROW(AssessmentData[])-1),ROW(33:33)),1),"")</f>
        <v/>
      </c>
      <c r="N35" s="129" t="str" cm="1">
        <f t="array" ref="N35">IFERROR(INDEX(InTutoring[],SMALL(IF(InTutoring[Unit 2 Post-Test 5]="Yes",ROW(AssessmentData[])-1),ROW(33:33)),1),"")</f>
        <v/>
      </c>
      <c r="O35" s="129"/>
      <c r="P35" s="129" t="str" cm="1">
        <f t="array" ref="P35">IFERROR(INDEX(InTutoring[],SMALL(IF(InTutoring[Unit 2 Assessment]="Yes",ROW(AssessmentData[])-1),ROW(33:33)),1),"")</f>
        <v/>
      </c>
      <c r="Q35" s="129" t="str" cm="1">
        <f t="array" ref="Q35">IFERROR(INDEX(InTutoring[],SMALL(IF(InTutoring[Unit 3 Post-Test 1]="Yes",ROW(AssessmentData[])-1),ROW(33:33)),1),"")</f>
        <v/>
      </c>
      <c r="R35" s="129" t="str" cm="1">
        <f t="array" ref="R35">IFERROR(INDEX(InTutoring[],SMALL(IF(InTutoring[Unit 3 Post-Test 2]="Yes",ROW(AssessmentData[])-1),ROW(33:33)),1),"")</f>
        <v/>
      </c>
      <c r="S35" s="129" t="str" cm="1">
        <f t="array" ref="S35">IFERROR(INDEX(InTutoring[],SMALL(IF(InTutoring[Unit 3 Post-Test 3]="Yes",ROW(AssessmentData[])-1),ROW(33:33)),1),"")</f>
        <v/>
      </c>
      <c r="T35" s="129" t="str" cm="1">
        <f t="array" ref="T35">IFERROR(INDEX(InTutoring[],SMALL(IF(InTutoring[Unit 3 Post-Test 4]="Yes",ROW(AssessmentData[])-1),ROW(33:33)),1),"")</f>
        <v/>
      </c>
      <c r="U35" s="129" t="str" cm="1">
        <f t="array" ref="U35">IFERROR(INDEX(InTutoring[],SMALL(IF(InTutoring[Unit 3 Post-Test 5]="Yes",ROW(AssessmentData[])-1),ROW(33:33)),1),"")</f>
        <v/>
      </c>
      <c r="V35" s="130"/>
      <c r="W35" s="129" t="str" cm="1">
        <f t="array" ref="W35">IFERROR(INDEX(InTutoring[],SMALL(IF(InTutoring[Unit 3 Assessment]="Yes",ROW(AssessmentData[])-1),ROW(33:33)),1),"")</f>
        <v/>
      </c>
      <c r="X35" s="129" t="str" cm="1">
        <f t="array" ref="X35">IFERROR(INDEX(InTutoring[],SMALL(IF(InTutoring[Unit 4 Post-Test 1]="Yes",ROW(AssessmentData[])-1),ROW(33:33)),1),"")</f>
        <v/>
      </c>
      <c r="Y35" s="129" t="str" cm="1">
        <f t="array" ref="Y35">IFERROR(INDEX(InTutoring[],SMALL(IF(InTutoring[Unit 4 Post-Test 2]="Yes",ROW(AssessmentData[])-1),ROW(33:33)),1),"")</f>
        <v/>
      </c>
      <c r="Z35" s="129" t="str" cm="1">
        <f t="array" ref="Z35">IFERROR(INDEX(InTutoring[],SMALL(IF(InTutoring[Unit 4 Post-Test 3]="Yes",ROW(AssessmentData[])-1),ROW(33:33)),1),"")</f>
        <v/>
      </c>
      <c r="AA35" s="129" t="str" cm="1">
        <f t="array" ref="AA35">IFERROR(INDEX(InTutoring[],SMALL(IF(InTutoring[Unit 4 Post-Test 4]="Yes",ROW(AssessmentData[])-1),ROW(33:33)),1),"")</f>
        <v/>
      </c>
      <c r="AB35" s="129" t="str" cm="1">
        <f t="array" ref="AB35">IFERROR(INDEX(InTutoring[],SMALL(IF(InTutoring[Unit 4 Post-Test 5]="Yes",ROW(AssessmentData[])-1),ROW(33:33)),1),"")</f>
        <v/>
      </c>
      <c r="AC35" s="130"/>
      <c r="AD35" s="129" t="str" cm="1">
        <f t="array" ref="AD35">IFERROR(INDEX(InTutoring[],SMALL(IF(InTutoring[Unit 4 Assessment]="Yes",ROW(AssessmentData[])-1),ROW(33:33)),1),"")</f>
        <v/>
      </c>
      <c r="AE35" s="129" t="str" cm="1">
        <f t="array" ref="AE35">IFERROR(INDEX(InTutoring[],SMALL(IF(InTutoring[Unit 5 Post-Test 1]="Yes",ROW(AssessmentData[])-1),ROW(33:33)),1),"")</f>
        <v/>
      </c>
      <c r="AF35" s="129" t="str" cm="1">
        <f t="array" ref="AF35">IFERROR(INDEX(InTutoring[],SMALL(IF(InTutoring[Unit 5 Post-Test 2]="Yes",ROW(AssessmentData[])-1),ROW(33:33)),1),"")</f>
        <v/>
      </c>
      <c r="AG35" s="129" t="str" cm="1">
        <f t="array" ref="AG35">IFERROR(INDEX(InTutoring[],SMALL(IF(InTutoring[Unit 5 Post-Test 3]="Yes",ROW(AssessmentData[])-1),ROW(33:33)),1),"")</f>
        <v/>
      </c>
      <c r="AH35" s="129" t="str" cm="1">
        <f t="array" ref="AH35">IFERROR(INDEX(InTutoring[],SMALL(IF(InTutoring[Unit 5 Post-Test 4]="Yes",ROW(AssessmentData[])-1),ROW(33:33)),1),"")</f>
        <v/>
      </c>
      <c r="AI35" s="129" t="str" cm="1">
        <f t="array" ref="AI35">IFERROR(INDEX(InTutoring[],SMALL(IF(InTutoring[Unit 5 Post-Test 5]="Yes",ROW(AssessmentData[])-1),ROW(33:33)),1),"")</f>
        <v/>
      </c>
      <c r="AJ35" s="130"/>
      <c r="AK35" s="129" t="str" cm="1">
        <f t="array" ref="AK35">IFERROR(INDEX(InTutoring[],SMALL(IF(InTutoring[Unit 5 Assessment]="Yes",ROW(AssessmentData[])-1),ROW(33:33)),1),"")</f>
        <v/>
      </c>
      <c r="AL35" s="129" t="str" cm="1">
        <f t="array" ref="AL35">IFERROR(INDEX(InTutoring[],SMALL(IF(InTutoring[Unit 6 Post-Test 1]="Yes",ROW(AssessmentData[])-1),ROW(33:33)),1),"")</f>
        <v/>
      </c>
      <c r="AM35" s="129" t="str" cm="1">
        <f t="array" ref="AM35">IFERROR(INDEX(InTutoring[],SMALL(IF(InTutoring[Unit 6 Post-Test 2]="Yes",ROW(AssessmentData[])-1),ROW(33:33)),1),"")</f>
        <v/>
      </c>
      <c r="AN35" s="129" t="str" cm="1">
        <f t="array" ref="AN35">IFERROR(INDEX(InTutoring[],SMALL(IF(InTutoring[Unit 6 Post-Test 3]="Yes",ROW(AssessmentData[])-1),ROW(33:33)),1),"")</f>
        <v/>
      </c>
      <c r="AO35" s="129" t="str" cm="1">
        <f t="array" ref="AO35">IFERROR(INDEX(InTutoring[],SMALL(IF(InTutoring[Unit 6 Post-Test 4]="Yes",ROW(AssessmentData[])-1),ROW(33:33)),1),"")</f>
        <v/>
      </c>
      <c r="AP35" s="129" t="str" cm="1">
        <f t="array" ref="AP35">IFERROR(INDEX(InTutoring[],SMALL(IF(InTutoring[Unit 6 Post-Test 5]="Yes",ROW(AssessmentData[])-1),ROW(33:33)),1),"")</f>
        <v/>
      </c>
    </row>
    <row r="36" spans="2:42" s="122" customFormat="1" ht="14.25" x14ac:dyDescent="0.2">
      <c r="B36" s="129" t="str" cm="1">
        <f t="array" ref="B36">IFERROR(INDEX(InTutoring[],SMALL(IF(InTutoring[BOY Benchmark]="Yes",ROW(AssessmentData[])-1),ROW(34:34)),1),"")</f>
        <v/>
      </c>
      <c r="C36" s="129" t="str" cm="1">
        <f t="array" ref="C36">IFERROR(INDEX(InTutoring[],SMALL(IF(InTutoring[Unit 1 Post-Test 1]="Yes",ROW(AssessmentData[])-1),ROW(34:34)),1),"")</f>
        <v/>
      </c>
      <c r="D36" s="129" t="str" cm="1">
        <f t="array" ref="D36">IFERROR(INDEX(InTutoring[],SMALL(IF(InTutoring[Unit 1 Post-Test 2]="Yes",ROW(AssessmentData[])-1),ROW(34:34)),1),"")</f>
        <v/>
      </c>
      <c r="E36" s="129" t="str" cm="1">
        <f t="array" ref="E36">IFERROR(INDEX(InTutoring[],SMALL(IF(InTutoring[Unit 1 Post-Test 3]="Yes",ROW(AssessmentData[])-1),ROW(34:34)),1),"")</f>
        <v/>
      </c>
      <c r="F36" s="129" t="str" cm="1">
        <f t="array" ref="F36">IFERROR(INDEX(InTutoring[],SMALL(IF(InTutoring[Unit 1 Post-Test 4]="Yes",ROW(AssessmentData[])-1),ROW(34:34)),1),"")</f>
        <v/>
      </c>
      <c r="G36" s="129"/>
      <c r="H36" s="130"/>
      <c r="I36" s="129" t="str" cm="1">
        <f t="array" ref="I36">IFERROR(INDEX(InTutoring[],SMALL(IF(InTutoring[Unit 1 Assessment]="Yes",ROW(AssessmentData[])-1),ROW(34:34)),1),"")</f>
        <v/>
      </c>
      <c r="J36" s="129" t="str" cm="1">
        <f t="array" ref="J36">IFERROR(INDEX(InTutoring[],SMALL(IF(InTutoring[Unit 2 Post-Test 1]="Yes",ROW(AssessmentData[])-1),ROW(34:34)),1),"")</f>
        <v/>
      </c>
      <c r="K36" s="129" t="str" cm="1">
        <f t="array" ref="K36">IFERROR(INDEX(InTutoring[],SMALL(IF(InTutoring[Unit 2 Post-Test 2]="Yes",ROW(AssessmentData[])-1),ROW(34:34)),1),"")</f>
        <v/>
      </c>
      <c r="L36" s="129" t="str" cm="1">
        <f t="array" ref="L36">IFERROR(INDEX(InTutoring[],SMALL(IF(InTutoring[Unit 2 Post-Test 3]="Yes",ROW(AssessmentData[])-1),ROW(34:34)),1),"")</f>
        <v/>
      </c>
      <c r="M36" s="129" t="str" cm="1">
        <f t="array" ref="M36">IFERROR(INDEX(InTutoring[],SMALL(IF(InTutoring[Unit 2 Post-Test 4]="Yes",ROW(AssessmentData[])-1),ROW(34:34)),1),"")</f>
        <v/>
      </c>
      <c r="N36" s="129" t="str" cm="1">
        <f t="array" ref="N36">IFERROR(INDEX(InTutoring[],SMALL(IF(InTutoring[Unit 2 Post-Test 5]="Yes",ROW(AssessmentData[])-1),ROW(34:34)),1),"")</f>
        <v/>
      </c>
      <c r="O36" s="129"/>
      <c r="P36" s="129" t="str" cm="1">
        <f t="array" ref="P36">IFERROR(INDEX(InTutoring[],SMALL(IF(InTutoring[Unit 2 Assessment]="Yes",ROW(AssessmentData[])-1),ROW(34:34)),1),"")</f>
        <v/>
      </c>
      <c r="Q36" s="129" t="str" cm="1">
        <f t="array" ref="Q36">IFERROR(INDEX(InTutoring[],SMALL(IF(InTutoring[Unit 3 Post-Test 1]="Yes",ROW(AssessmentData[])-1),ROW(34:34)),1),"")</f>
        <v/>
      </c>
      <c r="R36" s="129" t="str" cm="1">
        <f t="array" ref="R36">IFERROR(INDEX(InTutoring[],SMALL(IF(InTutoring[Unit 3 Post-Test 2]="Yes",ROW(AssessmentData[])-1),ROW(34:34)),1),"")</f>
        <v/>
      </c>
      <c r="S36" s="129" t="str" cm="1">
        <f t="array" ref="S36">IFERROR(INDEX(InTutoring[],SMALL(IF(InTutoring[Unit 3 Post-Test 3]="Yes",ROW(AssessmentData[])-1),ROW(34:34)),1),"")</f>
        <v/>
      </c>
      <c r="T36" s="129" t="str" cm="1">
        <f t="array" ref="T36">IFERROR(INDEX(InTutoring[],SMALL(IF(InTutoring[Unit 3 Post-Test 4]="Yes",ROW(AssessmentData[])-1),ROW(34:34)),1),"")</f>
        <v/>
      </c>
      <c r="U36" s="129" t="str" cm="1">
        <f t="array" ref="U36">IFERROR(INDEX(InTutoring[],SMALL(IF(InTutoring[Unit 3 Post-Test 5]="Yes",ROW(AssessmentData[])-1),ROW(34:34)),1),"")</f>
        <v/>
      </c>
      <c r="V36" s="130"/>
      <c r="W36" s="129" t="str" cm="1">
        <f t="array" ref="W36">IFERROR(INDEX(InTutoring[],SMALL(IF(InTutoring[Unit 3 Assessment]="Yes",ROW(AssessmentData[])-1),ROW(34:34)),1),"")</f>
        <v/>
      </c>
      <c r="X36" s="129" t="str" cm="1">
        <f t="array" ref="X36">IFERROR(INDEX(InTutoring[],SMALL(IF(InTutoring[Unit 4 Post-Test 1]="Yes",ROW(AssessmentData[])-1),ROW(34:34)),1),"")</f>
        <v/>
      </c>
      <c r="Y36" s="129" t="str" cm="1">
        <f t="array" ref="Y36">IFERROR(INDEX(InTutoring[],SMALL(IF(InTutoring[Unit 4 Post-Test 2]="Yes",ROW(AssessmentData[])-1),ROW(34:34)),1),"")</f>
        <v/>
      </c>
      <c r="Z36" s="129" t="str" cm="1">
        <f t="array" ref="Z36">IFERROR(INDEX(InTutoring[],SMALL(IF(InTutoring[Unit 4 Post-Test 3]="Yes",ROW(AssessmentData[])-1),ROW(34:34)),1),"")</f>
        <v/>
      </c>
      <c r="AA36" s="129" t="str" cm="1">
        <f t="array" ref="AA36">IFERROR(INDEX(InTutoring[],SMALL(IF(InTutoring[Unit 4 Post-Test 4]="Yes",ROW(AssessmentData[])-1),ROW(34:34)),1),"")</f>
        <v/>
      </c>
      <c r="AB36" s="129" t="str" cm="1">
        <f t="array" ref="AB36">IFERROR(INDEX(InTutoring[],SMALL(IF(InTutoring[Unit 4 Post-Test 5]="Yes",ROW(AssessmentData[])-1),ROW(34:34)),1),"")</f>
        <v/>
      </c>
      <c r="AC36" s="130"/>
      <c r="AD36" s="129" t="str" cm="1">
        <f t="array" ref="AD36">IFERROR(INDEX(InTutoring[],SMALL(IF(InTutoring[Unit 4 Assessment]="Yes",ROW(AssessmentData[])-1),ROW(34:34)),1),"")</f>
        <v/>
      </c>
      <c r="AE36" s="129" t="str" cm="1">
        <f t="array" ref="AE36">IFERROR(INDEX(InTutoring[],SMALL(IF(InTutoring[Unit 5 Post-Test 1]="Yes",ROW(AssessmentData[])-1),ROW(34:34)),1),"")</f>
        <v/>
      </c>
      <c r="AF36" s="129" t="str" cm="1">
        <f t="array" ref="AF36">IFERROR(INDEX(InTutoring[],SMALL(IF(InTutoring[Unit 5 Post-Test 2]="Yes",ROW(AssessmentData[])-1),ROW(34:34)),1),"")</f>
        <v/>
      </c>
      <c r="AG36" s="129" t="str" cm="1">
        <f t="array" ref="AG36">IFERROR(INDEX(InTutoring[],SMALL(IF(InTutoring[Unit 5 Post-Test 3]="Yes",ROW(AssessmentData[])-1),ROW(34:34)),1),"")</f>
        <v/>
      </c>
      <c r="AH36" s="129" t="str" cm="1">
        <f t="array" ref="AH36">IFERROR(INDEX(InTutoring[],SMALL(IF(InTutoring[Unit 5 Post-Test 4]="Yes",ROW(AssessmentData[])-1),ROW(34:34)),1),"")</f>
        <v/>
      </c>
      <c r="AI36" s="129" t="str" cm="1">
        <f t="array" ref="AI36">IFERROR(INDEX(InTutoring[],SMALL(IF(InTutoring[Unit 5 Post-Test 5]="Yes",ROW(AssessmentData[])-1),ROW(34:34)),1),"")</f>
        <v/>
      </c>
      <c r="AJ36" s="130"/>
      <c r="AK36" s="129" t="str" cm="1">
        <f t="array" ref="AK36">IFERROR(INDEX(InTutoring[],SMALL(IF(InTutoring[Unit 5 Assessment]="Yes",ROW(AssessmentData[])-1),ROW(34:34)),1),"")</f>
        <v/>
      </c>
      <c r="AL36" s="129" t="str" cm="1">
        <f t="array" ref="AL36">IFERROR(INDEX(InTutoring[],SMALL(IF(InTutoring[Unit 6 Post-Test 1]="Yes",ROW(AssessmentData[])-1),ROW(34:34)),1),"")</f>
        <v/>
      </c>
      <c r="AM36" s="129" t="str" cm="1">
        <f t="array" ref="AM36">IFERROR(INDEX(InTutoring[],SMALL(IF(InTutoring[Unit 6 Post-Test 2]="Yes",ROW(AssessmentData[])-1),ROW(34:34)),1),"")</f>
        <v/>
      </c>
      <c r="AN36" s="129" t="str" cm="1">
        <f t="array" ref="AN36">IFERROR(INDEX(InTutoring[],SMALL(IF(InTutoring[Unit 6 Post-Test 3]="Yes",ROW(AssessmentData[])-1),ROW(34:34)),1),"")</f>
        <v/>
      </c>
      <c r="AO36" s="129" t="str" cm="1">
        <f t="array" ref="AO36">IFERROR(INDEX(InTutoring[],SMALL(IF(InTutoring[Unit 6 Post-Test 4]="Yes",ROW(AssessmentData[])-1),ROW(34:34)),1),"")</f>
        <v/>
      </c>
      <c r="AP36" s="129" t="str" cm="1">
        <f t="array" ref="AP36">IFERROR(INDEX(InTutoring[],SMALL(IF(InTutoring[Unit 6 Post-Test 5]="Yes",ROW(AssessmentData[])-1),ROW(34:34)),1),"")</f>
        <v/>
      </c>
    </row>
    <row r="37" spans="2:42" s="122" customFormat="1" ht="14.25" x14ac:dyDescent="0.2">
      <c r="B37" s="129" t="str" cm="1">
        <f t="array" ref="B37">IFERROR(INDEX(InTutoring[],SMALL(IF(InTutoring[BOY Benchmark]="Yes",ROW(AssessmentData[])-1),ROW(35:35)),1),"")</f>
        <v/>
      </c>
      <c r="C37" s="129" t="str" cm="1">
        <f t="array" ref="C37">IFERROR(INDEX(InTutoring[],SMALL(IF(InTutoring[Unit 1 Post-Test 1]="Yes",ROW(AssessmentData[])-1),ROW(35:35)),1),"")</f>
        <v/>
      </c>
      <c r="D37" s="129" t="str" cm="1">
        <f t="array" ref="D37">IFERROR(INDEX(InTutoring[],SMALL(IF(InTutoring[Unit 1 Post-Test 2]="Yes",ROW(AssessmentData[])-1),ROW(35:35)),1),"")</f>
        <v/>
      </c>
      <c r="E37" s="129" t="str" cm="1">
        <f t="array" ref="E37">IFERROR(INDEX(InTutoring[],SMALL(IF(InTutoring[Unit 1 Post-Test 3]="Yes",ROW(AssessmentData[])-1),ROW(35:35)),1),"")</f>
        <v/>
      </c>
      <c r="F37" s="129" t="str" cm="1">
        <f t="array" ref="F37">IFERROR(INDEX(InTutoring[],SMALL(IF(InTutoring[Unit 1 Post-Test 4]="Yes",ROW(AssessmentData[])-1),ROW(35:35)),1),"")</f>
        <v/>
      </c>
      <c r="G37" s="129"/>
      <c r="H37" s="130"/>
      <c r="I37" s="129" t="str" cm="1">
        <f t="array" ref="I37">IFERROR(INDEX(InTutoring[],SMALL(IF(InTutoring[Unit 1 Assessment]="Yes",ROW(AssessmentData[])-1),ROW(35:35)),1),"")</f>
        <v/>
      </c>
      <c r="J37" s="129" t="str" cm="1">
        <f t="array" ref="J37">IFERROR(INDEX(InTutoring[],SMALL(IF(InTutoring[Unit 2 Post-Test 1]="Yes",ROW(AssessmentData[])-1),ROW(35:35)),1),"")</f>
        <v/>
      </c>
      <c r="K37" s="129" t="str" cm="1">
        <f t="array" ref="K37">IFERROR(INDEX(InTutoring[],SMALL(IF(InTutoring[Unit 2 Post-Test 2]="Yes",ROW(AssessmentData[])-1),ROW(35:35)),1),"")</f>
        <v/>
      </c>
      <c r="L37" s="129" t="str" cm="1">
        <f t="array" ref="L37">IFERROR(INDEX(InTutoring[],SMALL(IF(InTutoring[Unit 2 Post-Test 3]="Yes",ROW(AssessmentData[])-1),ROW(35:35)),1),"")</f>
        <v/>
      </c>
      <c r="M37" s="129" t="str" cm="1">
        <f t="array" ref="M37">IFERROR(INDEX(InTutoring[],SMALL(IF(InTutoring[Unit 2 Post-Test 4]="Yes",ROW(AssessmentData[])-1),ROW(35:35)),1),"")</f>
        <v/>
      </c>
      <c r="N37" s="129" t="str" cm="1">
        <f t="array" ref="N37">IFERROR(INDEX(InTutoring[],SMALL(IF(InTutoring[Unit 2 Post-Test 5]="Yes",ROW(AssessmentData[])-1),ROW(35:35)),1),"")</f>
        <v/>
      </c>
      <c r="O37" s="129"/>
      <c r="P37" s="129" t="str" cm="1">
        <f t="array" ref="P37">IFERROR(INDEX(InTutoring[],SMALL(IF(InTutoring[Unit 2 Assessment]="Yes",ROW(AssessmentData[])-1),ROW(35:35)),1),"")</f>
        <v/>
      </c>
      <c r="Q37" s="129" t="str" cm="1">
        <f t="array" ref="Q37">IFERROR(INDEX(InTutoring[],SMALL(IF(InTutoring[Unit 3 Post-Test 1]="Yes",ROW(AssessmentData[])-1),ROW(35:35)),1),"")</f>
        <v/>
      </c>
      <c r="R37" s="129" t="str" cm="1">
        <f t="array" ref="R37">IFERROR(INDEX(InTutoring[],SMALL(IF(InTutoring[Unit 3 Post-Test 2]="Yes",ROW(AssessmentData[])-1),ROW(35:35)),1),"")</f>
        <v/>
      </c>
      <c r="S37" s="129" t="str" cm="1">
        <f t="array" ref="S37">IFERROR(INDEX(InTutoring[],SMALL(IF(InTutoring[Unit 3 Post-Test 3]="Yes",ROW(AssessmentData[])-1),ROW(35:35)),1),"")</f>
        <v/>
      </c>
      <c r="T37" s="129" t="str" cm="1">
        <f t="array" ref="T37">IFERROR(INDEX(InTutoring[],SMALL(IF(InTutoring[Unit 3 Post-Test 4]="Yes",ROW(AssessmentData[])-1),ROW(35:35)),1),"")</f>
        <v/>
      </c>
      <c r="U37" s="129" t="str" cm="1">
        <f t="array" ref="U37">IFERROR(INDEX(InTutoring[],SMALL(IF(InTutoring[Unit 3 Post-Test 5]="Yes",ROW(AssessmentData[])-1),ROW(35:35)),1),"")</f>
        <v/>
      </c>
      <c r="V37" s="130"/>
      <c r="W37" s="129" t="str" cm="1">
        <f t="array" ref="W37">IFERROR(INDEX(InTutoring[],SMALL(IF(InTutoring[Unit 3 Assessment]="Yes",ROW(AssessmentData[])-1),ROW(35:35)),1),"")</f>
        <v/>
      </c>
      <c r="X37" s="129" t="str" cm="1">
        <f t="array" ref="X37">IFERROR(INDEX(InTutoring[],SMALL(IF(InTutoring[Unit 4 Post-Test 1]="Yes",ROW(AssessmentData[])-1),ROW(35:35)),1),"")</f>
        <v/>
      </c>
      <c r="Y37" s="129" t="str" cm="1">
        <f t="array" ref="Y37">IFERROR(INDEX(InTutoring[],SMALL(IF(InTutoring[Unit 4 Post-Test 2]="Yes",ROW(AssessmentData[])-1),ROW(35:35)),1),"")</f>
        <v/>
      </c>
      <c r="Z37" s="129" t="str" cm="1">
        <f t="array" ref="Z37">IFERROR(INDEX(InTutoring[],SMALL(IF(InTutoring[Unit 4 Post-Test 3]="Yes",ROW(AssessmentData[])-1),ROW(35:35)),1),"")</f>
        <v/>
      </c>
      <c r="AA37" s="129" t="str" cm="1">
        <f t="array" ref="AA37">IFERROR(INDEX(InTutoring[],SMALL(IF(InTutoring[Unit 4 Post-Test 4]="Yes",ROW(AssessmentData[])-1),ROW(35:35)),1),"")</f>
        <v/>
      </c>
      <c r="AB37" s="129" t="str" cm="1">
        <f t="array" ref="AB37">IFERROR(INDEX(InTutoring[],SMALL(IF(InTutoring[Unit 4 Post-Test 5]="Yes",ROW(AssessmentData[])-1),ROW(35:35)),1),"")</f>
        <v/>
      </c>
      <c r="AC37" s="130"/>
      <c r="AD37" s="129" t="str" cm="1">
        <f t="array" ref="AD37">IFERROR(INDEX(InTutoring[],SMALL(IF(InTutoring[Unit 4 Assessment]="Yes",ROW(AssessmentData[])-1),ROW(35:35)),1),"")</f>
        <v/>
      </c>
      <c r="AE37" s="129" t="str" cm="1">
        <f t="array" ref="AE37">IFERROR(INDEX(InTutoring[],SMALL(IF(InTutoring[Unit 5 Post-Test 1]="Yes",ROW(AssessmentData[])-1),ROW(35:35)),1),"")</f>
        <v/>
      </c>
      <c r="AF37" s="129" t="str" cm="1">
        <f t="array" ref="AF37">IFERROR(INDEX(InTutoring[],SMALL(IF(InTutoring[Unit 5 Post-Test 2]="Yes",ROW(AssessmentData[])-1),ROW(35:35)),1),"")</f>
        <v/>
      </c>
      <c r="AG37" s="129" t="str" cm="1">
        <f t="array" ref="AG37">IFERROR(INDEX(InTutoring[],SMALL(IF(InTutoring[Unit 5 Post-Test 3]="Yes",ROW(AssessmentData[])-1),ROW(35:35)),1),"")</f>
        <v/>
      </c>
      <c r="AH37" s="129" t="str" cm="1">
        <f t="array" ref="AH37">IFERROR(INDEX(InTutoring[],SMALL(IF(InTutoring[Unit 5 Post-Test 4]="Yes",ROW(AssessmentData[])-1),ROW(35:35)),1),"")</f>
        <v/>
      </c>
      <c r="AI37" s="129" t="str" cm="1">
        <f t="array" ref="AI37">IFERROR(INDEX(InTutoring[],SMALL(IF(InTutoring[Unit 5 Post-Test 5]="Yes",ROW(AssessmentData[])-1),ROW(35:35)),1),"")</f>
        <v/>
      </c>
      <c r="AJ37" s="130"/>
      <c r="AK37" s="129" t="str" cm="1">
        <f t="array" ref="AK37">IFERROR(INDEX(InTutoring[],SMALL(IF(InTutoring[Unit 5 Assessment]="Yes",ROW(AssessmentData[])-1),ROW(35:35)),1),"")</f>
        <v/>
      </c>
      <c r="AL37" s="129" t="str" cm="1">
        <f t="array" ref="AL37">IFERROR(INDEX(InTutoring[],SMALL(IF(InTutoring[Unit 6 Post-Test 1]="Yes",ROW(AssessmentData[])-1),ROW(35:35)),1),"")</f>
        <v/>
      </c>
      <c r="AM37" s="129" t="str" cm="1">
        <f t="array" ref="AM37">IFERROR(INDEX(InTutoring[],SMALL(IF(InTutoring[Unit 6 Post-Test 2]="Yes",ROW(AssessmentData[])-1),ROW(35:35)),1),"")</f>
        <v/>
      </c>
      <c r="AN37" s="129" t="str" cm="1">
        <f t="array" ref="AN37">IFERROR(INDEX(InTutoring[],SMALL(IF(InTutoring[Unit 6 Post-Test 3]="Yes",ROW(AssessmentData[])-1),ROW(35:35)),1),"")</f>
        <v/>
      </c>
      <c r="AO37" s="129" t="str" cm="1">
        <f t="array" ref="AO37">IFERROR(INDEX(InTutoring[],SMALL(IF(InTutoring[Unit 6 Post-Test 4]="Yes",ROW(AssessmentData[])-1),ROW(35:35)),1),"")</f>
        <v/>
      </c>
      <c r="AP37" s="129" t="str" cm="1">
        <f t="array" ref="AP37">IFERROR(INDEX(InTutoring[],SMALL(IF(InTutoring[Unit 6 Post-Test 5]="Yes",ROW(AssessmentData[])-1),ROW(35:35)),1),"")</f>
        <v/>
      </c>
    </row>
    <row r="38" spans="2:42" s="122" customFormat="1" ht="14.25" x14ac:dyDescent="0.2">
      <c r="B38" s="129" t="str" cm="1">
        <f t="array" ref="B38">IFERROR(INDEX(InTutoring[],SMALL(IF(InTutoring[BOY Benchmark]="Yes",ROW(AssessmentData[])-1),ROW(36:36)),1),"")</f>
        <v/>
      </c>
      <c r="C38" s="129" t="str" cm="1">
        <f t="array" ref="C38">IFERROR(INDEX(InTutoring[],SMALL(IF(InTutoring[Unit 1 Post-Test 1]="Yes",ROW(AssessmentData[])-1),ROW(36:36)),1),"")</f>
        <v/>
      </c>
      <c r="D38" s="129" t="str" cm="1">
        <f t="array" ref="D38">IFERROR(INDEX(InTutoring[],SMALL(IF(InTutoring[Unit 1 Post-Test 2]="Yes",ROW(AssessmentData[])-1),ROW(36:36)),1),"")</f>
        <v/>
      </c>
      <c r="E38" s="129" t="str" cm="1">
        <f t="array" ref="E38">IFERROR(INDEX(InTutoring[],SMALL(IF(InTutoring[Unit 1 Post-Test 3]="Yes",ROW(AssessmentData[])-1),ROW(36:36)),1),"")</f>
        <v/>
      </c>
      <c r="F38" s="129" t="str" cm="1">
        <f t="array" ref="F38">IFERROR(INDEX(InTutoring[],SMALL(IF(InTutoring[Unit 1 Post-Test 4]="Yes",ROW(AssessmentData[])-1),ROW(36:36)),1),"")</f>
        <v/>
      </c>
      <c r="G38" s="129"/>
      <c r="H38" s="130"/>
      <c r="I38" s="129" t="str" cm="1">
        <f t="array" ref="I38">IFERROR(INDEX(InTutoring[],SMALL(IF(InTutoring[Unit 1 Assessment]="Yes",ROW(AssessmentData[])-1),ROW(36:36)),1),"")</f>
        <v/>
      </c>
      <c r="J38" s="129" t="str" cm="1">
        <f t="array" ref="J38">IFERROR(INDEX(InTutoring[],SMALL(IF(InTutoring[Unit 2 Post-Test 1]="Yes",ROW(AssessmentData[])-1),ROW(36:36)),1),"")</f>
        <v/>
      </c>
      <c r="K38" s="129" t="str" cm="1">
        <f t="array" ref="K38">IFERROR(INDEX(InTutoring[],SMALL(IF(InTutoring[Unit 2 Post-Test 2]="Yes",ROW(AssessmentData[])-1),ROW(36:36)),1),"")</f>
        <v/>
      </c>
      <c r="L38" s="129" t="str" cm="1">
        <f t="array" ref="L38">IFERROR(INDEX(InTutoring[],SMALL(IF(InTutoring[Unit 2 Post-Test 3]="Yes",ROW(AssessmentData[])-1),ROW(36:36)),1),"")</f>
        <v/>
      </c>
      <c r="M38" s="129" t="str" cm="1">
        <f t="array" ref="M38">IFERROR(INDEX(InTutoring[],SMALL(IF(InTutoring[Unit 2 Post-Test 4]="Yes",ROW(AssessmentData[])-1),ROW(36:36)),1),"")</f>
        <v/>
      </c>
      <c r="N38" s="129" t="str" cm="1">
        <f t="array" ref="N38">IFERROR(INDEX(InTutoring[],SMALL(IF(InTutoring[Unit 2 Post-Test 5]="Yes",ROW(AssessmentData[])-1),ROW(36:36)),1),"")</f>
        <v/>
      </c>
      <c r="O38" s="129"/>
      <c r="P38" s="129" t="str" cm="1">
        <f t="array" ref="P38">IFERROR(INDEX(InTutoring[],SMALL(IF(InTutoring[Unit 2 Assessment]="Yes",ROW(AssessmentData[])-1),ROW(36:36)),1),"")</f>
        <v/>
      </c>
      <c r="Q38" s="129" t="str" cm="1">
        <f t="array" ref="Q38">IFERROR(INDEX(InTutoring[],SMALL(IF(InTutoring[Unit 3 Post-Test 1]="Yes",ROW(AssessmentData[])-1),ROW(36:36)),1),"")</f>
        <v/>
      </c>
      <c r="R38" s="129" t="str" cm="1">
        <f t="array" ref="R38">IFERROR(INDEX(InTutoring[],SMALL(IF(InTutoring[Unit 3 Post-Test 2]="Yes",ROW(AssessmentData[])-1),ROW(36:36)),1),"")</f>
        <v/>
      </c>
      <c r="S38" s="129" t="str" cm="1">
        <f t="array" ref="S38">IFERROR(INDEX(InTutoring[],SMALL(IF(InTutoring[Unit 3 Post-Test 3]="Yes",ROW(AssessmentData[])-1),ROW(36:36)),1),"")</f>
        <v/>
      </c>
      <c r="T38" s="129" t="str" cm="1">
        <f t="array" ref="T38">IFERROR(INDEX(InTutoring[],SMALL(IF(InTutoring[Unit 3 Post-Test 4]="Yes",ROW(AssessmentData[])-1),ROW(36:36)),1),"")</f>
        <v/>
      </c>
      <c r="U38" s="129" t="str" cm="1">
        <f t="array" ref="U38">IFERROR(INDEX(InTutoring[],SMALL(IF(InTutoring[Unit 3 Post-Test 5]="Yes",ROW(AssessmentData[])-1),ROW(36:36)),1),"")</f>
        <v/>
      </c>
      <c r="V38" s="130"/>
      <c r="W38" s="129" t="str" cm="1">
        <f t="array" ref="W38">IFERROR(INDEX(InTutoring[],SMALL(IF(InTutoring[Unit 3 Assessment]="Yes",ROW(AssessmentData[])-1),ROW(36:36)),1),"")</f>
        <v/>
      </c>
      <c r="X38" s="129" t="str" cm="1">
        <f t="array" ref="X38">IFERROR(INDEX(InTutoring[],SMALL(IF(InTutoring[Unit 4 Post-Test 1]="Yes",ROW(AssessmentData[])-1),ROW(36:36)),1),"")</f>
        <v/>
      </c>
      <c r="Y38" s="129" t="str" cm="1">
        <f t="array" ref="Y38">IFERROR(INDEX(InTutoring[],SMALL(IF(InTutoring[Unit 4 Post-Test 2]="Yes",ROW(AssessmentData[])-1),ROW(36:36)),1),"")</f>
        <v/>
      </c>
      <c r="Z38" s="129" t="str" cm="1">
        <f t="array" ref="Z38">IFERROR(INDEX(InTutoring[],SMALL(IF(InTutoring[Unit 4 Post-Test 3]="Yes",ROW(AssessmentData[])-1),ROW(36:36)),1),"")</f>
        <v/>
      </c>
      <c r="AA38" s="129" t="str" cm="1">
        <f t="array" ref="AA38">IFERROR(INDEX(InTutoring[],SMALL(IF(InTutoring[Unit 4 Post-Test 4]="Yes",ROW(AssessmentData[])-1),ROW(36:36)),1),"")</f>
        <v/>
      </c>
      <c r="AB38" s="129" t="str" cm="1">
        <f t="array" ref="AB38">IFERROR(INDEX(InTutoring[],SMALL(IF(InTutoring[Unit 4 Post-Test 5]="Yes",ROW(AssessmentData[])-1),ROW(36:36)),1),"")</f>
        <v/>
      </c>
      <c r="AC38" s="130"/>
      <c r="AD38" s="129" t="str" cm="1">
        <f t="array" ref="AD38">IFERROR(INDEX(InTutoring[],SMALL(IF(InTutoring[Unit 4 Assessment]="Yes",ROW(AssessmentData[])-1),ROW(36:36)),1),"")</f>
        <v/>
      </c>
      <c r="AE38" s="129" t="str" cm="1">
        <f t="array" ref="AE38">IFERROR(INDEX(InTutoring[],SMALL(IF(InTutoring[Unit 5 Post-Test 1]="Yes",ROW(AssessmentData[])-1),ROW(36:36)),1),"")</f>
        <v/>
      </c>
      <c r="AF38" s="129" t="str" cm="1">
        <f t="array" ref="AF38">IFERROR(INDEX(InTutoring[],SMALL(IF(InTutoring[Unit 5 Post-Test 2]="Yes",ROW(AssessmentData[])-1),ROW(36:36)),1),"")</f>
        <v/>
      </c>
      <c r="AG38" s="129" t="str" cm="1">
        <f t="array" ref="AG38">IFERROR(INDEX(InTutoring[],SMALL(IF(InTutoring[Unit 5 Post-Test 3]="Yes",ROW(AssessmentData[])-1),ROW(36:36)),1),"")</f>
        <v/>
      </c>
      <c r="AH38" s="129" t="str" cm="1">
        <f t="array" ref="AH38">IFERROR(INDEX(InTutoring[],SMALL(IF(InTutoring[Unit 5 Post-Test 4]="Yes",ROW(AssessmentData[])-1),ROW(36:36)),1),"")</f>
        <v/>
      </c>
      <c r="AI38" s="129" t="str" cm="1">
        <f t="array" ref="AI38">IFERROR(INDEX(InTutoring[],SMALL(IF(InTutoring[Unit 5 Post-Test 5]="Yes",ROW(AssessmentData[])-1),ROW(36:36)),1),"")</f>
        <v/>
      </c>
      <c r="AJ38" s="130"/>
      <c r="AK38" s="129" t="str" cm="1">
        <f t="array" ref="AK38">IFERROR(INDEX(InTutoring[],SMALL(IF(InTutoring[Unit 5 Assessment]="Yes",ROW(AssessmentData[])-1),ROW(36:36)),1),"")</f>
        <v/>
      </c>
      <c r="AL38" s="129" t="str" cm="1">
        <f t="array" ref="AL38">IFERROR(INDEX(InTutoring[],SMALL(IF(InTutoring[Unit 6 Post-Test 1]="Yes",ROW(AssessmentData[])-1),ROW(36:36)),1),"")</f>
        <v/>
      </c>
      <c r="AM38" s="129" t="str" cm="1">
        <f t="array" ref="AM38">IFERROR(INDEX(InTutoring[],SMALL(IF(InTutoring[Unit 6 Post-Test 2]="Yes",ROW(AssessmentData[])-1),ROW(36:36)),1),"")</f>
        <v/>
      </c>
      <c r="AN38" s="129" t="str" cm="1">
        <f t="array" ref="AN38">IFERROR(INDEX(InTutoring[],SMALL(IF(InTutoring[Unit 6 Post-Test 3]="Yes",ROW(AssessmentData[])-1),ROW(36:36)),1),"")</f>
        <v/>
      </c>
      <c r="AO38" s="129" t="str" cm="1">
        <f t="array" ref="AO38">IFERROR(INDEX(InTutoring[],SMALL(IF(InTutoring[Unit 6 Post-Test 4]="Yes",ROW(AssessmentData[])-1),ROW(36:36)),1),"")</f>
        <v/>
      </c>
      <c r="AP38" s="129" t="str" cm="1">
        <f t="array" ref="AP38">IFERROR(INDEX(InTutoring[],SMALL(IF(InTutoring[Unit 6 Post-Test 5]="Yes",ROW(AssessmentData[])-1),ROW(36:36)),1),"")</f>
        <v/>
      </c>
    </row>
    <row r="39" spans="2:42" s="122" customFormat="1" ht="14.25" x14ac:dyDescent="0.2">
      <c r="B39" s="129" t="str" cm="1">
        <f t="array" ref="B39">IFERROR(INDEX(InTutoring[],SMALL(IF(InTutoring[BOY Benchmark]="Yes",ROW(AssessmentData[])-1),ROW(37:37)),1),"")</f>
        <v/>
      </c>
      <c r="C39" s="129" t="str" cm="1">
        <f t="array" ref="C39">IFERROR(INDEX(InTutoring[],SMALL(IF(InTutoring[Unit 1 Post-Test 1]="Yes",ROW(AssessmentData[])-1),ROW(37:37)),1),"")</f>
        <v/>
      </c>
      <c r="D39" s="129" t="str" cm="1">
        <f t="array" ref="D39">IFERROR(INDEX(InTutoring[],SMALL(IF(InTutoring[Unit 1 Post-Test 2]="Yes",ROW(AssessmentData[])-1),ROW(37:37)),1),"")</f>
        <v/>
      </c>
      <c r="E39" s="129" t="str" cm="1">
        <f t="array" ref="E39">IFERROR(INDEX(InTutoring[],SMALL(IF(InTutoring[Unit 1 Post-Test 3]="Yes",ROW(AssessmentData[])-1),ROW(37:37)),1),"")</f>
        <v/>
      </c>
      <c r="F39" s="129" t="str" cm="1">
        <f t="array" ref="F39">IFERROR(INDEX(InTutoring[],SMALL(IF(InTutoring[Unit 1 Post-Test 4]="Yes",ROW(AssessmentData[])-1),ROW(37:37)),1),"")</f>
        <v/>
      </c>
      <c r="G39" s="129"/>
      <c r="H39" s="130"/>
      <c r="I39" s="129" t="str" cm="1">
        <f t="array" ref="I39">IFERROR(INDEX(InTutoring[],SMALL(IF(InTutoring[Unit 1 Assessment]="Yes",ROW(AssessmentData[])-1),ROW(37:37)),1),"")</f>
        <v/>
      </c>
      <c r="J39" s="129" t="str" cm="1">
        <f t="array" ref="J39">IFERROR(INDEX(InTutoring[],SMALL(IF(InTutoring[Unit 2 Post-Test 1]="Yes",ROW(AssessmentData[])-1),ROW(37:37)),1),"")</f>
        <v/>
      </c>
      <c r="K39" s="129" t="str" cm="1">
        <f t="array" ref="K39">IFERROR(INDEX(InTutoring[],SMALL(IF(InTutoring[Unit 2 Post-Test 2]="Yes",ROW(AssessmentData[])-1),ROW(37:37)),1),"")</f>
        <v/>
      </c>
      <c r="L39" s="129" t="str" cm="1">
        <f t="array" ref="L39">IFERROR(INDEX(InTutoring[],SMALL(IF(InTutoring[Unit 2 Post-Test 3]="Yes",ROW(AssessmentData[])-1),ROW(37:37)),1),"")</f>
        <v/>
      </c>
      <c r="M39" s="129" t="str" cm="1">
        <f t="array" ref="M39">IFERROR(INDEX(InTutoring[],SMALL(IF(InTutoring[Unit 2 Post-Test 4]="Yes",ROW(AssessmentData[])-1),ROW(37:37)),1),"")</f>
        <v/>
      </c>
      <c r="N39" s="129" t="str" cm="1">
        <f t="array" ref="N39">IFERROR(INDEX(InTutoring[],SMALL(IF(InTutoring[Unit 2 Post-Test 5]="Yes",ROW(AssessmentData[])-1),ROW(37:37)),1),"")</f>
        <v/>
      </c>
      <c r="O39" s="129"/>
      <c r="P39" s="129" t="str" cm="1">
        <f t="array" ref="P39">IFERROR(INDEX(InTutoring[],SMALL(IF(InTutoring[Unit 2 Assessment]="Yes",ROW(AssessmentData[])-1),ROW(37:37)),1),"")</f>
        <v/>
      </c>
      <c r="Q39" s="129" t="str" cm="1">
        <f t="array" ref="Q39">IFERROR(INDEX(InTutoring[],SMALL(IF(InTutoring[Unit 3 Post-Test 1]="Yes",ROW(AssessmentData[])-1),ROW(37:37)),1),"")</f>
        <v/>
      </c>
      <c r="R39" s="129" t="str" cm="1">
        <f t="array" ref="R39">IFERROR(INDEX(InTutoring[],SMALL(IF(InTutoring[Unit 3 Post-Test 2]="Yes",ROW(AssessmentData[])-1),ROW(37:37)),1),"")</f>
        <v/>
      </c>
      <c r="S39" s="129" t="str" cm="1">
        <f t="array" ref="S39">IFERROR(INDEX(InTutoring[],SMALL(IF(InTutoring[Unit 3 Post-Test 3]="Yes",ROW(AssessmentData[])-1),ROW(37:37)),1),"")</f>
        <v/>
      </c>
      <c r="T39" s="129" t="str" cm="1">
        <f t="array" ref="T39">IFERROR(INDEX(InTutoring[],SMALL(IF(InTutoring[Unit 3 Post-Test 4]="Yes",ROW(AssessmentData[])-1),ROW(37:37)),1),"")</f>
        <v/>
      </c>
      <c r="U39" s="129" t="str" cm="1">
        <f t="array" ref="U39">IFERROR(INDEX(InTutoring[],SMALL(IF(InTutoring[Unit 3 Post-Test 5]="Yes",ROW(AssessmentData[])-1),ROW(37:37)),1),"")</f>
        <v/>
      </c>
      <c r="V39" s="130"/>
      <c r="W39" s="129" t="str" cm="1">
        <f t="array" ref="W39">IFERROR(INDEX(InTutoring[],SMALL(IF(InTutoring[Unit 3 Assessment]="Yes",ROW(AssessmentData[])-1),ROW(37:37)),1),"")</f>
        <v/>
      </c>
      <c r="X39" s="129" t="str" cm="1">
        <f t="array" ref="X39">IFERROR(INDEX(InTutoring[],SMALL(IF(InTutoring[Unit 4 Post-Test 1]="Yes",ROW(AssessmentData[])-1),ROW(37:37)),1),"")</f>
        <v/>
      </c>
      <c r="Y39" s="129" t="str" cm="1">
        <f t="array" ref="Y39">IFERROR(INDEX(InTutoring[],SMALL(IF(InTutoring[Unit 4 Post-Test 2]="Yes",ROW(AssessmentData[])-1),ROW(37:37)),1),"")</f>
        <v/>
      </c>
      <c r="Z39" s="129" t="str" cm="1">
        <f t="array" ref="Z39">IFERROR(INDEX(InTutoring[],SMALL(IF(InTutoring[Unit 4 Post-Test 3]="Yes",ROW(AssessmentData[])-1),ROW(37:37)),1),"")</f>
        <v/>
      </c>
      <c r="AA39" s="129" t="str" cm="1">
        <f t="array" ref="AA39">IFERROR(INDEX(InTutoring[],SMALL(IF(InTutoring[Unit 4 Post-Test 4]="Yes",ROW(AssessmentData[])-1),ROW(37:37)),1),"")</f>
        <v/>
      </c>
      <c r="AB39" s="129" t="str" cm="1">
        <f t="array" ref="AB39">IFERROR(INDEX(InTutoring[],SMALL(IF(InTutoring[Unit 4 Post-Test 5]="Yes",ROW(AssessmentData[])-1),ROW(37:37)),1),"")</f>
        <v/>
      </c>
      <c r="AC39" s="130"/>
      <c r="AD39" s="129" t="str" cm="1">
        <f t="array" ref="AD39">IFERROR(INDEX(InTutoring[],SMALL(IF(InTutoring[Unit 4 Assessment]="Yes",ROW(AssessmentData[])-1),ROW(37:37)),1),"")</f>
        <v/>
      </c>
      <c r="AE39" s="129" t="str" cm="1">
        <f t="array" ref="AE39">IFERROR(INDEX(InTutoring[],SMALL(IF(InTutoring[Unit 5 Post-Test 1]="Yes",ROW(AssessmentData[])-1),ROW(37:37)),1),"")</f>
        <v/>
      </c>
      <c r="AF39" s="129" t="str" cm="1">
        <f t="array" ref="AF39">IFERROR(INDEX(InTutoring[],SMALL(IF(InTutoring[Unit 5 Post-Test 2]="Yes",ROW(AssessmentData[])-1),ROW(37:37)),1),"")</f>
        <v/>
      </c>
      <c r="AG39" s="129" t="str" cm="1">
        <f t="array" ref="AG39">IFERROR(INDEX(InTutoring[],SMALL(IF(InTutoring[Unit 5 Post-Test 3]="Yes",ROW(AssessmentData[])-1),ROW(37:37)),1),"")</f>
        <v/>
      </c>
      <c r="AH39" s="129" t="str" cm="1">
        <f t="array" ref="AH39">IFERROR(INDEX(InTutoring[],SMALL(IF(InTutoring[Unit 5 Post-Test 4]="Yes",ROW(AssessmentData[])-1),ROW(37:37)),1),"")</f>
        <v/>
      </c>
      <c r="AI39" s="129" t="str" cm="1">
        <f t="array" ref="AI39">IFERROR(INDEX(InTutoring[],SMALL(IF(InTutoring[Unit 5 Post-Test 5]="Yes",ROW(AssessmentData[])-1),ROW(37:37)),1),"")</f>
        <v/>
      </c>
      <c r="AJ39" s="130"/>
      <c r="AK39" s="129" t="str" cm="1">
        <f t="array" ref="AK39">IFERROR(INDEX(InTutoring[],SMALL(IF(InTutoring[Unit 5 Assessment]="Yes",ROW(AssessmentData[])-1),ROW(37:37)),1),"")</f>
        <v/>
      </c>
      <c r="AL39" s="129" t="str" cm="1">
        <f t="array" ref="AL39">IFERROR(INDEX(InTutoring[],SMALL(IF(InTutoring[Unit 6 Post-Test 1]="Yes",ROW(AssessmentData[])-1),ROW(37:37)),1),"")</f>
        <v/>
      </c>
      <c r="AM39" s="129" t="str" cm="1">
        <f t="array" ref="AM39">IFERROR(INDEX(InTutoring[],SMALL(IF(InTutoring[Unit 6 Post-Test 2]="Yes",ROW(AssessmentData[])-1),ROW(37:37)),1),"")</f>
        <v/>
      </c>
      <c r="AN39" s="129" t="str" cm="1">
        <f t="array" ref="AN39">IFERROR(INDEX(InTutoring[],SMALL(IF(InTutoring[Unit 6 Post-Test 3]="Yes",ROW(AssessmentData[])-1),ROW(37:37)),1),"")</f>
        <v/>
      </c>
      <c r="AO39" s="129" t="str" cm="1">
        <f t="array" ref="AO39">IFERROR(INDEX(InTutoring[],SMALL(IF(InTutoring[Unit 6 Post-Test 4]="Yes",ROW(AssessmentData[])-1),ROW(37:37)),1),"")</f>
        <v/>
      </c>
      <c r="AP39" s="129" t="str" cm="1">
        <f t="array" ref="AP39">IFERROR(INDEX(InTutoring[],SMALL(IF(InTutoring[Unit 6 Post-Test 5]="Yes",ROW(AssessmentData[])-1),ROW(37:37)),1),"")</f>
        <v/>
      </c>
    </row>
    <row r="40" spans="2:42" s="122" customFormat="1" ht="14.25" x14ac:dyDescent="0.2">
      <c r="B40" s="129" t="str" cm="1">
        <f t="array" ref="B40">IFERROR(INDEX(InTutoring[],SMALL(IF(InTutoring[BOY Benchmark]="Yes",ROW(AssessmentData[])-1),ROW(38:38)),1),"")</f>
        <v/>
      </c>
      <c r="C40" s="129" t="str" cm="1">
        <f t="array" ref="C40">IFERROR(INDEX(InTutoring[],SMALL(IF(InTutoring[Unit 1 Post-Test 1]="Yes",ROW(AssessmentData[])-1),ROW(38:38)),1),"")</f>
        <v/>
      </c>
      <c r="D40" s="129" t="str" cm="1">
        <f t="array" ref="D40">IFERROR(INDEX(InTutoring[],SMALL(IF(InTutoring[Unit 1 Post-Test 2]="Yes",ROW(AssessmentData[])-1),ROW(38:38)),1),"")</f>
        <v/>
      </c>
      <c r="E40" s="129" t="str" cm="1">
        <f t="array" ref="E40">IFERROR(INDEX(InTutoring[],SMALL(IF(InTutoring[Unit 1 Post-Test 3]="Yes",ROW(AssessmentData[])-1),ROW(38:38)),1),"")</f>
        <v/>
      </c>
      <c r="F40" s="129" t="str" cm="1">
        <f t="array" ref="F40">IFERROR(INDEX(InTutoring[],SMALL(IF(InTutoring[Unit 1 Post-Test 4]="Yes",ROW(AssessmentData[])-1),ROW(38:38)),1),"")</f>
        <v/>
      </c>
      <c r="G40" s="129"/>
      <c r="H40" s="130"/>
      <c r="I40" s="129" t="str" cm="1">
        <f t="array" ref="I40">IFERROR(INDEX(InTutoring[],SMALL(IF(InTutoring[Unit 1 Assessment]="Yes",ROW(AssessmentData[])-1),ROW(38:38)),1),"")</f>
        <v/>
      </c>
      <c r="J40" s="129" t="str" cm="1">
        <f t="array" ref="J40">IFERROR(INDEX(InTutoring[],SMALL(IF(InTutoring[Unit 2 Post-Test 1]="Yes",ROW(AssessmentData[])-1),ROW(38:38)),1),"")</f>
        <v/>
      </c>
      <c r="K40" s="129" t="str" cm="1">
        <f t="array" ref="K40">IFERROR(INDEX(InTutoring[],SMALL(IF(InTutoring[Unit 2 Post-Test 2]="Yes",ROW(AssessmentData[])-1),ROW(38:38)),1),"")</f>
        <v/>
      </c>
      <c r="L40" s="129" t="str" cm="1">
        <f t="array" ref="L40">IFERROR(INDEX(InTutoring[],SMALL(IF(InTutoring[Unit 2 Post-Test 3]="Yes",ROW(AssessmentData[])-1),ROW(38:38)),1),"")</f>
        <v/>
      </c>
      <c r="M40" s="129" t="str" cm="1">
        <f t="array" ref="M40">IFERROR(INDEX(InTutoring[],SMALL(IF(InTutoring[Unit 2 Post-Test 4]="Yes",ROW(AssessmentData[])-1),ROW(38:38)),1),"")</f>
        <v/>
      </c>
      <c r="N40" s="129" t="str" cm="1">
        <f t="array" ref="N40">IFERROR(INDEX(InTutoring[],SMALL(IF(InTutoring[Unit 2 Post-Test 5]="Yes",ROW(AssessmentData[])-1),ROW(38:38)),1),"")</f>
        <v/>
      </c>
      <c r="O40" s="129"/>
      <c r="P40" s="129" t="str" cm="1">
        <f t="array" ref="P40">IFERROR(INDEX(InTutoring[],SMALL(IF(InTutoring[Unit 2 Assessment]="Yes",ROW(AssessmentData[])-1),ROW(38:38)),1),"")</f>
        <v/>
      </c>
      <c r="Q40" s="129" t="str" cm="1">
        <f t="array" ref="Q40">IFERROR(INDEX(InTutoring[],SMALL(IF(InTutoring[Unit 3 Post-Test 1]="Yes",ROW(AssessmentData[])-1),ROW(38:38)),1),"")</f>
        <v/>
      </c>
      <c r="R40" s="129" t="str" cm="1">
        <f t="array" ref="R40">IFERROR(INDEX(InTutoring[],SMALL(IF(InTutoring[Unit 3 Post-Test 2]="Yes",ROW(AssessmentData[])-1),ROW(38:38)),1),"")</f>
        <v/>
      </c>
      <c r="S40" s="129" t="str" cm="1">
        <f t="array" ref="S40">IFERROR(INDEX(InTutoring[],SMALL(IF(InTutoring[Unit 3 Post-Test 3]="Yes",ROW(AssessmentData[])-1),ROW(38:38)),1),"")</f>
        <v/>
      </c>
      <c r="T40" s="129" t="str" cm="1">
        <f t="array" ref="T40">IFERROR(INDEX(InTutoring[],SMALL(IF(InTutoring[Unit 3 Post-Test 4]="Yes",ROW(AssessmentData[])-1),ROW(38:38)),1),"")</f>
        <v/>
      </c>
      <c r="U40" s="129" t="str" cm="1">
        <f t="array" ref="U40">IFERROR(INDEX(InTutoring[],SMALL(IF(InTutoring[Unit 3 Post-Test 5]="Yes",ROW(AssessmentData[])-1),ROW(38:38)),1),"")</f>
        <v/>
      </c>
      <c r="V40" s="130"/>
      <c r="W40" s="129" t="str" cm="1">
        <f t="array" ref="W40">IFERROR(INDEX(InTutoring[],SMALL(IF(InTutoring[Unit 3 Assessment]="Yes",ROW(AssessmentData[])-1),ROW(38:38)),1),"")</f>
        <v/>
      </c>
      <c r="X40" s="129" t="str" cm="1">
        <f t="array" ref="X40">IFERROR(INDEX(InTutoring[],SMALL(IF(InTutoring[Unit 4 Post-Test 1]="Yes",ROW(AssessmentData[])-1),ROW(38:38)),1),"")</f>
        <v/>
      </c>
      <c r="Y40" s="129" t="str" cm="1">
        <f t="array" ref="Y40">IFERROR(INDEX(InTutoring[],SMALL(IF(InTutoring[Unit 4 Post-Test 2]="Yes",ROW(AssessmentData[])-1),ROW(38:38)),1),"")</f>
        <v/>
      </c>
      <c r="Z40" s="129" t="str" cm="1">
        <f t="array" ref="Z40">IFERROR(INDEX(InTutoring[],SMALL(IF(InTutoring[Unit 4 Post-Test 3]="Yes",ROW(AssessmentData[])-1),ROW(38:38)),1),"")</f>
        <v/>
      </c>
      <c r="AA40" s="129" t="str" cm="1">
        <f t="array" ref="AA40">IFERROR(INDEX(InTutoring[],SMALL(IF(InTutoring[Unit 4 Post-Test 4]="Yes",ROW(AssessmentData[])-1),ROW(38:38)),1),"")</f>
        <v/>
      </c>
      <c r="AB40" s="129" t="str" cm="1">
        <f t="array" ref="AB40">IFERROR(INDEX(InTutoring[],SMALL(IF(InTutoring[Unit 4 Post-Test 5]="Yes",ROW(AssessmentData[])-1),ROW(38:38)),1),"")</f>
        <v/>
      </c>
      <c r="AC40" s="130"/>
      <c r="AD40" s="129" t="str" cm="1">
        <f t="array" ref="AD40">IFERROR(INDEX(InTutoring[],SMALL(IF(InTutoring[Unit 4 Assessment]="Yes",ROW(AssessmentData[])-1),ROW(38:38)),1),"")</f>
        <v/>
      </c>
      <c r="AE40" s="129" t="str" cm="1">
        <f t="array" ref="AE40">IFERROR(INDEX(InTutoring[],SMALL(IF(InTutoring[Unit 5 Post-Test 1]="Yes",ROW(AssessmentData[])-1),ROW(38:38)),1),"")</f>
        <v/>
      </c>
      <c r="AF40" s="129" t="str" cm="1">
        <f t="array" ref="AF40">IFERROR(INDEX(InTutoring[],SMALL(IF(InTutoring[Unit 5 Post-Test 2]="Yes",ROW(AssessmentData[])-1),ROW(38:38)),1),"")</f>
        <v/>
      </c>
      <c r="AG40" s="129" t="str" cm="1">
        <f t="array" ref="AG40">IFERROR(INDEX(InTutoring[],SMALL(IF(InTutoring[Unit 5 Post-Test 3]="Yes",ROW(AssessmentData[])-1),ROW(38:38)),1),"")</f>
        <v/>
      </c>
      <c r="AH40" s="129" t="str" cm="1">
        <f t="array" ref="AH40">IFERROR(INDEX(InTutoring[],SMALL(IF(InTutoring[Unit 5 Post-Test 4]="Yes",ROW(AssessmentData[])-1),ROW(38:38)),1),"")</f>
        <v/>
      </c>
      <c r="AI40" s="129" t="str" cm="1">
        <f t="array" ref="AI40">IFERROR(INDEX(InTutoring[],SMALL(IF(InTutoring[Unit 5 Post-Test 5]="Yes",ROW(AssessmentData[])-1),ROW(38:38)),1),"")</f>
        <v/>
      </c>
      <c r="AJ40" s="130"/>
      <c r="AK40" s="129" t="str" cm="1">
        <f t="array" ref="AK40">IFERROR(INDEX(InTutoring[],SMALL(IF(InTutoring[Unit 5 Assessment]="Yes",ROW(AssessmentData[])-1),ROW(38:38)),1),"")</f>
        <v/>
      </c>
      <c r="AL40" s="129" t="str" cm="1">
        <f t="array" ref="AL40">IFERROR(INDEX(InTutoring[],SMALL(IF(InTutoring[Unit 6 Post-Test 1]="Yes",ROW(AssessmentData[])-1),ROW(38:38)),1),"")</f>
        <v/>
      </c>
      <c r="AM40" s="129" t="str" cm="1">
        <f t="array" ref="AM40">IFERROR(INDEX(InTutoring[],SMALL(IF(InTutoring[Unit 6 Post-Test 2]="Yes",ROW(AssessmentData[])-1),ROW(38:38)),1),"")</f>
        <v/>
      </c>
      <c r="AN40" s="129" t="str" cm="1">
        <f t="array" ref="AN40">IFERROR(INDEX(InTutoring[],SMALL(IF(InTutoring[Unit 6 Post-Test 3]="Yes",ROW(AssessmentData[])-1),ROW(38:38)),1),"")</f>
        <v/>
      </c>
      <c r="AO40" s="129" t="str" cm="1">
        <f t="array" ref="AO40">IFERROR(INDEX(InTutoring[],SMALL(IF(InTutoring[Unit 6 Post-Test 4]="Yes",ROW(AssessmentData[])-1),ROW(38:38)),1),"")</f>
        <v/>
      </c>
      <c r="AP40" s="129" t="str" cm="1">
        <f t="array" ref="AP40">IFERROR(INDEX(InTutoring[],SMALL(IF(InTutoring[Unit 6 Post-Test 5]="Yes",ROW(AssessmentData[])-1),ROW(38:38)),1),"")</f>
        <v/>
      </c>
    </row>
    <row r="41" spans="2:42" s="122" customFormat="1" ht="14.25" x14ac:dyDescent="0.2">
      <c r="B41" s="129" t="str" cm="1">
        <f t="array" ref="B41">IFERROR(INDEX(InTutoring[],SMALL(IF(InTutoring[BOY Benchmark]="Yes",ROW(AssessmentData[])-1),ROW(39:39)),1),"")</f>
        <v/>
      </c>
      <c r="C41" s="129" t="str" cm="1">
        <f t="array" ref="C41">IFERROR(INDEX(InTutoring[],SMALL(IF(InTutoring[Unit 1 Post-Test 1]="Yes",ROW(AssessmentData[])-1),ROW(39:39)),1),"")</f>
        <v/>
      </c>
      <c r="D41" s="129" t="str" cm="1">
        <f t="array" ref="D41">IFERROR(INDEX(InTutoring[],SMALL(IF(InTutoring[Unit 1 Post-Test 2]="Yes",ROW(AssessmentData[])-1),ROW(39:39)),1),"")</f>
        <v/>
      </c>
      <c r="E41" s="129" t="str" cm="1">
        <f t="array" ref="E41">IFERROR(INDEX(InTutoring[],SMALL(IF(InTutoring[Unit 1 Post-Test 3]="Yes",ROW(AssessmentData[])-1),ROW(39:39)),1),"")</f>
        <v/>
      </c>
      <c r="F41" s="129" t="str" cm="1">
        <f t="array" ref="F41">IFERROR(INDEX(InTutoring[],SMALL(IF(InTutoring[Unit 1 Post-Test 4]="Yes",ROW(AssessmentData[])-1),ROW(39:39)),1),"")</f>
        <v/>
      </c>
      <c r="G41" s="129"/>
      <c r="H41" s="130"/>
      <c r="I41" s="129" t="str" cm="1">
        <f t="array" ref="I41">IFERROR(INDEX(InTutoring[],SMALL(IF(InTutoring[Unit 1 Assessment]="Yes",ROW(AssessmentData[])-1),ROW(39:39)),1),"")</f>
        <v/>
      </c>
      <c r="J41" s="129" t="str" cm="1">
        <f t="array" ref="J41">IFERROR(INDEX(InTutoring[],SMALL(IF(InTutoring[Unit 2 Post-Test 1]="Yes",ROW(AssessmentData[])-1),ROW(39:39)),1),"")</f>
        <v/>
      </c>
      <c r="K41" s="129" t="str" cm="1">
        <f t="array" ref="K41">IFERROR(INDEX(InTutoring[],SMALL(IF(InTutoring[Unit 2 Post-Test 2]="Yes",ROW(AssessmentData[])-1),ROW(39:39)),1),"")</f>
        <v/>
      </c>
      <c r="L41" s="129" t="str" cm="1">
        <f t="array" ref="L41">IFERROR(INDEX(InTutoring[],SMALL(IF(InTutoring[Unit 2 Post-Test 3]="Yes",ROW(AssessmentData[])-1),ROW(39:39)),1),"")</f>
        <v/>
      </c>
      <c r="M41" s="129" t="str" cm="1">
        <f t="array" ref="M41">IFERROR(INDEX(InTutoring[],SMALL(IF(InTutoring[Unit 2 Post-Test 4]="Yes",ROW(AssessmentData[])-1),ROW(39:39)),1),"")</f>
        <v/>
      </c>
      <c r="N41" s="129" t="str" cm="1">
        <f t="array" ref="N41">IFERROR(INDEX(InTutoring[],SMALL(IF(InTutoring[Unit 2 Post-Test 5]="Yes",ROW(AssessmentData[])-1),ROW(39:39)),1),"")</f>
        <v/>
      </c>
      <c r="O41" s="129"/>
      <c r="P41" s="129" t="str" cm="1">
        <f t="array" ref="P41">IFERROR(INDEX(InTutoring[],SMALL(IF(InTutoring[Unit 2 Assessment]="Yes",ROW(AssessmentData[])-1),ROW(39:39)),1),"")</f>
        <v/>
      </c>
      <c r="Q41" s="129" t="str" cm="1">
        <f t="array" ref="Q41">IFERROR(INDEX(InTutoring[],SMALL(IF(InTutoring[Unit 3 Post-Test 1]="Yes",ROW(AssessmentData[])-1),ROW(39:39)),1),"")</f>
        <v/>
      </c>
      <c r="R41" s="129" t="str" cm="1">
        <f t="array" ref="R41">IFERROR(INDEX(InTutoring[],SMALL(IF(InTutoring[Unit 3 Post-Test 2]="Yes",ROW(AssessmentData[])-1),ROW(39:39)),1),"")</f>
        <v/>
      </c>
      <c r="S41" s="129" t="str" cm="1">
        <f t="array" ref="S41">IFERROR(INDEX(InTutoring[],SMALL(IF(InTutoring[Unit 3 Post-Test 3]="Yes",ROW(AssessmentData[])-1),ROW(39:39)),1),"")</f>
        <v/>
      </c>
      <c r="T41" s="129" t="str" cm="1">
        <f t="array" ref="T41">IFERROR(INDEX(InTutoring[],SMALL(IF(InTutoring[Unit 3 Post-Test 4]="Yes",ROW(AssessmentData[])-1),ROW(39:39)),1),"")</f>
        <v/>
      </c>
      <c r="U41" s="129" t="str" cm="1">
        <f t="array" ref="U41">IFERROR(INDEX(InTutoring[],SMALL(IF(InTutoring[Unit 3 Post-Test 5]="Yes",ROW(AssessmentData[])-1),ROW(39:39)),1),"")</f>
        <v/>
      </c>
      <c r="V41" s="130"/>
      <c r="W41" s="129" t="str" cm="1">
        <f t="array" ref="W41">IFERROR(INDEX(InTutoring[],SMALL(IF(InTutoring[Unit 3 Assessment]="Yes",ROW(AssessmentData[])-1),ROW(39:39)),1),"")</f>
        <v/>
      </c>
      <c r="X41" s="129" t="str" cm="1">
        <f t="array" ref="X41">IFERROR(INDEX(InTutoring[],SMALL(IF(InTutoring[Unit 4 Post-Test 1]="Yes",ROW(AssessmentData[])-1),ROW(39:39)),1),"")</f>
        <v/>
      </c>
      <c r="Y41" s="129" t="str" cm="1">
        <f t="array" ref="Y41">IFERROR(INDEX(InTutoring[],SMALL(IF(InTutoring[Unit 4 Post-Test 2]="Yes",ROW(AssessmentData[])-1),ROW(39:39)),1),"")</f>
        <v/>
      </c>
      <c r="Z41" s="129" t="str" cm="1">
        <f t="array" ref="Z41">IFERROR(INDEX(InTutoring[],SMALL(IF(InTutoring[Unit 4 Post-Test 3]="Yes",ROW(AssessmentData[])-1),ROW(39:39)),1),"")</f>
        <v/>
      </c>
      <c r="AA41" s="129" t="str" cm="1">
        <f t="array" ref="AA41">IFERROR(INDEX(InTutoring[],SMALL(IF(InTutoring[Unit 4 Post-Test 4]="Yes",ROW(AssessmentData[])-1),ROW(39:39)),1),"")</f>
        <v/>
      </c>
      <c r="AB41" s="129" t="str" cm="1">
        <f t="array" ref="AB41">IFERROR(INDEX(InTutoring[],SMALL(IF(InTutoring[Unit 4 Post-Test 5]="Yes",ROW(AssessmentData[])-1),ROW(39:39)),1),"")</f>
        <v/>
      </c>
      <c r="AC41" s="130"/>
      <c r="AD41" s="129" t="str" cm="1">
        <f t="array" ref="AD41">IFERROR(INDEX(InTutoring[],SMALL(IF(InTutoring[Unit 4 Assessment]="Yes",ROW(AssessmentData[])-1),ROW(39:39)),1),"")</f>
        <v/>
      </c>
      <c r="AE41" s="129" t="str" cm="1">
        <f t="array" ref="AE41">IFERROR(INDEX(InTutoring[],SMALL(IF(InTutoring[Unit 5 Post-Test 1]="Yes",ROW(AssessmentData[])-1),ROW(39:39)),1),"")</f>
        <v/>
      </c>
      <c r="AF41" s="129" t="str" cm="1">
        <f t="array" ref="AF41">IFERROR(INDEX(InTutoring[],SMALL(IF(InTutoring[Unit 5 Post-Test 2]="Yes",ROW(AssessmentData[])-1),ROW(39:39)),1),"")</f>
        <v/>
      </c>
      <c r="AG41" s="129" t="str" cm="1">
        <f t="array" ref="AG41">IFERROR(INDEX(InTutoring[],SMALL(IF(InTutoring[Unit 5 Post-Test 3]="Yes",ROW(AssessmentData[])-1),ROW(39:39)),1),"")</f>
        <v/>
      </c>
      <c r="AH41" s="129" t="str" cm="1">
        <f t="array" ref="AH41">IFERROR(INDEX(InTutoring[],SMALL(IF(InTutoring[Unit 5 Post-Test 4]="Yes",ROW(AssessmentData[])-1),ROW(39:39)),1),"")</f>
        <v/>
      </c>
      <c r="AI41" s="129" t="str" cm="1">
        <f t="array" ref="AI41">IFERROR(INDEX(InTutoring[],SMALL(IF(InTutoring[Unit 5 Post-Test 5]="Yes",ROW(AssessmentData[])-1),ROW(39:39)),1),"")</f>
        <v/>
      </c>
      <c r="AJ41" s="130"/>
      <c r="AK41" s="129" t="str" cm="1">
        <f t="array" ref="AK41">IFERROR(INDEX(InTutoring[],SMALL(IF(InTutoring[Unit 5 Assessment]="Yes",ROW(AssessmentData[])-1),ROW(39:39)),1),"")</f>
        <v/>
      </c>
      <c r="AL41" s="129" t="str" cm="1">
        <f t="array" ref="AL41">IFERROR(INDEX(InTutoring[],SMALL(IF(InTutoring[Unit 6 Post-Test 1]="Yes",ROW(AssessmentData[])-1),ROW(39:39)),1),"")</f>
        <v/>
      </c>
      <c r="AM41" s="129" t="str" cm="1">
        <f t="array" ref="AM41">IFERROR(INDEX(InTutoring[],SMALL(IF(InTutoring[Unit 6 Post-Test 2]="Yes",ROW(AssessmentData[])-1),ROW(39:39)),1),"")</f>
        <v/>
      </c>
      <c r="AN41" s="129" t="str" cm="1">
        <f t="array" ref="AN41">IFERROR(INDEX(InTutoring[],SMALL(IF(InTutoring[Unit 6 Post-Test 3]="Yes",ROW(AssessmentData[])-1),ROW(39:39)),1),"")</f>
        <v/>
      </c>
      <c r="AO41" s="129" t="str" cm="1">
        <f t="array" ref="AO41">IFERROR(INDEX(InTutoring[],SMALL(IF(InTutoring[Unit 6 Post-Test 4]="Yes",ROW(AssessmentData[])-1),ROW(39:39)),1),"")</f>
        <v/>
      </c>
      <c r="AP41" s="129" t="str" cm="1">
        <f t="array" ref="AP41">IFERROR(INDEX(InTutoring[],SMALL(IF(InTutoring[Unit 6 Post-Test 5]="Yes",ROW(AssessmentData[])-1),ROW(39:39)),1),"")</f>
        <v/>
      </c>
    </row>
    <row r="42" spans="2:42" s="122" customFormat="1" ht="14.25" x14ac:dyDescent="0.2">
      <c r="B42" s="129" t="str" cm="1">
        <f t="array" ref="B42">IFERROR(INDEX(InTutoring[],SMALL(IF(InTutoring[BOY Benchmark]="Yes",ROW(AssessmentData[])-1),ROW(40:40)),1),"")</f>
        <v/>
      </c>
      <c r="C42" s="129" t="str" cm="1">
        <f t="array" ref="C42">IFERROR(INDEX(InTutoring[],SMALL(IF(InTutoring[Unit 1 Post-Test 1]="Yes",ROW(AssessmentData[])-1),ROW(40:40)),1),"")</f>
        <v/>
      </c>
      <c r="D42" s="129" t="str" cm="1">
        <f t="array" ref="D42">IFERROR(INDEX(InTutoring[],SMALL(IF(InTutoring[Unit 1 Post-Test 2]="Yes",ROW(AssessmentData[])-1),ROW(40:40)),1),"")</f>
        <v/>
      </c>
      <c r="E42" s="129" t="str" cm="1">
        <f t="array" ref="E42">IFERROR(INDEX(InTutoring[],SMALL(IF(InTutoring[Unit 1 Post-Test 3]="Yes",ROW(AssessmentData[])-1),ROW(40:40)),1),"")</f>
        <v/>
      </c>
      <c r="F42" s="129" t="str" cm="1">
        <f t="array" ref="F42">IFERROR(INDEX(InTutoring[],SMALL(IF(InTutoring[Unit 1 Post-Test 4]="Yes",ROW(AssessmentData[])-1),ROW(40:40)),1),"")</f>
        <v/>
      </c>
      <c r="G42" s="129"/>
      <c r="H42" s="130"/>
      <c r="I42" s="129" t="str" cm="1">
        <f t="array" ref="I42">IFERROR(INDEX(InTutoring[],SMALL(IF(InTutoring[Unit 1 Assessment]="Yes",ROW(AssessmentData[])-1),ROW(40:40)),1),"")</f>
        <v/>
      </c>
      <c r="J42" s="129" t="str" cm="1">
        <f t="array" ref="J42">IFERROR(INDEX(InTutoring[],SMALL(IF(InTutoring[Unit 2 Post-Test 1]="Yes",ROW(AssessmentData[])-1),ROW(40:40)),1),"")</f>
        <v/>
      </c>
      <c r="K42" s="129" t="str" cm="1">
        <f t="array" ref="K42">IFERROR(INDEX(InTutoring[],SMALL(IF(InTutoring[Unit 2 Post-Test 2]="Yes",ROW(AssessmentData[])-1),ROW(40:40)),1),"")</f>
        <v/>
      </c>
      <c r="L42" s="129" t="str" cm="1">
        <f t="array" ref="L42">IFERROR(INDEX(InTutoring[],SMALL(IF(InTutoring[Unit 2 Post-Test 3]="Yes",ROW(AssessmentData[])-1),ROW(40:40)),1),"")</f>
        <v/>
      </c>
      <c r="M42" s="129" t="str" cm="1">
        <f t="array" ref="M42">IFERROR(INDEX(InTutoring[],SMALL(IF(InTutoring[Unit 2 Post-Test 4]="Yes",ROW(AssessmentData[])-1),ROW(40:40)),1),"")</f>
        <v/>
      </c>
      <c r="N42" s="129" t="str" cm="1">
        <f t="array" ref="N42">IFERROR(INDEX(InTutoring[],SMALL(IF(InTutoring[Unit 2 Post-Test 5]="Yes",ROW(AssessmentData[])-1),ROW(40:40)),1),"")</f>
        <v/>
      </c>
      <c r="O42" s="129"/>
      <c r="P42" s="129" t="str" cm="1">
        <f t="array" ref="P42">IFERROR(INDEX(InTutoring[],SMALL(IF(InTutoring[Unit 2 Assessment]="Yes",ROW(AssessmentData[])-1),ROW(40:40)),1),"")</f>
        <v/>
      </c>
      <c r="Q42" s="129" t="str" cm="1">
        <f t="array" ref="Q42">IFERROR(INDEX(InTutoring[],SMALL(IF(InTutoring[Unit 3 Post-Test 1]="Yes",ROW(AssessmentData[])-1),ROW(40:40)),1),"")</f>
        <v/>
      </c>
      <c r="R42" s="129" t="str" cm="1">
        <f t="array" ref="R42">IFERROR(INDEX(InTutoring[],SMALL(IF(InTutoring[Unit 3 Post-Test 2]="Yes",ROW(AssessmentData[])-1),ROW(40:40)),1),"")</f>
        <v/>
      </c>
      <c r="S42" s="129" t="str" cm="1">
        <f t="array" ref="S42">IFERROR(INDEX(InTutoring[],SMALL(IF(InTutoring[Unit 3 Post-Test 3]="Yes",ROW(AssessmentData[])-1),ROW(40:40)),1),"")</f>
        <v/>
      </c>
      <c r="T42" s="129" t="str" cm="1">
        <f t="array" ref="T42">IFERROR(INDEX(InTutoring[],SMALL(IF(InTutoring[Unit 3 Post-Test 4]="Yes",ROW(AssessmentData[])-1),ROW(40:40)),1),"")</f>
        <v/>
      </c>
      <c r="U42" s="129" t="str" cm="1">
        <f t="array" ref="U42">IFERROR(INDEX(InTutoring[],SMALL(IF(InTutoring[Unit 3 Post-Test 5]="Yes",ROW(AssessmentData[])-1),ROW(40:40)),1),"")</f>
        <v/>
      </c>
      <c r="V42" s="130"/>
      <c r="W42" s="129" t="str" cm="1">
        <f t="array" ref="W42">IFERROR(INDEX(InTutoring[],SMALL(IF(InTutoring[Unit 3 Assessment]="Yes",ROW(AssessmentData[])-1),ROW(40:40)),1),"")</f>
        <v/>
      </c>
      <c r="X42" s="129" t="str" cm="1">
        <f t="array" ref="X42">IFERROR(INDEX(InTutoring[],SMALL(IF(InTutoring[Unit 4 Post-Test 1]="Yes",ROW(AssessmentData[])-1),ROW(40:40)),1),"")</f>
        <v/>
      </c>
      <c r="Y42" s="129" t="str" cm="1">
        <f t="array" ref="Y42">IFERROR(INDEX(InTutoring[],SMALL(IF(InTutoring[Unit 4 Post-Test 2]="Yes",ROW(AssessmentData[])-1),ROW(40:40)),1),"")</f>
        <v/>
      </c>
      <c r="Z42" s="129" t="str" cm="1">
        <f t="array" ref="Z42">IFERROR(INDEX(InTutoring[],SMALL(IF(InTutoring[Unit 4 Post-Test 3]="Yes",ROW(AssessmentData[])-1),ROW(40:40)),1),"")</f>
        <v/>
      </c>
      <c r="AA42" s="129" t="str" cm="1">
        <f t="array" ref="AA42">IFERROR(INDEX(InTutoring[],SMALL(IF(InTutoring[Unit 4 Post-Test 4]="Yes",ROW(AssessmentData[])-1),ROW(40:40)),1),"")</f>
        <v/>
      </c>
      <c r="AB42" s="129" t="str" cm="1">
        <f t="array" ref="AB42">IFERROR(INDEX(InTutoring[],SMALL(IF(InTutoring[Unit 4 Post-Test 5]="Yes",ROW(AssessmentData[])-1),ROW(40:40)),1),"")</f>
        <v/>
      </c>
      <c r="AC42" s="130"/>
      <c r="AD42" s="129" t="str" cm="1">
        <f t="array" ref="AD42">IFERROR(INDEX(InTutoring[],SMALL(IF(InTutoring[Unit 4 Assessment]="Yes",ROW(AssessmentData[])-1),ROW(40:40)),1),"")</f>
        <v/>
      </c>
      <c r="AE42" s="129" t="str" cm="1">
        <f t="array" ref="AE42">IFERROR(INDEX(InTutoring[],SMALL(IF(InTutoring[Unit 5 Post-Test 1]="Yes",ROW(AssessmentData[])-1),ROW(40:40)),1),"")</f>
        <v/>
      </c>
      <c r="AF42" s="129" t="str" cm="1">
        <f t="array" ref="AF42">IFERROR(INDEX(InTutoring[],SMALL(IF(InTutoring[Unit 5 Post-Test 2]="Yes",ROW(AssessmentData[])-1),ROW(40:40)),1),"")</f>
        <v/>
      </c>
      <c r="AG42" s="129" t="str" cm="1">
        <f t="array" ref="AG42">IFERROR(INDEX(InTutoring[],SMALL(IF(InTutoring[Unit 5 Post-Test 3]="Yes",ROW(AssessmentData[])-1),ROW(40:40)),1),"")</f>
        <v/>
      </c>
      <c r="AH42" s="129" t="str" cm="1">
        <f t="array" ref="AH42">IFERROR(INDEX(InTutoring[],SMALL(IF(InTutoring[Unit 5 Post-Test 4]="Yes",ROW(AssessmentData[])-1),ROW(40:40)),1),"")</f>
        <v/>
      </c>
      <c r="AI42" s="129" t="str" cm="1">
        <f t="array" ref="AI42">IFERROR(INDEX(InTutoring[],SMALL(IF(InTutoring[Unit 5 Post-Test 5]="Yes",ROW(AssessmentData[])-1),ROW(40:40)),1),"")</f>
        <v/>
      </c>
      <c r="AJ42" s="130"/>
      <c r="AK42" s="129" t="str" cm="1">
        <f t="array" ref="AK42">IFERROR(INDEX(InTutoring[],SMALL(IF(InTutoring[Unit 5 Assessment]="Yes",ROW(AssessmentData[])-1),ROW(40:40)),1),"")</f>
        <v/>
      </c>
      <c r="AL42" s="129" t="str" cm="1">
        <f t="array" ref="AL42">IFERROR(INDEX(InTutoring[],SMALL(IF(InTutoring[Unit 6 Post-Test 1]="Yes",ROW(AssessmentData[])-1),ROW(40:40)),1),"")</f>
        <v/>
      </c>
      <c r="AM42" s="129" t="str" cm="1">
        <f t="array" ref="AM42">IFERROR(INDEX(InTutoring[],SMALL(IF(InTutoring[Unit 6 Post-Test 2]="Yes",ROW(AssessmentData[])-1),ROW(40:40)),1),"")</f>
        <v/>
      </c>
      <c r="AN42" s="129" t="str" cm="1">
        <f t="array" ref="AN42">IFERROR(INDEX(InTutoring[],SMALL(IF(InTutoring[Unit 6 Post-Test 3]="Yes",ROW(AssessmentData[])-1),ROW(40:40)),1),"")</f>
        <v/>
      </c>
      <c r="AO42" s="129" t="str" cm="1">
        <f t="array" ref="AO42">IFERROR(INDEX(InTutoring[],SMALL(IF(InTutoring[Unit 6 Post-Test 4]="Yes",ROW(AssessmentData[])-1),ROW(40:40)),1),"")</f>
        <v/>
      </c>
      <c r="AP42" s="129" t="str" cm="1">
        <f t="array" ref="AP42">IFERROR(INDEX(InTutoring[],SMALL(IF(InTutoring[Unit 6 Post-Test 5]="Yes",ROW(AssessmentData[])-1),ROW(40:40)),1),"")</f>
        <v/>
      </c>
    </row>
    <row r="43" spans="2:42" s="122" customFormat="1" ht="14.25" x14ac:dyDescent="0.2">
      <c r="B43" s="129" t="str" cm="1">
        <f t="array" ref="B43">IFERROR(INDEX(InTutoring[],SMALL(IF(InTutoring[BOY Benchmark]="Yes",ROW(AssessmentData[])-1),ROW(41:41)),1),"")</f>
        <v/>
      </c>
      <c r="C43" s="129" t="str" cm="1">
        <f t="array" ref="C43">IFERROR(INDEX(InTutoring[],SMALL(IF(InTutoring[Unit 1 Post-Test 1]="Yes",ROW(AssessmentData[])-1),ROW(41:41)),1),"")</f>
        <v/>
      </c>
      <c r="D43" s="129" t="str" cm="1">
        <f t="array" ref="D43">IFERROR(INDEX(InTutoring[],SMALL(IF(InTutoring[Unit 1 Post-Test 2]="Yes",ROW(AssessmentData[])-1),ROW(41:41)),1),"")</f>
        <v/>
      </c>
      <c r="E43" s="129" t="str" cm="1">
        <f t="array" ref="E43">IFERROR(INDEX(InTutoring[],SMALL(IF(InTutoring[Unit 1 Post-Test 3]="Yes",ROW(AssessmentData[])-1),ROW(41:41)),1),"")</f>
        <v/>
      </c>
      <c r="F43" s="129" t="str" cm="1">
        <f t="array" ref="F43">IFERROR(INDEX(InTutoring[],SMALL(IF(InTutoring[Unit 1 Post-Test 4]="Yes",ROW(AssessmentData[])-1),ROW(41:41)),1),"")</f>
        <v/>
      </c>
      <c r="G43" s="129"/>
      <c r="H43" s="130"/>
      <c r="I43" s="129" t="str" cm="1">
        <f t="array" ref="I43">IFERROR(INDEX(InTutoring[],SMALL(IF(InTutoring[Unit 1 Assessment]="Yes",ROW(AssessmentData[])-1),ROW(41:41)),1),"")</f>
        <v/>
      </c>
      <c r="J43" s="129" t="str" cm="1">
        <f t="array" ref="J43">IFERROR(INDEX(InTutoring[],SMALL(IF(InTutoring[Unit 2 Post-Test 1]="Yes",ROW(AssessmentData[])-1),ROW(41:41)),1),"")</f>
        <v/>
      </c>
      <c r="K43" s="129" t="str" cm="1">
        <f t="array" ref="K43">IFERROR(INDEX(InTutoring[],SMALL(IF(InTutoring[Unit 2 Post-Test 2]="Yes",ROW(AssessmentData[])-1),ROW(41:41)),1),"")</f>
        <v/>
      </c>
      <c r="L43" s="129" t="str" cm="1">
        <f t="array" ref="L43">IFERROR(INDEX(InTutoring[],SMALL(IF(InTutoring[Unit 2 Post-Test 3]="Yes",ROW(AssessmentData[])-1),ROW(41:41)),1),"")</f>
        <v/>
      </c>
      <c r="M43" s="129" t="str" cm="1">
        <f t="array" ref="M43">IFERROR(INDEX(InTutoring[],SMALL(IF(InTutoring[Unit 2 Post-Test 4]="Yes",ROW(AssessmentData[])-1),ROW(41:41)),1),"")</f>
        <v/>
      </c>
      <c r="N43" s="129" t="str" cm="1">
        <f t="array" ref="N43">IFERROR(INDEX(InTutoring[],SMALL(IF(InTutoring[Unit 2 Post-Test 5]="Yes",ROW(AssessmentData[])-1),ROW(41:41)),1),"")</f>
        <v/>
      </c>
      <c r="O43" s="129"/>
      <c r="P43" s="129" t="str" cm="1">
        <f t="array" ref="P43">IFERROR(INDEX(InTutoring[],SMALL(IF(InTutoring[Unit 2 Assessment]="Yes",ROW(AssessmentData[])-1),ROW(41:41)),1),"")</f>
        <v/>
      </c>
      <c r="Q43" s="129" t="str" cm="1">
        <f t="array" ref="Q43">IFERROR(INDEX(InTutoring[],SMALL(IF(InTutoring[Unit 3 Post-Test 1]="Yes",ROW(AssessmentData[])-1),ROW(41:41)),1),"")</f>
        <v/>
      </c>
      <c r="R43" s="129" t="str" cm="1">
        <f t="array" ref="R43">IFERROR(INDEX(InTutoring[],SMALL(IF(InTutoring[Unit 3 Post-Test 2]="Yes",ROW(AssessmentData[])-1),ROW(41:41)),1),"")</f>
        <v/>
      </c>
      <c r="S43" s="129" t="str" cm="1">
        <f t="array" ref="S43">IFERROR(INDEX(InTutoring[],SMALL(IF(InTutoring[Unit 3 Post-Test 3]="Yes",ROW(AssessmentData[])-1),ROW(41:41)),1),"")</f>
        <v/>
      </c>
      <c r="T43" s="129" t="str" cm="1">
        <f t="array" ref="T43">IFERROR(INDEX(InTutoring[],SMALL(IF(InTutoring[Unit 3 Post-Test 4]="Yes",ROW(AssessmentData[])-1),ROW(41:41)),1),"")</f>
        <v/>
      </c>
      <c r="U43" s="129" t="str" cm="1">
        <f t="array" ref="U43">IFERROR(INDEX(InTutoring[],SMALL(IF(InTutoring[Unit 3 Post-Test 5]="Yes",ROW(AssessmentData[])-1),ROW(41:41)),1),"")</f>
        <v/>
      </c>
      <c r="V43" s="130"/>
      <c r="W43" s="129" t="str" cm="1">
        <f t="array" ref="W43">IFERROR(INDEX(InTutoring[],SMALL(IF(InTutoring[Unit 3 Assessment]="Yes",ROW(AssessmentData[])-1),ROW(41:41)),1),"")</f>
        <v/>
      </c>
      <c r="X43" s="129" t="str" cm="1">
        <f t="array" ref="X43">IFERROR(INDEX(InTutoring[],SMALL(IF(InTutoring[Unit 4 Post-Test 1]="Yes",ROW(AssessmentData[])-1),ROW(41:41)),1),"")</f>
        <v/>
      </c>
      <c r="Y43" s="129" t="str" cm="1">
        <f t="array" ref="Y43">IFERROR(INDEX(InTutoring[],SMALL(IF(InTutoring[Unit 4 Post-Test 2]="Yes",ROW(AssessmentData[])-1),ROW(41:41)),1),"")</f>
        <v/>
      </c>
      <c r="Z43" s="129" t="str" cm="1">
        <f t="array" ref="Z43">IFERROR(INDEX(InTutoring[],SMALL(IF(InTutoring[Unit 4 Post-Test 3]="Yes",ROW(AssessmentData[])-1),ROW(41:41)),1),"")</f>
        <v/>
      </c>
      <c r="AA43" s="129" t="str" cm="1">
        <f t="array" ref="AA43">IFERROR(INDEX(InTutoring[],SMALL(IF(InTutoring[Unit 4 Post-Test 4]="Yes",ROW(AssessmentData[])-1),ROW(41:41)),1),"")</f>
        <v/>
      </c>
      <c r="AB43" s="129" t="str" cm="1">
        <f t="array" ref="AB43">IFERROR(INDEX(InTutoring[],SMALL(IF(InTutoring[Unit 4 Post-Test 5]="Yes",ROW(AssessmentData[])-1),ROW(41:41)),1),"")</f>
        <v/>
      </c>
      <c r="AC43" s="130"/>
      <c r="AD43" s="129" t="str" cm="1">
        <f t="array" ref="AD43">IFERROR(INDEX(InTutoring[],SMALL(IF(InTutoring[Unit 4 Assessment]="Yes",ROW(AssessmentData[])-1),ROW(41:41)),1),"")</f>
        <v/>
      </c>
      <c r="AE43" s="129" t="str" cm="1">
        <f t="array" ref="AE43">IFERROR(INDEX(InTutoring[],SMALL(IF(InTutoring[Unit 5 Post-Test 1]="Yes",ROW(AssessmentData[])-1),ROW(41:41)),1),"")</f>
        <v/>
      </c>
      <c r="AF43" s="129" t="str" cm="1">
        <f t="array" ref="AF43">IFERROR(INDEX(InTutoring[],SMALL(IF(InTutoring[Unit 5 Post-Test 2]="Yes",ROW(AssessmentData[])-1),ROW(41:41)),1),"")</f>
        <v/>
      </c>
      <c r="AG43" s="129" t="str" cm="1">
        <f t="array" ref="AG43">IFERROR(INDEX(InTutoring[],SMALL(IF(InTutoring[Unit 5 Post-Test 3]="Yes",ROW(AssessmentData[])-1),ROW(41:41)),1),"")</f>
        <v/>
      </c>
      <c r="AH43" s="129" t="str" cm="1">
        <f t="array" ref="AH43">IFERROR(INDEX(InTutoring[],SMALL(IF(InTutoring[Unit 5 Post-Test 4]="Yes",ROW(AssessmentData[])-1),ROW(41:41)),1),"")</f>
        <v/>
      </c>
      <c r="AI43" s="129" t="str" cm="1">
        <f t="array" ref="AI43">IFERROR(INDEX(InTutoring[],SMALL(IF(InTutoring[Unit 5 Post-Test 5]="Yes",ROW(AssessmentData[])-1),ROW(41:41)),1),"")</f>
        <v/>
      </c>
      <c r="AJ43" s="130"/>
      <c r="AK43" s="129" t="str" cm="1">
        <f t="array" ref="AK43">IFERROR(INDEX(InTutoring[],SMALL(IF(InTutoring[Unit 5 Assessment]="Yes",ROW(AssessmentData[])-1),ROW(41:41)),1),"")</f>
        <v/>
      </c>
      <c r="AL43" s="129" t="str" cm="1">
        <f t="array" ref="AL43">IFERROR(INDEX(InTutoring[],SMALL(IF(InTutoring[Unit 6 Post-Test 1]="Yes",ROW(AssessmentData[])-1),ROW(41:41)),1),"")</f>
        <v/>
      </c>
      <c r="AM43" s="129" t="str" cm="1">
        <f t="array" ref="AM43">IFERROR(INDEX(InTutoring[],SMALL(IF(InTutoring[Unit 6 Post-Test 2]="Yes",ROW(AssessmentData[])-1),ROW(41:41)),1),"")</f>
        <v/>
      </c>
      <c r="AN43" s="129" t="str" cm="1">
        <f t="array" ref="AN43">IFERROR(INDEX(InTutoring[],SMALL(IF(InTutoring[Unit 6 Post-Test 3]="Yes",ROW(AssessmentData[])-1),ROW(41:41)),1),"")</f>
        <v/>
      </c>
      <c r="AO43" s="129" t="str" cm="1">
        <f t="array" ref="AO43">IFERROR(INDEX(InTutoring[],SMALL(IF(InTutoring[Unit 6 Post-Test 4]="Yes",ROW(AssessmentData[])-1),ROW(41:41)),1),"")</f>
        <v/>
      </c>
      <c r="AP43" s="129" t="str" cm="1">
        <f t="array" ref="AP43">IFERROR(INDEX(InTutoring[],SMALL(IF(InTutoring[Unit 6 Post-Test 5]="Yes",ROW(AssessmentData[])-1),ROW(41:41)),1),"")</f>
        <v/>
      </c>
    </row>
    <row r="44" spans="2:42" s="122" customFormat="1" ht="14.25" x14ac:dyDescent="0.2">
      <c r="B44" s="129" t="str" cm="1">
        <f t="array" ref="B44">IFERROR(INDEX(InTutoring[],SMALL(IF(InTutoring[BOY Benchmark]="Yes",ROW(AssessmentData[])-1),ROW(42:42)),1),"")</f>
        <v/>
      </c>
      <c r="C44" s="129" t="str" cm="1">
        <f t="array" ref="C44">IFERROR(INDEX(InTutoring[],SMALL(IF(InTutoring[Unit 1 Post-Test 1]="Yes",ROW(AssessmentData[])-1),ROW(42:42)),1),"")</f>
        <v/>
      </c>
      <c r="D44" s="129" t="str" cm="1">
        <f t="array" ref="D44">IFERROR(INDEX(InTutoring[],SMALL(IF(InTutoring[Unit 1 Post-Test 2]="Yes",ROW(AssessmentData[])-1),ROW(42:42)),1),"")</f>
        <v/>
      </c>
      <c r="E44" s="129" t="str" cm="1">
        <f t="array" ref="E44">IFERROR(INDEX(InTutoring[],SMALL(IF(InTutoring[Unit 1 Post-Test 3]="Yes",ROW(AssessmentData[])-1),ROW(42:42)),1),"")</f>
        <v/>
      </c>
      <c r="F44" s="129" t="str" cm="1">
        <f t="array" ref="F44">IFERROR(INDEX(InTutoring[],SMALL(IF(InTutoring[Unit 1 Post-Test 4]="Yes",ROW(AssessmentData[])-1),ROW(42:42)),1),"")</f>
        <v/>
      </c>
      <c r="G44" s="129"/>
      <c r="H44" s="130"/>
      <c r="I44" s="129" t="str" cm="1">
        <f t="array" ref="I44">IFERROR(INDEX(InTutoring[],SMALL(IF(InTutoring[Unit 1 Assessment]="Yes",ROW(AssessmentData[])-1),ROW(42:42)),1),"")</f>
        <v/>
      </c>
      <c r="J44" s="129" t="str" cm="1">
        <f t="array" ref="J44">IFERROR(INDEX(InTutoring[],SMALL(IF(InTutoring[Unit 2 Post-Test 1]="Yes",ROW(AssessmentData[])-1),ROW(42:42)),1),"")</f>
        <v/>
      </c>
      <c r="K44" s="129" t="str" cm="1">
        <f t="array" ref="K44">IFERROR(INDEX(InTutoring[],SMALL(IF(InTutoring[Unit 2 Post-Test 2]="Yes",ROW(AssessmentData[])-1),ROW(42:42)),1),"")</f>
        <v/>
      </c>
      <c r="L44" s="129" t="str" cm="1">
        <f t="array" ref="L44">IFERROR(INDEX(InTutoring[],SMALL(IF(InTutoring[Unit 2 Post-Test 3]="Yes",ROW(AssessmentData[])-1),ROW(42:42)),1),"")</f>
        <v/>
      </c>
      <c r="M44" s="129" t="str" cm="1">
        <f t="array" ref="M44">IFERROR(INDEX(InTutoring[],SMALL(IF(InTutoring[Unit 2 Post-Test 4]="Yes",ROW(AssessmentData[])-1),ROW(42:42)),1),"")</f>
        <v/>
      </c>
      <c r="N44" s="129" t="str" cm="1">
        <f t="array" ref="N44">IFERROR(INDEX(InTutoring[],SMALL(IF(InTutoring[Unit 2 Post-Test 5]="Yes",ROW(AssessmentData[])-1),ROW(42:42)),1),"")</f>
        <v/>
      </c>
      <c r="O44" s="129"/>
      <c r="P44" s="129" t="str" cm="1">
        <f t="array" ref="P44">IFERROR(INDEX(InTutoring[],SMALL(IF(InTutoring[Unit 2 Assessment]="Yes",ROW(AssessmentData[])-1),ROW(42:42)),1),"")</f>
        <v/>
      </c>
      <c r="Q44" s="129" t="str" cm="1">
        <f t="array" ref="Q44">IFERROR(INDEX(InTutoring[],SMALL(IF(InTutoring[Unit 3 Post-Test 1]="Yes",ROW(AssessmentData[])-1),ROW(42:42)),1),"")</f>
        <v/>
      </c>
      <c r="R44" s="129" t="str" cm="1">
        <f t="array" ref="R44">IFERROR(INDEX(InTutoring[],SMALL(IF(InTutoring[Unit 3 Post-Test 2]="Yes",ROW(AssessmentData[])-1),ROW(42:42)),1),"")</f>
        <v/>
      </c>
      <c r="S44" s="129" t="str" cm="1">
        <f t="array" ref="S44">IFERROR(INDEX(InTutoring[],SMALL(IF(InTutoring[Unit 3 Post-Test 3]="Yes",ROW(AssessmentData[])-1),ROW(42:42)),1),"")</f>
        <v/>
      </c>
      <c r="T44" s="129" t="str" cm="1">
        <f t="array" ref="T44">IFERROR(INDEX(InTutoring[],SMALL(IF(InTutoring[Unit 3 Post-Test 4]="Yes",ROW(AssessmentData[])-1),ROW(42:42)),1),"")</f>
        <v/>
      </c>
      <c r="U44" s="129" t="str" cm="1">
        <f t="array" ref="U44">IFERROR(INDEX(InTutoring[],SMALL(IF(InTutoring[Unit 3 Post-Test 5]="Yes",ROW(AssessmentData[])-1),ROW(42:42)),1),"")</f>
        <v/>
      </c>
      <c r="V44" s="130"/>
      <c r="W44" s="129" t="str" cm="1">
        <f t="array" ref="W44">IFERROR(INDEX(InTutoring[],SMALL(IF(InTutoring[Unit 3 Assessment]="Yes",ROW(AssessmentData[])-1),ROW(42:42)),1),"")</f>
        <v/>
      </c>
      <c r="X44" s="129" t="str" cm="1">
        <f t="array" ref="X44">IFERROR(INDEX(InTutoring[],SMALL(IF(InTutoring[Unit 4 Post-Test 1]="Yes",ROW(AssessmentData[])-1),ROW(42:42)),1),"")</f>
        <v/>
      </c>
      <c r="Y44" s="129" t="str" cm="1">
        <f t="array" ref="Y44">IFERROR(INDEX(InTutoring[],SMALL(IF(InTutoring[Unit 4 Post-Test 2]="Yes",ROW(AssessmentData[])-1),ROW(42:42)),1),"")</f>
        <v/>
      </c>
      <c r="Z44" s="129" t="str" cm="1">
        <f t="array" ref="Z44">IFERROR(INDEX(InTutoring[],SMALL(IF(InTutoring[Unit 4 Post-Test 3]="Yes",ROW(AssessmentData[])-1),ROW(42:42)),1),"")</f>
        <v/>
      </c>
      <c r="AA44" s="129" t="str" cm="1">
        <f t="array" ref="AA44">IFERROR(INDEX(InTutoring[],SMALL(IF(InTutoring[Unit 4 Post-Test 4]="Yes",ROW(AssessmentData[])-1),ROW(42:42)),1),"")</f>
        <v/>
      </c>
      <c r="AB44" s="129" t="str" cm="1">
        <f t="array" ref="AB44">IFERROR(INDEX(InTutoring[],SMALL(IF(InTutoring[Unit 4 Post-Test 5]="Yes",ROW(AssessmentData[])-1),ROW(42:42)),1),"")</f>
        <v/>
      </c>
      <c r="AC44" s="130"/>
      <c r="AD44" s="129" t="str" cm="1">
        <f t="array" ref="AD44">IFERROR(INDEX(InTutoring[],SMALL(IF(InTutoring[Unit 4 Assessment]="Yes",ROW(AssessmentData[])-1),ROW(42:42)),1),"")</f>
        <v/>
      </c>
      <c r="AE44" s="129" t="str" cm="1">
        <f t="array" ref="AE44">IFERROR(INDEX(InTutoring[],SMALL(IF(InTutoring[Unit 5 Post-Test 1]="Yes",ROW(AssessmentData[])-1),ROW(42:42)),1),"")</f>
        <v/>
      </c>
      <c r="AF44" s="129" t="str" cm="1">
        <f t="array" ref="AF44">IFERROR(INDEX(InTutoring[],SMALL(IF(InTutoring[Unit 5 Post-Test 2]="Yes",ROW(AssessmentData[])-1),ROW(42:42)),1),"")</f>
        <v/>
      </c>
      <c r="AG44" s="129" t="str" cm="1">
        <f t="array" ref="AG44">IFERROR(INDEX(InTutoring[],SMALL(IF(InTutoring[Unit 5 Post-Test 3]="Yes",ROW(AssessmentData[])-1),ROW(42:42)),1),"")</f>
        <v/>
      </c>
      <c r="AH44" s="129" t="str" cm="1">
        <f t="array" ref="AH44">IFERROR(INDEX(InTutoring[],SMALL(IF(InTutoring[Unit 5 Post-Test 4]="Yes",ROW(AssessmentData[])-1),ROW(42:42)),1),"")</f>
        <v/>
      </c>
      <c r="AI44" s="129" t="str" cm="1">
        <f t="array" ref="AI44">IFERROR(INDEX(InTutoring[],SMALL(IF(InTutoring[Unit 5 Post-Test 5]="Yes",ROW(AssessmentData[])-1),ROW(42:42)),1),"")</f>
        <v/>
      </c>
      <c r="AJ44" s="130"/>
      <c r="AK44" s="129" t="str" cm="1">
        <f t="array" ref="AK44">IFERROR(INDEX(InTutoring[],SMALL(IF(InTutoring[Unit 5 Assessment]="Yes",ROW(AssessmentData[])-1),ROW(42:42)),1),"")</f>
        <v/>
      </c>
      <c r="AL44" s="129" t="str" cm="1">
        <f t="array" ref="AL44">IFERROR(INDEX(InTutoring[],SMALL(IF(InTutoring[Unit 6 Post-Test 1]="Yes",ROW(AssessmentData[])-1),ROW(42:42)),1),"")</f>
        <v/>
      </c>
      <c r="AM44" s="129" t="str" cm="1">
        <f t="array" ref="AM44">IFERROR(INDEX(InTutoring[],SMALL(IF(InTutoring[Unit 6 Post-Test 2]="Yes",ROW(AssessmentData[])-1),ROW(42:42)),1),"")</f>
        <v/>
      </c>
      <c r="AN44" s="129" t="str" cm="1">
        <f t="array" ref="AN44">IFERROR(INDEX(InTutoring[],SMALL(IF(InTutoring[Unit 6 Post-Test 3]="Yes",ROW(AssessmentData[])-1),ROW(42:42)),1),"")</f>
        <v/>
      </c>
      <c r="AO44" s="129" t="str" cm="1">
        <f t="array" ref="AO44">IFERROR(INDEX(InTutoring[],SMALL(IF(InTutoring[Unit 6 Post-Test 4]="Yes",ROW(AssessmentData[])-1),ROW(42:42)),1),"")</f>
        <v/>
      </c>
      <c r="AP44" s="129" t="str" cm="1">
        <f t="array" ref="AP44">IFERROR(INDEX(InTutoring[],SMALL(IF(InTutoring[Unit 6 Post-Test 5]="Yes",ROW(AssessmentData[])-1),ROW(42:42)),1),"")</f>
        <v/>
      </c>
    </row>
    <row r="45" spans="2:42" s="122" customFormat="1" ht="14.25" x14ac:dyDescent="0.2">
      <c r="B45" s="129" t="str" cm="1">
        <f t="array" ref="B45">IFERROR(INDEX(InTutoring[],SMALL(IF(InTutoring[BOY Benchmark]="Yes",ROW(AssessmentData[])-1),ROW(43:43)),1),"")</f>
        <v/>
      </c>
      <c r="C45" s="129" t="str" cm="1">
        <f t="array" ref="C45">IFERROR(INDEX(InTutoring[],SMALL(IF(InTutoring[Unit 1 Post-Test 1]="Yes",ROW(AssessmentData[])-1),ROW(43:43)),1),"")</f>
        <v/>
      </c>
      <c r="D45" s="129" t="str" cm="1">
        <f t="array" ref="D45">IFERROR(INDEX(InTutoring[],SMALL(IF(InTutoring[Unit 1 Post-Test 2]="Yes",ROW(AssessmentData[])-1),ROW(43:43)),1),"")</f>
        <v/>
      </c>
      <c r="E45" s="129" t="str" cm="1">
        <f t="array" ref="E45">IFERROR(INDEX(InTutoring[],SMALL(IF(InTutoring[Unit 1 Post-Test 3]="Yes",ROW(AssessmentData[])-1),ROW(43:43)),1),"")</f>
        <v/>
      </c>
      <c r="F45" s="129" t="str" cm="1">
        <f t="array" ref="F45">IFERROR(INDEX(InTutoring[],SMALL(IF(InTutoring[Unit 1 Post-Test 4]="Yes",ROW(AssessmentData[])-1),ROW(43:43)),1),"")</f>
        <v/>
      </c>
      <c r="G45" s="129"/>
      <c r="H45" s="130"/>
      <c r="I45" s="129" t="str" cm="1">
        <f t="array" ref="I45">IFERROR(INDEX(InTutoring[],SMALL(IF(InTutoring[Unit 1 Assessment]="Yes",ROW(AssessmentData[])-1),ROW(43:43)),1),"")</f>
        <v/>
      </c>
      <c r="J45" s="129" t="str" cm="1">
        <f t="array" ref="J45">IFERROR(INDEX(InTutoring[],SMALL(IF(InTutoring[Unit 2 Post-Test 1]="Yes",ROW(AssessmentData[])-1),ROW(43:43)),1),"")</f>
        <v/>
      </c>
      <c r="K45" s="129" t="str" cm="1">
        <f t="array" ref="K45">IFERROR(INDEX(InTutoring[],SMALL(IF(InTutoring[Unit 2 Post-Test 2]="Yes",ROW(AssessmentData[])-1),ROW(43:43)),1),"")</f>
        <v/>
      </c>
      <c r="L45" s="129" t="str" cm="1">
        <f t="array" ref="L45">IFERROR(INDEX(InTutoring[],SMALL(IF(InTutoring[Unit 2 Post-Test 3]="Yes",ROW(AssessmentData[])-1),ROW(43:43)),1),"")</f>
        <v/>
      </c>
      <c r="M45" s="129" t="str" cm="1">
        <f t="array" ref="M45">IFERROR(INDEX(InTutoring[],SMALL(IF(InTutoring[Unit 2 Post-Test 4]="Yes",ROW(AssessmentData[])-1),ROW(43:43)),1),"")</f>
        <v/>
      </c>
      <c r="N45" s="129" t="str" cm="1">
        <f t="array" ref="N45">IFERROR(INDEX(InTutoring[],SMALL(IF(InTutoring[Unit 2 Post-Test 5]="Yes",ROW(AssessmentData[])-1),ROW(43:43)),1),"")</f>
        <v/>
      </c>
      <c r="O45" s="129"/>
      <c r="P45" s="129" t="str" cm="1">
        <f t="array" ref="P45">IFERROR(INDEX(InTutoring[],SMALL(IF(InTutoring[Unit 2 Assessment]="Yes",ROW(AssessmentData[])-1),ROW(43:43)),1),"")</f>
        <v/>
      </c>
      <c r="Q45" s="129" t="str" cm="1">
        <f t="array" ref="Q45">IFERROR(INDEX(InTutoring[],SMALL(IF(InTutoring[Unit 3 Post-Test 1]="Yes",ROW(AssessmentData[])-1),ROW(43:43)),1),"")</f>
        <v/>
      </c>
      <c r="R45" s="129" t="str" cm="1">
        <f t="array" ref="R45">IFERROR(INDEX(InTutoring[],SMALL(IF(InTutoring[Unit 3 Post-Test 2]="Yes",ROW(AssessmentData[])-1),ROW(43:43)),1),"")</f>
        <v/>
      </c>
      <c r="S45" s="129" t="str" cm="1">
        <f t="array" ref="S45">IFERROR(INDEX(InTutoring[],SMALL(IF(InTutoring[Unit 3 Post-Test 3]="Yes",ROW(AssessmentData[])-1),ROW(43:43)),1),"")</f>
        <v/>
      </c>
      <c r="T45" s="129" t="str" cm="1">
        <f t="array" ref="T45">IFERROR(INDEX(InTutoring[],SMALL(IF(InTutoring[Unit 3 Post-Test 4]="Yes",ROW(AssessmentData[])-1),ROW(43:43)),1),"")</f>
        <v/>
      </c>
      <c r="U45" s="129" t="str" cm="1">
        <f t="array" ref="U45">IFERROR(INDEX(InTutoring[],SMALL(IF(InTutoring[Unit 3 Post-Test 5]="Yes",ROW(AssessmentData[])-1),ROW(43:43)),1),"")</f>
        <v/>
      </c>
      <c r="V45" s="130"/>
      <c r="W45" s="129" t="str" cm="1">
        <f t="array" ref="W45">IFERROR(INDEX(InTutoring[],SMALL(IF(InTutoring[Unit 3 Assessment]="Yes",ROW(AssessmentData[])-1),ROW(43:43)),1),"")</f>
        <v/>
      </c>
      <c r="X45" s="129" t="str" cm="1">
        <f t="array" ref="X45">IFERROR(INDEX(InTutoring[],SMALL(IF(InTutoring[Unit 4 Post-Test 1]="Yes",ROW(AssessmentData[])-1),ROW(43:43)),1),"")</f>
        <v/>
      </c>
      <c r="Y45" s="129" t="str" cm="1">
        <f t="array" ref="Y45">IFERROR(INDEX(InTutoring[],SMALL(IF(InTutoring[Unit 4 Post-Test 2]="Yes",ROW(AssessmentData[])-1),ROW(43:43)),1),"")</f>
        <v/>
      </c>
      <c r="Z45" s="129" t="str" cm="1">
        <f t="array" ref="Z45">IFERROR(INDEX(InTutoring[],SMALL(IF(InTutoring[Unit 4 Post-Test 3]="Yes",ROW(AssessmentData[])-1),ROW(43:43)),1),"")</f>
        <v/>
      </c>
      <c r="AA45" s="129" t="str" cm="1">
        <f t="array" ref="AA45">IFERROR(INDEX(InTutoring[],SMALL(IF(InTutoring[Unit 4 Post-Test 4]="Yes",ROW(AssessmentData[])-1),ROW(43:43)),1),"")</f>
        <v/>
      </c>
      <c r="AB45" s="129" t="str" cm="1">
        <f t="array" ref="AB45">IFERROR(INDEX(InTutoring[],SMALL(IF(InTutoring[Unit 4 Post-Test 5]="Yes",ROW(AssessmentData[])-1),ROW(43:43)),1),"")</f>
        <v/>
      </c>
      <c r="AC45" s="130"/>
      <c r="AD45" s="129" t="str" cm="1">
        <f t="array" ref="AD45">IFERROR(INDEX(InTutoring[],SMALL(IF(InTutoring[Unit 4 Assessment]="Yes",ROW(AssessmentData[])-1),ROW(43:43)),1),"")</f>
        <v/>
      </c>
      <c r="AE45" s="129" t="str" cm="1">
        <f t="array" ref="AE45">IFERROR(INDEX(InTutoring[],SMALL(IF(InTutoring[Unit 5 Post-Test 1]="Yes",ROW(AssessmentData[])-1),ROW(43:43)),1),"")</f>
        <v/>
      </c>
      <c r="AF45" s="129" t="str" cm="1">
        <f t="array" ref="AF45">IFERROR(INDEX(InTutoring[],SMALL(IF(InTutoring[Unit 5 Post-Test 2]="Yes",ROW(AssessmentData[])-1),ROW(43:43)),1),"")</f>
        <v/>
      </c>
      <c r="AG45" s="129" t="str" cm="1">
        <f t="array" ref="AG45">IFERROR(INDEX(InTutoring[],SMALL(IF(InTutoring[Unit 5 Post-Test 3]="Yes",ROW(AssessmentData[])-1),ROW(43:43)),1),"")</f>
        <v/>
      </c>
      <c r="AH45" s="129" t="str" cm="1">
        <f t="array" ref="AH45">IFERROR(INDEX(InTutoring[],SMALL(IF(InTutoring[Unit 5 Post-Test 4]="Yes",ROW(AssessmentData[])-1),ROW(43:43)),1),"")</f>
        <v/>
      </c>
      <c r="AI45" s="129" t="str" cm="1">
        <f t="array" ref="AI45">IFERROR(INDEX(InTutoring[],SMALL(IF(InTutoring[Unit 5 Post-Test 5]="Yes",ROW(AssessmentData[])-1),ROW(43:43)),1),"")</f>
        <v/>
      </c>
      <c r="AJ45" s="130"/>
      <c r="AK45" s="129" t="str" cm="1">
        <f t="array" ref="AK45">IFERROR(INDEX(InTutoring[],SMALL(IF(InTutoring[Unit 5 Assessment]="Yes",ROW(AssessmentData[])-1),ROW(43:43)),1),"")</f>
        <v/>
      </c>
      <c r="AL45" s="129" t="str" cm="1">
        <f t="array" ref="AL45">IFERROR(INDEX(InTutoring[],SMALL(IF(InTutoring[Unit 6 Post-Test 1]="Yes",ROW(AssessmentData[])-1),ROW(43:43)),1),"")</f>
        <v/>
      </c>
      <c r="AM45" s="129" t="str" cm="1">
        <f t="array" ref="AM45">IFERROR(INDEX(InTutoring[],SMALL(IF(InTutoring[Unit 6 Post-Test 2]="Yes",ROW(AssessmentData[])-1),ROW(43:43)),1),"")</f>
        <v/>
      </c>
      <c r="AN45" s="129" t="str" cm="1">
        <f t="array" ref="AN45">IFERROR(INDEX(InTutoring[],SMALL(IF(InTutoring[Unit 6 Post-Test 3]="Yes",ROW(AssessmentData[])-1),ROW(43:43)),1),"")</f>
        <v/>
      </c>
      <c r="AO45" s="129" t="str" cm="1">
        <f t="array" ref="AO45">IFERROR(INDEX(InTutoring[],SMALL(IF(InTutoring[Unit 6 Post-Test 4]="Yes",ROW(AssessmentData[])-1),ROW(43:43)),1),"")</f>
        <v/>
      </c>
      <c r="AP45" s="129" t="str" cm="1">
        <f t="array" ref="AP45">IFERROR(INDEX(InTutoring[],SMALL(IF(InTutoring[Unit 6 Post-Test 5]="Yes",ROW(AssessmentData[])-1),ROW(43:43)),1),"")</f>
        <v/>
      </c>
    </row>
    <row r="46" spans="2:42" s="122" customFormat="1" ht="14.25" x14ac:dyDescent="0.2">
      <c r="B46" s="129" t="str" cm="1">
        <f t="array" ref="B46">IFERROR(INDEX(InTutoring[],SMALL(IF(InTutoring[BOY Benchmark]="Yes",ROW(AssessmentData[])-1),ROW(44:44)),1),"")</f>
        <v/>
      </c>
      <c r="C46" s="129" t="str" cm="1">
        <f t="array" ref="C46">IFERROR(INDEX(InTutoring[],SMALL(IF(InTutoring[Unit 1 Post-Test 1]="Yes",ROW(AssessmentData[])-1),ROW(44:44)),1),"")</f>
        <v/>
      </c>
      <c r="D46" s="129" t="str" cm="1">
        <f t="array" ref="D46">IFERROR(INDEX(InTutoring[],SMALL(IF(InTutoring[Unit 1 Post-Test 2]="Yes",ROW(AssessmentData[])-1),ROW(44:44)),1),"")</f>
        <v/>
      </c>
      <c r="E46" s="129" t="str" cm="1">
        <f t="array" ref="E46">IFERROR(INDEX(InTutoring[],SMALL(IF(InTutoring[Unit 1 Post-Test 3]="Yes",ROW(AssessmentData[])-1),ROW(44:44)),1),"")</f>
        <v/>
      </c>
      <c r="F46" s="129" t="str" cm="1">
        <f t="array" ref="F46">IFERROR(INDEX(InTutoring[],SMALL(IF(InTutoring[Unit 1 Post-Test 4]="Yes",ROW(AssessmentData[])-1),ROW(44:44)),1),"")</f>
        <v/>
      </c>
      <c r="G46" s="129"/>
      <c r="H46" s="130"/>
      <c r="I46" s="129" t="str" cm="1">
        <f t="array" ref="I46">IFERROR(INDEX(InTutoring[],SMALL(IF(InTutoring[Unit 1 Assessment]="Yes",ROW(AssessmentData[])-1),ROW(44:44)),1),"")</f>
        <v/>
      </c>
      <c r="J46" s="129" t="str" cm="1">
        <f t="array" ref="J46">IFERROR(INDEX(InTutoring[],SMALL(IF(InTutoring[Unit 2 Post-Test 1]="Yes",ROW(AssessmentData[])-1),ROW(44:44)),1),"")</f>
        <v/>
      </c>
      <c r="K46" s="129" t="str" cm="1">
        <f t="array" ref="K46">IFERROR(INDEX(InTutoring[],SMALL(IF(InTutoring[Unit 2 Post-Test 2]="Yes",ROW(AssessmentData[])-1),ROW(44:44)),1),"")</f>
        <v/>
      </c>
      <c r="L46" s="129" t="str" cm="1">
        <f t="array" ref="L46">IFERROR(INDEX(InTutoring[],SMALL(IF(InTutoring[Unit 2 Post-Test 3]="Yes",ROW(AssessmentData[])-1),ROW(44:44)),1),"")</f>
        <v/>
      </c>
      <c r="M46" s="129" t="str" cm="1">
        <f t="array" ref="M46">IFERROR(INDEX(InTutoring[],SMALL(IF(InTutoring[Unit 2 Post-Test 4]="Yes",ROW(AssessmentData[])-1),ROW(44:44)),1),"")</f>
        <v/>
      </c>
      <c r="N46" s="129" t="str" cm="1">
        <f t="array" ref="N46">IFERROR(INDEX(InTutoring[],SMALL(IF(InTutoring[Unit 2 Post-Test 5]="Yes",ROW(AssessmentData[])-1),ROW(44:44)),1),"")</f>
        <v/>
      </c>
      <c r="O46" s="129"/>
      <c r="P46" s="129" t="str" cm="1">
        <f t="array" ref="P46">IFERROR(INDEX(InTutoring[],SMALL(IF(InTutoring[Unit 2 Assessment]="Yes",ROW(AssessmentData[])-1),ROW(44:44)),1),"")</f>
        <v/>
      </c>
      <c r="Q46" s="129" t="str" cm="1">
        <f t="array" ref="Q46">IFERROR(INDEX(InTutoring[],SMALL(IF(InTutoring[Unit 3 Post-Test 1]="Yes",ROW(AssessmentData[])-1),ROW(44:44)),1),"")</f>
        <v/>
      </c>
      <c r="R46" s="129" t="str" cm="1">
        <f t="array" ref="R46">IFERROR(INDEX(InTutoring[],SMALL(IF(InTutoring[Unit 3 Post-Test 2]="Yes",ROW(AssessmentData[])-1),ROW(44:44)),1),"")</f>
        <v/>
      </c>
      <c r="S46" s="129" t="str" cm="1">
        <f t="array" ref="S46">IFERROR(INDEX(InTutoring[],SMALL(IF(InTutoring[Unit 3 Post-Test 3]="Yes",ROW(AssessmentData[])-1),ROW(44:44)),1),"")</f>
        <v/>
      </c>
      <c r="T46" s="129" t="str" cm="1">
        <f t="array" ref="T46">IFERROR(INDEX(InTutoring[],SMALL(IF(InTutoring[Unit 3 Post-Test 4]="Yes",ROW(AssessmentData[])-1),ROW(44:44)),1),"")</f>
        <v/>
      </c>
      <c r="U46" s="129" t="str" cm="1">
        <f t="array" ref="U46">IFERROR(INDEX(InTutoring[],SMALL(IF(InTutoring[Unit 3 Post-Test 5]="Yes",ROW(AssessmentData[])-1),ROW(44:44)),1),"")</f>
        <v/>
      </c>
      <c r="V46" s="130"/>
      <c r="W46" s="129" t="str" cm="1">
        <f t="array" ref="W46">IFERROR(INDEX(InTutoring[],SMALL(IF(InTutoring[Unit 3 Assessment]="Yes",ROW(AssessmentData[])-1),ROW(44:44)),1),"")</f>
        <v/>
      </c>
      <c r="X46" s="129" t="str" cm="1">
        <f t="array" ref="X46">IFERROR(INDEX(InTutoring[],SMALL(IF(InTutoring[Unit 4 Post-Test 1]="Yes",ROW(AssessmentData[])-1),ROW(44:44)),1),"")</f>
        <v/>
      </c>
      <c r="Y46" s="129" t="str" cm="1">
        <f t="array" ref="Y46">IFERROR(INDEX(InTutoring[],SMALL(IF(InTutoring[Unit 4 Post-Test 2]="Yes",ROW(AssessmentData[])-1),ROW(44:44)),1),"")</f>
        <v/>
      </c>
      <c r="Z46" s="129" t="str" cm="1">
        <f t="array" ref="Z46">IFERROR(INDEX(InTutoring[],SMALL(IF(InTutoring[Unit 4 Post-Test 3]="Yes",ROW(AssessmentData[])-1),ROW(44:44)),1),"")</f>
        <v/>
      </c>
      <c r="AA46" s="129" t="str" cm="1">
        <f t="array" ref="AA46">IFERROR(INDEX(InTutoring[],SMALL(IF(InTutoring[Unit 4 Post-Test 4]="Yes",ROW(AssessmentData[])-1),ROW(44:44)),1),"")</f>
        <v/>
      </c>
      <c r="AB46" s="129" t="str" cm="1">
        <f t="array" ref="AB46">IFERROR(INDEX(InTutoring[],SMALL(IF(InTutoring[Unit 4 Post-Test 5]="Yes",ROW(AssessmentData[])-1),ROW(44:44)),1),"")</f>
        <v/>
      </c>
      <c r="AC46" s="130"/>
      <c r="AD46" s="129" t="str" cm="1">
        <f t="array" ref="AD46">IFERROR(INDEX(InTutoring[],SMALL(IF(InTutoring[Unit 4 Assessment]="Yes",ROW(AssessmentData[])-1),ROW(44:44)),1),"")</f>
        <v/>
      </c>
      <c r="AE46" s="129" t="str" cm="1">
        <f t="array" ref="AE46">IFERROR(INDEX(InTutoring[],SMALL(IF(InTutoring[Unit 5 Post-Test 1]="Yes",ROW(AssessmentData[])-1),ROW(44:44)),1),"")</f>
        <v/>
      </c>
      <c r="AF46" s="129" t="str" cm="1">
        <f t="array" ref="AF46">IFERROR(INDEX(InTutoring[],SMALL(IF(InTutoring[Unit 5 Post-Test 2]="Yes",ROW(AssessmentData[])-1),ROW(44:44)),1),"")</f>
        <v/>
      </c>
      <c r="AG46" s="129" t="str" cm="1">
        <f t="array" ref="AG46">IFERROR(INDEX(InTutoring[],SMALL(IF(InTutoring[Unit 5 Post-Test 3]="Yes",ROW(AssessmentData[])-1),ROW(44:44)),1),"")</f>
        <v/>
      </c>
      <c r="AH46" s="129" t="str" cm="1">
        <f t="array" ref="AH46">IFERROR(INDEX(InTutoring[],SMALL(IF(InTutoring[Unit 5 Post-Test 4]="Yes",ROW(AssessmentData[])-1),ROW(44:44)),1),"")</f>
        <v/>
      </c>
      <c r="AI46" s="129" t="str" cm="1">
        <f t="array" ref="AI46">IFERROR(INDEX(InTutoring[],SMALL(IF(InTutoring[Unit 5 Post-Test 5]="Yes",ROW(AssessmentData[])-1),ROW(44:44)),1),"")</f>
        <v/>
      </c>
      <c r="AJ46" s="130"/>
      <c r="AK46" s="129" t="str" cm="1">
        <f t="array" ref="AK46">IFERROR(INDEX(InTutoring[],SMALL(IF(InTutoring[Unit 5 Assessment]="Yes",ROW(AssessmentData[])-1),ROW(44:44)),1),"")</f>
        <v/>
      </c>
      <c r="AL46" s="129" t="str" cm="1">
        <f t="array" ref="AL46">IFERROR(INDEX(InTutoring[],SMALL(IF(InTutoring[Unit 6 Post-Test 1]="Yes",ROW(AssessmentData[])-1),ROW(44:44)),1),"")</f>
        <v/>
      </c>
      <c r="AM46" s="129" t="str" cm="1">
        <f t="array" ref="AM46">IFERROR(INDEX(InTutoring[],SMALL(IF(InTutoring[Unit 6 Post-Test 2]="Yes",ROW(AssessmentData[])-1),ROW(44:44)),1),"")</f>
        <v/>
      </c>
      <c r="AN46" s="129" t="str" cm="1">
        <f t="array" ref="AN46">IFERROR(INDEX(InTutoring[],SMALL(IF(InTutoring[Unit 6 Post-Test 3]="Yes",ROW(AssessmentData[])-1),ROW(44:44)),1),"")</f>
        <v/>
      </c>
      <c r="AO46" s="129" t="str" cm="1">
        <f t="array" ref="AO46">IFERROR(INDEX(InTutoring[],SMALL(IF(InTutoring[Unit 6 Post-Test 4]="Yes",ROW(AssessmentData[])-1),ROW(44:44)),1),"")</f>
        <v/>
      </c>
      <c r="AP46" s="129" t="str" cm="1">
        <f t="array" ref="AP46">IFERROR(INDEX(InTutoring[],SMALL(IF(InTutoring[Unit 6 Post-Test 5]="Yes",ROW(AssessmentData[])-1),ROW(44:44)),1),"")</f>
        <v/>
      </c>
    </row>
    <row r="47" spans="2:42" s="122" customFormat="1" ht="14.25" x14ac:dyDescent="0.2">
      <c r="B47" s="129" t="str" cm="1">
        <f t="array" ref="B47">IFERROR(INDEX(InTutoring[],SMALL(IF(InTutoring[BOY Benchmark]="Yes",ROW(AssessmentData[])-1),ROW(45:45)),1),"")</f>
        <v/>
      </c>
      <c r="C47" s="129" t="str" cm="1">
        <f t="array" ref="C47">IFERROR(INDEX(InTutoring[],SMALL(IF(InTutoring[Unit 1 Post-Test 1]="Yes",ROW(AssessmentData[])-1),ROW(45:45)),1),"")</f>
        <v/>
      </c>
      <c r="D47" s="129" t="str" cm="1">
        <f t="array" ref="D47">IFERROR(INDEX(InTutoring[],SMALL(IF(InTutoring[Unit 1 Post-Test 2]="Yes",ROW(AssessmentData[])-1),ROW(45:45)),1),"")</f>
        <v/>
      </c>
      <c r="E47" s="129" t="str" cm="1">
        <f t="array" ref="E47">IFERROR(INDEX(InTutoring[],SMALL(IF(InTutoring[Unit 1 Post-Test 3]="Yes",ROW(AssessmentData[])-1),ROW(45:45)),1),"")</f>
        <v/>
      </c>
      <c r="F47" s="129" t="str" cm="1">
        <f t="array" ref="F47">IFERROR(INDEX(InTutoring[],SMALL(IF(InTutoring[Unit 1 Post-Test 4]="Yes",ROW(AssessmentData[])-1),ROW(45:45)),1),"")</f>
        <v/>
      </c>
      <c r="G47" s="129"/>
      <c r="H47" s="130"/>
      <c r="I47" s="129" t="str" cm="1">
        <f t="array" ref="I47">IFERROR(INDEX(InTutoring[],SMALL(IF(InTutoring[Unit 1 Assessment]="Yes",ROW(AssessmentData[])-1),ROW(45:45)),1),"")</f>
        <v/>
      </c>
      <c r="J47" s="129" t="str" cm="1">
        <f t="array" ref="J47">IFERROR(INDEX(InTutoring[],SMALL(IF(InTutoring[Unit 2 Post-Test 1]="Yes",ROW(AssessmentData[])-1),ROW(45:45)),1),"")</f>
        <v/>
      </c>
      <c r="K47" s="129" t="str" cm="1">
        <f t="array" ref="K47">IFERROR(INDEX(InTutoring[],SMALL(IF(InTutoring[Unit 2 Post-Test 2]="Yes",ROW(AssessmentData[])-1),ROW(45:45)),1),"")</f>
        <v/>
      </c>
      <c r="L47" s="129" t="str" cm="1">
        <f t="array" ref="L47">IFERROR(INDEX(InTutoring[],SMALL(IF(InTutoring[Unit 2 Post-Test 3]="Yes",ROW(AssessmentData[])-1),ROW(45:45)),1),"")</f>
        <v/>
      </c>
      <c r="M47" s="129" t="str" cm="1">
        <f t="array" ref="M47">IFERROR(INDEX(InTutoring[],SMALL(IF(InTutoring[Unit 2 Post-Test 4]="Yes",ROW(AssessmentData[])-1),ROW(45:45)),1),"")</f>
        <v/>
      </c>
      <c r="N47" s="129" t="str" cm="1">
        <f t="array" ref="N47">IFERROR(INDEX(InTutoring[],SMALL(IF(InTutoring[Unit 2 Post-Test 5]="Yes",ROW(AssessmentData[])-1),ROW(45:45)),1),"")</f>
        <v/>
      </c>
      <c r="O47" s="129"/>
      <c r="P47" s="129" t="str" cm="1">
        <f t="array" ref="P47">IFERROR(INDEX(InTutoring[],SMALL(IF(InTutoring[Unit 2 Assessment]="Yes",ROW(AssessmentData[])-1),ROW(45:45)),1),"")</f>
        <v/>
      </c>
      <c r="Q47" s="129" t="str" cm="1">
        <f t="array" ref="Q47">IFERROR(INDEX(InTutoring[],SMALL(IF(InTutoring[Unit 3 Post-Test 1]="Yes",ROW(AssessmentData[])-1),ROW(45:45)),1),"")</f>
        <v/>
      </c>
      <c r="R47" s="129" t="str" cm="1">
        <f t="array" ref="R47">IFERROR(INDEX(InTutoring[],SMALL(IF(InTutoring[Unit 3 Post-Test 2]="Yes",ROW(AssessmentData[])-1),ROW(45:45)),1),"")</f>
        <v/>
      </c>
      <c r="S47" s="129" t="str" cm="1">
        <f t="array" ref="S47">IFERROR(INDEX(InTutoring[],SMALL(IF(InTutoring[Unit 3 Post-Test 3]="Yes",ROW(AssessmentData[])-1),ROW(45:45)),1),"")</f>
        <v/>
      </c>
      <c r="T47" s="129" t="str" cm="1">
        <f t="array" ref="T47">IFERROR(INDEX(InTutoring[],SMALL(IF(InTutoring[Unit 3 Post-Test 4]="Yes",ROW(AssessmentData[])-1),ROW(45:45)),1),"")</f>
        <v/>
      </c>
      <c r="U47" s="129" t="str" cm="1">
        <f t="array" ref="U47">IFERROR(INDEX(InTutoring[],SMALL(IF(InTutoring[Unit 3 Post-Test 5]="Yes",ROW(AssessmentData[])-1),ROW(45:45)),1),"")</f>
        <v/>
      </c>
      <c r="V47" s="130"/>
      <c r="W47" s="129" t="str" cm="1">
        <f t="array" ref="W47">IFERROR(INDEX(InTutoring[],SMALL(IF(InTutoring[Unit 3 Assessment]="Yes",ROW(AssessmentData[])-1),ROW(45:45)),1),"")</f>
        <v/>
      </c>
      <c r="X47" s="129" t="str" cm="1">
        <f t="array" ref="X47">IFERROR(INDEX(InTutoring[],SMALL(IF(InTutoring[Unit 4 Post-Test 1]="Yes",ROW(AssessmentData[])-1),ROW(45:45)),1),"")</f>
        <v/>
      </c>
      <c r="Y47" s="129" t="str" cm="1">
        <f t="array" ref="Y47">IFERROR(INDEX(InTutoring[],SMALL(IF(InTutoring[Unit 4 Post-Test 2]="Yes",ROW(AssessmentData[])-1),ROW(45:45)),1),"")</f>
        <v/>
      </c>
      <c r="Z47" s="129" t="str" cm="1">
        <f t="array" ref="Z47">IFERROR(INDEX(InTutoring[],SMALL(IF(InTutoring[Unit 4 Post-Test 3]="Yes",ROW(AssessmentData[])-1),ROW(45:45)),1),"")</f>
        <v/>
      </c>
      <c r="AA47" s="129" t="str" cm="1">
        <f t="array" ref="AA47">IFERROR(INDEX(InTutoring[],SMALL(IF(InTutoring[Unit 4 Post-Test 4]="Yes",ROW(AssessmentData[])-1),ROW(45:45)),1),"")</f>
        <v/>
      </c>
      <c r="AB47" s="129" t="str" cm="1">
        <f t="array" ref="AB47">IFERROR(INDEX(InTutoring[],SMALL(IF(InTutoring[Unit 4 Post-Test 5]="Yes",ROW(AssessmentData[])-1),ROW(45:45)),1),"")</f>
        <v/>
      </c>
      <c r="AC47" s="130"/>
      <c r="AD47" s="129" t="str" cm="1">
        <f t="array" ref="AD47">IFERROR(INDEX(InTutoring[],SMALL(IF(InTutoring[Unit 4 Assessment]="Yes",ROW(AssessmentData[])-1),ROW(45:45)),1),"")</f>
        <v/>
      </c>
      <c r="AE47" s="129" t="str" cm="1">
        <f t="array" ref="AE47">IFERROR(INDEX(InTutoring[],SMALL(IF(InTutoring[Unit 5 Post-Test 1]="Yes",ROW(AssessmentData[])-1),ROW(45:45)),1),"")</f>
        <v/>
      </c>
      <c r="AF47" s="129" t="str" cm="1">
        <f t="array" ref="AF47">IFERROR(INDEX(InTutoring[],SMALL(IF(InTutoring[Unit 5 Post-Test 2]="Yes",ROW(AssessmentData[])-1),ROW(45:45)),1),"")</f>
        <v/>
      </c>
      <c r="AG47" s="129" t="str" cm="1">
        <f t="array" ref="AG47">IFERROR(INDEX(InTutoring[],SMALL(IF(InTutoring[Unit 5 Post-Test 3]="Yes",ROW(AssessmentData[])-1),ROW(45:45)),1),"")</f>
        <v/>
      </c>
      <c r="AH47" s="129" t="str" cm="1">
        <f t="array" ref="AH47">IFERROR(INDEX(InTutoring[],SMALL(IF(InTutoring[Unit 5 Post-Test 4]="Yes",ROW(AssessmentData[])-1),ROW(45:45)),1),"")</f>
        <v/>
      </c>
      <c r="AI47" s="129" t="str" cm="1">
        <f t="array" ref="AI47">IFERROR(INDEX(InTutoring[],SMALL(IF(InTutoring[Unit 5 Post-Test 5]="Yes",ROW(AssessmentData[])-1),ROW(45:45)),1),"")</f>
        <v/>
      </c>
      <c r="AJ47" s="130"/>
      <c r="AK47" s="129" t="str" cm="1">
        <f t="array" ref="AK47">IFERROR(INDEX(InTutoring[],SMALL(IF(InTutoring[Unit 5 Assessment]="Yes",ROW(AssessmentData[])-1),ROW(45:45)),1),"")</f>
        <v/>
      </c>
      <c r="AL47" s="129" t="str" cm="1">
        <f t="array" ref="AL47">IFERROR(INDEX(InTutoring[],SMALL(IF(InTutoring[Unit 6 Post-Test 1]="Yes",ROW(AssessmentData[])-1),ROW(45:45)),1),"")</f>
        <v/>
      </c>
      <c r="AM47" s="129" t="str" cm="1">
        <f t="array" ref="AM47">IFERROR(INDEX(InTutoring[],SMALL(IF(InTutoring[Unit 6 Post-Test 2]="Yes",ROW(AssessmentData[])-1),ROW(45:45)),1),"")</f>
        <v/>
      </c>
      <c r="AN47" s="129" t="str" cm="1">
        <f t="array" ref="AN47">IFERROR(INDEX(InTutoring[],SMALL(IF(InTutoring[Unit 6 Post-Test 3]="Yes",ROW(AssessmentData[])-1),ROW(45:45)),1),"")</f>
        <v/>
      </c>
      <c r="AO47" s="129" t="str" cm="1">
        <f t="array" ref="AO47">IFERROR(INDEX(InTutoring[],SMALL(IF(InTutoring[Unit 6 Post-Test 4]="Yes",ROW(AssessmentData[])-1),ROW(45:45)),1),"")</f>
        <v/>
      </c>
      <c r="AP47" s="129" t="str" cm="1">
        <f t="array" ref="AP47">IFERROR(INDEX(InTutoring[],SMALL(IF(InTutoring[Unit 6 Post-Test 5]="Yes",ROW(AssessmentData[])-1),ROW(45:45)),1),"")</f>
        <v/>
      </c>
    </row>
    <row r="48" spans="2:42" s="122" customFormat="1" ht="14.25" x14ac:dyDescent="0.2">
      <c r="B48" s="129" t="str" cm="1">
        <f t="array" ref="B48">IFERROR(INDEX(InTutoring[],SMALL(IF(InTutoring[BOY Benchmark]="Yes",ROW(AssessmentData[])-1),ROW(46:46)),1),"")</f>
        <v/>
      </c>
      <c r="C48" s="129" t="str" cm="1">
        <f t="array" ref="C48">IFERROR(INDEX(InTutoring[],SMALL(IF(InTutoring[Unit 1 Post-Test 1]="Yes",ROW(AssessmentData[])-1),ROW(46:46)),1),"")</f>
        <v/>
      </c>
      <c r="D48" s="129" t="str" cm="1">
        <f t="array" ref="D48">IFERROR(INDEX(InTutoring[],SMALL(IF(InTutoring[Unit 1 Post-Test 2]="Yes",ROW(AssessmentData[])-1),ROW(46:46)),1),"")</f>
        <v/>
      </c>
      <c r="E48" s="129" t="str" cm="1">
        <f t="array" ref="E48">IFERROR(INDEX(InTutoring[],SMALL(IF(InTutoring[Unit 1 Post-Test 3]="Yes",ROW(AssessmentData[])-1),ROW(46:46)),1),"")</f>
        <v/>
      </c>
      <c r="F48" s="129" t="str" cm="1">
        <f t="array" ref="F48">IFERROR(INDEX(InTutoring[],SMALL(IF(InTutoring[Unit 1 Post-Test 4]="Yes",ROW(AssessmentData[])-1),ROW(46:46)),1),"")</f>
        <v/>
      </c>
      <c r="G48" s="129"/>
      <c r="H48" s="130"/>
      <c r="I48" s="129" t="str" cm="1">
        <f t="array" ref="I48">IFERROR(INDEX(InTutoring[],SMALL(IF(InTutoring[Unit 1 Assessment]="Yes",ROW(AssessmentData[])-1),ROW(46:46)),1),"")</f>
        <v/>
      </c>
      <c r="J48" s="129" t="str" cm="1">
        <f t="array" ref="J48">IFERROR(INDEX(InTutoring[],SMALL(IF(InTutoring[Unit 2 Post-Test 1]="Yes",ROW(AssessmentData[])-1),ROW(46:46)),1),"")</f>
        <v/>
      </c>
      <c r="K48" s="129" t="str" cm="1">
        <f t="array" ref="K48">IFERROR(INDEX(InTutoring[],SMALL(IF(InTutoring[Unit 2 Post-Test 2]="Yes",ROW(AssessmentData[])-1),ROW(46:46)),1),"")</f>
        <v/>
      </c>
      <c r="L48" s="129" t="str" cm="1">
        <f t="array" ref="L48">IFERROR(INDEX(InTutoring[],SMALL(IF(InTutoring[Unit 2 Post-Test 3]="Yes",ROW(AssessmentData[])-1),ROW(46:46)),1),"")</f>
        <v/>
      </c>
      <c r="M48" s="129" t="str" cm="1">
        <f t="array" ref="M48">IFERROR(INDEX(InTutoring[],SMALL(IF(InTutoring[Unit 2 Post-Test 4]="Yes",ROW(AssessmentData[])-1),ROW(46:46)),1),"")</f>
        <v/>
      </c>
      <c r="N48" s="129" t="str" cm="1">
        <f t="array" ref="N48">IFERROR(INDEX(InTutoring[],SMALL(IF(InTutoring[Unit 2 Post-Test 5]="Yes",ROW(AssessmentData[])-1),ROW(46:46)),1),"")</f>
        <v/>
      </c>
      <c r="O48" s="129"/>
      <c r="P48" s="129" t="str" cm="1">
        <f t="array" ref="P48">IFERROR(INDEX(InTutoring[],SMALL(IF(InTutoring[Unit 2 Assessment]="Yes",ROW(AssessmentData[])-1),ROW(46:46)),1),"")</f>
        <v/>
      </c>
      <c r="Q48" s="129" t="str" cm="1">
        <f t="array" ref="Q48">IFERROR(INDEX(InTutoring[],SMALL(IF(InTutoring[Unit 3 Post-Test 1]="Yes",ROW(AssessmentData[])-1),ROW(46:46)),1),"")</f>
        <v/>
      </c>
      <c r="R48" s="129" t="str" cm="1">
        <f t="array" ref="R48">IFERROR(INDEX(InTutoring[],SMALL(IF(InTutoring[Unit 3 Post-Test 2]="Yes",ROW(AssessmentData[])-1),ROW(46:46)),1),"")</f>
        <v/>
      </c>
      <c r="S48" s="129" t="str" cm="1">
        <f t="array" ref="S48">IFERROR(INDEX(InTutoring[],SMALL(IF(InTutoring[Unit 3 Post-Test 3]="Yes",ROW(AssessmentData[])-1),ROW(46:46)),1),"")</f>
        <v/>
      </c>
      <c r="T48" s="129" t="str" cm="1">
        <f t="array" ref="T48">IFERROR(INDEX(InTutoring[],SMALL(IF(InTutoring[Unit 3 Post-Test 4]="Yes",ROW(AssessmentData[])-1),ROW(46:46)),1),"")</f>
        <v/>
      </c>
      <c r="U48" s="129" t="str" cm="1">
        <f t="array" ref="U48">IFERROR(INDEX(InTutoring[],SMALL(IF(InTutoring[Unit 3 Post-Test 5]="Yes",ROW(AssessmentData[])-1),ROW(46:46)),1),"")</f>
        <v/>
      </c>
      <c r="V48" s="130"/>
      <c r="W48" s="129" t="str" cm="1">
        <f t="array" ref="W48">IFERROR(INDEX(InTutoring[],SMALL(IF(InTutoring[Unit 3 Assessment]="Yes",ROW(AssessmentData[])-1),ROW(46:46)),1),"")</f>
        <v/>
      </c>
      <c r="X48" s="129" t="str" cm="1">
        <f t="array" ref="X48">IFERROR(INDEX(InTutoring[],SMALL(IF(InTutoring[Unit 4 Post-Test 1]="Yes",ROW(AssessmentData[])-1),ROW(46:46)),1),"")</f>
        <v/>
      </c>
      <c r="Y48" s="129" t="str" cm="1">
        <f t="array" ref="Y48">IFERROR(INDEX(InTutoring[],SMALL(IF(InTutoring[Unit 4 Post-Test 2]="Yes",ROW(AssessmentData[])-1),ROW(46:46)),1),"")</f>
        <v/>
      </c>
      <c r="Z48" s="129" t="str" cm="1">
        <f t="array" ref="Z48">IFERROR(INDEX(InTutoring[],SMALL(IF(InTutoring[Unit 4 Post-Test 3]="Yes",ROW(AssessmentData[])-1),ROW(46:46)),1),"")</f>
        <v/>
      </c>
      <c r="AA48" s="129" t="str" cm="1">
        <f t="array" ref="AA48">IFERROR(INDEX(InTutoring[],SMALL(IF(InTutoring[Unit 4 Post-Test 4]="Yes",ROW(AssessmentData[])-1),ROW(46:46)),1),"")</f>
        <v/>
      </c>
      <c r="AB48" s="129" t="str" cm="1">
        <f t="array" ref="AB48">IFERROR(INDEX(InTutoring[],SMALL(IF(InTutoring[Unit 4 Post-Test 5]="Yes",ROW(AssessmentData[])-1),ROW(46:46)),1),"")</f>
        <v/>
      </c>
      <c r="AC48" s="130"/>
      <c r="AD48" s="129" t="str" cm="1">
        <f t="array" ref="AD48">IFERROR(INDEX(InTutoring[],SMALL(IF(InTutoring[Unit 4 Assessment]="Yes",ROW(AssessmentData[])-1),ROW(46:46)),1),"")</f>
        <v/>
      </c>
      <c r="AE48" s="129" t="str" cm="1">
        <f t="array" ref="AE48">IFERROR(INDEX(InTutoring[],SMALL(IF(InTutoring[Unit 5 Post-Test 1]="Yes",ROW(AssessmentData[])-1),ROW(46:46)),1),"")</f>
        <v/>
      </c>
      <c r="AF48" s="129" t="str" cm="1">
        <f t="array" ref="AF48">IFERROR(INDEX(InTutoring[],SMALL(IF(InTutoring[Unit 5 Post-Test 2]="Yes",ROW(AssessmentData[])-1),ROW(46:46)),1),"")</f>
        <v/>
      </c>
      <c r="AG48" s="129" t="str" cm="1">
        <f t="array" ref="AG48">IFERROR(INDEX(InTutoring[],SMALL(IF(InTutoring[Unit 5 Post-Test 3]="Yes",ROW(AssessmentData[])-1),ROW(46:46)),1),"")</f>
        <v/>
      </c>
      <c r="AH48" s="129" t="str" cm="1">
        <f t="array" ref="AH48">IFERROR(INDEX(InTutoring[],SMALL(IF(InTutoring[Unit 5 Post-Test 4]="Yes",ROW(AssessmentData[])-1),ROW(46:46)),1),"")</f>
        <v/>
      </c>
      <c r="AI48" s="129" t="str" cm="1">
        <f t="array" ref="AI48">IFERROR(INDEX(InTutoring[],SMALL(IF(InTutoring[Unit 5 Post-Test 5]="Yes",ROW(AssessmentData[])-1),ROW(46:46)),1),"")</f>
        <v/>
      </c>
      <c r="AJ48" s="130"/>
      <c r="AK48" s="129" t="str" cm="1">
        <f t="array" ref="AK48">IFERROR(INDEX(InTutoring[],SMALL(IF(InTutoring[Unit 5 Assessment]="Yes",ROW(AssessmentData[])-1),ROW(46:46)),1),"")</f>
        <v/>
      </c>
      <c r="AL48" s="129" t="str" cm="1">
        <f t="array" ref="AL48">IFERROR(INDEX(InTutoring[],SMALL(IF(InTutoring[Unit 6 Post-Test 1]="Yes",ROW(AssessmentData[])-1),ROW(46:46)),1),"")</f>
        <v/>
      </c>
      <c r="AM48" s="129" t="str" cm="1">
        <f t="array" ref="AM48">IFERROR(INDEX(InTutoring[],SMALL(IF(InTutoring[Unit 6 Post-Test 2]="Yes",ROW(AssessmentData[])-1),ROW(46:46)),1),"")</f>
        <v/>
      </c>
      <c r="AN48" s="129" t="str" cm="1">
        <f t="array" ref="AN48">IFERROR(INDEX(InTutoring[],SMALL(IF(InTutoring[Unit 6 Post-Test 3]="Yes",ROW(AssessmentData[])-1),ROW(46:46)),1),"")</f>
        <v/>
      </c>
      <c r="AO48" s="129" t="str" cm="1">
        <f t="array" ref="AO48">IFERROR(INDEX(InTutoring[],SMALL(IF(InTutoring[Unit 6 Post-Test 4]="Yes",ROW(AssessmentData[])-1),ROW(46:46)),1),"")</f>
        <v/>
      </c>
      <c r="AP48" s="129" t="str" cm="1">
        <f t="array" ref="AP48">IFERROR(INDEX(InTutoring[],SMALL(IF(InTutoring[Unit 6 Post-Test 5]="Yes",ROW(AssessmentData[])-1),ROW(46:46)),1),"")</f>
        <v/>
      </c>
    </row>
    <row r="49" spans="2:42" s="122" customFormat="1" ht="14.25" x14ac:dyDescent="0.2">
      <c r="B49" s="129" t="str" cm="1">
        <f t="array" ref="B49">IFERROR(INDEX(InTutoring[],SMALL(IF(InTutoring[BOY Benchmark]="Yes",ROW(AssessmentData[])-1),ROW(47:47)),1),"")</f>
        <v/>
      </c>
      <c r="C49" s="129" t="str" cm="1">
        <f t="array" ref="C49">IFERROR(INDEX(InTutoring[],SMALL(IF(InTutoring[Unit 1 Post-Test 1]="Yes",ROW(AssessmentData[])-1),ROW(47:47)),1),"")</f>
        <v/>
      </c>
      <c r="D49" s="129" t="str" cm="1">
        <f t="array" ref="D49">IFERROR(INDEX(InTutoring[],SMALL(IF(InTutoring[Unit 1 Post-Test 2]="Yes",ROW(AssessmentData[])-1),ROW(47:47)),1),"")</f>
        <v/>
      </c>
      <c r="E49" s="129" t="str" cm="1">
        <f t="array" ref="E49">IFERROR(INDEX(InTutoring[],SMALL(IF(InTutoring[Unit 1 Post-Test 3]="Yes",ROW(AssessmentData[])-1),ROW(47:47)),1),"")</f>
        <v/>
      </c>
      <c r="F49" s="129" t="str" cm="1">
        <f t="array" ref="F49">IFERROR(INDEX(InTutoring[],SMALL(IF(InTutoring[Unit 1 Post-Test 4]="Yes",ROW(AssessmentData[])-1),ROW(47:47)),1),"")</f>
        <v/>
      </c>
      <c r="G49" s="129"/>
      <c r="H49" s="130"/>
      <c r="I49" s="129" t="str" cm="1">
        <f t="array" ref="I49">IFERROR(INDEX(InTutoring[],SMALL(IF(InTutoring[Unit 1 Assessment]="Yes",ROW(AssessmentData[])-1),ROW(47:47)),1),"")</f>
        <v/>
      </c>
      <c r="J49" s="129" t="str" cm="1">
        <f t="array" ref="J49">IFERROR(INDEX(InTutoring[],SMALL(IF(InTutoring[Unit 2 Post-Test 1]="Yes",ROW(AssessmentData[])-1),ROW(47:47)),1),"")</f>
        <v/>
      </c>
      <c r="K49" s="129" t="str" cm="1">
        <f t="array" ref="K49">IFERROR(INDEX(InTutoring[],SMALL(IF(InTutoring[Unit 2 Post-Test 2]="Yes",ROW(AssessmentData[])-1),ROW(47:47)),1),"")</f>
        <v/>
      </c>
      <c r="L49" s="129" t="str" cm="1">
        <f t="array" ref="L49">IFERROR(INDEX(InTutoring[],SMALL(IF(InTutoring[Unit 2 Post-Test 3]="Yes",ROW(AssessmentData[])-1),ROW(47:47)),1),"")</f>
        <v/>
      </c>
      <c r="M49" s="129" t="str" cm="1">
        <f t="array" ref="M49">IFERROR(INDEX(InTutoring[],SMALL(IF(InTutoring[Unit 2 Post-Test 4]="Yes",ROW(AssessmentData[])-1),ROW(47:47)),1),"")</f>
        <v/>
      </c>
      <c r="N49" s="129" t="str" cm="1">
        <f t="array" ref="N49">IFERROR(INDEX(InTutoring[],SMALL(IF(InTutoring[Unit 2 Post-Test 5]="Yes",ROW(AssessmentData[])-1),ROW(47:47)),1),"")</f>
        <v/>
      </c>
      <c r="O49" s="129"/>
      <c r="P49" s="129" t="str" cm="1">
        <f t="array" ref="P49">IFERROR(INDEX(InTutoring[],SMALL(IF(InTutoring[Unit 2 Assessment]="Yes",ROW(AssessmentData[])-1),ROW(47:47)),1),"")</f>
        <v/>
      </c>
      <c r="Q49" s="129" t="str" cm="1">
        <f t="array" ref="Q49">IFERROR(INDEX(InTutoring[],SMALL(IF(InTutoring[Unit 3 Post-Test 1]="Yes",ROW(AssessmentData[])-1),ROW(47:47)),1),"")</f>
        <v/>
      </c>
      <c r="R49" s="129" t="str" cm="1">
        <f t="array" ref="R49">IFERROR(INDEX(InTutoring[],SMALL(IF(InTutoring[Unit 3 Post-Test 2]="Yes",ROW(AssessmentData[])-1),ROW(47:47)),1),"")</f>
        <v/>
      </c>
      <c r="S49" s="129" t="str" cm="1">
        <f t="array" ref="S49">IFERROR(INDEX(InTutoring[],SMALL(IF(InTutoring[Unit 3 Post-Test 3]="Yes",ROW(AssessmentData[])-1),ROW(47:47)),1),"")</f>
        <v/>
      </c>
      <c r="T49" s="129" t="str" cm="1">
        <f t="array" ref="T49">IFERROR(INDEX(InTutoring[],SMALL(IF(InTutoring[Unit 3 Post-Test 4]="Yes",ROW(AssessmentData[])-1),ROW(47:47)),1),"")</f>
        <v/>
      </c>
      <c r="U49" s="129" t="str" cm="1">
        <f t="array" ref="U49">IFERROR(INDEX(InTutoring[],SMALL(IF(InTutoring[Unit 3 Post-Test 5]="Yes",ROW(AssessmentData[])-1),ROW(47:47)),1),"")</f>
        <v/>
      </c>
      <c r="V49" s="130"/>
      <c r="W49" s="129" t="str" cm="1">
        <f t="array" ref="W49">IFERROR(INDEX(InTutoring[],SMALL(IF(InTutoring[Unit 3 Assessment]="Yes",ROW(AssessmentData[])-1),ROW(47:47)),1),"")</f>
        <v/>
      </c>
      <c r="X49" s="129" t="str" cm="1">
        <f t="array" ref="X49">IFERROR(INDEX(InTutoring[],SMALL(IF(InTutoring[Unit 4 Post-Test 1]="Yes",ROW(AssessmentData[])-1),ROW(47:47)),1),"")</f>
        <v/>
      </c>
      <c r="Y49" s="129" t="str" cm="1">
        <f t="array" ref="Y49">IFERROR(INDEX(InTutoring[],SMALL(IF(InTutoring[Unit 4 Post-Test 2]="Yes",ROW(AssessmentData[])-1),ROW(47:47)),1),"")</f>
        <v/>
      </c>
      <c r="Z49" s="129" t="str" cm="1">
        <f t="array" ref="Z49">IFERROR(INDEX(InTutoring[],SMALL(IF(InTutoring[Unit 4 Post-Test 3]="Yes",ROW(AssessmentData[])-1),ROW(47:47)),1),"")</f>
        <v/>
      </c>
      <c r="AA49" s="129" t="str" cm="1">
        <f t="array" ref="AA49">IFERROR(INDEX(InTutoring[],SMALL(IF(InTutoring[Unit 4 Post-Test 4]="Yes",ROW(AssessmentData[])-1),ROW(47:47)),1),"")</f>
        <v/>
      </c>
      <c r="AB49" s="129" t="str" cm="1">
        <f t="array" ref="AB49">IFERROR(INDEX(InTutoring[],SMALL(IF(InTutoring[Unit 4 Post-Test 5]="Yes",ROW(AssessmentData[])-1),ROW(47:47)),1),"")</f>
        <v/>
      </c>
      <c r="AC49" s="130"/>
      <c r="AD49" s="129" t="str" cm="1">
        <f t="array" ref="AD49">IFERROR(INDEX(InTutoring[],SMALL(IF(InTutoring[Unit 4 Assessment]="Yes",ROW(AssessmentData[])-1),ROW(47:47)),1),"")</f>
        <v/>
      </c>
      <c r="AE49" s="129" t="str" cm="1">
        <f t="array" ref="AE49">IFERROR(INDEX(InTutoring[],SMALL(IF(InTutoring[Unit 5 Post-Test 1]="Yes",ROW(AssessmentData[])-1),ROW(47:47)),1),"")</f>
        <v/>
      </c>
      <c r="AF49" s="129" t="str" cm="1">
        <f t="array" ref="AF49">IFERROR(INDEX(InTutoring[],SMALL(IF(InTutoring[Unit 5 Post-Test 2]="Yes",ROW(AssessmentData[])-1),ROW(47:47)),1),"")</f>
        <v/>
      </c>
      <c r="AG49" s="129" t="str" cm="1">
        <f t="array" ref="AG49">IFERROR(INDEX(InTutoring[],SMALL(IF(InTutoring[Unit 5 Post-Test 3]="Yes",ROW(AssessmentData[])-1),ROW(47:47)),1),"")</f>
        <v/>
      </c>
      <c r="AH49" s="129" t="str" cm="1">
        <f t="array" ref="AH49">IFERROR(INDEX(InTutoring[],SMALL(IF(InTutoring[Unit 5 Post-Test 4]="Yes",ROW(AssessmentData[])-1),ROW(47:47)),1),"")</f>
        <v/>
      </c>
      <c r="AI49" s="129" t="str" cm="1">
        <f t="array" ref="AI49">IFERROR(INDEX(InTutoring[],SMALL(IF(InTutoring[Unit 5 Post-Test 5]="Yes",ROW(AssessmentData[])-1),ROW(47:47)),1),"")</f>
        <v/>
      </c>
      <c r="AJ49" s="130"/>
      <c r="AK49" s="129" t="str" cm="1">
        <f t="array" ref="AK49">IFERROR(INDEX(InTutoring[],SMALL(IF(InTutoring[Unit 5 Assessment]="Yes",ROW(AssessmentData[])-1),ROW(47:47)),1),"")</f>
        <v/>
      </c>
      <c r="AL49" s="129" t="str" cm="1">
        <f t="array" ref="AL49">IFERROR(INDEX(InTutoring[],SMALL(IF(InTutoring[Unit 6 Post-Test 1]="Yes",ROW(AssessmentData[])-1),ROW(47:47)),1),"")</f>
        <v/>
      </c>
      <c r="AM49" s="129" t="str" cm="1">
        <f t="array" ref="AM49">IFERROR(INDEX(InTutoring[],SMALL(IF(InTutoring[Unit 6 Post-Test 2]="Yes",ROW(AssessmentData[])-1),ROW(47:47)),1),"")</f>
        <v/>
      </c>
      <c r="AN49" s="129" t="str" cm="1">
        <f t="array" ref="AN49">IFERROR(INDEX(InTutoring[],SMALL(IF(InTutoring[Unit 6 Post-Test 3]="Yes",ROW(AssessmentData[])-1),ROW(47:47)),1),"")</f>
        <v/>
      </c>
      <c r="AO49" s="129" t="str" cm="1">
        <f t="array" ref="AO49">IFERROR(INDEX(InTutoring[],SMALL(IF(InTutoring[Unit 6 Post-Test 4]="Yes",ROW(AssessmentData[])-1),ROW(47:47)),1),"")</f>
        <v/>
      </c>
      <c r="AP49" s="129" t="str" cm="1">
        <f t="array" ref="AP49">IFERROR(INDEX(InTutoring[],SMALL(IF(InTutoring[Unit 6 Post-Test 5]="Yes",ROW(AssessmentData[])-1),ROW(47:47)),1),"")</f>
        <v/>
      </c>
    </row>
    <row r="50" spans="2:42" s="122" customFormat="1" ht="14.25" x14ac:dyDescent="0.2">
      <c r="B50" s="129" t="str" cm="1">
        <f t="array" ref="B50">IFERROR(INDEX(InTutoring[],SMALL(IF(InTutoring[BOY Benchmark]="Yes",ROW(AssessmentData[])-1),ROW(48:48)),1),"")</f>
        <v/>
      </c>
      <c r="C50" s="129" t="str" cm="1">
        <f t="array" ref="C50">IFERROR(INDEX(InTutoring[],SMALL(IF(InTutoring[Unit 1 Post-Test 1]="Yes",ROW(AssessmentData[])-1),ROW(48:48)),1),"")</f>
        <v/>
      </c>
      <c r="D50" s="129" t="str" cm="1">
        <f t="array" ref="D50">IFERROR(INDEX(InTutoring[],SMALL(IF(InTutoring[Unit 1 Post-Test 2]="Yes",ROW(AssessmentData[])-1),ROW(48:48)),1),"")</f>
        <v/>
      </c>
      <c r="E50" s="129" t="str" cm="1">
        <f t="array" ref="E50">IFERROR(INDEX(InTutoring[],SMALL(IF(InTutoring[Unit 1 Post-Test 3]="Yes",ROW(AssessmentData[])-1),ROW(48:48)),1),"")</f>
        <v/>
      </c>
      <c r="F50" s="129" t="str" cm="1">
        <f t="array" ref="F50">IFERROR(INDEX(InTutoring[],SMALL(IF(InTutoring[Unit 1 Post-Test 4]="Yes",ROW(AssessmentData[])-1),ROW(48:48)),1),"")</f>
        <v/>
      </c>
      <c r="G50" s="129"/>
      <c r="H50" s="130"/>
      <c r="I50" s="129" t="str" cm="1">
        <f t="array" ref="I50">IFERROR(INDEX(InTutoring[],SMALL(IF(InTutoring[Unit 1 Assessment]="Yes",ROW(AssessmentData[])-1),ROW(48:48)),1),"")</f>
        <v/>
      </c>
      <c r="J50" s="129" t="str" cm="1">
        <f t="array" ref="J50">IFERROR(INDEX(InTutoring[],SMALL(IF(InTutoring[Unit 2 Post-Test 1]="Yes",ROW(AssessmentData[])-1),ROW(48:48)),1),"")</f>
        <v/>
      </c>
      <c r="K50" s="129" t="str" cm="1">
        <f t="array" ref="K50">IFERROR(INDEX(InTutoring[],SMALL(IF(InTutoring[Unit 2 Post-Test 2]="Yes",ROW(AssessmentData[])-1),ROW(48:48)),1),"")</f>
        <v/>
      </c>
      <c r="L50" s="129" t="str" cm="1">
        <f t="array" ref="L50">IFERROR(INDEX(InTutoring[],SMALL(IF(InTutoring[Unit 2 Post-Test 3]="Yes",ROW(AssessmentData[])-1),ROW(48:48)),1),"")</f>
        <v/>
      </c>
      <c r="M50" s="129" t="str" cm="1">
        <f t="array" ref="M50">IFERROR(INDEX(InTutoring[],SMALL(IF(InTutoring[Unit 2 Post-Test 4]="Yes",ROW(AssessmentData[])-1),ROW(48:48)),1),"")</f>
        <v/>
      </c>
      <c r="N50" s="129" t="str" cm="1">
        <f t="array" ref="N50">IFERROR(INDEX(InTutoring[],SMALL(IF(InTutoring[Unit 2 Post-Test 5]="Yes",ROW(AssessmentData[])-1),ROW(48:48)),1),"")</f>
        <v/>
      </c>
      <c r="O50" s="129"/>
      <c r="P50" s="129" t="str" cm="1">
        <f t="array" ref="P50">IFERROR(INDEX(InTutoring[],SMALL(IF(InTutoring[Unit 2 Assessment]="Yes",ROW(AssessmentData[])-1),ROW(48:48)),1),"")</f>
        <v/>
      </c>
      <c r="Q50" s="129" t="str" cm="1">
        <f t="array" ref="Q50">IFERROR(INDEX(InTutoring[],SMALL(IF(InTutoring[Unit 3 Post-Test 1]="Yes",ROW(AssessmentData[])-1),ROW(48:48)),1),"")</f>
        <v/>
      </c>
      <c r="R50" s="129" t="str" cm="1">
        <f t="array" ref="R50">IFERROR(INDEX(InTutoring[],SMALL(IF(InTutoring[Unit 3 Post-Test 2]="Yes",ROW(AssessmentData[])-1),ROW(48:48)),1),"")</f>
        <v/>
      </c>
      <c r="S50" s="129" t="str" cm="1">
        <f t="array" ref="S50">IFERROR(INDEX(InTutoring[],SMALL(IF(InTutoring[Unit 3 Post-Test 3]="Yes",ROW(AssessmentData[])-1),ROW(48:48)),1),"")</f>
        <v/>
      </c>
      <c r="T50" s="129" t="str" cm="1">
        <f t="array" ref="T50">IFERROR(INDEX(InTutoring[],SMALL(IF(InTutoring[Unit 3 Post-Test 4]="Yes",ROW(AssessmentData[])-1),ROW(48:48)),1),"")</f>
        <v/>
      </c>
      <c r="U50" s="129" t="str" cm="1">
        <f t="array" ref="U50">IFERROR(INDEX(InTutoring[],SMALL(IF(InTutoring[Unit 3 Post-Test 5]="Yes",ROW(AssessmentData[])-1),ROW(48:48)),1),"")</f>
        <v/>
      </c>
      <c r="V50" s="130"/>
      <c r="W50" s="129" t="str" cm="1">
        <f t="array" ref="W50">IFERROR(INDEX(InTutoring[],SMALL(IF(InTutoring[Unit 3 Assessment]="Yes",ROW(AssessmentData[])-1),ROW(48:48)),1),"")</f>
        <v/>
      </c>
      <c r="X50" s="129" t="str" cm="1">
        <f t="array" ref="X50">IFERROR(INDEX(InTutoring[],SMALL(IF(InTutoring[Unit 4 Post-Test 1]="Yes",ROW(AssessmentData[])-1),ROW(48:48)),1),"")</f>
        <v/>
      </c>
      <c r="Y50" s="129" t="str" cm="1">
        <f t="array" ref="Y50">IFERROR(INDEX(InTutoring[],SMALL(IF(InTutoring[Unit 4 Post-Test 2]="Yes",ROW(AssessmentData[])-1),ROW(48:48)),1),"")</f>
        <v/>
      </c>
      <c r="Z50" s="129" t="str" cm="1">
        <f t="array" ref="Z50">IFERROR(INDEX(InTutoring[],SMALL(IF(InTutoring[Unit 4 Post-Test 3]="Yes",ROW(AssessmentData[])-1),ROW(48:48)),1),"")</f>
        <v/>
      </c>
      <c r="AA50" s="129" t="str" cm="1">
        <f t="array" ref="AA50">IFERROR(INDEX(InTutoring[],SMALL(IF(InTutoring[Unit 4 Post-Test 4]="Yes",ROW(AssessmentData[])-1),ROW(48:48)),1),"")</f>
        <v/>
      </c>
      <c r="AB50" s="129" t="str" cm="1">
        <f t="array" ref="AB50">IFERROR(INDEX(InTutoring[],SMALL(IF(InTutoring[Unit 4 Post-Test 5]="Yes",ROW(AssessmentData[])-1),ROW(48:48)),1),"")</f>
        <v/>
      </c>
      <c r="AC50" s="130"/>
      <c r="AD50" s="129" t="str" cm="1">
        <f t="array" ref="AD50">IFERROR(INDEX(InTutoring[],SMALL(IF(InTutoring[Unit 4 Assessment]="Yes",ROW(AssessmentData[])-1),ROW(48:48)),1),"")</f>
        <v/>
      </c>
      <c r="AE50" s="129" t="str" cm="1">
        <f t="array" ref="AE50">IFERROR(INDEX(InTutoring[],SMALL(IF(InTutoring[Unit 5 Post-Test 1]="Yes",ROW(AssessmentData[])-1),ROW(48:48)),1),"")</f>
        <v/>
      </c>
      <c r="AF50" s="129" t="str" cm="1">
        <f t="array" ref="AF50">IFERROR(INDEX(InTutoring[],SMALL(IF(InTutoring[Unit 5 Post-Test 2]="Yes",ROW(AssessmentData[])-1),ROW(48:48)),1),"")</f>
        <v/>
      </c>
      <c r="AG50" s="129" t="str" cm="1">
        <f t="array" ref="AG50">IFERROR(INDEX(InTutoring[],SMALL(IF(InTutoring[Unit 5 Post-Test 3]="Yes",ROW(AssessmentData[])-1),ROW(48:48)),1),"")</f>
        <v/>
      </c>
      <c r="AH50" s="129" t="str" cm="1">
        <f t="array" ref="AH50">IFERROR(INDEX(InTutoring[],SMALL(IF(InTutoring[Unit 5 Post-Test 4]="Yes",ROW(AssessmentData[])-1),ROW(48:48)),1),"")</f>
        <v/>
      </c>
      <c r="AI50" s="129" t="str" cm="1">
        <f t="array" ref="AI50">IFERROR(INDEX(InTutoring[],SMALL(IF(InTutoring[Unit 5 Post-Test 5]="Yes",ROW(AssessmentData[])-1),ROW(48:48)),1),"")</f>
        <v/>
      </c>
      <c r="AJ50" s="130"/>
      <c r="AK50" s="129" t="str" cm="1">
        <f t="array" ref="AK50">IFERROR(INDEX(InTutoring[],SMALL(IF(InTutoring[Unit 5 Assessment]="Yes",ROW(AssessmentData[])-1),ROW(48:48)),1),"")</f>
        <v/>
      </c>
      <c r="AL50" s="129" t="str" cm="1">
        <f t="array" ref="AL50">IFERROR(INDEX(InTutoring[],SMALL(IF(InTutoring[Unit 6 Post-Test 1]="Yes",ROW(AssessmentData[])-1),ROW(48:48)),1),"")</f>
        <v/>
      </c>
      <c r="AM50" s="129" t="str" cm="1">
        <f t="array" ref="AM50">IFERROR(INDEX(InTutoring[],SMALL(IF(InTutoring[Unit 6 Post-Test 2]="Yes",ROW(AssessmentData[])-1),ROW(48:48)),1),"")</f>
        <v/>
      </c>
      <c r="AN50" s="129" t="str" cm="1">
        <f t="array" ref="AN50">IFERROR(INDEX(InTutoring[],SMALL(IF(InTutoring[Unit 6 Post-Test 3]="Yes",ROW(AssessmentData[])-1),ROW(48:48)),1),"")</f>
        <v/>
      </c>
      <c r="AO50" s="129" t="str" cm="1">
        <f t="array" ref="AO50">IFERROR(INDEX(InTutoring[],SMALL(IF(InTutoring[Unit 6 Post-Test 4]="Yes",ROW(AssessmentData[])-1),ROW(48:48)),1),"")</f>
        <v/>
      </c>
      <c r="AP50" s="129" t="str" cm="1">
        <f t="array" ref="AP50">IFERROR(INDEX(InTutoring[],SMALL(IF(InTutoring[Unit 6 Post-Test 5]="Yes",ROW(AssessmentData[])-1),ROW(48:48)),1),"")</f>
        <v/>
      </c>
    </row>
    <row r="51" spans="2:42" s="122" customFormat="1" ht="14.25" x14ac:dyDescent="0.2">
      <c r="B51" s="129" t="str" cm="1">
        <f t="array" ref="B51">IFERROR(INDEX(InTutoring[],SMALL(IF(InTutoring[BOY Benchmark]="Yes",ROW(AssessmentData[])-1),ROW(49:49)),1),"")</f>
        <v/>
      </c>
      <c r="C51" s="129" t="str" cm="1">
        <f t="array" ref="C51">IFERROR(INDEX(InTutoring[],SMALL(IF(InTutoring[Unit 1 Post-Test 1]="Yes",ROW(AssessmentData[])-1),ROW(49:49)),1),"")</f>
        <v/>
      </c>
      <c r="D51" s="129" t="str" cm="1">
        <f t="array" ref="D51">IFERROR(INDEX(InTutoring[],SMALL(IF(InTutoring[Unit 1 Post-Test 2]="Yes",ROW(AssessmentData[])-1),ROW(49:49)),1),"")</f>
        <v/>
      </c>
      <c r="E51" s="129" t="str" cm="1">
        <f t="array" ref="E51">IFERROR(INDEX(InTutoring[],SMALL(IF(InTutoring[Unit 1 Post-Test 3]="Yes",ROW(AssessmentData[])-1),ROW(49:49)),1),"")</f>
        <v/>
      </c>
      <c r="F51" s="129" t="str" cm="1">
        <f t="array" ref="F51">IFERROR(INDEX(InTutoring[],SMALL(IF(InTutoring[Unit 1 Post-Test 4]="Yes",ROW(AssessmentData[])-1),ROW(49:49)),1),"")</f>
        <v/>
      </c>
      <c r="G51" s="129"/>
      <c r="H51" s="130"/>
      <c r="I51" s="129" t="str" cm="1">
        <f t="array" ref="I51">IFERROR(INDEX(InTutoring[],SMALL(IF(InTutoring[Unit 1 Assessment]="Yes",ROW(AssessmentData[])-1),ROW(49:49)),1),"")</f>
        <v/>
      </c>
      <c r="J51" s="129" t="str" cm="1">
        <f t="array" ref="J51">IFERROR(INDEX(InTutoring[],SMALL(IF(InTutoring[Unit 2 Post-Test 1]="Yes",ROW(AssessmentData[])-1),ROW(49:49)),1),"")</f>
        <v/>
      </c>
      <c r="K51" s="129" t="str" cm="1">
        <f t="array" ref="K51">IFERROR(INDEX(InTutoring[],SMALL(IF(InTutoring[Unit 2 Post-Test 2]="Yes",ROW(AssessmentData[])-1),ROW(49:49)),1),"")</f>
        <v/>
      </c>
      <c r="L51" s="129" t="str" cm="1">
        <f t="array" ref="L51">IFERROR(INDEX(InTutoring[],SMALL(IF(InTutoring[Unit 2 Post-Test 3]="Yes",ROW(AssessmentData[])-1),ROW(49:49)),1),"")</f>
        <v/>
      </c>
      <c r="M51" s="129" t="str" cm="1">
        <f t="array" ref="M51">IFERROR(INDEX(InTutoring[],SMALL(IF(InTutoring[Unit 2 Post-Test 4]="Yes",ROW(AssessmentData[])-1),ROW(49:49)),1),"")</f>
        <v/>
      </c>
      <c r="N51" s="129" t="str" cm="1">
        <f t="array" ref="N51">IFERROR(INDEX(InTutoring[],SMALL(IF(InTutoring[Unit 2 Post-Test 5]="Yes",ROW(AssessmentData[])-1),ROW(49:49)),1),"")</f>
        <v/>
      </c>
      <c r="O51" s="129"/>
      <c r="P51" s="129" t="str" cm="1">
        <f t="array" ref="P51">IFERROR(INDEX(InTutoring[],SMALL(IF(InTutoring[Unit 2 Assessment]="Yes",ROW(AssessmentData[])-1),ROW(49:49)),1),"")</f>
        <v/>
      </c>
      <c r="Q51" s="129" t="str" cm="1">
        <f t="array" ref="Q51">IFERROR(INDEX(InTutoring[],SMALL(IF(InTutoring[Unit 3 Post-Test 1]="Yes",ROW(AssessmentData[])-1),ROW(49:49)),1),"")</f>
        <v/>
      </c>
      <c r="R51" s="129" t="str" cm="1">
        <f t="array" ref="R51">IFERROR(INDEX(InTutoring[],SMALL(IF(InTutoring[Unit 3 Post-Test 2]="Yes",ROW(AssessmentData[])-1),ROW(49:49)),1),"")</f>
        <v/>
      </c>
      <c r="S51" s="129" t="str" cm="1">
        <f t="array" ref="S51">IFERROR(INDEX(InTutoring[],SMALL(IF(InTutoring[Unit 3 Post-Test 3]="Yes",ROW(AssessmentData[])-1),ROW(49:49)),1),"")</f>
        <v/>
      </c>
      <c r="T51" s="129" t="str" cm="1">
        <f t="array" ref="T51">IFERROR(INDEX(InTutoring[],SMALL(IF(InTutoring[Unit 3 Post-Test 4]="Yes",ROW(AssessmentData[])-1),ROW(49:49)),1),"")</f>
        <v/>
      </c>
      <c r="U51" s="129" t="str" cm="1">
        <f t="array" ref="U51">IFERROR(INDEX(InTutoring[],SMALL(IF(InTutoring[Unit 3 Post-Test 5]="Yes",ROW(AssessmentData[])-1),ROW(49:49)),1),"")</f>
        <v/>
      </c>
      <c r="V51" s="130"/>
      <c r="W51" s="129" t="str" cm="1">
        <f t="array" ref="W51">IFERROR(INDEX(InTutoring[],SMALL(IF(InTutoring[Unit 3 Assessment]="Yes",ROW(AssessmentData[])-1),ROW(49:49)),1),"")</f>
        <v/>
      </c>
      <c r="X51" s="129" t="str" cm="1">
        <f t="array" ref="X51">IFERROR(INDEX(InTutoring[],SMALL(IF(InTutoring[Unit 4 Post-Test 1]="Yes",ROW(AssessmentData[])-1),ROW(49:49)),1),"")</f>
        <v/>
      </c>
      <c r="Y51" s="129" t="str" cm="1">
        <f t="array" ref="Y51">IFERROR(INDEX(InTutoring[],SMALL(IF(InTutoring[Unit 4 Post-Test 2]="Yes",ROW(AssessmentData[])-1),ROW(49:49)),1),"")</f>
        <v/>
      </c>
      <c r="Z51" s="129" t="str" cm="1">
        <f t="array" ref="Z51">IFERROR(INDEX(InTutoring[],SMALL(IF(InTutoring[Unit 4 Post-Test 3]="Yes",ROW(AssessmentData[])-1),ROW(49:49)),1),"")</f>
        <v/>
      </c>
      <c r="AA51" s="129" t="str" cm="1">
        <f t="array" ref="AA51">IFERROR(INDEX(InTutoring[],SMALL(IF(InTutoring[Unit 4 Post-Test 4]="Yes",ROW(AssessmentData[])-1),ROW(49:49)),1),"")</f>
        <v/>
      </c>
      <c r="AB51" s="129" t="str" cm="1">
        <f t="array" ref="AB51">IFERROR(INDEX(InTutoring[],SMALL(IF(InTutoring[Unit 4 Post-Test 5]="Yes",ROW(AssessmentData[])-1),ROW(49:49)),1),"")</f>
        <v/>
      </c>
      <c r="AC51" s="130"/>
      <c r="AD51" s="129" t="str" cm="1">
        <f t="array" ref="AD51">IFERROR(INDEX(InTutoring[],SMALL(IF(InTutoring[Unit 4 Assessment]="Yes",ROW(AssessmentData[])-1),ROW(49:49)),1),"")</f>
        <v/>
      </c>
      <c r="AE51" s="129" t="str" cm="1">
        <f t="array" ref="AE51">IFERROR(INDEX(InTutoring[],SMALL(IF(InTutoring[Unit 5 Post-Test 1]="Yes",ROW(AssessmentData[])-1),ROW(49:49)),1),"")</f>
        <v/>
      </c>
      <c r="AF51" s="129" t="str" cm="1">
        <f t="array" ref="AF51">IFERROR(INDEX(InTutoring[],SMALL(IF(InTutoring[Unit 5 Post-Test 2]="Yes",ROW(AssessmentData[])-1),ROW(49:49)),1),"")</f>
        <v/>
      </c>
      <c r="AG51" s="129" t="str" cm="1">
        <f t="array" ref="AG51">IFERROR(INDEX(InTutoring[],SMALL(IF(InTutoring[Unit 5 Post-Test 3]="Yes",ROW(AssessmentData[])-1),ROW(49:49)),1),"")</f>
        <v/>
      </c>
      <c r="AH51" s="129" t="str" cm="1">
        <f t="array" ref="AH51">IFERROR(INDEX(InTutoring[],SMALL(IF(InTutoring[Unit 5 Post-Test 4]="Yes",ROW(AssessmentData[])-1),ROW(49:49)),1),"")</f>
        <v/>
      </c>
      <c r="AI51" s="129" t="str" cm="1">
        <f t="array" ref="AI51">IFERROR(INDEX(InTutoring[],SMALL(IF(InTutoring[Unit 5 Post-Test 5]="Yes",ROW(AssessmentData[])-1),ROW(49:49)),1),"")</f>
        <v/>
      </c>
      <c r="AJ51" s="130"/>
      <c r="AK51" s="129" t="str" cm="1">
        <f t="array" ref="AK51">IFERROR(INDEX(InTutoring[],SMALL(IF(InTutoring[Unit 5 Assessment]="Yes",ROW(AssessmentData[])-1),ROW(49:49)),1),"")</f>
        <v/>
      </c>
      <c r="AL51" s="129" t="str" cm="1">
        <f t="array" ref="AL51">IFERROR(INDEX(InTutoring[],SMALL(IF(InTutoring[Unit 6 Post-Test 1]="Yes",ROW(AssessmentData[])-1),ROW(49:49)),1),"")</f>
        <v/>
      </c>
      <c r="AM51" s="129" t="str" cm="1">
        <f t="array" ref="AM51">IFERROR(INDEX(InTutoring[],SMALL(IF(InTutoring[Unit 6 Post-Test 2]="Yes",ROW(AssessmentData[])-1),ROW(49:49)),1),"")</f>
        <v/>
      </c>
      <c r="AN51" s="129" t="str" cm="1">
        <f t="array" ref="AN51">IFERROR(INDEX(InTutoring[],SMALL(IF(InTutoring[Unit 6 Post-Test 3]="Yes",ROW(AssessmentData[])-1),ROW(49:49)),1),"")</f>
        <v/>
      </c>
      <c r="AO51" s="129" t="str" cm="1">
        <f t="array" ref="AO51">IFERROR(INDEX(InTutoring[],SMALL(IF(InTutoring[Unit 6 Post-Test 4]="Yes",ROW(AssessmentData[])-1),ROW(49:49)),1),"")</f>
        <v/>
      </c>
      <c r="AP51" s="129" t="str" cm="1">
        <f t="array" ref="AP51">IFERROR(INDEX(InTutoring[],SMALL(IF(InTutoring[Unit 6 Post-Test 5]="Yes",ROW(AssessmentData[])-1),ROW(49:49)),1),"")</f>
        <v/>
      </c>
    </row>
    <row r="52" spans="2:42" s="122" customFormat="1" ht="14.25" x14ac:dyDescent="0.2">
      <c r="B52" s="129" t="str" cm="1">
        <f t="array" ref="B52">IFERROR(INDEX(InTutoring[],SMALL(IF(InTutoring[BOY Benchmark]="Yes",ROW(AssessmentData[])-1),ROW(50:50)),1),"")</f>
        <v/>
      </c>
      <c r="C52" s="129" t="str" cm="1">
        <f t="array" ref="C52">IFERROR(INDEX(InTutoring[],SMALL(IF(InTutoring[Unit 1 Post-Test 1]="Yes",ROW(AssessmentData[])-1),ROW(50:50)),1),"")</f>
        <v/>
      </c>
      <c r="D52" s="129" t="str" cm="1">
        <f t="array" ref="D52">IFERROR(INDEX(InTutoring[],SMALL(IF(InTutoring[Unit 1 Post-Test 2]="Yes",ROW(AssessmentData[])-1),ROW(50:50)),1),"")</f>
        <v/>
      </c>
      <c r="E52" s="129" t="str" cm="1">
        <f t="array" ref="E52">IFERROR(INDEX(InTutoring[],SMALL(IF(InTutoring[Unit 1 Post-Test 3]="Yes",ROW(AssessmentData[])-1),ROW(50:50)),1),"")</f>
        <v/>
      </c>
      <c r="F52" s="129" t="str" cm="1">
        <f t="array" ref="F52">IFERROR(INDEX(InTutoring[],SMALL(IF(InTutoring[Unit 1 Post-Test 4]="Yes",ROW(AssessmentData[])-1),ROW(50:50)),1),"")</f>
        <v/>
      </c>
      <c r="G52" s="129"/>
      <c r="H52" s="130"/>
      <c r="I52" s="129" t="str" cm="1">
        <f t="array" ref="I52">IFERROR(INDEX(InTutoring[],SMALL(IF(InTutoring[Unit 1 Assessment]="Yes",ROW(AssessmentData[])-1),ROW(50:50)),1),"")</f>
        <v/>
      </c>
      <c r="J52" s="129" t="str" cm="1">
        <f t="array" ref="J52">IFERROR(INDEX(InTutoring[],SMALL(IF(InTutoring[Unit 2 Post-Test 1]="Yes",ROW(AssessmentData[])-1),ROW(50:50)),1),"")</f>
        <v/>
      </c>
      <c r="K52" s="129" t="str" cm="1">
        <f t="array" ref="K52">IFERROR(INDEX(InTutoring[],SMALL(IF(InTutoring[Unit 2 Post-Test 2]="Yes",ROW(AssessmentData[])-1),ROW(50:50)),1),"")</f>
        <v/>
      </c>
      <c r="L52" s="129" t="str" cm="1">
        <f t="array" ref="L52">IFERROR(INDEX(InTutoring[],SMALL(IF(InTutoring[Unit 2 Post-Test 3]="Yes",ROW(AssessmentData[])-1),ROW(50:50)),1),"")</f>
        <v/>
      </c>
      <c r="M52" s="129" t="str" cm="1">
        <f t="array" ref="M52">IFERROR(INDEX(InTutoring[],SMALL(IF(InTutoring[Unit 2 Post-Test 4]="Yes",ROW(AssessmentData[])-1),ROW(50:50)),1),"")</f>
        <v/>
      </c>
      <c r="N52" s="129" t="str" cm="1">
        <f t="array" ref="N52">IFERROR(INDEX(InTutoring[],SMALL(IF(InTutoring[Unit 2 Post-Test 5]="Yes",ROW(AssessmentData[])-1),ROW(50:50)),1),"")</f>
        <v/>
      </c>
      <c r="O52" s="129"/>
      <c r="P52" s="129" t="str" cm="1">
        <f t="array" ref="P52">IFERROR(INDEX(InTutoring[],SMALL(IF(InTutoring[Unit 2 Assessment]="Yes",ROW(AssessmentData[])-1),ROW(50:50)),1),"")</f>
        <v/>
      </c>
      <c r="Q52" s="129" t="str" cm="1">
        <f t="array" ref="Q52">IFERROR(INDEX(InTutoring[],SMALL(IF(InTutoring[Unit 3 Post-Test 1]="Yes",ROW(AssessmentData[])-1),ROW(50:50)),1),"")</f>
        <v/>
      </c>
      <c r="R52" s="129" t="str" cm="1">
        <f t="array" ref="R52">IFERROR(INDEX(InTutoring[],SMALL(IF(InTutoring[Unit 3 Post-Test 2]="Yes",ROW(AssessmentData[])-1),ROW(50:50)),1),"")</f>
        <v/>
      </c>
      <c r="S52" s="129" t="str" cm="1">
        <f t="array" ref="S52">IFERROR(INDEX(InTutoring[],SMALL(IF(InTutoring[Unit 3 Post-Test 3]="Yes",ROW(AssessmentData[])-1),ROW(50:50)),1),"")</f>
        <v/>
      </c>
      <c r="T52" s="129" t="str" cm="1">
        <f t="array" ref="T52">IFERROR(INDEX(InTutoring[],SMALL(IF(InTutoring[Unit 3 Post-Test 4]="Yes",ROW(AssessmentData[])-1),ROW(50:50)),1),"")</f>
        <v/>
      </c>
      <c r="U52" s="129" t="str" cm="1">
        <f t="array" ref="U52">IFERROR(INDEX(InTutoring[],SMALL(IF(InTutoring[Unit 3 Post-Test 5]="Yes",ROW(AssessmentData[])-1),ROW(50:50)),1),"")</f>
        <v/>
      </c>
      <c r="V52" s="130"/>
      <c r="W52" s="129" t="str" cm="1">
        <f t="array" ref="W52">IFERROR(INDEX(InTutoring[],SMALL(IF(InTutoring[Unit 3 Assessment]="Yes",ROW(AssessmentData[])-1),ROW(50:50)),1),"")</f>
        <v/>
      </c>
      <c r="X52" s="129" t="str" cm="1">
        <f t="array" ref="X52">IFERROR(INDEX(InTutoring[],SMALL(IF(InTutoring[Unit 4 Post-Test 1]="Yes",ROW(AssessmentData[])-1),ROW(50:50)),1),"")</f>
        <v/>
      </c>
      <c r="Y52" s="129" t="str" cm="1">
        <f t="array" ref="Y52">IFERROR(INDEX(InTutoring[],SMALL(IF(InTutoring[Unit 4 Post-Test 2]="Yes",ROW(AssessmentData[])-1),ROW(50:50)),1),"")</f>
        <v/>
      </c>
      <c r="Z52" s="129" t="str" cm="1">
        <f t="array" ref="Z52">IFERROR(INDEX(InTutoring[],SMALL(IF(InTutoring[Unit 4 Post-Test 3]="Yes",ROW(AssessmentData[])-1),ROW(50:50)),1),"")</f>
        <v/>
      </c>
      <c r="AA52" s="129" t="str" cm="1">
        <f t="array" ref="AA52">IFERROR(INDEX(InTutoring[],SMALL(IF(InTutoring[Unit 4 Post-Test 4]="Yes",ROW(AssessmentData[])-1),ROW(50:50)),1),"")</f>
        <v/>
      </c>
      <c r="AB52" s="129" t="str" cm="1">
        <f t="array" ref="AB52">IFERROR(INDEX(InTutoring[],SMALL(IF(InTutoring[Unit 4 Post-Test 5]="Yes",ROW(AssessmentData[])-1),ROW(50:50)),1),"")</f>
        <v/>
      </c>
      <c r="AC52" s="130"/>
      <c r="AD52" s="129" t="str" cm="1">
        <f t="array" ref="AD52">IFERROR(INDEX(InTutoring[],SMALL(IF(InTutoring[Unit 4 Assessment]="Yes",ROW(AssessmentData[])-1),ROW(50:50)),1),"")</f>
        <v/>
      </c>
      <c r="AE52" s="129" t="str" cm="1">
        <f t="array" ref="AE52">IFERROR(INDEX(InTutoring[],SMALL(IF(InTutoring[Unit 5 Post-Test 1]="Yes",ROW(AssessmentData[])-1),ROW(50:50)),1),"")</f>
        <v/>
      </c>
      <c r="AF52" s="129" t="str" cm="1">
        <f t="array" ref="AF52">IFERROR(INDEX(InTutoring[],SMALL(IF(InTutoring[Unit 5 Post-Test 2]="Yes",ROW(AssessmentData[])-1),ROW(50:50)),1),"")</f>
        <v/>
      </c>
      <c r="AG52" s="129" t="str" cm="1">
        <f t="array" ref="AG52">IFERROR(INDEX(InTutoring[],SMALL(IF(InTutoring[Unit 5 Post-Test 3]="Yes",ROW(AssessmentData[])-1),ROW(50:50)),1),"")</f>
        <v/>
      </c>
      <c r="AH52" s="129" t="str" cm="1">
        <f t="array" ref="AH52">IFERROR(INDEX(InTutoring[],SMALL(IF(InTutoring[Unit 5 Post-Test 4]="Yes",ROW(AssessmentData[])-1),ROW(50:50)),1),"")</f>
        <v/>
      </c>
      <c r="AI52" s="129" t="str" cm="1">
        <f t="array" ref="AI52">IFERROR(INDEX(InTutoring[],SMALL(IF(InTutoring[Unit 5 Post-Test 5]="Yes",ROW(AssessmentData[])-1),ROW(50:50)),1),"")</f>
        <v/>
      </c>
      <c r="AJ52" s="130"/>
      <c r="AK52" s="129" t="str" cm="1">
        <f t="array" ref="AK52">IFERROR(INDEX(InTutoring[],SMALL(IF(InTutoring[Unit 5 Assessment]="Yes",ROW(AssessmentData[])-1),ROW(50:50)),1),"")</f>
        <v/>
      </c>
      <c r="AL52" s="129" t="str" cm="1">
        <f t="array" ref="AL52">IFERROR(INDEX(InTutoring[],SMALL(IF(InTutoring[Unit 6 Post-Test 1]="Yes",ROW(AssessmentData[])-1),ROW(50:50)),1),"")</f>
        <v/>
      </c>
      <c r="AM52" s="129" t="str" cm="1">
        <f t="array" ref="AM52">IFERROR(INDEX(InTutoring[],SMALL(IF(InTutoring[Unit 6 Post-Test 2]="Yes",ROW(AssessmentData[])-1),ROW(50:50)),1),"")</f>
        <v/>
      </c>
      <c r="AN52" s="129" t="str" cm="1">
        <f t="array" ref="AN52">IFERROR(INDEX(InTutoring[],SMALL(IF(InTutoring[Unit 6 Post-Test 3]="Yes",ROW(AssessmentData[])-1),ROW(50:50)),1),"")</f>
        <v/>
      </c>
      <c r="AO52" s="129" t="str" cm="1">
        <f t="array" ref="AO52">IFERROR(INDEX(InTutoring[],SMALL(IF(InTutoring[Unit 6 Post-Test 4]="Yes",ROW(AssessmentData[])-1),ROW(50:50)),1),"")</f>
        <v/>
      </c>
      <c r="AP52" s="129" t="str" cm="1">
        <f t="array" ref="AP52">IFERROR(INDEX(InTutoring[],SMALL(IF(InTutoring[Unit 6 Post-Test 5]="Yes",ROW(AssessmentData[])-1),ROW(50:50)),1),"")</f>
        <v/>
      </c>
    </row>
    <row r="53" spans="2:42" s="122" customFormat="1" ht="14.25" x14ac:dyDescent="0.2">
      <c r="B53" s="129" t="str" cm="1">
        <f t="array" ref="B53">IFERROR(INDEX(InTutoring[],SMALL(IF(InTutoring[BOY Benchmark]="Yes",ROW(AssessmentData[])-1),ROW(51:51)),1),"")</f>
        <v/>
      </c>
      <c r="C53" s="129" t="str" cm="1">
        <f t="array" ref="C53">IFERROR(INDEX(InTutoring[],SMALL(IF(InTutoring[Unit 1 Post-Test 1]="Yes",ROW(AssessmentData[])-1),ROW(51:51)),1),"")</f>
        <v/>
      </c>
      <c r="D53" s="129" t="str" cm="1">
        <f t="array" ref="D53">IFERROR(INDEX(InTutoring[],SMALL(IF(InTutoring[Unit 1 Post-Test 2]="Yes",ROW(AssessmentData[])-1),ROW(51:51)),1),"")</f>
        <v/>
      </c>
      <c r="E53" s="129" t="str" cm="1">
        <f t="array" ref="E53">IFERROR(INDEX(InTutoring[],SMALL(IF(InTutoring[Unit 1 Post-Test 3]="Yes",ROW(AssessmentData[])-1),ROW(51:51)),1),"")</f>
        <v/>
      </c>
      <c r="F53" s="129" t="str" cm="1">
        <f t="array" ref="F53">IFERROR(INDEX(InTutoring[],SMALL(IF(InTutoring[Unit 1 Post-Test 4]="Yes",ROW(AssessmentData[])-1),ROW(51:51)),1),"")</f>
        <v/>
      </c>
      <c r="G53" s="129"/>
      <c r="H53" s="130"/>
      <c r="I53" s="129" t="str" cm="1">
        <f t="array" ref="I53">IFERROR(INDEX(InTutoring[],SMALL(IF(InTutoring[Unit 1 Assessment]="Yes",ROW(AssessmentData[])-1),ROW(51:51)),1),"")</f>
        <v/>
      </c>
      <c r="J53" s="129" t="str" cm="1">
        <f t="array" ref="J53">IFERROR(INDEX(InTutoring[],SMALL(IF(InTutoring[Unit 2 Post-Test 1]="Yes",ROW(AssessmentData[])-1),ROW(51:51)),1),"")</f>
        <v/>
      </c>
      <c r="K53" s="129" t="str" cm="1">
        <f t="array" ref="K53">IFERROR(INDEX(InTutoring[],SMALL(IF(InTutoring[Unit 2 Post-Test 2]="Yes",ROW(AssessmentData[])-1),ROW(51:51)),1),"")</f>
        <v/>
      </c>
      <c r="L53" s="129" t="str" cm="1">
        <f t="array" ref="L53">IFERROR(INDEX(InTutoring[],SMALL(IF(InTutoring[Unit 2 Post-Test 3]="Yes",ROW(AssessmentData[])-1),ROW(51:51)),1),"")</f>
        <v/>
      </c>
      <c r="M53" s="129" t="str" cm="1">
        <f t="array" ref="M53">IFERROR(INDEX(InTutoring[],SMALL(IF(InTutoring[Unit 2 Post-Test 4]="Yes",ROW(AssessmentData[])-1),ROW(51:51)),1),"")</f>
        <v/>
      </c>
      <c r="N53" s="129" t="str" cm="1">
        <f t="array" ref="N53">IFERROR(INDEX(InTutoring[],SMALL(IF(InTutoring[Unit 2 Post-Test 5]="Yes",ROW(AssessmentData[])-1),ROW(51:51)),1),"")</f>
        <v/>
      </c>
      <c r="O53" s="129"/>
      <c r="P53" s="129" t="str" cm="1">
        <f t="array" ref="P53">IFERROR(INDEX(InTutoring[],SMALL(IF(InTutoring[Unit 2 Assessment]="Yes",ROW(AssessmentData[])-1),ROW(51:51)),1),"")</f>
        <v/>
      </c>
      <c r="Q53" s="129" t="str" cm="1">
        <f t="array" ref="Q53">IFERROR(INDEX(InTutoring[],SMALL(IF(InTutoring[Unit 3 Post-Test 1]="Yes",ROW(AssessmentData[])-1),ROW(51:51)),1),"")</f>
        <v/>
      </c>
      <c r="R53" s="129" t="str" cm="1">
        <f t="array" ref="R53">IFERROR(INDEX(InTutoring[],SMALL(IF(InTutoring[Unit 3 Post-Test 2]="Yes",ROW(AssessmentData[])-1),ROW(51:51)),1),"")</f>
        <v/>
      </c>
      <c r="S53" s="129" t="str" cm="1">
        <f t="array" ref="S53">IFERROR(INDEX(InTutoring[],SMALL(IF(InTutoring[Unit 3 Post-Test 3]="Yes",ROW(AssessmentData[])-1),ROW(51:51)),1),"")</f>
        <v/>
      </c>
      <c r="T53" s="129" t="str" cm="1">
        <f t="array" ref="T53">IFERROR(INDEX(InTutoring[],SMALL(IF(InTutoring[Unit 3 Post-Test 4]="Yes",ROW(AssessmentData[])-1),ROW(51:51)),1),"")</f>
        <v/>
      </c>
      <c r="U53" s="129" t="str" cm="1">
        <f t="array" ref="U53">IFERROR(INDEX(InTutoring[],SMALL(IF(InTutoring[Unit 3 Post-Test 5]="Yes",ROW(AssessmentData[])-1),ROW(51:51)),1),"")</f>
        <v/>
      </c>
      <c r="V53" s="130"/>
      <c r="W53" s="129" t="str" cm="1">
        <f t="array" ref="W53">IFERROR(INDEX(InTutoring[],SMALL(IF(InTutoring[Unit 3 Assessment]="Yes",ROW(AssessmentData[])-1),ROW(51:51)),1),"")</f>
        <v/>
      </c>
      <c r="X53" s="129" t="str" cm="1">
        <f t="array" ref="X53">IFERROR(INDEX(InTutoring[],SMALL(IF(InTutoring[Unit 4 Post-Test 1]="Yes",ROW(AssessmentData[])-1),ROW(51:51)),1),"")</f>
        <v/>
      </c>
      <c r="Y53" s="129" t="str" cm="1">
        <f t="array" ref="Y53">IFERROR(INDEX(InTutoring[],SMALL(IF(InTutoring[Unit 4 Post-Test 2]="Yes",ROW(AssessmentData[])-1),ROW(51:51)),1),"")</f>
        <v/>
      </c>
      <c r="Z53" s="129" t="str" cm="1">
        <f t="array" ref="Z53">IFERROR(INDEX(InTutoring[],SMALL(IF(InTutoring[Unit 4 Post-Test 3]="Yes",ROW(AssessmentData[])-1),ROW(51:51)),1),"")</f>
        <v/>
      </c>
      <c r="AA53" s="129" t="str" cm="1">
        <f t="array" ref="AA53">IFERROR(INDEX(InTutoring[],SMALL(IF(InTutoring[Unit 4 Post-Test 4]="Yes",ROW(AssessmentData[])-1),ROW(51:51)),1),"")</f>
        <v/>
      </c>
      <c r="AB53" s="129" t="str" cm="1">
        <f t="array" ref="AB53">IFERROR(INDEX(InTutoring[],SMALL(IF(InTutoring[Unit 4 Post-Test 5]="Yes",ROW(AssessmentData[])-1),ROW(51:51)),1),"")</f>
        <v/>
      </c>
      <c r="AC53" s="130"/>
      <c r="AD53" s="129" t="str" cm="1">
        <f t="array" ref="AD53">IFERROR(INDEX(InTutoring[],SMALL(IF(InTutoring[Unit 4 Assessment]="Yes",ROW(AssessmentData[])-1),ROW(51:51)),1),"")</f>
        <v/>
      </c>
      <c r="AE53" s="129" t="str" cm="1">
        <f t="array" ref="AE53">IFERROR(INDEX(InTutoring[],SMALL(IF(InTutoring[Unit 5 Post-Test 1]="Yes",ROW(AssessmentData[])-1),ROW(51:51)),1),"")</f>
        <v/>
      </c>
      <c r="AF53" s="129" t="str" cm="1">
        <f t="array" ref="AF53">IFERROR(INDEX(InTutoring[],SMALL(IF(InTutoring[Unit 5 Post-Test 2]="Yes",ROW(AssessmentData[])-1),ROW(51:51)),1),"")</f>
        <v/>
      </c>
      <c r="AG53" s="129" t="str" cm="1">
        <f t="array" ref="AG53">IFERROR(INDEX(InTutoring[],SMALL(IF(InTutoring[Unit 5 Post-Test 3]="Yes",ROW(AssessmentData[])-1),ROW(51:51)),1),"")</f>
        <v/>
      </c>
      <c r="AH53" s="129" t="str" cm="1">
        <f t="array" ref="AH53">IFERROR(INDEX(InTutoring[],SMALL(IF(InTutoring[Unit 5 Post-Test 4]="Yes",ROW(AssessmentData[])-1),ROW(51:51)),1),"")</f>
        <v/>
      </c>
      <c r="AI53" s="129" t="str" cm="1">
        <f t="array" ref="AI53">IFERROR(INDEX(InTutoring[],SMALL(IF(InTutoring[Unit 5 Post-Test 5]="Yes",ROW(AssessmentData[])-1),ROW(51:51)),1),"")</f>
        <v/>
      </c>
      <c r="AJ53" s="130"/>
      <c r="AK53" s="129" t="str" cm="1">
        <f t="array" ref="AK53">IFERROR(INDEX(InTutoring[],SMALL(IF(InTutoring[Unit 5 Assessment]="Yes",ROW(AssessmentData[])-1),ROW(51:51)),1),"")</f>
        <v/>
      </c>
      <c r="AL53" s="129" t="str" cm="1">
        <f t="array" ref="AL53">IFERROR(INDEX(InTutoring[],SMALL(IF(InTutoring[Unit 6 Post-Test 1]="Yes",ROW(AssessmentData[])-1),ROW(51:51)),1),"")</f>
        <v/>
      </c>
      <c r="AM53" s="129" t="str" cm="1">
        <f t="array" ref="AM53">IFERROR(INDEX(InTutoring[],SMALL(IF(InTutoring[Unit 6 Post-Test 2]="Yes",ROW(AssessmentData[])-1),ROW(51:51)),1),"")</f>
        <v/>
      </c>
      <c r="AN53" s="129" t="str" cm="1">
        <f t="array" ref="AN53">IFERROR(INDEX(InTutoring[],SMALL(IF(InTutoring[Unit 6 Post-Test 3]="Yes",ROW(AssessmentData[])-1),ROW(51:51)),1),"")</f>
        <v/>
      </c>
      <c r="AO53" s="129" t="str" cm="1">
        <f t="array" ref="AO53">IFERROR(INDEX(InTutoring[],SMALL(IF(InTutoring[Unit 6 Post-Test 4]="Yes",ROW(AssessmentData[])-1),ROW(51:51)),1),"")</f>
        <v/>
      </c>
      <c r="AP53" s="129" t="str" cm="1">
        <f t="array" ref="AP53">IFERROR(INDEX(InTutoring[],SMALL(IF(InTutoring[Unit 6 Post-Test 5]="Yes",ROW(AssessmentData[])-1),ROW(51:51)),1),"")</f>
        <v/>
      </c>
    </row>
    <row r="54" spans="2:42" s="122" customFormat="1" ht="14.25" x14ac:dyDescent="0.2">
      <c r="B54" s="129" t="str" cm="1">
        <f t="array" ref="B54">IFERROR(INDEX(InTutoring[],SMALL(IF(InTutoring[BOY Benchmark]="Yes",ROW(AssessmentData[])-1),ROW(52:52)),1),"")</f>
        <v/>
      </c>
      <c r="C54" s="129" t="str" cm="1">
        <f t="array" ref="C54">IFERROR(INDEX(InTutoring[],SMALL(IF(InTutoring[Unit 1 Post-Test 1]="Yes",ROW(AssessmentData[])-1),ROW(52:52)),1),"")</f>
        <v/>
      </c>
      <c r="D54" s="129" t="str" cm="1">
        <f t="array" ref="D54">IFERROR(INDEX(InTutoring[],SMALL(IF(InTutoring[Unit 1 Post-Test 2]="Yes",ROW(AssessmentData[])-1),ROW(52:52)),1),"")</f>
        <v/>
      </c>
      <c r="E54" s="129" t="str" cm="1">
        <f t="array" ref="E54">IFERROR(INDEX(InTutoring[],SMALL(IF(InTutoring[Unit 1 Post-Test 3]="Yes",ROW(AssessmentData[])-1),ROW(52:52)),1),"")</f>
        <v/>
      </c>
      <c r="F54" s="129" t="str" cm="1">
        <f t="array" ref="F54">IFERROR(INDEX(InTutoring[],SMALL(IF(InTutoring[Unit 1 Post-Test 4]="Yes",ROW(AssessmentData[])-1),ROW(52:52)),1),"")</f>
        <v/>
      </c>
      <c r="G54" s="129"/>
      <c r="H54" s="130"/>
      <c r="I54" s="129" t="str" cm="1">
        <f t="array" ref="I54">IFERROR(INDEX(InTutoring[],SMALL(IF(InTutoring[Unit 1 Assessment]="Yes",ROW(AssessmentData[])-1),ROW(52:52)),1),"")</f>
        <v/>
      </c>
      <c r="J54" s="129" t="str" cm="1">
        <f t="array" ref="J54">IFERROR(INDEX(InTutoring[],SMALL(IF(InTutoring[Unit 2 Post-Test 1]="Yes",ROW(AssessmentData[])-1),ROW(52:52)),1),"")</f>
        <v/>
      </c>
      <c r="K54" s="129" t="str" cm="1">
        <f t="array" ref="K54">IFERROR(INDEX(InTutoring[],SMALL(IF(InTutoring[Unit 2 Post-Test 2]="Yes",ROW(AssessmentData[])-1),ROW(52:52)),1),"")</f>
        <v/>
      </c>
      <c r="L54" s="129" t="str" cm="1">
        <f t="array" ref="L54">IFERROR(INDEX(InTutoring[],SMALL(IF(InTutoring[Unit 2 Post-Test 3]="Yes",ROW(AssessmentData[])-1),ROW(52:52)),1),"")</f>
        <v/>
      </c>
      <c r="M54" s="129" t="str" cm="1">
        <f t="array" ref="M54">IFERROR(INDEX(InTutoring[],SMALL(IF(InTutoring[Unit 2 Post-Test 4]="Yes",ROW(AssessmentData[])-1),ROW(52:52)),1),"")</f>
        <v/>
      </c>
      <c r="N54" s="129" t="str" cm="1">
        <f t="array" ref="N54">IFERROR(INDEX(InTutoring[],SMALL(IF(InTutoring[Unit 2 Post-Test 5]="Yes",ROW(AssessmentData[])-1),ROW(52:52)),1),"")</f>
        <v/>
      </c>
      <c r="O54" s="129"/>
      <c r="P54" s="129" t="str" cm="1">
        <f t="array" ref="P54">IFERROR(INDEX(InTutoring[],SMALL(IF(InTutoring[Unit 2 Assessment]="Yes",ROW(AssessmentData[])-1),ROW(52:52)),1),"")</f>
        <v/>
      </c>
      <c r="Q54" s="129" t="str" cm="1">
        <f t="array" ref="Q54">IFERROR(INDEX(InTutoring[],SMALL(IF(InTutoring[Unit 3 Post-Test 1]="Yes",ROW(AssessmentData[])-1),ROW(52:52)),1),"")</f>
        <v/>
      </c>
      <c r="R54" s="129" t="str" cm="1">
        <f t="array" ref="R54">IFERROR(INDEX(InTutoring[],SMALL(IF(InTutoring[Unit 3 Post-Test 2]="Yes",ROW(AssessmentData[])-1),ROW(52:52)),1),"")</f>
        <v/>
      </c>
      <c r="S54" s="129" t="str" cm="1">
        <f t="array" ref="S54">IFERROR(INDEX(InTutoring[],SMALL(IF(InTutoring[Unit 3 Post-Test 3]="Yes",ROW(AssessmentData[])-1),ROW(52:52)),1),"")</f>
        <v/>
      </c>
      <c r="T54" s="129" t="str" cm="1">
        <f t="array" ref="T54">IFERROR(INDEX(InTutoring[],SMALL(IF(InTutoring[Unit 3 Post-Test 4]="Yes",ROW(AssessmentData[])-1),ROW(52:52)),1),"")</f>
        <v/>
      </c>
      <c r="U54" s="129" t="str" cm="1">
        <f t="array" ref="U54">IFERROR(INDEX(InTutoring[],SMALL(IF(InTutoring[Unit 3 Post-Test 5]="Yes",ROW(AssessmentData[])-1),ROW(52:52)),1),"")</f>
        <v/>
      </c>
      <c r="V54" s="130"/>
      <c r="W54" s="129" t="str" cm="1">
        <f t="array" ref="W54">IFERROR(INDEX(InTutoring[],SMALL(IF(InTutoring[Unit 3 Assessment]="Yes",ROW(AssessmentData[])-1),ROW(52:52)),1),"")</f>
        <v/>
      </c>
      <c r="X54" s="129" t="str" cm="1">
        <f t="array" ref="X54">IFERROR(INDEX(InTutoring[],SMALL(IF(InTutoring[Unit 4 Post-Test 1]="Yes",ROW(AssessmentData[])-1),ROW(52:52)),1),"")</f>
        <v/>
      </c>
      <c r="Y54" s="129" t="str" cm="1">
        <f t="array" ref="Y54">IFERROR(INDEX(InTutoring[],SMALL(IF(InTutoring[Unit 4 Post-Test 2]="Yes",ROW(AssessmentData[])-1),ROW(52:52)),1),"")</f>
        <v/>
      </c>
      <c r="Z54" s="129" t="str" cm="1">
        <f t="array" ref="Z54">IFERROR(INDEX(InTutoring[],SMALL(IF(InTutoring[Unit 4 Post-Test 3]="Yes",ROW(AssessmentData[])-1),ROW(52:52)),1),"")</f>
        <v/>
      </c>
      <c r="AA54" s="129" t="str" cm="1">
        <f t="array" ref="AA54">IFERROR(INDEX(InTutoring[],SMALL(IF(InTutoring[Unit 4 Post-Test 4]="Yes",ROW(AssessmentData[])-1),ROW(52:52)),1),"")</f>
        <v/>
      </c>
      <c r="AB54" s="129" t="str" cm="1">
        <f t="array" ref="AB54">IFERROR(INDEX(InTutoring[],SMALL(IF(InTutoring[Unit 4 Post-Test 5]="Yes",ROW(AssessmentData[])-1),ROW(52:52)),1),"")</f>
        <v/>
      </c>
      <c r="AC54" s="130"/>
      <c r="AD54" s="129" t="str" cm="1">
        <f t="array" ref="AD54">IFERROR(INDEX(InTutoring[],SMALL(IF(InTutoring[Unit 4 Assessment]="Yes",ROW(AssessmentData[])-1),ROW(52:52)),1),"")</f>
        <v/>
      </c>
      <c r="AE54" s="129" t="str" cm="1">
        <f t="array" ref="AE54">IFERROR(INDEX(InTutoring[],SMALL(IF(InTutoring[Unit 5 Post-Test 1]="Yes",ROW(AssessmentData[])-1),ROW(52:52)),1),"")</f>
        <v/>
      </c>
      <c r="AF54" s="129" t="str" cm="1">
        <f t="array" ref="AF54">IFERROR(INDEX(InTutoring[],SMALL(IF(InTutoring[Unit 5 Post-Test 2]="Yes",ROW(AssessmentData[])-1),ROW(52:52)),1),"")</f>
        <v/>
      </c>
      <c r="AG54" s="129" t="str" cm="1">
        <f t="array" ref="AG54">IFERROR(INDEX(InTutoring[],SMALL(IF(InTutoring[Unit 5 Post-Test 3]="Yes",ROW(AssessmentData[])-1),ROW(52:52)),1),"")</f>
        <v/>
      </c>
      <c r="AH54" s="129" t="str" cm="1">
        <f t="array" ref="AH54">IFERROR(INDEX(InTutoring[],SMALL(IF(InTutoring[Unit 5 Post-Test 4]="Yes",ROW(AssessmentData[])-1),ROW(52:52)),1),"")</f>
        <v/>
      </c>
      <c r="AI54" s="129" t="str" cm="1">
        <f t="array" ref="AI54">IFERROR(INDEX(InTutoring[],SMALL(IF(InTutoring[Unit 5 Post-Test 5]="Yes",ROW(AssessmentData[])-1),ROW(52:52)),1),"")</f>
        <v/>
      </c>
      <c r="AJ54" s="130"/>
      <c r="AK54" s="129" t="str" cm="1">
        <f t="array" ref="AK54">IFERROR(INDEX(InTutoring[],SMALL(IF(InTutoring[Unit 5 Assessment]="Yes",ROW(AssessmentData[])-1),ROW(52:52)),1),"")</f>
        <v/>
      </c>
      <c r="AL54" s="129" t="str" cm="1">
        <f t="array" ref="AL54">IFERROR(INDEX(InTutoring[],SMALL(IF(InTutoring[Unit 6 Post-Test 1]="Yes",ROW(AssessmentData[])-1),ROW(52:52)),1),"")</f>
        <v/>
      </c>
      <c r="AM54" s="129" t="str" cm="1">
        <f t="array" ref="AM54">IFERROR(INDEX(InTutoring[],SMALL(IF(InTutoring[Unit 6 Post-Test 2]="Yes",ROW(AssessmentData[])-1),ROW(52:52)),1),"")</f>
        <v/>
      </c>
      <c r="AN54" s="129" t="str" cm="1">
        <f t="array" ref="AN54">IFERROR(INDEX(InTutoring[],SMALL(IF(InTutoring[Unit 6 Post-Test 3]="Yes",ROW(AssessmentData[])-1),ROW(52:52)),1),"")</f>
        <v/>
      </c>
      <c r="AO54" s="129" t="str" cm="1">
        <f t="array" ref="AO54">IFERROR(INDEX(InTutoring[],SMALL(IF(InTutoring[Unit 6 Post-Test 4]="Yes",ROW(AssessmentData[])-1),ROW(52:52)),1),"")</f>
        <v/>
      </c>
      <c r="AP54" s="129" t="str" cm="1">
        <f t="array" ref="AP54">IFERROR(INDEX(InTutoring[],SMALL(IF(InTutoring[Unit 6 Post-Test 5]="Yes",ROW(AssessmentData[])-1),ROW(52:52)),1),"")</f>
        <v/>
      </c>
    </row>
    <row r="55" spans="2:42" s="122" customFormat="1" ht="14.25" x14ac:dyDescent="0.2">
      <c r="B55" s="129" t="str" cm="1">
        <f t="array" ref="B55">IFERROR(INDEX(InTutoring[],SMALL(IF(InTutoring[BOY Benchmark]="Yes",ROW(AssessmentData[])-1),ROW(53:53)),1),"")</f>
        <v/>
      </c>
      <c r="C55" s="129" t="str" cm="1">
        <f t="array" ref="C55">IFERROR(INDEX(InTutoring[],SMALL(IF(InTutoring[Unit 1 Post-Test 1]="Yes",ROW(AssessmentData[])-1),ROW(53:53)),1),"")</f>
        <v/>
      </c>
      <c r="D55" s="129" t="str" cm="1">
        <f t="array" ref="D55">IFERROR(INDEX(InTutoring[],SMALL(IF(InTutoring[Unit 1 Post-Test 2]="Yes",ROW(AssessmentData[])-1),ROW(53:53)),1),"")</f>
        <v/>
      </c>
      <c r="E55" s="129" t="str" cm="1">
        <f t="array" ref="E55">IFERROR(INDEX(InTutoring[],SMALL(IF(InTutoring[Unit 1 Post-Test 3]="Yes",ROW(AssessmentData[])-1),ROW(53:53)),1),"")</f>
        <v/>
      </c>
      <c r="F55" s="129" t="str" cm="1">
        <f t="array" ref="F55">IFERROR(INDEX(InTutoring[],SMALL(IF(InTutoring[Unit 1 Post-Test 4]="Yes",ROW(AssessmentData[])-1),ROW(53:53)),1),"")</f>
        <v/>
      </c>
      <c r="G55" s="129"/>
      <c r="H55" s="130"/>
      <c r="I55" s="129" t="str" cm="1">
        <f t="array" ref="I55">IFERROR(INDEX(InTutoring[],SMALL(IF(InTutoring[Unit 1 Assessment]="Yes",ROW(AssessmentData[])-1),ROW(53:53)),1),"")</f>
        <v/>
      </c>
      <c r="J55" s="129" t="str" cm="1">
        <f t="array" ref="J55">IFERROR(INDEX(InTutoring[],SMALL(IF(InTutoring[Unit 2 Post-Test 1]="Yes",ROW(AssessmentData[])-1),ROW(53:53)),1),"")</f>
        <v/>
      </c>
      <c r="K55" s="129" t="str" cm="1">
        <f t="array" ref="K55">IFERROR(INDEX(InTutoring[],SMALL(IF(InTutoring[Unit 2 Post-Test 2]="Yes",ROW(AssessmentData[])-1),ROW(53:53)),1),"")</f>
        <v/>
      </c>
      <c r="L55" s="129" t="str" cm="1">
        <f t="array" ref="L55">IFERROR(INDEX(InTutoring[],SMALL(IF(InTutoring[Unit 2 Post-Test 3]="Yes",ROW(AssessmentData[])-1),ROW(53:53)),1),"")</f>
        <v/>
      </c>
      <c r="M55" s="129" t="str" cm="1">
        <f t="array" ref="M55">IFERROR(INDEX(InTutoring[],SMALL(IF(InTutoring[Unit 2 Post-Test 4]="Yes",ROW(AssessmentData[])-1),ROW(53:53)),1),"")</f>
        <v/>
      </c>
      <c r="N55" s="129" t="str" cm="1">
        <f t="array" ref="N55">IFERROR(INDEX(InTutoring[],SMALL(IF(InTutoring[Unit 2 Post-Test 5]="Yes",ROW(AssessmentData[])-1),ROW(53:53)),1),"")</f>
        <v/>
      </c>
      <c r="O55" s="129"/>
      <c r="P55" s="129" t="str" cm="1">
        <f t="array" ref="P55">IFERROR(INDEX(InTutoring[],SMALL(IF(InTutoring[Unit 2 Assessment]="Yes",ROW(AssessmentData[])-1),ROW(53:53)),1),"")</f>
        <v/>
      </c>
      <c r="Q55" s="129" t="str" cm="1">
        <f t="array" ref="Q55">IFERROR(INDEX(InTutoring[],SMALL(IF(InTutoring[Unit 3 Post-Test 1]="Yes",ROW(AssessmentData[])-1),ROW(53:53)),1),"")</f>
        <v/>
      </c>
      <c r="R55" s="129" t="str" cm="1">
        <f t="array" ref="R55">IFERROR(INDEX(InTutoring[],SMALL(IF(InTutoring[Unit 3 Post-Test 2]="Yes",ROW(AssessmentData[])-1),ROW(53:53)),1),"")</f>
        <v/>
      </c>
      <c r="S55" s="129" t="str" cm="1">
        <f t="array" ref="S55">IFERROR(INDEX(InTutoring[],SMALL(IF(InTutoring[Unit 3 Post-Test 3]="Yes",ROW(AssessmentData[])-1),ROW(53:53)),1),"")</f>
        <v/>
      </c>
      <c r="T55" s="129" t="str" cm="1">
        <f t="array" ref="T55">IFERROR(INDEX(InTutoring[],SMALL(IF(InTutoring[Unit 3 Post-Test 4]="Yes",ROW(AssessmentData[])-1),ROW(53:53)),1),"")</f>
        <v/>
      </c>
      <c r="U55" s="129" t="str" cm="1">
        <f t="array" ref="U55">IFERROR(INDEX(InTutoring[],SMALL(IF(InTutoring[Unit 3 Post-Test 5]="Yes",ROW(AssessmentData[])-1),ROW(53:53)),1),"")</f>
        <v/>
      </c>
      <c r="V55" s="130"/>
      <c r="W55" s="129" t="str" cm="1">
        <f t="array" ref="W55">IFERROR(INDEX(InTutoring[],SMALL(IF(InTutoring[Unit 3 Assessment]="Yes",ROW(AssessmentData[])-1),ROW(53:53)),1),"")</f>
        <v/>
      </c>
      <c r="X55" s="129" t="str" cm="1">
        <f t="array" ref="X55">IFERROR(INDEX(InTutoring[],SMALL(IF(InTutoring[Unit 4 Post-Test 1]="Yes",ROW(AssessmentData[])-1),ROW(53:53)),1),"")</f>
        <v/>
      </c>
      <c r="Y55" s="129" t="str" cm="1">
        <f t="array" ref="Y55">IFERROR(INDEX(InTutoring[],SMALL(IF(InTutoring[Unit 4 Post-Test 2]="Yes",ROW(AssessmentData[])-1),ROW(53:53)),1),"")</f>
        <v/>
      </c>
      <c r="Z55" s="129" t="str" cm="1">
        <f t="array" ref="Z55">IFERROR(INDEX(InTutoring[],SMALL(IF(InTutoring[Unit 4 Post-Test 3]="Yes",ROW(AssessmentData[])-1),ROW(53:53)),1),"")</f>
        <v/>
      </c>
      <c r="AA55" s="129" t="str" cm="1">
        <f t="array" ref="AA55">IFERROR(INDEX(InTutoring[],SMALL(IF(InTutoring[Unit 4 Post-Test 4]="Yes",ROW(AssessmentData[])-1),ROW(53:53)),1),"")</f>
        <v/>
      </c>
      <c r="AB55" s="129" t="str" cm="1">
        <f t="array" ref="AB55">IFERROR(INDEX(InTutoring[],SMALL(IF(InTutoring[Unit 4 Post-Test 5]="Yes",ROW(AssessmentData[])-1),ROW(53:53)),1),"")</f>
        <v/>
      </c>
      <c r="AC55" s="130"/>
      <c r="AD55" s="129" t="str" cm="1">
        <f t="array" ref="AD55">IFERROR(INDEX(InTutoring[],SMALL(IF(InTutoring[Unit 4 Assessment]="Yes",ROW(AssessmentData[])-1),ROW(53:53)),1),"")</f>
        <v/>
      </c>
      <c r="AE55" s="129" t="str" cm="1">
        <f t="array" ref="AE55">IFERROR(INDEX(InTutoring[],SMALL(IF(InTutoring[Unit 5 Post-Test 1]="Yes",ROW(AssessmentData[])-1),ROW(53:53)),1),"")</f>
        <v/>
      </c>
      <c r="AF55" s="129" t="str" cm="1">
        <f t="array" ref="AF55">IFERROR(INDEX(InTutoring[],SMALL(IF(InTutoring[Unit 5 Post-Test 2]="Yes",ROW(AssessmentData[])-1),ROW(53:53)),1),"")</f>
        <v/>
      </c>
      <c r="AG55" s="129" t="str" cm="1">
        <f t="array" ref="AG55">IFERROR(INDEX(InTutoring[],SMALL(IF(InTutoring[Unit 5 Post-Test 3]="Yes",ROW(AssessmentData[])-1),ROW(53:53)),1),"")</f>
        <v/>
      </c>
      <c r="AH55" s="129" t="str" cm="1">
        <f t="array" ref="AH55">IFERROR(INDEX(InTutoring[],SMALL(IF(InTutoring[Unit 5 Post-Test 4]="Yes",ROW(AssessmentData[])-1),ROW(53:53)),1),"")</f>
        <v/>
      </c>
      <c r="AI55" s="129" t="str" cm="1">
        <f t="array" ref="AI55">IFERROR(INDEX(InTutoring[],SMALL(IF(InTutoring[Unit 5 Post-Test 5]="Yes",ROW(AssessmentData[])-1),ROW(53:53)),1),"")</f>
        <v/>
      </c>
      <c r="AJ55" s="130"/>
      <c r="AK55" s="129" t="str" cm="1">
        <f t="array" ref="AK55">IFERROR(INDEX(InTutoring[],SMALL(IF(InTutoring[Unit 5 Assessment]="Yes",ROW(AssessmentData[])-1),ROW(53:53)),1),"")</f>
        <v/>
      </c>
      <c r="AL55" s="129" t="str" cm="1">
        <f t="array" ref="AL55">IFERROR(INDEX(InTutoring[],SMALL(IF(InTutoring[Unit 6 Post-Test 1]="Yes",ROW(AssessmentData[])-1),ROW(53:53)),1),"")</f>
        <v/>
      </c>
      <c r="AM55" s="129" t="str" cm="1">
        <f t="array" ref="AM55">IFERROR(INDEX(InTutoring[],SMALL(IF(InTutoring[Unit 6 Post-Test 2]="Yes",ROW(AssessmentData[])-1),ROW(53:53)),1),"")</f>
        <v/>
      </c>
      <c r="AN55" s="129" t="str" cm="1">
        <f t="array" ref="AN55">IFERROR(INDEX(InTutoring[],SMALL(IF(InTutoring[Unit 6 Post-Test 3]="Yes",ROW(AssessmentData[])-1),ROW(53:53)),1),"")</f>
        <v/>
      </c>
      <c r="AO55" s="129" t="str" cm="1">
        <f t="array" ref="AO55">IFERROR(INDEX(InTutoring[],SMALL(IF(InTutoring[Unit 6 Post-Test 4]="Yes",ROW(AssessmentData[])-1),ROW(53:53)),1),"")</f>
        <v/>
      </c>
      <c r="AP55" s="129" t="str" cm="1">
        <f t="array" ref="AP55">IFERROR(INDEX(InTutoring[],SMALL(IF(InTutoring[Unit 6 Post-Test 5]="Yes",ROW(AssessmentData[])-1),ROW(53:53)),1),"")</f>
        <v/>
      </c>
    </row>
    <row r="56" spans="2:42" s="122" customFormat="1" ht="14.25" x14ac:dyDescent="0.2">
      <c r="B56" s="129" t="str" cm="1">
        <f t="array" ref="B56">IFERROR(INDEX(InTutoring[],SMALL(IF(InTutoring[BOY Benchmark]="Yes",ROW(AssessmentData[])-1),ROW(54:54)),1),"")</f>
        <v/>
      </c>
      <c r="C56" s="129" t="str" cm="1">
        <f t="array" ref="C56">IFERROR(INDEX(InTutoring[],SMALL(IF(InTutoring[Unit 1 Post-Test 1]="Yes",ROW(AssessmentData[])-1),ROW(54:54)),1),"")</f>
        <v/>
      </c>
      <c r="D56" s="129" t="str" cm="1">
        <f t="array" ref="D56">IFERROR(INDEX(InTutoring[],SMALL(IF(InTutoring[Unit 1 Post-Test 2]="Yes",ROW(AssessmentData[])-1),ROW(54:54)),1),"")</f>
        <v/>
      </c>
      <c r="E56" s="129" t="str" cm="1">
        <f t="array" ref="E56">IFERROR(INDEX(InTutoring[],SMALL(IF(InTutoring[Unit 1 Post-Test 3]="Yes",ROW(AssessmentData[])-1),ROW(54:54)),1),"")</f>
        <v/>
      </c>
      <c r="F56" s="129" t="str" cm="1">
        <f t="array" ref="F56">IFERROR(INDEX(InTutoring[],SMALL(IF(InTutoring[Unit 1 Post-Test 4]="Yes",ROW(AssessmentData[])-1),ROW(54:54)),1),"")</f>
        <v/>
      </c>
      <c r="G56" s="129"/>
      <c r="H56" s="130"/>
      <c r="I56" s="129" t="str" cm="1">
        <f t="array" ref="I56">IFERROR(INDEX(InTutoring[],SMALL(IF(InTutoring[Unit 1 Assessment]="Yes",ROW(AssessmentData[])-1),ROW(54:54)),1),"")</f>
        <v/>
      </c>
      <c r="J56" s="129" t="str" cm="1">
        <f t="array" ref="J56">IFERROR(INDEX(InTutoring[],SMALL(IF(InTutoring[Unit 2 Post-Test 1]="Yes",ROW(AssessmentData[])-1),ROW(54:54)),1),"")</f>
        <v/>
      </c>
      <c r="K56" s="129" t="str" cm="1">
        <f t="array" ref="K56">IFERROR(INDEX(InTutoring[],SMALL(IF(InTutoring[Unit 2 Post-Test 2]="Yes",ROW(AssessmentData[])-1),ROW(54:54)),1),"")</f>
        <v/>
      </c>
      <c r="L56" s="129" t="str" cm="1">
        <f t="array" ref="L56">IFERROR(INDEX(InTutoring[],SMALL(IF(InTutoring[Unit 2 Post-Test 3]="Yes",ROW(AssessmentData[])-1),ROW(54:54)),1),"")</f>
        <v/>
      </c>
      <c r="M56" s="129" t="str" cm="1">
        <f t="array" ref="M56">IFERROR(INDEX(InTutoring[],SMALL(IF(InTutoring[Unit 2 Post-Test 4]="Yes",ROW(AssessmentData[])-1),ROW(54:54)),1),"")</f>
        <v/>
      </c>
      <c r="N56" s="129" t="str" cm="1">
        <f t="array" ref="N56">IFERROR(INDEX(InTutoring[],SMALL(IF(InTutoring[Unit 2 Post-Test 5]="Yes",ROW(AssessmentData[])-1),ROW(54:54)),1),"")</f>
        <v/>
      </c>
      <c r="O56" s="129"/>
      <c r="P56" s="129" t="str" cm="1">
        <f t="array" ref="P56">IFERROR(INDEX(InTutoring[],SMALL(IF(InTutoring[Unit 2 Assessment]="Yes",ROW(AssessmentData[])-1),ROW(54:54)),1),"")</f>
        <v/>
      </c>
      <c r="Q56" s="129" t="str" cm="1">
        <f t="array" ref="Q56">IFERROR(INDEX(InTutoring[],SMALL(IF(InTutoring[Unit 3 Post-Test 1]="Yes",ROW(AssessmentData[])-1),ROW(54:54)),1),"")</f>
        <v/>
      </c>
      <c r="R56" s="129" t="str" cm="1">
        <f t="array" ref="R56">IFERROR(INDEX(InTutoring[],SMALL(IF(InTutoring[Unit 3 Post-Test 2]="Yes",ROW(AssessmentData[])-1),ROW(54:54)),1),"")</f>
        <v/>
      </c>
      <c r="S56" s="129" t="str" cm="1">
        <f t="array" ref="S56">IFERROR(INDEX(InTutoring[],SMALL(IF(InTutoring[Unit 3 Post-Test 3]="Yes",ROW(AssessmentData[])-1),ROW(54:54)),1),"")</f>
        <v/>
      </c>
      <c r="T56" s="129" t="str" cm="1">
        <f t="array" ref="T56">IFERROR(INDEX(InTutoring[],SMALL(IF(InTutoring[Unit 3 Post-Test 4]="Yes",ROW(AssessmentData[])-1),ROW(54:54)),1),"")</f>
        <v/>
      </c>
      <c r="U56" s="129" t="str" cm="1">
        <f t="array" ref="U56">IFERROR(INDEX(InTutoring[],SMALL(IF(InTutoring[Unit 3 Post-Test 5]="Yes",ROW(AssessmentData[])-1),ROW(54:54)),1),"")</f>
        <v/>
      </c>
      <c r="V56" s="130"/>
      <c r="W56" s="129" t="str" cm="1">
        <f t="array" ref="W56">IFERROR(INDEX(InTutoring[],SMALL(IF(InTutoring[Unit 3 Assessment]="Yes",ROW(AssessmentData[])-1),ROW(54:54)),1),"")</f>
        <v/>
      </c>
      <c r="X56" s="129" t="str" cm="1">
        <f t="array" ref="X56">IFERROR(INDEX(InTutoring[],SMALL(IF(InTutoring[Unit 4 Post-Test 1]="Yes",ROW(AssessmentData[])-1),ROW(54:54)),1),"")</f>
        <v/>
      </c>
      <c r="Y56" s="129" t="str" cm="1">
        <f t="array" ref="Y56">IFERROR(INDEX(InTutoring[],SMALL(IF(InTutoring[Unit 4 Post-Test 2]="Yes",ROW(AssessmentData[])-1),ROW(54:54)),1),"")</f>
        <v/>
      </c>
      <c r="Z56" s="129" t="str" cm="1">
        <f t="array" ref="Z56">IFERROR(INDEX(InTutoring[],SMALL(IF(InTutoring[Unit 4 Post-Test 3]="Yes",ROW(AssessmentData[])-1),ROW(54:54)),1),"")</f>
        <v/>
      </c>
      <c r="AA56" s="129" t="str" cm="1">
        <f t="array" ref="AA56">IFERROR(INDEX(InTutoring[],SMALL(IF(InTutoring[Unit 4 Post-Test 4]="Yes",ROW(AssessmentData[])-1),ROW(54:54)),1),"")</f>
        <v/>
      </c>
      <c r="AB56" s="129" t="str" cm="1">
        <f t="array" ref="AB56">IFERROR(INDEX(InTutoring[],SMALL(IF(InTutoring[Unit 4 Post-Test 5]="Yes",ROW(AssessmentData[])-1),ROW(54:54)),1),"")</f>
        <v/>
      </c>
      <c r="AC56" s="130"/>
      <c r="AD56" s="129" t="str" cm="1">
        <f t="array" ref="AD56">IFERROR(INDEX(InTutoring[],SMALL(IF(InTutoring[Unit 4 Assessment]="Yes",ROW(AssessmentData[])-1),ROW(54:54)),1),"")</f>
        <v/>
      </c>
      <c r="AE56" s="129" t="str" cm="1">
        <f t="array" ref="AE56">IFERROR(INDEX(InTutoring[],SMALL(IF(InTutoring[Unit 5 Post-Test 1]="Yes",ROW(AssessmentData[])-1),ROW(54:54)),1),"")</f>
        <v/>
      </c>
      <c r="AF56" s="129" t="str" cm="1">
        <f t="array" ref="AF56">IFERROR(INDEX(InTutoring[],SMALL(IF(InTutoring[Unit 5 Post-Test 2]="Yes",ROW(AssessmentData[])-1),ROW(54:54)),1),"")</f>
        <v/>
      </c>
      <c r="AG56" s="129" t="str" cm="1">
        <f t="array" ref="AG56">IFERROR(INDEX(InTutoring[],SMALL(IF(InTutoring[Unit 5 Post-Test 3]="Yes",ROW(AssessmentData[])-1),ROW(54:54)),1),"")</f>
        <v/>
      </c>
      <c r="AH56" s="129" t="str" cm="1">
        <f t="array" ref="AH56">IFERROR(INDEX(InTutoring[],SMALL(IF(InTutoring[Unit 5 Post-Test 4]="Yes",ROW(AssessmentData[])-1),ROW(54:54)),1),"")</f>
        <v/>
      </c>
      <c r="AI56" s="129" t="str" cm="1">
        <f t="array" ref="AI56">IFERROR(INDEX(InTutoring[],SMALL(IF(InTutoring[Unit 5 Post-Test 5]="Yes",ROW(AssessmentData[])-1),ROW(54:54)),1),"")</f>
        <v/>
      </c>
      <c r="AJ56" s="130"/>
      <c r="AK56" s="129" t="str" cm="1">
        <f t="array" ref="AK56">IFERROR(INDEX(InTutoring[],SMALL(IF(InTutoring[Unit 5 Assessment]="Yes",ROW(AssessmentData[])-1),ROW(54:54)),1),"")</f>
        <v/>
      </c>
      <c r="AL56" s="129" t="str" cm="1">
        <f t="array" ref="AL56">IFERROR(INDEX(InTutoring[],SMALL(IF(InTutoring[Unit 6 Post-Test 1]="Yes",ROW(AssessmentData[])-1),ROW(54:54)),1),"")</f>
        <v/>
      </c>
      <c r="AM56" s="129" t="str" cm="1">
        <f t="array" ref="AM56">IFERROR(INDEX(InTutoring[],SMALL(IF(InTutoring[Unit 6 Post-Test 2]="Yes",ROW(AssessmentData[])-1),ROW(54:54)),1),"")</f>
        <v/>
      </c>
      <c r="AN56" s="129" t="str" cm="1">
        <f t="array" ref="AN56">IFERROR(INDEX(InTutoring[],SMALL(IF(InTutoring[Unit 6 Post-Test 3]="Yes",ROW(AssessmentData[])-1),ROW(54:54)),1),"")</f>
        <v/>
      </c>
      <c r="AO56" s="129" t="str" cm="1">
        <f t="array" ref="AO56">IFERROR(INDEX(InTutoring[],SMALL(IF(InTutoring[Unit 6 Post-Test 4]="Yes",ROW(AssessmentData[])-1),ROW(54:54)),1),"")</f>
        <v/>
      </c>
      <c r="AP56" s="129" t="str" cm="1">
        <f t="array" ref="AP56">IFERROR(INDEX(InTutoring[],SMALL(IF(InTutoring[Unit 6 Post-Test 5]="Yes",ROW(AssessmentData[])-1),ROW(54:54)),1),"")</f>
        <v/>
      </c>
    </row>
    <row r="57" spans="2:42" s="122" customFormat="1" ht="14.25" x14ac:dyDescent="0.2">
      <c r="B57" s="129" t="str" cm="1">
        <f t="array" ref="B57">IFERROR(INDEX(InTutoring[],SMALL(IF(InTutoring[BOY Benchmark]="Yes",ROW(AssessmentData[])-1),ROW(55:55)),1),"")</f>
        <v/>
      </c>
      <c r="C57" s="129" t="str" cm="1">
        <f t="array" ref="C57">IFERROR(INDEX(InTutoring[],SMALL(IF(InTutoring[Unit 1 Post-Test 1]="Yes",ROW(AssessmentData[])-1),ROW(55:55)),1),"")</f>
        <v/>
      </c>
      <c r="D57" s="129" t="str" cm="1">
        <f t="array" ref="D57">IFERROR(INDEX(InTutoring[],SMALL(IF(InTutoring[Unit 1 Post-Test 2]="Yes",ROW(AssessmentData[])-1),ROW(55:55)),1),"")</f>
        <v/>
      </c>
      <c r="E57" s="129" t="str" cm="1">
        <f t="array" ref="E57">IFERROR(INDEX(InTutoring[],SMALL(IF(InTutoring[Unit 1 Post-Test 3]="Yes",ROW(AssessmentData[])-1),ROW(55:55)),1),"")</f>
        <v/>
      </c>
      <c r="F57" s="129" t="str" cm="1">
        <f t="array" ref="F57">IFERROR(INDEX(InTutoring[],SMALL(IF(InTutoring[Unit 1 Post-Test 4]="Yes",ROW(AssessmentData[])-1),ROW(55:55)),1),"")</f>
        <v/>
      </c>
      <c r="G57" s="129"/>
      <c r="H57" s="130"/>
      <c r="I57" s="129" t="str" cm="1">
        <f t="array" ref="I57">IFERROR(INDEX(InTutoring[],SMALL(IF(InTutoring[Unit 1 Assessment]="Yes",ROW(AssessmentData[])-1),ROW(55:55)),1),"")</f>
        <v/>
      </c>
      <c r="J57" s="129" t="str" cm="1">
        <f t="array" ref="J57">IFERROR(INDEX(InTutoring[],SMALL(IF(InTutoring[Unit 2 Post-Test 1]="Yes",ROW(AssessmentData[])-1),ROW(55:55)),1),"")</f>
        <v/>
      </c>
      <c r="K57" s="129" t="str" cm="1">
        <f t="array" ref="K57">IFERROR(INDEX(InTutoring[],SMALL(IF(InTutoring[Unit 2 Post-Test 2]="Yes",ROW(AssessmentData[])-1),ROW(55:55)),1),"")</f>
        <v/>
      </c>
      <c r="L57" s="129" t="str" cm="1">
        <f t="array" ref="L57">IFERROR(INDEX(InTutoring[],SMALL(IF(InTutoring[Unit 2 Post-Test 3]="Yes",ROW(AssessmentData[])-1),ROW(55:55)),1),"")</f>
        <v/>
      </c>
      <c r="M57" s="129" t="str" cm="1">
        <f t="array" ref="M57">IFERROR(INDEX(InTutoring[],SMALL(IF(InTutoring[Unit 2 Post-Test 4]="Yes",ROW(AssessmentData[])-1),ROW(55:55)),1),"")</f>
        <v/>
      </c>
      <c r="N57" s="129" t="str" cm="1">
        <f t="array" ref="N57">IFERROR(INDEX(InTutoring[],SMALL(IF(InTutoring[Unit 2 Post-Test 5]="Yes",ROW(AssessmentData[])-1),ROW(55:55)),1),"")</f>
        <v/>
      </c>
      <c r="O57" s="129"/>
      <c r="P57" s="129" t="str" cm="1">
        <f t="array" ref="P57">IFERROR(INDEX(InTutoring[],SMALL(IF(InTutoring[Unit 2 Assessment]="Yes",ROW(AssessmentData[])-1),ROW(55:55)),1),"")</f>
        <v/>
      </c>
      <c r="Q57" s="129" t="str" cm="1">
        <f t="array" ref="Q57">IFERROR(INDEX(InTutoring[],SMALL(IF(InTutoring[Unit 3 Post-Test 1]="Yes",ROW(AssessmentData[])-1),ROW(55:55)),1),"")</f>
        <v/>
      </c>
      <c r="R57" s="129" t="str" cm="1">
        <f t="array" ref="R57">IFERROR(INDEX(InTutoring[],SMALL(IF(InTutoring[Unit 3 Post-Test 2]="Yes",ROW(AssessmentData[])-1),ROW(55:55)),1),"")</f>
        <v/>
      </c>
      <c r="S57" s="129" t="str" cm="1">
        <f t="array" ref="S57">IFERROR(INDEX(InTutoring[],SMALL(IF(InTutoring[Unit 3 Post-Test 3]="Yes",ROW(AssessmentData[])-1),ROW(55:55)),1),"")</f>
        <v/>
      </c>
      <c r="T57" s="129" t="str" cm="1">
        <f t="array" ref="T57">IFERROR(INDEX(InTutoring[],SMALL(IF(InTutoring[Unit 3 Post-Test 4]="Yes",ROW(AssessmentData[])-1),ROW(55:55)),1),"")</f>
        <v/>
      </c>
      <c r="U57" s="129" t="str" cm="1">
        <f t="array" ref="U57">IFERROR(INDEX(InTutoring[],SMALL(IF(InTutoring[Unit 3 Post-Test 5]="Yes",ROW(AssessmentData[])-1),ROW(55:55)),1),"")</f>
        <v/>
      </c>
      <c r="V57" s="130"/>
      <c r="W57" s="129" t="str" cm="1">
        <f t="array" ref="W57">IFERROR(INDEX(InTutoring[],SMALL(IF(InTutoring[Unit 3 Assessment]="Yes",ROW(AssessmentData[])-1),ROW(55:55)),1),"")</f>
        <v/>
      </c>
      <c r="X57" s="129" t="str" cm="1">
        <f t="array" ref="X57">IFERROR(INDEX(InTutoring[],SMALL(IF(InTutoring[Unit 4 Post-Test 1]="Yes",ROW(AssessmentData[])-1),ROW(55:55)),1),"")</f>
        <v/>
      </c>
      <c r="Y57" s="129" t="str" cm="1">
        <f t="array" ref="Y57">IFERROR(INDEX(InTutoring[],SMALL(IF(InTutoring[Unit 4 Post-Test 2]="Yes",ROW(AssessmentData[])-1),ROW(55:55)),1),"")</f>
        <v/>
      </c>
      <c r="Z57" s="129" t="str" cm="1">
        <f t="array" ref="Z57">IFERROR(INDEX(InTutoring[],SMALL(IF(InTutoring[Unit 4 Post-Test 3]="Yes",ROW(AssessmentData[])-1),ROW(55:55)),1),"")</f>
        <v/>
      </c>
      <c r="AA57" s="129" t="str" cm="1">
        <f t="array" ref="AA57">IFERROR(INDEX(InTutoring[],SMALL(IF(InTutoring[Unit 4 Post-Test 4]="Yes",ROW(AssessmentData[])-1),ROW(55:55)),1),"")</f>
        <v/>
      </c>
      <c r="AB57" s="129" t="str" cm="1">
        <f t="array" ref="AB57">IFERROR(INDEX(InTutoring[],SMALL(IF(InTutoring[Unit 4 Post-Test 5]="Yes",ROW(AssessmentData[])-1),ROW(55:55)),1),"")</f>
        <v/>
      </c>
      <c r="AC57" s="130"/>
      <c r="AD57" s="129" t="str" cm="1">
        <f t="array" ref="AD57">IFERROR(INDEX(InTutoring[],SMALL(IF(InTutoring[Unit 4 Assessment]="Yes",ROW(AssessmentData[])-1),ROW(55:55)),1),"")</f>
        <v/>
      </c>
      <c r="AE57" s="129" t="str" cm="1">
        <f t="array" ref="AE57">IFERROR(INDEX(InTutoring[],SMALL(IF(InTutoring[Unit 5 Post-Test 1]="Yes",ROW(AssessmentData[])-1),ROW(55:55)),1),"")</f>
        <v/>
      </c>
      <c r="AF57" s="129" t="str" cm="1">
        <f t="array" ref="AF57">IFERROR(INDEX(InTutoring[],SMALL(IF(InTutoring[Unit 5 Post-Test 2]="Yes",ROW(AssessmentData[])-1),ROW(55:55)),1),"")</f>
        <v/>
      </c>
      <c r="AG57" s="129" t="str" cm="1">
        <f t="array" ref="AG57">IFERROR(INDEX(InTutoring[],SMALL(IF(InTutoring[Unit 5 Post-Test 3]="Yes",ROW(AssessmentData[])-1),ROW(55:55)),1),"")</f>
        <v/>
      </c>
      <c r="AH57" s="129" t="str" cm="1">
        <f t="array" ref="AH57">IFERROR(INDEX(InTutoring[],SMALL(IF(InTutoring[Unit 5 Post-Test 4]="Yes",ROW(AssessmentData[])-1),ROW(55:55)),1),"")</f>
        <v/>
      </c>
      <c r="AI57" s="129" t="str" cm="1">
        <f t="array" ref="AI57">IFERROR(INDEX(InTutoring[],SMALL(IF(InTutoring[Unit 5 Post-Test 5]="Yes",ROW(AssessmentData[])-1),ROW(55:55)),1),"")</f>
        <v/>
      </c>
      <c r="AJ57" s="130"/>
      <c r="AK57" s="129" t="str" cm="1">
        <f t="array" ref="AK57">IFERROR(INDEX(InTutoring[],SMALL(IF(InTutoring[Unit 5 Assessment]="Yes",ROW(AssessmentData[])-1),ROW(55:55)),1),"")</f>
        <v/>
      </c>
      <c r="AL57" s="129" t="str" cm="1">
        <f t="array" ref="AL57">IFERROR(INDEX(InTutoring[],SMALL(IF(InTutoring[Unit 6 Post-Test 1]="Yes",ROW(AssessmentData[])-1),ROW(55:55)),1),"")</f>
        <v/>
      </c>
      <c r="AM57" s="129" t="str" cm="1">
        <f t="array" ref="AM57">IFERROR(INDEX(InTutoring[],SMALL(IF(InTutoring[Unit 6 Post-Test 2]="Yes",ROW(AssessmentData[])-1),ROW(55:55)),1),"")</f>
        <v/>
      </c>
      <c r="AN57" s="129" t="str" cm="1">
        <f t="array" ref="AN57">IFERROR(INDEX(InTutoring[],SMALL(IF(InTutoring[Unit 6 Post-Test 3]="Yes",ROW(AssessmentData[])-1),ROW(55:55)),1),"")</f>
        <v/>
      </c>
      <c r="AO57" s="129" t="str" cm="1">
        <f t="array" ref="AO57">IFERROR(INDEX(InTutoring[],SMALL(IF(InTutoring[Unit 6 Post-Test 4]="Yes",ROW(AssessmentData[])-1),ROW(55:55)),1),"")</f>
        <v/>
      </c>
      <c r="AP57" s="129" t="str" cm="1">
        <f t="array" ref="AP57">IFERROR(INDEX(InTutoring[],SMALL(IF(InTutoring[Unit 6 Post-Test 5]="Yes",ROW(AssessmentData[])-1),ROW(55:55)),1),"")</f>
        <v/>
      </c>
    </row>
    <row r="58" spans="2:42" s="122" customFormat="1" ht="14.25" x14ac:dyDescent="0.2">
      <c r="B58" s="129" t="str" cm="1">
        <f t="array" ref="B58">IFERROR(INDEX(InTutoring[],SMALL(IF(InTutoring[BOY Benchmark]="Yes",ROW(AssessmentData[])-1),ROW(56:56)),1),"")</f>
        <v/>
      </c>
      <c r="C58" s="129" t="str" cm="1">
        <f t="array" ref="C58">IFERROR(INDEX(InTutoring[],SMALL(IF(InTutoring[Unit 1 Post-Test 1]="Yes",ROW(AssessmentData[])-1),ROW(56:56)),1),"")</f>
        <v/>
      </c>
      <c r="D58" s="129" t="str" cm="1">
        <f t="array" ref="D58">IFERROR(INDEX(InTutoring[],SMALL(IF(InTutoring[Unit 1 Post-Test 2]="Yes",ROW(AssessmentData[])-1),ROW(56:56)),1),"")</f>
        <v/>
      </c>
      <c r="E58" s="129" t="str" cm="1">
        <f t="array" ref="E58">IFERROR(INDEX(InTutoring[],SMALL(IF(InTutoring[Unit 1 Post-Test 3]="Yes",ROW(AssessmentData[])-1),ROW(56:56)),1),"")</f>
        <v/>
      </c>
      <c r="F58" s="129" t="str" cm="1">
        <f t="array" ref="F58">IFERROR(INDEX(InTutoring[],SMALL(IF(InTutoring[Unit 1 Post-Test 4]="Yes",ROW(AssessmentData[])-1),ROW(56:56)),1),"")</f>
        <v/>
      </c>
      <c r="G58" s="129"/>
      <c r="H58" s="130"/>
      <c r="I58" s="129" t="str" cm="1">
        <f t="array" ref="I58">IFERROR(INDEX(InTutoring[],SMALL(IF(InTutoring[Unit 1 Assessment]="Yes",ROW(AssessmentData[])-1),ROW(56:56)),1),"")</f>
        <v/>
      </c>
      <c r="J58" s="129" t="str" cm="1">
        <f t="array" ref="J58">IFERROR(INDEX(InTutoring[],SMALL(IF(InTutoring[Unit 2 Post-Test 1]="Yes",ROW(AssessmentData[])-1),ROW(56:56)),1),"")</f>
        <v/>
      </c>
      <c r="K58" s="129" t="str" cm="1">
        <f t="array" ref="K58">IFERROR(INDEX(InTutoring[],SMALL(IF(InTutoring[Unit 2 Post-Test 2]="Yes",ROW(AssessmentData[])-1),ROW(56:56)),1),"")</f>
        <v/>
      </c>
      <c r="L58" s="129" t="str" cm="1">
        <f t="array" ref="L58">IFERROR(INDEX(InTutoring[],SMALL(IF(InTutoring[Unit 2 Post-Test 3]="Yes",ROW(AssessmentData[])-1),ROW(56:56)),1),"")</f>
        <v/>
      </c>
      <c r="M58" s="129" t="str" cm="1">
        <f t="array" ref="M58">IFERROR(INDEX(InTutoring[],SMALL(IF(InTutoring[Unit 2 Post-Test 4]="Yes",ROW(AssessmentData[])-1),ROW(56:56)),1),"")</f>
        <v/>
      </c>
      <c r="N58" s="129" t="str" cm="1">
        <f t="array" ref="N58">IFERROR(INDEX(InTutoring[],SMALL(IF(InTutoring[Unit 2 Post-Test 5]="Yes",ROW(AssessmentData[])-1),ROW(56:56)),1),"")</f>
        <v/>
      </c>
      <c r="O58" s="129"/>
      <c r="P58" s="129" t="str" cm="1">
        <f t="array" ref="P58">IFERROR(INDEX(InTutoring[],SMALL(IF(InTutoring[Unit 2 Assessment]="Yes",ROW(AssessmentData[])-1),ROW(56:56)),1),"")</f>
        <v/>
      </c>
      <c r="Q58" s="129" t="str" cm="1">
        <f t="array" ref="Q58">IFERROR(INDEX(InTutoring[],SMALL(IF(InTutoring[Unit 3 Post-Test 1]="Yes",ROW(AssessmentData[])-1),ROW(56:56)),1),"")</f>
        <v/>
      </c>
      <c r="R58" s="129" t="str" cm="1">
        <f t="array" ref="R58">IFERROR(INDEX(InTutoring[],SMALL(IF(InTutoring[Unit 3 Post-Test 2]="Yes",ROW(AssessmentData[])-1),ROW(56:56)),1),"")</f>
        <v/>
      </c>
      <c r="S58" s="129" t="str" cm="1">
        <f t="array" ref="S58">IFERROR(INDEX(InTutoring[],SMALL(IF(InTutoring[Unit 3 Post-Test 3]="Yes",ROW(AssessmentData[])-1),ROW(56:56)),1),"")</f>
        <v/>
      </c>
      <c r="T58" s="129" t="str" cm="1">
        <f t="array" ref="T58">IFERROR(INDEX(InTutoring[],SMALL(IF(InTutoring[Unit 3 Post-Test 4]="Yes",ROW(AssessmentData[])-1),ROW(56:56)),1),"")</f>
        <v/>
      </c>
      <c r="U58" s="129" t="str" cm="1">
        <f t="array" ref="U58">IFERROR(INDEX(InTutoring[],SMALL(IF(InTutoring[Unit 3 Post-Test 5]="Yes",ROW(AssessmentData[])-1),ROW(56:56)),1),"")</f>
        <v/>
      </c>
      <c r="V58" s="130"/>
      <c r="W58" s="129" t="str" cm="1">
        <f t="array" ref="W58">IFERROR(INDEX(InTutoring[],SMALL(IF(InTutoring[Unit 3 Assessment]="Yes",ROW(AssessmentData[])-1),ROW(56:56)),1),"")</f>
        <v/>
      </c>
      <c r="X58" s="129" t="str" cm="1">
        <f t="array" ref="X58">IFERROR(INDEX(InTutoring[],SMALL(IF(InTutoring[Unit 4 Post-Test 1]="Yes",ROW(AssessmentData[])-1),ROW(56:56)),1),"")</f>
        <v/>
      </c>
      <c r="Y58" s="129" t="str" cm="1">
        <f t="array" ref="Y58">IFERROR(INDEX(InTutoring[],SMALL(IF(InTutoring[Unit 4 Post-Test 2]="Yes",ROW(AssessmentData[])-1),ROW(56:56)),1),"")</f>
        <v/>
      </c>
      <c r="Z58" s="129" t="str" cm="1">
        <f t="array" ref="Z58">IFERROR(INDEX(InTutoring[],SMALL(IF(InTutoring[Unit 4 Post-Test 3]="Yes",ROW(AssessmentData[])-1),ROW(56:56)),1),"")</f>
        <v/>
      </c>
      <c r="AA58" s="129" t="str" cm="1">
        <f t="array" ref="AA58">IFERROR(INDEX(InTutoring[],SMALL(IF(InTutoring[Unit 4 Post-Test 4]="Yes",ROW(AssessmentData[])-1),ROW(56:56)),1),"")</f>
        <v/>
      </c>
      <c r="AB58" s="129" t="str" cm="1">
        <f t="array" ref="AB58">IFERROR(INDEX(InTutoring[],SMALL(IF(InTutoring[Unit 4 Post-Test 5]="Yes",ROW(AssessmentData[])-1),ROW(56:56)),1),"")</f>
        <v/>
      </c>
      <c r="AC58" s="130"/>
      <c r="AD58" s="129" t="str" cm="1">
        <f t="array" ref="AD58">IFERROR(INDEX(InTutoring[],SMALL(IF(InTutoring[Unit 4 Assessment]="Yes",ROW(AssessmentData[])-1),ROW(56:56)),1),"")</f>
        <v/>
      </c>
      <c r="AE58" s="129" t="str" cm="1">
        <f t="array" ref="AE58">IFERROR(INDEX(InTutoring[],SMALL(IF(InTutoring[Unit 5 Post-Test 1]="Yes",ROW(AssessmentData[])-1),ROW(56:56)),1),"")</f>
        <v/>
      </c>
      <c r="AF58" s="129" t="str" cm="1">
        <f t="array" ref="AF58">IFERROR(INDEX(InTutoring[],SMALL(IF(InTutoring[Unit 5 Post-Test 2]="Yes",ROW(AssessmentData[])-1),ROW(56:56)),1),"")</f>
        <v/>
      </c>
      <c r="AG58" s="129" t="str" cm="1">
        <f t="array" ref="AG58">IFERROR(INDEX(InTutoring[],SMALL(IF(InTutoring[Unit 5 Post-Test 3]="Yes",ROW(AssessmentData[])-1),ROW(56:56)),1),"")</f>
        <v/>
      </c>
      <c r="AH58" s="129" t="str" cm="1">
        <f t="array" ref="AH58">IFERROR(INDEX(InTutoring[],SMALL(IF(InTutoring[Unit 5 Post-Test 4]="Yes",ROW(AssessmentData[])-1),ROW(56:56)),1),"")</f>
        <v/>
      </c>
      <c r="AI58" s="129" t="str" cm="1">
        <f t="array" ref="AI58">IFERROR(INDEX(InTutoring[],SMALL(IF(InTutoring[Unit 5 Post-Test 5]="Yes",ROW(AssessmentData[])-1),ROW(56:56)),1),"")</f>
        <v/>
      </c>
      <c r="AJ58" s="130"/>
      <c r="AK58" s="129" t="str" cm="1">
        <f t="array" ref="AK58">IFERROR(INDEX(InTutoring[],SMALL(IF(InTutoring[Unit 5 Assessment]="Yes",ROW(AssessmentData[])-1),ROW(56:56)),1),"")</f>
        <v/>
      </c>
      <c r="AL58" s="129" t="str" cm="1">
        <f t="array" ref="AL58">IFERROR(INDEX(InTutoring[],SMALL(IF(InTutoring[Unit 6 Post-Test 1]="Yes",ROW(AssessmentData[])-1),ROW(56:56)),1),"")</f>
        <v/>
      </c>
      <c r="AM58" s="129" t="str" cm="1">
        <f t="array" ref="AM58">IFERROR(INDEX(InTutoring[],SMALL(IF(InTutoring[Unit 6 Post-Test 2]="Yes",ROW(AssessmentData[])-1),ROW(56:56)),1),"")</f>
        <v/>
      </c>
      <c r="AN58" s="129" t="str" cm="1">
        <f t="array" ref="AN58">IFERROR(INDEX(InTutoring[],SMALL(IF(InTutoring[Unit 6 Post-Test 3]="Yes",ROW(AssessmentData[])-1),ROW(56:56)),1),"")</f>
        <v/>
      </c>
      <c r="AO58" s="129" t="str" cm="1">
        <f t="array" ref="AO58">IFERROR(INDEX(InTutoring[],SMALL(IF(InTutoring[Unit 6 Post-Test 4]="Yes",ROW(AssessmentData[])-1),ROW(56:56)),1),"")</f>
        <v/>
      </c>
      <c r="AP58" s="129" t="str" cm="1">
        <f t="array" ref="AP58">IFERROR(INDEX(InTutoring[],SMALL(IF(InTutoring[Unit 6 Post-Test 5]="Yes",ROW(AssessmentData[])-1),ROW(56:56)),1),"")</f>
        <v/>
      </c>
    </row>
    <row r="59" spans="2:42" s="122" customFormat="1" ht="14.25" x14ac:dyDescent="0.2">
      <c r="B59" s="129" t="str" cm="1">
        <f t="array" ref="B59">IFERROR(INDEX(InTutoring[],SMALL(IF(InTutoring[BOY Benchmark]="Yes",ROW(AssessmentData[])-1),ROW(57:57)),1),"")</f>
        <v/>
      </c>
      <c r="C59" s="129" t="str" cm="1">
        <f t="array" ref="C59">IFERROR(INDEX(InTutoring[],SMALL(IF(InTutoring[Unit 1 Post-Test 1]="Yes",ROW(AssessmentData[])-1),ROW(57:57)),1),"")</f>
        <v/>
      </c>
      <c r="D59" s="129" t="str" cm="1">
        <f t="array" ref="D59">IFERROR(INDEX(InTutoring[],SMALL(IF(InTutoring[Unit 1 Post-Test 2]="Yes",ROW(AssessmentData[])-1),ROW(57:57)),1),"")</f>
        <v/>
      </c>
      <c r="E59" s="129" t="str" cm="1">
        <f t="array" ref="E59">IFERROR(INDEX(InTutoring[],SMALL(IF(InTutoring[Unit 1 Post-Test 3]="Yes",ROW(AssessmentData[])-1),ROW(57:57)),1),"")</f>
        <v/>
      </c>
      <c r="F59" s="129" t="str" cm="1">
        <f t="array" ref="F59">IFERROR(INDEX(InTutoring[],SMALL(IF(InTutoring[Unit 1 Post-Test 4]="Yes",ROW(AssessmentData[])-1),ROW(57:57)),1),"")</f>
        <v/>
      </c>
      <c r="G59" s="129"/>
      <c r="H59" s="130"/>
      <c r="I59" s="129" t="str" cm="1">
        <f t="array" ref="I59">IFERROR(INDEX(InTutoring[],SMALL(IF(InTutoring[Unit 1 Assessment]="Yes",ROW(AssessmentData[])-1),ROW(57:57)),1),"")</f>
        <v/>
      </c>
      <c r="J59" s="129" t="str" cm="1">
        <f t="array" ref="J59">IFERROR(INDEX(InTutoring[],SMALL(IF(InTutoring[Unit 2 Post-Test 1]="Yes",ROW(AssessmentData[])-1),ROW(57:57)),1),"")</f>
        <v/>
      </c>
      <c r="K59" s="129" t="str" cm="1">
        <f t="array" ref="K59">IFERROR(INDEX(InTutoring[],SMALL(IF(InTutoring[Unit 2 Post-Test 2]="Yes",ROW(AssessmentData[])-1),ROW(57:57)),1),"")</f>
        <v/>
      </c>
      <c r="L59" s="129" t="str" cm="1">
        <f t="array" ref="L59">IFERROR(INDEX(InTutoring[],SMALL(IF(InTutoring[Unit 2 Post-Test 3]="Yes",ROW(AssessmentData[])-1),ROW(57:57)),1),"")</f>
        <v/>
      </c>
      <c r="M59" s="129" t="str" cm="1">
        <f t="array" ref="M59">IFERROR(INDEX(InTutoring[],SMALL(IF(InTutoring[Unit 2 Post-Test 4]="Yes",ROW(AssessmentData[])-1),ROW(57:57)),1),"")</f>
        <v/>
      </c>
      <c r="N59" s="129" t="str" cm="1">
        <f t="array" ref="N59">IFERROR(INDEX(InTutoring[],SMALL(IF(InTutoring[Unit 2 Post-Test 5]="Yes",ROW(AssessmentData[])-1),ROW(57:57)),1),"")</f>
        <v/>
      </c>
      <c r="O59" s="129"/>
      <c r="P59" s="129" t="str" cm="1">
        <f t="array" ref="P59">IFERROR(INDEX(InTutoring[],SMALL(IF(InTutoring[Unit 2 Assessment]="Yes",ROW(AssessmentData[])-1),ROW(57:57)),1),"")</f>
        <v/>
      </c>
      <c r="Q59" s="129" t="str" cm="1">
        <f t="array" ref="Q59">IFERROR(INDEX(InTutoring[],SMALL(IF(InTutoring[Unit 3 Post-Test 1]="Yes",ROW(AssessmentData[])-1),ROW(57:57)),1),"")</f>
        <v/>
      </c>
      <c r="R59" s="129" t="str" cm="1">
        <f t="array" ref="R59">IFERROR(INDEX(InTutoring[],SMALL(IF(InTutoring[Unit 3 Post-Test 2]="Yes",ROW(AssessmentData[])-1),ROW(57:57)),1),"")</f>
        <v/>
      </c>
      <c r="S59" s="129" t="str" cm="1">
        <f t="array" ref="S59">IFERROR(INDEX(InTutoring[],SMALL(IF(InTutoring[Unit 3 Post-Test 3]="Yes",ROW(AssessmentData[])-1),ROW(57:57)),1),"")</f>
        <v/>
      </c>
      <c r="T59" s="129" t="str" cm="1">
        <f t="array" ref="T59">IFERROR(INDEX(InTutoring[],SMALL(IF(InTutoring[Unit 3 Post-Test 4]="Yes",ROW(AssessmentData[])-1),ROW(57:57)),1),"")</f>
        <v/>
      </c>
      <c r="U59" s="129" t="str" cm="1">
        <f t="array" ref="U59">IFERROR(INDEX(InTutoring[],SMALL(IF(InTutoring[Unit 3 Post-Test 5]="Yes",ROW(AssessmentData[])-1),ROW(57:57)),1),"")</f>
        <v/>
      </c>
      <c r="V59" s="130"/>
      <c r="W59" s="129" t="str" cm="1">
        <f t="array" ref="W59">IFERROR(INDEX(InTutoring[],SMALL(IF(InTutoring[Unit 3 Assessment]="Yes",ROW(AssessmentData[])-1),ROW(57:57)),1),"")</f>
        <v/>
      </c>
      <c r="X59" s="129" t="str" cm="1">
        <f t="array" ref="X59">IFERROR(INDEX(InTutoring[],SMALL(IF(InTutoring[Unit 4 Post-Test 1]="Yes",ROW(AssessmentData[])-1),ROW(57:57)),1),"")</f>
        <v/>
      </c>
      <c r="Y59" s="129" t="str" cm="1">
        <f t="array" ref="Y59">IFERROR(INDEX(InTutoring[],SMALL(IF(InTutoring[Unit 4 Post-Test 2]="Yes",ROW(AssessmentData[])-1),ROW(57:57)),1),"")</f>
        <v/>
      </c>
      <c r="Z59" s="129" t="str" cm="1">
        <f t="array" ref="Z59">IFERROR(INDEX(InTutoring[],SMALL(IF(InTutoring[Unit 4 Post-Test 3]="Yes",ROW(AssessmentData[])-1),ROW(57:57)),1),"")</f>
        <v/>
      </c>
      <c r="AA59" s="129" t="str" cm="1">
        <f t="array" ref="AA59">IFERROR(INDEX(InTutoring[],SMALL(IF(InTutoring[Unit 4 Post-Test 4]="Yes",ROW(AssessmentData[])-1),ROW(57:57)),1),"")</f>
        <v/>
      </c>
      <c r="AB59" s="129" t="str" cm="1">
        <f t="array" ref="AB59">IFERROR(INDEX(InTutoring[],SMALL(IF(InTutoring[Unit 4 Post-Test 5]="Yes",ROW(AssessmentData[])-1),ROW(57:57)),1),"")</f>
        <v/>
      </c>
      <c r="AC59" s="130"/>
      <c r="AD59" s="129" t="str" cm="1">
        <f t="array" ref="AD59">IFERROR(INDEX(InTutoring[],SMALL(IF(InTutoring[Unit 4 Assessment]="Yes",ROW(AssessmentData[])-1),ROW(57:57)),1),"")</f>
        <v/>
      </c>
      <c r="AE59" s="129" t="str" cm="1">
        <f t="array" ref="AE59">IFERROR(INDEX(InTutoring[],SMALL(IF(InTutoring[Unit 5 Post-Test 1]="Yes",ROW(AssessmentData[])-1),ROW(57:57)),1),"")</f>
        <v/>
      </c>
      <c r="AF59" s="129" t="str" cm="1">
        <f t="array" ref="AF59">IFERROR(INDEX(InTutoring[],SMALL(IF(InTutoring[Unit 5 Post-Test 2]="Yes",ROW(AssessmentData[])-1),ROW(57:57)),1),"")</f>
        <v/>
      </c>
      <c r="AG59" s="129" t="str" cm="1">
        <f t="array" ref="AG59">IFERROR(INDEX(InTutoring[],SMALL(IF(InTutoring[Unit 5 Post-Test 3]="Yes",ROW(AssessmentData[])-1),ROW(57:57)),1),"")</f>
        <v/>
      </c>
      <c r="AH59" s="129" t="str" cm="1">
        <f t="array" ref="AH59">IFERROR(INDEX(InTutoring[],SMALL(IF(InTutoring[Unit 5 Post-Test 4]="Yes",ROW(AssessmentData[])-1),ROW(57:57)),1),"")</f>
        <v/>
      </c>
      <c r="AI59" s="129" t="str" cm="1">
        <f t="array" ref="AI59">IFERROR(INDEX(InTutoring[],SMALL(IF(InTutoring[Unit 5 Post-Test 5]="Yes",ROW(AssessmentData[])-1),ROW(57:57)),1),"")</f>
        <v/>
      </c>
      <c r="AJ59" s="130"/>
      <c r="AK59" s="129" t="str" cm="1">
        <f t="array" ref="AK59">IFERROR(INDEX(InTutoring[],SMALL(IF(InTutoring[Unit 5 Assessment]="Yes",ROW(AssessmentData[])-1),ROW(57:57)),1),"")</f>
        <v/>
      </c>
      <c r="AL59" s="129" t="str" cm="1">
        <f t="array" ref="AL59">IFERROR(INDEX(InTutoring[],SMALL(IF(InTutoring[Unit 6 Post-Test 1]="Yes",ROW(AssessmentData[])-1),ROW(57:57)),1),"")</f>
        <v/>
      </c>
      <c r="AM59" s="129" t="str" cm="1">
        <f t="array" ref="AM59">IFERROR(INDEX(InTutoring[],SMALL(IF(InTutoring[Unit 6 Post-Test 2]="Yes",ROW(AssessmentData[])-1),ROW(57:57)),1),"")</f>
        <v/>
      </c>
      <c r="AN59" s="129" t="str" cm="1">
        <f t="array" ref="AN59">IFERROR(INDEX(InTutoring[],SMALL(IF(InTutoring[Unit 6 Post-Test 3]="Yes",ROW(AssessmentData[])-1),ROW(57:57)),1),"")</f>
        <v/>
      </c>
      <c r="AO59" s="129" t="str" cm="1">
        <f t="array" ref="AO59">IFERROR(INDEX(InTutoring[],SMALL(IF(InTutoring[Unit 6 Post-Test 4]="Yes",ROW(AssessmentData[])-1),ROW(57:57)),1),"")</f>
        <v/>
      </c>
      <c r="AP59" s="129" t="str" cm="1">
        <f t="array" ref="AP59">IFERROR(INDEX(InTutoring[],SMALL(IF(InTutoring[Unit 6 Post-Test 5]="Yes",ROW(AssessmentData[])-1),ROW(57:57)),1),"")</f>
        <v/>
      </c>
    </row>
    <row r="60" spans="2:42" s="122" customFormat="1" ht="14.25" x14ac:dyDescent="0.2">
      <c r="B60" s="129" t="str" cm="1">
        <f t="array" ref="B60">IFERROR(INDEX(InTutoring[],SMALL(IF(InTutoring[BOY Benchmark]="Yes",ROW(AssessmentData[])-1),ROW(58:58)),1),"")</f>
        <v/>
      </c>
      <c r="C60" s="129" t="str" cm="1">
        <f t="array" ref="C60">IFERROR(INDEX(InTutoring[],SMALL(IF(InTutoring[Unit 1 Post-Test 1]="Yes",ROW(AssessmentData[])-1),ROW(58:58)),1),"")</f>
        <v/>
      </c>
      <c r="D60" s="129" t="str" cm="1">
        <f t="array" ref="D60">IFERROR(INDEX(InTutoring[],SMALL(IF(InTutoring[Unit 1 Post-Test 2]="Yes",ROW(AssessmentData[])-1),ROW(58:58)),1),"")</f>
        <v/>
      </c>
      <c r="E60" s="129" t="str" cm="1">
        <f t="array" ref="E60">IFERROR(INDEX(InTutoring[],SMALL(IF(InTutoring[Unit 1 Post-Test 3]="Yes",ROW(AssessmentData[])-1),ROW(58:58)),1),"")</f>
        <v/>
      </c>
      <c r="F60" s="129" t="str" cm="1">
        <f t="array" ref="F60">IFERROR(INDEX(InTutoring[],SMALL(IF(InTutoring[Unit 1 Post-Test 4]="Yes",ROW(AssessmentData[])-1),ROW(58:58)),1),"")</f>
        <v/>
      </c>
      <c r="G60" s="129"/>
      <c r="H60" s="130"/>
      <c r="I60" s="129" t="str" cm="1">
        <f t="array" ref="I60">IFERROR(INDEX(InTutoring[],SMALL(IF(InTutoring[Unit 1 Assessment]="Yes",ROW(AssessmentData[])-1),ROW(58:58)),1),"")</f>
        <v/>
      </c>
      <c r="J60" s="129" t="str" cm="1">
        <f t="array" ref="J60">IFERROR(INDEX(InTutoring[],SMALL(IF(InTutoring[Unit 2 Post-Test 1]="Yes",ROW(AssessmentData[])-1),ROW(58:58)),1),"")</f>
        <v/>
      </c>
      <c r="K60" s="129" t="str" cm="1">
        <f t="array" ref="K60">IFERROR(INDEX(InTutoring[],SMALL(IF(InTutoring[Unit 2 Post-Test 2]="Yes",ROW(AssessmentData[])-1),ROW(58:58)),1),"")</f>
        <v/>
      </c>
      <c r="L60" s="129" t="str" cm="1">
        <f t="array" ref="L60">IFERROR(INDEX(InTutoring[],SMALL(IF(InTutoring[Unit 2 Post-Test 3]="Yes",ROW(AssessmentData[])-1),ROW(58:58)),1),"")</f>
        <v/>
      </c>
      <c r="M60" s="129" t="str" cm="1">
        <f t="array" ref="M60">IFERROR(INDEX(InTutoring[],SMALL(IF(InTutoring[Unit 2 Post-Test 4]="Yes",ROW(AssessmentData[])-1),ROW(58:58)),1),"")</f>
        <v/>
      </c>
      <c r="N60" s="129" t="str" cm="1">
        <f t="array" ref="N60">IFERROR(INDEX(InTutoring[],SMALL(IF(InTutoring[Unit 2 Post-Test 5]="Yes",ROW(AssessmentData[])-1),ROW(58:58)),1),"")</f>
        <v/>
      </c>
      <c r="O60" s="129"/>
      <c r="P60" s="129" t="str" cm="1">
        <f t="array" ref="P60">IFERROR(INDEX(InTutoring[],SMALL(IF(InTutoring[Unit 2 Assessment]="Yes",ROW(AssessmentData[])-1),ROW(58:58)),1),"")</f>
        <v/>
      </c>
      <c r="Q60" s="129" t="str" cm="1">
        <f t="array" ref="Q60">IFERROR(INDEX(InTutoring[],SMALL(IF(InTutoring[Unit 3 Post-Test 1]="Yes",ROW(AssessmentData[])-1),ROW(58:58)),1),"")</f>
        <v/>
      </c>
      <c r="R60" s="129" t="str" cm="1">
        <f t="array" ref="R60">IFERROR(INDEX(InTutoring[],SMALL(IF(InTutoring[Unit 3 Post-Test 2]="Yes",ROW(AssessmentData[])-1),ROW(58:58)),1),"")</f>
        <v/>
      </c>
      <c r="S60" s="129" t="str" cm="1">
        <f t="array" ref="S60">IFERROR(INDEX(InTutoring[],SMALL(IF(InTutoring[Unit 3 Post-Test 3]="Yes",ROW(AssessmentData[])-1),ROW(58:58)),1),"")</f>
        <v/>
      </c>
      <c r="T60" s="129" t="str" cm="1">
        <f t="array" ref="T60">IFERROR(INDEX(InTutoring[],SMALL(IF(InTutoring[Unit 3 Post-Test 4]="Yes",ROW(AssessmentData[])-1),ROW(58:58)),1),"")</f>
        <v/>
      </c>
      <c r="U60" s="129" t="str" cm="1">
        <f t="array" ref="U60">IFERROR(INDEX(InTutoring[],SMALL(IF(InTutoring[Unit 3 Post-Test 5]="Yes",ROW(AssessmentData[])-1),ROW(58:58)),1),"")</f>
        <v/>
      </c>
      <c r="V60" s="130"/>
      <c r="W60" s="129" t="str" cm="1">
        <f t="array" ref="W60">IFERROR(INDEX(InTutoring[],SMALL(IF(InTutoring[Unit 3 Assessment]="Yes",ROW(AssessmentData[])-1),ROW(58:58)),1),"")</f>
        <v/>
      </c>
      <c r="X60" s="129" t="str" cm="1">
        <f t="array" ref="X60">IFERROR(INDEX(InTutoring[],SMALL(IF(InTutoring[Unit 4 Post-Test 1]="Yes",ROW(AssessmentData[])-1),ROW(58:58)),1),"")</f>
        <v/>
      </c>
      <c r="Y60" s="129" t="str" cm="1">
        <f t="array" ref="Y60">IFERROR(INDEX(InTutoring[],SMALL(IF(InTutoring[Unit 4 Post-Test 2]="Yes",ROW(AssessmentData[])-1),ROW(58:58)),1),"")</f>
        <v/>
      </c>
      <c r="Z60" s="129" t="str" cm="1">
        <f t="array" ref="Z60">IFERROR(INDEX(InTutoring[],SMALL(IF(InTutoring[Unit 4 Post-Test 3]="Yes",ROW(AssessmentData[])-1),ROW(58:58)),1),"")</f>
        <v/>
      </c>
      <c r="AA60" s="129" t="str" cm="1">
        <f t="array" ref="AA60">IFERROR(INDEX(InTutoring[],SMALL(IF(InTutoring[Unit 4 Post-Test 4]="Yes",ROW(AssessmentData[])-1),ROW(58:58)),1),"")</f>
        <v/>
      </c>
      <c r="AB60" s="129" t="str" cm="1">
        <f t="array" ref="AB60">IFERROR(INDEX(InTutoring[],SMALL(IF(InTutoring[Unit 4 Post-Test 5]="Yes",ROW(AssessmentData[])-1),ROW(58:58)),1),"")</f>
        <v/>
      </c>
      <c r="AC60" s="130"/>
      <c r="AD60" s="129" t="str" cm="1">
        <f t="array" ref="AD60">IFERROR(INDEX(InTutoring[],SMALL(IF(InTutoring[Unit 4 Assessment]="Yes",ROW(AssessmentData[])-1),ROW(58:58)),1),"")</f>
        <v/>
      </c>
      <c r="AE60" s="129" t="str" cm="1">
        <f t="array" ref="AE60">IFERROR(INDEX(InTutoring[],SMALL(IF(InTutoring[Unit 5 Post-Test 1]="Yes",ROW(AssessmentData[])-1),ROW(58:58)),1),"")</f>
        <v/>
      </c>
      <c r="AF60" s="129" t="str" cm="1">
        <f t="array" ref="AF60">IFERROR(INDEX(InTutoring[],SMALL(IF(InTutoring[Unit 5 Post-Test 2]="Yes",ROW(AssessmentData[])-1),ROW(58:58)),1),"")</f>
        <v/>
      </c>
      <c r="AG60" s="129" t="str" cm="1">
        <f t="array" ref="AG60">IFERROR(INDEX(InTutoring[],SMALL(IF(InTutoring[Unit 5 Post-Test 3]="Yes",ROW(AssessmentData[])-1),ROW(58:58)),1),"")</f>
        <v/>
      </c>
      <c r="AH60" s="129" t="str" cm="1">
        <f t="array" ref="AH60">IFERROR(INDEX(InTutoring[],SMALL(IF(InTutoring[Unit 5 Post-Test 4]="Yes",ROW(AssessmentData[])-1),ROW(58:58)),1),"")</f>
        <v/>
      </c>
      <c r="AI60" s="129" t="str" cm="1">
        <f t="array" ref="AI60">IFERROR(INDEX(InTutoring[],SMALL(IF(InTutoring[Unit 5 Post-Test 5]="Yes",ROW(AssessmentData[])-1),ROW(58:58)),1),"")</f>
        <v/>
      </c>
      <c r="AJ60" s="130"/>
      <c r="AK60" s="129" t="str" cm="1">
        <f t="array" ref="AK60">IFERROR(INDEX(InTutoring[],SMALL(IF(InTutoring[Unit 5 Assessment]="Yes",ROW(AssessmentData[])-1),ROW(58:58)),1),"")</f>
        <v/>
      </c>
      <c r="AL60" s="129" t="str" cm="1">
        <f t="array" ref="AL60">IFERROR(INDEX(InTutoring[],SMALL(IF(InTutoring[Unit 6 Post-Test 1]="Yes",ROW(AssessmentData[])-1),ROW(58:58)),1),"")</f>
        <v/>
      </c>
      <c r="AM60" s="129" t="str" cm="1">
        <f t="array" ref="AM60">IFERROR(INDEX(InTutoring[],SMALL(IF(InTutoring[Unit 6 Post-Test 2]="Yes",ROW(AssessmentData[])-1),ROW(58:58)),1),"")</f>
        <v/>
      </c>
      <c r="AN60" s="129" t="str" cm="1">
        <f t="array" ref="AN60">IFERROR(INDEX(InTutoring[],SMALL(IF(InTutoring[Unit 6 Post-Test 3]="Yes",ROW(AssessmentData[])-1),ROW(58:58)),1),"")</f>
        <v/>
      </c>
      <c r="AO60" s="129" t="str" cm="1">
        <f t="array" ref="AO60">IFERROR(INDEX(InTutoring[],SMALL(IF(InTutoring[Unit 6 Post-Test 4]="Yes",ROW(AssessmentData[])-1),ROW(58:58)),1),"")</f>
        <v/>
      </c>
      <c r="AP60" s="129" t="str" cm="1">
        <f t="array" ref="AP60">IFERROR(INDEX(InTutoring[],SMALL(IF(InTutoring[Unit 6 Post-Test 5]="Yes",ROW(AssessmentData[])-1),ROW(58:58)),1),"")</f>
        <v/>
      </c>
    </row>
    <row r="61" spans="2:42" x14ac:dyDescent="0.25">
      <c r="B61" s="129" t="str" cm="1">
        <f t="array" ref="B61">IFERROR(INDEX(InTutoring[],SMALL(IF(InTutoring[BOY Benchmark]="Yes",ROW(AssessmentData[])-1),ROW(59:59)),1),"")</f>
        <v/>
      </c>
      <c r="C61" s="129" t="str" cm="1">
        <f t="array" ref="C61">IFERROR(INDEX(InTutoring[],SMALL(IF(InTutoring[Unit 1 Post-Test 1]="Yes",ROW(AssessmentData[])-1),ROW(59:59)),1),"")</f>
        <v/>
      </c>
      <c r="D61" s="129" t="str" cm="1">
        <f t="array" ref="D61">IFERROR(INDEX(InTutoring[],SMALL(IF(InTutoring[Unit 1 Post-Test 2]="Yes",ROW(AssessmentData[])-1),ROW(59:59)),1),"")</f>
        <v/>
      </c>
      <c r="E61" s="129" t="str" cm="1">
        <f t="array" ref="E61">IFERROR(INDEX(InTutoring[],SMALL(IF(InTutoring[Unit 1 Post-Test 3]="Yes",ROW(AssessmentData[])-1),ROW(59:59)),1),"")</f>
        <v/>
      </c>
      <c r="F61" s="129" t="str" cm="1">
        <f t="array" ref="F61">IFERROR(INDEX(InTutoring[],SMALL(IF(InTutoring[Unit 1 Post-Test 4]="Yes",ROW(AssessmentData[])-1),ROW(59:59)),1),"")</f>
        <v/>
      </c>
      <c r="G61" s="131"/>
      <c r="H61" s="132"/>
      <c r="I61" s="129" t="str" cm="1">
        <f t="array" ref="I61">IFERROR(INDEX(InTutoring[],SMALL(IF(InTutoring[Unit 1 Assessment]="Yes",ROW(AssessmentData[])-1),ROW(59:59)),1),"")</f>
        <v/>
      </c>
      <c r="J61" s="129" t="str" cm="1">
        <f t="array" ref="J61">IFERROR(INDEX(InTutoring[],SMALL(IF(InTutoring[Unit 2 Post-Test 1]="Yes",ROW(AssessmentData[])-1),ROW(59:59)),1),"")</f>
        <v/>
      </c>
      <c r="K61" s="129" t="str" cm="1">
        <f t="array" ref="K61">IFERROR(INDEX(InTutoring[],SMALL(IF(InTutoring[Unit 2 Post-Test 2]="Yes",ROW(AssessmentData[])-1),ROW(59:59)),1),"")</f>
        <v/>
      </c>
      <c r="L61" s="129" t="str" cm="1">
        <f t="array" ref="L61">IFERROR(INDEX(InTutoring[],SMALL(IF(InTutoring[Unit 2 Post-Test 3]="Yes",ROW(AssessmentData[])-1),ROW(59:59)),1),"")</f>
        <v/>
      </c>
      <c r="M61" s="129" t="str" cm="1">
        <f t="array" ref="M61">IFERROR(INDEX(InTutoring[],SMALL(IF(InTutoring[Unit 2 Post-Test 4]="Yes",ROW(AssessmentData[])-1),ROW(59:59)),1),"")</f>
        <v/>
      </c>
      <c r="N61" s="129" t="str" cm="1">
        <f t="array" ref="N61">IFERROR(INDEX(InTutoring[],SMALL(IF(InTutoring[Unit 2 Post-Test 5]="Yes",ROW(AssessmentData[])-1),ROW(59:59)),1),"")</f>
        <v/>
      </c>
      <c r="O61" s="132"/>
      <c r="P61" s="129" t="str" cm="1">
        <f t="array" ref="P61">IFERROR(INDEX(InTutoring[],SMALL(IF(InTutoring[Unit 2 Assessment]="Yes",ROW(AssessmentData[])-1),ROW(59:59)),1),"")</f>
        <v/>
      </c>
      <c r="Q61" s="129" t="str" cm="1">
        <f t="array" ref="Q61">IFERROR(INDEX(InTutoring[],SMALL(IF(InTutoring[Unit 3 Post-Test 1]="Yes",ROW(AssessmentData[])-1),ROW(59:59)),1),"")</f>
        <v/>
      </c>
      <c r="R61" s="129" t="str" cm="1">
        <f t="array" ref="R61">IFERROR(INDEX(InTutoring[],SMALL(IF(InTutoring[Unit 3 Post-Test 2]="Yes",ROW(AssessmentData[])-1),ROW(59:59)),1),"")</f>
        <v/>
      </c>
      <c r="S61" s="129" t="str" cm="1">
        <f t="array" ref="S61">IFERROR(INDEX(InTutoring[],SMALL(IF(InTutoring[Unit 3 Post-Test 3]="Yes",ROW(AssessmentData[])-1),ROW(59:59)),1),"")</f>
        <v/>
      </c>
      <c r="T61" s="129" t="str" cm="1">
        <f t="array" ref="T61">IFERROR(INDEX(InTutoring[],SMALL(IF(InTutoring[Unit 3 Post-Test 4]="Yes",ROW(AssessmentData[])-1),ROW(59:59)),1),"")</f>
        <v/>
      </c>
      <c r="U61" s="129" t="str" cm="1">
        <f t="array" ref="U61">IFERROR(INDEX(InTutoring[],SMALL(IF(InTutoring[Unit 3 Post-Test 5]="Yes",ROW(AssessmentData[])-1),ROW(59:59)),1),"")</f>
        <v/>
      </c>
      <c r="V61" s="132"/>
      <c r="W61" s="129" t="str" cm="1">
        <f t="array" ref="W61">IFERROR(INDEX(InTutoring[],SMALL(IF(InTutoring[Unit 3 Assessment]="Yes",ROW(AssessmentData[])-1),ROW(59:59)),1),"")</f>
        <v/>
      </c>
      <c r="X61" s="129" t="str" cm="1">
        <f t="array" ref="X61">IFERROR(INDEX(InTutoring[],SMALL(IF(InTutoring[Unit 4 Post-Test 1]="Yes",ROW(AssessmentData[])-1),ROW(59:59)),1),"")</f>
        <v/>
      </c>
      <c r="Y61" s="129" t="str" cm="1">
        <f t="array" ref="Y61">IFERROR(INDEX(InTutoring[],SMALL(IF(InTutoring[Unit 4 Post-Test 2]="Yes",ROW(AssessmentData[])-1),ROW(59:59)),1),"")</f>
        <v/>
      </c>
      <c r="Z61" s="129" t="str" cm="1">
        <f t="array" ref="Z61">IFERROR(INDEX(InTutoring[],SMALL(IF(InTutoring[Unit 4 Post-Test 3]="Yes",ROW(AssessmentData[])-1),ROW(59:59)),1),"")</f>
        <v/>
      </c>
      <c r="AA61" s="129" t="str" cm="1">
        <f t="array" ref="AA61">IFERROR(INDEX(InTutoring[],SMALL(IF(InTutoring[Unit 4 Post-Test 4]="Yes",ROW(AssessmentData[])-1),ROW(59:59)),1),"")</f>
        <v/>
      </c>
      <c r="AB61" s="129" t="str" cm="1">
        <f t="array" ref="AB61">IFERROR(INDEX(InTutoring[],SMALL(IF(InTutoring[Unit 4 Post-Test 5]="Yes",ROW(AssessmentData[])-1),ROW(59:59)),1),"")</f>
        <v/>
      </c>
      <c r="AC61" s="132"/>
      <c r="AD61" s="129" t="str" cm="1">
        <f t="array" ref="AD61">IFERROR(INDEX(InTutoring[],SMALL(IF(InTutoring[Unit 4 Assessment]="Yes",ROW(AssessmentData[])-1),ROW(59:59)),1),"")</f>
        <v/>
      </c>
      <c r="AE61" s="129" t="str" cm="1">
        <f t="array" ref="AE61">IFERROR(INDEX(InTutoring[],SMALL(IF(InTutoring[Unit 5 Post-Test 1]="Yes",ROW(AssessmentData[])-1),ROW(59:59)),1),"")</f>
        <v/>
      </c>
      <c r="AF61" s="129" t="str" cm="1">
        <f t="array" ref="AF61">IFERROR(INDEX(InTutoring[],SMALL(IF(InTutoring[Unit 5 Post-Test 2]="Yes",ROW(AssessmentData[])-1),ROW(59:59)),1),"")</f>
        <v/>
      </c>
      <c r="AG61" s="129" t="str" cm="1">
        <f t="array" ref="AG61">IFERROR(INDEX(InTutoring[],SMALL(IF(InTutoring[Unit 5 Post-Test 3]="Yes",ROW(AssessmentData[])-1),ROW(59:59)),1),"")</f>
        <v/>
      </c>
      <c r="AH61" s="129" t="str" cm="1">
        <f t="array" ref="AH61">IFERROR(INDEX(InTutoring[],SMALL(IF(InTutoring[Unit 5 Post-Test 4]="Yes",ROW(AssessmentData[])-1),ROW(59:59)),1),"")</f>
        <v/>
      </c>
      <c r="AI61" s="129" t="str" cm="1">
        <f t="array" ref="AI61">IFERROR(INDEX(InTutoring[],SMALL(IF(InTutoring[Unit 5 Post-Test 5]="Yes",ROW(AssessmentData[])-1),ROW(59:59)),1),"")</f>
        <v/>
      </c>
      <c r="AJ61" s="132"/>
      <c r="AK61" s="129" t="str" cm="1">
        <f t="array" ref="AK61">IFERROR(INDEX(InTutoring[],SMALL(IF(InTutoring[Unit 5 Assessment]="Yes",ROW(AssessmentData[])-1),ROW(59:59)),1),"")</f>
        <v/>
      </c>
      <c r="AL61" s="129" t="str" cm="1">
        <f t="array" ref="AL61">IFERROR(INDEX(InTutoring[],SMALL(IF(InTutoring[Unit 6 Post-Test 1]="Yes",ROW(AssessmentData[])-1),ROW(59:59)),1),"")</f>
        <v/>
      </c>
      <c r="AM61" s="129" t="str" cm="1">
        <f t="array" ref="AM61">IFERROR(INDEX(InTutoring[],SMALL(IF(InTutoring[Unit 6 Post-Test 2]="Yes",ROW(AssessmentData[])-1),ROW(59:59)),1),"")</f>
        <v/>
      </c>
      <c r="AN61" s="129" t="str" cm="1">
        <f t="array" ref="AN61">IFERROR(INDEX(InTutoring[],SMALL(IF(InTutoring[Unit 6 Post-Test 3]="Yes",ROW(AssessmentData[])-1),ROW(59:59)),1),"")</f>
        <v/>
      </c>
      <c r="AO61" s="129" t="str" cm="1">
        <f t="array" ref="AO61">IFERROR(INDEX(InTutoring[],SMALL(IF(InTutoring[Unit 6 Post-Test 4]="Yes",ROW(AssessmentData[])-1),ROW(59:59)),1),"")</f>
        <v/>
      </c>
      <c r="AP61" s="129" t="str" cm="1">
        <f t="array" ref="AP61">IFERROR(INDEX(InTutoring[],SMALL(IF(InTutoring[Unit 6 Post-Test 5]="Yes",ROW(AssessmentData[])-1),ROW(59:59)),1),"")</f>
        <v/>
      </c>
    </row>
    <row r="62" spans="2:42" x14ac:dyDescent="0.25">
      <c r="B62" s="129" t="str" cm="1">
        <f t="array" ref="B62">IFERROR(INDEX(InTutoring[],SMALL(IF(InTutoring[BOY Benchmark]="Yes",ROW(AssessmentData[])-1),ROW(60:60)),1),"")</f>
        <v/>
      </c>
      <c r="C62" s="129" t="str" cm="1">
        <f t="array" ref="C62">IFERROR(INDEX(InTutoring[],SMALL(IF(InTutoring[Unit 1 Post-Test 1]="Yes",ROW(AssessmentData[])-1),ROW(60:60)),1),"")</f>
        <v/>
      </c>
      <c r="D62" s="129" t="str" cm="1">
        <f t="array" ref="D62">IFERROR(INDEX(InTutoring[],SMALL(IF(InTutoring[Unit 1 Post-Test 2]="Yes",ROW(AssessmentData[])-1),ROW(60:60)),1),"")</f>
        <v/>
      </c>
      <c r="E62" s="129" t="str" cm="1">
        <f t="array" ref="E62">IFERROR(INDEX(InTutoring[],SMALL(IF(InTutoring[Unit 1 Post-Test 3]="Yes",ROW(AssessmentData[])-1),ROW(60:60)),1),"")</f>
        <v/>
      </c>
      <c r="F62" s="129" t="str" cm="1">
        <f t="array" ref="F62">IFERROR(INDEX(InTutoring[],SMALL(IF(InTutoring[Unit 1 Post-Test 4]="Yes",ROW(AssessmentData[])-1),ROW(60:60)),1),"")</f>
        <v/>
      </c>
      <c r="G62" s="131"/>
      <c r="H62" s="132"/>
      <c r="I62" s="129" t="str" cm="1">
        <f t="array" ref="I62">IFERROR(INDEX(InTutoring[],SMALL(IF(InTutoring[Unit 1 Assessment]="Yes",ROW(AssessmentData[])-1),ROW(60:60)),1),"")</f>
        <v/>
      </c>
      <c r="J62" s="129" t="str" cm="1">
        <f t="array" ref="J62">IFERROR(INDEX(InTutoring[],SMALL(IF(InTutoring[Unit 2 Post-Test 1]="Yes",ROW(AssessmentData[])-1),ROW(60:60)),1),"")</f>
        <v/>
      </c>
      <c r="K62" s="129" t="str" cm="1">
        <f t="array" ref="K62">IFERROR(INDEX(InTutoring[],SMALL(IF(InTutoring[Unit 2 Post-Test 2]="Yes",ROW(AssessmentData[])-1),ROW(60:60)),1),"")</f>
        <v/>
      </c>
      <c r="L62" s="129" t="str" cm="1">
        <f t="array" ref="L62">IFERROR(INDEX(InTutoring[],SMALL(IF(InTutoring[Unit 2 Post-Test 3]="Yes",ROW(AssessmentData[])-1),ROW(60:60)),1),"")</f>
        <v/>
      </c>
      <c r="M62" s="129" t="str" cm="1">
        <f t="array" ref="M62">IFERROR(INDEX(InTutoring[],SMALL(IF(InTutoring[Unit 2 Post-Test 4]="Yes",ROW(AssessmentData[])-1),ROW(60:60)),1),"")</f>
        <v/>
      </c>
      <c r="N62" s="129" t="str" cm="1">
        <f t="array" ref="N62">IFERROR(INDEX(InTutoring[],SMALL(IF(InTutoring[Unit 2 Post-Test 5]="Yes",ROW(AssessmentData[])-1),ROW(60:60)),1),"")</f>
        <v/>
      </c>
      <c r="O62" s="132"/>
      <c r="P62" s="129" t="str" cm="1">
        <f t="array" ref="P62">IFERROR(INDEX(InTutoring[],SMALL(IF(InTutoring[Unit 2 Assessment]="Yes",ROW(AssessmentData[])-1),ROW(60:60)),1),"")</f>
        <v/>
      </c>
      <c r="Q62" s="129" t="str" cm="1">
        <f t="array" ref="Q62">IFERROR(INDEX(InTutoring[],SMALL(IF(InTutoring[Unit 3 Post-Test 1]="Yes",ROW(AssessmentData[])-1),ROW(60:60)),1),"")</f>
        <v/>
      </c>
      <c r="R62" s="129" t="str" cm="1">
        <f t="array" ref="R62">IFERROR(INDEX(InTutoring[],SMALL(IF(InTutoring[Unit 3 Post-Test 2]="Yes",ROW(AssessmentData[])-1),ROW(60:60)),1),"")</f>
        <v/>
      </c>
      <c r="S62" s="129" t="str" cm="1">
        <f t="array" ref="S62">IFERROR(INDEX(InTutoring[],SMALL(IF(InTutoring[Unit 3 Post-Test 3]="Yes",ROW(AssessmentData[])-1),ROW(60:60)),1),"")</f>
        <v/>
      </c>
      <c r="T62" s="129" t="str" cm="1">
        <f t="array" ref="T62">IFERROR(INDEX(InTutoring[],SMALL(IF(InTutoring[Unit 3 Post-Test 4]="Yes",ROW(AssessmentData[])-1),ROW(60:60)),1),"")</f>
        <v/>
      </c>
      <c r="U62" s="129" t="str" cm="1">
        <f t="array" ref="U62">IFERROR(INDEX(InTutoring[],SMALL(IF(InTutoring[Unit 3 Post-Test 5]="Yes",ROW(AssessmentData[])-1),ROW(60:60)),1),"")</f>
        <v/>
      </c>
      <c r="V62" s="132"/>
      <c r="W62" s="129" t="str" cm="1">
        <f t="array" ref="W62">IFERROR(INDEX(InTutoring[],SMALL(IF(InTutoring[Unit 3 Assessment]="Yes",ROW(AssessmentData[])-1),ROW(60:60)),1),"")</f>
        <v/>
      </c>
      <c r="X62" s="129" t="str" cm="1">
        <f t="array" ref="X62">IFERROR(INDEX(InTutoring[],SMALL(IF(InTutoring[Unit 4 Post-Test 1]="Yes",ROW(AssessmentData[])-1),ROW(60:60)),1),"")</f>
        <v/>
      </c>
      <c r="Y62" s="129" t="str" cm="1">
        <f t="array" ref="Y62">IFERROR(INDEX(InTutoring[],SMALL(IF(InTutoring[Unit 4 Post-Test 2]="Yes",ROW(AssessmentData[])-1),ROW(60:60)),1),"")</f>
        <v/>
      </c>
      <c r="Z62" s="129" t="str" cm="1">
        <f t="array" ref="Z62">IFERROR(INDEX(InTutoring[],SMALL(IF(InTutoring[Unit 4 Post-Test 3]="Yes",ROW(AssessmentData[])-1),ROW(60:60)),1),"")</f>
        <v/>
      </c>
      <c r="AA62" s="129" t="str" cm="1">
        <f t="array" ref="AA62">IFERROR(INDEX(InTutoring[],SMALL(IF(InTutoring[Unit 4 Post-Test 4]="Yes",ROW(AssessmentData[])-1),ROW(60:60)),1),"")</f>
        <v/>
      </c>
      <c r="AB62" s="129" t="str" cm="1">
        <f t="array" ref="AB62">IFERROR(INDEX(InTutoring[],SMALL(IF(InTutoring[Unit 4 Post-Test 5]="Yes",ROW(AssessmentData[])-1),ROW(60:60)),1),"")</f>
        <v/>
      </c>
      <c r="AC62" s="132"/>
      <c r="AD62" s="129" t="str" cm="1">
        <f t="array" ref="AD62">IFERROR(INDEX(InTutoring[],SMALL(IF(InTutoring[Unit 4 Assessment]="Yes",ROW(AssessmentData[])-1),ROW(60:60)),1),"")</f>
        <v/>
      </c>
      <c r="AE62" s="129" t="str" cm="1">
        <f t="array" ref="AE62">IFERROR(INDEX(InTutoring[],SMALL(IF(InTutoring[Unit 5 Post-Test 1]="Yes",ROW(AssessmentData[])-1),ROW(60:60)),1),"")</f>
        <v/>
      </c>
      <c r="AF62" s="129" t="str" cm="1">
        <f t="array" ref="AF62">IFERROR(INDEX(InTutoring[],SMALL(IF(InTutoring[Unit 5 Post-Test 2]="Yes",ROW(AssessmentData[])-1),ROW(60:60)),1),"")</f>
        <v/>
      </c>
      <c r="AG62" s="129" t="str" cm="1">
        <f t="array" ref="AG62">IFERROR(INDEX(InTutoring[],SMALL(IF(InTutoring[Unit 5 Post-Test 3]="Yes",ROW(AssessmentData[])-1),ROW(60:60)),1),"")</f>
        <v/>
      </c>
      <c r="AH62" s="129" t="str" cm="1">
        <f t="array" ref="AH62">IFERROR(INDEX(InTutoring[],SMALL(IF(InTutoring[Unit 5 Post-Test 4]="Yes",ROW(AssessmentData[])-1),ROW(60:60)),1),"")</f>
        <v/>
      </c>
      <c r="AI62" s="129" t="str" cm="1">
        <f t="array" ref="AI62">IFERROR(INDEX(InTutoring[],SMALL(IF(InTutoring[Unit 5 Post-Test 5]="Yes",ROW(AssessmentData[])-1),ROW(60:60)),1),"")</f>
        <v/>
      </c>
      <c r="AJ62" s="132"/>
      <c r="AK62" s="129" t="str" cm="1">
        <f t="array" ref="AK62">IFERROR(INDEX(InTutoring[],SMALL(IF(InTutoring[Unit 5 Assessment]="Yes",ROW(AssessmentData[])-1),ROW(60:60)),1),"")</f>
        <v/>
      </c>
      <c r="AL62" s="129" t="str" cm="1">
        <f t="array" ref="AL62">IFERROR(INDEX(InTutoring[],SMALL(IF(InTutoring[Unit 6 Post-Test 1]="Yes",ROW(AssessmentData[])-1),ROW(60:60)),1),"")</f>
        <v/>
      </c>
      <c r="AM62" s="129" t="str" cm="1">
        <f t="array" ref="AM62">IFERROR(INDEX(InTutoring[],SMALL(IF(InTutoring[Unit 6 Post-Test 2]="Yes",ROW(AssessmentData[])-1),ROW(60:60)),1),"")</f>
        <v/>
      </c>
      <c r="AN62" s="129" t="str" cm="1">
        <f t="array" ref="AN62">IFERROR(INDEX(InTutoring[],SMALL(IF(InTutoring[Unit 6 Post-Test 3]="Yes",ROW(AssessmentData[])-1),ROW(60:60)),1),"")</f>
        <v/>
      </c>
      <c r="AO62" s="129" t="str" cm="1">
        <f t="array" ref="AO62">IFERROR(INDEX(InTutoring[],SMALL(IF(InTutoring[Unit 6 Post-Test 4]="Yes",ROW(AssessmentData[])-1),ROW(60:60)),1),"")</f>
        <v/>
      </c>
      <c r="AP62" s="129" t="str" cm="1">
        <f t="array" ref="AP62">IFERROR(INDEX(InTutoring[],SMALL(IF(InTutoring[Unit 6 Post-Test 5]="Yes",ROW(AssessmentData[])-1),ROW(60:60)),1),"")</f>
        <v/>
      </c>
    </row>
    <row r="63" spans="2:42" x14ac:dyDescent="0.25">
      <c r="B63" s="129" t="str" cm="1">
        <f t="array" ref="B63">IFERROR(INDEX(InTutoring[],SMALL(IF(InTutoring[BOY Benchmark]="Yes",ROW(AssessmentData[])-1),ROW(61:61)),1),"")</f>
        <v/>
      </c>
      <c r="C63" s="129" t="str" cm="1">
        <f t="array" ref="C63">IFERROR(INDEX(InTutoring[],SMALL(IF(InTutoring[Unit 1 Post-Test 1]="Yes",ROW(AssessmentData[])-1),ROW(61:61)),1),"")</f>
        <v/>
      </c>
      <c r="D63" s="129" t="str" cm="1">
        <f t="array" ref="D63">IFERROR(INDEX(InTutoring[],SMALL(IF(InTutoring[Unit 1 Post-Test 2]="Yes",ROW(AssessmentData[])-1),ROW(61:61)),1),"")</f>
        <v/>
      </c>
      <c r="E63" s="129" t="str" cm="1">
        <f t="array" ref="E63">IFERROR(INDEX(InTutoring[],SMALL(IF(InTutoring[Unit 1 Post-Test 3]="Yes",ROW(AssessmentData[])-1),ROW(61:61)),1),"")</f>
        <v/>
      </c>
      <c r="F63" s="129" t="str" cm="1">
        <f t="array" ref="F63">IFERROR(INDEX(InTutoring[],SMALL(IF(InTutoring[Unit 1 Post-Test 4]="Yes",ROW(AssessmentData[])-1),ROW(61:61)),1),"")</f>
        <v/>
      </c>
      <c r="G63" s="131"/>
      <c r="H63" s="132"/>
      <c r="I63" s="129" t="str" cm="1">
        <f t="array" ref="I63">IFERROR(INDEX(InTutoring[],SMALL(IF(InTutoring[Unit 1 Assessment]="Yes",ROW(AssessmentData[])-1),ROW(61:61)),1),"")</f>
        <v/>
      </c>
      <c r="J63" s="129" t="str" cm="1">
        <f t="array" ref="J63">IFERROR(INDEX(InTutoring[],SMALL(IF(InTutoring[Unit 2 Post-Test 1]="Yes",ROW(AssessmentData[])-1),ROW(61:61)),1),"")</f>
        <v/>
      </c>
      <c r="K63" s="129" t="str" cm="1">
        <f t="array" ref="K63">IFERROR(INDEX(InTutoring[],SMALL(IF(InTutoring[Unit 2 Post-Test 2]="Yes",ROW(AssessmentData[])-1),ROW(61:61)),1),"")</f>
        <v/>
      </c>
      <c r="L63" s="129" t="str" cm="1">
        <f t="array" ref="L63">IFERROR(INDEX(InTutoring[],SMALL(IF(InTutoring[Unit 2 Post-Test 3]="Yes",ROW(AssessmentData[])-1),ROW(61:61)),1),"")</f>
        <v/>
      </c>
      <c r="M63" s="129" t="str" cm="1">
        <f t="array" ref="M63">IFERROR(INDEX(InTutoring[],SMALL(IF(InTutoring[Unit 2 Post-Test 4]="Yes",ROW(AssessmentData[])-1),ROW(61:61)),1),"")</f>
        <v/>
      </c>
      <c r="N63" s="129" t="str" cm="1">
        <f t="array" ref="N63">IFERROR(INDEX(InTutoring[],SMALL(IF(InTutoring[Unit 2 Post-Test 5]="Yes",ROW(AssessmentData[])-1),ROW(61:61)),1),"")</f>
        <v/>
      </c>
      <c r="O63" s="132"/>
      <c r="P63" s="129" t="str" cm="1">
        <f t="array" ref="P63">IFERROR(INDEX(InTutoring[],SMALL(IF(InTutoring[Unit 2 Assessment]="Yes",ROW(AssessmentData[])-1),ROW(61:61)),1),"")</f>
        <v/>
      </c>
      <c r="Q63" s="129" t="str" cm="1">
        <f t="array" ref="Q63">IFERROR(INDEX(InTutoring[],SMALL(IF(InTutoring[Unit 3 Post-Test 1]="Yes",ROW(AssessmentData[])-1),ROW(61:61)),1),"")</f>
        <v/>
      </c>
      <c r="R63" s="129" t="str" cm="1">
        <f t="array" ref="R63">IFERROR(INDEX(InTutoring[],SMALL(IF(InTutoring[Unit 3 Post-Test 2]="Yes",ROW(AssessmentData[])-1),ROW(61:61)),1),"")</f>
        <v/>
      </c>
      <c r="S63" s="129" t="str" cm="1">
        <f t="array" ref="S63">IFERROR(INDEX(InTutoring[],SMALL(IF(InTutoring[Unit 3 Post-Test 3]="Yes",ROW(AssessmentData[])-1),ROW(61:61)),1),"")</f>
        <v/>
      </c>
      <c r="T63" s="129" t="str" cm="1">
        <f t="array" ref="T63">IFERROR(INDEX(InTutoring[],SMALL(IF(InTutoring[Unit 3 Post-Test 4]="Yes",ROW(AssessmentData[])-1),ROW(61:61)),1),"")</f>
        <v/>
      </c>
      <c r="U63" s="129" t="str" cm="1">
        <f t="array" ref="U63">IFERROR(INDEX(InTutoring[],SMALL(IF(InTutoring[Unit 3 Post-Test 5]="Yes",ROW(AssessmentData[])-1),ROW(61:61)),1),"")</f>
        <v/>
      </c>
      <c r="V63" s="132"/>
      <c r="W63" s="129" t="str" cm="1">
        <f t="array" ref="W63">IFERROR(INDEX(InTutoring[],SMALL(IF(InTutoring[Unit 3 Assessment]="Yes",ROW(AssessmentData[])-1),ROW(61:61)),1),"")</f>
        <v/>
      </c>
      <c r="X63" s="129" t="str" cm="1">
        <f t="array" ref="X63">IFERROR(INDEX(InTutoring[],SMALL(IF(InTutoring[Unit 4 Post-Test 1]="Yes",ROW(AssessmentData[])-1),ROW(61:61)),1),"")</f>
        <v/>
      </c>
      <c r="Y63" s="129" t="str" cm="1">
        <f t="array" ref="Y63">IFERROR(INDEX(InTutoring[],SMALL(IF(InTutoring[Unit 4 Post-Test 2]="Yes",ROW(AssessmentData[])-1),ROW(61:61)),1),"")</f>
        <v/>
      </c>
      <c r="Z63" s="129" t="str" cm="1">
        <f t="array" ref="Z63">IFERROR(INDEX(InTutoring[],SMALL(IF(InTutoring[Unit 4 Post-Test 3]="Yes",ROW(AssessmentData[])-1),ROW(61:61)),1),"")</f>
        <v/>
      </c>
      <c r="AA63" s="129" t="str" cm="1">
        <f t="array" ref="AA63">IFERROR(INDEX(InTutoring[],SMALL(IF(InTutoring[Unit 4 Post-Test 4]="Yes",ROW(AssessmentData[])-1),ROW(61:61)),1),"")</f>
        <v/>
      </c>
      <c r="AB63" s="129" t="str" cm="1">
        <f t="array" ref="AB63">IFERROR(INDEX(InTutoring[],SMALL(IF(InTutoring[Unit 4 Post-Test 5]="Yes",ROW(AssessmentData[])-1),ROW(61:61)),1),"")</f>
        <v/>
      </c>
      <c r="AC63" s="132"/>
      <c r="AD63" s="129" t="str" cm="1">
        <f t="array" ref="AD63">IFERROR(INDEX(InTutoring[],SMALL(IF(InTutoring[Unit 4 Assessment]="Yes",ROW(AssessmentData[])-1),ROW(61:61)),1),"")</f>
        <v/>
      </c>
      <c r="AE63" s="129" t="str" cm="1">
        <f t="array" ref="AE63">IFERROR(INDEX(InTutoring[],SMALL(IF(InTutoring[Unit 5 Post-Test 1]="Yes",ROW(AssessmentData[])-1),ROW(61:61)),1),"")</f>
        <v/>
      </c>
      <c r="AF63" s="129" t="str" cm="1">
        <f t="array" ref="AF63">IFERROR(INDEX(InTutoring[],SMALL(IF(InTutoring[Unit 5 Post-Test 2]="Yes",ROW(AssessmentData[])-1),ROW(61:61)),1),"")</f>
        <v/>
      </c>
      <c r="AG63" s="129" t="str" cm="1">
        <f t="array" ref="AG63">IFERROR(INDEX(InTutoring[],SMALL(IF(InTutoring[Unit 5 Post-Test 3]="Yes",ROW(AssessmentData[])-1),ROW(61:61)),1),"")</f>
        <v/>
      </c>
      <c r="AH63" s="129" t="str" cm="1">
        <f t="array" ref="AH63">IFERROR(INDEX(InTutoring[],SMALL(IF(InTutoring[Unit 5 Post-Test 4]="Yes",ROW(AssessmentData[])-1),ROW(61:61)),1),"")</f>
        <v/>
      </c>
      <c r="AI63" s="129" t="str" cm="1">
        <f t="array" ref="AI63">IFERROR(INDEX(InTutoring[],SMALL(IF(InTutoring[Unit 5 Post-Test 5]="Yes",ROW(AssessmentData[])-1),ROW(61:61)),1),"")</f>
        <v/>
      </c>
      <c r="AJ63" s="132"/>
      <c r="AK63" s="129" t="str" cm="1">
        <f t="array" ref="AK63">IFERROR(INDEX(InTutoring[],SMALL(IF(InTutoring[Unit 5 Assessment]="Yes",ROW(AssessmentData[])-1),ROW(61:61)),1),"")</f>
        <v/>
      </c>
      <c r="AL63" s="129" t="str" cm="1">
        <f t="array" ref="AL63">IFERROR(INDEX(InTutoring[],SMALL(IF(InTutoring[Unit 6 Post-Test 1]="Yes",ROW(AssessmentData[])-1),ROW(61:61)),1),"")</f>
        <v/>
      </c>
      <c r="AM63" s="129" t="str" cm="1">
        <f t="array" ref="AM63">IFERROR(INDEX(InTutoring[],SMALL(IF(InTutoring[Unit 6 Post-Test 2]="Yes",ROW(AssessmentData[])-1),ROW(61:61)),1),"")</f>
        <v/>
      </c>
      <c r="AN63" s="129" t="str" cm="1">
        <f t="array" ref="AN63">IFERROR(INDEX(InTutoring[],SMALL(IF(InTutoring[Unit 6 Post-Test 3]="Yes",ROW(AssessmentData[])-1),ROW(61:61)),1),"")</f>
        <v/>
      </c>
      <c r="AO63" s="129" t="str" cm="1">
        <f t="array" ref="AO63">IFERROR(INDEX(InTutoring[],SMALL(IF(InTutoring[Unit 6 Post-Test 4]="Yes",ROW(AssessmentData[])-1),ROW(61:61)),1),"")</f>
        <v/>
      </c>
      <c r="AP63" s="129" t="str" cm="1">
        <f t="array" ref="AP63">IFERROR(INDEX(InTutoring[],SMALL(IF(InTutoring[Unit 6 Post-Test 5]="Yes",ROW(AssessmentData[])-1),ROW(61:61)),1),"")</f>
        <v/>
      </c>
    </row>
    <row r="64" spans="2:42" x14ac:dyDescent="0.25">
      <c r="B64" s="129" t="str" cm="1">
        <f t="array" ref="B64">IFERROR(INDEX(InTutoring[],SMALL(IF(InTutoring[BOY Benchmark]="Yes",ROW(AssessmentData[])-1),ROW(62:62)),1),"")</f>
        <v/>
      </c>
      <c r="C64" s="129" t="str" cm="1">
        <f t="array" ref="C64">IFERROR(INDEX(InTutoring[],SMALL(IF(InTutoring[Unit 1 Post-Test 1]="Yes",ROW(AssessmentData[])-1),ROW(62:62)),1),"")</f>
        <v/>
      </c>
      <c r="D64" s="129" t="str" cm="1">
        <f t="array" ref="D64">IFERROR(INDEX(InTutoring[],SMALL(IF(InTutoring[Unit 1 Post-Test 2]="Yes",ROW(AssessmentData[])-1),ROW(62:62)),1),"")</f>
        <v/>
      </c>
      <c r="E64" s="129" t="str" cm="1">
        <f t="array" ref="E64">IFERROR(INDEX(InTutoring[],SMALL(IF(InTutoring[Unit 1 Post-Test 3]="Yes",ROW(AssessmentData[])-1),ROW(62:62)),1),"")</f>
        <v/>
      </c>
      <c r="F64" s="129" t="str" cm="1">
        <f t="array" ref="F64">IFERROR(INDEX(InTutoring[],SMALL(IF(InTutoring[Unit 1 Post-Test 4]="Yes",ROW(AssessmentData[])-1),ROW(62:62)),1),"")</f>
        <v/>
      </c>
      <c r="G64" s="131"/>
      <c r="H64" s="132"/>
      <c r="I64" s="129" t="str" cm="1">
        <f t="array" ref="I64">IFERROR(INDEX(InTutoring[],SMALL(IF(InTutoring[Unit 1 Assessment]="Yes",ROW(AssessmentData[])-1),ROW(62:62)),1),"")</f>
        <v/>
      </c>
      <c r="J64" s="129" t="str" cm="1">
        <f t="array" ref="J64">IFERROR(INDEX(InTutoring[],SMALL(IF(InTutoring[Unit 2 Post-Test 1]="Yes",ROW(AssessmentData[])-1),ROW(62:62)),1),"")</f>
        <v/>
      </c>
      <c r="K64" s="129" t="str" cm="1">
        <f t="array" ref="K64">IFERROR(INDEX(InTutoring[],SMALL(IF(InTutoring[Unit 2 Post-Test 2]="Yes",ROW(AssessmentData[])-1),ROW(62:62)),1),"")</f>
        <v/>
      </c>
      <c r="L64" s="129" t="str" cm="1">
        <f t="array" ref="L64">IFERROR(INDEX(InTutoring[],SMALL(IF(InTutoring[Unit 2 Post-Test 3]="Yes",ROW(AssessmentData[])-1),ROW(62:62)),1),"")</f>
        <v/>
      </c>
      <c r="M64" s="129" t="str" cm="1">
        <f t="array" ref="M64">IFERROR(INDEX(InTutoring[],SMALL(IF(InTutoring[Unit 2 Post-Test 4]="Yes",ROW(AssessmentData[])-1),ROW(62:62)),1),"")</f>
        <v/>
      </c>
      <c r="N64" s="129" t="str" cm="1">
        <f t="array" ref="N64">IFERROR(INDEX(InTutoring[],SMALL(IF(InTutoring[Unit 2 Post-Test 5]="Yes",ROW(AssessmentData[])-1),ROW(62:62)),1),"")</f>
        <v/>
      </c>
      <c r="O64" s="132"/>
      <c r="P64" s="129" t="str" cm="1">
        <f t="array" ref="P64">IFERROR(INDEX(InTutoring[],SMALL(IF(InTutoring[Unit 2 Assessment]="Yes",ROW(AssessmentData[])-1),ROW(62:62)),1),"")</f>
        <v/>
      </c>
      <c r="Q64" s="129" t="str" cm="1">
        <f t="array" ref="Q64">IFERROR(INDEX(InTutoring[],SMALL(IF(InTutoring[Unit 3 Post-Test 1]="Yes",ROW(AssessmentData[])-1),ROW(62:62)),1),"")</f>
        <v/>
      </c>
      <c r="R64" s="129" t="str" cm="1">
        <f t="array" ref="R64">IFERROR(INDEX(InTutoring[],SMALL(IF(InTutoring[Unit 3 Post-Test 2]="Yes",ROW(AssessmentData[])-1),ROW(62:62)),1),"")</f>
        <v/>
      </c>
      <c r="S64" s="129" t="str" cm="1">
        <f t="array" ref="S64">IFERROR(INDEX(InTutoring[],SMALL(IF(InTutoring[Unit 3 Post-Test 3]="Yes",ROW(AssessmentData[])-1),ROW(62:62)),1),"")</f>
        <v/>
      </c>
      <c r="T64" s="129" t="str" cm="1">
        <f t="array" ref="T64">IFERROR(INDEX(InTutoring[],SMALL(IF(InTutoring[Unit 3 Post-Test 4]="Yes",ROW(AssessmentData[])-1),ROW(62:62)),1),"")</f>
        <v/>
      </c>
      <c r="U64" s="129" t="str" cm="1">
        <f t="array" ref="U64">IFERROR(INDEX(InTutoring[],SMALL(IF(InTutoring[Unit 3 Post-Test 5]="Yes",ROW(AssessmentData[])-1),ROW(62:62)),1),"")</f>
        <v/>
      </c>
      <c r="V64" s="132"/>
      <c r="W64" s="129" t="str" cm="1">
        <f t="array" ref="W64">IFERROR(INDEX(InTutoring[],SMALL(IF(InTutoring[Unit 3 Assessment]="Yes",ROW(AssessmentData[])-1),ROW(62:62)),1),"")</f>
        <v/>
      </c>
      <c r="X64" s="129" t="str" cm="1">
        <f t="array" ref="X64">IFERROR(INDEX(InTutoring[],SMALL(IF(InTutoring[Unit 4 Post-Test 1]="Yes",ROW(AssessmentData[])-1),ROW(62:62)),1),"")</f>
        <v/>
      </c>
      <c r="Y64" s="129" t="str" cm="1">
        <f t="array" ref="Y64">IFERROR(INDEX(InTutoring[],SMALL(IF(InTutoring[Unit 4 Post-Test 2]="Yes",ROW(AssessmentData[])-1),ROW(62:62)),1),"")</f>
        <v/>
      </c>
      <c r="Z64" s="129" t="str" cm="1">
        <f t="array" ref="Z64">IFERROR(INDEX(InTutoring[],SMALL(IF(InTutoring[Unit 4 Post-Test 3]="Yes",ROW(AssessmentData[])-1),ROW(62:62)),1),"")</f>
        <v/>
      </c>
      <c r="AA64" s="129" t="str" cm="1">
        <f t="array" ref="AA64">IFERROR(INDEX(InTutoring[],SMALL(IF(InTutoring[Unit 4 Post-Test 4]="Yes",ROW(AssessmentData[])-1),ROW(62:62)),1),"")</f>
        <v/>
      </c>
      <c r="AB64" s="129" t="str" cm="1">
        <f t="array" ref="AB64">IFERROR(INDEX(InTutoring[],SMALL(IF(InTutoring[Unit 4 Post-Test 5]="Yes",ROW(AssessmentData[])-1),ROW(62:62)),1),"")</f>
        <v/>
      </c>
      <c r="AC64" s="132"/>
      <c r="AD64" s="129" t="str" cm="1">
        <f t="array" ref="AD64">IFERROR(INDEX(InTutoring[],SMALL(IF(InTutoring[Unit 4 Assessment]="Yes",ROW(AssessmentData[])-1),ROW(62:62)),1),"")</f>
        <v/>
      </c>
      <c r="AE64" s="129" t="str" cm="1">
        <f t="array" ref="AE64">IFERROR(INDEX(InTutoring[],SMALL(IF(InTutoring[Unit 5 Post-Test 1]="Yes",ROW(AssessmentData[])-1),ROW(62:62)),1),"")</f>
        <v/>
      </c>
      <c r="AF64" s="129" t="str" cm="1">
        <f t="array" ref="AF64">IFERROR(INDEX(InTutoring[],SMALL(IF(InTutoring[Unit 5 Post-Test 2]="Yes",ROW(AssessmentData[])-1),ROW(62:62)),1),"")</f>
        <v/>
      </c>
      <c r="AG64" s="129" t="str" cm="1">
        <f t="array" ref="AG64">IFERROR(INDEX(InTutoring[],SMALL(IF(InTutoring[Unit 5 Post-Test 3]="Yes",ROW(AssessmentData[])-1),ROW(62:62)),1),"")</f>
        <v/>
      </c>
      <c r="AH64" s="129" t="str" cm="1">
        <f t="array" ref="AH64">IFERROR(INDEX(InTutoring[],SMALL(IF(InTutoring[Unit 5 Post-Test 4]="Yes",ROW(AssessmentData[])-1),ROW(62:62)),1),"")</f>
        <v/>
      </c>
      <c r="AI64" s="129" t="str" cm="1">
        <f t="array" ref="AI64">IFERROR(INDEX(InTutoring[],SMALL(IF(InTutoring[Unit 5 Post-Test 5]="Yes",ROW(AssessmentData[])-1),ROW(62:62)),1),"")</f>
        <v/>
      </c>
      <c r="AJ64" s="132"/>
      <c r="AK64" s="129" t="str" cm="1">
        <f t="array" ref="AK64">IFERROR(INDEX(InTutoring[],SMALL(IF(InTutoring[Unit 5 Assessment]="Yes",ROW(AssessmentData[])-1),ROW(62:62)),1),"")</f>
        <v/>
      </c>
      <c r="AL64" s="129" t="str" cm="1">
        <f t="array" ref="AL64">IFERROR(INDEX(InTutoring[],SMALL(IF(InTutoring[Unit 6 Post-Test 1]="Yes",ROW(AssessmentData[])-1),ROW(62:62)),1),"")</f>
        <v/>
      </c>
      <c r="AM64" s="129" t="str" cm="1">
        <f t="array" ref="AM64">IFERROR(INDEX(InTutoring[],SMALL(IF(InTutoring[Unit 6 Post-Test 2]="Yes",ROW(AssessmentData[])-1),ROW(62:62)),1),"")</f>
        <v/>
      </c>
      <c r="AN64" s="129" t="str" cm="1">
        <f t="array" ref="AN64">IFERROR(INDEX(InTutoring[],SMALL(IF(InTutoring[Unit 6 Post-Test 3]="Yes",ROW(AssessmentData[])-1),ROW(62:62)),1),"")</f>
        <v/>
      </c>
      <c r="AO64" s="129" t="str" cm="1">
        <f t="array" ref="AO64">IFERROR(INDEX(InTutoring[],SMALL(IF(InTutoring[Unit 6 Post-Test 4]="Yes",ROW(AssessmentData[])-1),ROW(62:62)),1),"")</f>
        <v/>
      </c>
      <c r="AP64" s="129" t="str" cm="1">
        <f t="array" ref="AP64">IFERROR(INDEX(InTutoring[],SMALL(IF(InTutoring[Unit 6 Post-Test 5]="Yes",ROW(AssessmentData[])-1),ROW(62:62)),1),"")</f>
        <v/>
      </c>
    </row>
    <row r="65" spans="2:42" x14ac:dyDescent="0.25">
      <c r="B65" s="129" t="str" cm="1">
        <f t="array" ref="B65">IFERROR(INDEX(InTutoring[],SMALL(IF(InTutoring[BOY Benchmark]="Yes",ROW(AssessmentData[])-1),ROW(63:63)),1),"")</f>
        <v/>
      </c>
      <c r="C65" s="129" t="str" cm="1">
        <f t="array" ref="C65">IFERROR(INDEX(InTutoring[],SMALL(IF(InTutoring[Unit 1 Post-Test 1]="Yes",ROW(AssessmentData[])-1),ROW(63:63)),1),"")</f>
        <v/>
      </c>
      <c r="D65" s="129" t="str" cm="1">
        <f t="array" ref="D65">IFERROR(INDEX(InTutoring[],SMALL(IF(InTutoring[Unit 1 Post-Test 2]="Yes",ROW(AssessmentData[])-1),ROW(63:63)),1),"")</f>
        <v/>
      </c>
      <c r="E65" s="129" t="str" cm="1">
        <f t="array" ref="E65">IFERROR(INDEX(InTutoring[],SMALL(IF(InTutoring[Unit 1 Post-Test 3]="Yes",ROW(AssessmentData[])-1),ROW(63:63)),1),"")</f>
        <v/>
      </c>
      <c r="F65" s="129" t="str" cm="1">
        <f t="array" ref="F65">IFERROR(INDEX(InTutoring[],SMALL(IF(InTutoring[Unit 1 Post-Test 4]="Yes",ROW(AssessmentData[])-1),ROW(63:63)),1),"")</f>
        <v/>
      </c>
      <c r="G65" s="131"/>
      <c r="H65" s="132"/>
      <c r="I65" s="129" t="str" cm="1">
        <f t="array" ref="I65">IFERROR(INDEX(InTutoring[],SMALL(IF(InTutoring[Unit 1 Assessment]="Yes",ROW(AssessmentData[])-1),ROW(63:63)),1),"")</f>
        <v/>
      </c>
      <c r="J65" s="129" t="str" cm="1">
        <f t="array" ref="J65">IFERROR(INDEX(InTutoring[],SMALL(IF(InTutoring[Unit 2 Post-Test 1]="Yes",ROW(AssessmentData[])-1),ROW(63:63)),1),"")</f>
        <v/>
      </c>
      <c r="K65" s="129" t="str" cm="1">
        <f t="array" ref="K65">IFERROR(INDEX(InTutoring[],SMALL(IF(InTutoring[Unit 2 Post-Test 2]="Yes",ROW(AssessmentData[])-1),ROW(63:63)),1),"")</f>
        <v/>
      </c>
      <c r="L65" s="129" t="str" cm="1">
        <f t="array" ref="L65">IFERROR(INDEX(InTutoring[],SMALL(IF(InTutoring[Unit 2 Post-Test 3]="Yes",ROW(AssessmentData[])-1),ROW(63:63)),1),"")</f>
        <v/>
      </c>
      <c r="M65" s="129" t="str" cm="1">
        <f t="array" ref="M65">IFERROR(INDEX(InTutoring[],SMALL(IF(InTutoring[Unit 2 Post-Test 4]="Yes",ROW(AssessmentData[])-1),ROW(63:63)),1),"")</f>
        <v/>
      </c>
      <c r="N65" s="129" t="str" cm="1">
        <f t="array" ref="N65">IFERROR(INDEX(InTutoring[],SMALL(IF(InTutoring[Unit 2 Post-Test 5]="Yes",ROW(AssessmentData[])-1),ROW(63:63)),1),"")</f>
        <v/>
      </c>
      <c r="O65" s="132"/>
      <c r="P65" s="129" t="str" cm="1">
        <f t="array" ref="P65">IFERROR(INDEX(InTutoring[],SMALL(IF(InTutoring[Unit 2 Assessment]="Yes",ROW(AssessmentData[])-1),ROW(63:63)),1),"")</f>
        <v/>
      </c>
      <c r="Q65" s="129" t="str" cm="1">
        <f t="array" ref="Q65">IFERROR(INDEX(InTutoring[],SMALL(IF(InTutoring[Unit 3 Post-Test 1]="Yes",ROW(AssessmentData[])-1),ROW(63:63)),1),"")</f>
        <v/>
      </c>
      <c r="R65" s="129" t="str" cm="1">
        <f t="array" ref="R65">IFERROR(INDEX(InTutoring[],SMALL(IF(InTutoring[Unit 3 Post-Test 2]="Yes",ROW(AssessmentData[])-1),ROW(63:63)),1),"")</f>
        <v/>
      </c>
      <c r="S65" s="129" t="str" cm="1">
        <f t="array" ref="S65">IFERROR(INDEX(InTutoring[],SMALL(IF(InTutoring[Unit 3 Post-Test 3]="Yes",ROW(AssessmentData[])-1),ROW(63:63)),1),"")</f>
        <v/>
      </c>
      <c r="T65" s="129" t="str" cm="1">
        <f t="array" ref="T65">IFERROR(INDEX(InTutoring[],SMALL(IF(InTutoring[Unit 3 Post-Test 4]="Yes",ROW(AssessmentData[])-1),ROW(63:63)),1),"")</f>
        <v/>
      </c>
      <c r="U65" s="129" t="str" cm="1">
        <f t="array" ref="U65">IFERROR(INDEX(InTutoring[],SMALL(IF(InTutoring[Unit 3 Post-Test 5]="Yes",ROW(AssessmentData[])-1),ROW(63:63)),1),"")</f>
        <v/>
      </c>
      <c r="V65" s="132"/>
      <c r="W65" s="129" t="str" cm="1">
        <f t="array" ref="W65">IFERROR(INDEX(InTutoring[],SMALL(IF(InTutoring[Unit 3 Assessment]="Yes",ROW(AssessmentData[])-1),ROW(63:63)),1),"")</f>
        <v/>
      </c>
      <c r="X65" s="129" t="str" cm="1">
        <f t="array" ref="X65">IFERROR(INDEX(InTutoring[],SMALL(IF(InTutoring[Unit 4 Post-Test 1]="Yes",ROW(AssessmentData[])-1),ROW(63:63)),1),"")</f>
        <v/>
      </c>
      <c r="Y65" s="129" t="str" cm="1">
        <f t="array" ref="Y65">IFERROR(INDEX(InTutoring[],SMALL(IF(InTutoring[Unit 4 Post-Test 2]="Yes",ROW(AssessmentData[])-1),ROW(63:63)),1),"")</f>
        <v/>
      </c>
      <c r="Z65" s="129" t="str" cm="1">
        <f t="array" ref="Z65">IFERROR(INDEX(InTutoring[],SMALL(IF(InTutoring[Unit 4 Post-Test 3]="Yes",ROW(AssessmentData[])-1),ROW(63:63)),1),"")</f>
        <v/>
      </c>
      <c r="AA65" s="129" t="str" cm="1">
        <f t="array" ref="AA65">IFERROR(INDEX(InTutoring[],SMALL(IF(InTutoring[Unit 4 Post-Test 4]="Yes",ROW(AssessmentData[])-1),ROW(63:63)),1),"")</f>
        <v/>
      </c>
      <c r="AB65" s="129" t="str" cm="1">
        <f t="array" ref="AB65">IFERROR(INDEX(InTutoring[],SMALL(IF(InTutoring[Unit 4 Post-Test 5]="Yes",ROW(AssessmentData[])-1),ROW(63:63)),1),"")</f>
        <v/>
      </c>
      <c r="AC65" s="132"/>
      <c r="AD65" s="129" t="str" cm="1">
        <f t="array" ref="AD65">IFERROR(INDEX(InTutoring[],SMALL(IF(InTutoring[Unit 4 Assessment]="Yes",ROW(AssessmentData[])-1),ROW(63:63)),1),"")</f>
        <v/>
      </c>
      <c r="AE65" s="129" t="str" cm="1">
        <f t="array" ref="AE65">IFERROR(INDEX(InTutoring[],SMALL(IF(InTutoring[Unit 5 Post-Test 1]="Yes",ROW(AssessmentData[])-1),ROW(63:63)),1),"")</f>
        <v/>
      </c>
      <c r="AF65" s="129" t="str" cm="1">
        <f t="array" ref="AF65">IFERROR(INDEX(InTutoring[],SMALL(IF(InTutoring[Unit 5 Post-Test 2]="Yes",ROW(AssessmentData[])-1),ROW(63:63)),1),"")</f>
        <v/>
      </c>
      <c r="AG65" s="129" t="str" cm="1">
        <f t="array" ref="AG65">IFERROR(INDEX(InTutoring[],SMALL(IF(InTutoring[Unit 5 Post-Test 3]="Yes",ROW(AssessmentData[])-1),ROW(63:63)),1),"")</f>
        <v/>
      </c>
      <c r="AH65" s="129" t="str" cm="1">
        <f t="array" ref="AH65">IFERROR(INDEX(InTutoring[],SMALL(IF(InTutoring[Unit 5 Post-Test 4]="Yes",ROW(AssessmentData[])-1),ROW(63:63)),1),"")</f>
        <v/>
      </c>
      <c r="AI65" s="129" t="str" cm="1">
        <f t="array" ref="AI65">IFERROR(INDEX(InTutoring[],SMALL(IF(InTutoring[Unit 5 Post-Test 5]="Yes",ROW(AssessmentData[])-1),ROW(63:63)),1),"")</f>
        <v/>
      </c>
      <c r="AJ65" s="132"/>
      <c r="AK65" s="129" t="str" cm="1">
        <f t="array" ref="AK65">IFERROR(INDEX(InTutoring[],SMALL(IF(InTutoring[Unit 5 Assessment]="Yes",ROW(AssessmentData[])-1),ROW(63:63)),1),"")</f>
        <v/>
      </c>
      <c r="AL65" s="129" t="str" cm="1">
        <f t="array" ref="AL65">IFERROR(INDEX(InTutoring[],SMALL(IF(InTutoring[Unit 6 Post-Test 1]="Yes",ROW(AssessmentData[])-1),ROW(63:63)),1),"")</f>
        <v/>
      </c>
      <c r="AM65" s="129" t="str" cm="1">
        <f t="array" ref="AM65">IFERROR(INDEX(InTutoring[],SMALL(IF(InTutoring[Unit 6 Post-Test 2]="Yes",ROW(AssessmentData[])-1),ROW(63:63)),1),"")</f>
        <v/>
      </c>
      <c r="AN65" s="129" t="str" cm="1">
        <f t="array" ref="AN65">IFERROR(INDEX(InTutoring[],SMALL(IF(InTutoring[Unit 6 Post-Test 3]="Yes",ROW(AssessmentData[])-1),ROW(63:63)),1),"")</f>
        <v/>
      </c>
      <c r="AO65" s="129" t="str" cm="1">
        <f t="array" ref="AO65">IFERROR(INDEX(InTutoring[],SMALL(IF(InTutoring[Unit 6 Post-Test 4]="Yes",ROW(AssessmentData[])-1),ROW(63:63)),1),"")</f>
        <v/>
      </c>
      <c r="AP65" s="129" t="str" cm="1">
        <f t="array" ref="AP65">IFERROR(INDEX(InTutoring[],SMALL(IF(InTutoring[Unit 6 Post-Test 5]="Yes",ROW(AssessmentData[])-1),ROW(63:63)),1),"")</f>
        <v/>
      </c>
    </row>
    <row r="66" spans="2:42" x14ac:dyDescent="0.25">
      <c r="B66" s="129" t="str" cm="1">
        <f t="array" ref="B66">IFERROR(INDEX(InTutoring[],SMALL(IF(InTutoring[BOY Benchmark]="Yes",ROW(AssessmentData[])-1),ROW(64:64)),1),"")</f>
        <v/>
      </c>
      <c r="C66" s="129" t="str" cm="1">
        <f t="array" ref="C66">IFERROR(INDEX(InTutoring[],SMALL(IF(InTutoring[Unit 1 Post-Test 1]="Yes",ROW(AssessmentData[])-1),ROW(64:64)),1),"")</f>
        <v/>
      </c>
      <c r="D66" s="129" t="str" cm="1">
        <f t="array" ref="D66">IFERROR(INDEX(InTutoring[],SMALL(IF(InTutoring[Unit 1 Post-Test 2]="Yes",ROW(AssessmentData[])-1),ROW(64:64)),1),"")</f>
        <v/>
      </c>
      <c r="E66" s="129" t="str" cm="1">
        <f t="array" ref="E66">IFERROR(INDEX(InTutoring[],SMALL(IF(InTutoring[Unit 1 Post-Test 3]="Yes",ROW(AssessmentData[])-1),ROW(64:64)),1),"")</f>
        <v/>
      </c>
      <c r="F66" s="129" t="str" cm="1">
        <f t="array" ref="F66">IFERROR(INDEX(InTutoring[],SMALL(IF(InTutoring[Unit 1 Post-Test 4]="Yes",ROW(AssessmentData[])-1),ROW(64:64)),1),"")</f>
        <v/>
      </c>
      <c r="G66" s="131"/>
      <c r="H66" s="132"/>
      <c r="I66" s="129" t="str" cm="1">
        <f t="array" ref="I66">IFERROR(INDEX(InTutoring[],SMALL(IF(InTutoring[Unit 1 Assessment]="Yes",ROW(AssessmentData[])-1),ROW(64:64)),1),"")</f>
        <v/>
      </c>
      <c r="J66" s="129" t="str" cm="1">
        <f t="array" ref="J66">IFERROR(INDEX(InTutoring[],SMALL(IF(InTutoring[Unit 2 Post-Test 1]="Yes",ROW(AssessmentData[])-1),ROW(64:64)),1),"")</f>
        <v/>
      </c>
      <c r="K66" s="129" t="str" cm="1">
        <f t="array" ref="K66">IFERROR(INDEX(InTutoring[],SMALL(IF(InTutoring[Unit 2 Post-Test 2]="Yes",ROW(AssessmentData[])-1),ROW(64:64)),1),"")</f>
        <v/>
      </c>
      <c r="L66" s="129" t="str" cm="1">
        <f t="array" ref="L66">IFERROR(INDEX(InTutoring[],SMALL(IF(InTutoring[Unit 2 Post-Test 3]="Yes",ROW(AssessmentData[])-1),ROW(64:64)),1),"")</f>
        <v/>
      </c>
      <c r="M66" s="129" t="str" cm="1">
        <f t="array" ref="M66">IFERROR(INDEX(InTutoring[],SMALL(IF(InTutoring[Unit 2 Post-Test 4]="Yes",ROW(AssessmentData[])-1),ROW(64:64)),1),"")</f>
        <v/>
      </c>
      <c r="N66" s="129" t="str" cm="1">
        <f t="array" ref="N66">IFERROR(INDEX(InTutoring[],SMALL(IF(InTutoring[Unit 2 Post-Test 5]="Yes",ROW(AssessmentData[])-1),ROW(64:64)),1),"")</f>
        <v/>
      </c>
      <c r="O66" s="132"/>
      <c r="P66" s="129" t="str" cm="1">
        <f t="array" ref="P66">IFERROR(INDEX(InTutoring[],SMALL(IF(InTutoring[Unit 2 Assessment]="Yes",ROW(AssessmentData[])-1),ROW(64:64)),1),"")</f>
        <v/>
      </c>
      <c r="Q66" s="129" t="str" cm="1">
        <f t="array" ref="Q66">IFERROR(INDEX(InTutoring[],SMALL(IF(InTutoring[Unit 3 Post-Test 1]="Yes",ROW(AssessmentData[])-1),ROW(64:64)),1),"")</f>
        <v/>
      </c>
      <c r="R66" s="129" t="str" cm="1">
        <f t="array" ref="R66">IFERROR(INDEX(InTutoring[],SMALL(IF(InTutoring[Unit 3 Post-Test 2]="Yes",ROW(AssessmentData[])-1),ROW(64:64)),1),"")</f>
        <v/>
      </c>
      <c r="S66" s="129" t="str" cm="1">
        <f t="array" ref="S66">IFERROR(INDEX(InTutoring[],SMALL(IF(InTutoring[Unit 3 Post-Test 3]="Yes",ROW(AssessmentData[])-1),ROW(64:64)),1),"")</f>
        <v/>
      </c>
      <c r="T66" s="129" t="str" cm="1">
        <f t="array" ref="T66">IFERROR(INDEX(InTutoring[],SMALL(IF(InTutoring[Unit 3 Post-Test 4]="Yes",ROW(AssessmentData[])-1),ROW(64:64)),1),"")</f>
        <v/>
      </c>
      <c r="U66" s="129" t="str" cm="1">
        <f t="array" ref="U66">IFERROR(INDEX(InTutoring[],SMALL(IF(InTutoring[Unit 3 Post-Test 5]="Yes",ROW(AssessmentData[])-1),ROW(64:64)),1),"")</f>
        <v/>
      </c>
      <c r="V66" s="132"/>
      <c r="W66" s="129" t="str" cm="1">
        <f t="array" ref="W66">IFERROR(INDEX(InTutoring[],SMALL(IF(InTutoring[Unit 3 Assessment]="Yes",ROW(AssessmentData[])-1),ROW(64:64)),1),"")</f>
        <v/>
      </c>
      <c r="X66" s="129" t="str" cm="1">
        <f t="array" ref="X66">IFERROR(INDEX(InTutoring[],SMALL(IF(InTutoring[Unit 4 Post-Test 1]="Yes",ROW(AssessmentData[])-1),ROW(64:64)),1),"")</f>
        <v/>
      </c>
      <c r="Y66" s="129" t="str" cm="1">
        <f t="array" ref="Y66">IFERROR(INDEX(InTutoring[],SMALL(IF(InTutoring[Unit 4 Post-Test 2]="Yes",ROW(AssessmentData[])-1),ROW(64:64)),1),"")</f>
        <v/>
      </c>
      <c r="Z66" s="129" t="str" cm="1">
        <f t="array" ref="Z66">IFERROR(INDEX(InTutoring[],SMALL(IF(InTutoring[Unit 4 Post-Test 3]="Yes",ROW(AssessmentData[])-1),ROW(64:64)),1),"")</f>
        <v/>
      </c>
      <c r="AA66" s="129" t="str" cm="1">
        <f t="array" ref="AA66">IFERROR(INDEX(InTutoring[],SMALL(IF(InTutoring[Unit 4 Post-Test 4]="Yes",ROW(AssessmentData[])-1),ROW(64:64)),1),"")</f>
        <v/>
      </c>
      <c r="AB66" s="129" t="str" cm="1">
        <f t="array" ref="AB66">IFERROR(INDEX(InTutoring[],SMALL(IF(InTutoring[Unit 4 Post-Test 5]="Yes",ROW(AssessmentData[])-1),ROW(64:64)),1),"")</f>
        <v/>
      </c>
      <c r="AC66" s="132"/>
      <c r="AD66" s="129" t="str" cm="1">
        <f t="array" ref="AD66">IFERROR(INDEX(InTutoring[],SMALL(IF(InTutoring[Unit 4 Assessment]="Yes",ROW(AssessmentData[])-1),ROW(64:64)),1),"")</f>
        <v/>
      </c>
      <c r="AE66" s="129" t="str" cm="1">
        <f t="array" ref="AE66">IFERROR(INDEX(InTutoring[],SMALL(IF(InTutoring[Unit 5 Post-Test 1]="Yes",ROW(AssessmentData[])-1),ROW(64:64)),1),"")</f>
        <v/>
      </c>
      <c r="AF66" s="129" t="str" cm="1">
        <f t="array" ref="AF66">IFERROR(INDEX(InTutoring[],SMALL(IF(InTutoring[Unit 5 Post-Test 2]="Yes",ROW(AssessmentData[])-1),ROW(64:64)),1),"")</f>
        <v/>
      </c>
      <c r="AG66" s="129" t="str" cm="1">
        <f t="array" ref="AG66">IFERROR(INDEX(InTutoring[],SMALL(IF(InTutoring[Unit 5 Post-Test 3]="Yes",ROW(AssessmentData[])-1),ROW(64:64)),1),"")</f>
        <v/>
      </c>
      <c r="AH66" s="129" t="str" cm="1">
        <f t="array" ref="AH66">IFERROR(INDEX(InTutoring[],SMALL(IF(InTutoring[Unit 5 Post-Test 4]="Yes",ROW(AssessmentData[])-1),ROW(64:64)),1),"")</f>
        <v/>
      </c>
      <c r="AI66" s="129" t="str" cm="1">
        <f t="array" ref="AI66">IFERROR(INDEX(InTutoring[],SMALL(IF(InTutoring[Unit 5 Post-Test 5]="Yes",ROW(AssessmentData[])-1),ROW(64:64)),1),"")</f>
        <v/>
      </c>
      <c r="AJ66" s="132"/>
      <c r="AK66" s="129" t="str" cm="1">
        <f t="array" ref="AK66">IFERROR(INDEX(InTutoring[],SMALL(IF(InTutoring[Unit 5 Assessment]="Yes",ROW(AssessmentData[])-1),ROW(64:64)),1),"")</f>
        <v/>
      </c>
      <c r="AL66" s="129" t="str" cm="1">
        <f t="array" ref="AL66">IFERROR(INDEX(InTutoring[],SMALL(IF(InTutoring[Unit 6 Post-Test 1]="Yes",ROW(AssessmentData[])-1),ROW(64:64)),1),"")</f>
        <v/>
      </c>
      <c r="AM66" s="129" t="str" cm="1">
        <f t="array" ref="AM66">IFERROR(INDEX(InTutoring[],SMALL(IF(InTutoring[Unit 6 Post-Test 2]="Yes",ROW(AssessmentData[])-1),ROW(64:64)),1),"")</f>
        <v/>
      </c>
      <c r="AN66" s="129" t="str" cm="1">
        <f t="array" ref="AN66">IFERROR(INDEX(InTutoring[],SMALL(IF(InTutoring[Unit 6 Post-Test 3]="Yes",ROW(AssessmentData[])-1),ROW(64:64)),1),"")</f>
        <v/>
      </c>
      <c r="AO66" s="129" t="str" cm="1">
        <f t="array" ref="AO66">IFERROR(INDEX(InTutoring[],SMALL(IF(InTutoring[Unit 6 Post-Test 4]="Yes",ROW(AssessmentData[])-1),ROW(64:64)),1),"")</f>
        <v/>
      </c>
      <c r="AP66" s="129" t="str" cm="1">
        <f t="array" ref="AP66">IFERROR(INDEX(InTutoring[],SMALL(IF(InTutoring[Unit 6 Post-Test 5]="Yes",ROW(AssessmentData[])-1),ROW(64:64)),1),"")</f>
        <v/>
      </c>
    </row>
    <row r="67" spans="2:42" x14ac:dyDescent="0.25">
      <c r="B67" s="129" t="str" cm="1">
        <f t="array" ref="B67">IFERROR(INDEX(InTutoring[],SMALL(IF(InTutoring[BOY Benchmark]="Yes",ROW(AssessmentData[])-1),ROW(65:65)),1),"")</f>
        <v/>
      </c>
      <c r="C67" s="129" t="str" cm="1">
        <f t="array" ref="C67">IFERROR(INDEX(InTutoring[],SMALL(IF(InTutoring[Unit 1 Post-Test 1]="Yes",ROW(AssessmentData[])-1),ROW(65:65)),1),"")</f>
        <v/>
      </c>
      <c r="D67" s="129" t="str" cm="1">
        <f t="array" ref="D67">IFERROR(INDEX(InTutoring[],SMALL(IF(InTutoring[Unit 1 Post-Test 2]="Yes",ROW(AssessmentData[])-1),ROW(65:65)),1),"")</f>
        <v/>
      </c>
      <c r="E67" s="129" t="str" cm="1">
        <f t="array" ref="E67">IFERROR(INDEX(InTutoring[],SMALL(IF(InTutoring[Unit 1 Post-Test 3]="Yes",ROW(AssessmentData[])-1),ROW(65:65)),1),"")</f>
        <v/>
      </c>
      <c r="F67" s="129" t="str" cm="1">
        <f t="array" ref="F67">IFERROR(INDEX(InTutoring[],SMALL(IF(InTutoring[Unit 1 Post-Test 4]="Yes",ROW(AssessmentData[])-1),ROW(65:65)),1),"")</f>
        <v/>
      </c>
      <c r="G67" s="131"/>
      <c r="H67" s="132"/>
      <c r="I67" s="129" t="str" cm="1">
        <f t="array" ref="I67">IFERROR(INDEX(InTutoring[],SMALL(IF(InTutoring[Unit 1 Assessment]="Yes",ROW(AssessmentData[])-1),ROW(65:65)),1),"")</f>
        <v/>
      </c>
      <c r="J67" s="129" t="str" cm="1">
        <f t="array" ref="J67">IFERROR(INDEX(InTutoring[],SMALL(IF(InTutoring[Unit 2 Post-Test 1]="Yes",ROW(AssessmentData[])-1),ROW(65:65)),1),"")</f>
        <v/>
      </c>
      <c r="K67" s="129" t="str" cm="1">
        <f t="array" ref="K67">IFERROR(INDEX(InTutoring[],SMALL(IF(InTutoring[Unit 2 Post-Test 2]="Yes",ROW(AssessmentData[])-1),ROW(65:65)),1),"")</f>
        <v/>
      </c>
      <c r="L67" s="129" t="str" cm="1">
        <f t="array" ref="L67">IFERROR(INDEX(InTutoring[],SMALL(IF(InTutoring[Unit 2 Post-Test 3]="Yes",ROW(AssessmentData[])-1),ROW(65:65)),1),"")</f>
        <v/>
      </c>
      <c r="M67" s="129" t="str" cm="1">
        <f t="array" ref="M67">IFERROR(INDEX(InTutoring[],SMALL(IF(InTutoring[Unit 2 Post-Test 4]="Yes",ROW(AssessmentData[])-1),ROW(65:65)),1),"")</f>
        <v/>
      </c>
      <c r="N67" s="129" t="str" cm="1">
        <f t="array" ref="N67">IFERROR(INDEX(InTutoring[],SMALL(IF(InTutoring[Unit 2 Post-Test 5]="Yes",ROW(AssessmentData[])-1),ROW(65:65)),1),"")</f>
        <v/>
      </c>
      <c r="O67" s="132"/>
      <c r="P67" s="129" t="str" cm="1">
        <f t="array" ref="P67">IFERROR(INDEX(InTutoring[],SMALL(IF(InTutoring[Unit 2 Assessment]="Yes",ROW(AssessmentData[])-1),ROW(65:65)),1),"")</f>
        <v/>
      </c>
      <c r="Q67" s="129" t="str" cm="1">
        <f t="array" ref="Q67">IFERROR(INDEX(InTutoring[],SMALL(IF(InTutoring[Unit 3 Post-Test 1]="Yes",ROW(AssessmentData[])-1),ROW(65:65)),1),"")</f>
        <v/>
      </c>
      <c r="R67" s="129" t="str" cm="1">
        <f t="array" ref="R67">IFERROR(INDEX(InTutoring[],SMALL(IF(InTutoring[Unit 3 Post-Test 2]="Yes",ROW(AssessmentData[])-1),ROW(65:65)),1),"")</f>
        <v/>
      </c>
      <c r="S67" s="129" t="str" cm="1">
        <f t="array" ref="S67">IFERROR(INDEX(InTutoring[],SMALL(IF(InTutoring[Unit 3 Post-Test 3]="Yes",ROW(AssessmentData[])-1),ROW(65:65)),1),"")</f>
        <v/>
      </c>
      <c r="T67" s="129" t="str" cm="1">
        <f t="array" ref="T67">IFERROR(INDEX(InTutoring[],SMALL(IF(InTutoring[Unit 3 Post-Test 4]="Yes",ROW(AssessmentData[])-1),ROW(65:65)),1),"")</f>
        <v/>
      </c>
      <c r="U67" s="129" t="str" cm="1">
        <f t="array" ref="U67">IFERROR(INDEX(InTutoring[],SMALL(IF(InTutoring[Unit 3 Post-Test 5]="Yes",ROW(AssessmentData[])-1),ROW(65:65)),1),"")</f>
        <v/>
      </c>
      <c r="V67" s="132"/>
      <c r="W67" s="129" t="str" cm="1">
        <f t="array" ref="W67">IFERROR(INDEX(InTutoring[],SMALL(IF(InTutoring[Unit 3 Assessment]="Yes",ROW(AssessmentData[])-1),ROW(65:65)),1),"")</f>
        <v/>
      </c>
      <c r="X67" s="129" t="str" cm="1">
        <f t="array" ref="X67">IFERROR(INDEX(InTutoring[],SMALL(IF(InTutoring[Unit 4 Post-Test 1]="Yes",ROW(AssessmentData[])-1),ROW(65:65)),1),"")</f>
        <v/>
      </c>
      <c r="Y67" s="129" t="str" cm="1">
        <f t="array" ref="Y67">IFERROR(INDEX(InTutoring[],SMALL(IF(InTutoring[Unit 4 Post-Test 2]="Yes",ROW(AssessmentData[])-1),ROW(65:65)),1),"")</f>
        <v/>
      </c>
      <c r="Z67" s="129" t="str" cm="1">
        <f t="array" ref="Z67">IFERROR(INDEX(InTutoring[],SMALL(IF(InTutoring[Unit 4 Post-Test 3]="Yes",ROW(AssessmentData[])-1),ROW(65:65)),1),"")</f>
        <v/>
      </c>
      <c r="AA67" s="129" t="str" cm="1">
        <f t="array" ref="AA67">IFERROR(INDEX(InTutoring[],SMALL(IF(InTutoring[Unit 4 Post-Test 4]="Yes",ROW(AssessmentData[])-1),ROW(65:65)),1),"")</f>
        <v/>
      </c>
      <c r="AB67" s="129" t="str" cm="1">
        <f t="array" ref="AB67">IFERROR(INDEX(InTutoring[],SMALL(IF(InTutoring[Unit 4 Post-Test 5]="Yes",ROW(AssessmentData[])-1),ROW(65:65)),1),"")</f>
        <v/>
      </c>
      <c r="AC67" s="132"/>
      <c r="AD67" s="129" t="str" cm="1">
        <f t="array" ref="AD67">IFERROR(INDEX(InTutoring[],SMALL(IF(InTutoring[Unit 4 Assessment]="Yes",ROW(AssessmentData[])-1),ROW(65:65)),1),"")</f>
        <v/>
      </c>
      <c r="AE67" s="129" t="str" cm="1">
        <f t="array" ref="AE67">IFERROR(INDEX(InTutoring[],SMALL(IF(InTutoring[Unit 5 Post-Test 1]="Yes",ROW(AssessmentData[])-1),ROW(65:65)),1),"")</f>
        <v/>
      </c>
      <c r="AF67" s="129" t="str" cm="1">
        <f t="array" ref="AF67">IFERROR(INDEX(InTutoring[],SMALL(IF(InTutoring[Unit 5 Post-Test 2]="Yes",ROW(AssessmentData[])-1),ROW(65:65)),1),"")</f>
        <v/>
      </c>
      <c r="AG67" s="129" t="str" cm="1">
        <f t="array" ref="AG67">IFERROR(INDEX(InTutoring[],SMALL(IF(InTutoring[Unit 5 Post-Test 3]="Yes",ROW(AssessmentData[])-1),ROW(65:65)),1),"")</f>
        <v/>
      </c>
      <c r="AH67" s="129" t="str" cm="1">
        <f t="array" ref="AH67">IFERROR(INDEX(InTutoring[],SMALL(IF(InTutoring[Unit 5 Post-Test 4]="Yes",ROW(AssessmentData[])-1),ROW(65:65)),1),"")</f>
        <v/>
      </c>
      <c r="AI67" s="129" t="str" cm="1">
        <f t="array" ref="AI67">IFERROR(INDEX(InTutoring[],SMALL(IF(InTutoring[Unit 5 Post-Test 5]="Yes",ROW(AssessmentData[])-1),ROW(65:65)),1),"")</f>
        <v/>
      </c>
      <c r="AJ67" s="132"/>
      <c r="AK67" s="129" t="str" cm="1">
        <f t="array" ref="AK67">IFERROR(INDEX(InTutoring[],SMALL(IF(InTutoring[Unit 5 Assessment]="Yes",ROW(AssessmentData[])-1),ROW(65:65)),1),"")</f>
        <v/>
      </c>
      <c r="AL67" s="129" t="str" cm="1">
        <f t="array" ref="AL67">IFERROR(INDEX(InTutoring[],SMALL(IF(InTutoring[Unit 6 Post-Test 1]="Yes",ROW(AssessmentData[])-1),ROW(65:65)),1),"")</f>
        <v/>
      </c>
      <c r="AM67" s="129" t="str" cm="1">
        <f t="array" ref="AM67">IFERROR(INDEX(InTutoring[],SMALL(IF(InTutoring[Unit 6 Post-Test 2]="Yes",ROW(AssessmentData[])-1),ROW(65:65)),1),"")</f>
        <v/>
      </c>
      <c r="AN67" s="129" t="str" cm="1">
        <f t="array" ref="AN67">IFERROR(INDEX(InTutoring[],SMALL(IF(InTutoring[Unit 6 Post-Test 3]="Yes",ROW(AssessmentData[])-1),ROW(65:65)),1),"")</f>
        <v/>
      </c>
      <c r="AO67" s="129" t="str" cm="1">
        <f t="array" ref="AO67">IFERROR(INDEX(InTutoring[],SMALL(IF(InTutoring[Unit 6 Post-Test 4]="Yes",ROW(AssessmentData[])-1),ROW(65:65)),1),"")</f>
        <v/>
      </c>
      <c r="AP67" s="129" t="str" cm="1">
        <f t="array" ref="AP67">IFERROR(INDEX(InTutoring[],SMALL(IF(InTutoring[Unit 6 Post-Test 5]="Yes",ROW(AssessmentData[])-1),ROW(65:65)),1),"")</f>
        <v/>
      </c>
    </row>
    <row r="68" spans="2:42" x14ac:dyDescent="0.25">
      <c r="B68" s="129" t="str" cm="1">
        <f t="array" ref="B68">IFERROR(INDEX(InTutoring[],SMALL(IF(InTutoring[BOY Benchmark]="Yes",ROW(AssessmentData[])-1),ROW(66:66)),1),"")</f>
        <v/>
      </c>
      <c r="C68" s="129" t="str" cm="1">
        <f t="array" ref="C68">IFERROR(INDEX(InTutoring[],SMALL(IF(InTutoring[Unit 1 Post-Test 1]="Yes",ROW(AssessmentData[])-1),ROW(66:66)),1),"")</f>
        <v/>
      </c>
      <c r="D68" s="129" t="str" cm="1">
        <f t="array" ref="D68">IFERROR(INDEX(InTutoring[],SMALL(IF(InTutoring[Unit 1 Post-Test 2]="Yes",ROW(AssessmentData[])-1),ROW(66:66)),1),"")</f>
        <v/>
      </c>
      <c r="E68" s="129" t="str" cm="1">
        <f t="array" ref="E68">IFERROR(INDEX(InTutoring[],SMALL(IF(InTutoring[Unit 1 Post-Test 3]="Yes",ROW(AssessmentData[])-1),ROW(66:66)),1),"")</f>
        <v/>
      </c>
      <c r="F68" s="129" t="str" cm="1">
        <f t="array" ref="F68">IFERROR(INDEX(InTutoring[],SMALL(IF(InTutoring[Unit 1 Post-Test 4]="Yes",ROW(AssessmentData[])-1),ROW(66:66)),1),"")</f>
        <v/>
      </c>
      <c r="G68" s="131"/>
      <c r="H68" s="132"/>
      <c r="I68" s="129" t="str" cm="1">
        <f t="array" ref="I68">IFERROR(INDEX(InTutoring[],SMALL(IF(InTutoring[Unit 1 Assessment]="Yes",ROW(AssessmentData[])-1),ROW(66:66)),1),"")</f>
        <v/>
      </c>
      <c r="J68" s="129" t="str" cm="1">
        <f t="array" ref="J68">IFERROR(INDEX(InTutoring[],SMALL(IF(InTutoring[Unit 2 Post-Test 1]="Yes",ROW(AssessmentData[])-1),ROW(66:66)),1),"")</f>
        <v/>
      </c>
      <c r="K68" s="129" t="str" cm="1">
        <f t="array" ref="K68">IFERROR(INDEX(InTutoring[],SMALL(IF(InTutoring[Unit 2 Post-Test 2]="Yes",ROW(AssessmentData[])-1),ROW(66:66)),1),"")</f>
        <v/>
      </c>
      <c r="L68" s="129" t="str" cm="1">
        <f t="array" ref="L68">IFERROR(INDEX(InTutoring[],SMALL(IF(InTutoring[Unit 2 Post-Test 3]="Yes",ROW(AssessmentData[])-1),ROW(66:66)),1),"")</f>
        <v/>
      </c>
      <c r="M68" s="129" t="str" cm="1">
        <f t="array" ref="M68">IFERROR(INDEX(InTutoring[],SMALL(IF(InTutoring[Unit 2 Post-Test 4]="Yes",ROW(AssessmentData[])-1),ROW(66:66)),1),"")</f>
        <v/>
      </c>
      <c r="N68" s="129" t="str" cm="1">
        <f t="array" ref="N68">IFERROR(INDEX(InTutoring[],SMALL(IF(InTutoring[Unit 2 Post-Test 5]="Yes",ROW(AssessmentData[])-1),ROW(66:66)),1),"")</f>
        <v/>
      </c>
      <c r="O68" s="132"/>
      <c r="P68" s="129" t="str" cm="1">
        <f t="array" ref="P68">IFERROR(INDEX(InTutoring[],SMALL(IF(InTutoring[Unit 2 Assessment]="Yes",ROW(AssessmentData[])-1),ROW(66:66)),1),"")</f>
        <v/>
      </c>
      <c r="Q68" s="129" t="str" cm="1">
        <f t="array" ref="Q68">IFERROR(INDEX(InTutoring[],SMALL(IF(InTutoring[Unit 3 Post-Test 1]="Yes",ROW(AssessmentData[])-1),ROW(66:66)),1),"")</f>
        <v/>
      </c>
      <c r="R68" s="129" t="str" cm="1">
        <f t="array" ref="R68">IFERROR(INDEX(InTutoring[],SMALL(IF(InTutoring[Unit 3 Post-Test 2]="Yes",ROW(AssessmentData[])-1),ROW(66:66)),1),"")</f>
        <v/>
      </c>
      <c r="S68" s="129" t="str" cm="1">
        <f t="array" ref="S68">IFERROR(INDEX(InTutoring[],SMALL(IF(InTutoring[Unit 3 Post-Test 3]="Yes",ROW(AssessmentData[])-1),ROW(66:66)),1),"")</f>
        <v/>
      </c>
      <c r="T68" s="129" t="str" cm="1">
        <f t="array" ref="T68">IFERROR(INDEX(InTutoring[],SMALL(IF(InTutoring[Unit 3 Post-Test 4]="Yes",ROW(AssessmentData[])-1),ROW(66:66)),1),"")</f>
        <v/>
      </c>
      <c r="U68" s="129" t="str" cm="1">
        <f t="array" ref="U68">IFERROR(INDEX(InTutoring[],SMALL(IF(InTutoring[Unit 3 Post-Test 5]="Yes",ROW(AssessmentData[])-1),ROW(66:66)),1),"")</f>
        <v/>
      </c>
      <c r="V68" s="132"/>
      <c r="W68" s="129" t="str" cm="1">
        <f t="array" ref="W68">IFERROR(INDEX(InTutoring[],SMALL(IF(InTutoring[Unit 3 Assessment]="Yes",ROW(AssessmentData[])-1),ROW(66:66)),1),"")</f>
        <v/>
      </c>
      <c r="X68" s="129" t="str" cm="1">
        <f t="array" ref="X68">IFERROR(INDEX(InTutoring[],SMALL(IF(InTutoring[Unit 4 Post-Test 1]="Yes",ROW(AssessmentData[])-1),ROW(66:66)),1),"")</f>
        <v/>
      </c>
      <c r="Y68" s="129" t="str" cm="1">
        <f t="array" ref="Y68">IFERROR(INDEX(InTutoring[],SMALL(IF(InTutoring[Unit 4 Post-Test 2]="Yes",ROW(AssessmentData[])-1),ROW(66:66)),1),"")</f>
        <v/>
      </c>
      <c r="Z68" s="129" t="str" cm="1">
        <f t="array" ref="Z68">IFERROR(INDEX(InTutoring[],SMALL(IF(InTutoring[Unit 4 Post-Test 3]="Yes",ROW(AssessmentData[])-1),ROW(66:66)),1),"")</f>
        <v/>
      </c>
      <c r="AA68" s="129" t="str" cm="1">
        <f t="array" ref="AA68">IFERROR(INDEX(InTutoring[],SMALL(IF(InTutoring[Unit 4 Post-Test 4]="Yes",ROW(AssessmentData[])-1),ROW(66:66)),1),"")</f>
        <v/>
      </c>
      <c r="AB68" s="129" t="str" cm="1">
        <f t="array" ref="AB68">IFERROR(INDEX(InTutoring[],SMALL(IF(InTutoring[Unit 4 Post-Test 5]="Yes",ROW(AssessmentData[])-1),ROW(66:66)),1),"")</f>
        <v/>
      </c>
      <c r="AC68" s="132"/>
      <c r="AD68" s="129" t="str" cm="1">
        <f t="array" ref="AD68">IFERROR(INDEX(InTutoring[],SMALL(IF(InTutoring[Unit 4 Assessment]="Yes",ROW(AssessmentData[])-1),ROW(66:66)),1),"")</f>
        <v/>
      </c>
      <c r="AE68" s="129" t="str" cm="1">
        <f t="array" ref="AE68">IFERROR(INDEX(InTutoring[],SMALL(IF(InTutoring[Unit 5 Post-Test 1]="Yes",ROW(AssessmentData[])-1),ROW(66:66)),1),"")</f>
        <v/>
      </c>
      <c r="AF68" s="129" t="str" cm="1">
        <f t="array" ref="AF68">IFERROR(INDEX(InTutoring[],SMALL(IF(InTutoring[Unit 5 Post-Test 2]="Yes",ROW(AssessmentData[])-1),ROW(66:66)),1),"")</f>
        <v/>
      </c>
      <c r="AG68" s="129" t="str" cm="1">
        <f t="array" ref="AG68">IFERROR(INDEX(InTutoring[],SMALL(IF(InTutoring[Unit 5 Post-Test 3]="Yes",ROW(AssessmentData[])-1),ROW(66:66)),1),"")</f>
        <v/>
      </c>
      <c r="AH68" s="129" t="str" cm="1">
        <f t="array" ref="AH68">IFERROR(INDEX(InTutoring[],SMALL(IF(InTutoring[Unit 5 Post-Test 4]="Yes",ROW(AssessmentData[])-1),ROW(66:66)),1),"")</f>
        <v/>
      </c>
      <c r="AI68" s="129" t="str" cm="1">
        <f t="array" ref="AI68">IFERROR(INDEX(InTutoring[],SMALL(IF(InTutoring[Unit 5 Post-Test 5]="Yes",ROW(AssessmentData[])-1),ROW(66:66)),1),"")</f>
        <v/>
      </c>
      <c r="AJ68" s="132"/>
      <c r="AK68" s="129" t="str" cm="1">
        <f t="array" ref="AK68">IFERROR(INDEX(InTutoring[],SMALL(IF(InTutoring[Unit 5 Assessment]="Yes",ROW(AssessmentData[])-1),ROW(66:66)),1),"")</f>
        <v/>
      </c>
      <c r="AL68" s="129" t="str" cm="1">
        <f t="array" ref="AL68">IFERROR(INDEX(InTutoring[],SMALL(IF(InTutoring[Unit 6 Post-Test 1]="Yes",ROW(AssessmentData[])-1),ROW(66:66)),1),"")</f>
        <v/>
      </c>
      <c r="AM68" s="129" t="str" cm="1">
        <f t="array" ref="AM68">IFERROR(INDEX(InTutoring[],SMALL(IF(InTutoring[Unit 6 Post-Test 2]="Yes",ROW(AssessmentData[])-1),ROW(66:66)),1),"")</f>
        <v/>
      </c>
      <c r="AN68" s="129" t="str" cm="1">
        <f t="array" ref="AN68">IFERROR(INDEX(InTutoring[],SMALL(IF(InTutoring[Unit 6 Post-Test 3]="Yes",ROW(AssessmentData[])-1),ROW(66:66)),1),"")</f>
        <v/>
      </c>
      <c r="AO68" s="129" t="str" cm="1">
        <f t="array" ref="AO68">IFERROR(INDEX(InTutoring[],SMALL(IF(InTutoring[Unit 6 Post-Test 4]="Yes",ROW(AssessmentData[])-1),ROW(66:66)),1),"")</f>
        <v/>
      </c>
      <c r="AP68" s="129" t="str" cm="1">
        <f t="array" ref="AP68">IFERROR(INDEX(InTutoring[],SMALL(IF(InTutoring[Unit 6 Post-Test 5]="Yes",ROW(AssessmentData[])-1),ROW(66:66)),1),"")</f>
        <v/>
      </c>
    </row>
    <row r="69" spans="2:42" x14ac:dyDescent="0.25">
      <c r="B69" s="129" t="str" cm="1">
        <f t="array" ref="B69">IFERROR(INDEX(InTutoring[],SMALL(IF(InTutoring[BOY Benchmark]="Yes",ROW(AssessmentData[])-1),ROW(67:67)),1),"")</f>
        <v/>
      </c>
      <c r="C69" s="129" t="str" cm="1">
        <f t="array" ref="C69">IFERROR(INDEX(InTutoring[],SMALL(IF(InTutoring[Unit 1 Post-Test 1]="Yes",ROW(AssessmentData[])-1),ROW(67:67)),1),"")</f>
        <v/>
      </c>
      <c r="D69" s="129" t="str" cm="1">
        <f t="array" ref="D69">IFERROR(INDEX(InTutoring[],SMALL(IF(InTutoring[Unit 1 Post-Test 2]="Yes",ROW(AssessmentData[])-1),ROW(67:67)),1),"")</f>
        <v/>
      </c>
      <c r="E69" s="129" t="str" cm="1">
        <f t="array" ref="E69">IFERROR(INDEX(InTutoring[],SMALL(IF(InTutoring[Unit 1 Post-Test 3]="Yes",ROW(AssessmentData[])-1),ROW(67:67)),1),"")</f>
        <v/>
      </c>
      <c r="F69" s="129" t="str" cm="1">
        <f t="array" ref="F69">IFERROR(INDEX(InTutoring[],SMALL(IF(InTutoring[Unit 1 Post-Test 4]="Yes",ROW(AssessmentData[])-1),ROW(67:67)),1),"")</f>
        <v/>
      </c>
      <c r="G69" s="131"/>
      <c r="H69" s="132"/>
      <c r="I69" s="129" t="str" cm="1">
        <f t="array" ref="I69">IFERROR(INDEX(InTutoring[],SMALL(IF(InTutoring[Unit 1 Assessment]="Yes",ROW(AssessmentData[])-1),ROW(67:67)),1),"")</f>
        <v/>
      </c>
      <c r="J69" s="129" t="str" cm="1">
        <f t="array" ref="J69">IFERROR(INDEX(InTutoring[],SMALL(IF(InTutoring[Unit 2 Post-Test 1]="Yes",ROW(AssessmentData[])-1),ROW(67:67)),1),"")</f>
        <v/>
      </c>
      <c r="K69" s="129" t="str" cm="1">
        <f t="array" ref="K69">IFERROR(INDEX(InTutoring[],SMALL(IF(InTutoring[Unit 2 Post-Test 2]="Yes",ROW(AssessmentData[])-1),ROW(67:67)),1),"")</f>
        <v/>
      </c>
      <c r="L69" s="129" t="str" cm="1">
        <f t="array" ref="L69">IFERROR(INDEX(InTutoring[],SMALL(IF(InTutoring[Unit 2 Post-Test 3]="Yes",ROW(AssessmentData[])-1),ROW(67:67)),1),"")</f>
        <v/>
      </c>
      <c r="M69" s="129" t="str" cm="1">
        <f t="array" ref="M69">IFERROR(INDEX(InTutoring[],SMALL(IF(InTutoring[Unit 2 Post-Test 4]="Yes",ROW(AssessmentData[])-1),ROW(67:67)),1),"")</f>
        <v/>
      </c>
      <c r="N69" s="129" t="str" cm="1">
        <f t="array" ref="N69">IFERROR(INDEX(InTutoring[],SMALL(IF(InTutoring[Unit 2 Post-Test 5]="Yes",ROW(AssessmentData[])-1),ROW(67:67)),1),"")</f>
        <v/>
      </c>
      <c r="O69" s="132"/>
      <c r="P69" s="129" t="str" cm="1">
        <f t="array" ref="P69">IFERROR(INDEX(InTutoring[],SMALL(IF(InTutoring[Unit 2 Assessment]="Yes",ROW(AssessmentData[])-1),ROW(67:67)),1),"")</f>
        <v/>
      </c>
      <c r="Q69" s="129" t="str" cm="1">
        <f t="array" ref="Q69">IFERROR(INDEX(InTutoring[],SMALL(IF(InTutoring[Unit 3 Post-Test 1]="Yes",ROW(AssessmentData[])-1),ROW(67:67)),1),"")</f>
        <v/>
      </c>
      <c r="R69" s="129" t="str" cm="1">
        <f t="array" ref="R69">IFERROR(INDEX(InTutoring[],SMALL(IF(InTutoring[Unit 3 Post-Test 2]="Yes",ROW(AssessmentData[])-1),ROW(67:67)),1),"")</f>
        <v/>
      </c>
      <c r="S69" s="129" t="str" cm="1">
        <f t="array" ref="S69">IFERROR(INDEX(InTutoring[],SMALL(IF(InTutoring[Unit 3 Post-Test 3]="Yes",ROW(AssessmentData[])-1),ROW(67:67)),1),"")</f>
        <v/>
      </c>
      <c r="T69" s="129" t="str" cm="1">
        <f t="array" ref="T69">IFERROR(INDEX(InTutoring[],SMALL(IF(InTutoring[Unit 3 Post-Test 4]="Yes",ROW(AssessmentData[])-1),ROW(67:67)),1),"")</f>
        <v/>
      </c>
      <c r="U69" s="129" t="str" cm="1">
        <f t="array" ref="U69">IFERROR(INDEX(InTutoring[],SMALL(IF(InTutoring[Unit 3 Post-Test 5]="Yes",ROW(AssessmentData[])-1),ROW(67:67)),1),"")</f>
        <v/>
      </c>
      <c r="V69" s="132"/>
      <c r="W69" s="129" t="str" cm="1">
        <f t="array" ref="W69">IFERROR(INDEX(InTutoring[],SMALL(IF(InTutoring[Unit 3 Assessment]="Yes",ROW(AssessmentData[])-1),ROW(67:67)),1),"")</f>
        <v/>
      </c>
      <c r="X69" s="129" t="str" cm="1">
        <f t="array" ref="X69">IFERROR(INDEX(InTutoring[],SMALL(IF(InTutoring[Unit 4 Post-Test 1]="Yes",ROW(AssessmentData[])-1),ROW(67:67)),1),"")</f>
        <v/>
      </c>
      <c r="Y69" s="129" t="str" cm="1">
        <f t="array" ref="Y69">IFERROR(INDEX(InTutoring[],SMALL(IF(InTutoring[Unit 4 Post-Test 2]="Yes",ROW(AssessmentData[])-1),ROW(67:67)),1),"")</f>
        <v/>
      </c>
      <c r="Z69" s="129" t="str" cm="1">
        <f t="array" ref="Z69">IFERROR(INDEX(InTutoring[],SMALL(IF(InTutoring[Unit 4 Post-Test 3]="Yes",ROW(AssessmentData[])-1),ROW(67:67)),1),"")</f>
        <v/>
      </c>
      <c r="AA69" s="129" t="str" cm="1">
        <f t="array" ref="AA69">IFERROR(INDEX(InTutoring[],SMALL(IF(InTutoring[Unit 4 Post-Test 4]="Yes",ROW(AssessmentData[])-1),ROW(67:67)),1),"")</f>
        <v/>
      </c>
      <c r="AB69" s="129" t="str" cm="1">
        <f t="array" ref="AB69">IFERROR(INDEX(InTutoring[],SMALL(IF(InTutoring[Unit 4 Post-Test 5]="Yes",ROW(AssessmentData[])-1),ROW(67:67)),1),"")</f>
        <v/>
      </c>
      <c r="AC69" s="132"/>
      <c r="AD69" s="129" t="str" cm="1">
        <f t="array" ref="AD69">IFERROR(INDEX(InTutoring[],SMALL(IF(InTutoring[Unit 4 Assessment]="Yes",ROW(AssessmentData[])-1),ROW(67:67)),1),"")</f>
        <v/>
      </c>
      <c r="AE69" s="129" t="str" cm="1">
        <f t="array" ref="AE69">IFERROR(INDEX(InTutoring[],SMALL(IF(InTutoring[Unit 5 Post-Test 1]="Yes",ROW(AssessmentData[])-1),ROW(67:67)),1),"")</f>
        <v/>
      </c>
      <c r="AF69" s="129" t="str" cm="1">
        <f t="array" ref="AF69">IFERROR(INDEX(InTutoring[],SMALL(IF(InTutoring[Unit 5 Post-Test 2]="Yes",ROW(AssessmentData[])-1),ROW(67:67)),1),"")</f>
        <v/>
      </c>
      <c r="AG69" s="129" t="str" cm="1">
        <f t="array" ref="AG69">IFERROR(INDEX(InTutoring[],SMALL(IF(InTutoring[Unit 5 Post-Test 3]="Yes",ROW(AssessmentData[])-1),ROW(67:67)),1),"")</f>
        <v/>
      </c>
      <c r="AH69" s="129" t="str" cm="1">
        <f t="array" ref="AH69">IFERROR(INDEX(InTutoring[],SMALL(IF(InTutoring[Unit 5 Post-Test 4]="Yes",ROW(AssessmentData[])-1),ROW(67:67)),1),"")</f>
        <v/>
      </c>
      <c r="AI69" s="129" t="str" cm="1">
        <f t="array" ref="AI69">IFERROR(INDEX(InTutoring[],SMALL(IF(InTutoring[Unit 5 Post-Test 5]="Yes",ROW(AssessmentData[])-1),ROW(67:67)),1),"")</f>
        <v/>
      </c>
      <c r="AJ69" s="132"/>
      <c r="AK69" s="129" t="str" cm="1">
        <f t="array" ref="AK69">IFERROR(INDEX(InTutoring[],SMALL(IF(InTutoring[Unit 5 Assessment]="Yes",ROW(AssessmentData[])-1),ROW(67:67)),1),"")</f>
        <v/>
      </c>
      <c r="AL69" s="129" t="str" cm="1">
        <f t="array" ref="AL69">IFERROR(INDEX(InTutoring[],SMALL(IF(InTutoring[Unit 6 Post-Test 1]="Yes",ROW(AssessmentData[])-1),ROW(67:67)),1),"")</f>
        <v/>
      </c>
      <c r="AM69" s="129" t="str" cm="1">
        <f t="array" ref="AM69">IFERROR(INDEX(InTutoring[],SMALL(IF(InTutoring[Unit 6 Post-Test 2]="Yes",ROW(AssessmentData[])-1),ROW(67:67)),1),"")</f>
        <v/>
      </c>
      <c r="AN69" s="129" t="str" cm="1">
        <f t="array" ref="AN69">IFERROR(INDEX(InTutoring[],SMALL(IF(InTutoring[Unit 6 Post-Test 3]="Yes",ROW(AssessmentData[])-1),ROW(67:67)),1),"")</f>
        <v/>
      </c>
      <c r="AO69" s="129" t="str" cm="1">
        <f t="array" ref="AO69">IFERROR(INDEX(InTutoring[],SMALL(IF(InTutoring[Unit 6 Post-Test 4]="Yes",ROW(AssessmentData[])-1),ROW(67:67)),1),"")</f>
        <v/>
      </c>
      <c r="AP69" s="129" t="str" cm="1">
        <f t="array" ref="AP69">IFERROR(INDEX(InTutoring[],SMALL(IF(InTutoring[Unit 6 Post-Test 5]="Yes",ROW(AssessmentData[])-1),ROW(67:67)),1),"")</f>
        <v/>
      </c>
    </row>
    <row r="70" spans="2:42" x14ac:dyDescent="0.25">
      <c r="B70" s="129" t="str" cm="1">
        <f t="array" ref="B70">IFERROR(INDEX(InTutoring[],SMALL(IF(InTutoring[BOY Benchmark]="Yes",ROW(AssessmentData[])-1),ROW(68:68)),1),"")</f>
        <v/>
      </c>
      <c r="C70" s="129" t="str" cm="1">
        <f t="array" ref="C70">IFERROR(INDEX(InTutoring[],SMALL(IF(InTutoring[Unit 1 Post-Test 1]="Yes",ROW(AssessmentData[])-1),ROW(68:68)),1),"")</f>
        <v/>
      </c>
      <c r="D70" s="129" t="str" cm="1">
        <f t="array" ref="D70">IFERROR(INDEX(InTutoring[],SMALL(IF(InTutoring[Unit 1 Post-Test 2]="Yes",ROW(AssessmentData[])-1),ROW(68:68)),1),"")</f>
        <v/>
      </c>
      <c r="E70" s="129" t="str" cm="1">
        <f t="array" ref="E70">IFERROR(INDEX(InTutoring[],SMALL(IF(InTutoring[Unit 1 Post-Test 3]="Yes",ROW(AssessmentData[])-1),ROW(68:68)),1),"")</f>
        <v/>
      </c>
      <c r="F70" s="129" t="str" cm="1">
        <f t="array" ref="F70">IFERROR(INDEX(InTutoring[],SMALL(IF(InTutoring[Unit 1 Post-Test 4]="Yes",ROW(AssessmentData[])-1),ROW(68:68)),1),"")</f>
        <v/>
      </c>
      <c r="G70" s="131"/>
      <c r="H70" s="132"/>
      <c r="I70" s="129" t="str" cm="1">
        <f t="array" ref="I70">IFERROR(INDEX(InTutoring[],SMALL(IF(InTutoring[Unit 1 Assessment]="Yes",ROW(AssessmentData[])-1),ROW(68:68)),1),"")</f>
        <v/>
      </c>
      <c r="J70" s="129" t="str" cm="1">
        <f t="array" ref="J70">IFERROR(INDEX(InTutoring[],SMALL(IF(InTutoring[Unit 2 Post-Test 1]="Yes",ROW(AssessmentData[])-1),ROW(68:68)),1),"")</f>
        <v/>
      </c>
      <c r="K70" s="129" t="str" cm="1">
        <f t="array" ref="K70">IFERROR(INDEX(InTutoring[],SMALL(IF(InTutoring[Unit 2 Post-Test 2]="Yes",ROW(AssessmentData[])-1),ROW(68:68)),1),"")</f>
        <v/>
      </c>
      <c r="L70" s="129" t="str" cm="1">
        <f t="array" ref="L70">IFERROR(INDEX(InTutoring[],SMALL(IF(InTutoring[Unit 2 Post-Test 3]="Yes",ROW(AssessmentData[])-1),ROW(68:68)),1),"")</f>
        <v/>
      </c>
      <c r="M70" s="129" t="str" cm="1">
        <f t="array" ref="M70">IFERROR(INDEX(InTutoring[],SMALL(IF(InTutoring[Unit 2 Post-Test 4]="Yes",ROW(AssessmentData[])-1),ROW(68:68)),1),"")</f>
        <v/>
      </c>
      <c r="N70" s="129" t="str" cm="1">
        <f t="array" ref="N70">IFERROR(INDEX(InTutoring[],SMALL(IF(InTutoring[Unit 2 Post-Test 5]="Yes",ROW(AssessmentData[])-1),ROW(68:68)),1),"")</f>
        <v/>
      </c>
      <c r="O70" s="132"/>
      <c r="P70" s="129" t="str" cm="1">
        <f t="array" ref="P70">IFERROR(INDEX(InTutoring[],SMALL(IF(InTutoring[Unit 2 Assessment]="Yes",ROW(AssessmentData[])-1),ROW(68:68)),1),"")</f>
        <v/>
      </c>
      <c r="Q70" s="129" t="str" cm="1">
        <f t="array" ref="Q70">IFERROR(INDEX(InTutoring[],SMALL(IF(InTutoring[Unit 3 Post-Test 1]="Yes",ROW(AssessmentData[])-1),ROW(68:68)),1),"")</f>
        <v/>
      </c>
      <c r="R70" s="129" t="str" cm="1">
        <f t="array" ref="R70">IFERROR(INDEX(InTutoring[],SMALL(IF(InTutoring[Unit 3 Post-Test 2]="Yes",ROW(AssessmentData[])-1),ROW(68:68)),1),"")</f>
        <v/>
      </c>
      <c r="S70" s="129" t="str" cm="1">
        <f t="array" ref="S70">IFERROR(INDEX(InTutoring[],SMALL(IF(InTutoring[Unit 3 Post-Test 3]="Yes",ROW(AssessmentData[])-1),ROW(68:68)),1),"")</f>
        <v/>
      </c>
      <c r="T70" s="129" t="str" cm="1">
        <f t="array" ref="T70">IFERROR(INDEX(InTutoring[],SMALL(IF(InTutoring[Unit 3 Post-Test 4]="Yes",ROW(AssessmentData[])-1),ROW(68:68)),1),"")</f>
        <v/>
      </c>
      <c r="U70" s="129" t="str" cm="1">
        <f t="array" ref="U70">IFERROR(INDEX(InTutoring[],SMALL(IF(InTutoring[Unit 3 Post-Test 5]="Yes",ROW(AssessmentData[])-1),ROW(68:68)),1),"")</f>
        <v/>
      </c>
      <c r="V70" s="132"/>
      <c r="W70" s="129" t="str" cm="1">
        <f t="array" ref="W70">IFERROR(INDEX(InTutoring[],SMALL(IF(InTutoring[Unit 3 Assessment]="Yes",ROW(AssessmentData[])-1),ROW(68:68)),1),"")</f>
        <v/>
      </c>
      <c r="X70" s="129" t="str" cm="1">
        <f t="array" ref="X70">IFERROR(INDEX(InTutoring[],SMALL(IF(InTutoring[Unit 4 Post-Test 1]="Yes",ROW(AssessmentData[])-1),ROW(68:68)),1),"")</f>
        <v/>
      </c>
      <c r="Y70" s="129" t="str" cm="1">
        <f t="array" ref="Y70">IFERROR(INDEX(InTutoring[],SMALL(IF(InTutoring[Unit 4 Post-Test 2]="Yes",ROW(AssessmentData[])-1),ROW(68:68)),1),"")</f>
        <v/>
      </c>
      <c r="Z70" s="129" t="str" cm="1">
        <f t="array" ref="Z70">IFERROR(INDEX(InTutoring[],SMALL(IF(InTutoring[Unit 4 Post-Test 3]="Yes",ROW(AssessmentData[])-1),ROW(68:68)),1),"")</f>
        <v/>
      </c>
      <c r="AA70" s="129" t="str" cm="1">
        <f t="array" ref="AA70">IFERROR(INDEX(InTutoring[],SMALL(IF(InTutoring[Unit 4 Post-Test 4]="Yes",ROW(AssessmentData[])-1),ROW(68:68)),1),"")</f>
        <v/>
      </c>
      <c r="AB70" s="129" t="str" cm="1">
        <f t="array" ref="AB70">IFERROR(INDEX(InTutoring[],SMALL(IF(InTutoring[Unit 4 Post-Test 5]="Yes",ROW(AssessmentData[])-1),ROW(68:68)),1),"")</f>
        <v/>
      </c>
      <c r="AC70" s="132"/>
      <c r="AD70" s="129" t="str" cm="1">
        <f t="array" ref="AD70">IFERROR(INDEX(InTutoring[],SMALL(IF(InTutoring[Unit 4 Assessment]="Yes",ROW(AssessmentData[])-1),ROW(68:68)),1),"")</f>
        <v/>
      </c>
      <c r="AE70" s="129" t="str" cm="1">
        <f t="array" ref="AE70">IFERROR(INDEX(InTutoring[],SMALL(IF(InTutoring[Unit 5 Post-Test 1]="Yes",ROW(AssessmentData[])-1),ROW(68:68)),1),"")</f>
        <v/>
      </c>
      <c r="AF70" s="129" t="str" cm="1">
        <f t="array" ref="AF70">IFERROR(INDEX(InTutoring[],SMALL(IF(InTutoring[Unit 5 Post-Test 2]="Yes",ROW(AssessmentData[])-1),ROW(68:68)),1),"")</f>
        <v/>
      </c>
      <c r="AG70" s="129" t="str" cm="1">
        <f t="array" ref="AG70">IFERROR(INDEX(InTutoring[],SMALL(IF(InTutoring[Unit 5 Post-Test 3]="Yes",ROW(AssessmentData[])-1),ROW(68:68)),1),"")</f>
        <v/>
      </c>
      <c r="AH70" s="129" t="str" cm="1">
        <f t="array" ref="AH70">IFERROR(INDEX(InTutoring[],SMALL(IF(InTutoring[Unit 5 Post-Test 4]="Yes",ROW(AssessmentData[])-1),ROW(68:68)),1),"")</f>
        <v/>
      </c>
      <c r="AI70" s="129" t="str" cm="1">
        <f t="array" ref="AI70">IFERROR(INDEX(InTutoring[],SMALL(IF(InTutoring[Unit 5 Post-Test 5]="Yes",ROW(AssessmentData[])-1),ROW(68:68)),1),"")</f>
        <v/>
      </c>
      <c r="AJ70" s="132"/>
      <c r="AK70" s="129" t="str" cm="1">
        <f t="array" ref="AK70">IFERROR(INDEX(InTutoring[],SMALL(IF(InTutoring[Unit 5 Assessment]="Yes",ROW(AssessmentData[])-1),ROW(68:68)),1),"")</f>
        <v/>
      </c>
      <c r="AL70" s="129" t="str" cm="1">
        <f t="array" ref="AL70">IFERROR(INDEX(InTutoring[],SMALL(IF(InTutoring[Unit 6 Post-Test 1]="Yes",ROW(AssessmentData[])-1),ROW(68:68)),1),"")</f>
        <v/>
      </c>
      <c r="AM70" s="129" t="str" cm="1">
        <f t="array" ref="AM70">IFERROR(INDEX(InTutoring[],SMALL(IF(InTutoring[Unit 6 Post-Test 2]="Yes",ROW(AssessmentData[])-1),ROW(68:68)),1),"")</f>
        <v/>
      </c>
      <c r="AN70" s="129" t="str" cm="1">
        <f t="array" ref="AN70">IFERROR(INDEX(InTutoring[],SMALL(IF(InTutoring[Unit 6 Post-Test 3]="Yes",ROW(AssessmentData[])-1),ROW(68:68)),1),"")</f>
        <v/>
      </c>
      <c r="AO70" s="129" t="str" cm="1">
        <f t="array" ref="AO70">IFERROR(INDEX(InTutoring[],SMALL(IF(InTutoring[Unit 6 Post-Test 4]="Yes",ROW(AssessmentData[])-1),ROW(68:68)),1),"")</f>
        <v/>
      </c>
      <c r="AP70" s="129" t="str" cm="1">
        <f t="array" ref="AP70">IFERROR(INDEX(InTutoring[],SMALL(IF(InTutoring[Unit 6 Post-Test 5]="Yes",ROW(AssessmentData[])-1),ROW(68:68)),1),"")</f>
        <v/>
      </c>
    </row>
    <row r="71" spans="2:42" x14ac:dyDescent="0.25">
      <c r="B71" s="129" t="str" cm="1">
        <f t="array" ref="B71">IFERROR(INDEX(InTutoring[],SMALL(IF(InTutoring[BOY Benchmark]="Yes",ROW(AssessmentData[])-1),ROW(69:69)),1),"")</f>
        <v/>
      </c>
      <c r="C71" s="129" t="str" cm="1">
        <f t="array" ref="C71">IFERROR(INDEX(InTutoring[],SMALL(IF(InTutoring[Unit 1 Post-Test 1]="Yes",ROW(AssessmentData[])-1),ROW(69:69)),1),"")</f>
        <v/>
      </c>
      <c r="D71" s="129" t="str" cm="1">
        <f t="array" ref="D71">IFERROR(INDEX(InTutoring[],SMALL(IF(InTutoring[Unit 1 Post-Test 2]="Yes",ROW(AssessmentData[])-1),ROW(69:69)),1),"")</f>
        <v/>
      </c>
      <c r="E71" s="129" t="str" cm="1">
        <f t="array" ref="E71">IFERROR(INDEX(InTutoring[],SMALL(IF(InTutoring[Unit 1 Post-Test 3]="Yes",ROW(AssessmentData[])-1),ROW(69:69)),1),"")</f>
        <v/>
      </c>
      <c r="F71" s="129" t="str" cm="1">
        <f t="array" ref="F71">IFERROR(INDEX(InTutoring[],SMALL(IF(InTutoring[Unit 1 Post-Test 4]="Yes",ROW(AssessmentData[])-1),ROW(69:69)),1),"")</f>
        <v/>
      </c>
      <c r="G71" s="131"/>
      <c r="H71" s="132"/>
      <c r="I71" s="129" t="str" cm="1">
        <f t="array" ref="I71">IFERROR(INDEX(InTutoring[],SMALL(IF(InTutoring[Unit 1 Assessment]="Yes",ROW(AssessmentData[])-1),ROW(69:69)),1),"")</f>
        <v/>
      </c>
      <c r="J71" s="129" t="str" cm="1">
        <f t="array" ref="J71">IFERROR(INDEX(InTutoring[],SMALL(IF(InTutoring[Unit 2 Post-Test 1]="Yes",ROW(AssessmentData[])-1),ROW(69:69)),1),"")</f>
        <v/>
      </c>
      <c r="K71" s="129" t="str" cm="1">
        <f t="array" ref="K71">IFERROR(INDEX(InTutoring[],SMALL(IF(InTutoring[Unit 2 Post-Test 2]="Yes",ROW(AssessmentData[])-1),ROW(69:69)),1),"")</f>
        <v/>
      </c>
      <c r="L71" s="129" t="str" cm="1">
        <f t="array" ref="L71">IFERROR(INDEX(InTutoring[],SMALL(IF(InTutoring[Unit 2 Post-Test 3]="Yes",ROW(AssessmentData[])-1),ROW(69:69)),1),"")</f>
        <v/>
      </c>
      <c r="M71" s="129" t="str" cm="1">
        <f t="array" ref="M71">IFERROR(INDEX(InTutoring[],SMALL(IF(InTutoring[Unit 2 Post-Test 4]="Yes",ROW(AssessmentData[])-1),ROW(69:69)),1),"")</f>
        <v/>
      </c>
      <c r="N71" s="129" t="str" cm="1">
        <f t="array" ref="N71">IFERROR(INDEX(InTutoring[],SMALL(IF(InTutoring[Unit 2 Post-Test 5]="Yes",ROW(AssessmentData[])-1),ROW(69:69)),1),"")</f>
        <v/>
      </c>
      <c r="O71" s="132"/>
      <c r="P71" s="129" t="str" cm="1">
        <f t="array" ref="P71">IFERROR(INDEX(InTutoring[],SMALL(IF(InTutoring[Unit 2 Assessment]="Yes",ROW(AssessmentData[])-1),ROW(69:69)),1),"")</f>
        <v/>
      </c>
      <c r="Q71" s="129" t="str" cm="1">
        <f t="array" ref="Q71">IFERROR(INDEX(InTutoring[],SMALL(IF(InTutoring[Unit 3 Post-Test 1]="Yes",ROW(AssessmentData[])-1),ROW(69:69)),1),"")</f>
        <v/>
      </c>
      <c r="R71" s="129" t="str" cm="1">
        <f t="array" ref="R71">IFERROR(INDEX(InTutoring[],SMALL(IF(InTutoring[Unit 3 Post-Test 2]="Yes",ROW(AssessmentData[])-1),ROW(69:69)),1),"")</f>
        <v/>
      </c>
      <c r="S71" s="129" t="str" cm="1">
        <f t="array" ref="S71">IFERROR(INDEX(InTutoring[],SMALL(IF(InTutoring[Unit 3 Post-Test 3]="Yes",ROW(AssessmentData[])-1),ROW(69:69)),1),"")</f>
        <v/>
      </c>
      <c r="T71" s="129" t="str" cm="1">
        <f t="array" ref="T71">IFERROR(INDEX(InTutoring[],SMALL(IF(InTutoring[Unit 3 Post-Test 4]="Yes",ROW(AssessmentData[])-1),ROW(69:69)),1),"")</f>
        <v/>
      </c>
      <c r="U71" s="129" t="str" cm="1">
        <f t="array" ref="U71">IFERROR(INDEX(InTutoring[],SMALL(IF(InTutoring[Unit 3 Post-Test 5]="Yes",ROW(AssessmentData[])-1),ROW(69:69)),1),"")</f>
        <v/>
      </c>
      <c r="V71" s="132"/>
      <c r="W71" s="129" t="str" cm="1">
        <f t="array" ref="W71">IFERROR(INDEX(InTutoring[],SMALL(IF(InTutoring[Unit 3 Assessment]="Yes",ROW(AssessmentData[])-1),ROW(69:69)),1),"")</f>
        <v/>
      </c>
      <c r="X71" s="129" t="str" cm="1">
        <f t="array" ref="X71">IFERROR(INDEX(InTutoring[],SMALL(IF(InTutoring[Unit 4 Post-Test 1]="Yes",ROW(AssessmentData[])-1),ROW(69:69)),1),"")</f>
        <v/>
      </c>
      <c r="Y71" s="129" t="str" cm="1">
        <f t="array" ref="Y71">IFERROR(INDEX(InTutoring[],SMALL(IF(InTutoring[Unit 4 Post-Test 2]="Yes",ROW(AssessmentData[])-1),ROW(69:69)),1),"")</f>
        <v/>
      </c>
      <c r="Z71" s="129" t="str" cm="1">
        <f t="array" ref="Z71">IFERROR(INDEX(InTutoring[],SMALL(IF(InTutoring[Unit 4 Post-Test 3]="Yes",ROW(AssessmentData[])-1),ROW(69:69)),1),"")</f>
        <v/>
      </c>
      <c r="AA71" s="129" t="str" cm="1">
        <f t="array" ref="AA71">IFERROR(INDEX(InTutoring[],SMALL(IF(InTutoring[Unit 4 Post-Test 4]="Yes",ROW(AssessmentData[])-1),ROW(69:69)),1),"")</f>
        <v/>
      </c>
      <c r="AB71" s="129" t="str" cm="1">
        <f t="array" ref="AB71">IFERROR(INDEX(InTutoring[],SMALL(IF(InTutoring[Unit 4 Post-Test 5]="Yes",ROW(AssessmentData[])-1),ROW(69:69)),1),"")</f>
        <v/>
      </c>
      <c r="AC71" s="132"/>
      <c r="AD71" s="129" t="str" cm="1">
        <f t="array" ref="AD71">IFERROR(INDEX(InTutoring[],SMALL(IF(InTutoring[Unit 4 Assessment]="Yes",ROW(AssessmentData[])-1),ROW(69:69)),1),"")</f>
        <v/>
      </c>
      <c r="AE71" s="129" t="str" cm="1">
        <f t="array" ref="AE71">IFERROR(INDEX(InTutoring[],SMALL(IF(InTutoring[Unit 5 Post-Test 1]="Yes",ROW(AssessmentData[])-1),ROW(69:69)),1),"")</f>
        <v/>
      </c>
      <c r="AF71" s="129" t="str" cm="1">
        <f t="array" ref="AF71">IFERROR(INDEX(InTutoring[],SMALL(IF(InTutoring[Unit 5 Post-Test 2]="Yes",ROW(AssessmentData[])-1),ROW(69:69)),1),"")</f>
        <v/>
      </c>
      <c r="AG71" s="129" t="str" cm="1">
        <f t="array" ref="AG71">IFERROR(INDEX(InTutoring[],SMALL(IF(InTutoring[Unit 5 Post-Test 3]="Yes",ROW(AssessmentData[])-1),ROW(69:69)),1),"")</f>
        <v/>
      </c>
      <c r="AH71" s="129" t="str" cm="1">
        <f t="array" ref="AH71">IFERROR(INDEX(InTutoring[],SMALL(IF(InTutoring[Unit 5 Post-Test 4]="Yes",ROW(AssessmentData[])-1),ROW(69:69)),1),"")</f>
        <v/>
      </c>
      <c r="AI71" s="129" t="str" cm="1">
        <f t="array" ref="AI71">IFERROR(INDEX(InTutoring[],SMALL(IF(InTutoring[Unit 5 Post-Test 5]="Yes",ROW(AssessmentData[])-1),ROW(69:69)),1),"")</f>
        <v/>
      </c>
      <c r="AJ71" s="132"/>
      <c r="AK71" s="129" t="str" cm="1">
        <f t="array" ref="AK71">IFERROR(INDEX(InTutoring[],SMALL(IF(InTutoring[Unit 5 Assessment]="Yes",ROW(AssessmentData[])-1),ROW(69:69)),1),"")</f>
        <v/>
      </c>
      <c r="AL71" s="129" t="str" cm="1">
        <f t="array" ref="AL71">IFERROR(INDEX(InTutoring[],SMALL(IF(InTutoring[Unit 6 Post-Test 1]="Yes",ROW(AssessmentData[])-1),ROW(69:69)),1),"")</f>
        <v/>
      </c>
      <c r="AM71" s="129" t="str" cm="1">
        <f t="array" ref="AM71">IFERROR(INDEX(InTutoring[],SMALL(IF(InTutoring[Unit 6 Post-Test 2]="Yes",ROW(AssessmentData[])-1),ROW(69:69)),1),"")</f>
        <v/>
      </c>
      <c r="AN71" s="129" t="str" cm="1">
        <f t="array" ref="AN71">IFERROR(INDEX(InTutoring[],SMALL(IF(InTutoring[Unit 6 Post-Test 3]="Yes",ROW(AssessmentData[])-1),ROW(69:69)),1),"")</f>
        <v/>
      </c>
      <c r="AO71" s="129" t="str" cm="1">
        <f t="array" ref="AO71">IFERROR(INDEX(InTutoring[],SMALL(IF(InTutoring[Unit 6 Post-Test 4]="Yes",ROW(AssessmentData[])-1),ROW(69:69)),1),"")</f>
        <v/>
      </c>
      <c r="AP71" s="129" t="str" cm="1">
        <f t="array" ref="AP71">IFERROR(INDEX(InTutoring[],SMALL(IF(InTutoring[Unit 6 Post-Test 5]="Yes",ROW(AssessmentData[])-1),ROW(69:69)),1),"")</f>
        <v/>
      </c>
    </row>
    <row r="72" spans="2:42" x14ac:dyDescent="0.25">
      <c r="B72" s="129" t="str" cm="1">
        <f t="array" ref="B72">IFERROR(INDEX(InTutoring[],SMALL(IF(InTutoring[BOY Benchmark]="Yes",ROW(AssessmentData[])-1),ROW(70:70)),1),"")</f>
        <v/>
      </c>
      <c r="C72" s="129" t="str" cm="1">
        <f t="array" ref="C72">IFERROR(INDEX(InTutoring[],SMALL(IF(InTutoring[Unit 1 Post-Test 1]="Yes",ROW(AssessmentData[])-1),ROW(70:70)),1),"")</f>
        <v/>
      </c>
      <c r="D72" s="129" t="str" cm="1">
        <f t="array" ref="D72">IFERROR(INDEX(InTutoring[],SMALL(IF(InTutoring[Unit 1 Post-Test 2]="Yes",ROW(AssessmentData[])-1),ROW(70:70)),1),"")</f>
        <v/>
      </c>
      <c r="E72" s="129" t="str" cm="1">
        <f t="array" ref="E72">IFERROR(INDEX(InTutoring[],SMALL(IF(InTutoring[Unit 1 Post-Test 3]="Yes",ROW(AssessmentData[])-1),ROW(70:70)),1),"")</f>
        <v/>
      </c>
      <c r="F72" s="129" t="str" cm="1">
        <f t="array" ref="F72">IFERROR(INDEX(InTutoring[],SMALL(IF(InTutoring[Unit 1 Post-Test 4]="Yes",ROW(AssessmentData[])-1),ROW(70:70)),1),"")</f>
        <v/>
      </c>
      <c r="G72" s="131"/>
      <c r="H72" s="132"/>
      <c r="I72" s="129" t="str" cm="1">
        <f t="array" ref="I72">IFERROR(INDEX(InTutoring[],SMALL(IF(InTutoring[Unit 1 Assessment]="Yes",ROW(AssessmentData[])-1),ROW(70:70)),1),"")</f>
        <v/>
      </c>
      <c r="J72" s="129" t="str" cm="1">
        <f t="array" ref="J72">IFERROR(INDEX(InTutoring[],SMALL(IF(InTutoring[Unit 2 Post-Test 1]="Yes",ROW(AssessmentData[])-1),ROW(70:70)),1),"")</f>
        <v/>
      </c>
      <c r="K72" s="129" t="str" cm="1">
        <f t="array" ref="K72">IFERROR(INDEX(InTutoring[],SMALL(IF(InTutoring[Unit 2 Post-Test 2]="Yes",ROW(AssessmentData[])-1),ROW(70:70)),1),"")</f>
        <v/>
      </c>
      <c r="L72" s="129" t="str" cm="1">
        <f t="array" ref="L72">IFERROR(INDEX(InTutoring[],SMALL(IF(InTutoring[Unit 2 Post-Test 3]="Yes",ROW(AssessmentData[])-1),ROW(70:70)),1),"")</f>
        <v/>
      </c>
      <c r="M72" s="129" t="str" cm="1">
        <f t="array" ref="M72">IFERROR(INDEX(InTutoring[],SMALL(IF(InTutoring[Unit 2 Post-Test 4]="Yes",ROW(AssessmentData[])-1),ROW(70:70)),1),"")</f>
        <v/>
      </c>
      <c r="N72" s="129" t="str" cm="1">
        <f t="array" ref="N72">IFERROR(INDEX(InTutoring[],SMALL(IF(InTutoring[Unit 2 Post-Test 5]="Yes",ROW(AssessmentData[])-1),ROW(70:70)),1),"")</f>
        <v/>
      </c>
      <c r="O72" s="132"/>
      <c r="P72" s="129" t="str" cm="1">
        <f t="array" ref="P72">IFERROR(INDEX(InTutoring[],SMALL(IF(InTutoring[Unit 2 Assessment]="Yes",ROW(AssessmentData[])-1),ROW(70:70)),1),"")</f>
        <v/>
      </c>
      <c r="Q72" s="129" t="str" cm="1">
        <f t="array" ref="Q72">IFERROR(INDEX(InTutoring[],SMALL(IF(InTutoring[Unit 3 Post-Test 1]="Yes",ROW(AssessmentData[])-1),ROW(70:70)),1),"")</f>
        <v/>
      </c>
      <c r="R72" s="129" t="str" cm="1">
        <f t="array" ref="R72">IFERROR(INDEX(InTutoring[],SMALL(IF(InTutoring[Unit 3 Post-Test 2]="Yes",ROW(AssessmentData[])-1),ROW(70:70)),1),"")</f>
        <v/>
      </c>
      <c r="S72" s="129" t="str" cm="1">
        <f t="array" ref="S72">IFERROR(INDEX(InTutoring[],SMALL(IF(InTutoring[Unit 3 Post-Test 3]="Yes",ROW(AssessmentData[])-1),ROW(70:70)),1),"")</f>
        <v/>
      </c>
      <c r="T72" s="129" t="str" cm="1">
        <f t="array" ref="T72">IFERROR(INDEX(InTutoring[],SMALL(IF(InTutoring[Unit 3 Post-Test 4]="Yes",ROW(AssessmentData[])-1),ROW(70:70)),1),"")</f>
        <v/>
      </c>
      <c r="U72" s="129" t="str" cm="1">
        <f t="array" ref="U72">IFERROR(INDEX(InTutoring[],SMALL(IF(InTutoring[Unit 3 Post-Test 5]="Yes",ROW(AssessmentData[])-1),ROW(70:70)),1),"")</f>
        <v/>
      </c>
      <c r="V72" s="132"/>
      <c r="W72" s="129" t="str" cm="1">
        <f t="array" ref="W72">IFERROR(INDEX(InTutoring[],SMALL(IF(InTutoring[Unit 3 Assessment]="Yes",ROW(AssessmentData[])-1),ROW(70:70)),1),"")</f>
        <v/>
      </c>
      <c r="X72" s="129" t="str" cm="1">
        <f t="array" ref="X72">IFERROR(INDEX(InTutoring[],SMALL(IF(InTutoring[Unit 4 Post-Test 1]="Yes",ROW(AssessmentData[])-1),ROW(70:70)),1),"")</f>
        <v/>
      </c>
      <c r="Y72" s="129" t="str" cm="1">
        <f t="array" ref="Y72">IFERROR(INDEX(InTutoring[],SMALL(IF(InTutoring[Unit 4 Post-Test 2]="Yes",ROW(AssessmentData[])-1),ROW(70:70)),1),"")</f>
        <v/>
      </c>
      <c r="Z72" s="129" t="str" cm="1">
        <f t="array" ref="Z72">IFERROR(INDEX(InTutoring[],SMALL(IF(InTutoring[Unit 4 Post-Test 3]="Yes",ROW(AssessmentData[])-1),ROW(70:70)),1),"")</f>
        <v/>
      </c>
      <c r="AA72" s="129" t="str" cm="1">
        <f t="array" ref="AA72">IFERROR(INDEX(InTutoring[],SMALL(IF(InTutoring[Unit 4 Post-Test 4]="Yes",ROW(AssessmentData[])-1),ROW(70:70)),1),"")</f>
        <v/>
      </c>
      <c r="AB72" s="129" t="str" cm="1">
        <f t="array" ref="AB72">IFERROR(INDEX(InTutoring[],SMALL(IF(InTutoring[Unit 4 Post-Test 5]="Yes",ROW(AssessmentData[])-1),ROW(70:70)),1),"")</f>
        <v/>
      </c>
      <c r="AC72" s="132"/>
      <c r="AD72" s="129" t="str" cm="1">
        <f t="array" ref="AD72">IFERROR(INDEX(InTutoring[],SMALL(IF(InTutoring[Unit 4 Assessment]="Yes",ROW(AssessmentData[])-1),ROW(70:70)),1),"")</f>
        <v/>
      </c>
      <c r="AE72" s="129" t="str" cm="1">
        <f t="array" ref="AE72">IFERROR(INDEX(InTutoring[],SMALL(IF(InTutoring[Unit 5 Post-Test 1]="Yes",ROW(AssessmentData[])-1),ROW(70:70)),1),"")</f>
        <v/>
      </c>
      <c r="AF72" s="129" t="str" cm="1">
        <f t="array" ref="AF72">IFERROR(INDEX(InTutoring[],SMALL(IF(InTutoring[Unit 5 Post-Test 2]="Yes",ROW(AssessmentData[])-1),ROW(70:70)),1),"")</f>
        <v/>
      </c>
      <c r="AG72" s="129" t="str" cm="1">
        <f t="array" ref="AG72">IFERROR(INDEX(InTutoring[],SMALL(IF(InTutoring[Unit 5 Post-Test 3]="Yes",ROW(AssessmentData[])-1),ROW(70:70)),1),"")</f>
        <v/>
      </c>
      <c r="AH72" s="129" t="str" cm="1">
        <f t="array" ref="AH72">IFERROR(INDEX(InTutoring[],SMALL(IF(InTutoring[Unit 5 Post-Test 4]="Yes",ROW(AssessmentData[])-1),ROW(70:70)),1),"")</f>
        <v/>
      </c>
      <c r="AI72" s="129" t="str" cm="1">
        <f t="array" ref="AI72">IFERROR(INDEX(InTutoring[],SMALL(IF(InTutoring[Unit 5 Post-Test 5]="Yes",ROW(AssessmentData[])-1),ROW(70:70)),1),"")</f>
        <v/>
      </c>
      <c r="AJ72" s="132"/>
      <c r="AK72" s="129" t="str" cm="1">
        <f t="array" ref="AK72">IFERROR(INDEX(InTutoring[],SMALL(IF(InTutoring[Unit 5 Assessment]="Yes",ROW(AssessmentData[])-1),ROW(70:70)),1),"")</f>
        <v/>
      </c>
      <c r="AL72" s="129" t="str" cm="1">
        <f t="array" ref="AL72">IFERROR(INDEX(InTutoring[],SMALL(IF(InTutoring[Unit 6 Post-Test 1]="Yes",ROW(AssessmentData[])-1),ROW(70:70)),1),"")</f>
        <v/>
      </c>
      <c r="AM72" s="129" t="str" cm="1">
        <f t="array" ref="AM72">IFERROR(INDEX(InTutoring[],SMALL(IF(InTutoring[Unit 6 Post-Test 2]="Yes",ROW(AssessmentData[])-1),ROW(70:70)),1),"")</f>
        <v/>
      </c>
      <c r="AN72" s="129" t="str" cm="1">
        <f t="array" ref="AN72">IFERROR(INDEX(InTutoring[],SMALL(IF(InTutoring[Unit 6 Post-Test 3]="Yes",ROW(AssessmentData[])-1),ROW(70:70)),1),"")</f>
        <v/>
      </c>
      <c r="AO72" s="129" t="str" cm="1">
        <f t="array" ref="AO72">IFERROR(INDEX(InTutoring[],SMALL(IF(InTutoring[Unit 6 Post-Test 4]="Yes",ROW(AssessmentData[])-1),ROW(70:70)),1),"")</f>
        <v/>
      </c>
      <c r="AP72" s="129" t="str" cm="1">
        <f t="array" ref="AP72">IFERROR(INDEX(InTutoring[],SMALL(IF(InTutoring[Unit 6 Post-Test 5]="Yes",ROW(AssessmentData[])-1),ROW(70:70)),1),"")</f>
        <v/>
      </c>
    </row>
    <row r="73" spans="2:42" x14ac:dyDescent="0.25">
      <c r="B73" s="129" t="str" cm="1">
        <f t="array" ref="B73">IFERROR(INDEX(InTutoring[],SMALL(IF(InTutoring[BOY Benchmark]="Yes",ROW(AssessmentData[])-1),ROW(71:71)),1),"")</f>
        <v/>
      </c>
      <c r="C73" s="129" t="str" cm="1">
        <f t="array" ref="C73">IFERROR(INDEX(InTutoring[],SMALL(IF(InTutoring[Unit 1 Post-Test 1]="Yes",ROW(AssessmentData[])-1),ROW(71:71)),1),"")</f>
        <v/>
      </c>
      <c r="D73" s="129" t="str" cm="1">
        <f t="array" ref="D73">IFERROR(INDEX(InTutoring[],SMALL(IF(InTutoring[Unit 1 Post-Test 2]="Yes",ROW(AssessmentData[])-1),ROW(71:71)),1),"")</f>
        <v/>
      </c>
      <c r="E73" s="129" t="str" cm="1">
        <f t="array" ref="E73">IFERROR(INDEX(InTutoring[],SMALL(IF(InTutoring[Unit 1 Post-Test 3]="Yes",ROW(AssessmentData[])-1),ROW(71:71)),1),"")</f>
        <v/>
      </c>
      <c r="F73" s="129" t="str" cm="1">
        <f t="array" ref="F73">IFERROR(INDEX(InTutoring[],SMALL(IF(InTutoring[Unit 1 Post-Test 4]="Yes",ROW(AssessmentData[])-1),ROW(71:71)),1),"")</f>
        <v/>
      </c>
      <c r="G73" s="131"/>
      <c r="H73" s="132"/>
      <c r="I73" s="129" t="str" cm="1">
        <f t="array" ref="I73">IFERROR(INDEX(InTutoring[],SMALL(IF(InTutoring[Unit 1 Assessment]="Yes",ROW(AssessmentData[])-1),ROW(71:71)),1),"")</f>
        <v/>
      </c>
      <c r="J73" s="129" t="str" cm="1">
        <f t="array" ref="J73">IFERROR(INDEX(InTutoring[],SMALL(IF(InTutoring[Unit 2 Post-Test 1]="Yes",ROW(AssessmentData[])-1),ROW(71:71)),1),"")</f>
        <v/>
      </c>
      <c r="K73" s="129" t="str" cm="1">
        <f t="array" ref="K73">IFERROR(INDEX(InTutoring[],SMALL(IF(InTutoring[Unit 2 Post-Test 2]="Yes",ROW(AssessmentData[])-1),ROW(71:71)),1),"")</f>
        <v/>
      </c>
      <c r="L73" s="129" t="str" cm="1">
        <f t="array" ref="L73">IFERROR(INDEX(InTutoring[],SMALL(IF(InTutoring[Unit 2 Post-Test 3]="Yes",ROW(AssessmentData[])-1),ROW(71:71)),1),"")</f>
        <v/>
      </c>
      <c r="M73" s="129" t="str" cm="1">
        <f t="array" ref="M73">IFERROR(INDEX(InTutoring[],SMALL(IF(InTutoring[Unit 2 Post-Test 4]="Yes",ROW(AssessmentData[])-1),ROW(71:71)),1),"")</f>
        <v/>
      </c>
      <c r="N73" s="129" t="str" cm="1">
        <f t="array" ref="N73">IFERROR(INDEX(InTutoring[],SMALL(IF(InTutoring[Unit 2 Post-Test 5]="Yes",ROW(AssessmentData[])-1),ROW(71:71)),1),"")</f>
        <v/>
      </c>
      <c r="O73" s="132"/>
      <c r="P73" s="129" t="str" cm="1">
        <f t="array" ref="P73">IFERROR(INDEX(InTutoring[],SMALL(IF(InTutoring[Unit 2 Assessment]="Yes",ROW(AssessmentData[])-1),ROW(71:71)),1),"")</f>
        <v/>
      </c>
      <c r="Q73" s="129" t="str" cm="1">
        <f t="array" ref="Q73">IFERROR(INDEX(InTutoring[],SMALL(IF(InTutoring[Unit 3 Post-Test 1]="Yes",ROW(AssessmentData[])-1),ROW(71:71)),1),"")</f>
        <v/>
      </c>
      <c r="R73" s="129" t="str" cm="1">
        <f t="array" ref="R73">IFERROR(INDEX(InTutoring[],SMALL(IF(InTutoring[Unit 3 Post-Test 2]="Yes",ROW(AssessmentData[])-1),ROW(71:71)),1),"")</f>
        <v/>
      </c>
      <c r="S73" s="129" t="str" cm="1">
        <f t="array" ref="S73">IFERROR(INDEX(InTutoring[],SMALL(IF(InTutoring[Unit 3 Post-Test 3]="Yes",ROW(AssessmentData[])-1),ROW(71:71)),1),"")</f>
        <v/>
      </c>
      <c r="T73" s="129" t="str" cm="1">
        <f t="array" ref="T73">IFERROR(INDEX(InTutoring[],SMALL(IF(InTutoring[Unit 3 Post-Test 4]="Yes",ROW(AssessmentData[])-1),ROW(71:71)),1),"")</f>
        <v/>
      </c>
      <c r="U73" s="129" t="str" cm="1">
        <f t="array" ref="U73">IFERROR(INDEX(InTutoring[],SMALL(IF(InTutoring[Unit 3 Post-Test 5]="Yes",ROW(AssessmentData[])-1),ROW(71:71)),1),"")</f>
        <v/>
      </c>
      <c r="V73" s="132"/>
      <c r="W73" s="129" t="str" cm="1">
        <f t="array" ref="W73">IFERROR(INDEX(InTutoring[],SMALL(IF(InTutoring[Unit 3 Assessment]="Yes",ROW(AssessmentData[])-1),ROW(71:71)),1),"")</f>
        <v/>
      </c>
      <c r="X73" s="129" t="str" cm="1">
        <f t="array" ref="X73">IFERROR(INDEX(InTutoring[],SMALL(IF(InTutoring[Unit 4 Post-Test 1]="Yes",ROW(AssessmentData[])-1),ROW(71:71)),1),"")</f>
        <v/>
      </c>
      <c r="Y73" s="129" t="str" cm="1">
        <f t="array" ref="Y73">IFERROR(INDEX(InTutoring[],SMALL(IF(InTutoring[Unit 4 Post-Test 2]="Yes",ROW(AssessmentData[])-1),ROW(71:71)),1),"")</f>
        <v/>
      </c>
      <c r="Z73" s="129" t="str" cm="1">
        <f t="array" ref="Z73">IFERROR(INDEX(InTutoring[],SMALL(IF(InTutoring[Unit 4 Post-Test 3]="Yes",ROW(AssessmentData[])-1),ROW(71:71)),1),"")</f>
        <v/>
      </c>
      <c r="AA73" s="129" t="str" cm="1">
        <f t="array" ref="AA73">IFERROR(INDEX(InTutoring[],SMALL(IF(InTutoring[Unit 4 Post-Test 4]="Yes",ROW(AssessmentData[])-1),ROW(71:71)),1),"")</f>
        <v/>
      </c>
      <c r="AB73" s="129" t="str" cm="1">
        <f t="array" ref="AB73">IFERROR(INDEX(InTutoring[],SMALL(IF(InTutoring[Unit 4 Post-Test 5]="Yes",ROW(AssessmentData[])-1),ROW(71:71)),1),"")</f>
        <v/>
      </c>
      <c r="AC73" s="132"/>
      <c r="AD73" s="129" t="str" cm="1">
        <f t="array" ref="AD73">IFERROR(INDEX(InTutoring[],SMALL(IF(InTutoring[Unit 4 Assessment]="Yes",ROW(AssessmentData[])-1),ROW(71:71)),1),"")</f>
        <v/>
      </c>
      <c r="AE73" s="129" t="str" cm="1">
        <f t="array" ref="AE73">IFERROR(INDEX(InTutoring[],SMALL(IF(InTutoring[Unit 5 Post-Test 1]="Yes",ROW(AssessmentData[])-1),ROW(71:71)),1),"")</f>
        <v/>
      </c>
      <c r="AF73" s="129" t="str" cm="1">
        <f t="array" ref="AF73">IFERROR(INDEX(InTutoring[],SMALL(IF(InTutoring[Unit 5 Post-Test 2]="Yes",ROW(AssessmentData[])-1),ROW(71:71)),1),"")</f>
        <v/>
      </c>
      <c r="AG73" s="129" t="str" cm="1">
        <f t="array" ref="AG73">IFERROR(INDEX(InTutoring[],SMALL(IF(InTutoring[Unit 5 Post-Test 3]="Yes",ROW(AssessmentData[])-1),ROW(71:71)),1),"")</f>
        <v/>
      </c>
      <c r="AH73" s="129" t="str" cm="1">
        <f t="array" ref="AH73">IFERROR(INDEX(InTutoring[],SMALL(IF(InTutoring[Unit 5 Post-Test 4]="Yes",ROW(AssessmentData[])-1),ROW(71:71)),1),"")</f>
        <v/>
      </c>
      <c r="AI73" s="129" t="str" cm="1">
        <f t="array" ref="AI73">IFERROR(INDEX(InTutoring[],SMALL(IF(InTutoring[Unit 5 Post-Test 5]="Yes",ROW(AssessmentData[])-1),ROW(71:71)),1),"")</f>
        <v/>
      </c>
      <c r="AJ73" s="132"/>
      <c r="AK73" s="129" t="str" cm="1">
        <f t="array" ref="AK73">IFERROR(INDEX(InTutoring[],SMALL(IF(InTutoring[Unit 5 Assessment]="Yes",ROW(AssessmentData[])-1),ROW(71:71)),1),"")</f>
        <v/>
      </c>
      <c r="AL73" s="129" t="str" cm="1">
        <f t="array" ref="AL73">IFERROR(INDEX(InTutoring[],SMALL(IF(InTutoring[Unit 6 Post-Test 1]="Yes",ROW(AssessmentData[])-1),ROW(71:71)),1),"")</f>
        <v/>
      </c>
      <c r="AM73" s="129" t="str" cm="1">
        <f t="array" ref="AM73">IFERROR(INDEX(InTutoring[],SMALL(IF(InTutoring[Unit 6 Post-Test 2]="Yes",ROW(AssessmentData[])-1),ROW(71:71)),1),"")</f>
        <v/>
      </c>
      <c r="AN73" s="129" t="str" cm="1">
        <f t="array" ref="AN73">IFERROR(INDEX(InTutoring[],SMALL(IF(InTutoring[Unit 6 Post-Test 3]="Yes",ROW(AssessmentData[])-1),ROW(71:71)),1),"")</f>
        <v/>
      </c>
      <c r="AO73" s="129" t="str" cm="1">
        <f t="array" ref="AO73">IFERROR(INDEX(InTutoring[],SMALL(IF(InTutoring[Unit 6 Post-Test 4]="Yes",ROW(AssessmentData[])-1),ROW(71:71)),1),"")</f>
        <v/>
      </c>
      <c r="AP73" s="129" t="str" cm="1">
        <f t="array" ref="AP73">IFERROR(INDEX(InTutoring[],SMALL(IF(InTutoring[Unit 6 Post-Test 5]="Yes",ROW(AssessmentData[])-1),ROW(71:71)),1),"")</f>
        <v/>
      </c>
    </row>
    <row r="74" spans="2:42" x14ac:dyDescent="0.25">
      <c r="B74" s="129" t="str" cm="1">
        <f t="array" ref="B74">IFERROR(INDEX(InTutoring[],SMALL(IF(InTutoring[BOY Benchmark]="Yes",ROW(AssessmentData[])-1),ROW(72:72)),1),"")</f>
        <v/>
      </c>
      <c r="C74" s="129" t="str" cm="1">
        <f t="array" ref="C74">IFERROR(INDEX(InTutoring[],SMALL(IF(InTutoring[Unit 1 Post-Test 1]="Yes",ROW(AssessmentData[])-1),ROW(72:72)),1),"")</f>
        <v/>
      </c>
      <c r="D74" s="129" t="str" cm="1">
        <f t="array" ref="D74">IFERROR(INDEX(InTutoring[],SMALL(IF(InTutoring[Unit 1 Post-Test 2]="Yes",ROW(AssessmentData[])-1),ROW(72:72)),1),"")</f>
        <v/>
      </c>
      <c r="E74" s="129" t="str" cm="1">
        <f t="array" ref="E74">IFERROR(INDEX(InTutoring[],SMALL(IF(InTutoring[Unit 1 Post-Test 3]="Yes",ROW(AssessmentData[])-1),ROW(72:72)),1),"")</f>
        <v/>
      </c>
      <c r="F74" s="129" t="str" cm="1">
        <f t="array" ref="F74">IFERROR(INDEX(InTutoring[],SMALL(IF(InTutoring[Unit 1 Post-Test 4]="Yes",ROW(AssessmentData[])-1),ROW(72:72)),1),"")</f>
        <v/>
      </c>
      <c r="G74" s="131"/>
      <c r="H74" s="132"/>
      <c r="I74" s="129" t="str" cm="1">
        <f t="array" ref="I74">IFERROR(INDEX(InTutoring[],SMALL(IF(InTutoring[Unit 1 Assessment]="Yes",ROW(AssessmentData[])-1),ROW(72:72)),1),"")</f>
        <v/>
      </c>
      <c r="J74" s="129" t="str" cm="1">
        <f t="array" ref="J74">IFERROR(INDEX(InTutoring[],SMALL(IF(InTutoring[Unit 2 Post-Test 1]="Yes",ROW(AssessmentData[])-1),ROW(72:72)),1),"")</f>
        <v/>
      </c>
      <c r="K74" s="129" t="str" cm="1">
        <f t="array" ref="K74">IFERROR(INDEX(InTutoring[],SMALL(IF(InTutoring[Unit 2 Post-Test 2]="Yes",ROW(AssessmentData[])-1),ROW(72:72)),1),"")</f>
        <v/>
      </c>
      <c r="L74" s="129" t="str" cm="1">
        <f t="array" ref="L74">IFERROR(INDEX(InTutoring[],SMALL(IF(InTutoring[Unit 2 Post-Test 3]="Yes",ROW(AssessmentData[])-1),ROW(72:72)),1),"")</f>
        <v/>
      </c>
      <c r="M74" s="129" t="str" cm="1">
        <f t="array" ref="M74">IFERROR(INDEX(InTutoring[],SMALL(IF(InTutoring[Unit 2 Post-Test 4]="Yes",ROW(AssessmentData[])-1),ROW(72:72)),1),"")</f>
        <v/>
      </c>
      <c r="N74" s="129" t="str" cm="1">
        <f t="array" ref="N74">IFERROR(INDEX(InTutoring[],SMALL(IF(InTutoring[Unit 2 Post-Test 5]="Yes",ROW(AssessmentData[])-1),ROW(72:72)),1),"")</f>
        <v/>
      </c>
      <c r="O74" s="132"/>
      <c r="P74" s="129" t="str" cm="1">
        <f t="array" ref="P74">IFERROR(INDEX(InTutoring[],SMALL(IF(InTutoring[Unit 2 Assessment]="Yes",ROW(AssessmentData[])-1),ROW(72:72)),1),"")</f>
        <v/>
      </c>
      <c r="Q74" s="129" t="str" cm="1">
        <f t="array" ref="Q74">IFERROR(INDEX(InTutoring[],SMALL(IF(InTutoring[Unit 3 Post-Test 1]="Yes",ROW(AssessmentData[])-1),ROW(72:72)),1),"")</f>
        <v/>
      </c>
      <c r="R74" s="129" t="str" cm="1">
        <f t="array" ref="R74">IFERROR(INDEX(InTutoring[],SMALL(IF(InTutoring[Unit 3 Post-Test 2]="Yes",ROW(AssessmentData[])-1),ROW(72:72)),1),"")</f>
        <v/>
      </c>
      <c r="S74" s="129" t="str" cm="1">
        <f t="array" ref="S74">IFERROR(INDEX(InTutoring[],SMALL(IF(InTutoring[Unit 3 Post-Test 3]="Yes",ROW(AssessmentData[])-1),ROW(72:72)),1),"")</f>
        <v/>
      </c>
      <c r="T74" s="129" t="str" cm="1">
        <f t="array" ref="T74">IFERROR(INDEX(InTutoring[],SMALL(IF(InTutoring[Unit 3 Post-Test 4]="Yes",ROW(AssessmentData[])-1),ROW(72:72)),1),"")</f>
        <v/>
      </c>
      <c r="U74" s="129" t="str" cm="1">
        <f t="array" ref="U74">IFERROR(INDEX(InTutoring[],SMALL(IF(InTutoring[Unit 3 Post-Test 5]="Yes",ROW(AssessmentData[])-1),ROW(72:72)),1),"")</f>
        <v/>
      </c>
      <c r="V74" s="132"/>
      <c r="W74" s="129" t="str" cm="1">
        <f t="array" ref="W74">IFERROR(INDEX(InTutoring[],SMALL(IF(InTutoring[Unit 3 Assessment]="Yes",ROW(AssessmentData[])-1),ROW(72:72)),1),"")</f>
        <v/>
      </c>
      <c r="X74" s="129" t="str" cm="1">
        <f t="array" ref="X74">IFERROR(INDEX(InTutoring[],SMALL(IF(InTutoring[Unit 4 Post-Test 1]="Yes",ROW(AssessmentData[])-1),ROW(72:72)),1),"")</f>
        <v/>
      </c>
      <c r="Y74" s="129" t="str" cm="1">
        <f t="array" ref="Y74">IFERROR(INDEX(InTutoring[],SMALL(IF(InTutoring[Unit 4 Post-Test 2]="Yes",ROW(AssessmentData[])-1),ROW(72:72)),1),"")</f>
        <v/>
      </c>
      <c r="Z74" s="129" t="str" cm="1">
        <f t="array" ref="Z74">IFERROR(INDEX(InTutoring[],SMALL(IF(InTutoring[Unit 4 Post-Test 3]="Yes",ROW(AssessmentData[])-1),ROW(72:72)),1),"")</f>
        <v/>
      </c>
      <c r="AA74" s="129" t="str" cm="1">
        <f t="array" ref="AA74">IFERROR(INDEX(InTutoring[],SMALL(IF(InTutoring[Unit 4 Post-Test 4]="Yes",ROW(AssessmentData[])-1),ROW(72:72)),1),"")</f>
        <v/>
      </c>
      <c r="AB74" s="129" t="str" cm="1">
        <f t="array" ref="AB74">IFERROR(INDEX(InTutoring[],SMALL(IF(InTutoring[Unit 4 Post-Test 5]="Yes",ROW(AssessmentData[])-1),ROW(72:72)),1),"")</f>
        <v/>
      </c>
      <c r="AC74" s="132"/>
      <c r="AD74" s="129" t="str" cm="1">
        <f t="array" ref="AD74">IFERROR(INDEX(InTutoring[],SMALL(IF(InTutoring[Unit 4 Assessment]="Yes",ROW(AssessmentData[])-1),ROW(72:72)),1),"")</f>
        <v/>
      </c>
      <c r="AE74" s="129" t="str" cm="1">
        <f t="array" ref="AE74">IFERROR(INDEX(InTutoring[],SMALL(IF(InTutoring[Unit 5 Post-Test 1]="Yes",ROW(AssessmentData[])-1),ROW(72:72)),1),"")</f>
        <v/>
      </c>
      <c r="AF74" s="129" t="str" cm="1">
        <f t="array" ref="AF74">IFERROR(INDEX(InTutoring[],SMALL(IF(InTutoring[Unit 5 Post-Test 2]="Yes",ROW(AssessmentData[])-1),ROW(72:72)),1),"")</f>
        <v/>
      </c>
      <c r="AG74" s="129" t="str" cm="1">
        <f t="array" ref="AG74">IFERROR(INDEX(InTutoring[],SMALL(IF(InTutoring[Unit 5 Post-Test 3]="Yes",ROW(AssessmentData[])-1),ROW(72:72)),1),"")</f>
        <v/>
      </c>
      <c r="AH74" s="129" t="str" cm="1">
        <f t="array" ref="AH74">IFERROR(INDEX(InTutoring[],SMALL(IF(InTutoring[Unit 5 Post-Test 4]="Yes",ROW(AssessmentData[])-1),ROW(72:72)),1),"")</f>
        <v/>
      </c>
      <c r="AI74" s="129" t="str" cm="1">
        <f t="array" ref="AI74">IFERROR(INDEX(InTutoring[],SMALL(IF(InTutoring[Unit 5 Post-Test 5]="Yes",ROW(AssessmentData[])-1),ROW(72:72)),1),"")</f>
        <v/>
      </c>
      <c r="AJ74" s="132"/>
      <c r="AK74" s="129" t="str" cm="1">
        <f t="array" ref="AK74">IFERROR(INDEX(InTutoring[],SMALL(IF(InTutoring[Unit 5 Assessment]="Yes",ROW(AssessmentData[])-1),ROW(72:72)),1),"")</f>
        <v/>
      </c>
      <c r="AL74" s="129" t="str" cm="1">
        <f t="array" ref="AL74">IFERROR(INDEX(InTutoring[],SMALL(IF(InTutoring[Unit 6 Post-Test 1]="Yes",ROW(AssessmentData[])-1),ROW(72:72)),1),"")</f>
        <v/>
      </c>
      <c r="AM74" s="129" t="str" cm="1">
        <f t="array" ref="AM74">IFERROR(INDEX(InTutoring[],SMALL(IF(InTutoring[Unit 6 Post-Test 2]="Yes",ROW(AssessmentData[])-1),ROW(72:72)),1),"")</f>
        <v/>
      </c>
      <c r="AN74" s="129" t="str" cm="1">
        <f t="array" ref="AN74">IFERROR(INDEX(InTutoring[],SMALL(IF(InTutoring[Unit 6 Post-Test 3]="Yes",ROW(AssessmentData[])-1),ROW(72:72)),1),"")</f>
        <v/>
      </c>
      <c r="AO74" s="129" t="str" cm="1">
        <f t="array" ref="AO74">IFERROR(INDEX(InTutoring[],SMALL(IF(InTutoring[Unit 6 Post-Test 4]="Yes",ROW(AssessmentData[])-1),ROW(72:72)),1),"")</f>
        <v/>
      </c>
      <c r="AP74" s="129" t="str" cm="1">
        <f t="array" ref="AP74">IFERROR(INDEX(InTutoring[],SMALL(IF(InTutoring[Unit 6 Post-Test 5]="Yes",ROW(AssessmentData[])-1),ROW(72:72)),1),"")</f>
        <v/>
      </c>
    </row>
    <row r="75" spans="2:42" x14ac:dyDescent="0.25">
      <c r="B75" s="129" t="str" cm="1">
        <f t="array" ref="B75">IFERROR(INDEX(InTutoring[],SMALL(IF(InTutoring[BOY Benchmark]="Yes",ROW(AssessmentData[])-1),ROW(73:73)),1),"")</f>
        <v/>
      </c>
      <c r="C75" s="129" t="str" cm="1">
        <f t="array" ref="C75">IFERROR(INDEX(InTutoring[],SMALL(IF(InTutoring[Unit 1 Post-Test 1]="Yes",ROW(AssessmentData[])-1),ROW(73:73)),1),"")</f>
        <v/>
      </c>
      <c r="D75" s="129" t="str" cm="1">
        <f t="array" ref="D75">IFERROR(INDEX(InTutoring[],SMALL(IF(InTutoring[Unit 1 Post-Test 2]="Yes",ROW(AssessmentData[])-1),ROW(73:73)),1),"")</f>
        <v/>
      </c>
      <c r="E75" s="129" t="str" cm="1">
        <f t="array" ref="E75">IFERROR(INDEX(InTutoring[],SMALL(IF(InTutoring[Unit 1 Post-Test 3]="Yes",ROW(AssessmentData[])-1),ROW(73:73)),1),"")</f>
        <v/>
      </c>
      <c r="F75" s="129" t="str" cm="1">
        <f t="array" ref="F75">IFERROR(INDEX(InTutoring[],SMALL(IF(InTutoring[Unit 1 Post-Test 4]="Yes",ROW(AssessmentData[])-1),ROW(73:73)),1),"")</f>
        <v/>
      </c>
      <c r="G75" s="131"/>
      <c r="H75" s="132"/>
      <c r="I75" s="129" t="str" cm="1">
        <f t="array" ref="I75">IFERROR(INDEX(InTutoring[],SMALL(IF(InTutoring[Unit 1 Assessment]="Yes",ROW(AssessmentData[])-1),ROW(73:73)),1),"")</f>
        <v/>
      </c>
      <c r="J75" s="129" t="str" cm="1">
        <f t="array" ref="J75">IFERROR(INDEX(InTutoring[],SMALL(IF(InTutoring[Unit 2 Post-Test 1]="Yes",ROW(AssessmentData[])-1),ROW(73:73)),1),"")</f>
        <v/>
      </c>
      <c r="K75" s="129" t="str" cm="1">
        <f t="array" ref="K75">IFERROR(INDEX(InTutoring[],SMALL(IF(InTutoring[Unit 2 Post-Test 2]="Yes",ROW(AssessmentData[])-1),ROW(73:73)),1),"")</f>
        <v/>
      </c>
      <c r="L75" s="129" t="str" cm="1">
        <f t="array" ref="L75">IFERROR(INDEX(InTutoring[],SMALL(IF(InTutoring[Unit 2 Post-Test 3]="Yes",ROW(AssessmentData[])-1),ROW(73:73)),1),"")</f>
        <v/>
      </c>
      <c r="M75" s="129" t="str" cm="1">
        <f t="array" ref="M75">IFERROR(INDEX(InTutoring[],SMALL(IF(InTutoring[Unit 2 Post-Test 4]="Yes",ROW(AssessmentData[])-1),ROW(73:73)),1),"")</f>
        <v/>
      </c>
      <c r="N75" s="129" t="str" cm="1">
        <f t="array" ref="N75">IFERROR(INDEX(InTutoring[],SMALL(IF(InTutoring[Unit 2 Post-Test 5]="Yes",ROW(AssessmentData[])-1),ROW(73:73)),1),"")</f>
        <v/>
      </c>
      <c r="O75" s="132"/>
      <c r="P75" s="129" t="str" cm="1">
        <f t="array" ref="P75">IFERROR(INDEX(InTutoring[],SMALL(IF(InTutoring[Unit 2 Assessment]="Yes",ROW(AssessmentData[])-1),ROW(73:73)),1),"")</f>
        <v/>
      </c>
      <c r="Q75" s="129" t="str" cm="1">
        <f t="array" ref="Q75">IFERROR(INDEX(InTutoring[],SMALL(IF(InTutoring[Unit 3 Post-Test 1]="Yes",ROW(AssessmentData[])-1),ROW(73:73)),1),"")</f>
        <v/>
      </c>
      <c r="R75" s="129" t="str" cm="1">
        <f t="array" ref="R75">IFERROR(INDEX(InTutoring[],SMALL(IF(InTutoring[Unit 3 Post-Test 2]="Yes",ROW(AssessmentData[])-1),ROW(73:73)),1),"")</f>
        <v/>
      </c>
      <c r="S75" s="129" t="str" cm="1">
        <f t="array" ref="S75">IFERROR(INDEX(InTutoring[],SMALL(IF(InTutoring[Unit 3 Post-Test 3]="Yes",ROW(AssessmentData[])-1),ROW(73:73)),1),"")</f>
        <v/>
      </c>
      <c r="T75" s="129" t="str" cm="1">
        <f t="array" ref="T75">IFERROR(INDEX(InTutoring[],SMALL(IF(InTutoring[Unit 3 Post-Test 4]="Yes",ROW(AssessmentData[])-1),ROW(73:73)),1),"")</f>
        <v/>
      </c>
      <c r="U75" s="129" t="str" cm="1">
        <f t="array" ref="U75">IFERROR(INDEX(InTutoring[],SMALL(IF(InTutoring[Unit 3 Post-Test 5]="Yes",ROW(AssessmentData[])-1),ROW(73:73)),1),"")</f>
        <v/>
      </c>
      <c r="V75" s="132"/>
      <c r="W75" s="129" t="str" cm="1">
        <f t="array" ref="W75">IFERROR(INDEX(InTutoring[],SMALL(IF(InTutoring[Unit 3 Assessment]="Yes",ROW(AssessmentData[])-1),ROW(73:73)),1),"")</f>
        <v/>
      </c>
      <c r="X75" s="129" t="str" cm="1">
        <f t="array" ref="X75">IFERROR(INDEX(InTutoring[],SMALL(IF(InTutoring[Unit 4 Post-Test 1]="Yes",ROW(AssessmentData[])-1),ROW(73:73)),1),"")</f>
        <v/>
      </c>
      <c r="Y75" s="129" t="str" cm="1">
        <f t="array" ref="Y75">IFERROR(INDEX(InTutoring[],SMALL(IF(InTutoring[Unit 4 Post-Test 2]="Yes",ROW(AssessmentData[])-1),ROW(73:73)),1),"")</f>
        <v/>
      </c>
      <c r="Z75" s="129" t="str" cm="1">
        <f t="array" ref="Z75">IFERROR(INDEX(InTutoring[],SMALL(IF(InTutoring[Unit 4 Post-Test 3]="Yes",ROW(AssessmentData[])-1),ROW(73:73)),1),"")</f>
        <v/>
      </c>
      <c r="AA75" s="129" t="str" cm="1">
        <f t="array" ref="AA75">IFERROR(INDEX(InTutoring[],SMALL(IF(InTutoring[Unit 4 Post-Test 4]="Yes",ROW(AssessmentData[])-1),ROW(73:73)),1),"")</f>
        <v/>
      </c>
      <c r="AB75" s="129" t="str" cm="1">
        <f t="array" ref="AB75">IFERROR(INDEX(InTutoring[],SMALL(IF(InTutoring[Unit 4 Post-Test 5]="Yes",ROW(AssessmentData[])-1),ROW(73:73)),1),"")</f>
        <v/>
      </c>
      <c r="AC75" s="132"/>
      <c r="AD75" s="129" t="str" cm="1">
        <f t="array" ref="AD75">IFERROR(INDEX(InTutoring[],SMALL(IF(InTutoring[Unit 4 Assessment]="Yes",ROW(AssessmentData[])-1),ROW(73:73)),1),"")</f>
        <v/>
      </c>
      <c r="AE75" s="129" t="str" cm="1">
        <f t="array" ref="AE75">IFERROR(INDEX(InTutoring[],SMALL(IF(InTutoring[Unit 5 Post-Test 1]="Yes",ROW(AssessmentData[])-1),ROW(73:73)),1),"")</f>
        <v/>
      </c>
      <c r="AF75" s="129" t="str" cm="1">
        <f t="array" ref="AF75">IFERROR(INDEX(InTutoring[],SMALL(IF(InTutoring[Unit 5 Post-Test 2]="Yes",ROW(AssessmentData[])-1),ROW(73:73)),1),"")</f>
        <v/>
      </c>
      <c r="AG75" s="129" t="str" cm="1">
        <f t="array" ref="AG75">IFERROR(INDEX(InTutoring[],SMALL(IF(InTutoring[Unit 5 Post-Test 3]="Yes",ROW(AssessmentData[])-1),ROW(73:73)),1),"")</f>
        <v/>
      </c>
      <c r="AH75" s="129" t="str" cm="1">
        <f t="array" ref="AH75">IFERROR(INDEX(InTutoring[],SMALL(IF(InTutoring[Unit 5 Post-Test 4]="Yes",ROW(AssessmentData[])-1),ROW(73:73)),1),"")</f>
        <v/>
      </c>
      <c r="AI75" s="129" t="str" cm="1">
        <f t="array" ref="AI75">IFERROR(INDEX(InTutoring[],SMALL(IF(InTutoring[Unit 5 Post-Test 5]="Yes",ROW(AssessmentData[])-1),ROW(73:73)),1),"")</f>
        <v/>
      </c>
      <c r="AJ75" s="132"/>
      <c r="AK75" s="129" t="str" cm="1">
        <f t="array" ref="AK75">IFERROR(INDEX(InTutoring[],SMALL(IF(InTutoring[Unit 5 Assessment]="Yes",ROW(AssessmentData[])-1),ROW(73:73)),1),"")</f>
        <v/>
      </c>
      <c r="AL75" s="129" t="str" cm="1">
        <f t="array" ref="AL75">IFERROR(INDEX(InTutoring[],SMALL(IF(InTutoring[Unit 6 Post-Test 1]="Yes",ROW(AssessmentData[])-1),ROW(73:73)),1),"")</f>
        <v/>
      </c>
      <c r="AM75" s="129" t="str" cm="1">
        <f t="array" ref="AM75">IFERROR(INDEX(InTutoring[],SMALL(IF(InTutoring[Unit 6 Post-Test 2]="Yes",ROW(AssessmentData[])-1),ROW(73:73)),1),"")</f>
        <v/>
      </c>
      <c r="AN75" s="129" t="str" cm="1">
        <f t="array" ref="AN75">IFERROR(INDEX(InTutoring[],SMALL(IF(InTutoring[Unit 6 Post-Test 3]="Yes",ROW(AssessmentData[])-1),ROW(73:73)),1),"")</f>
        <v/>
      </c>
      <c r="AO75" s="129" t="str" cm="1">
        <f t="array" ref="AO75">IFERROR(INDEX(InTutoring[],SMALL(IF(InTutoring[Unit 6 Post-Test 4]="Yes",ROW(AssessmentData[])-1),ROW(73:73)),1),"")</f>
        <v/>
      </c>
      <c r="AP75" s="129" t="str" cm="1">
        <f t="array" ref="AP75">IFERROR(INDEX(InTutoring[],SMALL(IF(InTutoring[Unit 6 Post-Test 5]="Yes",ROW(AssessmentData[])-1),ROW(73:73)),1),"")</f>
        <v/>
      </c>
    </row>
    <row r="76" spans="2:42" x14ac:dyDescent="0.25">
      <c r="B76" s="129" t="str" cm="1">
        <f t="array" ref="B76">IFERROR(INDEX(InTutoring[],SMALL(IF(InTutoring[BOY Benchmark]="Yes",ROW(AssessmentData[])-1),ROW(74:74)),1),"")</f>
        <v/>
      </c>
      <c r="C76" s="129" t="str" cm="1">
        <f t="array" ref="C76">IFERROR(INDEX(InTutoring[],SMALL(IF(InTutoring[Unit 1 Post-Test 1]="Yes",ROW(AssessmentData[])-1),ROW(74:74)),1),"")</f>
        <v/>
      </c>
      <c r="D76" s="129" t="str" cm="1">
        <f t="array" ref="D76">IFERROR(INDEX(InTutoring[],SMALL(IF(InTutoring[Unit 1 Post-Test 2]="Yes",ROW(AssessmentData[])-1),ROW(74:74)),1),"")</f>
        <v/>
      </c>
      <c r="E76" s="129" t="str" cm="1">
        <f t="array" ref="E76">IFERROR(INDEX(InTutoring[],SMALL(IF(InTutoring[Unit 1 Post-Test 3]="Yes",ROW(AssessmentData[])-1),ROW(74:74)),1),"")</f>
        <v/>
      </c>
      <c r="F76" s="129" t="str" cm="1">
        <f t="array" ref="F76">IFERROR(INDEX(InTutoring[],SMALL(IF(InTutoring[Unit 1 Post-Test 4]="Yes",ROW(AssessmentData[])-1),ROW(74:74)),1),"")</f>
        <v/>
      </c>
      <c r="G76" s="131"/>
      <c r="H76" s="132"/>
      <c r="I76" s="129" t="str" cm="1">
        <f t="array" ref="I76">IFERROR(INDEX(InTutoring[],SMALL(IF(InTutoring[Unit 1 Assessment]="Yes",ROW(AssessmentData[])-1),ROW(74:74)),1),"")</f>
        <v/>
      </c>
      <c r="J76" s="129" t="str" cm="1">
        <f t="array" ref="J76">IFERROR(INDEX(InTutoring[],SMALL(IF(InTutoring[Unit 2 Post-Test 1]="Yes",ROW(AssessmentData[])-1),ROW(74:74)),1),"")</f>
        <v/>
      </c>
      <c r="K76" s="129" t="str" cm="1">
        <f t="array" ref="K76">IFERROR(INDEX(InTutoring[],SMALL(IF(InTutoring[Unit 2 Post-Test 2]="Yes",ROW(AssessmentData[])-1),ROW(74:74)),1),"")</f>
        <v/>
      </c>
      <c r="L76" s="129" t="str" cm="1">
        <f t="array" ref="L76">IFERROR(INDEX(InTutoring[],SMALL(IF(InTutoring[Unit 2 Post-Test 3]="Yes",ROW(AssessmentData[])-1),ROW(74:74)),1),"")</f>
        <v/>
      </c>
      <c r="M76" s="129" t="str" cm="1">
        <f t="array" ref="M76">IFERROR(INDEX(InTutoring[],SMALL(IF(InTutoring[Unit 2 Post-Test 4]="Yes",ROW(AssessmentData[])-1),ROW(74:74)),1),"")</f>
        <v/>
      </c>
      <c r="N76" s="129" t="str" cm="1">
        <f t="array" ref="N76">IFERROR(INDEX(InTutoring[],SMALL(IF(InTutoring[Unit 2 Post-Test 5]="Yes",ROW(AssessmentData[])-1),ROW(74:74)),1),"")</f>
        <v/>
      </c>
      <c r="O76" s="132"/>
      <c r="P76" s="129" t="str" cm="1">
        <f t="array" ref="P76">IFERROR(INDEX(InTutoring[],SMALL(IF(InTutoring[Unit 2 Assessment]="Yes",ROW(AssessmentData[])-1),ROW(74:74)),1),"")</f>
        <v/>
      </c>
      <c r="Q76" s="129" t="str" cm="1">
        <f t="array" ref="Q76">IFERROR(INDEX(InTutoring[],SMALL(IF(InTutoring[Unit 3 Post-Test 1]="Yes",ROW(AssessmentData[])-1),ROW(74:74)),1),"")</f>
        <v/>
      </c>
      <c r="R76" s="129" t="str" cm="1">
        <f t="array" ref="R76">IFERROR(INDEX(InTutoring[],SMALL(IF(InTutoring[Unit 3 Post-Test 2]="Yes",ROW(AssessmentData[])-1),ROW(74:74)),1),"")</f>
        <v/>
      </c>
      <c r="S76" s="129" t="str" cm="1">
        <f t="array" ref="S76">IFERROR(INDEX(InTutoring[],SMALL(IF(InTutoring[Unit 3 Post-Test 3]="Yes",ROW(AssessmentData[])-1),ROW(74:74)),1),"")</f>
        <v/>
      </c>
      <c r="T76" s="129" t="str" cm="1">
        <f t="array" ref="T76">IFERROR(INDEX(InTutoring[],SMALL(IF(InTutoring[Unit 3 Post-Test 4]="Yes",ROW(AssessmentData[])-1),ROW(74:74)),1),"")</f>
        <v/>
      </c>
      <c r="U76" s="129" t="str" cm="1">
        <f t="array" ref="U76">IFERROR(INDEX(InTutoring[],SMALL(IF(InTutoring[Unit 3 Post-Test 5]="Yes",ROW(AssessmentData[])-1),ROW(74:74)),1),"")</f>
        <v/>
      </c>
      <c r="V76" s="132"/>
      <c r="W76" s="129" t="str" cm="1">
        <f t="array" ref="W76">IFERROR(INDEX(InTutoring[],SMALL(IF(InTutoring[Unit 3 Assessment]="Yes",ROW(AssessmentData[])-1),ROW(74:74)),1),"")</f>
        <v/>
      </c>
      <c r="X76" s="129" t="str" cm="1">
        <f t="array" ref="X76">IFERROR(INDEX(InTutoring[],SMALL(IF(InTutoring[Unit 4 Post-Test 1]="Yes",ROW(AssessmentData[])-1),ROW(74:74)),1),"")</f>
        <v/>
      </c>
      <c r="Y76" s="129" t="str" cm="1">
        <f t="array" ref="Y76">IFERROR(INDEX(InTutoring[],SMALL(IF(InTutoring[Unit 4 Post-Test 2]="Yes",ROW(AssessmentData[])-1),ROW(74:74)),1),"")</f>
        <v/>
      </c>
      <c r="Z76" s="129" t="str" cm="1">
        <f t="array" ref="Z76">IFERROR(INDEX(InTutoring[],SMALL(IF(InTutoring[Unit 4 Post-Test 3]="Yes",ROW(AssessmentData[])-1),ROW(74:74)),1),"")</f>
        <v/>
      </c>
      <c r="AA76" s="129" t="str" cm="1">
        <f t="array" ref="AA76">IFERROR(INDEX(InTutoring[],SMALL(IF(InTutoring[Unit 4 Post-Test 4]="Yes",ROW(AssessmentData[])-1),ROW(74:74)),1),"")</f>
        <v/>
      </c>
      <c r="AB76" s="129" t="str" cm="1">
        <f t="array" ref="AB76">IFERROR(INDEX(InTutoring[],SMALL(IF(InTutoring[Unit 4 Post-Test 5]="Yes",ROW(AssessmentData[])-1),ROW(74:74)),1),"")</f>
        <v/>
      </c>
      <c r="AC76" s="132"/>
      <c r="AD76" s="129" t="str" cm="1">
        <f t="array" ref="AD76">IFERROR(INDEX(InTutoring[],SMALL(IF(InTutoring[Unit 4 Assessment]="Yes",ROW(AssessmentData[])-1),ROW(74:74)),1),"")</f>
        <v/>
      </c>
      <c r="AE76" s="129" t="str" cm="1">
        <f t="array" ref="AE76">IFERROR(INDEX(InTutoring[],SMALL(IF(InTutoring[Unit 5 Post-Test 1]="Yes",ROW(AssessmentData[])-1),ROW(74:74)),1),"")</f>
        <v/>
      </c>
      <c r="AF76" s="129" t="str" cm="1">
        <f t="array" ref="AF76">IFERROR(INDEX(InTutoring[],SMALL(IF(InTutoring[Unit 5 Post-Test 2]="Yes",ROW(AssessmentData[])-1),ROW(74:74)),1),"")</f>
        <v/>
      </c>
      <c r="AG76" s="129" t="str" cm="1">
        <f t="array" ref="AG76">IFERROR(INDEX(InTutoring[],SMALL(IF(InTutoring[Unit 5 Post-Test 3]="Yes",ROW(AssessmentData[])-1),ROW(74:74)),1),"")</f>
        <v/>
      </c>
      <c r="AH76" s="129" t="str" cm="1">
        <f t="array" ref="AH76">IFERROR(INDEX(InTutoring[],SMALL(IF(InTutoring[Unit 5 Post-Test 4]="Yes",ROW(AssessmentData[])-1),ROW(74:74)),1),"")</f>
        <v/>
      </c>
      <c r="AI76" s="129" t="str" cm="1">
        <f t="array" ref="AI76">IFERROR(INDEX(InTutoring[],SMALL(IF(InTutoring[Unit 5 Post-Test 5]="Yes",ROW(AssessmentData[])-1),ROW(74:74)),1),"")</f>
        <v/>
      </c>
      <c r="AJ76" s="132"/>
      <c r="AK76" s="129" t="str" cm="1">
        <f t="array" ref="AK76">IFERROR(INDEX(InTutoring[],SMALL(IF(InTutoring[Unit 5 Assessment]="Yes",ROW(AssessmentData[])-1),ROW(74:74)),1),"")</f>
        <v/>
      </c>
      <c r="AL76" s="129" t="str" cm="1">
        <f t="array" ref="AL76">IFERROR(INDEX(InTutoring[],SMALL(IF(InTutoring[Unit 6 Post-Test 1]="Yes",ROW(AssessmentData[])-1),ROW(74:74)),1),"")</f>
        <v/>
      </c>
      <c r="AM76" s="129" t="str" cm="1">
        <f t="array" ref="AM76">IFERROR(INDEX(InTutoring[],SMALL(IF(InTutoring[Unit 6 Post-Test 2]="Yes",ROW(AssessmentData[])-1),ROW(74:74)),1),"")</f>
        <v/>
      </c>
      <c r="AN76" s="129" t="str" cm="1">
        <f t="array" ref="AN76">IFERROR(INDEX(InTutoring[],SMALL(IF(InTutoring[Unit 6 Post-Test 3]="Yes",ROW(AssessmentData[])-1),ROW(74:74)),1),"")</f>
        <v/>
      </c>
      <c r="AO76" s="129" t="str" cm="1">
        <f t="array" ref="AO76">IFERROR(INDEX(InTutoring[],SMALL(IF(InTutoring[Unit 6 Post-Test 4]="Yes",ROW(AssessmentData[])-1),ROW(74:74)),1),"")</f>
        <v/>
      </c>
      <c r="AP76" s="129" t="str" cm="1">
        <f t="array" ref="AP76">IFERROR(INDEX(InTutoring[],SMALL(IF(InTutoring[Unit 6 Post-Test 5]="Yes",ROW(AssessmentData[])-1),ROW(74:74)),1),"")</f>
        <v/>
      </c>
    </row>
    <row r="77" spans="2:42" x14ac:dyDescent="0.25">
      <c r="B77" s="129" t="str" cm="1">
        <f t="array" ref="B77">IFERROR(INDEX(InTutoring[],SMALL(IF(InTutoring[BOY Benchmark]="Yes",ROW(AssessmentData[])-1),ROW(75:75)),1),"")</f>
        <v/>
      </c>
      <c r="C77" s="129" t="str" cm="1">
        <f t="array" ref="C77">IFERROR(INDEX(InTutoring[],SMALL(IF(InTutoring[Unit 1 Post-Test 1]="Yes",ROW(AssessmentData[])-1),ROW(75:75)),1),"")</f>
        <v/>
      </c>
      <c r="D77" s="129" t="str" cm="1">
        <f t="array" ref="D77">IFERROR(INDEX(InTutoring[],SMALL(IF(InTutoring[Unit 1 Post-Test 2]="Yes",ROW(AssessmentData[])-1),ROW(75:75)),1),"")</f>
        <v/>
      </c>
      <c r="E77" s="129" t="str" cm="1">
        <f t="array" ref="E77">IFERROR(INDEX(InTutoring[],SMALL(IF(InTutoring[Unit 1 Post-Test 3]="Yes",ROW(AssessmentData[])-1),ROW(75:75)),1),"")</f>
        <v/>
      </c>
      <c r="F77" s="129" t="str" cm="1">
        <f t="array" ref="F77">IFERROR(INDEX(InTutoring[],SMALL(IF(InTutoring[Unit 1 Post-Test 4]="Yes",ROW(AssessmentData[])-1),ROW(75:75)),1),"")</f>
        <v/>
      </c>
      <c r="G77" s="131"/>
      <c r="H77" s="132"/>
      <c r="I77" s="129" t="str" cm="1">
        <f t="array" ref="I77">IFERROR(INDEX(InTutoring[],SMALL(IF(InTutoring[Unit 1 Assessment]="Yes",ROW(AssessmentData[])-1),ROW(75:75)),1),"")</f>
        <v/>
      </c>
      <c r="J77" s="129" t="str" cm="1">
        <f t="array" ref="J77">IFERROR(INDEX(InTutoring[],SMALL(IF(InTutoring[Unit 2 Post-Test 1]="Yes",ROW(AssessmentData[])-1),ROW(75:75)),1),"")</f>
        <v/>
      </c>
      <c r="K77" s="129" t="str" cm="1">
        <f t="array" ref="K77">IFERROR(INDEX(InTutoring[],SMALL(IF(InTutoring[Unit 2 Post-Test 2]="Yes",ROW(AssessmentData[])-1),ROW(75:75)),1),"")</f>
        <v/>
      </c>
      <c r="L77" s="129" t="str" cm="1">
        <f t="array" ref="L77">IFERROR(INDEX(InTutoring[],SMALL(IF(InTutoring[Unit 2 Post-Test 3]="Yes",ROW(AssessmentData[])-1),ROW(75:75)),1),"")</f>
        <v/>
      </c>
      <c r="M77" s="129" t="str" cm="1">
        <f t="array" ref="M77">IFERROR(INDEX(InTutoring[],SMALL(IF(InTutoring[Unit 2 Post-Test 4]="Yes",ROW(AssessmentData[])-1),ROW(75:75)),1),"")</f>
        <v/>
      </c>
      <c r="N77" s="129" t="str" cm="1">
        <f t="array" ref="N77">IFERROR(INDEX(InTutoring[],SMALL(IF(InTutoring[Unit 2 Post-Test 5]="Yes",ROW(AssessmentData[])-1),ROW(75:75)),1),"")</f>
        <v/>
      </c>
      <c r="O77" s="132"/>
      <c r="P77" s="129" t="str" cm="1">
        <f t="array" ref="P77">IFERROR(INDEX(InTutoring[],SMALL(IF(InTutoring[Unit 2 Assessment]="Yes",ROW(AssessmentData[])-1),ROW(75:75)),1),"")</f>
        <v/>
      </c>
      <c r="Q77" s="129" t="str" cm="1">
        <f t="array" ref="Q77">IFERROR(INDEX(InTutoring[],SMALL(IF(InTutoring[Unit 3 Post-Test 1]="Yes",ROW(AssessmentData[])-1),ROW(75:75)),1),"")</f>
        <v/>
      </c>
      <c r="R77" s="129" t="str" cm="1">
        <f t="array" ref="R77">IFERROR(INDEX(InTutoring[],SMALL(IF(InTutoring[Unit 3 Post-Test 2]="Yes",ROW(AssessmentData[])-1),ROW(75:75)),1),"")</f>
        <v/>
      </c>
      <c r="S77" s="129" t="str" cm="1">
        <f t="array" ref="S77">IFERROR(INDEX(InTutoring[],SMALL(IF(InTutoring[Unit 3 Post-Test 3]="Yes",ROW(AssessmentData[])-1),ROW(75:75)),1),"")</f>
        <v/>
      </c>
      <c r="T77" s="129" t="str" cm="1">
        <f t="array" ref="T77">IFERROR(INDEX(InTutoring[],SMALL(IF(InTutoring[Unit 3 Post-Test 4]="Yes",ROW(AssessmentData[])-1),ROW(75:75)),1),"")</f>
        <v/>
      </c>
      <c r="U77" s="129" t="str" cm="1">
        <f t="array" ref="U77">IFERROR(INDEX(InTutoring[],SMALL(IF(InTutoring[Unit 3 Post-Test 5]="Yes",ROW(AssessmentData[])-1),ROW(75:75)),1),"")</f>
        <v/>
      </c>
      <c r="V77" s="132"/>
      <c r="W77" s="129" t="str" cm="1">
        <f t="array" ref="W77">IFERROR(INDEX(InTutoring[],SMALL(IF(InTutoring[Unit 3 Assessment]="Yes",ROW(AssessmentData[])-1),ROW(75:75)),1),"")</f>
        <v/>
      </c>
      <c r="X77" s="129" t="str" cm="1">
        <f t="array" ref="X77">IFERROR(INDEX(InTutoring[],SMALL(IF(InTutoring[Unit 4 Post-Test 1]="Yes",ROW(AssessmentData[])-1),ROW(75:75)),1),"")</f>
        <v/>
      </c>
      <c r="Y77" s="129" t="str" cm="1">
        <f t="array" ref="Y77">IFERROR(INDEX(InTutoring[],SMALL(IF(InTutoring[Unit 4 Post-Test 2]="Yes",ROW(AssessmentData[])-1),ROW(75:75)),1),"")</f>
        <v/>
      </c>
      <c r="Z77" s="129" t="str" cm="1">
        <f t="array" ref="Z77">IFERROR(INDEX(InTutoring[],SMALL(IF(InTutoring[Unit 4 Post-Test 3]="Yes",ROW(AssessmentData[])-1),ROW(75:75)),1),"")</f>
        <v/>
      </c>
      <c r="AA77" s="129" t="str" cm="1">
        <f t="array" ref="AA77">IFERROR(INDEX(InTutoring[],SMALL(IF(InTutoring[Unit 4 Post-Test 4]="Yes",ROW(AssessmentData[])-1),ROW(75:75)),1),"")</f>
        <v/>
      </c>
      <c r="AB77" s="129" t="str" cm="1">
        <f t="array" ref="AB77">IFERROR(INDEX(InTutoring[],SMALL(IF(InTutoring[Unit 4 Post-Test 5]="Yes",ROW(AssessmentData[])-1),ROW(75:75)),1),"")</f>
        <v/>
      </c>
      <c r="AC77" s="132"/>
      <c r="AD77" s="129" t="str" cm="1">
        <f t="array" ref="AD77">IFERROR(INDEX(InTutoring[],SMALL(IF(InTutoring[Unit 4 Assessment]="Yes",ROW(AssessmentData[])-1),ROW(75:75)),1),"")</f>
        <v/>
      </c>
      <c r="AE77" s="129" t="str" cm="1">
        <f t="array" ref="AE77">IFERROR(INDEX(InTutoring[],SMALL(IF(InTutoring[Unit 5 Post-Test 1]="Yes",ROW(AssessmentData[])-1),ROW(75:75)),1),"")</f>
        <v/>
      </c>
      <c r="AF77" s="129" t="str" cm="1">
        <f t="array" ref="AF77">IFERROR(INDEX(InTutoring[],SMALL(IF(InTutoring[Unit 5 Post-Test 2]="Yes",ROW(AssessmentData[])-1),ROW(75:75)),1),"")</f>
        <v/>
      </c>
      <c r="AG77" s="129" t="str" cm="1">
        <f t="array" ref="AG77">IFERROR(INDEX(InTutoring[],SMALL(IF(InTutoring[Unit 5 Post-Test 3]="Yes",ROW(AssessmentData[])-1),ROW(75:75)),1),"")</f>
        <v/>
      </c>
      <c r="AH77" s="129" t="str" cm="1">
        <f t="array" ref="AH77">IFERROR(INDEX(InTutoring[],SMALL(IF(InTutoring[Unit 5 Post-Test 4]="Yes",ROW(AssessmentData[])-1),ROW(75:75)),1),"")</f>
        <v/>
      </c>
      <c r="AI77" s="129" t="str" cm="1">
        <f t="array" ref="AI77">IFERROR(INDEX(InTutoring[],SMALL(IF(InTutoring[Unit 5 Post-Test 5]="Yes",ROW(AssessmentData[])-1),ROW(75:75)),1),"")</f>
        <v/>
      </c>
      <c r="AJ77" s="132"/>
      <c r="AK77" s="129" t="str" cm="1">
        <f t="array" ref="AK77">IFERROR(INDEX(InTutoring[],SMALL(IF(InTutoring[Unit 5 Assessment]="Yes",ROW(AssessmentData[])-1),ROW(75:75)),1),"")</f>
        <v/>
      </c>
      <c r="AL77" s="129" t="str" cm="1">
        <f t="array" ref="AL77">IFERROR(INDEX(InTutoring[],SMALL(IF(InTutoring[Unit 6 Post-Test 1]="Yes",ROW(AssessmentData[])-1),ROW(75:75)),1),"")</f>
        <v/>
      </c>
      <c r="AM77" s="129" t="str" cm="1">
        <f t="array" ref="AM77">IFERROR(INDEX(InTutoring[],SMALL(IF(InTutoring[Unit 6 Post-Test 2]="Yes",ROW(AssessmentData[])-1),ROW(75:75)),1),"")</f>
        <v/>
      </c>
      <c r="AN77" s="129" t="str" cm="1">
        <f t="array" ref="AN77">IFERROR(INDEX(InTutoring[],SMALL(IF(InTutoring[Unit 6 Post-Test 3]="Yes",ROW(AssessmentData[])-1),ROW(75:75)),1),"")</f>
        <v/>
      </c>
      <c r="AO77" s="129" t="str" cm="1">
        <f t="array" ref="AO77">IFERROR(INDEX(InTutoring[],SMALL(IF(InTutoring[Unit 6 Post-Test 4]="Yes",ROW(AssessmentData[])-1),ROW(75:75)),1),"")</f>
        <v/>
      </c>
      <c r="AP77" s="129" t="str" cm="1">
        <f t="array" ref="AP77">IFERROR(INDEX(InTutoring[],SMALL(IF(InTutoring[Unit 6 Post-Test 5]="Yes",ROW(AssessmentData[])-1),ROW(75:75)),1),"")</f>
        <v/>
      </c>
    </row>
    <row r="78" spans="2:42" x14ac:dyDescent="0.25">
      <c r="B78" s="129" t="str" cm="1">
        <f t="array" ref="B78">IFERROR(INDEX(InTutoring[],SMALL(IF(InTutoring[BOY Benchmark]="Yes",ROW(AssessmentData[])-1),ROW(76:76)),1),"")</f>
        <v/>
      </c>
      <c r="C78" s="129" t="str" cm="1">
        <f t="array" ref="C78">IFERROR(INDEX(InTutoring[],SMALL(IF(InTutoring[Unit 1 Post-Test 1]="Yes",ROW(AssessmentData[])-1),ROW(76:76)),1),"")</f>
        <v/>
      </c>
      <c r="D78" s="129" t="str" cm="1">
        <f t="array" ref="D78">IFERROR(INDEX(InTutoring[],SMALL(IF(InTutoring[Unit 1 Post-Test 2]="Yes",ROW(AssessmentData[])-1),ROW(76:76)),1),"")</f>
        <v/>
      </c>
      <c r="E78" s="129" t="str" cm="1">
        <f t="array" ref="E78">IFERROR(INDEX(InTutoring[],SMALL(IF(InTutoring[Unit 1 Post-Test 3]="Yes",ROW(AssessmentData[])-1),ROW(76:76)),1),"")</f>
        <v/>
      </c>
      <c r="F78" s="129" t="str" cm="1">
        <f t="array" ref="F78">IFERROR(INDEX(InTutoring[],SMALL(IF(InTutoring[Unit 1 Post-Test 4]="Yes",ROW(AssessmentData[])-1),ROW(76:76)),1),"")</f>
        <v/>
      </c>
      <c r="G78" s="131"/>
      <c r="H78" s="132"/>
      <c r="I78" s="129" t="str" cm="1">
        <f t="array" ref="I78">IFERROR(INDEX(InTutoring[],SMALL(IF(InTutoring[Unit 1 Assessment]="Yes",ROW(AssessmentData[])-1),ROW(76:76)),1),"")</f>
        <v/>
      </c>
      <c r="J78" s="129" t="str" cm="1">
        <f t="array" ref="J78">IFERROR(INDEX(InTutoring[],SMALL(IF(InTutoring[Unit 2 Post-Test 1]="Yes",ROW(AssessmentData[])-1),ROW(76:76)),1),"")</f>
        <v/>
      </c>
      <c r="K78" s="129" t="str" cm="1">
        <f t="array" ref="K78">IFERROR(INDEX(InTutoring[],SMALL(IF(InTutoring[Unit 2 Post-Test 2]="Yes",ROW(AssessmentData[])-1),ROW(76:76)),1),"")</f>
        <v/>
      </c>
      <c r="L78" s="129" t="str" cm="1">
        <f t="array" ref="L78">IFERROR(INDEX(InTutoring[],SMALL(IF(InTutoring[Unit 2 Post-Test 3]="Yes",ROW(AssessmentData[])-1),ROW(76:76)),1),"")</f>
        <v/>
      </c>
      <c r="M78" s="129" t="str" cm="1">
        <f t="array" ref="M78">IFERROR(INDEX(InTutoring[],SMALL(IF(InTutoring[Unit 2 Post-Test 4]="Yes",ROW(AssessmentData[])-1),ROW(76:76)),1),"")</f>
        <v/>
      </c>
      <c r="N78" s="129" t="str" cm="1">
        <f t="array" ref="N78">IFERROR(INDEX(InTutoring[],SMALL(IF(InTutoring[Unit 2 Post-Test 5]="Yes",ROW(AssessmentData[])-1),ROW(76:76)),1),"")</f>
        <v/>
      </c>
      <c r="O78" s="132"/>
      <c r="P78" s="129" t="str" cm="1">
        <f t="array" ref="P78">IFERROR(INDEX(InTutoring[],SMALL(IF(InTutoring[Unit 2 Assessment]="Yes",ROW(AssessmentData[])-1),ROW(76:76)),1),"")</f>
        <v/>
      </c>
      <c r="Q78" s="129" t="str" cm="1">
        <f t="array" ref="Q78">IFERROR(INDEX(InTutoring[],SMALL(IF(InTutoring[Unit 3 Post-Test 1]="Yes",ROW(AssessmentData[])-1),ROW(76:76)),1),"")</f>
        <v/>
      </c>
      <c r="R78" s="129" t="str" cm="1">
        <f t="array" ref="R78">IFERROR(INDEX(InTutoring[],SMALL(IF(InTutoring[Unit 3 Post-Test 2]="Yes",ROW(AssessmentData[])-1),ROW(76:76)),1),"")</f>
        <v/>
      </c>
      <c r="S78" s="129" t="str" cm="1">
        <f t="array" ref="S78">IFERROR(INDEX(InTutoring[],SMALL(IF(InTutoring[Unit 3 Post-Test 3]="Yes",ROW(AssessmentData[])-1),ROW(76:76)),1),"")</f>
        <v/>
      </c>
      <c r="T78" s="129" t="str" cm="1">
        <f t="array" ref="T78">IFERROR(INDEX(InTutoring[],SMALL(IF(InTutoring[Unit 3 Post-Test 4]="Yes",ROW(AssessmentData[])-1),ROW(76:76)),1),"")</f>
        <v/>
      </c>
      <c r="U78" s="129" t="str" cm="1">
        <f t="array" ref="U78">IFERROR(INDEX(InTutoring[],SMALL(IF(InTutoring[Unit 3 Post-Test 5]="Yes",ROW(AssessmentData[])-1),ROW(76:76)),1),"")</f>
        <v/>
      </c>
      <c r="V78" s="132"/>
      <c r="W78" s="129" t="str" cm="1">
        <f t="array" ref="W78">IFERROR(INDEX(InTutoring[],SMALL(IF(InTutoring[Unit 3 Assessment]="Yes",ROW(AssessmentData[])-1),ROW(76:76)),1),"")</f>
        <v/>
      </c>
      <c r="X78" s="129" t="str" cm="1">
        <f t="array" ref="X78">IFERROR(INDEX(InTutoring[],SMALL(IF(InTutoring[Unit 4 Post-Test 1]="Yes",ROW(AssessmentData[])-1),ROW(76:76)),1),"")</f>
        <v/>
      </c>
      <c r="Y78" s="129" t="str" cm="1">
        <f t="array" ref="Y78">IFERROR(INDEX(InTutoring[],SMALL(IF(InTutoring[Unit 4 Post-Test 2]="Yes",ROW(AssessmentData[])-1),ROW(76:76)),1),"")</f>
        <v/>
      </c>
      <c r="Z78" s="129" t="str" cm="1">
        <f t="array" ref="Z78">IFERROR(INDEX(InTutoring[],SMALL(IF(InTutoring[Unit 4 Post-Test 3]="Yes",ROW(AssessmentData[])-1),ROW(76:76)),1),"")</f>
        <v/>
      </c>
      <c r="AA78" s="129" t="str" cm="1">
        <f t="array" ref="AA78">IFERROR(INDEX(InTutoring[],SMALL(IF(InTutoring[Unit 4 Post-Test 4]="Yes",ROW(AssessmentData[])-1),ROW(76:76)),1),"")</f>
        <v/>
      </c>
      <c r="AB78" s="129" t="str" cm="1">
        <f t="array" ref="AB78">IFERROR(INDEX(InTutoring[],SMALL(IF(InTutoring[Unit 4 Post-Test 5]="Yes",ROW(AssessmentData[])-1),ROW(76:76)),1),"")</f>
        <v/>
      </c>
      <c r="AC78" s="132"/>
      <c r="AD78" s="129" t="str" cm="1">
        <f t="array" ref="AD78">IFERROR(INDEX(InTutoring[],SMALL(IF(InTutoring[Unit 4 Assessment]="Yes",ROW(AssessmentData[])-1),ROW(76:76)),1),"")</f>
        <v/>
      </c>
      <c r="AE78" s="129" t="str" cm="1">
        <f t="array" ref="AE78">IFERROR(INDEX(InTutoring[],SMALL(IF(InTutoring[Unit 5 Post-Test 1]="Yes",ROW(AssessmentData[])-1),ROW(76:76)),1),"")</f>
        <v/>
      </c>
      <c r="AF78" s="129" t="str" cm="1">
        <f t="array" ref="AF78">IFERROR(INDEX(InTutoring[],SMALL(IF(InTutoring[Unit 5 Post-Test 2]="Yes",ROW(AssessmentData[])-1),ROW(76:76)),1),"")</f>
        <v/>
      </c>
      <c r="AG78" s="129" t="str" cm="1">
        <f t="array" ref="AG78">IFERROR(INDEX(InTutoring[],SMALL(IF(InTutoring[Unit 5 Post-Test 3]="Yes",ROW(AssessmentData[])-1),ROW(76:76)),1),"")</f>
        <v/>
      </c>
      <c r="AH78" s="129" t="str" cm="1">
        <f t="array" ref="AH78">IFERROR(INDEX(InTutoring[],SMALL(IF(InTutoring[Unit 5 Post-Test 4]="Yes",ROW(AssessmentData[])-1),ROW(76:76)),1),"")</f>
        <v/>
      </c>
      <c r="AI78" s="129" t="str" cm="1">
        <f t="array" ref="AI78">IFERROR(INDEX(InTutoring[],SMALL(IF(InTutoring[Unit 5 Post-Test 5]="Yes",ROW(AssessmentData[])-1),ROW(76:76)),1),"")</f>
        <v/>
      </c>
      <c r="AJ78" s="132"/>
      <c r="AK78" s="129" t="str" cm="1">
        <f t="array" ref="AK78">IFERROR(INDEX(InTutoring[],SMALL(IF(InTutoring[Unit 5 Assessment]="Yes",ROW(AssessmentData[])-1),ROW(76:76)),1),"")</f>
        <v/>
      </c>
      <c r="AL78" s="129" t="str" cm="1">
        <f t="array" ref="AL78">IFERROR(INDEX(InTutoring[],SMALL(IF(InTutoring[Unit 6 Post-Test 1]="Yes",ROW(AssessmentData[])-1),ROW(76:76)),1),"")</f>
        <v/>
      </c>
      <c r="AM78" s="129" t="str" cm="1">
        <f t="array" ref="AM78">IFERROR(INDEX(InTutoring[],SMALL(IF(InTutoring[Unit 6 Post-Test 2]="Yes",ROW(AssessmentData[])-1),ROW(76:76)),1),"")</f>
        <v/>
      </c>
      <c r="AN78" s="129" t="str" cm="1">
        <f t="array" ref="AN78">IFERROR(INDEX(InTutoring[],SMALL(IF(InTutoring[Unit 6 Post-Test 3]="Yes",ROW(AssessmentData[])-1),ROW(76:76)),1),"")</f>
        <v/>
      </c>
      <c r="AO78" s="129" t="str" cm="1">
        <f t="array" ref="AO78">IFERROR(INDEX(InTutoring[],SMALL(IF(InTutoring[Unit 6 Post-Test 4]="Yes",ROW(AssessmentData[])-1),ROW(76:76)),1),"")</f>
        <v/>
      </c>
      <c r="AP78" s="129" t="str" cm="1">
        <f t="array" ref="AP78">IFERROR(INDEX(InTutoring[],SMALL(IF(InTutoring[Unit 6 Post-Test 5]="Yes",ROW(AssessmentData[])-1),ROW(76:76)),1),"")</f>
        <v/>
      </c>
    </row>
    <row r="79" spans="2:42" x14ac:dyDescent="0.25">
      <c r="B79" s="129" t="str" cm="1">
        <f t="array" ref="B79">IFERROR(INDEX(InTutoring[],SMALL(IF(InTutoring[BOY Benchmark]="Yes",ROW(AssessmentData[])-1),ROW(77:77)),1),"")</f>
        <v/>
      </c>
      <c r="C79" s="129" t="str" cm="1">
        <f t="array" ref="C79">IFERROR(INDEX(InTutoring[],SMALL(IF(InTutoring[Unit 1 Post-Test 1]="Yes",ROW(AssessmentData[])-1),ROW(77:77)),1),"")</f>
        <v/>
      </c>
      <c r="D79" s="129" t="str" cm="1">
        <f t="array" ref="D79">IFERROR(INDEX(InTutoring[],SMALL(IF(InTutoring[Unit 1 Post-Test 2]="Yes",ROW(AssessmentData[])-1),ROW(77:77)),1),"")</f>
        <v/>
      </c>
      <c r="E79" s="129" t="str" cm="1">
        <f t="array" ref="E79">IFERROR(INDEX(InTutoring[],SMALL(IF(InTutoring[Unit 1 Post-Test 3]="Yes",ROW(AssessmentData[])-1),ROW(77:77)),1),"")</f>
        <v/>
      </c>
      <c r="F79" s="129" t="str" cm="1">
        <f t="array" ref="F79">IFERROR(INDEX(InTutoring[],SMALL(IF(InTutoring[Unit 1 Post-Test 4]="Yes",ROW(AssessmentData[])-1),ROW(77:77)),1),"")</f>
        <v/>
      </c>
      <c r="G79" s="131"/>
      <c r="H79" s="132"/>
      <c r="I79" s="129" t="str" cm="1">
        <f t="array" ref="I79">IFERROR(INDEX(InTutoring[],SMALL(IF(InTutoring[Unit 1 Assessment]="Yes",ROW(AssessmentData[])-1),ROW(77:77)),1),"")</f>
        <v/>
      </c>
      <c r="J79" s="129" t="str" cm="1">
        <f t="array" ref="J79">IFERROR(INDEX(InTutoring[],SMALL(IF(InTutoring[Unit 2 Post-Test 1]="Yes",ROW(AssessmentData[])-1),ROW(77:77)),1),"")</f>
        <v/>
      </c>
      <c r="K79" s="129" t="str" cm="1">
        <f t="array" ref="K79">IFERROR(INDEX(InTutoring[],SMALL(IF(InTutoring[Unit 2 Post-Test 2]="Yes",ROW(AssessmentData[])-1),ROW(77:77)),1),"")</f>
        <v/>
      </c>
      <c r="L79" s="129" t="str" cm="1">
        <f t="array" ref="L79">IFERROR(INDEX(InTutoring[],SMALL(IF(InTutoring[Unit 2 Post-Test 3]="Yes",ROW(AssessmentData[])-1),ROW(77:77)),1),"")</f>
        <v/>
      </c>
      <c r="M79" s="129" t="str" cm="1">
        <f t="array" ref="M79">IFERROR(INDEX(InTutoring[],SMALL(IF(InTutoring[Unit 2 Post-Test 4]="Yes",ROW(AssessmentData[])-1),ROW(77:77)),1),"")</f>
        <v/>
      </c>
      <c r="N79" s="129" t="str" cm="1">
        <f t="array" ref="N79">IFERROR(INDEX(InTutoring[],SMALL(IF(InTutoring[Unit 2 Post-Test 5]="Yes",ROW(AssessmentData[])-1),ROW(77:77)),1),"")</f>
        <v/>
      </c>
      <c r="O79" s="132"/>
      <c r="P79" s="129" t="str" cm="1">
        <f t="array" ref="P79">IFERROR(INDEX(InTutoring[],SMALL(IF(InTutoring[Unit 2 Assessment]="Yes",ROW(AssessmentData[])-1),ROW(77:77)),1),"")</f>
        <v/>
      </c>
      <c r="Q79" s="129" t="str" cm="1">
        <f t="array" ref="Q79">IFERROR(INDEX(InTutoring[],SMALL(IF(InTutoring[Unit 3 Post-Test 1]="Yes",ROW(AssessmentData[])-1),ROW(77:77)),1),"")</f>
        <v/>
      </c>
      <c r="R79" s="129" t="str" cm="1">
        <f t="array" ref="R79">IFERROR(INDEX(InTutoring[],SMALL(IF(InTutoring[Unit 3 Post-Test 2]="Yes",ROW(AssessmentData[])-1),ROW(77:77)),1),"")</f>
        <v/>
      </c>
      <c r="S79" s="129" t="str" cm="1">
        <f t="array" ref="S79">IFERROR(INDEX(InTutoring[],SMALL(IF(InTutoring[Unit 3 Post-Test 3]="Yes",ROW(AssessmentData[])-1),ROW(77:77)),1),"")</f>
        <v/>
      </c>
      <c r="T79" s="129" t="str" cm="1">
        <f t="array" ref="T79">IFERROR(INDEX(InTutoring[],SMALL(IF(InTutoring[Unit 3 Post-Test 4]="Yes",ROW(AssessmentData[])-1),ROW(77:77)),1),"")</f>
        <v/>
      </c>
      <c r="U79" s="129" t="str" cm="1">
        <f t="array" ref="U79">IFERROR(INDEX(InTutoring[],SMALL(IF(InTutoring[Unit 3 Post-Test 5]="Yes",ROW(AssessmentData[])-1),ROW(77:77)),1),"")</f>
        <v/>
      </c>
      <c r="V79" s="132"/>
      <c r="W79" s="129" t="str" cm="1">
        <f t="array" ref="W79">IFERROR(INDEX(InTutoring[],SMALL(IF(InTutoring[Unit 3 Assessment]="Yes",ROW(AssessmentData[])-1),ROW(77:77)),1),"")</f>
        <v/>
      </c>
      <c r="X79" s="129" t="str" cm="1">
        <f t="array" ref="X79">IFERROR(INDEX(InTutoring[],SMALL(IF(InTutoring[Unit 4 Post-Test 1]="Yes",ROW(AssessmentData[])-1),ROW(77:77)),1),"")</f>
        <v/>
      </c>
      <c r="Y79" s="129" t="str" cm="1">
        <f t="array" ref="Y79">IFERROR(INDEX(InTutoring[],SMALL(IF(InTutoring[Unit 4 Post-Test 2]="Yes",ROW(AssessmentData[])-1),ROW(77:77)),1),"")</f>
        <v/>
      </c>
      <c r="Z79" s="129" t="str" cm="1">
        <f t="array" ref="Z79">IFERROR(INDEX(InTutoring[],SMALL(IF(InTutoring[Unit 4 Post-Test 3]="Yes",ROW(AssessmentData[])-1),ROW(77:77)),1),"")</f>
        <v/>
      </c>
      <c r="AA79" s="129" t="str" cm="1">
        <f t="array" ref="AA79">IFERROR(INDEX(InTutoring[],SMALL(IF(InTutoring[Unit 4 Post-Test 4]="Yes",ROW(AssessmentData[])-1),ROW(77:77)),1),"")</f>
        <v/>
      </c>
      <c r="AB79" s="129" t="str" cm="1">
        <f t="array" ref="AB79">IFERROR(INDEX(InTutoring[],SMALL(IF(InTutoring[Unit 4 Post-Test 5]="Yes",ROW(AssessmentData[])-1),ROW(77:77)),1),"")</f>
        <v/>
      </c>
      <c r="AC79" s="132"/>
      <c r="AD79" s="129" t="str" cm="1">
        <f t="array" ref="AD79">IFERROR(INDEX(InTutoring[],SMALL(IF(InTutoring[Unit 4 Assessment]="Yes",ROW(AssessmentData[])-1),ROW(77:77)),1),"")</f>
        <v/>
      </c>
      <c r="AE79" s="129" t="str" cm="1">
        <f t="array" ref="AE79">IFERROR(INDEX(InTutoring[],SMALL(IF(InTutoring[Unit 5 Post-Test 1]="Yes",ROW(AssessmentData[])-1),ROW(77:77)),1),"")</f>
        <v/>
      </c>
      <c r="AF79" s="129" t="str" cm="1">
        <f t="array" ref="AF79">IFERROR(INDEX(InTutoring[],SMALL(IF(InTutoring[Unit 5 Post-Test 2]="Yes",ROW(AssessmentData[])-1),ROW(77:77)),1),"")</f>
        <v/>
      </c>
      <c r="AG79" s="129" t="str" cm="1">
        <f t="array" ref="AG79">IFERROR(INDEX(InTutoring[],SMALL(IF(InTutoring[Unit 5 Post-Test 3]="Yes",ROW(AssessmentData[])-1),ROW(77:77)),1),"")</f>
        <v/>
      </c>
      <c r="AH79" s="129" t="str" cm="1">
        <f t="array" ref="AH79">IFERROR(INDEX(InTutoring[],SMALL(IF(InTutoring[Unit 5 Post-Test 4]="Yes",ROW(AssessmentData[])-1),ROW(77:77)),1),"")</f>
        <v/>
      </c>
      <c r="AI79" s="129" t="str" cm="1">
        <f t="array" ref="AI79">IFERROR(INDEX(InTutoring[],SMALL(IF(InTutoring[Unit 5 Post-Test 5]="Yes",ROW(AssessmentData[])-1),ROW(77:77)),1),"")</f>
        <v/>
      </c>
      <c r="AJ79" s="132"/>
      <c r="AK79" s="129" t="str" cm="1">
        <f t="array" ref="AK79">IFERROR(INDEX(InTutoring[],SMALL(IF(InTutoring[Unit 5 Assessment]="Yes",ROW(AssessmentData[])-1),ROW(77:77)),1),"")</f>
        <v/>
      </c>
      <c r="AL79" s="129" t="str" cm="1">
        <f t="array" ref="AL79">IFERROR(INDEX(InTutoring[],SMALL(IF(InTutoring[Unit 6 Post-Test 1]="Yes",ROW(AssessmentData[])-1),ROW(77:77)),1),"")</f>
        <v/>
      </c>
      <c r="AM79" s="129" t="str" cm="1">
        <f t="array" ref="AM79">IFERROR(INDEX(InTutoring[],SMALL(IF(InTutoring[Unit 6 Post-Test 2]="Yes",ROW(AssessmentData[])-1),ROW(77:77)),1),"")</f>
        <v/>
      </c>
      <c r="AN79" s="129" t="str" cm="1">
        <f t="array" ref="AN79">IFERROR(INDEX(InTutoring[],SMALL(IF(InTutoring[Unit 6 Post-Test 3]="Yes",ROW(AssessmentData[])-1),ROW(77:77)),1),"")</f>
        <v/>
      </c>
      <c r="AO79" s="129" t="str" cm="1">
        <f t="array" ref="AO79">IFERROR(INDEX(InTutoring[],SMALL(IF(InTutoring[Unit 6 Post-Test 4]="Yes",ROW(AssessmentData[])-1),ROW(77:77)),1),"")</f>
        <v/>
      </c>
      <c r="AP79" s="129" t="str" cm="1">
        <f t="array" ref="AP79">IFERROR(INDEX(InTutoring[],SMALL(IF(InTutoring[Unit 6 Post-Test 5]="Yes",ROW(AssessmentData[])-1),ROW(77:77)),1),"")</f>
        <v/>
      </c>
    </row>
    <row r="80" spans="2:42" x14ac:dyDescent="0.25">
      <c r="B80" s="129" t="str" cm="1">
        <f t="array" ref="B80">IFERROR(INDEX(InTutoring[],SMALL(IF(InTutoring[BOY Benchmark]="Yes",ROW(AssessmentData[])-1),ROW(78:78)),1),"")</f>
        <v/>
      </c>
      <c r="C80" s="129" t="str" cm="1">
        <f t="array" ref="C80">IFERROR(INDEX(InTutoring[],SMALL(IF(InTutoring[Unit 1 Post-Test 1]="Yes",ROW(AssessmentData[])-1),ROW(78:78)),1),"")</f>
        <v/>
      </c>
      <c r="D80" s="129" t="str" cm="1">
        <f t="array" ref="D80">IFERROR(INDEX(InTutoring[],SMALL(IF(InTutoring[Unit 1 Post-Test 2]="Yes",ROW(AssessmentData[])-1),ROW(78:78)),1),"")</f>
        <v/>
      </c>
      <c r="E80" s="129" t="str" cm="1">
        <f t="array" ref="E80">IFERROR(INDEX(InTutoring[],SMALL(IF(InTutoring[Unit 1 Post-Test 3]="Yes",ROW(AssessmentData[])-1),ROW(78:78)),1),"")</f>
        <v/>
      </c>
      <c r="F80" s="129" t="str" cm="1">
        <f t="array" ref="F80">IFERROR(INDEX(InTutoring[],SMALL(IF(InTutoring[Unit 1 Post-Test 4]="Yes",ROW(AssessmentData[])-1),ROW(78:78)),1),"")</f>
        <v/>
      </c>
      <c r="G80" s="131"/>
      <c r="H80" s="132"/>
      <c r="I80" s="129" t="str" cm="1">
        <f t="array" ref="I80">IFERROR(INDEX(InTutoring[],SMALL(IF(InTutoring[Unit 1 Assessment]="Yes",ROW(AssessmentData[])-1),ROW(78:78)),1),"")</f>
        <v/>
      </c>
      <c r="J80" s="129" t="str" cm="1">
        <f t="array" ref="J80">IFERROR(INDEX(InTutoring[],SMALL(IF(InTutoring[Unit 2 Post-Test 1]="Yes",ROW(AssessmentData[])-1),ROW(78:78)),1),"")</f>
        <v/>
      </c>
      <c r="K80" s="129" t="str" cm="1">
        <f t="array" ref="K80">IFERROR(INDEX(InTutoring[],SMALL(IF(InTutoring[Unit 2 Post-Test 2]="Yes",ROW(AssessmentData[])-1),ROW(78:78)),1),"")</f>
        <v/>
      </c>
      <c r="L80" s="129" t="str" cm="1">
        <f t="array" ref="L80">IFERROR(INDEX(InTutoring[],SMALL(IF(InTutoring[Unit 2 Post-Test 3]="Yes",ROW(AssessmentData[])-1),ROW(78:78)),1),"")</f>
        <v/>
      </c>
      <c r="M80" s="129" t="str" cm="1">
        <f t="array" ref="M80">IFERROR(INDEX(InTutoring[],SMALL(IF(InTutoring[Unit 2 Post-Test 4]="Yes",ROW(AssessmentData[])-1),ROW(78:78)),1),"")</f>
        <v/>
      </c>
      <c r="N80" s="129" t="str" cm="1">
        <f t="array" ref="N80">IFERROR(INDEX(InTutoring[],SMALL(IF(InTutoring[Unit 2 Post-Test 5]="Yes",ROW(AssessmentData[])-1),ROW(78:78)),1),"")</f>
        <v/>
      </c>
      <c r="O80" s="132"/>
      <c r="P80" s="129" t="str" cm="1">
        <f t="array" ref="P80">IFERROR(INDEX(InTutoring[],SMALL(IF(InTutoring[Unit 2 Assessment]="Yes",ROW(AssessmentData[])-1),ROW(78:78)),1),"")</f>
        <v/>
      </c>
      <c r="Q80" s="129" t="str" cm="1">
        <f t="array" ref="Q80">IFERROR(INDEX(InTutoring[],SMALL(IF(InTutoring[Unit 3 Post-Test 1]="Yes",ROW(AssessmentData[])-1),ROW(78:78)),1),"")</f>
        <v/>
      </c>
      <c r="R80" s="129" t="str" cm="1">
        <f t="array" ref="R80">IFERROR(INDEX(InTutoring[],SMALL(IF(InTutoring[Unit 3 Post-Test 2]="Yes",ROW(AssessmentData[])-1),ROW(78:78)),1),"")</f>
        <v/>
      </c>
      <c r="S80" s="129" t="str" cm="1">
        <f t="array" ref="S80">IFERROR(INDEX(InTutoring[],SMALL(IF(InTutoring[Unit 3 Post-Test 3]="Yes",ROW(AssessmentData[])-1),ROW(78:78)),1),"")</f>
        <v/>
      </c>
      <c r="T80" s="129" t="str" cm="1">
        <f t="array" ref="T80">IFERROR(INDEX(InTutoring[],SMALL(IF(InTutoring[Unit 3 Post-Test 4]="Yes",ROW(AssessmentData[])-1),ROW(78:78)),1),"")</f>
        <v/>
      </c>
      <c r="U80" s="129" t="str" cm="1">
        <f t="array" ref="U80">IFERROR(INDEX(InTutoring[],SMALL(IF(InTutoring[Unit 3 Post-Test 5]="Yes",ROW(AssessmentData[])-1),ROW(78:78)),1),"")</f>
        <v/>
      </c>
      <c r="V80" s="132"/>
      <c r="W80" s="129" t="str" cm="1">
        <f t="array" ref="W80">IFERROR(INDEX(InTutoring[],SMALL(IF(InTutoring[Unit 3 Assessment]="Yes",ROW(AssessmentData[])-1),ROW(78:78)),1),"")</f>
        <v/>
      </c>
      <c r="X80" s="129" t="str" cm="1">
        <f t="array" ref="X80">IFERROR(INDEX(InTutoring[],SMALL(IF(InTutoring[Unit 4 Post-Test 1]="Yes",ROW(AssessmentData[])-1),ROW(78:78)),1),"")</f>
        <v/>
      </c>
      <c r="Y80" s="129" t="str" cm="1">
        <f t="array" ref="Y80">IFERROR(INDEX(InTutoring[],SMALL(IF(InTutoring[Unit 4 Post-Test 2]="Yes",ROW(AssessmentData[])-1),ROW(78:78)),1),"")</f>
        <v/>
      </c>
      <c r="Z80" s="129" t="str" cm="1">
        <f t="array" ref="Z80">IFERROR(INDEX(InTutoring[],SMALL(IF(InTutoring[Unit 4 Post-Test 3]="Yes",ROW(AssessmentData[])-1),ROW(78:78)),1),"")</f>
        <v/>
      </c>
      <c r="AA80" s="129" t="str" cm="1">
        <f t="array" ref="AA80">IFERROR(INDEX(InTutoring[],SMALL(IF(InTutoring[Unit 4 Post-Test 4]="Yes",ROW(AssessmentData[])-1),ROW(78:78)),1),"")</f>
        <v/>
      </c>
      <c r="AB80" s="129" t="str" cm="1">
        <f t="array" ref="AB80">IFERROR(INDEX(InTutoring[],SMALL(IF(InTutoring[Unit 4 Post-Test 5]="Yes",ROW(AssessmentData[])-1),ROW(78:78)),1),"")</f>
        <v/>
      </c>
      <c r="AC80" s="132"/>
      <c r="AD80" s="129" t="str" cm="1">
        <f t="array" ref="AD80">IFERROR(INDEX(InTutoring[],SMALL(IF(InTutoring[Unit 4 Assessment]="Yes",ROW(AssessmentData[])-1),ROW(78:78)),1),"")</f>
        <v/>
      </c>
      <c r="AE80" s="129" t="str" cm="1">
        <f t="array" ref="AE80">IFERROR(INDEX(InTutoring[],SMALL(IF(InTutoring[Unit 5 Post-Test 1]="Yes",ROW(AssessmentData[])-1),ROW(78:78)),1),"")</f>
        <v/>
      </c>
      <c r="AF80" s="129" t="str" cm="1">
        <f t="array" ref="AF80">IFERROR(INDEX(InTutoring[],SMALL(IF(InTutoring[Unit 5 Post-Test 2]="Yes",ROW(AssessmentData[])-1),ROW(78:78)),1),"")</f>
        <v/>
      </c>
      <c r="AG80" s="129" t="str" cm="1">
        <f t="array" ref="AG80">IFERROR(INDEX(InTutoring[],SMALL(IF(InTutoring[Unit 5 Post-Test 3]="Yes",ROW(AssessmentData[])-1),ROW(78:78)),1),"")</f>
        <v/>
      </c>
      <c r="AH80" s="129" t="str" cm="1">
        <f t="array" ref="AH80">IFERROR(INDEX(InTutoring[],SMALL(IF(InTutoring[Unit 5 Post-Test 4]="Yes",ROW(AssessmentData[])-1),ROW(78:78)),1),"")</f>
        <v/>
      </c>
      <c r="AI80" s="129" t="str" cm="1">
        <f t="array" ref="AI80">IFERROR(INDEX(InTutoring[],SMALL(IF(InTutoring[Unit 5 Post-Test 5]="Yes",ROW(AssessmentData[])-1),ROW(78:78)),1),"")</f>
        <v/>
      </c>
      <c r="AJ80" s="132"/>
      <c r="AK80" s="129" t="str" cm="1">
        <f t="array" ref="AK80">IFERROR(INDEX(InTutoring[],SMALL(IF(InTutoring[Unit 5 Assessment]="Yes",ROW(AssessmentData[])-1),ROW(78:78)),1),"")</f>
        <v/>
      </c>
      <c r="AL80" s="129" t="str" cm="1">
        <f t="array" ref="AL80">IFERROR(INDEX(InTutoring[],SMALL(IF(InTutoring[Unit 6 Post-Test 1]="Yes",ROW(AssessmentData[])-1),ROW(78:78)),1),"")</f>
        <v/>
      </c>
      <c r="AM80" s="129" t="str" cm="1">
        <f t="array" ref="AM80">IFERROR(INDEX(InTutoring[],SMALL(IF(InTutoring[Unit 6 Post-Test 2]="Yes",ROW(AssessmentData[])-1),ROW(78:78)),1),"")</f>
        <v/>
      </c>
      <c r="AN80" s="129" t="str" cm="1">
        <f t="array" ref="AN80">IFERROR(INDEX(InTutoring[],SMALL(IF(InTutoring[Unit 6 Post-Test 3]="Yes",ROW(AssessmentData[])-1),ROW(78:78)),1),"")</f>
        <v/>
      </c>
      <c r="AO80" s="129" t="str" cm="1">
        <f t="array" ref="AO80">IFERROR(INDEX(InTutoring[],SMALL(IF(InTutoring[Unit 6 Post-Test 4]="Yes",ROW(AssessmentData[])-1),ROW(78:78)),1),"")</f>
        <v/>
      </c>
      <c r="AP80" s="129" t="str" cm="1">
        <f t="array" ref="AP80">IFERROR(INDEX(InTutoring[],SMALL(IF(InTutoring[Unit 6 Post-Test 5]="Yes",ROW(AssessmentData[])-1),ROW(78:78)),1),"")</f>
        <v/>
      </c>
    </row>
    <row r="81" spans="2:42" x14ac:dyDescent="0.25">
      <c r="B81" s="129" t="str" cm="1">
        <f t="array" ref="B81">IFERROR(INDEX(InTutoring[],SMALL(IF(InTutoring[BOY Benchmark]="Yes",ROW(AssessmentData[])-1),ROW(79:79)),1),"")</f>
        <v/>
      </c>
      <c r="C81" s="129" t="str" cm="1">
        <f t="array" ref="C81">IFERROR(INDEX(InTutoring[],SMALL(IF(InTutoring[Unit 1 Post-Test 1]="Yes",ROW(AssessmentData[])-1),ROW(79:79)),1),"")</f>
        <v/>
      </c>
      <c r="D81" s="129" t="str" cm="1">
        <f t="array" ref="D81">IFERROR(INDEX(InTutoring[],SMALL(IF(InTutoring[Unit 1 Post-Test 2]="Yes",ROW(AssessmentData[])-1),ROW(79:79)),1),"")</f>
        <v/>
      </c>
      <c r="E81" s="129" t="str" cm="1">
        <f t="array" ref="E81">IFERROR(INDEX(InTutoring[],SMALL(IF(InTutoring[Unit 1 Post-Test 3]="Yes",ROW(AssessmentData[])-1),ROW(79:79)),1),"")</f>
        <v/>
      </c>
      <c r="F81" s="129" t="str" cm="1">
        <f t="array" ref="F81">IFERROR(INDEX(InTutoring[],SMALL(IF(InTutoring[Unit 1 Post-Test 4]="Yes",ROW(AssessmentData[])-1),ROW(79:79)),1),"")</f>
        <v/>
      </c>
      <c r="G81" s="131"/>
      <c r="H81" s="132"/>
      <c r="I81" s="129" t="str" cm="1">
        <f t="array" ref="I81">IFERROR(INDEX(InTutoring[],SMALL(IF(InTutoring[Unit 1 Assessment]="Yes",ROW(AssessmentData[])-1),ROW(79:79)),1),"")</f>
        <v/>
      </c>
      <c r="J81" s="129" t="str" cm="1">
        <f t="array" ref="J81">IFERROR(INDEX(InTutoring[],SMALL(IF(InTutoring[Unit 2 Post-Test 1]="Yes",ROW(AssessmentData[])-1),ROW(79:79)),1),"")</f>
        <v/>
      </c>
      <c r="K81" s="129" t="str" cm="1">
        <f t="array" ref="K81">IFERROR(INDEX(InTutoring[],SMALL(IF(InTutoring[Unit 2 Post-Test 2]="Yes",ROW(AssessmentData[])-1),ROW(79:79)),1),"")</f>
        <v/>
      </c>
      <c r="L81" s="129" t="str" cm="1">
        <f t="array" ref="L81">IFERROR(INDEX(InTutoring[],SMALL(IF(InTutoring[Unit 2 Post-Test 3]="Yes",ROW(AssessmentData[])-1),ROW(79:79)),1),"")</f>
        <v/>
      </c>
      <c r="M81" s="129" t="str" cm="1">
        <f t="array" ref="M81">IFERROR(INDEX(InTutoring[],SMALL(IF(InTutoring[Unit 2 Post-Test 4]="Yes",ROW(AssessmentData[])-1),ROW(79:79)),1),"")</f>
        <v/>
      </c>
      <c r="N81" s="129" t="str" cm="1">
        <f t="array" ref="N81">IFERROR(INDEX(InTutoring[],SMALL(IF(InTutoring[Unit 2 Post-Test 5]="Yes",ROW(AssessmentData[])-1),ROW(79:79)),1),"")</f>
        <v/>
      </c>
      <c r="O81" s="132"/>
      <c r="P81" s="129" t="str" cm="1">
        <f t="array" ref="P81">IFERROR(INDEX(InTutoring[],SMALL(IF(InTutoring[Unit 2 Assessment]="Yes",ROW(AssessmentData[])-1),ROW(79:79)),1),"")</f>
        <v/>
      </c>
      <c r="Q81" s="129" t="str" cm="1">
        <f t="array" ref="Q81">IFERROR(INDEX(InTutoring[],SMALL(IF(InTutoring[Unit 3 Post-Test 1]="Yes",ROW(AssessmentData[])-1),ROW(79:79)),1),"")</f>
        <v/>
      </c>
      <c r="R81" s="129" t="str" cm="1">
        <f t="array" ref="R81">IFERROR(INDEX(InTutoring[],SMALL(IF(InTutoring[Unit 3 Post-Test 2]="Yes",ROW(AssessmentData[])-1),ROW(79:79)),1),"")</f>
        <v/>
      </c>
      <c r="S81" s="129" t="str" cm="1">
        <f t="array" ref="S81">IFERROR(INDEX(InTutoring[],SMALL(IF(InTutoring[Unit 3 Post-Test 3]="Yes",ROW(AssessmentData[])-1),ROW(79:79)),1),"")</f>
        <v/>
      </c>
      <c r="T81" s="129" t="str" cm="1">
        <f t="array" ref="T81">IFERROR(INDEX(InTutoring[],SMALL(IF(InTutoring[Unit 3 Post-Test 4]="Yes",ROW(AssessmentData[])-1),ROW(79:79)),1),"")</f>
        <v/>
      </c>
      <c r="U81" s="129" t="str" cm="1">
        <f t="array" ref="U81">IFERROR(INDEX(InTutoring[],SMALL(IF(InTutoring[Unit 3 Post-Test 5]="Yes",ROW(AssessmentData[])-1),ROW(79:79)),1),"")</f>
        <v/>
      </c>
      <c r="V81" s="132"/>
      <c r="W81" s="129" t="str" cm="1">
        <f t="array" ref="W81">IFERROR(INDEX(InTutoring[],SMALL(IF(InTutoring[Unit 3 Assessment]="Yes",ROW(AssessmentData[])-1),ROW(79:79)),1),"")</f>
        <v/>
      </c>
      <c r="X81" s="129" t="str" cm="1">
        <f t="array" ref="X81">IFERROR(INDEX(InTutoring[],SMALL(IF(InTutoring[Unit 4 Post-Test 1]="Yes",ROW(AssessmentData[])-1),ROW(79:79)),1),"")</f>
        <v/>
      </c>
      <c r="Y81" s="129" t="str" cm="1">
        <f t="array" ref="Y81">IFERROR(INDEX(InTutoring[],SMALL(IF(InTutoring[Unit 4 Post-Test 2]="Yes",ROW(AssessmentData[])-1),ROW(79:79)),1),"")</f>
        <v/>
      </c>
      <c r="Z81" s="129" t="str" cm="1">
        <f t="array" ref="Z81">IFERROR(INDEX(InTutoring[],SMALL(IF(InTutoring[Unit 4 Post-Test 3]="Yes",ROW(AssessmentData[])-1),ROW(79:79)),1),"")</f>
        <v/>
      </c>
      <c r="AA81" s="129" t="str" cm="1">
        <f t="array" ref="AA81">IFERROR(INDEX(InTutoring[],SMALL(IF(InTutoring[Unit 4 Post-Test 4]="Yes",ROW(AssessmentData[])-1),ROW(79:79)),1),"")</f>
        <v/>
      </c>
      <c r="AB81" s="129" t="str" cm="1">
        <f t="array" ref="AB81">IFERROR(INDEX(InTutoring[],SMALL(IF(InTutoring[Unit 4 Post-Test 5]="Yes",ROW(AssessmentData[])-1),ROW(79:79)),1),"")</f>
        <v/>
      </c>
      <c r="AC81" s="132"/>
      <c r="AD81" s="129" t="str" cm="1">
        <f t="array" ref="AD81">IFERROR(INDEX(InTutoring[],SMALL(IF(InTutoring[Unit 4 Assessment]="Yes",ROW(AssessmentData[])-1),ROW(79:79)),1),"")</f>
        <v/>
      </c>
      <c r="AE81" s="129" t="str" cm="1">
        <f t="array" ref="AE81">IFERROR(INDEX(InTutoring[],SMALL(IF(InTutoring[Unit 5 Post-Test 1]="Yes",ROW(AssessmentData[])-1),ROW(79:79)),1),"")</f>
        <v/>
      </c>
      <c r="AF81" s="129" t="str" cm="1">
        <f t="array" ref="AF81">IFERROR(INDEX(InTutoring[],SMALL(IF(InTutoring[Unit 5 Post-Test 2]="Yes",ROW(AssessmentData[])-1),ROW(79:79)),1),"")</f>
        <v/>
      </c>
      <c r="AG81" s="129" t="str" cm="1">
        <f t="array" ref="AG81">IFERROR(INDEX(InTutoring[],SMALL(IF(InTutoring[Unit 5 Post-Test 3]="Yes",ROW(AssessmentData[])-1),ROW(79:79)),1),"")</f>
        <v/>
      </c>
      <c r="AH81" s="129" t="str" cm="1">
        <f t="array" ref="AH81">IFERROR(INDEX(InTutoring[],SMALL(IF(InTutoring[Unit 5 Post-Test 4]="Yes",ROW(AssessmentData[])-1),ROW(79:79)),1),"")</f>
        <v/>
      </c>
      <c r="AI81" s="129" t="str" cm="1">
        <f t="array" ref="AI81">IFERROR(INDEX(InTutoring[],SMALL(IF(InTutoring[Unit 5 Post-Test 5]="Yes",ROW(AssessmentData[])-1),ROW(79:79)),1),"")</f>
        <v/>
      </c>
      <c r="AJ81" s="132"/>
      <c r="AK81" s="129" t="str" cm="1">
        <f t="array" ref="AK81">IFERROR(INDEX(InTutoring[],SMALL(IF(InTutoring[Unit 5 Assessment]="Yes",ROW(AssessmentData[])-1),ROW(79:79)),1),"")</f>
        <v/>
      </c>
      <c r="AL81" s="129" t="str" cm="1">
        <f t="array" ref="AL81">IFERROR(INDEX(InTutoring[],SMALL(IF(InTutoring[Unit 6 Post-Test 1]="Yes",ROW(AssessmentData[])-1),ROW(79:79)),1),"")</f>
        <v/>
      </c>
      <c r="AM81" s="129" t="str" cm="1">
        <f t="array" ref="AM81">IFERROR(INDEX(InTutoring[],SMALL(IF(InTutoring[Unit 6 Post-Test 2]="Yes",ROW(AssessmentData[])-1),ROW(79:79)),1),"")</f>
        <v/>
      </c>
      <c r="AN81" s="129" t="str" cm="1">
        <f t="array" ref="AN81">IFERROR(INDEX(InTutoring[],SMALL(IF(InTutoring[Unit 6 Post-Test 3]="Yes",ROW(AssessmentData[])-1),ROW(79:79)),1),"")</f>
        <v/>
      </c>
      <c r="AO81" s="129" t="str" cm="1">
        <f t="array" ref="AO81">IFERROR(INDEX(InTutoring[],SMALL(IF(InTutoring[Unit 6 Post-Test 4]="Yes",ROW(AssessmentData[])-1),ROW(79:79)),1),"")</f>
        <v/>
      </c>
      <c r="AP81" s="129" t="str" cm="1">
        <f t="array" ref="AP81">IFERROR(INDEX(InTutoring[],SMALL(IF(InTutoring[Unit 6 Post-Test 5]="Yes",ROW(AssessmentData[])-1),ROW(79:79)),1),"")</f>
        <v/>
      </c>
    </row>
    <row r="82" spans="2:42" x14ac:dyDescent="0.25">
      <c r="B82" s="129" t="str" cm="1">
        <f t="array" ref="B82">IFERROR(INDEX(InTutoring[],SMALL(IF(InTutoring[BOY Benchmark]="Yes",ROW(AssessmentData[])-1),ROW(80:80)),1),"")</f>
        <v/>
      </c>
      <c r="C82" s="129" t="str" cm="1">
        <f t="array" ref="C82">IFERROR(INDEX(InTutoring[],SMALL(IF(InTutoring[Unit 1 Post-Test 1]="Yes",ROW(AssessmentData[])-1),ROW(80:80)),1),"")</f>
        <v/>
      </c>
      <c r="D82" s="129" t="str" cm="1">
        <f t="array" ref="D82">IFERROR(INDEX(InTutoring[],SMALL(IF(InTutoring[Unit 1 Post-Test 2]="Yes",ROW(AssessmentData[])-1),ROW(80:80)),1),"")</f>
        <v/>
      </c>
      <c r="E82" s="129" t="str" cm="1">
        <f t="array" ref="E82">IFERROR(INDEX(InTutoring[],SMALL(IF(InTutoring[Unit 1 Post-Test 3]="Yes",ROW(AssessmentData[])-1),ROW(80:80)),1),"")</f>
        <v/>
      </c>
      <c r="F82" s="129" t="str" cm="1">
        <f t="array" ref="F82">IFERROR(INDEX(InTutoring[],SMALL(IF(InTutoring[Unit 1 Post-Test 4]="Yes",ROW(AssessmentData[])-1),ROW(80:80)),1),"")</f>
        <v/>
      </c>
      <c r="G82" s="131"/>
      <c r="H82" s="132"/>
      <c r="I82" s="129" t="str" cm="1">
        <f t="array" ref="I82">IFERROR(INDEX(InTutoring[],SMALL(IF(InTutoring[Unit 1 Assessment]="Yes",ROW(AssessmentData[])-1),ROW(80:80)),1),"")</f>
        <v/>
      </c>
      <c r="J82" s="129" t="str" cm="1">
        <f t="array" ref="J82">IFERROR(INDEX(InTutoring[],SMALL(IF(InTutoring[Unit 2 Post-Test 1]="Yes",ROW(AssessmentData[])-1),ROW(80:80)),1),"")</f>
        <v/>
      </c>
      <c r="K82" s="129" t="str" cm="1">
        <f t="array" ref="K82">IFERROR(INDEX(InTutoring[],SMALL(IF(InTutoring[Unit 2 Post-Test 2]="Yes",ROW(AssessmentData[])-1),ROW(80:80)),1),"")</f>
        <v/>
      </c>
      <c r="L82" s="129" t="str" cm="1">
        <f t="array" ref="L82">IFERROR(INDEX(InTutoring[],SMALL(IF(InTutoring[Unit 2 Post-Test 3]="Yes",ROW(AssessmentData[])-1),ROW(80:80)),1),"")</f>
        <v/>
      </c>
      <c r="M82" s="129" t="str" cm="1">
        <f t="array" ref="M82">IFERROR(INDEX(InTutoring[],SMALL(IF(InTutoring[Unit 2 Post-Test 4]="Yes",ROW(AssessmentData[])-1),ROW(80:80)),1),"")</f>
        <v/>
      </c>
      <c r="N82" s="129" t="str" cm="1">
        <f t="array" ref="N82">IFERROR(INDEX(InTutoring[],SMALL(IF(InTutoring[Unit 2 Post-Test 5]="Yes",ROW(AssessmentData[])-1),ROW(80:80)),1),"")</f>
        <v/>
      </c>
      <c r="O82" s="132"/>
      <c r="P82" s="129" t="str" cm="1">
        <f t="array" ref="P82">IFERROR(INDEX(InTutoring[],SMALL(IF(InTutoring[Unit 2 Assessment]="Yes",ROW(AssessmentData[])-1),ROW(80:80)),1),"")</f>
        <v/>
      </c>
      <c r="Q82" s="129" t="str" cm="1">
        <f t="array" ref="Q82">IFERROR(INDEX(InTutoring[],SMALL(IF(InTutoring[Unit 3 Post-Test 1]="Yes",ROW(AssessmentData[])-1),ROW(80:80)),1),"")</f>
        <v/>
      </c>
      <c r="R82" s="129" t="str" cm="1">
        <f t="array" ref="R82">IFERROR(INDEX(InTutoring[],SMALL(IF(InTutoring[Unit 3 Post-Test 2]="Yes",ROW(AssessmentData[])-1),ROW(80:80)),1),"")</f>
        <v/>
      </c>
      <c r="S82" s="129" t="str" cm="1">
        <f t="array" ref="S82">IFERROR(INDEX(InTutoring[],SMALL(IF(InTutoring[Unit 3 Post-Test 3]="Yes",ROW(AssessmentData[])-1),ROW(80:80)),1),"")</f>
        <v/>
      </c>
      <c r="T82" s="129" t="str" cm="1">
        <f t="array" ref="T82">IFERROR(INDEX(InTutoring[],SMALL(IF(InTutoring[Unit 3 Post-Test 4]="Yes",ROW(AssessmentData[])-1),ROW(80:80)),1),"")</f>
        <v/>
      </c>
      <c r="U82" s="129" t="str" cm="1">
        <f t="array" ref="U82">IFERROR(INDEX(InTutoring[],SMALL(IF(InTutoring[Unit 3 Post-Test 5]="Yes",ROW(AssessmentData[])-1),ROW(80:80)),1),"")</f>
        <v/>
      </c>
      <c r="V82" s="132"/>
      <c r="W82" s="129" t="str" cm="1">
        <f t="array" ref="W82">IFERROR(INDEX(InTutoring[],SMALL(IF(InTutoring[Unit 3 Assessment]="Yes",ROW(AssessmentData[])-1),ROW(80:80)),1),"")</f>
        <v/>
      </c>
      <c r="X82" s="129" t="str" cm="1">
        <f t="array" ref="X82">IFERROR(INDEX(InTutoring[],SMALL(IF(InTutoring[Unit 4 Post-Test 1]="Yes",ROW(AssessmentData[])-1),ROW(80:80)),1),"")</f>
        <v/>
      </c>
      <c r="Y82" s="129" t="str" cm="1">
        <f t="array" ref="Y82">IFERROR(INDEX(InTutoring[],SMALL(IF(InTutoring[Unit 4 Post-Test 2]="Yes",ROW(AssessmentData[])-1),ROW(80:80)),1),"")</f>
        <v/>
      </c>
      <c r="Z82" s="129" t="str" cm="1">
        <f t="array" ref="Z82">IFERROR(INDEX(InTutoring[],SMALL(IF(InTutoring[Unit 4 Post-Test 3]="Yes",ROW(AssessmentData[])-1),ROW(80:80)),1),"")</f>
        <v/>
      </c>
      <c r="AA82" s="129" t="str" cm="1">
        <f t="array" ref="AA82">IFERROR(INDEX(InTutoring[],SMALL(IF(InTutoring[Unit 4 Post-Test 4]="Yes",ROW(AssessmentData[])-1),ROW(80:80)),1),"")</f>
        <v/>
      </c>
      <c r="AB82" s="129" t="str" cm="1">
        <f t="array" ref="AB82">IFERROR(INDEX(InTutoring[],SMALL(IF(InTutoring[Unit 4 Post-Test 5]="Yes",ROW(AssessmentData[])-1),ROW(80:80)),1),"")</f>
        <v/>
      </c>
      <c r="AC82" s="132"/>
      <c r="AD82" s="129" t="str" cm="1">
        <f t="array" ref="AD82">IFERROR(INDEX(InTutoring[],SMALL(IF(InTutoring[Unit 4 Assessment]="Yes",ROW(AssessmentData[])-1),ROW(80:80)),1),"")</f>
        <v/>
      </c>
      <c r="AE82" s="129" t="str" cm="1">
        <f t="array" ref="AE82">IFERROR(INDEX(InTutoring[],SMALL(IF(InTutoring[Unit 5 Post-Test 1]="Yes",ROW(AssessmentData[])-1),ROW(80:80)),1),"")</f>
        <v/>
      </c>
      <c r="AF82" s="129" t="str" cm="1">
        <f t="array" ref="AF82">IFERROR(INDEX(InTutoring[],SMALL(IF(InTutoring[Unit 5 Post-Test 2]="Yes",ROW(AssessmentData[])-1),ROW(80:80)),1),"")</f>
        <v/>
      </c>
      <c r="AG82" s="129" t="str" cm="1">
        <f t="array" ref="AG82">IFERROR(INDEX(InTutoring[],SMALL(IF(InTutoring[Unit 5 Post-Test 3]="Yes",ROW(AssessmentData[])-1),ROW(80:80)),1),"")</f>
        <v/>
      </c>
      <c r="AH82" s="129" t="str" cm="1">
        <f t="array" ref="AH82">IFERROR(INDEX(InTutoring[],SMALL(IF(InTutoring[Unit 5 Post-Test 4]="Yes",ROW(AssessmentData[])-1),ROW(80:80)),1),"")</f>
        <v/>
      </c>
      <c r="AI82" s="129" t="str" cm="1">
        <f t="array" ref="AI82">IFERROR(INDEX(InTutoring[],SMALL(IF(InTutoring[Unit 5 Post-Test 5]="Yes",ROW(AssessmentData[])-1),ROW(80:80)),1),"")</f>
        <v/>
      </c>
      <c r="AJ82" s="132"/>
      <c r="AK82" s="129" t="str" cm="1">
        <f t="array" ref="AK82">IFERROR(INDEX(InTutoring[],SMALL(IF(InTutoring[Unit 5 Assessment]="Yes",ROW(AssessmentData[])-1),ROW(80:80)),1),"")</f>
        <v/>
      </c>
      <c r="AL82" s="129" t="str" cm="1">
        <f t="array" ref="AL82">IFERROR(INDEX(InTutoring[],SMALL(IF(InTutoring[Unit 6 Post-Test 1]="Yes",ROW(AssessmentData[])-1),ROW(80:80)),1),"")</f>
        <v/>
      </c>
      <c r="AM82" s="129" t="str" cm="1">
        <f t="array" ref="AM82">IFERROR(INDEX(InTutoring[],SMALL(IF(InTutoring[Unit 6 Post-Test 2]="Yes",ROW(AssessmentData[])-1),ROW(80:80)),1),"")</f>
        <v/>
      </c>
      <c r="AN82" s="129" t="str" cm="1">
        <f t="array" ref="AN82">IFERROR(INDEX(InTutoring[],SMALL(IF(InTutoring[Unit 6 Post-Test 3]="Yes",ROW(AssessmentData[])-1),ROW(80:80)),1),"")</f>
        <v/>
      </c>
      <c r="AO82" s="129" t="str" cm="1">
        <f t="array" ref="AO82">IFERROR(INDEX(InTutoring[],SMALL(IF(InTutoring[Unit 6 Post-Test 4]="Yes",ROW(AssessmentData[])-1),ROW(80:80)),1),"")</f>
        <v/>
      </c>
      <c r="AP82" s="129" t="str" cm="1">
        <f t="array" ref="AP82">IFERROR(INDEX(InTutoring[],SMALL(IF(InTutoring[Unit 6 Post-Test 5]="Yes",ROW(AssessmentData[])-1),ROW(80:80)),1),"")</f>
        <v/>
      </c>
    </row>
    <row r="83" spans="2:42" x14ac:dyDescent="0.25">
      <c r="B83" s="129" t="str" cm="1">
        <f t="array" ref="B83">IFERROR(INDEX(InTutoring[],SMALL(IF(InTutoring[BOY Benchmark]="Yes",ROW(AssessmentData[])-1),ROW(81:81)),1),"")</f>
        <v/>
      </c>
      <c r="C83" s="129" t="str" cm="1">
        <f t="array" ref="C83">IFERROR(INDEX(InTutoring[],SMALL(IF(InTutoring[Unit 1 Post-Test 1]="Yes",ROW(AssessmentData[])-1),ROW(81:81)),1),"")</f>
        <v/>
      </c>
      <c r="D83" s="129" t="str" cm="1">
        <f t="array" ref="D83">IFERROR(INDEX(InTutoring[],SMALL(IF(InTutoring[Unit 1 Post-Test 2]="Yes",ROW(AssessmentData[])-1),ROW(81:81)),1),"")</f>
        <v/>
      </c>
      <c r="E83" s="129" t="str" cm="1">
        <f t="array" ref="E83">IFERROR(INDEX(InTutoring[],SMALL(IF(InTutoring[Unit 1 Post-Test 3]="Yes",ROW(AssessmentData[])-1),ROW(81:81)),1),"")</f>
        <v/>
      </c>
      <c r="F83" s="129" t="str" cm="1">
        <f t="array" ref="F83">IFERROR(INDEX(InTutoring[],SMALL(IF(InTutoring[Unit 1 Post-Test 4]="Yes",ROW(AssessmentData[])-1),ROW(81:81)),1),"")</f>
        <v/>
      </c>
      <c r="G83" s="131"/>
      <c r="H83" s="132"/>
      <c r="I83" s="129" t="str" cm="1">
        <f t="array" ref="I83">IFERROR(INDEX(InTutoring[],SMALL(IF(InTutoring[Unit 1 Assessment]="Yes",ROW(AssessmentData[])-1),ROW(81:81)),1),"")</f>
        <v/>
      </c>
      <c r="J83" s="129" t="str" cm="1">
        <f t="array" ref="J83">IFERROR(INDEX(InTutoring[],SMALL(IF(InTutoring[Unit 2 Post-Test 1]="Yes",ROW(AssessmentData[])-1),ROW(81:81)),1),"")</f>
        <v/>
      </c>
      <c r="K83" s="129" t="str" cm="1">
        <f t="array" ref="K83">IFERROR(INDEX(InTutoring[],SMALL(IF(InTutoring[Unit 2 Post-Test 2]="Yes",ROW(AssessmentData[])-1),ROW(81:81)),1),"")</f>
        <v/>
      </c>
      <c r="L83" s="129" t="str" cm="1">
        <f t="array" ref="L83">IFERROR(INDEX(InTutoring[],SMALL(IF(InTutoring[Unit 2 Post-Test 3]="Yes",ROW(AssessmentData[])-1),ROW(81:81)),1),"")</f>
        <v/>
      </c>
      <c r="M83" s="129" t="str" cm="1">
        <f t="array" ref="M83">IFERROR(INDEX(InTutoring[],SMALL(IF(InTutoring[Unit 2 Post-Test 4]="Yes",ROW(AssessmentData[])-1),ROW(81:81)),1),"")</f>
        <v/>
      </c>
      <c r="N83" s="129" t="str" cm="1">
        <f t="array" ref="N83">IFERROR(INDEX(InTutoring[],SMALL(IF(InTutoring[Unit 2 Post-Test 5]="Yes",ROW(AssessmentData[])-1),ROW(81:81)),1),"")</f>
        <v/>
      </c>
      <c r="O83" s="132"/>
      <c r="P83" s="129" t="str" cm="1">
        <f t="array" ref="P83">IFERROR(INDEX(InTutoring[],SMALL(IF(InTutoring[Unit 2 Assessment]="Yes",ROW(AssessmentData[])-1),ROW(81:81)),1),"")</f>
        <v/>
      </c>
      <c r="Q83" s="129" t="str" cm="1">
        <f t="array" ref="Q83">IFERROR(INDEX(InTutoring[],SMALL(IF(InTutoring[Unit 3 Post-Test 1]="Yes",ROW(AssessmentData[])-1),ROW(81:81)),1),"")</f>
        <v/>
      </c>
      <c r="R83" s="129" t="str" cm="1">
        <f t="array" ref="R83">IFERROR(INDEX(InTutoring[],SMALL(IF(InTutoring[Unit 3 Post-Test 2]="Yes",ROW(AssessmentData[])-1),ROW(81:81)),1),"")</f>
        <v/>
      </c>
      <c r="S83" s="129" t="str" cm="1">
        <f t="array" ref="S83">IFERROR(INDEX(InTutoring[],SMALL(IF(InTutoring[Unit 3 Post-Test 3]="Yes",ROW(AssessmentData[])-1),ROW(81:81)),1),"")</f>
        <v/>
      </c>
      <c r="T83" s="129" t="str" cm="1">
        <f t="array" ref="T83">IFERROR(INDEX(InTutoring[],SMALL(IF(InTutoring[Unit 3 Post-Test 4]="Yes",ROW(AssessmentData[])-1),ROW(81:81)),1),"")</f>
        <v/>
      </c>
      <c r="U83" s="129" t="str" cm="1">
        <f t="array" ref="U83">IFERROR(INDEX(InTutoring[],SMALL(IF(InTutoring[Unit 3 Post-Test 5]="Yes",ROW(AssessmentData[])-1),ROW(81:81)),1),"")</f>
        <v/>
      </c>
      <c r="V83" s="132"/>
      <c r="W83" s="129" t="str" cm="1">
        <f t="array" ref="W83">IFERROR(INDEX(InTutoring[],SMALL(IF(InTutoring[Unit 3 Assessment]="Yes",ROW(AssessmentData[])-1),ROW(81:81)),1),"")</f>
        <v/>
      </c>
      <c r="X83" s="129" t="str" cm="1">
        <f t="array" ref="X83">IFERROR(INDEX(InTutoring[],SMALL(IF(InTutoring[Unit 4 Post-Test 1]="Yes",ROW(AssessmentData[])-1),ROW(81:81)),1),"")</f>
        <v/>
      </c>
      <c r="Y83" s="129" t="str" cm="1">
        <f t="array" ref="Y83">IFERROR(INDEX(InTutoring[],SMALL(IF(InTutoring[Unit 4 Post-Test 2]="Yes",ROW(AssessmentData[])-1),ROW(81:81)),1),"")</f>
        <v/>
      </c>
      <c r="Z83" s="129" t="str" cm="1">
        <f t="array" ref="Z83">IFERROR(INDEX(InTutoring[],SMALL(IF(InTutoring[Unit 4 Post-Test 3]="Yes",ROW(AssessmentData[])-1),ROW(81:81)),1),"")</f>
        <v/>
      </c>
      <c r="AA83" s="129" t="str" cm="1">
        <f t="array" ref="AA83">IFERROR(INDEX(InTutoring[],SMALL(IF(InTutoring[Unit 4 Post-Test 4]="Yes",ROW(AssessmentData[])-1),ROW(81:81)),1),"")</f>
        <v/>
      </c>
      <c r="AB83" s="129" t="str" cm="1">
        <f t="array" ref="AB83">IFERROR(INDEX(InTutoring[],SMALL(IF(InTutoring[Unit 4 Post-Test 5]="Yes",ROW(AssessmentData[])-1),ROW(81:81)),1),"")</f>
        <v/>
      </c>
      <c r="AC83" s="132"/>
      <c r="AD83" s="129" t="str" cm="1">
        <f t="array" ref="AD83">IFERROR(INDEX(InTutoring[],SMALL(IF(InTutoring[Unit 4 Assessment]="Yes",ROW(AssessmentData[])-1),ROW(81:81)),1),"")</f>
        <v/>
      </c>
      <c r="AE83" s="129" t="str" cm="1">
        <f t="array" ref="AE83">IFERROR(INDEX(InTutoring[],SMALL(IF(InTutoring[Unit 5 Post-Test 1]="Yes",ROW(AssessmentData[])-1),ROW(81:81)),1),"")</f>
        <v/>
      </c>
      <c r="AF83" s="129" t="str" cm="1">
        <f t="array" ref="AF83">IFERROR(INDEX(InTutoring[],SMALL(IF(InTutoring[Unit 5 Post-Test 2]="Yes",ROW(AssessmentData[])-1),ROW(81:81)),1),"")</f>
        <v/>
      </c>
      <c r="AG83" s="129" t="str" cm="1">
        <f t="array" ref="AG83">IFERROR(INDEX(InTutoring[],SMALL(IF(InTutoring[Unit 5 Post-Test 3]="Yes",ROW(AssessmentData[])-1),ROW(81:81)),1),"")</f>
        <v/>
      </c>
      <c r="AH83" s="129" t="str" cm="1">
        <f t="array" ref="AH83">IFERROR(INDEX(InTutoring[],SMALL(IF(InTutoring[Unit 5 Post-Test 4]="Yes",ROW(AssessmentData[])-1),ROW(81:81)),1),"")</f>
        <v/>
      </c>
      <c r="AI83" s="129" t="str" cm="1">
        <f t="array" ref="AI83">IFERROR(INDEX(InTutoring[],SMALL(IF(InTutoring[Unit 5 Post-Test 5]="Yes",ROW(AssessmentData[])-1),ROW(81:81)),1),"")</f>
        <v/>
      </c>
      <c r="AJ83" s="132"/>
      <c r="AK83" s="129" t="str" cm="1">
        <f t="array" ref="AK83">IFERROR(INDEX(InTutoring[],SMALL(IF(InTutoring[Unit 5 Assessment]="Yes",ROW(AssessmentData[])-1),ROW(81:81)),1),"")</f>
        <v/>
      </c>
      <c r="AL83" s="129" t="str" cm="1">
        <f t="array" ref="AL83">IFERROR(INDEX(InTutoring[],SMALL(IF(InTutoring[Unit 6 Post-Test 1]="Yes",ROW(AssessmentData[])-1),ROW(81:81)),1),"")</f>
        <v/>
      </c>
      <c r="AM83" s="129" t="str" cm="1">
        <f t="array" ref="AM83">IFERROR(INDEX(InTutoring[],SMALL(IF(InTutoring[Unit 6 Post-Test 2]="Yes",ROW(AssessmentData[])-1),ROW(81:81)),1),"")</f>
        <v/>
      </c>
      <c r="AN83" s="129" t="str" cm="1">
        <f t="array" ref="AN83">IFERROR(INDEX(InTutoring[],SMALL(IF(InTutoring[Unit 6 Post-Test 3]="Yes",ROW(AssessmentData[])-1),ROW(81:81)),1),"")</f>
        <v/>
      </c>
      <c r="AO83" s="129" t="str" cm="1">
        <f t="array" ref="AO83">IFERROR(INDEX(InTutoring[],SMALL(IF(InTutoring[Unit 6 Post-Test 4]="Yes",ROW(AssessmentData[])-1),ROW(81:81)),1),"")</f>
        <v/>
      </c>
      <c r="AP83" s="129" t="str" cm="1">
        <f t="array" ref="AP83">IFERROR(INDEX(InTutoring[],SMALL(IF(InTutoring[Unit 6 Post-Test 5]="Yes",ROW(AssessmentData[])-1),ROW(81:81)),1),"")</f>
        <v/>
      </c>
    </row>
    <row r="84" spans="2:42" x14ac:dyDescent="0.25">
      <c r="B84" s="129" t="str" cm="1">
        <f t="array" ref="B84">IFERROR(INDEX(InTutoring[],SMALL(IF(InTutoring[BOY Benchmark]="Yes",ROW(AssessmentData[])-1),ROW(82:82)),1),"")</f>
        <v/>
      </c>
      <c r="C84" s="129" t="str" cm="1">
        <f t="array" ref="C84">IFERROR(INDEX(InTutoring[],SMALL(IF(InTutoring[Unit 1 Post-Test 1]="Yes",ROW(AssessmentData[])-1),ROW(82:82)),1),"")</f>
        <v/>
      </c>
      <c r="D84" s="129" t="str" cm="1">
        <f t="array" ref="D84">IFERROR(INDEX(InTutoring[],SMALL(IF(InTutoring[Unit 1 Post-Test 2]="Yes",ROW(AssessmentData[])-1),ROW(82:82)),1),"")</f>
        <v/>
      </c>
      <c r="E84" s="129" t="str" cm="1">
        <f t="array" ref="E84">IFERROR(INDEX(InTutoring[],SMALL(IF(InTutoring[Unit 1 Post-Test 3]="Yes",ROW(AssessmentData[])-1),ROW(82:82)),1),"")</f>
        <v/>
      </c>
      <c r="F84" s="129" t="str" cm="1">
        <f t="array" ref="F84">IFERROR(INDEX(InTutoring[],SMALL(IF(InTutoring[Unit 1 Post-Test 4]="Yes",ROW(AssessmentData[])-1),ROW(82:82)),1),"")</f>
        <v/>
      </c>
      <c r="G84" s="131"/>
      <c r="H84" s="132"/>
      <c r="I84" s="129" t="str" cm="1">
        <f t="array" ref="I84">IFERROR(INDEX(InTutoring[],SMALL(IF(InTutoring[Unit 1 Assessment]="Yes",ROW(AssessmentData[])-1),ROW(82:82)),1),"")</f>
        <v/>
      </c>
      <c r="J84" s="129" t="str" cm="1">
        <f t="array" ref="J84">IFERROR(INDEX(InTutoring[],SMALL(IF(InTutoring[Unit 2 Post-Test 1]="Yes",ROW(AssessmentData[])-1),ROW(82:82)),1),"")</f>
        <v/>
      </c>
      <c r="K84" s="129" t="str" cm="1">
        <f t="array" ref="K84">IFERROR(INDEX(InTutoring[],SMALL(IF(InTutoring[Unit 2 Post-Test 2]="Yes",ROW(AssessmentData[])-1),ROW(82:82)),1),"")</f>
        <v/>
      </c>
      <c r="L84" s="129" t="str" cm="1">
        <f t="array" ref="L84">IFERROR(INDEX(InTutoring[],SMALL(IF(InTutoring[Unit 2 Post-Test 3]="Yes",ROW(AssessmentData[])-1),ROW(82:82)),1),"")</f>
        <v/>
      </c>
      <c r="M84" s="129" t="str" cm="1">
        <f t="array" ref="M84">IFERROR(INDEX(InTutoring[],SMALL(IF(InTutoring[Unit 2 Post-Test 4]="Yes",ROW(AssessmentData[])-1),ROW(82:82)),1),"")</f>
        <v/>
      </c>
      <c r="N84" s="129" t="str" cm="1">
        <f t="array" ref="N84">IFERROR(INDEX(InTutoring[],SMALL(IF(InTutoring[Unit 2 Post-Test 5]="Yes",ROW(AssessmentData[])-1),ROW(82:82)),1),"")</f>
        <v/>
      </c>
      <c r="O84" s="132"/>
      <c r="P84" s="129" t="str" cm="1">
        <f t="array" ref="P84">IFERROR(INDEX(InTutoring[],SMALL(IF(InTutoring[Unit 2 Assessment]="Yes",ROW(AssessmentData[])-1),ROW(82:82)),1),"")</f>
        <v/>
      </c>
      <c r="Q84" s="129" t="str" cm="1">
        <f t="array" ref="Q84">IFERROR(INDEX(InTutoring[],SMALL(IF(InTutoring[Unit 3 Post-Test 1]="Yes",ROW(AssessmentData[])-1),ROW(82:82)),1),"")</f>
        <v/>
      </c>
      <c r="R84" s="129" t="str" cm="1">
        <f t="array" ref="R84">IFERROR(INDEX(InTutoring[],SMALL(IF(InTutoring[Unit 3 Post-Test 2]="Yes",ROW(AssessmentData[])-1),ROW(82:82)),1),"")</f>
        <v/>
      </c>
      <c r="S84" s="129" t="str" cm="1">
        <f t="array" ref="S84">IFERROR(INDEX(InTutoring[],SMALL(IF(InTutoring[Unit 3 Post-Test 3]="Yes",ROW(AssessmentData[])-1),ROW(82:82)),1),"")</f>
        <v/>
      </c>
      <c r="T84" s="129" t="str" cm="1">
        <f t="array" ref="T84">IFERROR(INDEX(InTutoring[],SMALL(IF(InTutoring[Unit 3 Post-Test 4]="Yes",ROW(AssessmentData[])-1),ROW(82:82)),1),"")</f>
        <v/>
      </c>
      <c r="U84" s="129" t="str" cm="1">
        <f t="array" ref="U84">IFERROR(INDEX(InTutoring[],SMALL(IF(InTutoring[Unit 3 Post-Test 5]="Yes",ROW(AssessmentData[])-1),ROW(82:82)),1),"")</f>
        <v/>
      </c>
      <c r="V84" s="132"/>
      <c r="W84" s="129" t="str" cm="1">
        <f t="array" ref="W84">IFERROR(INDEX(InTutoring[],SMALL(IF(InTutoring[Unit 3 Assessment]="Yes",ROW(AssessmentData[])-1),ROW(82:82)),1),"")</f>
        <v/>
      </c>
      <c r="X84" s="129" t="str" cm="1">
        <f t="array" ref="X84">IFERROR(INDEX(InTutoring[],SMALL(IF(InTutoring[Unit 4 Post-Test 1]="Yes",ROW(AssessmentData[])-1),ROW(82:82)),1),"")</f>
        <v/>
      </c>
      <c r="Y84" s="129" t="str" cm="1">
        <f t="array" ref="Y84">IFERROR(INDEX(InTutoring[],SMALL(IF(InTutoring[Unit 4 Post-Test 2]="Yes",ROW(AssessmentData[])-1),ROW(82:82)),1),"")</f>
        <v/>
      </c>
      <c r="Z84" s="129" t="str" cm="1">
        <f t="array" ref="Z84">IFERROR(INDEX(InTutoring[],SMALL(IF(InTutoring[Unit 4 Post-Test 3]="Yes",ROW(AssessmentData[])-1),ROW(82:82)),1),"")</f>
        <v/>
      </c>
      <c r="AA84" s="129" t="str" cm="1">
        <f t="array" ref="AA84">IFERROR(INDEX(InTutoring[],SMALL(IF(InTutoring[Unit 4 Post-Test 4]="Yes",ROW(AssessmentData[])-1),ROW(82:82)),1),"")</f>
        <v/>
      </c>
      <c r="AB84" s="129" t="str" cm="1">
        <f t="array" ref="AB84">IFERROR(INDEX(InTutoring[],SMALL(IF(InTutoring[Unit 4 Post-Test 5]="Yes",ROW(AssessmentData[])-1),ROW(82:82)),1),"")</f>
        <v/>
      </c>
      <c r="AC84" s="132"/>
      <c r="AD84" s="129" t="str" cm="1">
        <f t="array" ref="AD84">IFERROR(INDEX(InTutoring[],SMALL(IF(InTutoring[Unit 4 Assessment]="Yes",ROW(AssessmentData[])-1),ROW(82:82)),1),"")</f>
        <v/>
      </c>
      <c r="AE84" s="129" t="str" cm="1">
        <f t="array" ref="AE84">IFERROR(INDEX(InTutoring[],SMALL(IF(InTutoring[Unit 5 Post-Test 1]="Yes",ROW(AssessmentData[])-1),ROW(82:82)),1),"")</f>
        <v/>
      </c>
      <c r="AF84" s="129" t="str" cm="1">
        <f t="array" ref="AF84">IFERROR(INDEX(InTutoring[],SMALL(IF(InTutoring[Unit 5 Post-Test 2]="Yes",ROW(AssessmentData[])-1),ROW(82:82)),1),"")</f>
        <v/>
      </c>
      <c r="AG84" s="129" t="str" cm="1">
        <f t="array" ref="AG84">IFERROR(INDEX(InTutoring[],SMALL(IF(InTutoring[Unit 5 Post-Test 3]="Yes",ROW(AssessmentData[])-1),ROW(82:82)),1),"")</f>
        <v/>
      </c>
      <c r="AH84" s="129" t="str" cm="1">
        <f t="array" ref="AH84">IFERROR(INDEX(InTutoring[],SMALL(IF(InTutoring[Unit 5 Post-Test 4]="Yes",ROW(AssessmentData[])-1),ROW(82:82)),1),"")</f>
        <v/>
      </c>
      <c r="AI84" s="129" t="str" cm="1">
        <f t="array" ref="AI84">IFERROR(INDEX(InTutoring[],SMALL(IF(InTutoring[Unit 5 Post-Test 5]="Yes",ROW(AssessmentData[])-1),ROW(82:82)),1),"")</f>
        <v/>
      </c>
      <c r="AJ84" s="132"/>
      <c r="AK84" s="129" t="str" cm="1">
        <f t="array" ref="AK84">IFERROR(INDEX(InTutoring[],SMALL(IF(InTutoring[Unit 5 Assessment]="Yes",ROW(AssessmentData[])-1),ROW(82:82)),1),"")</f>
        <v/>
      </c>
      <c r="AL84" s="129" t="str" cm="1">
        <f t="array" ref="AL84">IFERROR(INDEX(InTutoring[],SMALL(IF(InTutoring[Unit 6 Post-Test 1]="Yes",ROW(AssessmentData[])-1),ROW(82:82)),1),"")</f>
        <v/>
      </c>
      <c r="AM84" s="129" t="str" cm="1">
        <f t="array" ref="AM84">IFERROR(INDEX(InTutoring[],SMALL(IF(InTutoring[Unit 6 Post-Test 2]="Yes",ROW(AssessmentData[])-1),ROW(82:82)),1),"")</f>
        <v/>
      </c>
      <c r="AN84" s="129" t="str" cm="1">
        <f t="array" ref="AN84">IFERROR(INDEX(InTutoring[],SMALL(IF(InTutoring[Unit 6 Post-Test 3]="Yes",ROW(AssessmentData[])-1),ROW(82:82)),1),"")</f>
        <v/>
      </c>
      <c r="AO84" s="129" t="str" cm="1">
        <f t="array" ref="AO84">IFERROR(INDEX(InTutoring[],SMALL(IF(InTutoring[Unit 6 Post-Test 4]="Yes",ROW(AssessmentData[])-1),ROW(82:82)),1),"")</f>
        <v/>
      </c>
      <c r="AP84" s="129" t="str" cm="1">
        <f t="array" ref="AP84">IFERROR(INDEX(InTutoring[],SMALL(IF(InTutoring[Unit 6 Post-Test 5]="Yes",ROW(AssessmentData[])-1),ROW(82:82)),1),"")</f>
        <v/>
      </c>
    </row>
    <row r="85" spans="2:42" x14ac:dyDescent="0.25">
      <c r="B85" s="129" t="str" cm="1">
        <f t="array" ref="B85">IFERROR(INDEX(InTutoring[],SMALL(IF(InTutoring[BOY Benchmark]="Yes",ROW(AssessmentData[])-1),ROW(83:83)),1),"")</f>
        <v/>
      </c>
      <c r="C85" s="129" t="str" cm="1">
        <f t="array" ref="C85">IFERROR(INDEX(InTutoring[],SMALL(IF(InTutoring[Unit 1 Post-Test 1]="Yes",ROW(AssessmentData[])-1),ROW(83:83)),1),"")</f>
        <v/>
      </c>
      <c r="D85" s="129" t="str" cm="1">
        <f t="array" ref="D85">IFERROR(INDEX(InTutoring[],SMALL(IF(InTutoring[Unit 1 Post-Test 2]="Yes",ROW(AssessmentData[])-1),ROW(83:83)),1),"")</f>
        <v/>
      </c>
      <c r="E85" s="129" t="str" cm="1">
        <f t="array" ref="E85">IFERROR(INDEX(InTutoring[],SMALL(IF(InTutoring[Unit 1 Post-Test 3]="Yes",ROW(AssessmentData[])-1),ROW(83:83)),1),"")</f>
        <v/>
      </c>
      <c r="F85" s="129" t="str" cm="1">
        <f t="array" ref="F85">IFERROR(INDEX(InTutoring[],SMALL(IF(InTutoring[Unit 1 Post-Test 4]="Yes",ROW(AssessmentData[])-1),ROW(83:83)),1),"")</f>
        <v/>
      </c>
      <c r="G85" s="131"/>
      <c r="H85" s="132"/>
      <c r="I85" s="129" t="str" cm="1">
        <f t="array" ref="I85">IFERROR(INDEX(InTutoring[],SMALL(IF(InTutoring[Unit 1 Assessment]="Yes",ROW(AssessmentData[])-1),ROW(83:83)),1),"")</f>
        <v/>
      </c>
      <c r="J85" s="129" t="str" cm="1">
        <f t="array" ref="J85">IFERROR(INDEX(InTutoring[],SMALL(IF(InTutoring[Unit 2 Post-Test 1]="Yes",ROW(AssessmentData[])-1),ROW(83:83)),1),"")</f>
        <v/>
      </c>
      <c r="K85" s="129" t="str" cm="1">
        <f t="array" ref="K85">IFERROR(INDEX(InTutoring[],SMALL(IF(InTutoring[Unit 2 Post-Test 2]="Yes",ROW(AssessmentData[])-1),ROW(83:83)),1),"")</f>
        <v/>
      </c>
      <c r="L85" s="129" t="str" cm="1">
        <f t="array" ref="L85">IFERROR(INDEX(InTutoring[],SMALL(IF(InTutoring[Unit 2 Post-Test 3]="Yes",ROW(AssessmentData[])-1),ROW(83:83)),1),"")</f>
        <v/>
      </c>
      <c r="M85" s="129" t="str" cm="1">
        <f t="array" ref="M85">IFERROR(INDEX(InTutoring[],SMALL(IF(InTutoring[Unit 2 Post-Test 4]="Yes",ROW(AssessmentData[])-1),ROW(83:83)),1),"")</f>
        <v/>
      </c>
      <c r="N85" s="129" t="str" cm="1">
        <f t="array" ref="N85">IFERROR(INDEX(InTutoring[],SMALL(IF(InTutoring[Unit 2 Post-Test 5]="Yes",ROW(AssessmentData[])-1),ROW(83:83)),1),"")</f>
        <v/>
      </c>
      <c r="O85" s="132"/>
      <c r="P85" s="129" t="str" cm="1">
        <f t="array" ref="P85">IFERROR(INDEX(InTutoring[],SMALL(IF(InTutoring[Unit 2 Assessment]="Yes",ROW(AssessmentData[])-1),ROW(83:83)),1),"")</f>
        <v/>
      </c>
      <c r="Q85" s="129" t="str" cm="1">
        <f t="array" ref="Q85">IFERROR(INDEX(InTutoring[],SMALL(IF(InTutoring[Unit 3 Post-Test 1]="Yes",ROW(AssessmentData[])-1),ROW(83:83)),1),"")</f>
        <v/>
      </c>
      <c r="R85" s="129" t="str" cm="1">
        <f t="array" ref="R85">IFERROR(INDEX(InTutoring[],SMALL(IF(InTutoring[Unit 3 Post-Test 2]="Yes",ROW(AssessmentData[])-1),ROW(83:83)),1),"")</f>
        <v/>
      </c>
      <c r="S85" s="129" t="str" cm="1">
        <f t="array" ref="S85">IFERROR(INDEX(InTutoring[],SMALL(IF(InTutoring[Unit 3 Post-Test 3]="Yes",ROW(AssessmentData[])-1),ROW(83:83)),1),"")</f>
        <v/>
      </c>
      <c r="T85" s="129" t="str" cm="1">
        <f t="array" ref="T85">IFERROR(INDEX(InTutoring[],SMALL(IF(InTutoring[Unit 3 Post-Test 4]="Yes",ROW(AssessmentData[])-1),ROW(83:83)),1),"")</f>
        <v/>
      </c>
      <c r="U85" s="129" t="str" cm="1">
        <f t="array" ref="U85">IFERROR(INDEX(InTutoring[],SMALL(IF(InTutoring[Unit 3 Post-Test 5]="Yes",ROW(AssessmentData[])-1),ROW(83:83)),1),"")</f>
        <v/>
      </c>
      <c r="V85" s="132"/>
      <c r="W85" s="129" t="str" cm="1">
        <f t="array" ref="W85">IFERROR(INDEX(InTutoring[],SMALL(IF(InTutoring[Unit 3 Assessment]="Yes",ROW(AssessmentData[])-1),ROW(83:83)),1),"")</f>
        <v/>
      </c>
      <c r="X85" s="129" t="str" cm="1">
        <f t="array" ref="X85">IFERROR(INDEX(InTutoring[],SMALL(IF(InTutoring[Unit 4 Post-Test 1]="Yes",ROW(AssessmentData[])-1),ROW(83:83)),1),"")</f>
        <v/>
      </c>
      <c r="Y85" s="129" t="str" cm="1">
        <f t="array" ref="Y85">IFERROR(INDEX(InTutoring[],SMALL(IF(InTutoring[Unit 4 Post-Test 2]="Yes",ROW(AssessmentData[])-1),ROW(83:83)),1),"")</f>
        <v/>
      </c>
      <c r="Z85" s="129" t="str" cm="1">
        <f t="array" ref="Z85">IFERROR(INDEX(InTutoring[],SMALL(IF(InTutoring[Unit 4 Post-Test 3]="Yes",ROW(AssessmentData[])-1),ROW(83:83)),1),"")</f>
        <v/>
      </c>
      <c r="AA85" s="129" t="str" cm="1">
        <f t="array" ref="AA85">IFERROR(INDEX(InTutoring[],SMALL(IF(InTutoring[Unit 4 Post-Test 4]="Yes",ROW(AssessmentData[])-1),ROW(83:83)),1),"")</f>
        <v/>
      </c>
      <c r="AB85" s="129" t="str" cm="1">
        <f t="array" ref="AB85">IFERROR(INDEX(InTutoring[],SMALL(IF(InTutoring[Unit 4 Post-Test 5]="Yes",ROW(AssessmentData[])-1),ROW(83:83)),1),"")</f>
        <v/>
      </c>
      <c r="AC85" s="132"/>
      <c r="AD85" s="129" t="str" cm="1">
        <f t="array" ref="AD85">IFERROR(INDEX(InTutoring[],SMALL(IF(InTutoring[Unit 4 Assessment]="Yes",ROW(AssessmentData[])-1),ROW(83:83)),1),"")</f>
        <v/>
      </c>
      <c r="AE85" s="129" t="str" cm="1">
        <f t="array" ref="AE85">IFERROR(INDEX(InTutoring[],SMALL(IF(InTutoring[Unit 5 Post-Test 1]="Yes",ROW(AssessmentData[])-1),ROW(83:83)),1),"")</f>
        <v/>
      </c>
      <c r="AF85" s="129" t="str" cm="1">
        <f t="array" ref="AF85">IFERROR(INDEX(InTutoring[],SMALL(IF(InTutoring[Unit 5 Post-Test 2]="Yes",ROW(AssessmentData[])-1),ROW(83:83)),1),"")</f>
        <v/>
      </c>
      <c r="AG85" s="129" t="str" cm="1">
        <f t="array" ref="AG85">IFERROR(INDEX(InTutoring[],SMALL(IF(InTutoring[Unit 5 Post-Test 3]="Yes",ROW(AssessmentData[])-1),ROW(83:83)),1),"")</f>
        <v/>
      </c>
      <c r="AH85" s="129" t="str" cm="1">
        <f t="array" ref="AH85">IFERROR(INDEX(InTutoring[],SMALL(IF(InTutoring[Unit 5 Post-Test 4]="Yes",ROW(AssessmentData[])-1),ROW(83:83)),1),"")</f>
        <v/>
      </c>
      <c r="AI85" s="129" t="str" cm="1">
        <f t="array" ref="AI85">IFERROR(INDEX(InTutoring[],SMALL(IF(InTutoring[Unit 5 Post-Test 5]="Yes",ROW(AssessmentData[])-1),ROW(83:83)),1),"")</f>
        <v/>
      </c>
      <c r="AJ85" s="132"/>
      <c r="AK85" s="129" t="str" cm="1">
        <f t="array" ref="AK85">IFERROR(INDEX(InTutoring[],SMALL(IF(InTutoring[Unit 5 Assessment]="Yes",ROW(AssessmentData[])-1),ROW(83:83)),1),"")</f>
        <v/>
      </c>
      <c r="AL85" s="129" t="str" cm="1">
        <f t="array" ref="AL85">IFERROR(INDEX(InTutoring[],SMALL(IF(InTutoring[Unit 6 Post-Test 1]="Yes",ROW(AssessmentData[])-1),ROW(83:83)),1),"")</f>
        <v/>
      </c>
      <c r="AM85" s="129" t="str" cm="1">
        <f t="array" ref="AM85">IFERROR(INDEX(InTutoring[],SMALL(IF(InTutoring[Unit 6 Post-Test 2]="Yes",ROW(AssessmentData[])-1),ROW(83:83)),1),"")</f>
        <v/>
      </c>
      <c r="AN85" s="129" t="str" cm="1">
        <f t="array" ref="AN85">IFERROR(INDEX(InTutoring[],SMALL(IF(InTutoring[Unit 6 Post-Test 3]="Yes",ROW(AssessmentData[])-1),ROW(83:83)),1),"")</f>
        <v/>
      </c>
      <c r="AO85" s="129" t="str" cm="1">
        <f t="array" ref="AO85">IFERROR(INDEX(InTutoring[],SMALL(IF(InTutoring[Unit 6 Post-Test 4]="Yes",ROW(AssessmentData[])-1),ROW(83:83)),1),"")</f>
        <v/>
      </c>
      <c r="AP85" s="129" t="str" cm="1">
        <f t="array" ref="AP85">IFERROR(INDEX(InTutoring[],SMALL(IF(InTutoring[Unit 6 Post-Test 5]="Yes",ROW(AssessmentData[])-1),ROW(83:83)),1),"")</f>
        <v/>
      </c>
    </row>
    <row r="86" spans="2:42" x14ac:dyDescent="0.25">
      <c r="B86" s="129" t="str" cm="1">
        <f t="array" ref="B86">IFERROR(INDEX(InTutoring[],SMALL(IF(InTutoring[BOY Benchmark]="Yes",ROW(AssessmentData[])-1),ROW(84:84)),1),"")</f>
        <v/>
      </c>
      <c r="C86" s="129" t="str" cm="1">
        <f t="array" ref="C86">IFERROR(INDEX(InTutoring[],SMALL(IF(InTutoring[Unit 1 Post-Test 1]="Yes",ROW(AssessmentData[])-1),ROW(84:84)),1),"")</f>
        <v/>
      </c>
      <c r="D86" s="129" t="str" cm="1">
        <f t="array" ref="D86">IFERROR(INDEX(InTutoring[],SMALL(IF(InTutoring[Unit 1 Post-Test 2]="Yes",ROW(AssessmentData[])-1),ROW(84:84)),1),"")</f>
        <v/>
      </c>
      <c r="E86" s="129" t="str" cm="1">
        <f t="array" ref="E86">IFERROR(INDEX(InTutoring[],SMALL(IF(InTutoring[Unit 1 Post-Test 3]="Yes",ROW(AssessmentData[])-1),ROW(84:84)),1),"")</f>
        <v/>
      </c>
      <c r="F86" s="129" t="str" cm="1">
        <f t="array" ref="F86">IFERROR(INDEX(InTutoring[],SMALL(IF(InTutoring[Unit 1 Post-Test 4]="Yes",ROW(AssessmentData[])-1),ROW(84:84)),1),"")</f>
        <v/>
      </c>
      <c r="G86" s="131"/>
      <c r="H86" s="132"/>
      <c r="I86" s="129" t="str" cm="1">
        <f t="array" ref="I86">IFERROR(INDEX(InTutoring[],SMALL(IF(InTutoring[Unit 1 Assessment]="Yes",ROW(AssessmentData[])-1),ROW(84:84)),1),"")</f>
        <v/>
      </c>
      <c r="J86" s="129" t="str" cm="1">
        <f t="array" ref="J86">IFERROR(INDEX(InTutoring[],SMALL(IF(InTutoring[Unit 2 Post-Test 1]="Yes",ROW(AssessmentData[])-1),ROW(84:84)),1),"")</f>
        <v/>
      </c>
      <c r="K86" s="129" t="str" cm="1">
        <f t="array" ref="K86">IFERROR(INDEX(InTutoring[],SMALL(IF(InTutoring[Unit 2 Post-Test 2]="Yes",ROW(AssessmentData[])-1),ROW(84:84)),1),"")</f>
        <v/>
      </c>
      <c r="L86" s="129" t="str" cm="1">
        <f t="array" ref="L86">IFERROR(INDEX(InTutoring[],SMALL(IF(InTutoring[Unit 2 Post-Test 3]="Yes",ROW(AssessmentData[])-1),ROW(84:84)),1),"")</f>
        <v/>
      </c>
      <c r="M86" s="129" t="str" cm="1">
        <f t="array" ref="M86">IFERROR(INDEX(InTutoring[],SMALL(IF(InTutoring[Unit 2 Post-Test 4]="Yes",ROW(AssessmentData[])-1),ROW(84:84)),1),"")</f>
        <v/>
      </c>
      <c r="N86" s="129" t="str" cm="1">
        <f t="array" ref="N86">IFERROR(INDEX(InTutoring[],SMALL(IF(InTutoring[Unit 2 Post-Test 5]="Yes",ROW(AssessmentData[])-1),ROW(84:84)),1),"")</f>
        <v/>
      </c>
      <c r="O86" s="132"/>
      <c r="P86" s="129" t="str" cm="1">
        <f t="array" ref="P86">IFERROR(INDEX(InTutoring[],SMALL(IF(InTutoring[Unit 2 Assessment]="Yes",ROW(AssessmentData[])-1),ROW(84:84)),1),"")</f>
        <v/>
      </c>
      <c r="Q86" s="129" t="str" cm="1">
        <f t="array" ref="Q86">IFERROR(INDEX(InTutoring[],SMALL(IF(InTutoring[Unit 3 Post-Test 1]="Yes",ROW(AssessmentData[])-1),ROW(84:84)),1),"")</f>
        <v/>
      </c>
      <c r="R86" s="129" t="str" cm="1">
        <f t="array" ref="R86">IFERROR(INDEX(InTutoring[],SMALL(IF(InTutoring[Unit 3 Post-Test 2]="Yes",ROW(AssessmentData[])-1),ROW(84:84)),1),"")</f>
        <v/>
      </c>
      <c r="S86" s="129" t="str" cm="1">
        <f t="array" ref="S86">IFERROR(INDEX(InTutoring[],SMALL(IF(InTutoring[Unit 3 Post-Test 3]="Yes",ROW(AssessmentData[])-1),ROW(84:84)),1),"")</f>
        <v/>
      </c>
      <c r="T86" s="129" t="str" cm="1">
        <f t="array" ref="T86">IFERROR(INDEX(InTutoring[],SMALL(IF(InTutoring[Unit 3 Post-Test 4]="Yes",ROW(AssessmentData[])-1),ROW(84:84)),1),"")</f>
        <v/>
      </c>
      <c r="U86" s="129" t="str" cm="1">
        <f t="array" ref="U86">IFERROR(INDEX(InTutoring[],SMALL(IF(InTutoring[Unit 3 Post-Test 5]="Yes",ROW(AssessmentData[])-1),ROW(84:84)),1),"")</f>
        <v/>
      </c>
      <c r="V86" s="132"/>
      <c r="W86" s="129" t="str" cm="1">
        <f t="array" ref="W86">IFERROR(INDEX(InTutoring[],SMALL(IF(InTutoring[Unit 3 Assessment]="Yes",ROW(AssessmentData[])-1),ROW(84:84)),1),"")</f>
        <v/>
      </c>
      <c r="X86" s="129" t="str" cm="1">
        <f t="array" ref="X86">IFERROR(INDEX(InTutoring[],SMALL(IF(InTutoring[Unit 4 Post-Test 1]="Yes",ROW(AssessmentData[])-1),ROW(84:84)),1),"")</f>
        <v/>
      </c>
      <c r="Y86" s="129" t="str" cm="1">
        <f t="array" ref="Y86">IFERROR(INDEX(InTutoring[],SMALL(IF(InTutoring[Unit 4 Post-Test 2]="Yes",ROW(AssessmentData[])-1),ROW(84:84)),1),"")</f>
        <v/>
      </c>
      <c r="Z86" s="129" t="str" cm="1">
        <f t="array" ref="Z86">IFERROR(INDEX(InTutoring[],SMALL(IF(InTutoring[Unit 4 Post-Test 3]="Yes",ROW(AssessmentData[])-1),ROW(84:84)),1),"")</f>
        <v/>
      </c>
      <c r="AA86" s="129" t="str" cm="1">
        <f t="array" ref="AA86">IFERROR(INDEX(InTutoring[],SMALL(IF(InTutoring[Unit 4 Post-Test 4]="Yes",ROW(AssessmentData[])-1),ROW(84:84)),1),"")</f>
        <v/>
      </c>
      <c r="AB86" s="129" t="str" cm="1">
        <f t="array" ref="AB86">IFERROR(INDEX(InTutoring[],SMALL(IF(InTutoring[Unit 4 Post-Test 5]="Yes",ROW(AssessmentData[])-1),ROW(84:84)),1),"")</f>
        <v/>
      </c>
      <c r="AC86" s="132"/>
      <c r="AD86" s="129" t="str" cm="1">
        <f t="array" ref="AD86">IFERROR(INDEX(InTutoring[],SMALL(IF(InTutoring[Unit 4 Assessment]="Yes",ROW(AssessmentData[])-1),ROW(84:84)),1),"")</f>
        <v/>
      </c>
      <c r="AE86" s="129" t="str" cm="1">
        <f t="array" ref="AE86">IFERROR(INDEX(InTutoring[],SMALL(IF(InTutoring[Unit 5 Post-Test 1]="Yes",ROW(AssessmentData[])-1),ROW(84:84)),1),"")</f>
        <v/>
      </c>
      <c r="AF86" s="129" t="str" cm="1">
        <f t="array" ref="AF86">IFERROR(INDEX(InTutoring[],SMALL(IF(InTutoring[Unit 5 Post-Test 2]="Yes",ROW(AssessmentData[])-1),ROW(84:84)),1),"")</f>
        <v/>
      </c>
      <c r="AG86" s="129" t="str" cm="1">
        <f t="array" ref="AG86">IFERROR(INDEX(InTutoring[],SMALL(IF(InTutoring[Unit 5 Post-Test 3]="Yes",ROW(AssessmentData[])-1),ROW(84:84)),1),"")</f>
        <v/>
      </c>
      <c r="AH86" s="129" t="str" cm="1">
        <f t="array" ref="AH86">IFERROR(INDEX(InTutoring[],SMALL(IF(InTutoring[Unit 5 Post-Test 4]="Yes",ROW(AssessmentData[])-1),ROW(84:84)),1),"")</f>
        <v/>
      </c>
      <c r="AI86" s="129" t="str" cm="1">
        <f t="array" ref="AI86">IFERROR(INDEX(InTutoring[],SMALL(IF(InTutoring[Unit 5 Post-Test 5]="Yes",ROW(AssessmentData[])-1),ROW(84:84)),1),"")</f>
        <v/>
      </c>
      <c r="AJ86" s="132"/>
      <c r="AK86" s="129" t="str" cm="1">
        <f t="array" ref="AK86">IFERROR(INDEX(InTutoring[],SMALL(IF(InTutoring[Unit 5 Assessment]="Yes",ROW(AssessmentData[])-1),ROW(84:84)),1),"")</f>
        <v/>
      </c>
      <c r="AL86" s="129" t="str" cm="1">
        <f t="array" ref="AL86">IFERROR(INDEX(InTutoring[],SMALL(IF(InTutoring[Unit 6 Post-Test 1]="Yes",ROW(AssessmentData[])-1),ROW(84:84)),1),"")</f>
        <v/>
      </c>
      <c r="AM86" s="129" t="str" cm="1">
        <f t="array" ref="AM86">IFERROR(INDEX(InTutoring[],SMALL(IF(InTutoring[Unit 6 Post-Test 2]="Yes",ROW(AssessmentData[])-1),ROW(84:84)),1),"")</f>
        <v/>
      </c>
      <c r="AN86" s="129" t="str" cm="1">
        <f t="array" ref="AN86">IFERROR(INDEX(InTutoring[],SMALL(IF(InTutoring[Unit 6 Post-Test 3]="Yes",ROW(AssessmentData[])-1),ROW(84:84)),1),"")</f>
        <v/>
      </c>
      <c r="AO86" s="129" t="str" cm="1">
        <f t="array" ref="AO86">IFERROR(INDEX(InTutoring[],SMALL(IF(InTutoring[Unit 6 Post-Test 4]="Yes",ROW(AssessmentData[])-1),ROW(84:84)),1),"")</f>
        <v/>
      </c>
      <c r="AP86" s="129" t="str" cm="1">
        <f t="array" ref="AP86">IFERROR(INDEX(InTutoring[],SMALL(IF(InTutoring[Unit 6 Post-Test 5]="Yes",ROW(AssessmentData[])-1),ROW(84:84)),1),"")</f>
        <v/>
      </c>
    </row>
    <row r="87" spans="2:42" x14ac:dyDescent="0.25">
      <c r="B87" s="129" t="str" cm="1">
        <f t="array" ref="B87">IFERROR(INDEX(InTutoring[],SMALL(IF(InTutoring[BOY Benchmark]="Yes",ROW(AssessmentData[])-1),ROW(85:85)),1),"")</f>
        <v/>
      </c>
      <c r="C87" s="129" t="str" cm="1">
        <f t="array" ref="C87">IFERROR(INDEX(InTutoring[],SMALL(IF(InTutoring[Unit 1 Post-Test 1]="Yes",ROW(AssessmentData[])-1),ROW(85:85)),1),"")</f>
        <v/>
      </c>
      <c r="D87" s="129" t="str" cm="1">
        <f t="array" ref="D87">IFERROR(INDEX(InTutoring[],SMALL(IF(InTutoring[Unit 1 Post-Test 2]="Yes",ROW(AssessmentData[])-1),ROW(85:85)),1),"")</f>
        <v/>
      </c>
      <c r="E87" s="129" t="str" cm="1">
        <f t="array" ref="E87">IFERROR(INDEX(InTutoring[],SMALL(IF(InTutoring[Unit 1 Post-Test 3]="Yes",ROW(AssessmentData[])-1),ROW(85:85)),1),"")</f>
        <v/>
      </c>
      <c r="F87" s="129" t="str" cm="1">
        <f t="array" ref="F87">IFERROR(INDEX(InTutoring[],SMALL(IF(InTutoring[Unit 1 Post-Test 4]="Yes",ROW(AssessmentData[])-1),ROW(85:85)),1),"")</f>
        <v/>
      </c>
      <c r="G87" s="131"/>
      <c r="H87" s="132"/>
      <c r="I87" s="129" t="str" cm="1">
        <f t="array" ref="I87">IFERROR(INDEX(InTutoring[],SMALL(IF(InTutoring[Unit 1 Assessment]="Yes",ROW(AssessmentData[])-1),ROW(85:85)),1),"")</f>
        <v/>
      </c>
      <c r="J87" s="129" t="str" cm="1">
        <f t="array" ref="J87">IFERROR(INDEX(InTutoring[],SMALL(IF(InTutoring[Unit 2 Post-Test 1]="Yes",ROW(AssessmentData[])-1),ROW(85:85)),1),"")</f>
        <v/>
      </c>
      <c r="K87" s="129" t="str" cm="1">
        <f t="array" ref="K87">IFERROR(INDEX(InTutoring[],SMALL(IF(InTutoring[Unit 2 Post-Test 2]="Yes",ROW(AssessmentData[])-1),ROW(85:85)),1),"")</f>
        <v/>
      </c>
      <c r="L87" s="129" t="str" cm="1">
        <f t="array" ref="L87">IFERROR(INDEX(InTutoring[],SMALL(IF(InTutoring[Unit 2 Post-Test 3]="Yes",ROW(AssessmentData[])-1),ROW(85:85)),1),"")</f>
        <v/>
      </c>
      <c r="M87" s="129" t="str" cm="1">
        <f t="array" ref="M87">IFERROR(INDEX(InTutoring[],SMALL(IF(InTutoring[Unit 2 Post-Test 4]="Yes",ROW(AssessmentData[])-1),ROW(85:85)),1),"")</f>
        <v/>
      </c>
      <c r="N87" s="129" t="str" cm="1">
        <f t="array" ref="N87">IFERROR(INDEX(InTutoring[],SMALL(IF(InTutoring[Unit 2 Post-Test 5]="Yes",ROW(AssessmentData[])-1),ROW(85:85)),1),"")</f>
        <v/>
      </c>
      <c r="O87" s="132"/>
      <c r="P87" s="129" t="str" cm="1">
        <f t="array" ref="P87">IFERROR(INDEX(InTutoring[],SMALL(IF(InTutoring[Unit 2 Assessment]="Yes",ROW(AssessmentData[])-1),ROW(85:85)),1),"")</f>
        <v/>
      </c>
      <c r="Q87" s="129" t="str" cm="1">
        <f t="array" ref="Q87">IFERROR(INDEX(InTutoring[],SMALL(IF(InTutoring[Unit 3 Post-Test 1]="Yes",ROW(AssessmentData[])-1),ROW(85:85)),1),"")</f>
        <v/>
      </c>
      <c r="R87" s="129" t="str" cm="1">
        <f t="array" ref="R87">IFERROR(INDEX(InTutoring[],SMALL(IF(InTutoring[Unit 3 Post-Test 2]="Yes",ROW(AssessmentData[])-1),ROW(85:85)),1),"")</f>
        <v/>
      </c>
      <c r="S87" s="129" t="str" cm="1">
        <f t="array" ref="S87">IFERROR(INDEX(InTutoring[],SMALL(IF(InTutoring[Unit 3 Post-Test 3]="Yes",ROW(AssessmentData[])-1),ROW(85:85)),1),"")</f>
        <v/>
      </c>
      <c r="T87" s="129" t="str" cm="1">
        <f t="array" ref="T87">IFERROR(INDEX(InTutoring[],SMALL(IF(InTutoring[Unit 3 Post-Test 4]="Yes",ROW(AssessmentData[])-1),ROW(85:85)),1),"")</f>
        <v/>
      </c>
      <c r="U87" s="129" t="str" cm="1">
        <f t="array" ref="U87">IFERROR(INDEX(InTutoring[],SMALL(IF(InTutoring[Unit 3 Post-Test 5]="Yes",ROW(AssessmentData[])-1),ROW(85:85)),1),"")</f>
        <v/>
      </c>
      <c r="V87" s="132"/>
      <c r="W87" s="129" t="str" cm="1">
        <f t="array" ref="W87">IFERROR(INDEX(InTutoring[],SMALL(IF(InTutoring[Unit 3 Assessment]="Yes",ROW(AssessmentData[])-1),ROW(85:85)),1),"")</f>
        <v/>
      </c>
      <c r="X87" s="129" t="str" cm="1">
        <f t="array" ref="X87">IFERROR(INDEX(InTutoring[],SMALL(IF(InTutoring[Unit 4 Post-Test 1]="Yes",ROW(AssessmentData[])-1),ROW(85:85)),1),"")</f>
        <v/>
      </c>
      <c r="Y87" s="129" t="str" cm="1">
        <f t="array" ref="Y87">IFERROR(INDEX(InTutoring[],SMALL(IF(InTutoring[Unit 4 Post-Test 2]="Yes",ROW(AssessmentData[])-1),ROW(85:85)),1),"")</f>
        <v/>
      </c>
      <c r="Z87" s="129" t="str" cm="1">
        <f t="array" ref="Z87">IFERROR(INDEX(InTutoring[],SMALL(IF(InTutoring[Unit 4 Post-Test 3]="Yes",ROW(AssessmentData[])-1),ROW(85:85)),1),"")</f>
        <v/>
      </c>
      <c r="AA87" s="129" t="str" cm="1">
        <f t="array" ref="AA87">IFERROR(INDEX(InTutoring[],SMALL(IF(InTutoring[Unit 4 Post-Test 4]="Yes",ROW(AssessmentData[])-1),ROW(85:85)),1),"")</f>
        <v/>
      </c>
      <c r="AB87" s="129" t="str" cm="1">
        <f t="array" ref="AB87">IFERROR(INDEX(InTutoring[],SMALL(IF(InTutoring[Unit 4 Post-Test 5]="Yes",ROW(AssessmentData[])-1),ROW(85:85)),1),"")</f>
        <v/>
      </c>
      <c r="AC87" s="132"/>
      <c r="AD87" s="129" t="str" cm="1">
        <f t="array" ref="AD87">IFERROR(INDEX(InTutoring[],SMALL(IF(InTutoring[Unit 4 Assessment]="Yes",ROW(AssessmentData[])-1),ROW(85:85)),1),"")</f>
        <v/>
      </c>
      <c r="AE87" s="129" t="str" cm="1">
        <f t="array" ref="AE87">IFERROR(INDEX(InTutoring[],SMALL(IF(InTutoring[Unit 5 Post-Test 1]="Yes",ROW(AssessmentData[])-1),ROW(85:85)),1),"")</f>
        <v/>
      </c>
      <c r="AF87" s="129" t="str" cm="1">
        <f t="array" ref="AF87">IFERROR(INDEX(InTutoring[],SMALL(IF(InTutoring[Unit 5 Post-Test 2]="Yes",ROW(AssessmentData[])-1),ROW(85:85)),1),"")</f>
        <v/>
      </c>
      <c r="AG87" s="129" t="str" cm="1">
        <f t="array" ref="AG87">IFERROR(INDEX(InTutoring[],SMALL(IF(InTutoring[Unit 5 Post-Test 3]="Yes",ROW(AssessmentData[])-1),ROW(85:85)),1),"")</f>
        <v/>
      </c>
      <c r="AH87" s="129" t="str" cm="1">
        <f t="array" ref="AH87">IFERROR(INDEX(InTutoring[],SMALL(IF(InTutoring[Unit 5 Post-Test 4]="Yes",ROW(AssessmentData[])-1),ROW(85:85)),1),"")</f>
        <v/>
      </c>
      <c r="AI87" s="129" t="str" cm="1">
        <f t="array" ref="AI87">IFERROR(INDEX(InTutoring[],SMALL(IF(InTutoring[Unit 5 Post-Test 5]="Yes",ROW(AssessmentData[])-1),ROW(85:85)),1),"")</f>
        <v/>
      </c>
      <c r="AJ87" s="132"/>
      <c r="AK87" s="129" t="str" cm="1">
        <f t="array" ref="AK87">IFERROR(INDEX(InTutoring[],SMALL(IF(InTutoring[Unit 5 Assessment]="Yes",ROW(AssessmentData[])-1),ROW(85:85)),1),"")</f>
        <v/>
      </c>
      <c r="AL87" s="129" t="str" cm="1">
        <f t="array" ref="AL87">IFERROR(INDEX(InTutoring[],SMALL(IF(InTutoring[Unit 6 Post-Test 1]="Yes",ROW(AssessmentData[])-1),ROW(85:85)),1),"")</f>
        <v/>
      </c>
      <c r="AM87" s="129" t="str" cm="1">
        <f t="array" ref="AM87">IFERROR(INDEX(InTutoring[],SMALL(IF(InTutoring[Unit 6 Post-Test 2]="Yes",ROW(AssessmentData[])-1),ROW(85:85)),1),"")</f>
        <v/>
      </c>
      <c r="AN87" s="129" t="str" cm="1">
        <f t="array" ref="AN87">IFERROR(INDEX(InTutoring[],SMALL(IF(InTutoring[Unit 6 Post-Test 3]="Yes",ROW(AssessmentData[])-1),ROW(85:85)),1),"")</f>
        <v/>
      </c>
      <c r="AO87" s="129" t="str" cm="1">
        <f t="array" ref="AO87">IFERROR(INDEX(InTutoring[],SMALL(IF(InTutoring[Unit 6 Post-Test 4]="Yes",ROW(AssessmentData[])-1),ROW(85:85)),1),"")</f>
        <v/>
      </c>
      <c r="AP87" s="129" t="str" cm="1">
        <f t="array" ref="AP87">IFERROR(INDEX(InTutoring[],SMALL(IF(InTutoring[Unit 6 Post-Test 5]="Yes",ROW(AssessmentData[])-1),ROW(85:85)),1),"")</f>
        <v/>
      </c>
    </row>
    <row r="88" spans="2:42" x14ac:dyDescent="0.25">
      <c r="B88" s="129" t="str" cm="1">
        <f t="array" ref="B88">IFERROR(INDEX(InTutoring[],SMALL(IF(InTutoring[BOY Benchmark]="Yes",ROW(AssessmentData[])-1),ROW(86:86)),1),"")</f>
        <v/>
      </c>
      <c r="C88" s="129" t="str" cm="1">
        <f t="array" ref="C88">IFERROR(INDEX(InTutoring[],SMALL(IF(InTutoring[Unit 1 Post-Test 1]="Yes",ROW(AssessmentData[])-1),ROW(86:86)),1),"")</f>
        <v/>
      </c>
      <c r="D88" s="129" t="str" cm="1">
        <f t="array" ref="D88">IFERROR(INDEX(InTutoring[],SMALL(IF(InTutoring[Unit 1 Post-Test 2]="Yes",ROW(AssessmentData[])-1),ROW(86:86)),1),"")</f>
        <v/>
      </c>
      <c r="E88" s="129" t="str" cm="1">
        <f t="array" ref="E88">IFERROR(INDEX(InTutoring[],SMALL(IF(InTutoring[Unit 1 Post-Test 3]="Yes",ROW(AssessmentData[])-1),ROW(86:86)),1),"")</f>
        <v/>
      </c>
      <c r="F88" s="129" t="str" cm="1">
        <f t="array" ref="F88">IFERROR(INDEX(InTutoring[],SMALL(IF(InTutoring[Unit 1 Post-Test 4]="Yes",ROW(AssessmentData[])-1),ROW(86:86)),1),"")</f>
        <v/>
      </c>
      <c r="G88" s="131"/>
      <c r="H88" s="132"/>
      <c r="I88" s="129" t="str" cm="1">
        <f t="array" ref="I88">IFERROR(INDEX(InTutoring[],SMALL(IF(InTutoring[Unit 1 Assessment]="Yes",ROW(AssessmentData[])-1),ROW(86:86)),1),"")</f>
        <v/>
      </c>
      <c r="J88" s="129" t="str" cm="1">
        <f t="array" ref="J88">IFERROR(INDEX(InTutoring[],SMALL(IF(InTutoring[Unit 2 Post-Test 1]="Yes",ROW(AssessmentData[])-1),ROW(86:86)),1),"")</f>
        <v/>
      </c>
      <c r="K88" s="129" t="str" cm="1">
        <f t="array" ref="K88">IFERROR(INDEX(InTutoring[],SMALL(IF(InTutoring[Unit 2 Post-Test 2]="Yes",ROW(AssessmentData[])-1),ROW(86:86)),1),"")</f>
        <v/>
      </c>
      <c r="L88" s="129" t="str" cm="1">
        <f t="array" ref="L88">IFERROR(INDEX(InTutoring[],SMALL(IF(InTutoring[Unit 2 Post-Test 3]="Yes",ROW(AssessmentData[])-1),ROW(86:86)),1),"")</f>
        <v/>
      </c>
      <c r="M88" s="129" t="str" cm="1">
        <f t="array" ref="M88">IFERROR(INDEX(InTutoring[],SMALL(IF(InTutoring[Unit 2 Post-Test 4]="Yes",ROW(AssessmentData[])-1),ROW(86:86)),1),"")</f>
        <v/>
      </c>
      <c r="N88" s="129" t="str" cm="1">
        <f t="array" ref="N88">IFERROR(INDEX(InTutoring[],SMALL(IF(InTutoring[Unit 2 Post-Test 5]="Yes",ROW(AssessmentData[])-1),ROW(86:86)),1),"")</f>
        <v/>
      </c>
      <c r="O88" s="132"/>
      <c r="P88" s="129" t="str" cm="1">
        <f t="array" ref="P88">IFERROR(INDEX(InTutoring[],SMALL(IF(InTutoring[Unit 2 Assessment]="Yes",ROW(AssessmentData[])-1),ROW(86:86)),1),"")</f>
        <v/>
      </c>
      <c r="Q88" s="129" t="str" cm="1">
        <f t="array" ref="Q88">IFERROR(INDEX(InTutoring[],SMALL(IF(InTutoring[Unit 3 Post-Test 1]="Yes",ROW(AssessmentData[])-1),ROW(86:86)),1),"")</f>
        <v/>
      </c>
      <c r="R88" s="129" t="str" cm="1">
        <f t="array" ref="R88">IFERROR(INDEX(InTutoring[],SMALL(IF(InTutoring[Unit 3 Post-Test 2]="Yes",ROW(AssessmentData[])-1),ROW(86:86)),1),"")</f>
        <v/>
      </c>
      <c r="S88" s="129" t="str" cm="1">
        <f t="array" ref="S88">IFERROR(INDEX(InTutoring[],SMALL(IF(InTutoring[Unit 3 Post-Test 3]="Yes",ROW(AssessmentData[])-1),ROW(86:86)),1),"")</f>
        <v/>
      </c>
      <c r="T88" s="129" t="str" cm="1">
        <f t="array" ref="T88">IFERROR(INDEX(InTutoring[],SMALL(IF(InTutoring[Unit 3 Post-Test 4]="Yes",ROW(AssessmentData[])-1),ROW(86:86)),1),"")</f>
        <v/>
      </c>
      <c r="U88" s="129" t="str" cm="1">
        <f t="array" ref="U88">IFERROR(INDEX(InTutoring[],SMALL(IF(InTutoring[Unit 3 Post-Test 5]="Yes",ROW(AssessmentData[])-1),ROW(86:86)),1),"")</f>
        <v/>
      </c>
      <c r="V88" s="132"/>
      <c r="W88" s="129" t="str" cm="1">
        <f t="array" ref="W88">IFERROR(INDEX(InTutoring[],SMALL(IF(InTutoring[Unit 3 Assessment]="Yes",ROW(AssessmentData[])-1),ROW(86:86)),1),"")</f>
        <v/>
      </c>
      <c r="X88" s="129" t="str" cm="1">
        <f t="array" ref="X88">IFERROR(INDEX(InTutoring[],SMALL(IF(InTutoring[Unit 4 Post-Test 1]="Yes",ROW(AssessmentData[])-1),ROW(86:86)),1),"")</f>
        <v/>
      </c>
      <c r="Y88" s="129" t="str" cm="1">
        <f t="array" ref="Y88">IFERROR(INDEX(InTutoring[],SMALL(IF(InTutoring[Unit 4 Post-Test 2]="Yes",ROW(AssessmentData[])-1),ROW(86:86)),1),"")</f>
        <v/>
      </c>
      <c r="Z88" s="129" t="str" cm="1">
        <f t="array" ref="Z88">IFERROR(INDEX(InTutoring[],SMALL(IF(InTutoring[Unit 4 Post-Test 3]="Yes",ROW(AssessmentData[])-1),ROW(86:86)),1),"")</f>
        <v/>
      </c>
      <c r="AA88" s="129" t="str" cm="1">
        <f t="array" ref="AA88">IFERROR(INDEX(InTutoring[],SMALL(IF(InTutoring[Unit 4 Post-Test 4]="Yes",ROW(AssessmentData[])-1),ROW(86:86)),1),"")</f>
        <v/>
      </c>
      <c r="AB88" s="129" t="str" cm="1">
        <f t="array" ref="AB88">IFERROR(INDEX(InTutoring[],SMALL(IF(InTutoring[Unit 4 Post-Test 5]="Yes",ROW(AssessmentData[])-1),ROW(86:86)),1),"")</f>
        <v/>
      </c>
      <c r="AC88" s="132"/>
      <c r="AD88" s="129" t="str" cm="1">
        <f t="array" ref="AD88">IFERROR(INDEX(InTutoring[],SMALL(IF(InTutoring[Unit 4 Assessment]="Yes",ROW(AssessmentData[])-1),ROW(86:86)),1),"")</f>
        <v/>
      </c>
      <c r="AE88" s="129" t="str" cm="1">
        <f t="array" ref="AE88">IFERROR(INDEX(InTutoring[],SMALL(IF(InTutoring[Unit 5 Post-Test 1]="Yes",ROW(AssessmentData[])-1),ROW(86:86)),1),"")</f>
        <v/>
      </c>
      <c r="AF88" s="129" t="str" cm="1">
        <f t="array" ref="AF88">IFERROR(INDEX(InTutoring[],SMALL(IF(InTutoring[Unit 5 Post-Test 2]="Yes",ROW(AssessmentData[])-1),ROW(86:86)),1),"")</f>
        <v/>
      </c>
      <c r="AG88" s="129" t="str" cm="1">
        <f t="array" ref="AG88">IFERROR(INDEX(InTutoring[],SMALL(IF(InTutoring[Unit 5 Post-Test 3]="Yes",ROW(AssessmentData[])-1),ROW(86:86)),1),"")</f>
        <v/>
      </c>
      <c r="AH88" s="129" t="str" cm="1">
        <f t="array" ref="AH88">IFERROR(INDEX(InTutoring[],SMALL(IF(InTutoring[Unit 5 Post-Test 4]="Yes",ROW(AssessmentData[])-1),ROW(86:86)),1),"")</f>
        <v/>
      </c>
      <c r="AI88" s="129" t="str" cm="1">
        <f t="array" ref="AI88">IFERROR(INDEX(InTutoring[],SMALL(IF(InTutoring[Unit 5 Post-Test 5]="Yes",ROW(AssessmentData[])-1),ROW(86:86)),1),"")</f>
        <v/>
      </c>
      <c r="AJ88" s="132"/>
      <c r="AK88" s="129" t="str" cm="1">
        <f t="array" ref="AK88">IFERROR(INDEX(InTutoring[],SMALL(IF(InTutoring[Unit 5 Assessment]="Yes",ROW(AssessmentData[])-1),ROW(86:86)),1),"")</f>
        <v/>
      </c>
      <c r="AL88" s="129" t="str" cm="1">
        <f t="array" ref="AL88">IFERROR(INDEX(InTutoring[],SMALL(IF(InTutoring[Unit 6 Post-Test 1]="Yes",ROW(AssessmentData[])-1),ROW(86:86)),1),"")</f>
        <v/>
      </c>
      <c r="AM88" s="129" t="str" cm="1">
        <f t="array" ref="AM88">IFERROR(INDEX(InTutoring[],SMALL(IF(InTutoring[Unit 6 Post-Test 2]="Yes",ROW(AssessmentData[])-1),ROW(86:86)),1),"")</f>
        <v/>
      </c>
      <c r="AN88" s="129" t="str" cm="1">
        <f t="array" ref="AN88">IFERROR(INDEX(InTutoring[],SMALL(IF(InTutoring[Unit 6 Post-Test 3]="Yes",ROW(AssessmentData[])-1),ROW(86:86)),1),"")</f>
        <v/>
      </c>
      <c r="AO88" s="129" t="str" cm="1">
        <f t="array" ref="AO88">IFERROR(INDEX(InTutoring[],SMALL(IF(InTutoring[Unit 6 Post-Test 4]="Yes",ROW(AssessmentData[])-1),ROW(86:86)),1),"")</f>
        <v/>
      </c>
      <c r="AP88" s="129" t="str" cm="1">
        <f t="array" ref="AP88">IFERROR(INDEX(InTutoring[],SMALL(IF(InTutoring[Unit 6 Post-Test 5]="Yes",ROW(AssessmentData[])-1),ROW(86:86)),1),"")</f>
        <v/>
      </c>
    </row>
    <row r="89" spans="2:42" x14ac:dyDescent="0.25">
      <c r="B89" s="129" t="str" cm="1">
        <f t="array" ref="B89">IFERROR(INDEX(InTutoring[],SMALL(IF(InTutoring[BOY Benchmark]="Yes",ROW(AssessmentData[])-1),ROW(87:87)),1),"")</f>
        <v/>
      </c>
      <c r="C89" s="129" t="str" cm="1">
        <f t="array" ref="C89">IFERROR(INDEX(InTutoring[],SMALL(IF(InTutoring[Unit 1 Post-Test 1]="Yes",ROW(AssessmentData[])-1),ROW(87:87)),1),"")</f>
        <v/>
      </c>
      <c r="D89" s="129" t="str" cm="1">
        <f t="array" ref="D89">IFERROR(INDEX(InTutoring[],SMALL(IF(InTutoring[Unit 1 Post-Test 2]="Yes",ROW(AssessmentData[])-1),ROW(87:87)),1),"")</f>
        <v/>
      </c>
      <c r="E89" s="129" t="str" cm="1">
        <f t="array" ref="E89">IFERROR(INDEX(InTutoring[],SMALL(IF(InTutoring[Unit 1 Post-Test 3]="Yes",ROW(AssessmentData[])-1),ROW(87:87)),1),"")</f>
        <v/>
      </c>
      <c r="F89" s="129" t="str" cm="1">
        <f t="array" ref="F89">IFERROR(INDEX(InTutoring[],SMALL(IF(InTutoring[Unit 1 Post-Test 4]="Yes",ROW(AssessmentData[])-1),ROW(87:87)),1),"")</f>
        <v/>
      </c>
      <c r="G89" s="131"/>
      <c r="H89" s="132"/>
      <c r="I89" s="129" t="str" cm="1">
        <f t="array" ref="I89">IFERROR(INDEX(InTutoring[],SMALL(IF(InTutoring[Unit 1 Assessment]="Yes",ROW(AssessmentData[])-1),ROW(87:87)),1),"")</f>
        <v/>
      </c>
      <c r="J89" s="129" t="str" cm="1">
        <f t="array" ref="J89">IFERROR(INDEX(InTutoring[],SMALL(IF(InTutoring[Unit 2 Post-Test 1]="Yes",ROW(AssessmentData[])-1),ROW(87:87)),1),"")</f>
        <v/>
      </c>
      <c r="K89" s="129" t="str" cm="1">
        <f t="array" ref="K89">IFERROR(INDEX(InTutoring[],SMALL(IF(InTutoring[Unit 2 Post-Test 2]="Yes",ROW(AssessmentData[])-1),ROW(87:87)),1),"")</f>
        <v/>
      </c>
      <c r="L89" s="129" t="str" cm="1">
        <f t="array" ref="L89">IFERROR(INDEX(InTutoring[],SMALL(IF(InTutoring[Unit 2 Post-Test 3]="Yes",ROW(AssessmentData[])-1),ROW(87:87)),1),"")</f>
        <v/>
      </c>
      <c r="M89" s="129" t="str" cm="1">
        <f t="array" ref="M89">IFERROR(INDEX(InTutoring[],SMALL(IF(InTutoring[Unit 2 Post-Test 4]="Yes",ROW(AssessmentData[])-1),ROW(87:87)),1),"")</f>
        <v/>
      </c>
      <c r="N89" s="129" t="str" cm="1">
        <f t="array" ref="N89">IFERROR(INDEX(InTutoring[],SMALL(IF(InTutoring[Unit 2 Post-Test 5]="Yes",ROW(AssessmentData[])-1),ROW(87:87)),1),"")</f>
        <v/>
      </c>
      <c r="O89" s="132"/>
      <c r="P89" s="129" t="str" cm="1">
        <f t="array" ref="P89">IFERROR(INDEX(InTutoring[],SMALL(IF(InTutoring[Unit 2 Assessment]="Yes",ROW(AssessmentData[])-1),ROW(87:87)),1),"")</f>
        <v/>
      </c>
      <c r="Q89" s="129" t="str" cm="1">
        <f t="array" ref="Q89">IFERROR(INDEX(InTutoring[],SMALL(IF(InTutoring[Unit 3 Post-Test 1]="Yes",ROW(AssessmentData[])-1),ROW(87:87)),1),"")</f>
        <v/>
      </c>
      <c r="R89" s="129" t="str" cm="1">
        <f t="array" ref="R89">IFERROR(INDEX(InTutoring[],SMALL(IF(InTutoring[Unit 3 Post-Test 2]="Yes",ROW(AssessmentData[])-1),ROW(87:87)),1),"")</f>
        <v/>
      </c>
      <c r="S89" s="129" t="str" cm="1">
        <f t="array" ref="S89">IFERROR(INDEX(InTutoring[],SMALL(IF(InTutoring[Unit 3 Post-Test 3]="Yes",ROW(AssessmentData[])-1),ROW(87:87)),1),"")</f>
        <v/>
      </c>
      <c r="T89" s="129" t="str" cm="1">
        <f t="array" ref="T89">IFERROR(INDEX(InTutoring[],SMALL(IF(InTutoring[Unit 3 Post-Test 4]="Yes",ROW(AssessmentData[])-1),ROW(87:87)),1),"")</f>
        <v/>
      </c>
      <c r="U89" s="129" t="str" cm="1">
        <f t="array" ref="U89">IFERROR(INDEX(InTutoring[],SMALL(IF(InTutoring[Unit 3 Post-Test 5]="Yes",ROW(AssessmentData[])-1),ROW(87:87)),1),"")</f>
        <v/>
      </c>
      <c r="V89" s="132"/>
      <c r="W89" s="129" t="str" cm="1">
        <f t="array" ref="W89">IFERROR(INDEX(InTutoring[],SMALL(IF(InTutoring[Unit 3 Assessment]="Yes",ROW(AssessmentData[])-1),ROW(87:87)),1),"")</f>
        <v/>
      </c>
      <c r="X89" s="129" t="str" cm="1">
        <f t="array" ref="X89">IFERROR(INDEX(InTutoring[],SMALL(IF(InTutoring[Unit 4 Post-Test 1]="Yes",ROW(AssessmentData[])-1),ROW(87:87)),1),"")</f>
        <v/>
      </c>
      <c r="Y89" s="129" t="str" cm="1">
        <f t="array" ref="Y89">IFERROR(INDEX(InTutoring[],SMALL(IF(InTutoring[Unit 4 Post-Test 2]="Yes",ROW(AssessmentData[])-1),ROW(87:87)),1),"")</f>
        <v/>
      </c>
      <c r="Z89" s="129" t="str" cm="1">
        <f t="array" ref="Z89">IFERROR(INDEX(InTutoring[],SMALL(IF(InTutoring[Unit 4 Post-Test 3]="Yes",ROW(AssessmentData[])-1),ROW(87:87)),1),"")</f>
        <v/>
      </c>
      <c r="AA89" s="129" t="str" cm="1">
        <f t="array" ref="AA89">IFERROR(INDEX(InTutoring[],SMALL(IF(InTutoring[Unit 4 Post-Test 4]="Yes",ROW(AssessmentData[])-1),ROW(87:87)),1),"")</f>
        <v/>
      </c>
      <c r="AB89" s="129" t="str" cm="1">
        <f t="array" ref="AB89">IFERROR(INDEX(InTutoring[],SMALL(IF(InTutoring[Unit 4 Post-Test 5]="Yes",ROW(AssessmentData[])-1),ROW(87:87)),1),"")</f>
        <v/>
      </c>
      <c r="AC89" s="132"/>
      <c r="AD89" s="129" t="str" cm="1">
        <f t="array" ref="AD89">IFERROR(INDEX(InTutoring[],SMALL(IF(InTutoring[Unit 4 Assessment]="Yes",ROW(AssessmentData[])-1),ROW(87:87)),1),"")</f>
        <v/>
      </c>
      <c r="AE89" s="129" t="str" cm="1">
        <f t="array" ref="AE89">IFERROR(INDEX(InTutoring[],SMALL(IF(InTutoring[Unit 5 Post-Test 1]="Yes",ROW(AssessmentData[])-1),ROW(87:87)),1),"")</f>
        <v/>
      </c>
      <c r="AF89" s="129" t="str" cm="1">
        <f t="array" ref="AF89">IFERROR(INDEX(InTutoring[],SMALL(IF(InTutoring[Unit 5 Post-Test 2]="Yes",ROW(AssessmentData[])-1),ROW(87:87)),1),"")</f>
        <v/>
      </c>
      <c r="AG89" s="129" t="str" cm="1">
        <f t="array" ref="AG89">IFERROR(INDEX(InTutoring[],SMALL(IF(InTutoring[Unit 5 Post-Test 3]="Yes",ROW(AssessmentData[])-1),ROW(87:87)),1),"")</f>
        <v/>
      </c>
      <c r="AH89" s="129" t="str" cm="1">
        <f t="array" ref="AH89">IFERROR(INDEX(InTutoring[],SMALL(IF(InTutoring[Unit 5 Post-Test 4]="Yes",ROW(AssessmentData[])-1),ROW(87:87)),1),"")</f>
        <v/>
      </c>
      <c r="AI89" s="129" t="str" cm="1">
        <f t="array" ref="AI89">IFERROR(INDEX(InTutoring[],SMALL(IF(InTutoring[Unit 5 Post-Test 5]="Yes",ROW(AssessmentData[])-1),ROW(87:87)),1),"")</f>
        <v/>
      </c>
      <c r="AJ89" s="132"/>
      <c r="AK89" s="129" t="str" cm="1">
        <f t="array" ref="AK89">IFERROR(INDEX(InTutoring[],SMALL(IF(InTutoring[Unit 5 Assessment]="Yes",ROW(AssessmentData[])-1),ROW(87:87)),1),"")</f>
        <v/>
      </c>
      <c r="AL89" s="129" t="str" cm="1">
        <f t="array" ref="AL89">IFERROR(INDEX(InTutoring[],SMALL(IF(InTutoring[Unit 6 Post-Test 1]="Yes",ROW(AssessmentData[])-1),ROW(87:87)),1),"")</f>
        <v/>
      </c>
      <c r="AM89" s="129" t="str" cm="1">
        <f t="array" ref="AM89">IFERROR(INDEX(InTutoring[],SMALL(IF(InTutoring[Unit 6 Post-Test 2]="Yes",ROW(AssessmentData[])-1),ROW(87:87)),1),"")</f>
        <v/>
      </c>
      <c r="AN89" s="129" t="str" cm="1">
        <f t="array" ref="AN89">IFERROR(INDEX(InTutoring[],SMALL(IF(InTutoring[Unit 6 Post-Test 3]="Yes",ROW(AssessmentData[])-1),ROW(87:87)),1),"")</f>
        <v/>
      </c>
      <c r="AO89" s="129" t="str" cm="1">
        <f t="array" ref="AO89">IFERROR(INDEX(InTutoring[],SMALL(IF(InTutoring[Unit 6 Post-Test 4]="Yes",ROW(AssessmentData[])-1),ROW(87:87)),1),"")</f>
        <v/>
      </c>
      <c r="AP89" s="129" t="str" cm="1">
        <f t="array" ref="AP89">IFERROR(INDEX(InTutoring[],SMALL(IF(InTutoring[Unit 6 Post-Test 5]="Yes",ROW(AssessmentData[])-1),ROW(87:87)),1),"")</f>
        <v/>
      </c>
    </row>
    <row r="90" spans="2:42" x14ac:dyDescent="0.25">
      <c r="B90" s="129" t="str" cm="1">
        <f t="array" ref="B90">IFERROR(INDEX(InTutoring[],SMALL(IF(InTutoring[BOY Benchmark]="Yes",ROW(AssessmentData[])-1),ROW(88:88)),1),"")</f>
        <v/>
      </c>
      <c r="C90" s="129" t="str" cm="1">
        <f t="array" ref="C90">IFERROR(INDEX(InTutoring[],SMALL(IF(InTutoring[Unit 1 Post-Test 1]="Yes",ROW(AssessmentData[])-1),ROW(88:88)),1),"")</f>
        <v/>
      </c>
      <c r="D90" s="129" t="str" cm="1">
        <f t="array" ref="D90">IFERROR(INDEX(InTutoring[],SMALL(IF(InTutoring[Unit 1 Post-Test 2]="Yes",ROW(AssessmentData[])-1),ROW(88:88)),1),"")</f>
        <v/>
      </c>
      <c r="E90" s="129" t="str" cm="1">
        <f t="array" ref="E90">IFERROR(INDEX(InTutoring[],SMALL(IF(InTutoring[Unit 1 Post-Test 3]="Yes",ROW(AssessmentData[])-1),ROW(88:88)),1),"")</f>
        <v/>
      </c>
      <c r="F90" s="129" t="str" cm="1">
        <f t="array" ref="F90">IFERROR(INDEX(InTutoring[],SMALL(IF(InTutoring[Unit 1 Post-Test 4]="Yes",ROW(AssessmentData[])-1),ROW(88:88)),1),"")</f>
        <v/>
      </c>
      <c r="G90" s="131"/>
      <c r="H90" s="132"/>
      <c r="I90" s="129" t="str" cm="1">
        <f t="array" ref="I90">IFERROR(INDEX(InTutoring[],SMALL(IF(InTutoring[Unit 1 Assessment]="Yes",ROW(AssessmentData[])-1),ROW(88:88)),1),"")</f>
        <v/>
      </c>
      <c r="J90" s="129" t="str" cm="1">
        <f t="array" ref="J90">IFERROR(INDEX(InTutoring[],SMALL(IF(InTutoring[Unit 2 Post-Test 1]="Yes",ROW(AssessmentData[])-1),ROW(88:88)),1),"")</f>
        <v/>
      </c>
      <c r="K90" s="129" t="str" cm="1">
        <f t="array" ref="K90">IFERROR(INDEX(InTutoring[],SMALL(IF(InTutoring[Unit 2 Post-Test 2]="Yes",ROW(AssessmentData[])-1),ROW(88:88)),1),"")</f>
        <v/>
      </c>
      <c r="L90" s="129" t="str" cm="1">
        <f t="array" ref="L90">IFERROR(INDEX(InTutoring[],SMALL(IF(InTutoring[Unit 2 Post-Test 3]="Yes",ROW(AssessmentData[])-1),ROW(88:88)),1),"")</f>
        <v/>
      </c>
      <c r="M90" s="129" t="str" cm="1">
        <f t="array" ref="M90">IFERROR(INDEX(InTutoring[],SMALL(IF(InTutoring[Unit 2 Post-Test 4]="Yes",ROW(AssessmentData[])-1),ROW(88:88)),1),"")</f>
        <v/>
      </c>
      <c r="N90" s="129" t="str" cm="1">
        <f t="array" ref="N90">IFERROR(INDEX(InTutoring[],SMALL(IF(InTutoring[Unit 2 Post-Test 5]="Yes",ROW(AssessmentData[])-1),ROW(88:88)),1),"")</f>
        <v/>
      </c>
      <c r="O90" s="132"/>
      <c r="P90" s="129" t="str" cm="1">
        <f t="array" ref="P90">IFERROR(INDEX(InTutoring[],SMALL(IF(InTutoring[Unit 2 Assessment]="Yes",ROW(AssessmentData[])-1),ROW(88:88)),1),"")</f>
        <v/>
      </c>
      <c r="Q90" s="129" t="str" cm="1">
        <f t="array" ref="Q90">IFERROR(INDEX(InTutoring[],SMALL(IF(InTutoring[Unit 3 Post-Test 1]="Yes",ROW(AssessmentData[])-1),ROW(88:88)),1),"")</f>
        <v/>
      </c>
      <c r="R90" s="129" t="str" cm="1">
        <f t="array" ref="R90">IFERROR(INDEX(InTutoring[],SMALL(IF(InTutoring[Unit 3 Post-Test 2]="Yes",ROW(AssessmentData[])-1),ROW(88:88)),1),"")</f>
        <v/>
      </c>
      <c r="S90" s="129" t="str" cm="1">
        <f t="array" ref="S90">IFERROR(INDEX(InTutoring[],SMALL(IF(InTutoring[Unit 3 Post-Test 3]="Yes",ROW(AssessmentData[])-1),ROW(88:88)),1),"")</f>
        <v/>
      </c>
      <c r="T90" s="129" t="str" cm="1">
        <f t="array" ref="T90">IFERROR(INDEX(InTutoring[],SMALL(IF(InTutoring[Unit 3 Post-Test 4]="Yes",ROW(AssessmentData[])-1),ROW(88:88)),1),"")</f>
        <v/>
      </c>
      <c r="U90" s="129" t="str" cm="1">
        <f t="array" ref="U90">IFERROR(INDEX(InTutoring[],SMALL(IF(InTutoring[Unit 3 Post-Test 5]="Yes",ROW(AssessmentData[])-1),ROW(88:88)),1),"")</f>
        <v/>
      </c>
      <c r="V90" s="132"/>
      <c r="W90" s="129" t="str" cm="1">
        <f t="array" ref="W90">IFERROR(INDEX(InTutoring[],SMALL(IF(InTutoring[Unit 3 Assessment]="Yes",ROW(AssessmentData[])-1),ROW(88:88)),1),"")</f>
        <v/>
      </c>
      <c r="X90" s="129" t="str" cm="1">
        <f t="array" ref="X90">IFERROR(INDEX(InTutoring[],SMALL(IF(InTutoring[Unit 4 Post-Test 1]="Yes",ROW(AssessmentData[])-1),ROW(88:88)),1),"")</f>
        <v/>
      </c>
      <c r="Y90" s="129" t="str" cm="1">
        <f t="array" ref="Y90">IFERROR(INDEX(InTutoring[],SMALL(IF(InTutoring[Unit 4 Post-Test 2]="Yes",ROW(AssessmentData[])-1),ROW(88:88)),1),"")</f>
        <v/>
      </c>
      <c r="Z90" s="129" t="str" cm="1">
        <f t="array" ref="Z90">IFERROR(INDEX(InTutoring[],SMALL(IF(InTutoring[Unit 4 Post-Test 3]="Yes",ROW(AssessmentData[])-1),ROW(88:88)),1),"")</f>
        <v/>
      </c>
      <c r="AA90" s="129" t="str" cm="1">
        <f t="array" ref="AA90">IFERROR(INDEX(InTutoring[],SMALL(IF(InTutoring[Unit 4 Post-Test 4]="Yes",ROW(AssessmentData[])-1),ROW(88:88)),1),"")</f>
        <v/>
      </c>
      <c r="AB90" s="129" t="str" cm="1">
        <f t="array" ref="AB90">IFERROR(INDEX(InTutoring[],SMALL(IF(InTutoring[Unit 4 Post-Test 5]="Yes",ROW(AssessmentData[])-1),ROW(88:88)),1),"")</f>
        <v/>
      </c>
      <c r="AC90" s="132"/>
      <c r="AD90" s="129" t="str" cm="1">
        <f t="array" ref="AD90">IFERROR(INDEX(InTutoring[],SMALL(IF(InTutoring[Unit 4 Assessment]="Yes",ROW(AssessmentData[])-1),ROW(88:88)),1),"")</f>
        <v/>
      </c>
      <c r="AE90" s="129" t="str" cm="1">
        <f t="array" ref="AE90">IFERROR(INDEX(InTutoring[],SMALL(IF(InTutoring[Unit 5 Post-Test 1]="Yes",ROW(AssessmentData[])-1),ROW(88:88)),1),"")</f>
        <v/>
      </c>
      <c r="AF90" s="129" t="str" cm="1">
        <f t="array" ref="AF90">IFERROR(INDEX(InTutoring[],SMALL(IF(InTutoring[Unit 5 Post-Test 2]="Yes",ROW(AssessmentData[])-1),ROW(88:88)),1),"")</f>
        <v/>
      </c>
      <c r="AG90" s="129" t="str" cm="1">
        <f t="array" ref="AG90">IFERROR(INDEX(InTutoring[],SMALL(IF(InTutoring[Unit 5 Post-Test 3]="Yes",ROW(AssessmentData[])-1),ROW(88:88)),1),"")</f>
        <v/>
      </c>
      <c r="AH90" s="129" t="str" cm="1">
        <f t="array" ref="AH90">IFERROR(INDEX(InTutoring[],SMALL(IF(InTutoring[Unit 5 Post-Test 4]="Yes",ROW(AssessmentData[])-1),ROW(88:88)),1),"")</f>
        <v/>
      </c>
      <c r="AI90" s="129" t="str" cm="1">
        <f t="array" ref="AI90">IFERROR(INDEX(InTutoring[],SMALL(IF(InTutoring[Unit 5 Post-Test 5]="Yes",ROW(AssessmentData[])-1),ROW(88:88)),1),"")</f>
        <v/>
      </c>
      <c r="AJ90" s="132"/>
      <c r="AK90" s="129" t="str" cm="1">
        <f t="array" ref="AK90">IFERROR(INDEX(InTutoring[],SMALL(IF(InTutoring[Unit 5 Assessment]="Yes",ROW(AssessmentData[])-1),ROW(88:88)),1),"")</f>
        <v/>
      </c>
      <c r="AL90" s="129" t="str" cm="1">
        <f t="array" ref="AL90">IFERROR(INDEX(InTutoring[],SMALL(IF(InTutoring[Unit 6 Post-Test 1]="Yes",ROW(AssessmentData[])-1),ROW(88:88)),1),"")</f>
        <v/>
      </c>
      <c r="AM90" s="129" t="str" cm="1">
        <f t="array" ref="AM90">IFERROR(INDEX(InTutoring[],SMALL(IF(InTutoring[Unit 6 Post-Test 2]="Yes",ROW(AssessmentData[])-1),ROW(88:88)),1),"")</f>
        <v/>
      </c>
      <c r="AN90" s="129" t="str" cm="1">
        <f t="array" ref="AN90">IFERROR(INDEX(InTutoring[],SMALL(IF(InTutoring[Unit 6 Post-Test 3]="Yes",ROW(AssessmentData[])-1),ROW(88:88)),1),"")</f>
        <v/>
      </c>
      <c r="AO90" s="129" t="str" cm="1">
        <f t="array" ref="AO90">IFERROR(INDEX(InTutoring[],SMALL(IF(InTutoring[Unit 6 Post-Test 4]="Yes",ROW(AssessmentData[])-1),ROW(88:88)),1),"")</f>
        <v/>
      </c>
      <c r="AP90" s="129" t="str" cm="1">
        <f t="array" ref="AP90">IFERROR(INDEX(InTutoring[],SMALL(IF(InTutoring[Unit 6 Post-Test 5]="Yes",ROW(AssessmentData[])-1),ROW(88:88)),1),"")</f>
        <v/>
      </c>
    </row>
    <row r="91" spans="2:42" x14ac:dyDescent="0.25">
      <c r="B91" s="129" t="str" cm="1">
        <f t="array" ref="B91">IFERROR(INDEX(InTutoring[],SMALL(IF(InTutoring[BOY Benchmark]="Yes",ROW(AssessmentData[])-1),ROW(89:89)),1),"")</f>
        <v/>
      </c>
      <c r="C91" s="129" t="str" cm="1">
        <f t="array" ref="C91">IFERROR(INDEX(InTutoring[],SMALL(IF(InTutoring[Unit 1 Post-Test 1]="Yes",ROW(AssessmentData[])-1),ROW(89:89)),1),"")</f>
        <v/>
      </c>
      <c r="D91" s="129" t="str" cm="1">
        <f t="array" ref="D91">IFERROR(INDEX(InTutoring[],SMALL(IF(InTutoring[Unit 1 Post-Test 2]="Yes",ROW(AssessmentData[])-1),ROW(89:89)),1),"")</f>
        <v/>
      </c>
      <c r="E91" s="129" t="str" cm="1">
        <f t="array" ref="E91">IFERROR(INDEX(InTutoring[],SMALL(IF(InTutoring[Unit 1 Post-Test 3]="Yes",ROW(AssessmentData[])-1),ROW(89:89)),1),"")</f>
        <v/>
      </c>
      <c r="F91" s="129" t="str" cm="1">
        <f t="array" ref="F91">IFERROR(INDEX(InTutoring[],SMALL(IF(InTutoring[Unit 1 Post-Test 4]="Yes",ROW(AssessmentData[])-1),ROW(89:89)),1),"")</f>
        <v/>
      </c>
      <c r="G91" s="131"/>
      <c r="H91" s="132"/>
      <c r="I91" s="129" t="str" cm="1">
        <f t="array" ref="I91">IFERROR(INDEX(InTutoring[],SMALL(IF(InTutoring[Unit 1 Assessment]="Yes",ROW(AssessmentData[])-1),ROW(89:89)),1),"")</f>
        <v/>
      </c>
      <c r="J91" s="129" t="str" cm="1">
        <f t="array" ref="J91">IFERROR(INDEX(InTutoring[],SMALL(IF(InTutoring[Unit 2 Post-Test 1]="Yes",ROW(AssessmentData[])-1),ROW(89:89)),1),"")</f>
        <v/>
      </c>
      <c r="K91" s="129" t="str" cm="1">
        <f t="array" ref="K91">IFERROR(INDEX(InTutoring[],SMALL(IF(InTutoring[Unit 2 Post-Test 2]="Yes",ROW(AssessmentData[])-1),ROW(89:89)),1),"")</f>
        <v/>
      </c>
      <c r="L91" s="129" t="str" cm="1">
        <f t="array" ref="L91">IFERROR(INDEX(InTutoring[],SMALL(IF(InTutoring[Unit 2 Post-Test 3]="Yes",ROW(AssessmentData[])-1),ROW(89:89)),1),"")</f>
        <v/>
      </c>
      <c r="M91" s="129" t="str" cm="1">
        <f t="array" ref="M91">IFERROR(INDEX(InTutoring[],SMALL(IF(InTutoring[Unit 2 Post-Test 4]="Yes",ROW(AssessmentData[])-1),ROW(89:89)),1),"")</f>
        <v/>
      </c>
      <c r="N91" s="129" t="str" cm="1">
        <f t="array" ref="N91">IFERROR(INDEX(InTutoring[],SMALL(IF(InTutoring[Unit 2 Post-Test 5]="Yes",ROW(AssessmentData[])-1),ROW(89:89)),1),"")</f>
        <v/>
      </c>
      <c r="O91" s="132"/>
      <c r="P91" s="129" t="str" cm="1">
        <f t="array" ref="P91">IFERROR(INDEX(InTutoring[],SMALL(IF(InTutoring[Unit 2 Assessment]="Yes",ROW(AssessmentData[])-1),ROW(89:89)),1),"")</f>
        <v/>
      </c>
      <c r="Q91" s="129" t="str" cm="1">
        <f t="array" ref="Q91">IFERROR(INDEX(InTutoring[],SMALL(IF(InTutoring[Unit 3 Post-Test 1]="Yes",ROW(AssessmentData[])-1),ROW(89:89)),1),"")</f>
        <v/>
      </c>
      <c r="R91" s="129" t="str" cm="1">
        <f t="array" ref="R91">IFERROR(INDEX(InTutoring[],SMALL(IF(InTutoring[Unit 3 Post-Test 2]="Yes",ROW(AssessmentData[])-1),ROW(89:89)),1),"")</f>
        <v/>
      </c>
      <c r="S91" s="129" t="str" cm="1">
        <f t="array" ref="S91">IFERROR(INDEX(InTutoring[],SMALL(IF(InTutoring[Unit 3 Post-Test 3]="Yes",ROW(AssessmentData[])-1),ROW(89:89)),1),"")</f>
        <v/>
      </c>
      <c r="T91" s="129" t="str" cm="1">
        <f t="array" ref="T91">IFERROR(INDEX(InTutoring[],SMALL(IF(InTutoring[Unit 3 Post-Test 4]="Yes",ROW(AssessmentData[])-1),ROW(89:89)),1),"")</f>
        <v/>
      </c>
      <c r="U91" s="129" t="str" cm="1">
        <f t="array" ref="U91">IFERROR(INDEX(InTutoring[],SMALL(IF(InTutoring[Unit 3 Post-Test 5]="Yes",ROW(AssessmentData[])-1),ROW(89:89)),1),"")</f>
        <v/>
      </c>
      <c r="V91" s="132"/>
      <c r="W91" s="129" t="str" cm="1">
        <f t="array" ref="W91">IFERROR(INDEX(InTutoring[],SMALL(IF(InTutoring[Unit 3 Assessment]="Yes",ROW(AssessmentData[])-1),ROW(89:89)),1),"")</f>
        <v/>
      </c>
      <c r="X91" s="129" t="str" cm="1">
        <f t="array" ref="X91">IFERROR(INDEX(InTutoring[],SMALL(IF(InTutoring[Unit 4 Post-Test 1]="Yes",ROW(AssessmentData[])-1),ROW(89:89)),1),"")</f>
        <v/>
      </c>
      <c r="Y91" s="129" t="str" cm="1">
        <f t="array" ref="Y91">IFERROR(INDEX(InTutoring[],SMALL(IF(InTutoring[Unit 4 Post-Test 2]="Yes",ROW(AssessmentData[])-1),ROW(89:89)),1),"")</f>
        <v/>
      </c>
      <c r="Z91" s="129" t="str" cm="1">
        <f t="array" ref="Z91">IFERROR(INDEX(InTutoring[],SMALL(IF(InTutoring[Unit 4 Post-Test 3]="Yes",ROW(AssessmentData[])-1),ROW(89:89)),1),"")</f>
        <v/>
      </c>
      <c r="AA91" s="129" t="str" cm="1">
        <f t="array" ref="AA91">IFERROR(INDEX(InTutoring[],SMALL(IF(InTutoring[Unit 4 Post-Test 4]="Yes",ROW(AssessmentData[])-1),ROW(89:89)),1),"")</f>
        <v/>
      </c>
      <c r="AB91" s="129" t="str" cm="1">
        <f t="array" ref="AB91">IFERROR(INDEX(InTutoring[],SMALL(IF(InTutoring[Unit 4 Post-Test 5]="Yes",ROW(AssessmentData[])-1),ROW(89:89)),1),"")</f>
        <v/>
      </c>
      <c r="AC91" s="132"/>
      <c r="AD91" s="129" t="str" cm="1">
        <f t="array" ref="AD91">IFERROR(INDEX(InTutoring[],SMALL(IF(InTutoring[Unit 4 Assessment]="Yes",ROW(AssessmentData[])-1),ROW(89:89)),1),"")</f>
        <v/>
      </c>
      <c r="AE91" s="129" t="str" cm="1">
        <f t="array" ref="AE91">IFERROR(INDEX(InTutoring[],SMALL(IF(InTutoring[Unit 5 Post-Test 1]="Yes",ROW(AssessmentData[])-1),ROW(89:89)),1),"")</f>
        <v/>
      </c>
      <c r="AF91" s="129" t="str" cm="1">
        <f t="array" ref="AF91">IFERROR(INDEX(InTutoring[],SMALL(IF(InTutoring[Unit 5 Post-Test 2]="Yes",ROW(AssessmentData[])-1),ROW(89:89)),1),"")</f>
        <v/>
      </c>
      <c r="AG91" s="129" t="str" cm="1">
        <f t="array" ref="AG91">IFERROR(INDEX(InTutoring[],SMALL(IF(InTutoring[Unit 5 Post-Test 3]="Yes",ROW(AssessmentData[])-1),ROW(89:89)),1),"")</f>
        <v/>
      </c>
      <c r="AH91" s="129" t="str" cm="1">
        <f t="array" ref="AH91">IFERROR(INDEX(InTutoring[],SMALL(IF(InTutoring[Unit 5 Post-Test 4]="Yes",ROW(AssessmentData[])-1),ROW(89:89)),1),"")</f>
        <v/>
      </c>
      <c r="AI91" s="129" t="str" cm="1">
        <f t="array" ref="AI91">IFERROR(INDEX(InTutoring[],SMALL(IF(InTutoring[Unit 5 Post-Test 5]="Yes",ROW(AssessmentData[])-1),ROW(89:89)),1),"")</f>
        <v/>
      </c>
      <c r="AJ91" s="132"/>
      <c r="AK91" s="129" t="str" cm="1">
        <f t="array" ref="AK91">IFERROR(INDEX(InTutoring[],SMALL(IF(InTutoring[Unit 5 Assessment]="Yes",ROW(AssessmentData[])-1),ROW(89:89)),1),"")</f>
        <v/>
      </c>
      <c r="AL91" s="129" t="str" cm="1">
        <f t="array" ref="AL91">IFERROR(INDEX(InTutoring[],SMALL(IF(InTutoring[Unit 6 Post-Test 1]="Yes",ROW(AssessmentData[])-1),ROW(89:89)),1),"")</f>
        <v/>
      </c>
      <c r="AM91" s="129" t="str" cm="1">
        <f t="array" ref="AM91">IFERROR(INDEX(InTutoring[],SMALL(IF(InTutoring[Unit 6 Post-Test 2]="Yes",ROW(AssessmentData[])-1),ROW(89:89)),1),"")</f>
        <v/>
      </c>
      <c r="AN91" s="129" t="str" cm="1">
        <f t="array" ref="AN91">IFERROR(INDEX(InTutoring[],SMALL(IF(InTutoring[Unit 6 Post-Test 3]="Yes",ROW(AssessmentData[])-1),ROW(89:89)),1),"")</f>
        <v/>
      </c>
      <c r="AO91" s="129" t="str" cm="1">
        <f t="array" ref="AO91">IFERROR(INDEX(InTutoring[],SMALL(IF(InTutoring[Unit 6 Post-Test 4]="Yes",ROW(AssessmentData[])-1),ROW(89:89)),1),"")</f>
        <v/>
      </c>
      <c r="AP91" s="129" t="str" cm="1">
        <f t="array" ref="AP91">IFERROR(INDEX(InTutoring[],SMALL(IF(InTutoring[Unit 6 Post-Test 5]="Yes",ROW(AssessmentData[])-1),ROW(89:89)),1),"")</f>
        <v/>
      </c>
    </row>
    <row r="92" spans="2:42" x14ac:dyDescent="0.25">
      <c r="B92" s="129" t="str" cm="1">
        <f t="array" ref="B92">IFERROR(INDEX(InTutoring[],SMALL(IF(InTutoring[BOY Benchmark]="Yes",ROW(AssessmentData[])-1),ROW(90:90)),1),"")</f>
        <v/>
      </c>
      <c r="C92" s="129" t="str" cm="1">
        <f t="array" ref="C92">IFERROR(INDEX(InTutoring[],SMALL(IF(InTutoring[Unit 1 Post-Test 1]="Yes",ROW(AssessmentData[])-1),ROW(90:90)),1),"")</f>
        <v/>
      </c>
      <c r="D92" s="129" t="str" cm="1">
        <f t="array" ref="D92">IFERROR(INDEX(InTutoring[],SMALL(IF(InTutoring[Unit 1 Post-Test 2]="Yes",ROW(AssessmentData[])-1),ROW(90:90)),1),"")</f>
        <v/>
      </c>
      <c r="E92" s="129" t="str" cm="1">
        <f t="array" ref="E92">IFERROR(INDEX(InTutoring[],SMALL(IF(InTutoring[Unit 1 Post-Test 3]="Yes",ROW(AssessmentData[])-1),ROW(90:90)),1),"")</f>
        <v/>
      </c>
      <c r="F92" s="129" t="str" cm="1">
        <f t="array" ref="F92">IFERROR(INDEX(InTutoring[],SMALL(IF(InTutoring[Unit 1 Post-Test 4]="Yes",ROW(AssessmentData[])-1),ROW(90:90)),1),"")</f>
        <v/>
      </c>
      <c r="G92" s="131"/>
      <c r="H92" s="132"/>
      <c r="I92" s="129" t="str" cm="1">
        <f t="array" ref="I92">IFERROR(INDEX(InTutoring[],SMALL(IF(InTutoring[Unit 1 Assessment]="Yes",ROW(AssessmentData[])-1),ROW(90:90)),1),"")</f>
        <v/>
      </c>
      <c r="J92" s="129" t="str" cm="1">
        <f t="array" ref="J92">IFERROR(INDEX(InTutoring[],SMALL(IF(InTutoring[Unit 2 Post-Test 1]="Yes",ROW(AssessmentData[])-1),ROW(90:90)),1),"")</f>
        <v/>
      </c>
      <c r="K92" s="129" t="str" cm="1">
        <f t="array" ref="K92">IFERROR(INDEX(InTutoring[],SMALL(IF(InTutoring[Unit 2 Post-Test 2]="Yes",ROW(AssessmentData[])-1),ROW(90:90)),1),"")</f>
        <v/>
      </c>
      <c r="L92" s="129" t="str" cm="1">
        <f t="array" ref="L92">IFERROR(INDEX(InTutoring[],SMALL(IF(InTutoring[Unit 2 Post-Test 3]="Yes",ROW(AssessmentData[])-1),ROW(90:90)),1),"")</f>
        <v/>
      </c>
      <c r="M92" s="129" t="str" cm="1">
        <f t="array" ref="M92">IFERROR(INDEX(InTutoring[],SMALL(IF(InTutoring[Unit 2 Post-Test 4]="Yes",ROW(AssessmentData[])-1),ROW(90:90)),1),"")</f>
        <v/>
      </c>
      <c r="N92" s="129" t="str" cm="1">
        <f t="array" ref="N92">IFERROR(INDEX(InTutoring[],SMALL(IF(InTutoring[Unit 2 Post-Test 5]="Yes",ROW(AssessmentData[])-1),ROW(90:90)),1),"")</f>
        <v/>
      </c>
      <c r="O92" s="132"/>
      <c r="P92" s="129" t="str" cm="1">
        <f t="array" ref="P92">IFERROR(INDEX(InTutoring[],SMALL(IF(InTutoring[Unit 2 Assessment]="Yes",ROW(AssessmentData[])-1),ROW(90:90)),1),"")</f>
        <v/>
      </c>
      <c r="Q92" s="129" t="str" cm="1">
        <f t="array" ref="Q92">IFERROR(INDEX(InTutoring[],SMALL(IF(InTutoring[Unit 3 Post-Test 1]="Yes",ROW(AssessmentData[])-1),ROW(90:90)),1),"")</f>
        <v/>
      </c>
      <c r="R92" s="129" t="str" cm="1">
        <f t="array" ref="R92">IFERROR(INDEX(InTutoring[],SMALL(IF(InTutoring[Unit 3 Post-Test 2]="Yes",ROW(AssessmentData[])-1),ROW(90:90)),1),"")</f>
        <v/>
      </c>
      <c r="S92" s="129" t="str" cm="1">
        <f t="array" ref="S92">IFERROR(INDEX(InTutoring[],SMALL(IF(InTutoring[Unit 3 Post-Test 3]="Yes",ROW(AssessmentData[])-1),ROW(90:90)),1),"")</f>
        <v/>
      </c>
      <c r="T92" s="129" t="str" cm="1">
        <f t="array" ref="T92">IFERROR(INDEX(InTutoring[],SMALL(IF(InTutoring[Unit 3 Post-Test 4]="Yes",ROW(AssessmentData[])-1),ROW(90:90)),1),"")</f>
        <v/>
      </c>
      <c r="U92" s="129" t="str" cm="1">
        <f t="array" ref="U92">IFERROR(INDEX(InTutoring[],SMALL(IF(InTutoring[Unit 3 Post-Test 5]="Yes",ROW(AssessmentData[])-1),ROW(90:90)),1),"")</f>
        <v/>
      </c>
      <c r="V92" s="132"/>
      <c r="W92" s="129" t="str" cm="1">
        <f t="array" ref="W92">IFERROR(INDEX(InTutoring[],SMALL(IF(InTutoring[Unit 3 Assessment]="Yes",ROW(AssessmentData[])-1),ROW(90:90)),1),"")</f>
        <v/>
      </c>
      <c r="X92" s="129" t="str" cm="1">
        <f t="array" ref="X92">IFERROR(INDEX(InTutoring[],SMALL(IF(InTutoring[Unit 4 Post-Test 1]="Yes",ROW(AssessmentData[])-1),ROW(90:90)),1),"")</f>
        <v/>
      </c>
      <c r="Y92" s="129" t="str" cm="1">
        <f t="array" ref="Y92">IFERROR(INDEX(InTutoring[],SMALL(IF(InTutoring[Unit 4 Post-Test 2]="Yes",ROW(AssessmentData[])-1),ROW(90:90)),1),"")</f>
        <v/>
      </c>
      <c r="Z92" s="129" t="str" cm="1">
        <f t="array" ref="Z92">IFERROR(INDEX(InTutoring[],SMALL(IF(InTutoring[Unit 4 Post-Test 3]="Yes",ROW(AssessmentData[])-1),ROW(90:90)),1),"")</f>
        <v/>
      </c>
      <c r="AA92" s="129" t="str" cm="1">
        <f t="array" ref="AA92">IFERROR(INDEX(InTutoring[],SMALL(IF(InTutoring[Unit 4 Post-Test 4]="Yes",ROW(AssessmentData[])-1),ROW(90:90)),1),"")</f>
        <v/>
      </c>
      <c r="AB92" s="129" t="str" cm="1">
        <f t="array" ref="AB92">IFERROR(INDEX(InTutoring[],SMALL(IF(InTutoring[Unit 4 Post-Test 5]="Yes",ROW(AssessmentData[])-1),ROW(90:90)),1),"")</f>
        <v/>
      </c>
      <c r="AC92" s="132"/>
      <c r="AD92" s="129" t="str" cm="1">
        <f t="array" ref="AD92">IFERROR(INDEX(InTutoring[],SMALL(IF(InTutoring[Unit 4 Assessment]="Yes",ROW(AssessmentData[])-1),ROW(90:90)),1),"")</f>
        <v/>
      </c>
      <c r="AE92" s="129" t="str" cm="1">
        <f t="array" ref="AE92">IFERROR(INDEX(InTutoring[],SMALL(IF(InTutoring[Unit 5 Post-Test 1]="Yes",ROW(AssessmentData[])-1),ROW(90:90)),1),"")</f>
        <v/>
      </c>
      <c r="AF92" s="129" t="str" cm="1">
        <f t="array" ref="AF92">IFERROR(INDEX(InTutoring[],SMALL(IF(InTutoring[Unit 5 Post-Test 2]="Yes",ROW(AssessmentData[])-1),ROW(90:90)),1),"")</f>
        <v/>
      </c>
      <c r="AG92" s="129" t="str" cm="1">
        <f t="array" ref="AG92">IFERROR(INDEX(InTutoring[],SMALL(IF(InTutoring[Unit 5 Post-Test 3]="Yes",ROW(AssessmentData[])-1),ROW(90:90)),1),"")</f>
        <v/>
      </c>
      <c r="AH92" s="129" t="str" cm="1">
        <f t="array" ref="AH92">IFERROR(INDEX(InTutoring[],SMALL(IF(InTutoring[Unit 5 Post-Test 4]="Yes",ROW(AssessmentData[])-1),ROW(90:90)),1),"")</f>
        <v/>
      </c>
      <c r="AI92" s="129" t="str" cm="1">
        <f t="array" ref="AI92">IFERROR(INDEX(InTutoring[],SMALL(IF(InTutoring[Unit 5 Post-Test 5]="Yes",ROW(AssessmentData[])-1),ROW(90:90)),1),"")</f>
        <v/>
      </c>
      <c r="AJ92" s="132"/>
      <c r="AK92" s="129" t="str" cm="1">
        <f t="array" ref="AK92">IFERROR(INDEX(InTutoring[],SMALL(IF(InTutoring[Unit 5 Assessment]="Yes",ROW(AssessmentData[])-1),ROW(90:90)),1),"")</f>
        <v/>
      </c>
      <c r="AL92" s="129" t="str" cm="1">
        <f t="array" ref="AL92">IFERROR(INDEX(InTutoring[],SMALL(IF(InTutoring[Unit 6 Post-Test 1]="Yes",ROW(AssessmentData[])-1),ROW(90:90)),1),"")</f>
        <v/>
      </c>
      <c r="AM92" s="129" t="str" cm="1">
        <f t="array" ref="AM92">IFERROR(INDEX(InTutoring[],SMALL(IF(InTutoring[Unit 6 Post-Test 2]="Yes",ROW(AssessmentData[])-1),ROW(90:90)),1),"")</f>
        <v/>
      </c>
      <c r="AN92" s="129" t="str" cm="1">
        <f t="array" ref="AN92">IFERROR(INDEX(InTutoring[],SMALL(IF(InTutoring[Unit 6 Post-Test 3]="Yes",ROW(AssessmentData[])-1),ROW(90:90)),1),"")</f>
        <v/>
      </c>
      <c r="AO92" s="129" t="str" cm="1">
        <f t="array" ref="AO92">IFERROR(INDEX(InTutoring[],SMALL(IF(InTutoring[Unit 6 Post-Test 4]="Yes",ROW(AssessmentData[])-1),ROW(90:90)),1),"")</f>
        <v/>
      </c>
      <c r="AP92" s="129" t="str" cm="1">
        <f t="array" ref="AP92">IFERROR(INDEX(InTutoring[],SMALL(IF(InTutoring[Unit 6 Post-Test 5]="Yes",ROW(AssessmentData[])-1),ROW(90:90)),1),"")</f>
        <v/>
      </c>
    </row>
    <row r="93" spans="2:42" x14ac:dyDescent="0.25">
      <c r="B93" s="129" t="str" cm="1">
        <f t="array" ref="B93">IFERROR(INDEX(InTutoring[],SMALL(IF(InTutoring[BOY Benchmark]="Yes",ROW(AssessmentData[])-1),ROW(91:91)),1),"")</f>
        <v/>
      </c>
      <c r="C93" s="129" t="str" cm="1">
        <f t="array" ref="C93">IFERROR(INDEX(InTutoring[],SMALL(IF(InTutoring[Unit 1 Post-Test 1]="Yes",ROW(AssessmentData[])-1),ROW(91:91)),1),"")</f>
        <v/>
      </c>
      <c r="D93" s="129" t="str" cm="1">
        <f t="array" ref="D93">IFERROR(INDEX(InTutoring[],SMALL(IF(InTutoring[Unit 1 Post-Test 2]="Yes",ROW(AssessmentData[])-1),ROW(91:91)),1),"")</f>
        <v/>
      </c>
      <c r="E93" s="129" t="str" cm="1">
        <f t="array" ref="E93">IFERROR(INDEX(InTutoring[],SMALL(IF(InTutoring[Unit 1 Post-Test 3]="Yes",ROW(AssessmentData[])-1),ROW(91:91)),1),"")</f>
        <v/>
      </c>
      <c r="F93" s="129" t="str" cm="1">
        <f t="array" ref="F93">IFERROR(INDEX(InTutoring[],SMALL(IF(InTutoring[Unit 1 Post-Test 4]="Yes",ROW(AssessmentData[])-1),ROW(91:91)),1),"")</f>
        <v/>
      </c>
      <c r="G93" s="131"/>
      <c r="H93" s="132"/>
      <c r="I93" s="129" t="str" cm="1">
        <f t="array" ref="I93">IFERROR(INDEX(InTutoring[],SMALL(IF(InTutoring[Unit 1 Assessment]="Yes",ROW(AssessmentData[])-1),ROW(91:91)),1),"")</f>
        <v/>
      </c>
      <c r="J93" s="129" t="str" cm="1">
        <f t="array" ref="J93">IFERROR(INDEX(InTutoring[],SMALL(IF(InTutoring[Unit 2 Post-Test 1]="Yes",ROW(AssessmentData[])-1),ROW(91:91)),1),"")</f>
        <v/>
      </c>
      <c r="K93" s="129" t="str" cm="1">
        <f t="array" ref="K93">IFERROR(INDEX(InTutoring[],SMALL(IF(InTutoring[Unit 2 Post-Test 2]="Yes",ROW(AssessmentData[])-1),ROW(91:91)),1),"")</f>
        <v/>
      </c>
      <c r="L93" s="129" t="str" cm="1">
        <f t="array" ref="L93">IFERROR(INDEX(InTutoring[],SMALL(IF(InTutoring[Unit 2 Post-Test 3]="Yes",ROW(AssessmentData[])-1),ROW(91:91)),1),"")</f>
        <v/>
      </c>
      <c r="M93" s="129" t="str" cm="1">
        <f t="array" ref="M93">IFERROR(INDEX(InTutoring[],SMALL(IF(InTutoring[Unit 2 Post-Test 4]="Yes",ROW(AssessmentData[])-1),ROW(91:91)),1),"")</f>
        <v/>
      </c>
      <c r="N93" s="129" t="str" cm="1">
        <f t="array" ref="N93">IFERROR(INDEX(InTutoring[],SMALL(IF(InTutoring[Unit 2 Post-Test 5]="Yes",ROW(AssessmentData[])-1),ROW(91:91)),1),"")</f>
        <v/>
      </c>
      <c r="O93" s="132"/>
      <c r="P93" s="129" t="str" cm="1">
        <f t="array" ref="P93">IFERROR(INDEX(InTutoring[],SMALL(IF(InTutoring[Unit 2 Assessment]="Yes",ROW(AssessmentData[])-1),ROW(91:91)),1),"")</f>
        <v/>
      </c>
      <c r="Q93" s="129" t="str" cm="1">
        <f t="array" ref="Q93">IFERROR(INDEX(InTutoring[],SMALL(IF(InTutoring[Unit 3 Post-Test 1]="Yes",ROW(AssessmentData[])-1),ROW(91:91)),1),"")</f>
        <v/>
      </c>
      <c r="R93" s="129" t="str" cm="1">
        <f t="array" ref="R93">IFERROR(INDEX(InTutoring[],SMALL(IF(InTutoring[Unit 3 Post-Test 2]="Yes",ROW(AssessmentData[])-1),ROW(91:91)),1),"")</f>
        <v/>
      </c>
      <c r="S93" s="129" t="str" cm="1">
        <f t="array" ref="S93">IFERROR(INDEX(InTutoring[],SMALL(IF(InTutoring[Unit 3 Post-Test 3]="Yes",ROW(AssessmentData[])-1),ROW(91:91)),1),"")</f>
        <v/>
      </c>
      <c r="T93" s="129" t="str" cm="1">
        <f t="array" ref="T93">IFERROR(INDEX(InTutoring[],SMALL(IF(InTutoring[Unit 3 Post-Test 4]="Yes",ROW(AssessmentData[])-1),ROW(91:91)),1),"")</f>
        <v/>
      </c>
      <c r="U93" s="129" t="str" cm="1">
        <f t="array" ref="U93">IFERROR(INDEX(InTutoring[],SMALL(IF(InTutoring[Unit 3 Post-Test 5]="Yes",ROW(AssessmentData[])-1),ROW(91:91)),1),"")</f>
        <v/>
      </c>
      <c r="V93" s="132"/>
      <c r="W93" s="129" t="str" cm="1">
        <f t="array" ref="W93">IFERROR(INDEX(InTutoring[],SMALL(IF(InTutoring[Unit 3 Assessment]="Yes",ROW(AssessmentData[])-1),ROW(91:91)),1),"")</f>
        <v/>
      </c>
      <c r="X93" s="129" t="str" cm="1">
        <f t="array" ref="X93">IFERROR(INDEX(InTutoring[],SMALL(IF(InTutoring[Unit 4 Post-Test 1]="Yes",ROW(AssessmentData[])-1),ROW(91:91)),1),"")</f>
        <v/>
      </c>
      <c r="Y93" s="129" t="str" cm="1">
        <f t="array" ref="Y93">IFERROR(INDEX(InTutoring[],SMALL(IF(InTutoring[Unit 4 Post-Test 2]="Yes",ROW(AssessmentData[])-1),ROW(91:91)),1),"")</f>
        <v/>
      </c>
      <c r="Z93" s="129" t="str" cm="1">
        <f t="array" ref="Z93">IFERROR(INDEX(InTutoring[],SMALL(IF(InTutoring[Unit 4 Post-Test 3]="Yes",ROW(AssessmentData[])-1),ROW(91:91)),1),"")</f>
        <v/>
      </c>
      <c r="AA93" s="129" t="str" cm="1">
        <f t="array" ref="AA93">IFERROR(INDEX(InTutoring[],SMALL(IF(InTutoring[Unit 4 Post-Test 4]="Yes",ROW(AssessmentData[])-1),ROW(91:91)),1),"")</f>
        <v/>
      </c>
      <c r="AB93" s="129" t="str" cm="1">
        <f t="array" ref="AB93">IFERROR(INDEX(InTutoring[],SMALL(IF(InTutoring[Unit 4 Post-Test 5]="Yes",ROW(AssessmentData[])-1),ROW(91:91)),1),"")</f>
        <v/>
      </c>
      <c r="AC93" s="132"/>
      <c r="AD93" s="129" t="str" cm="1">
        <f t="array" ref="AD93">IFERROR(INDEX(InTutoring[],SMALL(IF(InTutoring[Unit 4 Assessment]="Yes",ROW(AssessmentData[])-1),ROW(91:91)),1),"")</f>
        <v/>
      </c>
      <c r="AE93" s="129" t="str" cm="1">
        <f t="array" ref="AE93">IFERROR(INDEX(InTutoring[],SMALL(IF(InTutoring[Unit 5 Post-Test 1]="Yes",ROW(AssessmentData[])-1),ROW(91:91)),1),"")</f>
        <v/>
      </c>
      <c r="AF93" s="129" t="str" cm="1">
        <f t="array" ref="AF93">IFERROR(INDEX(InTutoring[],SMALL(IF(InTutoring[Unit 5 Post-Test 2]="Yes",ROW(AssessmentData[])-1),ROW(91:91)),1),"")</f>
        <v/>
      </c>
      <c r="AG93" s="129" t="str" cm="1">
        <f t="array" ref="AG93">IFERROR(INDEX(InTutoring[],SMALL(IF(InTutoring[Unit 5 Post-Test 3]="Yes",ROW(AssessmentData[])-1),ROW(91:91)),1),"")</f>
        <v/>
      </c>
      <c r="AH93" s="129" t="str" cm="1">
        <f t="array" ref="AH93">IFERROR(INDEX(InTutoring[],SMALL(IF(InTutoring[Unit 5 Post-Test 4]="Yes",ROW(AssessmentData[])-1),ROW(91:91)),1),"")</f>
        <v/>
      </c>
      <c r="AI93" s="129" t="str" cm="1">
        <f t="array" ref="AI93">IFERROR(INDEX(InTutoring[],SMALL(IF(InTutoring[Unit 5 Post-Test 5]="Yes",ROW(AssessmentData[])-1),ROW(91:91)),1),"")</f>
        <v/>
      </c>
      <c r="AJ93" s="132"/>
      <c r="AK93" s="129" t="str" cm="1">
        <f t="array" ref="AK93">IFERROR(INDEX(InTutoring[],SMALL(IF(InTutoring[Unit 5 Assessment]="Yes",ROW(AssessmentData[])-1),ROW(91:91)),1),"")</f>
        <v/>
      </c>
      <c r="AL93" s="129" t="str" cm="1">
        <f t="array" ref="AL93">IFERROR(INDEX(InTutoring[],SMALL(IF(InTutoring[Unit 6 Post-Test 1]="Yes",ROW(AssessmentData[])-1),ROW(91:91)),1),"")</f>
        <v/>
      </c>
      <c r="AM93" s="129" t="str" cm="1">
        <f t="array" ref="AM93">IFERROR(INDEX(InTutoring[],SMALL(IF(InTutoring[Unit 6 Post-Test 2]="Yes",ROW(AssessmentData[])-1),ROW(91:91)),1),"")</f>
        <v/>
      </c>
      <c r="AN93" s="129" t="str" cm="1">
        <f t="array" ref="AN93">IFERROR(INDEX(InTutoring[],SMALL(IF(InTutoring[Unit 6 Post-Test 3]="Yes",ROW(AssessmentData[])-1),ROW(91:91)),1),"")</f>
        <v/>
      </c>
      <c r="AO93" s="129" t="str" cm="1">
        <f t="array" ref="AO93">IFERROR(INDEX(InTutoring[],SMALL(IF(InTutoring[Unit 6 Post-Test 4]="Yes",ROW(AssessmentData[])-1),ROW(91:91)),1),"")</f>
        <v/>
      </c>
      <c r="AP93" s="129" t="str" cm="1">
        <f t="array" ref="AP93">IFERROR(INDEX(InTutoring[],SMALL(IF(InTutoring[Unit 6 Post-Test 5]="Yes",ROW(AssessmentData[])-1),ROW(91:91)),1),"")</f>
        <v/>
      </c>
    </row>
    <row r="94" spans="2:42" x14ac:dyDescent="0.25">
      <c r="B94" s="129" t="str" cm="1">
        <f t="array" ref="B94">IFERROR(INDEX(InTutoring[],SMALL(IF(InTutoring[BOY Benchmark]="Yes",ROW(AssessmentData[])-1),ROW(92:92)),1),"")</f>
        <v/>
      </c>
      <c r="C94" s="129" t="str" cm="1">
        <f t="array" ref="C94">IFERROR(INDEX(InTutoring[],SMALL(IF(InTutoring[Unit 1 Post-Test 1]="Yes",ROW(AssessmentData[])-1),ROW(92:92)),1),"")</f>
        <v/>
      </c>
      <c r="D94" s="129" t="str" cm="1">
        <f t="array" ref="D94">IFERROR(INDEX(InTutoring[],SMALL(IF(InTutoring[Unit 1 Post-Test 2]="Yes",ROW(AssessmentData[])-1),ROW(92:92)),1),"")</f>
        <v/>
      </c>
      <c r="E94" s="129" t="str" cm="1">
        <f t="array" ref="E94">IFERROR(INDEX(InTutoring[],SMALL(IF(InTutoring[Unit 1 Post-Test 3]="Yes",ROW(AssessmentData[])-1),ROW(92:92)),1),"")</f>
        <v/>
      </c>
      <c r="F94" s="129" t="str" cm="1">
        <f t="array" ref="F94">IFERROR(INDEX(InTutoring[],SMALL(IF(InTutoring[Unit 1 Post-Test 4]="Yes",ROW(AssessmentData[])-1),ROW(92:92)),1),"")</f>
        <v/>
      </c>
      <c r="G94" s="131"/>
      <c r="H94" s="132"/>
      <c r="I94" s="129" t="str" cm="1">
        <f t="array" ref="I94">IFERROR(INDEX(InTutoring[],SMALL(IF(InTutoring[Unit 1 Assessment]="Yes",ROW(AssessmentData[])-1),ROW(92:92)),1),"")</f>
        <v/>
      </c>
      <c r="J94" s="129" t="str" cm="1">
        <f t="array" ref="J94">IFERROR(INDEX(InTutoring[],SMALL(IF(InTutoring[Unit 2 Post-Test 1]="Yes",ROW(AssessmentData[])-1),ROW(92:92)),1),"")</f>
        <v/>
      </c>
      <c r="K94" s="129" t="str" cm="1">
        <f t="array" ref="K94">IFERROR(INDEX(InTutoring[],SMALL(IF(InTutoring[Unit 2 Post-Test 2]="Yes",ROW(AssessmentData[])-1),ROW(92:92)),1),"")</f>
        <v/>
      </c>
      <c r="L94" s="129" t="str" cm="1">
        <f t="array" ref="L94">IFERROR(INDEX(InTutoring[],SMALL(IF(InTutoring[Unit 2 Post-Test 3]="Yes",ROW(AssessmentData[])-1),ROW(92:92)),1),"")</f>
        <v/>
      </c>
      <c r="M94" s="129" t="str" cm="1">
        <f t="array" ref="M94">IFERROR(INDEX(InTutoring[],SMALL(IF(InTutoring[Unit 2 Post-Test 4]="Yes",ROW(AssessmentData[])-1),ROW(92:92)),1),"")</f>
        <v/>
      </c>
      <c r="N94" s="129" t="str" cm="1">
        <f t="array" ref="N94">IFERROR(INDEX(InTutoring[],SMALL(IF(InTutoring[Unit 2 Post-Test 5]="Yes",ROW(AssessmentData[])-1),ROW(92:92)),1),"")</f>
        <v/>
      </c>
      <c r="O94" s="132"/>
      <c r="P94" s="129" t="str" cm="1">
        <f t="array" ref="P94">IFERROR(INDEX(InTutoring[],SMALL(IF(InTutoring[Unit 2 Assessment]="Yes",ROW(AssessmentData[])-1),ROW(92:92)),1),"")</f>
        <v/>
      </c>
      <c r="Q94" s="129" t="str" cm="1">
        <f t="array" ref="Q94">IFERROR(INDEX(InTutoring[],SMALL(IF(InTutoring[Unit 3 Post-Test 1]="Yes",ROW(AssessmentData[])-1),ROW(92:92)),1),"")</f>
        <v/>
      </c>
      <c r="R94" s="129" t="str" cm="1">
        <f t="array" ref="R94">IFERROR(INDEX(InTutoring[],SMALL(IF(InTutoring[Unit 3 Post-Test 2]="Yes",ROW(AssessmentData[])-1),ROW(92:92)),1),"")</f>
        <v/>
      </c>
      <c r="S94" s="129" t="str" cm="1">
        <f t="array" ref="S94">IFERROR(INDEX(InTutoring[],SMALL(IF(InTutoring[Unit 3 Post-Test 3]="Yes",ROW(AssessmentData[])-1),ROW(92:92)),1),"")</f>
        <v/>
      </c>
      <c r="T94" s="129" t="str" cm="1">
        <f t="array" ref="T94">IFERROR(INDEX(InTutoring[],SMALL(IF(InTutoring[Unit 3 Post-Test 4]="Yes",ROW(AssessmentData[])-1),ROW(92:92)),1),"")</f>
        <v/>
      </c>
      <c r="U94" s="129" t="str" cm="1">
        <f t="array" ref="U94">IFERROR(INDEX(InTutoring[],SMALL(IF(InTutoring[Unit 3 Post-Test 5]="Yes",ROW(AssessmentData[])-1),ROW(92:92)),1),"")</f>
        <v/>
      </c>
      <c r="V94" s="132"/>
      <c r="W94" s="129" t="str" cm="1">
        <f t="array" ref="W94">IFERROR(INDEX(InTutoring[],SMALL(IF(InTutoring[Unit 3 Assessment]="Yes",ROW(AssessmentData[])-1),ROW(92:92)),1),"")</f>
        <v/>
      </c>
      <c r="X94" s="129" t="str" cm="1">
        <f t="array" ref="X94">IFERROR(INDEX(InTutoring[],SMALL(IF(InTutoring[Unit 4 Post-Test 1]="Yes",ROW(AssessmentData[])-1),ROW(92:92)),1),"")</f>
        <v/>
      </c>
      <c r="Y94" s="129" t="str" cm="1">
        <f t="array" ref="Y94">IFERROR(INDEX(InTutoring[],SMALL(IF(InTutoring[Unit 4 Post-Test 2]="Yes",ROW(AssessmentData[])-1),ROW(92:92)),1),"")</f>
        <v/>
      </c>
      <c r="Z94" s="129" t="str" cm="1">
        <f t="array" ref="Z94">IFERROR(INDEX(InTutoring[],SMALL(IF(InTutoring[Unit 4 Post-Test 3]="Yes",ROW(AssessmentData[])-1),ROW(92:92)),1),"")</f>
        <v/>
      </c>
      <c r="AA94" s="129" t="str" cm="1">
        <f t="array" ref="AA94">IFERROR(INDEX(InTutoring[],SMALL(IF(InTutoring[Unit 4 Post-Test 4]="Yes",ROW(AssessmentData[])-1),ROW(92:92)),1),"")</f>
        <v/>
      </c>
      <c r="AB94" s="129" t="str" cm="1">
        <f t="array" ref="AB94">IFERROR(INDEX(InTutoring[],SMALL(IF(InTutoring[Unit 4 Post-Test 5]="Yes",ROW(AssessmentData[])-1),ROW(92:92)),1),"")</f>
        <v/>
      </c>
      <c r="AC94" s="132"/>
      <c r="AD94" s="129" t="str" cm="1">
        <f t="array" ref="AD94">IFERROR(INDEX(InTutoring[],SMALL(IF(InTutoring[Unit 4 Assessment]="Yes",ROW(AssessmentData[])-1),ROW(92:92)),1),"")</f>
        <v/>
      </c>
      <c r="AE94" s="129" t="str" cm="1">
        <f t="array" ref="AE94">IFERROR(INDEX(InTutoring[],SMALL(IF(InTutoring[Unit 5 Post-Test 1]="Yes",ROW(AssessmentData[])-1),ROW(92:92)),1),"")</f>
        <v/>
      </c>
      <c r="AF94" s="129" t="str" cm="1">
        <f t="array" ref="AF94">IFERROR(INDEX(InTutoring[],SMALL(IF(InTutoring[Unit 5 Post-Test 2]="Yes",ROW(AssessmentData[])-1),ROW(92:92)),1),"")</f>
        <v/>
      </c>
      <c r="AG94" s="129" t="str" cm="1">
        <f t="array" ref="AG94">IFERROR(INDEX(InTutoring[],SMALL(IF(InTutoring[Unit 5 Post-Test 3]="Yes",ROW(AssessmentData[])-1),ROW(92:92)),1),"")</f>
        <v/>
      </c>
      <c r="AH94" s="129" t="str" cm="1">
        <f t="array" ref="AH94">IFERROR(INDEX(InTutoring[],SMALL(IF(InTutoring[Unit 5 Post-Test 4]="Yes",ROW(AssessmentData[])-1),ROW(92:92)),1),"")</f>
        <v/>
      </c>
      <c r="AI94" s="129" t="str" cm="1">
        <f t="array" ref="AI94">IFERROR(INDEX(InTutoring[],SMALL(IF(InTutoring[Unit 5 Post-Test 5]="Yes",ROW(AssessmentData[])-1),ROW(92:92)),1),"")</f>
        <v/>
      </c>
      <c r="AJ94" s="132"/>
      <c r="AK94" s="129" t="str" cm="1">
        <f t="array" ref="AK94">IFERROR(INDEX(InTutoring[],SMALL(IF(InTutoring[Unit 5 Assessment]="Yes",ROW(AssessmentData[])-1),ROW(92:92)),1),"")</f>
        <v/>
      </c>
      <c r="AL94" s="129" t="str" cm="1">
        <f t="array" ref="AL94">IFERROR(INDEX(InTutoring[],SMALL(IF(InTutoring[Unit 6 Post-Test 1]="Yes",ROW(AssessmentData[])-1),ROW(92:92)),1),"")</f>
        <v/>
      </c>
      <c r="AM94" s="129" t="str" cm="1">
        <f t="array" ref="AM94">IFERROR(INDEX(InTutoring[],SMALL(IF(InTutoring[Unit 6 Post-Test 2]="Yes",ROW(AssessmentData[])-1),ROW(92:92)),1),"")</f>
        <v/>
      </c>
      <c r="AN94" s="129" t="str" cm="1">
        <f t="array" ref="AN94">IFERROR(INDEX(InTutoring[],SMALL(IF(InTutoring[Unit 6 Post-Test 3]="Yes",ROW(AssessmentData[])-1),ROW(92:92)),1),"")</f>
        <v/>
      </c>
      <c r="AO94" s="129" t="str" cm="1">
        <f t="array" ref="AO94">IFERROR(INDEX(InTutoring[],SMALL(IF(InTutoring[Unit 6 Post-Test 4]="Yes",ROW(AssessmentData[])-1),ROW(92:92)),1),"")</f>
        <v/>
      </c>
      <c r="AP94" s="129" t="str" cm="1">
        <f t="array" ref="AP94">IFERROR(INDEX(InTutoring[],SMALL(IF(InTutoring[Unit 6 Post-Test 5]="Yes",ROW(AssessmentData[])-1),ROW(92:92)),1),"")</f>
        <v/>
      </c>
    </row>
    <row r="95" spans="2:42" x14ac:dyDescent="0.25">
      <c r="B95" s="129" t="str" cm="1">
        <f t="array" ref="B95">IFERROR(INDEX(InTutoring[],SMALL(IF(InTutoring[BOY Benchmark]="Yes",ROW(AssessmentData[])-1),ROW(93:93)),1),"")</f>
        <v/>
      </c>
      <c r="C95" s="129" t="str" cm="1">
        <f t="array" ref="C95">IFERROR(INDEX(InTutoring[],SMALL(IF(InTutoring[Unit 1 Post-Test 1]="Yes",ROW(AssessmentData[])-1),ROW(93:93)),1),"")</f>
        <v/>
      </c>
      <c r="D95" s="129" t="str" cm="1">
        <f t="array" ref="D95">IFERROR(INDEX(InTutoring[],SMALL(IF(InTutoring[Unit 1 Post-Test 2]="Yes",ROW(AssessmentData[])-1),ROW(93:93)),1),"")</f>
        <v/>
      </c>
      <c r="E95" s="129" t="str" cm="1">
        <f t="array" ref="E95">IFERROR(INDEX(InTutoring[],SMALL(IF(InTutoring[Unit 1 Post-Test 3]="Yes",ROW(AssessmentData[])-1),ROW(93:93)),1),"")</f>
        <v/>
      </c>
      <c r="F95" s="129" t="str" cm="1">
        <f t="array" ref="F95">IFERROR(INDEX(InTutoring[],SMALL(IF(InTutoring[Unit 1 Post-Test 4]="Yes",ROW(AssessmentData[])-1),ROW(93:93)),1),"")</f>
        <v/>
      </c>
      <c r="G95" s="131"/>
      <c r="H95" s="132"/>
      <c r="I95" s="129" t="str" cm="1">
        <f t="array" ref="I95">IFERROR(INDEX(InTutoring[],SMALL(IF(InTutoring[Unit 1 Assessment]="Yes",ROW(AssessmentData[])-1),ROW(93:93)),1),"")</f>
        <v/>
      </c>
      <c r="J95" s="129" t="str" cm="1">
        <f t="array" ref="J95">IFERROR(INDEX(InTutoring[],SMALL(IF(InTutoring[Unit 2 Post-Test 1]="Yes",ROW(AssessmentData[])-1),ROW(93:93)),1),"")</f>
        <v/>
      </c>
      <c r="K95" s="129" t="str" cm="1">
        <f t="array" ref="K95">IFERROR(INDEX(InTutoring[],SMALL(IF(InTutoring[Unit 2 Post-Test 2]="Yes",ROW(AssessmentData[])-1),ROW(93:93)),1),"")</f>
        <v/>
      </c>
      <c r="L95" s="129" t="str" cm="1">
        <f t="array" ref="L95">IFERROR(INDEX(InTutoring[],SMALL(IF(InTutoring[Unit 2 Post-Test 3]="Yes",ROW(AssessmentData[])-1),ROW(93:93)),1),"")</f>
        <v/>
      </c>
      <c r="M95" s="129" t="str" cm="1">
        <f t="array" ref="M95">IFERROR(INDEX(InTutoring[],SMALL(IF(InTutoring[Unit 2 Post-Test 4]="Yes",ROW(AssessmentData[])-1),ROW(93:93)),1),"")</f>
        <v/>
      </c>
      <c r="N95" s="129" t="str" cm="1">
        <f t="array" ref="N95">IFERROR(INDEX(InTutoring[],SMALL(IF(InTutoring[Unit 2 Post-Test 5]="Yes",ROW(AssessmentData[])-1),ROW(93:93)),1),"")</f>
        <v/>
      </c>
      <c r="O95" s="132"/>
      <c r="P95" s="129" t="str" cm="1">
        <f t="array" ref="P95">IFERROR(INDEX(InTutoring[],SMALL(IF(InTutoring[Unit 2 Assessment]="Yes",ROW(AssessmentData[])-1),ROW(93:93)),1),"")</f>
        <v/>
      </c>
      <c r="Q95" s="129" t="str" cm="1">
        <f t="array" ref="Q95">IFERROR(INDEX(InTutoring[],SMALL(IF(InTutoring[Unit 3 Post-Test 1]="Yes",ROW(AssessmentData[])-1),ROW(93:93)),1),"")</f>
        <v/>
      </c>
      <c r="R95" s="129" t="str" cm="1">
        <f t="array" ref="R95">IFERROR(INDEX(InTutoring[],SMALL(IF(InTutoring[Unit 3 Post-Test 2]="Yes",ROW(AssessmentData[])-1),ROW(93:93)),1),"")</f>
        <v/>
      </c>
      <c r="S95" s="129" t="str" cm="1">
        <f t="array" ref="S95">IFERROR(INDEX(InTutoring[],SMALL(IF(InTutoring[Unit 3 Post-Test 3]="Yes",ROW(AssessmentData[])-1),ROW(93:93)),1),"")</f>
        <v/>
      </c>
      <c r="T95" s="129" t="str" cm="1">
        <f t="array" ref="T95">IFERROR(INDEX(InTutoring[],SMALL(IF(InTutoring[Unit 3 Post-Test 4]="Yes",ROW(AssessmentData[])-1),ROW(93:93)),1),"")</f>
        <v/>
      </c>
      <c r="U95" s="129" t="str" cm="1">
        <f t="array" ref="U95">IFERROR(INDEX(InTutoring[],SMALL(IF(InTutoring[Unit 3 Post-Test 5]="Yes",ROW(AssessmentData[])-1),ROW(93:93)),1),"")</f>
        <v/>
      </c>
      <c r="V95" s="132"/>
      <c r="W95" s="129" t="str" cm="1">
        <f t="array" ref="W95">IFERROR(INDEX(InTutoring[],SMALL(IF(InTutoring[Unit 3 Assessment]="Yes",ROW(AssessmentData[])-1),ROW(93:93)),1),"")</f>
        <v/>
      </c>
      <c r="X95" s="129" t="str" cm="1">
        <f t="array" ref="X95">IFERROR(INDEX(InTutoring[],SMALL(IF(InTutoring[Unit 4 Post-Test 1]="Yes",ROW(AssessmentData[])-1),ROW(93:93)),1),"")</f>
        <v/>
      </c>
      <c r="Y95" s="129" t="str" cm="1">
        <f t="array" ref="Y95">IFERROR(INDEX(InTutoring[],SMALL(IF(InTutoring[Unit 4 Post-Test 2]="Yes",ROW(AssessmentData[])-1),ROW(93:93)),1),"")</f>
        <v/>
      </c>
      <c r="Z95" s="129" t="str" cm="1">
        <f t="array" ref="Z95">IFERROR(INDEX(InTutoring[],SMALL(IF(InTutoring[Unit 4 Post-Test 3]="Yes",ROW(AssessmentData[])-1),ROW(93:93)),1),"")</f>
        <v/>
      </c>
      <c r="AA95" s="129" t="str" cm="1">
        <f t="array" ref="AA95">IFERROR(INDEX(InTutoring[],SMALL(IF(InTutoring[Unit 4 Post-Test 4]="Yes",ROW(AssessmentData[])-1),ROW(93:93)),1),"")</f>
        <v/>
      </c>
      <c r="AB95" s="129" t="str" cm="1">
        <f t="array" ref="AB95">IFERROR(INDEX(InTutoring[],SMALL(IF(InTutoring[Unit 4 Post-Test 5]="Yes",ROW(AssessmentData[])-1),ROW(93:93)),1),"")</f>
        <v/>
      </c>
      <c r="AC95" s="132"/>
      <c r="AD95" s="129" t="str" cm="1">
        <f t="array" ref="AD95">IFERROR(INDEX(InTutoring[],SMALL(IF(InTutoring[Unit 4 Assessment]="Yes",ROW(AssessmentData[])-1),ROW(93:93)),1),"")</f>
        <v/>
      </c>
      <c r="AE95" s="129" t="str" cm="1">
        <f t="array" ref="AE95">IFERROR(INDEX(InTutoring[],SMALL(IF(InTutoring[Unit 5 Post-Test 1]="Yes",ROW(AssessmentData[])-1),ROW(93:93)),1),"")</f>
        <v/>
      </c>
      <c r="AF95" s="129" t="str" cm="1">
        <f t="array" ref="AF95">IFERROR(INDEX(InTutoring[],SMALL(IF(InTutoring[Unit 5 Post-Test 2]="Yes",ROW(AssessmentData[])-1),ROW(93:93)),1),"")</f>
        <v/>
      </c>
      <c r="AG95" s="129" t="str" cm="1">
        <f t="array" ref="AG95">IFERROR(INDEX(InTutoring[],SMALL(IF(InTutoring[Unit 5 Post-Test 3]="Yes",ROW(AssessmentData[])-1),ROW(93:93)),1),"")</f>
        <v/>
      </c>
      <c r="AH95" s="129" t="str" cm="1">
        <f t="array" ref="AH95">IFERROR(INDEX(InTutoring[],SMALL(IF(InTutoring[Unit 5 Post-Test 4]="Yes",ROW(AssessmentData[])-1),ROW(93:93)),1),"")</f>
        <v/>
      </c>
      <c r="AI95" s="129" t="str" cm="1">
        <f t="array" ref="AI95">IFERROR(INDEX(InTutoring[],SMALL(IF(InTutoring[Unit 5 Post-Test 5]="Yes",ROW(AssessmentData[])-1),ROW(93:93)),1),"")</f>
        <v/>
      </c>
      <c r="AJ95" s="132"/>
      <c r="AK95" s="129" t="str" cm="1">
        <f t="array" ref="AK95">IFERROR(INDEX(InTutoring[],SMALL(IF(InTutoring[Unit 5 Assessment]="Yes",ROW(AssessmentData[])-1),ROW(93:93)),1),"")</f>
        <v/>
      </c>
      <c r="AL95" s="129" t="str" cm="1">
        <f t="array" ref="AL95">IFERROR(INDEX(InTutoring[],SMALL(IF(InTutoring[Unit 6 Post-Test 1]="Yes",ROW(AssessmentData[])-1),ROW(93:93)),1),"")</f>
        <v/>
      </c>
      <c r="AM95" s="129" t="str" cm="1">
        <f t="array" ref="AM95">IFERROR(INDEX(InTutoring[],SMALL(IF(InTutoring[Unit 6 Post-Test 2]="Yes",ROW(AssessmentData[])-1),ROW(93:93)),1),"")</f>
        <v/>
      </c>
      <c r="AN95" s="129" t="str" cm="1">
        <f t="array" ref="AN95">IFERROR(INDEX(InTutoring[],SMALL(IF(InTutoring[Unit 6 Post-Test 3]="Yes",ROW(AssessmentData[])-1),ROW(93:93)),1),"")</f>
        <v/>
      </c>
      <c r="AO95" s="129" t="str" cm="1">
        <f t="array" ref="AO95">IFERROR(INDEX(InTutoring[],SMALL(IF(InTutoring[Unit 6 Post-Test 4]="Yes",ROW(AssessmentData[])-1),ROW(93:93)),1),"")</f>
        <v/>
      </c>
      <c r="AP95" s="129" t="str" cm="1">
        <f t="array" ref="AP95">IFERROR(INDEX(InTutoring[],SMALL(IF(InTutoring[Unit 6 Post-Test 5]="Yes",ROW(AssessmentData[])-1),ROW(93:93)),1),"")</f>
        <v/>
      </c>
    </row>
    <row r="96" spans="2:42" x14ac:dyDescent="0.25">
      <c r="B96" s="129" t="str" cm="1">
        <f t="array" ref="B96">IFERROR(INDEX(InTutoring[],SMALL(IF(InTutoring[BOY Benchmark]="Yes",ROW(AssessmentData[])-1),ROW(94:94)),1),"")</f>
        <v/>
      </c>
      <c r="C96" s="129" t="str" cm="1">
        <f t="array" ref="C96">IFERROR(INDEX(InTutoring[],SMALL(IF(InTutoring[Unit 1 Post-Test 1]="Yes",ROW(AssessmentData[])-1),ROW(94:94)),1),"")</f>
        <v/>
      </c>
      <c r="D96" s="129" t="str" cm="1">
        <f t="array" ref="D96">IFERROR(INDEX(InTutoring[],SMALL(IF(InTutoring[Unit 1 Post-Test 2]="Yes",ROW(AssessmentData[])-1),ROW(94:94)),1),"")</f>
        <v/>
      </c>
      <c r="E96" s="129" t="str" cm="1">
        <f t="array" ref="E96">IFERROR(INDEX(InTutoring[],SMALL(IF(InTutoring[Unit 1 Post-Test 3]="Yes",ROW(AssessmentData[])-1),ROW(94:94)),1),"")</f>
        <v/>
      </c>
      <c r="F96" s="129" t="str" cm="1">
        <f t="array" ref="F96">IFERROR(INDEX(InTutoring[],SMALL(IF(InTutoring[Unit 1 Post-Test 4]="Yes",ROW(AssessmentData[])-1),ROW(94:94)),1),"")</f>
        <v/>
      </c>
      <c r="G96" s="131"/>
      <c r="H96" s="132"/>
      <c r="I96" s="129" t="str" cm="1">
        <f t="array" ref="I96">IFERROR(INDEX(InTutoring[],SMALL(IF(InTutoring[Unit 1 Assessment]="Yes",ROW(AssessmentData[])-1),ROW(94:94)),1),"")</f>
        <v/>
      </c>
      <c r="J96" s="129" t="str" cm="1">
        <f t="array" ref="J96">IFERROR(INDEX(InTutoring[],SMALL(IF(InTutoring[Unit 2 Post-Test 1]="Yes",ROW(AssessmentData[])-1),ROW(94:94)),1),"")</f>
        <v/>
      </c>
      <c r="K96" s="129" t="str" cm="1">
        <f t="array" ref="K96">IFERROR(INDEX(InTutoring[],SMALL(IF(InTutoring[Unit 2 Post-Test 2]="Yes",ROW(AssessmentData[])-1),ROW(94:94)),1),"")</f>
        <v/>
      </c>
      <c r="L96" s="129" t="str" cm="1">
        <f t="array" ref="L96">IFERROR(INDEX(InTutoring[],SMALL(IF(InTutoring[Unit 2 Post-Test 3]="Yes",ROW(AssessmentData[])-1),ROW(94:94)),1),"")</f>
        <v/>
      </c>
      <c r="M96" s="129" t="str" cm="1">
        <f t="array" ref="M96">IFERROR(INDEX(InTutoring[],SMALL(IF(InTutoring[Unit 2 Post-Test 4]="Yes",ROW(AssessmentData[])-1),ROW(94:94)),1),"")</f>
        <v/>
      </c>
      <c r="N96" s="129" t="str" cm="1">
        <f t="array" ref="N96">IFERROR(INDEX(InTutoring[],SMALL(IF(InTutoring[Unit 2 Post-Test 5]="Yes",ROW(AssessmentData[])-1),ROW(94:94)),1),"")</f>
        <v/>
      </c>
      <c r="O96" s="132"/>
      <c r="P96" s="129" t="str" cm="1">
        <f t="array" ref="P96">IFERROR(INDEX(InTutoring[],SMALL(IF(InTutoring[Unit 2 Assessment]="Yes",ROW(AssessmentData[])-1),ROW(94:94)),1),"")</f>
        <v/>
      </c>
      <c r="Q96" s="129" t="str" cm="1">
        <f t="array" ref="Q96">IFERROR(INDEX(InTutoring[],SMALL(IF(InTutoring[Unit 3 Post-Test 1]="Yes",ROW(AssessmentData[])-1),ROW(94:94)),1),"")</f>
        <v/>
      </c>
      <c r="R96" s="129" t="str" cm="1">
        <f t="array" ref="R96">IFERROR(INDEX(InTutoring[],SMALL(IF(InTutoring[Unit 3 Post-Test 2]="Yes",ROW(AssessmentData[])-1),ROW(94:94)),1),"")</f>
        <v/>
      </c>
      <c r="S96" s="129" t="str" cm="1">
        <f t="array" ref="S96">IFERROR(INDEX(InTutoring[],SMALL(IF(InTutoring[Unit 3 Post-Test 3]="Yes",ROW(AssessmentData[])-1),ROW(94:94)),1),"")</f>
        <v/>
      </c>
      <c r="T96" s="129" t="str" cm="1">
        <f t="array" ref="T96">IFERROR(INDEX(InTutoring[],SMALL(IF(InTutoring[Unit 3 Post-Test 4]="Yes",ROW(AssessmentData[])-1),ROW(94:94)),1),"")</f>
        <v/>
      </c>
      <c r="U96" s="129" t="str" cm="1">
        <f t="array" ref="U96">IFERROR(INDEX(InTutoring[],SMALL(IF(InTutoring[Unit 3 Post-Test 5]="Yes",ROW(AssessmentData[])-1),ROW(94:94)),1),"")</f>
        <v/>
      </c>
      <c r="V96" s="132"/>
      <c r="W96" s="129" t="str" cm="1">
        <f t="array" ref="W96">IFERROR(INDEX(InTutoring[],SMALL(IF(InTutoring[Unit 3 Assessment]="Yes",ROW(AssessmentData[])-1),ROW(94:94)),1),"")</f>
        <v/>
      </c>
      <c r="X96" s="129" t="str" cm="1">
        <f t="array" ref="X96">IFERROR(INDEX(InTutoring[],SMALL(IF(InTutoring[Unit 4 Post-Test 1]="Yes",ROW(AssessmentData[])-1),ROW(94:94)),1),"")</f>
        <v/>
      </c>
      <c r="Y96" s="129" t="str" cm="1">
        <f t="array" ref="Y96">IFERROR(INDEX(InTutoring[],SMALL(IF(InTutoring[Unit 4 Post-Test 2]="Yes",ROW(AssessmentData[])-1),ROW(94:94)),1),"")</f>
        <v/>
      </c>
      <c r="Z96" s="129" t="str" cm="1">
        <f t="array" ref="Z96">IFERROR(INDEX(InTutoring[],SMALL(IF(InTutoring[Unit 4 Post-Test 3]="Yes",ROW(AssessmentData[])-1),ROW(94:94)),1),"")</f>
        <v/>
      </c>
      <c r="AA96" s="129" t="str" cm="1">
        <f t="array" ref="AA96">IFERROR(INDEX(InTutoring[],SMALL(IF(InTutoring[Unit 4 Post-Test 4]="Yes",ROW(AssessmentData[])-1),ROW(94:94)),1),"")</f>
        <v/>
      </c>
      <c r="AB96" s="129" t="str" cm="1">
        <f t="array" ref="AB96">IFERROR(INDEX(InTutoring[],SMALL(IF(InTutoring[Unit 4 Post-Test 5]="Yes",ROW(AssessmentData[])-1),ROW(94:94)),1),"")</f>
        <v/>
      </c>
      <c r="AC96" s="132"/>
      <c r="AD96" s="129" t="str" cm="1">
        <f t="array" ref="AD96">IFERROR(INDEX(InTutoring[],SMALL(IF(InTutoring[Unit 4 Assessment]="Yes",ROW(AssessmentData[])-1),ROW(94:94)),1),"")</f>
        <v/>
      </c>
      <c r="AE96" s="129" t="str" cm="1">
        <f t="array" ref="AE96">IFERROR(INDEX(InTutoring[],SMALL(IF(InTutoring[Unit 5 Post-Test 1]="Yes",ROW(AssessmentData[])-1),ROW(94:94)),1),"")</f>
        <v/>
      </c>
      <c r="AF96" s="129" t="str" cm="1">
        <f t="array" ref="AF96">IFERROR(INDEX(InTutoring[],SMALL(IF(InTutoring[Unit 5 Post-Test 2]="Yes",ROW(AssessmentData[])-1),ROW(94:94)),1),"")</f>
        <v/>
      </c>
      <c r="AG96" s="129" t="str" cm="1">
        <f t="array" ref="AG96">IFERROR(INDEX(InTutoring[],SMALL(IF(InTutoring[Unit 5 Post-Test 3]="Yes",ROW(AssessmentData[])-1),ROW(94:94)),1),"")</f>
        <v/>
      </c>
      <c r="AH96" s="129" t="str" cm="1">
        <f t="array" ref="AH96">IFERROR(INDEX(InTutoring[],SMALL(IF(InTutoring[Unit 5 Post-Test 4]="Yes",ROW(AssessmentData[])-1),ROW(94:94)),1),"")</f>
        <v/>
      </c>
      <c r="AI96" s="129" t="str" cm="1">
        <f t="array" ref="AI96">IFERROR(INDEX(InTutoring[],SMALL(IF(InTutoring[Unit 5 Post-Test 5]="Yes",ROW(AssessmentData[])-1),ROW(94:94)),1),"")</f>
        <v/>
      </c>
      <c r="AJ96" s="132"/>
      <c r="AK96" s="129" t="str" cm="1">
        <f t="array" ref="AK96">IFERROR(INDEX(InTutoring[],SMALL(IF(InTutoring[Unit 5 Assessment]="Yes",ROW(AssessmentData[])-1),ROW(94:94)),1),"")</f>
        <v/>
      </c>
      <c r="AL96" s="129" t="str" cm="1">
        <f t="array" ref="AL96">IFERROR(INDEX(InTutoring[],SMALL(IF(InTutoring[Unit 6 Post-Test 1]="Yes",ROW(AssessmentData[])-1),ROW(94:94)),1),"")</f>
        <v/>
      </c>
      <c r="AM96" s="129" t="str" cm="1">
        <f t="array" ref="AM96">IFERROR(INDEX(InTutoring[],SMALL(IF(InTutoring[Unit 6 Post-Test 2]="Yes",ROW(AssessmentData[])-1),ROW(94:94)),1),"")</f>
        <v/>
      </c>
      <c r="AN96" s="129" t="str" cm="1">
        <f t="array" ref="AN96">IFERROR(INDEX(InTutoring[],SMALL(IF(InTutoring[Unit 6 Post-Test 3]="Yes",ROW(AssessmentData[])-1),ROW(94:94)),1),"")</f>
        <v/>
      </c>
      <c r="AO96" s="129" t="str" cm="1">
        <f t="array" ref="AO96">IFERROR(INDEX(InTutoring[],SMALL(IF(InTutoring[Unit 6 Post-Test 4]="Yes",ROW(AssessmentData[])-1),ROW(94:94)),1),"")</f>
        <v/>
      </c>
      <c r="AP96" s="129" t="str" cm="1">
        <f t="array" ref="AP96">IFERROR(INDEX(InTutoring[],SMALL(IF(InTutoring[Unit 6 Post-Test 5]="Yes",ROW(AssessmentData[])-1),ROW(94:94)),1),"")</f>
        <v/>
      </c>
    </row>
    <row r="97" spans="2:42" x14ac:dyDescent="0.25">
      <c r="B97" s="129" t="str" cm="1">
        <f t="array" ref="B97">IFERROR(INDEX(InTutoring[],SMALL(IF(InTutoring[BOY Benchmark]="Yes",ROW(AssessmentData[])-1),ROW(95:95)),1),"")</f>
        <v/>
      </c>
      <c r="C97" s="129" t="str" cm="1">
        <f t="array" ref="C97">IFERROR(INDEX(InTutoring[],SMALL(IF(InTutoring[Unit 1 Post-Test 1]="Yes",ROW(AssessmentData[])-1),ROW(95:95)),1),"")</f>
        <v/>
      </c>
      <c r="D97" s="129" t="str" cm="1">
        <f t="array" ref="D97">IFERROR(INDEX(InTutoring[],SMALL(IF(InTutoring[Unit 1 Post-Test 2]="Yes",ROW(AssessmentData[])-1),ROW(95:95)),1),"")</f>
        <v/>
      </c>
      <c r="E97" s="129" t="str" cm="1">
        <f t="array" ref="E97">IFERROR(INDEX(InTutoring[],SMALL(IF(InTutoring[Unit 1 Post-Test 3]="Yes",ROW(AssessmentData[])-1),ROW(95:95)),1),"")</f>
        <v/>
      </c>
      <c r="F97" s="129" t="str" cm="1">
        <f t="array" ref="F97">IFERROR(INDEX(InTutoring[],SMALL(IF(InTutoring[Unit 1 Post-Test 4]="Yes",ROW(AssessmentData[])-1),ROW(95:95)),1),"")</f>
        <v/>
      </c>
      <c r="G97" s="131"/>
      <c r="H97" s="132"/>
      <c r="I97" s="129" t="str" cm="1">
        <f t="array" ref="I97">IFERROR(INDEX(InTutoring[],SMALL(IF(InTutoring[Unit 1 Assessment]="Yes",ROW(AssessmentData[])-1),ROW(95:95)),1),"")</f>
        <v/>
      </c>
      <c r="J97" s="129" t="str" cm="1">
        <f t="array" ref="J97">IFERROR(INDEX(InTutoring[],SMALL(IF(InTutoring[Unit 2 Post-Test 1]="Yes",ROW(AssessmentData[])-1),ROW(95:95)),1),"")</f>
        <v/>
      </c>
      <c r="K97" s="129" t="str" cm="1">
        <f t="array" ref="K97">IFERROR(INDEX(InTutoring[],SMALL(IF(InTutoring[Unit 2 Post-Test 2]="Yes",ROW(AssessmentData[])-1),ROW(95:95)),1),"")</f>
        <v/>
      </c>
      <c r="L97" s="129" t="str" cm="1">
        <f t="array" ref="L97">IFERROR(INDEX(InTutoring[],SMALL(IF(InTutoring[Unit 2 Post-Test 3]="Yes",ROW(AssessmentData[])-1),ROW(95:95)),1),"")</f>
        <v/>
      </c>
      <c r="M97" s="129" t="str" cm="1">
        <f t="array" ref="M97">IFERROR(INDEX(InTutoring[],SMALL(IF(InTutoring[Unit 2 Post-Test 4]="Yes",ROW(AssessmentData[])-1),ROW(95:95)),1),"")</f>
        <v/>
      </c>
      <c r="N97" s="129" t="str" cm="1">
        <f t="array" ref="N97">IFERROR(INDEX(InTutoring[],SMALL(IF(InTutoring[Unit 2 Post-Test 5]="Yes",ROW(AssessmentData[])-1),ROW(95:95)),1),"")</f>
        <v/>
      </c>
      <c r="O97" s="132"/>
      <c r="P97" s="129" t="str" cm="1">
        <f t="array" ref="P97">IFERROR(INDEX(InTutoring[],SMALL(IF(InTutoring[Unit 2 Assessment]="Yes",ROW(AssessmentData[])-1),ROW(95:95)),1),"")</f>
        <v/>
      </c>
      <c r="Q97" s="129" t="str" cm="1">
        <f t="array" ref="Q97">IFERROR(INDEX(InTutoring[],SMALL(IF(InTutoring[Unit 3 Post-Test 1]="Yes",ROW(AssessmentData[])-1),ROW(95:95)),1),"")</f>
        <v/>
      </c>
      <c r="R97" s="129" t="str" cm="1">
        <f t="array" ref="R97">IFERROR(INDEX(InTutoring[],SMALL(IF(InTutoring[Unit 3 Post-Test 2]="Yes",ROW(AssessmentData[])-1),ROW(95:95)),1),"")</f>
        <v/>
      </c>
      <c r="S97" s="129" t="str" cm="1">
        <f t="array" ref="S97">IFERROR(INDEX(InTutoring[],SMALL(IF(InTutoring[Unit 3 Post-Test 3]="Yes",ROW(AssessmentData[])-1),ROW(95:95)),1),"")</f>
        <v/>
      </c>
      <c r="T97" s="129" t="str" cm="1">
        <f t="array" ref="T97">IFERROR(INDEX(InTutoring[],SMALL(IF(InTutoring[Unit 3 Post-Test 4]="Yes",ROW(AssessmentData[])-1),ROW(95:95)),1),"")</f>
        <v/>
      </c>
      <c r="U97" s="129" t="str" cm="1">
        <f t="array" ref="U97">IFERROR(INDEX(InTutoring[],SMALL(IF(InTutoring[Unit 3 Post-Test 5]="Yes",ROW(AssessmentData[])-1),ROW(95:95)),1),"")</f>
        <v/>
      </c>
      <c r="V97" s="132"/>
      <c r="W97" s="129" t="str" cm="1">
        <f t="array" ref="W97">IFERROR(INDEX(InTutoring[],SMALL(IF(InTutoring[Unit 3 Assessment]="Yes",ROW(AssessmentData[])-1),ROW(95:95)),1),"")</f>
        <v/>
      </c>
      <c r="X97" s="129" t="str" cm="1">
        <f t="array" ref="X97">IFERROR(INDEX(InTutoring[],SMALL(IF(InTutoring[Unit 4 Post-Test 1]="Yes",ROW(AssessmentData[])-1),ROW(95:95)),1),"")</f>
        <v/>
      </c>
      <c r="Y97" s="129" t="str" cm="1">
        <f t="array" ref="Y97">IFERROR(INDEX(InTutoring[],SMALL(IF(InTutoring[Unit 4 Post-Test 2]="Yes",ROW(AssessmentData[])-1),ROW(95:95)),1),"")</f>
        <v/>
      </c>
      <c r="Z97" s="129" t="str" cm="1">
        <f t="array" ref="Z97">IFERROR(INDEX(InTutoring[],SMALL(IF(InTutoring[Unit 4 Post-Test 3]="Yes",ROW(AssessmentData[])-1),ROW(95:95)),1),"")</f>
        <v/>
      </c>
      <c r="AA97" s="129" t="str" cm="1">
        <f t="array" ref="AA97">IFERROR(INDEX(InTutoring[],SMALL(IF(InTutoring[Unit 4 Post-Test 4]="Yes",ROW(AssessmentData[])-1),ROW(95:95)),1),"")</f>
        <v/>
      </c>
      <c r="AB97" s="129" t="str" cm="1">
        <f t="array" ref="AB97">IFERROR(INDEX(InTutoring[],SMALL(IF(InTutoring[Unit 4 Post-Test 5]="Yes",ROW(AssessmentData[])-1),ROW(95:95)),1),"")</f>
        <v/>
      </c>
      <c r="AC97" s="132"/>
      <c r="AD97" s="129" t="str" cm="1">
        <f t="array" ref="AD97">IFERROR(INDEX(InTutoring[],SMALL(IF(InTutoring[Unit 4 Assessment]="Yes",ROW(AssessmentData[])-1),ROW(95:95)),1),"")</f>
        <v/>
      </c>
      <c r="AE97" s="129" t="str" cm="1">
        <f t="array" ref="AE97">IFERROR(INDEX(InTutoring[],SMALL(IF(InTutoring[Unit 5 Post-Test 1]="Yes",ROW(AssessmentData[])-1),ROW(95:95)),1),"")</f>
        <v/>
      </c>
      <c r="AF97" s="129" t="str" cm="1">
        <f t="array" ref="AF97">IFERROR(INDEX(InTutoring[],SMALL(IF(InTutoring[Unit 5 Post-Test 2]="Yes",ROW(AssessmentData[])-1),ROW(95:95)),1),"")</f>
        <v/>
      </c>
      <c r="AG97" s="129" t="str" cm="1">
        <f t="array" ref="AG97">IFERROR(INDEX(InTutoring[],SMALL(IF(InTutoring[Unit 5 Post-Test 3]="Yes",ROW(AssessmentData[])-1),ROW(95:95)),1),"")</f>
        <v/>
      </c>
      <c r="AH97" s="129" t="str" cm="1">
        <f t="array" ref="AH97">IFERROR(INDEX(InTutoring[],SMALL(IF(InTutoring[Unit 5 Post-Test 4]="Yes",ROW(AssessmentData[])-1),ROW(95:95)),1),"")</f>
        <v/>
      </c>
      <c r="AI97" s="129" t="str" cm="1">
        <f t="array" ref="AI97">IFERROR(INDEX(InTutoring[],SMALL(IF(InTutoring[Unit 5 Post-Test 5]="Yes",ROW(AssessmentData[])-1),ROW(95:95)),1),"")</f>
        <v/>
      </c>
      <c r="AJ97" s="132"/>
      <c r="AK97" s="129" t="str" cm="1">
        <f t="array" ref="AK97">IFERROR(INDEX(InTutoring[],SMALL(IF(InTutoring[Unit 5 Assessment]="Yes",ROW(AssessmentData[])-1),ROW(95:95)),1),"")</f>
        <v/>
      </c>
      <c r="AL97" s="129" t="str" cm="1">
        <f t="array" ref="AL97">IFERROR(INDEX(InTutoring[],SMALL(IF(InTutoring[Unit 6 Post-Test 1]="Yes",ROW(AssessmentData[])-1),ROW(95:95)),1),"")</f>
        <v/>
      </c>
      <c r="AM97" s="129" t="str" cm="1">
        <f t="array" ref="AM97">IFERROR(INDEX(InTutoring[],SMALL(IF(InTutoring[Unit 6 Post-Test 2]="Yes",ROW(AssessmentData[])-1),ROW(95:95)),1),"")</f>
        <v/>
      </c>
      <c r="AN97" s="129" t="str" cm="1">
        <f t="array" ref="AN97">IFERROR(INDEX(InTutoring[],SMALL(IF(InTutoring[Unit 6 Post-Test 3]="Yes",ROW(AssessmentData[])-1),ROW(95:95)),1),"")</f>
        <v/>
      </c>
      <c r="AO97" s="129" t="str" cm="1">
        <f t="array" ref="AO97">IFERROR(INDEX(InTutoring[],SMALL(IF(InTutoring[Unit 6 Post-Test 4]="Yes",ROW(AssessmentData[])-1),ROW(95:95)),1),"")</f>
        <v/>
      </c>
      <c r="AP97" s="129" t="str" cm="1">
        <f t="array" ref="AP97">IFERROR(INDEX(InTutoring[],SMALL(IF(InTutoring[Unit 6 Post-Test 5]="Yes",ROW(AssessmentData[])-1),ROW(95:95)),1),"")</f>
        <v/>
      </c>
    </row>
    <row r="98" spans="2:42" x14ac:dyDescent="0.25">
      <c r="B98" s="129" t="str" cm="1">
        <f t="array" ref="B98">IFERROR(INDEX(InTutoring[],SMALL(IF(InTutoring[BOY Benchmark]="Yes",ROW(AssessmentData[])-1),ROW(96:96)),1),"")</f>
        <v/>
      </c>
      <c r="C98" s="129" t="str" cm="1">
        <f t="array" ref="C98">IFERROR(INDEX(InTutoring[],SMALL(IF(InTutoring[Unit 1 Post-Test 1]="Yes",ROW(AssessmentData[])-1),ROW(96:96)),1),"")</f>
        <v/>
      </c>
      <c r="D98" s="129" t="str" cm="1">
        <f t="array" ref="D98">IFERROR(INDEX(InTutoring[],SMALL(IF(InTutoring[Unit 1 Post-Test 2]="Yes",ROW(AssessmentData[])-1),ROW(96:96)),1),"")</f>
        <v/>
      </c>
      <c r="E98" s="129" t="str" cm="1">
        <f t="array" ref="E98">IFERROR(INDEX(InTutoring[],SMALL(IF(InTutoring[Unit 1 Post-Test 3]="Yes",ROW(AssessmentData[])-1),ROW(96:96)),1),"")</f>
        <v/>
      </c>
      <c r="F98" s="129" t="str" cm="1">
        <f t="array" ref="F98">IFERROR(INDEX(InTutoring[],SMALL(IF(InTutoring[Unit 1 Post-Test 4]="Yes",ROW(AssessmentData[])-1),ROW(96:96)),1),"")</f>
        <v/>
      </c>
      <c r="G98" s="131"/>
      <c r="H98" s="132"/>
      <c r="I98" s="129" t="str" cm="1">
        <f t="array" ref="I98">IFERROR(INDEX(InTutoring[],SMALL(IF(InTutoring[Unit 1 Assessment]="Yes",ROW(AssessmentData[])-1),ROW(96:96)),1),"")</f>
        <v/>
      </c>
      <c r="J98" s="129" t="str" cm="1">
        <f t="array" ref="J98">IFERROR(INDEX(InTutoring[],SMALL(IF(InTutoring[Unit 2 Post-Test 1]="Yes",ROW(AssessmentData[])-1),ROW(96:96)),1),"")</f>
        <v/>
      </c>
      <c r="K98" s="129" t="str" cm="1">
        <f t="array" ref="K98">IFERROR(INDEX(InTutoring[],SMALL(IF(InTutoring[Unit 2 Post-Test 2]="Yes",ROW(AssessmentData[])-1),ROW(96:96)),1),"")</f>
        <v/>
      </c>
      <c r="L98" s="129" t="str" cm="1">
        <f t="array" ref="L98">IFERROR(INDEX(InTutoring[],SMALL(IF(InTutoring[Unit 2 Post-Test 3]="Yes",ROW(AssessmentData[])-1),ROW(96:96)),1),"")</f>
        <v/>
      </c>
      <c r="M98" s="129" t="str" cm="1">
        <f t="array" ref="M98">IFERROR(INDEX(InTutoring[],SMALL(IF(InTutoring[Unit 2 Post-Test 4]="Yes",ROW(AssessmentData[])-1),ROW(96:96)),1),"")</f>
        <v/>
      </c>
      <c r="N98" s="129" t="str" cm="1">
        <f t="array" ref="N98">IFERROR(INDEX(InTutoring[],SMALL(IF(InTutoring[Unit 2 Post-Test 5]="Yes",ROW(AssessmentData[])-1),ROW(96:96)),1),"")</f>
        <v/>
      </c>
      <c r="O98" s="132"/>
      <c r="P98" s="129" t="str" cm="1">
        <f t="array" ref="P98">IFERROR(INDEX(InTutoring[],SMALL(IF(InTutoring[Unit 2 Assessment]="Yes",ROW(AssessmentData[])-1),ROW(96:96)),1),"")</f>
        <v/>
      </c>
      <c r="Q98" s="129" t="str" cm="1">
        <f t="array" ref="Q98">IFERROR(INDEX(InTutoring[],SMALL(IF(InTutoring[Unit 3 Post-Test 1]="Yes",ROW(AssessmentData[])-1),ROW(96:96)),1),"")</f>
        <v/>
      </c>
      <c r="R98" s="129" t="str" cm="1">
        <f t="array" ref="R98">IFERROR(INDEX(InTutoring[],SMALL(IF(InTutoring[Unit 3 Post-Test 2]="Yes",ROW(AssessmentData[])-1),ROW(96:96)),1),"")</f>
        <v/>
      </c>
      <c r="S98" s="129" t="str" cm="1">
        <f t="array" ref="S98">IFERROR(INDEX(InTutoring[],SMALL(IF(InTutoring[Unit 3 Post-Test 3]="Yes",ROW(AssessmentData[])-1),ROW(96:96)),1),"")</f>
        <v/>
      </c>
      <c r="T98" s="129" t="str" cm="1">
        <f t="array" ref="T98">IFERROR(INDEX(InTutoring[],SMALL(IF(InTutoring[Unit 3 Post-Test 4]="Yes",ROW(AssessmentData[])-1),ROW(96:96)),1),"")</f>
        <v/>
      </c>
      <c r="U98" s="129" t="str" cm="1">
        <f t="array" ref="U98">IFERROR(INDEX(InTutoring[],SMALL(IF(InTutoring[Unit 3 Post-Test 5]="Yes",ROW(AssessmentData[])-1),ROW(96:96)),1),"")</f>
        <v/>
      </c>
      <c r="V98" s="132"/>
      <c r="W98" s="129" t="str" cm="1">
        <f t="array" ref="W98">IFERROR(INDEX(InTutoring[],SMALL(IF(InTutoring[Unit 3 Assessment]="Yes",ROW(AssessmentData[])-1),ROW(96:96)),1),"")</f>
        <v/>
      </c>
      <c r="X98" s="129" t="str" cm="1">
        <f t="array" ref="X98">IFERROR(INDEX(InTutoring[],SMALL(IF(InTutoring[Unit 4 Post-Test 1]="Yes",ROW(AssessmentData[])-1),ROW(96:96)),1),"")</f>
        <v/>
      </c>
      <c r="Y98" s="129" t="str" cm="1">
        <f t="array" ref="Y98">IFERROR(INDEX(InTutoring[],SMALL(IF(InTutoring[Unit 4 Post-Test 2]="Yes",ROW(AssessmentData[])-1),ROW(96:96)),1),"")</f>
        <v/>
      </c>
      <c r="Z98" s="129" t="str" cm="1">
        <f t="array" ref="Z98">IFERROR(INDEX(InTutoring[],SMALL(IF(InTutoring[Unit 4 Post-Test 3]="Yes",ROW(AssessmentData[])-1),ROW(96:96)),1),"")</f>
        <v/>
      </c>
      <c r="AA98" s="129" t="str" cm="1">
        <f t="array" ref="AA98">IFERROR(INDEX(InTutoring[],SMALL(IF(InTutoring[Unit 4 Post-Test 4]="Yes",ROW(AssessmentData[])-1),ROW(96:96)),1),"")</f>
        <v/>
      </c>
      <c r="AB98" s="129" t="str" cm="1">
        <f t="array" ref="AB98">IFERROR(INDEX(InTutoring[],SMALL(IF(InTutoring[Unit 4 Post-Test 5]="Yes",ROW(AssessmentData[])-1),ROW(96:96)),1),"")</f>
        <v/>
      </c>
      <c r="AC98" s="132"/>
      <c r="AD98" s="129" t="str" cm="1">
        <f t="array" ref="AD98">IFERROR(INDEX(InTutoring[],SMALL(IF(InTutoring[Unit 4 Assessment]="Yes",ROW(AssessmentData[])-1),ROW(96:96)),1),"")</f>
        <v/>
      </c>
      <c r="AE98" s="129" t="str" cm="1">
        <f t="array" ref="AE98">IFERROR(INDEX(InTutoring[],SMALL(IF(InTutoring[Unit 5 Post-Test 1]="Yes",ROW(AssessmentData[])-1),ROW(96:96)),1),"")</f>
        <v/>
      </c>
      <c r="AF98" s="129" t="str" cm="1">
        <f t="array" ref="AF98">IFERROR(INDEX(InTutoring[],SMALL(IF(InTutoring[Unit 5 Post-Test 2]="Yes",ROW(AssessmentData[])-1),ROW(96:96)),1),"")</f>
        <v/>
      </c>
      <c r="AG98" s="129" t="str" cm="1">
        <f t="array" ref="AG98">IFERROR(INDEX(InTutoring[],SMALL(IF(InTutoring[Unit 5 Post-Test 3]="Yes",ROW(AssessmentData[])-1),ROW(96:96)),1),"")</f>
        <v/>
      </c>
      <c r="AH98" s="129" t="str" cm="1">
        <f t="array" ref="AH98">IFERROR(INDEX(InTutoring[],SMALL(IF(InTutoring[Unit 5 Post-Test 4]="Yes",ROW(AssessmentData[])-1),ROW(96:96)),1),"")</f>
        <v/>
      </c>
      <c r="AI98" s="129" t="str" cm="1">
        <f t="array" ref="AI98">IFERROR(INDEX(InTutoring[],SMALL(IF(InTutoring[Unit 5 Post-Test 5]="Yes",ROW(AssessmentData[])-1),ROW(96:96)),1),"")</f>
        <v/>
      </c>
      <c r="AJ98" s="132"/>
      <c r="AK98" s="129" t="str" cm="1">
        <f t="array" ref="AK98">IFERROR(INDEX(InTutoring[],SMALL(IF(InTutoring[Unit 5 Assessment]="Yes",ROW(AssessmentData[])-1),ROW(96:96)),1),"")</f>
        <v/>
      </c>
      <c r="AL98" s="129" t="str" cm="1">
        <f t="array" ref="AL98">IFERROR(INDEX(InTutoring[],SMALL(IF(InTutoring[Unit 6 Post-Test 1]="Yes",ROW(AssessmentData[])-1),ROW(96:96)),1),"")</f>
        <v/>
      </c>
      <c r="AM98" s="129" t="str" cm="1">
        <f t="array" ref="AM98">IFERROR(INDEX(InTutoring[],SMALL(IF(InTutoring[Unit 6 Post-Test 2]="Yes",ROW(AssessmentData[])-1),ROW(96:96)),1),"")</f>
        <v/>
      </c>
      <c r="AN98" s="129" t="str" cm="1">
        <f t="array" ref="AN98">IFERROR(INDEX(InTutoring[],SMALL(IF(InTutoring[Unit 6 Post-Test 3]="Yes",ROW(AssessmentData[])-1),ROW(96:96)),1),"")</f>
        <v/>
      </c>
      <c r="AO98" s="129" t="str" cm="1">
        <f t="array" ref="AO98">IFERROR(INDEX(InTutoring[],SMALL(IF(InTutoring[Unit 6 Post-Test 4]="Yes",ROW(AssessmentData[])-1),ROW(96:96)),1),"")</f>
        <v/>
      </c>
      <c r="AP98" s="129" t="str" cm="1">
        <f t="array" ref="AP98">IFERROR(INDEX(InTutoring[],SMALL(IF(InTutoring[Unit 6 Post-Test 5]="Yes",ROW(AssessmentData[])-1),ROW(96:96)),1),"")</f>
        <v/>
      </c>
    </row>
    <row r="99" spans="2:42" x14ac:dyDescent="0.25">
      <c r="B99" s="129" t="str" cm="1">
        <f t="array" ref="B99">IFERROR(INDEX(InTutoring[],SMALL(IF(InTutoring[BOY Benchmark]="Yes",ROW(AssessmentData[])-1),ROW(97:97)),1),"")</f>
        <v/>
      </c>
      <c r="C99" s="129" t="str" cm="1">
        <f t="array" ref="C99">IFERROR(INDEX(InTutoring[],SMALL(IF(InTutoring[Unit 1 Post-Test 1]="Yes",ROW(AssessmentData[])-1),ROW(97:97)),1),"")</f>
        <v/>
      </c>
      <c r="D99" s="129" t="str" cm="1">
        <f t="array" ref="D99">IFERROR(INDEX(InTutoring[],SMALL(IF(InTutoring[Unit 1 Post-Test 2]="Yes",ROW(AssessmentData[])-1),ROW(97:97)),1),"")</f>
        <v/>
      </c>
      <c r="E99" s="129" t="str" cm="1">
        <f t="array" ref="E99">IFERROR(INDEX(InTutoring[],SMALL(IF(InTutoring[Unit 1 Post-Test 3]="Yes",ROW(AssessmentData[])-1),ROW(97:97)),1),"")</f>
        <v/>
      </c>
      <c r="F99" s="129" t="str" cm="1">
        <f t="array" ref="F99">IFERROR(INDEX(InTutoring[],SMALL(IF(InTutoring[Unit 1 Post-Test 4]="Yes",ROW(AssessmentData[])-1),ROW(97:97)),1),"")</f>
        <v/>
      </c>
      <c r="G99" s="131"/>
      <c r="H99" s="132"/>
      <c r="I99" s="129" t="str" cm="1">
        <f t="array" ref="I99">IFERROR(INDEX(InTutoring[],SMALL(IF(InTutoring[Unit 1 Assessment]="Yes",ROW(AssessmentData[])-1),ROW(97:97)),1),"")</f>
        <v/>
      </c>
      <c r="J99" s="129" t="str" cm="1">
        <f t="array" ref="J99">IFERROR(INDEX(InTutoring[],SMALL(IF(InTutoring[Unit 2 Post-Test 1]="Yes",ROW(AssessmentData[])-1),ROW(97:97)),1),"")</f>
        <v/>
      </c>
      <c r="K99" s="129" t="str" cm="1">
        <f t="array" ref="K99">IFERROR(INDEX(InTutoring[],SMALL(IF(InTutoring[Unit 2 Post-Test 2]="Yes",ROW(AssessmentData[])-1),ROW(97:97)),1),"")</f>
        <v/>
      </c>
      <c r="L99" s="129" t="str" cm="1">
        <f t="array" ref="L99">IFERROR(INDEX(InTutoring[],SMALL(IF(InTutoring[Unit 2 Post-Test 3]="Yes",ROW(AssessmentData[])-1),ROW(97:97)),1),"")</f>
        <v/>
      </c>
      <c r="M99" s="129" t="str" cm="1">
        <f t="array" ref="M99">IFERROR(INDEX(InTutoring[],SMALL(IF(InTutoring[Unit 2 Post-Test 4]="Yes",ROW(AssessmentData[])-1),ROW(97:97)),1),"")</f>
        <v/>
      </c>
      <c r="N99" s="129" t="str" cm="1">
        <f t="array" ref="N99">IFERROR(INDEX(InTutoring[],SMALL(IF(InTutoring[Unit 2 Post-Test 5]="Yes",ROW(AssessmentData[])-1),ROW(97:97)),1),"")</f>
        <v/>
      </c>
      <c r="O99" s="132"/>
      <c r="P99" s="129" t="str" cm="1">
        <f t="array" ref="P99">IFERROR(INDEX(InTutoring[],SMALL(IF(InTutoring[Unit 2 Assessment]="Yes",ROW(AssessmentData[])-1),ROW(97:97)),1),"")</f>
        <v/>
      </c>
      <c r="Q99" s="129" t="str" cm="1">
        <f t="array" ref="Q99">IFERROR(INDEX(InTutoring[],SMALL(IF(InTutoring[Unit 3 Post-Test 1]="Yes",ROW(AssessmentData[])-1),ROW(97:97)),1),"")</f>
        <v/>
      </c>
      <c r="R99" s="129" t="str" cm="1">
        <f t="array" ref="R99">IFERROR(INDEX(InTutoring[],SMALL(IF(InTutoring[Unit 3 Post-Test 2]="Yes",ROW(AssessmentData[])-1),ROW(97:97)),1),"")</f>
        <v/>
      </c>
      <c r="S99" s="129" t="str" cm="1">
        <f t="array" ref="S99">IFERROR(INDEX(InTutoring[],SMALL(IF(InTutoring[Unit 3 Post-Test 3]="Yes",ROW(AssessmentData[])-1),ROW(97:97)),1),"")</f>
        <v/>
      </c>
      <c r="T99" s="129" t="str" cm="1">
        <f t="array" ref="T99">IFERROR(INDEX(InTutoring[],SMALL(IF(InTutoring[Unit 3 Post-Test 4]="Yes",ROW(AssessmentData[])-1),ROW(97:97)),1),"")</f>
        <v/>
      </c>
      <c r="U99" s="129" t="str" cm="1">
        <f t="array" ref="U99">IFERROR(INDEX(InTutoring[],SMALL(IF(InTutoring[Unit 3 Post-Test 5]="Yes",ROW(AssessmentData[])-1),ROW(97:97)),1),"")</f>
        <v/>
      </c>
      <c r="V99" s="132"/>
      <c r="W99" s="129" t="str" cm="1">
        <f t="array" ref="W99">IFERROR(INDEX(InTutoring[],SMALL(IF(InTutoring[Unit 3 Assessment]="Yes",ROW(AssessmentData[])-1),ROW(97:97)),1),"")</f>
        <v/>
      </c>
      <c r="X99" s="129" t="str" cm="1">
        <f t="array" ref="X99">IFERROR(INDEX(InTutoring[],SMALL(IF(InTutoring[Unit 4 Post-Test 1]="Yes",ROW(AssessmentData[])-1),ROW(97:97)),1),"")</f>
        <v/>
      </c>
      <c r="Y99" s="129" t="str" cm="1">
        <f t="array" ref="Y99">IFERROR(INDEX(InTutoring[],SMALL(IF(InTutoring[Unit 4 Post-Test 2]="Yes",ROW(AssessmentData[])-1),ROW(97:97)),1),"")</f>
        <v/>
      </c>
      <c r="Z99" s="129" t="str" cm="1">
        <f t="array" ref="Z99">IFERROR(INDEX(InTutoring[],SMALL(IF(InTutoring[Unit 4 Post-Test 3]="Yes",ROW(AssessmentData[])-1),ROW(97:97)),1),"")</f>
        <v/>
      </c>
      <c r="AA99" s="129" t="str" cm="1">
        <f t="array" ref="AA99">IFERROR(INDEX(InTutoring[],SMALL(IF(InTutoring[Unit 4 Post-Test 4]="Yes",ROW(AssessmentData[])-1),ROW(97:97)),1),"")</f>
        <v/>
      </c>
      <c r="AB99" s="129" t="str" cm="1">
        <f t="array" ref="AB99">IFERROR(INDEX(InTutoring[],SMALL(IF(InTutoring[Unit 4 Post-Test 5]="Yes",ROW(AssessmentData[])-1),ROW(97:97)),1),"")</f>
        <v/>
      </c>
      <c r="AC99" s="132"/>
      <c r="AD99" s="129" t="str" cm="1">
        <f t="array" ref="AD99">IFERROR(INDEX(InTutoring[],SMALL(IF(InTutoring[Unit 4 Assessment]="Yes",ROW(AssessmentData[])-1),ROW(97:97)),1),"")</f>
        <v/>
      </c>
      <c r="AE99" s="129" t="str" cm="1">
        <f t="array" ref="AE99">IFERROR(INDEX(InTutoring[],SMALL(IF(InTutoring[Unit 5 Post-Test 1]="Yes",ROW(AssessmentData[])-1),ROW(97:97)),1),"")</f>
        <v/>
      </c>
      <c r="AF99" s="129" t="str" cm="1">
        <f t="array" ref="AF99">IFERROR(INDEX(InTutoring[],SMALL(IF(InTutoring[Unit 5 Post-Test 2]="Yes",ROW(AssessmentData[])-1),ROW(97:97)),1),"")</f>
        <v/>
      </c>
      <c r="AG99" s="129" t="str" cm="1">
        <f t="array" ref="AG99">IFERROR(INDEX(InTutoring[],SMALL(IF(InTutoring[Unit 5 Post-Test 3]="Yes",ROW(AssessmentData[])-1),ROW(97:97)),1),"")</f>
        <v/>
      </c>
      <c r="AH99" s="129" t="str" cm="1">
        <f t="array" ref="AH99">IFERROR(INDEX(InTutoring[],SMALL(IF(InTutoring[Unit 5 Post-Test 4]="Yes",ROW(AssessmentData[])-1),ROW(97:97)),1),"")</f>
        <v/>
      </c>
      <c r="AI99" s="129" t="str" cm="1">
        <f t="array" ref="AI99">IFERROR(INDEX(InTutoring[],SMALL(IF(InTutoring[Unit 5 Post-Test 5]="Yes",ROW(AssessmentData[])-1),ROW(97:97)),1),"")</f>
        <v/>
      </c>
      <c r="AJ99" s="132"/>
      <c r="AK99" s="129" t="str" cm="1">
        <f t="array" ref="AK99">IFERROR(INDEX(InTutoring[],SMALL(IF(InTutoring[Unit 5 Assessment]="Yes",ROW(AssessmentData[])-1),ROW(97:97)),1),"")</f>
        <v/>
      </c>
      <c r="AL99" s="129" t="str" cm="1">
        <f t="array" ref="AL99">IFERROR(INDEX(InTutoring[],SMALL(IF(InTutoring[Unit 6 Post-Test 1]="Yes",ROW(AssessmentData[])-1),ROW(97:97)),1),"")</f>
        <v/>
      </c>
      <c r="AM99" s="129" t="str" cm="1">
        <f t="array" ref="AM99">IFERROR(INDEX(InTutoring[],SMALL(IF(InTutoring[Unit 6 Post-Test 2]="Yes",ROW(AssessmentData[])-1),ROW(97:97)),1),"")</f>
        <v/>
      </c>
      <c r="AN99" s="129" t="str" cm="1">
        <f t="array" ref="AN99">IFERROR(INDEX(InTutoring[],SMALL(IF(InTutoring[Unit 6 Post-Test 3]="Yes",ROW(AssessmentData[])-1),ROW(97:97)),1),"")</f>
        <v/>
      </c>
      <c r="AO99" s="129" t="str" cm="1">
        <f t="array" ref="AO99">IFERROR(INDEX(InTutoring[],SMALL(IF(InTutoring[Unit 6 Post-Test 4]="Yes",ROW(AssessmentData[])-1),ROW(97:97)),1),"")</f>
        <v/>
      </c>
      <c r="AP99" s="129" t="str" cm="1">
        <f t="array" ref="AP99">IFERROR(INDEX(InTutoring[],SMALL(IF(InTutoring[Unit 6 Post-Test 5]="Yes",ROW(AssessmentData[])-1),ROW(97:97)),1),"")</f>
        <v/>
      </c>
    </row>
    <row r="100" spans="2:42" x14ac:dyDescent="0.25">
      <c r="B100" s="129" t="str" cm="1">
        <f t="array" ref="B100">IFERROR(INDEX(InTutoring[],SMALL(IF(InTutoring[BOY Benchmark]="Yes",ROW(AssessmentData[])-1),ROW(98:98)),1),"")</f>
        <v/>
      </c>
      <c r="C100" s="129" t="str" cm="1">
        <f t="array" ref="C100">IFERROR(INDEX(InTutoring[],SMALL(IF(InTutoring[Unit 1 Post-Test 1]="Yes",ROW(AssessmentData[])-1),ROW(98:98)),1),"")</f>
        <v/>
      </c>
      <c r="D100" s="129" t="str" cm="1">
        <f t="array" ref="D100">IFERROR(INDEX(InTutoring[],SMALL(IF(InTutoring[Unit 1 Post-Test 2]="Yes",ROW(AssessmentData[])-1),ROW(98:98)),1),"")</f>
        <v/>
      </c>
      <c r="E100" s="129" t="str" cm="1">
        <f t="array" ref="E100">IFERROR(INDEX(InTutoring[],SMALL(IF(InTutoring[Unit 1 Post-Test 3]="Yes",ROW(AssessmentData[])-1),ROW(98:98)),1),"")</f>
        <v/>
      </c>
      <c r="F100" s="129" t="str" cm="1">
        <f t="array" ref="F100">IFERROR(INDEX(InTutoring[],SMALL(IF(InTutoring[Unit 1 Post-Test 4]="Yes",ROW(AssessmentData[])-1),ROW(98:98)),1),"")</f>
        <v/>
      </c>
      <c r="G100" s="131"/>
      <c r="H100" s="132"/>
      <c r="I100" s="129" t="str" cm="1">
        <f t="array" ref="I100">IFERROR(INDEX(InTutoring[],SMALL(IF(InTutoring[Unit 1 Assessment]="Yes",ROW(AssessmentData[])-1),ROW(98:98)),1),"")</f>
        <v/>
      </c>
      <c r="J100" s="129" t="str" cm="1">
        <f t="array" ref="J100">IFERROR(INDEX(InTutoring[],SMALL(IF(InTutoring[Unit 2 Post-Test 1]="Yes",ROW(AssessmentData[])-1),ROW(98:98)),1),"")</f>
        <v/>
      </c>
      <c r="K100" s="129" t="str" cm="1">
        <f t="array" ref="K100">IFERROR(INDEX(InTutoring[],SMALL(IF(InTutoring[Unit 2 Post-Test 2]="Yes",ROW(AssessmentData[])-1),ROW(98:98)),1),"")</f>
        <v/>
      </c>
      <c r="L100" s="129" t="str" cm="1">
        <f t="array" ref="L100">IFERROR(INDEX(InTutoring[],SMALL(IF(InTutoring[Unit 2 Post-Test 3]="Yes",ROW(AssessmentData[])-1),ROW(98:98)),1),"")</f>
        <v/>
      </c>
      <c r="M100" s="129" t="str" cm="1">
        <f t="array" ref="M100">IFERROR(INDEX(InTutoring[],SMALL(IF(InTutoring[Unit 2 Post-Test 4]="Yes",ROW(AssessmentData[])-1),ROW(98:98)),1),"")</f>
        <v/>
      </c>
      <c r="N100" s="129" t="str" cm="1">
        <f t="array" ref="N100">IFERROR(INDEX(InTutoring[],SMALL(IF(InTutoring[Unit 2 Post-Test 5]="Yes",ROW(AssessmentData[])-1),ROW(98:98)),1),"")</f>
        <v/>
      </c>
      <c r="O100" s="132"/>
      <c r="P100" s="129" t="str" cm="1">
        <f t="array" ref="P100">IFERROR(INDEX(InTutoring[],SMALL(IF(InTutoring[Unit 2 Assessment]="Yes",ROW(AssessmentData[])-1),ROW(98:98)),1),"")</f>
        <v/>
      </c>
      <c r="Q100" s="129" t="str" cm="1">
        <f t="array" ref="Q100">IFERROR(INDEX(InTutoring[],SMALL(IF(InTutoring[Unit 3 Post-Test 1]="Yes",ROW(AssessmentData[])-1),ROW(98:98)),1),"")</f>
        <v/>
      </c>
      <c r="R100" s="129" t="str" cm="1">
        <f t="array" ref="R100">IFERROR(INDEX(InTutoring[],SMALL(IF(InTutoring[Unit 3 Post-Test 2]="Yes",ROW(AssessmentData[])-1),ROW(98:98)),1),"")</f>
        <v/>
      </c>
      <c r="S100" s="129" t="str" cm="1">
        <f t="array" ref="S100">IFERROR(INDEX(InTutoring[],SMALL(IF(InTutoring[Unit 3 Post-Test 3]="Yes",ROW(AssessmentData[])-1),ROW(98:98)),1),"")</f>
        <v/>
      </c>
      <c r="T100" s="129" t="str" cm="1">
        <f t="array" ref="T100">IFERROR(INDEX(InTutoring[],SMALL(IF(InTutoring[Unit 3 Post-Test 4]="Yes",ROW(AssessmentData[])-1),ROW(98:98)),1),"")</f>
        <v/>
      </c>
      <c r="U100" s="129" t="str" cm="1">
        <f t="array" ref="U100">IFERROR(INDEX(InTutoring[],SMALL(IF(InTutoring[Unit 3 Post-Test 5]="Yes",ROW(AssessmentData[])-1),ROW(98:98)),1),"")</f>
        <v/>
      </c>
      <c r="V100" s="132"/>
      <c r="W100" s="129" t="str" cm="1">
        <f t="array" ref="W100">IFERROR(INDEX(InTutoring[],SMALL(IF(InTutoring[Unit 3 Assessment]="Yes",ROW(AssessmentData[])-1),ROW(98:98)),1),"")</f>
        <v/>
      </c>
      <c r="X100" s="129" t="str" cm="1">
        <f t="array" ref="X100">IFERROR(INDEX(InTutoring[],SMALL(IF(InTutoring[Unit 4 Post-Test 1]="Yes",ROW(AssessmentData[])-1),ROW(98:98)),1),"")</f>
        <v/>
      </c>
      <c r="Y100" s="129" t="str" cm="1">
        <f t="array" ref="Y100">IFERROR(INDEX(InTutoring[],SMALL(IF(InTutoring[Unit 4 Post-Test 2]="Yes",ROW(AssessmentData[])-1),ROW(98:98)),1),"")</f>
        <v/>
      </c>
      <c r="Z100" s="129" t="str" cm="1">
        <f t="array" ref="Z100">IFERROR(INDEX(InTutoring[],SMALL(IF(InTutoring[Unit 4 Post-Test 3]="Yes",ROW(AssessmentData[])-1),ROW(98:98)),1),"")</f>
        <v/>
      </c>
      <c r="AA100" s="129" t="str" cm="1">
        <f t="array" ref="AA100">IFERROR(INDEX(InTutoring[],SMALL(IF(InTutoring[Unit 4 Post-Test 4]="Yes",ROW(AssessmentData[])-1),ROW(98:98)),1),"")</f>
        <v/>
      </c>
      <c r="AB100" s="129" t="str" cm="1">
        <f t="array" ref="AB100">IFERROR(INDEX(InTutoring[],SMALL(IF(InTutoring[Unit 4 Post-Test 5]="Yes",ROW(AssessmentData[])-1),ROW(98:98)),1),"")</f>
        <v/>
      </c>
      <c r="AC100" s="132"/>
      <c r="AD100" s="129" t="str" cm="1">
        <f t="array" ref="AD100">IFERROR(INDEX(InTutoring[],SMALL(IF(InTutoring[Unit 4 Assessment]="Yes",ROW(AssessmentData[])-1),ROW(98:98)),1),"")</f>
        <v/>
      </c>
      <c r="AE100" s="129" t="str" cm="1">
        <f t="array" ref="AE100">IFERROR(INDEX(InTutoring[],SMALL(IF(InTutoring[Unit 5 Post-Test 1]="Yes",ROW(AssessmentData[])-1),ROW(98:98)),1),"")</f>
        <v/>
      </c>
      <c r="AF100" s="129" t="str" cm="1">
        <f t="array" ref="AF100">IFERROR(INDEX(InTutoring[],SMALL(IF(InTutoring[Unit 5 Post-Test 2]="Yes",ROW(AssessmentData[])-1),ROW(98:98)),1),"")</f>
        <v/>
      </c>
      <c r="AG100" s="129" t="str" cm="1">
        <f t="array" ref="AG100">IFERROR(INDEX(InTutoring[],SMALL(IF(InTutoring[Unit 5 Post-Test 3]="Yes",ROW(AssessmentData[])-1),ROW(98:98)),1),"")</f>
        <v/>
      </c>
      <c r="AH100" s="129" t="str" cm="1">
        <f t="array" ref="AH100">IFERROR(INDEX(InTutoring[],SMALL(IF(InTutoring[Unit 5 Post-Test 4]="Yes",ROW(AssessmentData[])-1),ROW(98:98)),1),"")</f>
        <v/>
      </c>
      <c r="AI100" s="129" t="str" cm="1">
        <f t="array" ref="AI100">IFERROR(INDEX(InTutoring[],SMALL(IF(InTutoring[Unit 5 Post-Test 5]="Yes",ROW(AssessmentData[])-1),ROW(98:98)),1),"")</f>
        <v/>
      </c>
      <c r="AJ100" s="132"/>
      <c r="AK100" s="129" t="str" cm="1">
        <f t="array" ref="AK100">IFERROR(INDEX(InTutoring[],SMALL(IF(InTutoring[Unit 5 Assessment]="Yes",ROW(AssessmentData[])-1),ROW(98:98)),1),"")</f>
        <v/>
      </c>
      <c r="AL100" s="129" t="str" cm="1">
        <f t="array" ref="AL100">IFERROR(INDEX(InTutoring[],SMALL(IF(InTutoring[Unit 6 Post-Test 1]="Yes",ROW(AssessmentData[])-1),ROW(98:98)),1),"")</f>
        <v/>
      </c>
      <c r="AM100" s="129" t="str" cm="1">
        <f t="array" ref="AM100">IFERROR(INDEX(InTutoring[],SMALL(IF(InTutoring[Unit 6 Post-Test 2]="Yes",ROW(AssessmentData[])-1),ROW(98:98)),1),"")</f>
        <v/>
      </c>
      <c r="AN100" s="129" t="str" cm="1">
        <f t="array" ref="AN100">IFERROR(INDEX(InTutoring[],SMALL(IF(InTutoring[Unit 6 Post-Test 3]="Yes",ROW(AssessmentData[])-1),ROW(98:98)),1),"")</f>
        <v/>
      </c>
      <c r="AO100" s="129" t="str" cm="1">
        <f t="array" ref="AO100">IFERROR(INDEX(InTutoring[],SMALL(IF(InTutoring[Unit 6 Post-Test 4]="Yes",ROW(AssessmentData[])-1),ROW(98:98)),1),"")</f>
        <v/>
      </c>
      <c r="AP100" s="129" t="str" cm="1">
        <f t="array" ref="AP100">IFERROR(INDEX(InTutoring[],SMALL(IF(InTutoring[Unit 6 Post-Test 5]="Yes",ROW(AssessmentData[])-1),ROW(98:98)),1),"")</f>
        <v/>
      </c>
    </row>
    <row r="101" spans="2:42" x14ac:dyDescent="0.25">
      <c r="B101" s="129" t="str" cm="1">
        <f t="array" ref="B101">IFERROR(INDEX(InTutoring[],SMALL(IF(InTutoring[BOY Benchmark]="Yes",ROW(AssessmentData[])-1),ROW(99:99)),1),"")</f>
        <v/>
      </c>
      <c r="C101" s="129" t="str" cm="1">
        <f t="array" ref="C101">IFERROR(INDEX(InTutoring[],SMALL(IF(InTutoring[Unit 1 Post-Test 1]="Yes",ROW(AssessmentData[])-1),ROW(99:99)),1),"")</f>
        <v/>
      </c>
      <c r="D101" s="129" t="str" cm="1">
        <f t="array" ref="D101">IFERROR(INDEX(InTutoring[],SMALL(IF(InTutoring[Unit 1 Post-Test 2]="Yes",ROW(AssessmentData[])-1),ROW(99:99)),1),"")</f>
        <v/>
      </c>
      <c r="E101" s="129" t="str" cm="1">
        <f t="array" ref="E101">IFERROR(INDEX(InTutoring[],SMALL(IF(InTutoring[Unit 1 Post-Test 3]="Yes",ROW(AssessmentData[])-1),ROW(99:99)),1),"")</f>
        <v/>
      </c>
      <c r="F101" s="129" t="str" cm="1">
        <f t="array" ref="F101">IFERROR(INDEX(InTutoring[],SMALL(IF(InTutoring[Unit 1 Post-Test 4]="Yes",ROW(AssessmentData[])-1),ROW(99:99)),1),"")</f>
        <v/>
      </c>
      <c r="G101" s="131"/>
      <c r="H101" s="132"/>
      <c r="I101" s="129" t="str" cm="1">
        <f t="array" ref="I101">IFERROR(INDEX(InTutoring[],SMALL(IF(InTutoring[Unit 1 Assessment]="Yes",ROW(AssessmentData[])-1),ROW(99:99)),1),"")</f>
        <v/>
      </c>
      <c r="J101" s="129" t="str" cm="1">
        <f t="array" ref="J101">IFERROR(INDEX(InTutoring[],SMALL(IF(InTutoring[Unit 2 Post-Test 1]="Yes",ROW(AssessmentData[])-1),ROW(99:99)),1),"")</f>
        <v/>
      </c>
      <c r="K101" s="129" t="str" cm="1">
        <f t="array" ref="K101">IFERROR(INDEX(InTutoring[],SMALL(IF(InTutoring[Unit 2 Post-Test 2]="Yes",ROW(AssessmentData[])-1),ROW(99:99)),1),"")</f>
        <v/>
      </c>
      <c r="L101" s="129" t="str" cm="1">
        <f t="array" ref="L101">IFERROR(INDEX(InTutoring[],SMALL(IF(InTutoring[Unit 2 Post-Test 3]="Yes",ROW(AssessmentData[])-1),ROW(99:99)),1),"")</f>
        <v/>
      </c>
      <c r="M101" s="129" t="str" cm="1">
        <f t="array" ref="M101">IFERROR(INDEX(InTutoring[],SMALL(IF(InTutoring[Unit 2 Post-Test 4]="Yes",ROW(AssessmentData[])-1),ROW(99:99)),1),"")</f>
        <v/>
      </c>
      <c r="N101" s="129" t="str" cm="1">
        <f t="array" ref="N101">IFERROR(INDEX(InTutoring[],SMALL(IF(InTutoring[Unit 2 Post-Test 5]="Yes",ROW(AssessmentData[])-1),ROW(99:99)),1),"")</f>
        <v/>
      </c>
      <c r="O101" s="132"/>
      <c r="P101" s="129" t="str" cm="1">
        <f t="array" ref="P101">IFERROR(INDEX(InTutoring[],SMALL(IF(InTutoring[Unit 2 Assessment]="Yes",ROW(AssessmentData[])-1),ROW(99:99)),1),"")</f>
        <v/>
      </c>
      <c r="Q101" s="129" t="str" cm="1">
        <f t="array" ref="Q101">IFERROR(INDEX(InTutoring[],SMALL(IF(InTutoring[Unit 3 Post-Test 1]="Yes",ROW(AssessmentData[])-1),ROW(99:99)),1),"")</f>
        <v/>
      </c>
      <c r="R101" s="129" t="str" cm="1">
        <f t="array" ref="R101">IFERROR(INDEX(InTutoring[],SMALL(IF(InTutoring[Unit 3 Post-Test 2]="Yes",ROW(AssessmentData[])-1),ROW(99:99)),1),"")</f>
        <v/>
      </c>
      <c r="S101" s="129" t="str" cm="1">
        <f t="array" ref="S101">IFERROR(INDEX(InTutoring[],SMALL(IF(InTutoring[Unit 3 Post-Test 3]="Yes",ROW(AssessmentData[])-1),ROW(99:99)),1),"")</f>
        <v/>
      </c>
      <c r="T101" s="129" t="str" cm="1">
        <f t="array" ref="T101">IFERROR(INDEX(InTutoring[],SMALL(IF(InTutoring[Unit 3 Post-Test 4]="Yes",ROW(AssessmentData[])-1),ROW(99:99)),1),"")</f>
        <v/>
      </c>
      <c r="U101" s="129" t="str" cm="1">
        <f t="array" ref="U101">IFERROR(INDEX(InTutoring[],SMALL(IF(InTutoring[Unit 3 Post-Test 5]="Yes",ROW(AssessmentData[])-1),ROW(99:99)),1),"")</f>
        <v/>
      </c>
      <c r="V101" s="132"/>
      <c r="W101" s="129" t="str" cm="1">
        <f t="array" ref="W101">IFERROR(INDEX(InTutoring[],SMALL(IF(InTutoring[Unit 3 Assessment]="Yes",ROW(AssessmentData[])-1),ROW(99:99)),1),"")</f>
        <v/>
      </c>
      <c r="X101" s="129" t="str" cm="1">
        <f t="array" ref="X101">IFERROR(INDEX(InTutoring[],SMALL(IF(InTutoring[Unit 4 Post-Test 1]="Yes",ROW(AssessmentData[])-1),ROW(99:99)),1),"")</f>
        <v/>
      </c>
      <c r="Y101" s="129" t="str" cm="1">
        <f t="array" ref="Y101">IFERROR(INDEX(InTutoring[],SMALL(IF(InTutoring[Unit 4 Post-Test 2]="Yes",ROW(AssessmentData[])-1),ROW(99:99)),1),"")</f>
        <v/>
      </c>
      <c r="Z101" s="129" t="str" cm="1">
        <f t="array" ref="Z101">IFERROR(INDEX(InTutoring[],SMALL(IF(InTutoring[Unit 4 Post-Test 3]="Yes",ROW(AssessmentData[])-1),ROW(99:99)),1),"")</f>
        <v/>
      </c>
      <c r="AA101" s="129" t="str" cm="1">
        <f t="array" ref="AA101">IFERROR(INDEX(InTutoring[],SMALL(IF(InTutoring[Unit 4 Post-Test 4]="Yes",ROW(AssessmentData[])-1),ROW(99:99)),1),"")</f>
        <v/>
      </c>
      <c r="AB101" s="129" t="str" cm="1">
        <f t="array" ref="AB101">IFERROR(INDEX(InTutoring[],SMALL(IF(InTutoring[Unit 4 Post-Test 5]="Yes",ROW(AssessmentData[])-1),ROW(99:99)),1),"")</f>
        <v/>
      </c>
      <c r="AC101" s="132"/>
      <c r="AD101" s="129" t="str" cm="1">
        <f t="array" ref="AD101">IFERROR(INDEX(InTutoring[],SMALL(IF(InTutoring[Unit 4 Assessment]="Yes",ROW(AssessmentData[])-1),ROW(99:99)),1),"")</f>
        <v/>
      </c>
      <c r="AE101" s="129" t="str" cm="1">
        <f t="array" ref="AE101">IFERROR(INDEX(InTutoring[],SMALL(IF(InTutoring[Unit 5 Post-Test 1]="Yes",ROW(AssessmentData[])-1),ROW(99:99)),1),"")</f>
        <v/>
      </c>
      <c r="AF101" s="129" t="str" cm="1">
        <f t="array" ref="AF101">IFERROR(INDEX(InTutoring[],SMALL(IF(InTutoring[Unit 5 Post-Test 2]="Yes",ROW(AssessmentData[])-1),ROW(99:99)),1),"")</f>
        <v/>
      </c>
      <c r="AG101" s="129" t="str" cm="1">
        <f t="array" ref="AG101">IFERROR(INDEX(InTutoring[],SMALL(IF(InTutoring[Unit 5 Post-Test 3]="Yes",ROW(AssessmentData[])-1),ROW(99:99)),1),"")</f>
        <v/>
      </c>
      <c r="AH101" s="129" t="str" cm="1">
        <f t="array" ref="AH101">IFERROR(INDEX(InTutoring[],SMALL(IF(InTutoring[Unit 5 Post-Test 4]="Yes",ROW(AssessmentData[])-1),ROW(99:99)),1),"")</f>
        <v/>
      </c>
      <c r="AI101" s="129" t="str" cm="1">
        <f t="array" ref="AI101">IFERROR(INDEX(InTutoring[],SMALL(IF(InTutoring[Unit 5 Post-Test 5]="Yes",ROW(AssessmentData[])-1),ROW(99:99)),1),"")</f>
        <v/>
      </c>
      <c r="AJ101" s="132"/>
      <c r="AK101" s="129" t="str" cm="1">
        <f t="array" ref="AK101">IFERROR(INDEX(InTutoring[],SMALL(IF(InTutoring[Unit 5 Assessment]="Yes",ROW(AssessmentData[])-1),ROW(99:99)),1),"")</f>
        <v/>
      </c>
      <c r="AL101" s="129" t="str" cm="1">
        <f t="array" ref="AL101">IFERROR(INDEX(InTutoring[],SMALL(IF(InTutoring[Unit 6 Post-Test 1]="Yes",ROW(AssessmentData[])-1),ROW(99:99)),1),"")</f>
        <v/>
      </c>
      <c r="AM101" s="129" t="str" cm="1">
        <f t="array" ref="AM101">IFERROR(INDEX(InTutoring[],SMALL(IF(InTutoring[Unit 6 Post-Test 2]="Yes",ROW(AssessmentData[])-1),ROW(99:99)),1),"")</f>
        <v/>
      </c>
      <c r="AN101" s="129" t="str" cm="1">
        <f t="array" ref="AN101">IFERROR(INDEX(InTutoring[],SMALL(IF(InTutoring[Unit 6 Post-Test 3]="Yes",ROW(AssessmentData[])-1),ROW(99:99)),1),"")</f>
        <v/>
      </c>
      <c r="AO101" s="129" t="str" cm="1">
        <f t="array" ref="AO101">IFERROR(INDEX(InTutoring[],SMALL(IF(InTutoring[Unit 6 Post-Test 4]="Yes",ROW(AssessmentData[])-1),ROW(99:99)),1),"")</f>
        <v/>
      </c>
      <c r="AP101" s="129" t="str" cm="1">
        <f t="array" ref="AP101">IFERROR(INDEX(InTutoring[],SMALL(IF(InTutoring[Unit 6 Post-Test 5]="Yes",ROW(AssessmentData[])-1),ROW(99:99)),1),"")</f>
        <v/>
      </c>
    </row>
    <row r="102" spans="2:42" x14ac:dyDescent="0.25">
      <c r="B102" s="129" t="str" cm="1">
        <f t="array" ref="B102">IFERROR(INDEX(InTutoring[],SMALL(IF(InTutoring[BOY Benchmark]="Yes",ROW(AssessmentData[])-1),ROW(100:100)),1),"")</f>
        <v/>
      </c>
      <c r="C102" s="129" t="str" cm="1">
        <f t="array" ref="C102">IFERROR(INDEX(InTutoring[],SMALL(IF(InTutoring[Unit 1 Post-Test 1]="Yes",ROW(AssessmentData[])-1),ROW(100:100)),1),"")</f>
        <v/>
      </c>
      <c r="D102" s="129" t="str" cm="1">
        <f t="array" ref="D102">IFERROR(INDEX(InTutoring[],SMALL(IF(InTutoring[Unit 1 Post-Test 2]="Yes",ROW(AssessmentData[])-1),ROW(100:100)),1),"")</f>
        <v/>
      </c>
      <c r="E102" s="129" t="str" cm="1">
        <f t="array" ref="E102">IFERROR(INDEX(InTutoring[],SMALL(IF(InTutoring[Unit 1 Post-Test 3]="Yes",ROW(AssessmentData[])-1),ROW(100:100)),1),"")</f>
        <v/>
      </c>
      <c r="F102" s="129" t="str" cm="1">
        <f t="array" ref="F102">IFERROR(INDEX(InTutoring[],SMALL(IF(InTutoring[Unit 1 Post-Test 4]="Yes",ROW(AssessmentData[])-1),ROW(100:100)),1),"")</f>
        <v/>
      </c>
      <c r="G102" s="131"/>
      <c r="H102" s="132"/>
      <c r="I102" s="129" t="str" cm="1">
        <f t="array" ref="I102">IFERROR(INDEX(InTutoring[],SMALL(IF(InTutoring[Unit 1 Assessment]="Yes",ROW(AssessmentData[])-1),ROW(100:100)),1),"")</f>
        <v/>
      </c>
      <c r="J102" s="129" t="str" cm="1">
        <f t="array" ref="J102">IFERROR(INDEX(InTutoring[],SMALL(IF(InTutoring[Unit 2 Post-Test 1]="Yes",ROW(AssessmentData[])-1),ROW(100:100)),1),"")</f>
        <v/>
      </c>
      <c r="K102" s="129" t="str" cm="1">
        <f t="array" ref="K102">IFERROR(INDEX(InTutoring[],SMALL(IF(InTutoring[Unit 2 Post-Test 2]="Yes",ROW(AssessmentData[])-1),ROW(100:100)),1),"")</f>
        <v/>
      </c>
      <c r="L102" s="129" t="str" cm="1">
        <f t="array" ref="L102">IFERROR(INDEX(InTutoring[],SMALL(IF(InTutoring[Unit 2 Post-Test 3]="Yes",ROW(AssessmentData[])-1),ROW(100:100)),1),"")</f>
        <v/>
      </c>
      <c r="M102" s="129" t="str" cm="1">
        <f t="array" ref="M102">IFERROR(INDEX(InTutoring[],SMALL(IF(InTutoring[Unit 2 Post-Test 4]="Yes",ROW(AssessmentData[])-1),ROW(100:100)),1),"")</f>
        <v/>
      </c>
      <c r="N102" s="129" t="str" cm="1">
        <f t="array" ref="N102">IFERROR(INDEX(InTutoring[],SMALL(IF(InTutoring[Unit 2 Post-Test 5]="Yes",ROW(AssessmentData[])-1),ROW(100:100)),1),"")</f>
        <v/>
      </c>
      <c r="O102" s="132"/>
      <c r="P102" s="129" t="str" cm="1">
        <f t="array" ref="P102">IFERROR(INDEX(InTutoring[],SMALL(IF(InTutoring[Unit 2 Assessment]="Yes",ROW(AssessmentData[])-1),ROW(100:100)),1),"")</f>
        <v/>
      </c>
      <c r="Q102" s="129" t="str" cm="1">
        <f t="array" ref="Q102">IFERROR(INDEX(InTutoring[],SMALL(IF(InTutoring[Unit 3 Post-Test 1]="Yes",ROW(AssessmentData[])-1),ROW(100:100)),1),"")</f>
        <v/>
      </c>
      <c r="R102" s="129" t="str" cm="1">
        <f t="array" ref="R102">IFERROR(INDEX(InTutoring[],SMALL(IF(InTutoring[Unit 3 Post-Test 2]="Yes",ROW(AssessmentData[])-1),ROW(100:100)),1),"")</f>
        <v/>
      </c>
      <c r="S102" s="129" t="str" cm="1">
        <f t="array" ref="S102">IFERROR(INDEX(InTutoring[],SMALL(IF(InTutoring[Unit 3 Post-Test 3]="Yes",ROW(AssessmentData[])-1),ROW(100:100)),1),"")</f>
        <v/>
      </c>
      <c r="T102" s="129" t="str" cm="1">
        <f t="array" ref="T102">IFERROR(INDEX(InTutoring[],SMALL(IF(InTutoring[Unit 3 Post-Test 4]="Yes",ROW(AssessmentData[])-1),ROW(100:100)),1),"")</f>
        <v/>
      </c>
      <c r="U102" s="129" t="str" cm="1">
        <f t="array" ref="U102">IFERROR(INDEX(InTutoring[],SMALL(IF(InTutoring[Unit 3 Post-Test 5]="Yes",ROW(AssessmentData[])-1),ROW(100:100)),1),"")</f>
        <v/>
      </c>
      <c r="V102" s="132"/>
      <c r="W102" s="129" t="str" cm="1">
        <f t="array" ref="W102">IFERROR(INDEX(InTutoring[],SMALL(IF(InTutoring[Unit 3 Assessment]="Yes",ROW(AssessmentData[])-1),ROW(100:100)),1),"")</f>
        <v/>
      </c>
      <c r="X102" s="129" t="str" cm="1">
        <f t="array" ref="X102">IFERROR(INDEX(InTutoring[],SMALL(IF(InTutoring[Unit 4 Post-Test 1]="Yes",ROW(AssessmentData[])-1),ROW(100:100)),1),"")</f>
        <v/>
      </c>
      <c r="Y102" s="129" t="str" cm="1">
        <f t="array" ref="Y102">IFERROR(INDEX(InTutoring[],SMALL(IF(InTutoring[Unit 4 Post-Test 2]="Yes",ROW(AssessmentData[])-1),ROW(100:100)),1),"")</f>
        <v/>
      </c>
      <c r="Z102" s="129" t="str" cm="1">
        <f t="array" ref="Z102">IFERROR(INDEX(InTutoring[],SMALL(IF(InTutoring[Unit 4 Post-Test 3]="Yes",ROW(AssessmentData[])-1),ROW(100:100)),1),"")</f>
        <v/>
      </c>
      <c r="AA102" s="129" t="str" cm="1">
        <f t="array" ref="AA102">IFERROR(INDEX(InTutoring[],SMALL(IF(InTutoring[Unit 4 Post-Test 4]="Yes",ROW(AssessmentData[])-1),ROW(100:100)),1),"")</f>
        <v/>
      </c>
      <c r="AB102" s="129" t="str" cm="1">
        <f t="array" ref="AB102">IFERROR(INDEX(InTutoring[],SMALL(IF(InTutoring[Unit 4 Post-Test 5]="Yes",ROW(AssessmentData[])-1),ROW(100:100)),1),"")</f>
        <v/>
      </c>
      <c r="AC102" s="132"/>
      <c r="AD102" s="129" t="str" cm="1">
        <f t="array" ref="AD102">IFERROR(INDEX(InTutoring[],SMALL(IF(InTutoring[Unit 4 Assessment]="Yes",ROW(AssessmentData[])-1),ROW(100:100)),1),"")</f>
        <v/>
      </c>
      <c r="AE102" s="129" t="str" cm="1">
        <f t="array" ref="AE102">IFERROR(INDEX(InTutoring[],SMALL(IF(InTutoring[Unit 5 Post-Test 1]="Yes",ROW(AssessmentData[])-1),ROW(100:100)),1),"")</f>
        <v/>
      </c>
      <c r="AF102" s="129" t="str" cm="1">
        <f t="array" ref="AF102">IFERROR(INDEX(InTutoring[],SMALL(IF(InTutoring[Unit 5 Post-Test 2]="Yes",ROW(AssessmentData[])-1),ROW(100:100)),1),"")</f>
        <v/>
      </c>
      <c r="AG102" s="129" t="str" cm="1">
        <f t="array" ref="AG102">IFERROR(INDEX(InTutoring[],SMALL(IF(InTutoring[Unit 5 Post-Test 3]="Yes",ROW(AssessmentData[])-1),ROW(100:100)),1),"")</f>
        <v/>
      </c>
      <c r="AH102" s="129" t="str" cm="1">
        <f t="array" ref="AH102">IFERROR(INDEX(InTutoring[],SMALL(IF(InTutoring[Unit 5 Post-Test 4]="Yes",ROW(AssessmentData[])-1),ROW(100:100)),1),"")</f>
        <v/>
      </c>
      <c r="AI102" s="129" t="str" cm="1">
        <f t="array" ref="AI102">IFERROR(INDEX(InTutoring[],SMALL(IF(InTutoring[Unit 5 Post-Test 5]="Yes",ROW(AssessmentData[])-1),ROW(100:100)),1),"")</f>
        <v/>
      </c>
      <c r="AJ102" s="132"/>
      <c r="AK102" s="129" t="str" cm="1">
        <f t="array" ref="AK102">IFERROR(INDEX(InTutoring[],SMALL(IF(InTutoring[Unit 5 Assessment]="Yes",ROW(AssessmentData[])-1),ROW(100:100)),1),"")</f>
        <v/>
      </c>
      <c r="AL102" s="129" t="str" cm="1">
        <f t="array" ref="AL102">IFERROR(INDEX(InTutoring[],SMALL(IF(InTutoring[Unit 6 Post-Test 1]="Yes",ROW(AssessmentData[])-1),ROW(100:100)),1),"")</f>
        <v/>
      </c>
      <c r="AM102" s="129" t="str" cm="1">
        <f t="array" ref="AM102">IFERROR(INDEX(InTutoring[],SMALL(IF(InTutoring[Unit 6 Post-Test 2]="Yes",ROW(AssessmentData[])-1),ROW(100:100)),1),"")</f>
        <v/>
      </c>
      <c r="AN102" s="129" t="str" cm="1">
        <f t="array" ref="AN102">IFERROR(INDEX(InTutoring[],SMALL(IF(InTutoring[Unit 6 Post-Test 3]="Yes",ROW(AssessmentData[])-1),ROW(100:100)),1),"")</f>
        <v/>
      </c>
      <c r="AO102" s="129" t="str" cm="1">
        <f t="array" ref="AO102">IFERROR(INDEX(InTutoring[],SMALL(IF(InTutoring[Unit 6 Post-Test 4]="Yes",ROW(AssessmentData[])-1),ROW(100:100)),1),"")</f>
        <v/>
      </c>
      <c r="AP102" s="129" t="str" cm="1">
        <f t="array" ref="AP102">IFERROR(INDEX(InTutoring[],SMALL(IF(InTutoring[Unit 6 Post-Test 5]="Yes",ROW(AssessmentData[])-1),ROW(100:100)),1),"")</f>
        <v/>
      </c>
    </row>
    <row r="103" spans="2:42" x14ac:dyDescent="0.25">
      <c r="B103" s="129" t="str" cm="1">
        <f t="array" ref="B103">IFERROR(INDEX(InTutoring[],SMALL(IF(InTutoring[BOY Benchmark]="Yes",ROW(AssessmentData[])-1),ROW(101:101)),1),"")</f>
        <v/>
      </c>
      <c r="C103" s="129" t="str" cm="1">
        <f t="array" ref="C103">IFERROR(INDEX(InTutoring[],SMALL(IF(InTutoring[Unit 1 Post-Test 1]="Yes",ROW(AssessmentData[])-1),ROW(101:101)),1),"")</f>
        <v/>
      </c>
      <c r="D103" s="129" t="str" cm="1">
        <f t="array" ref="D103">IFERROR(INDEX(InTutoring[],SMALL(IF(InTutoring[Unit 1 Post-Test 2]="Yes",ROW(AssessmentData[])-1),ROW(101:101)),1),"")</f>
        <v/>
      </c>
      <c r="E103" s="129" t="str" cm="1">
        <f t="array" ref="E103">IFERROR(INDEX(InTutoring[],SMALL(IF(InTutoring[Unit 1 Post-Test 3]="Yes",ROW(AssessmentData[])-1),ROW(101:101)),1),"")</f>
        <v/>
      </c>
      <c r="F103" s="129" t="str" cm="1">
        <f t="array" ref="F103">IFERROR(INDEX(InTutoring[],SMALL(IF(InTutoring[Unit 1 Post-Test 4]="Yes",ROW(AssessmentData[])-1),ROW(101:101)),1),"")</f>
        <v/>
      </c>
      <c r="G103" s="131"/>
      <c r="H103" s="132"/>
      <c r="I103" s="129" t="str" cm="1">
        <f t="array" ref="I103">IFERROR(INDEX(InTutoring[],SMALL(IF(InTutoring[Unit 1 Assessment]="Yes",ROW(AssessmentData[])-1),ROW(101:101)),1),"")</f>
        <v/>
      </c>
      <c r="J103" s="129" t="str" cm="1">
        <f t="array" ref="J103">IFERROR(INDEX(InTutoring[],SMALL(IF(InTutoring[Unit 2 Post-Test 1]="Yes",ROW(AssessmentData[])-1),ROW(101:101)),1),"")</f>
        <v/>
      </c>
      <c r="K103" s="129" t="str" cm="1">
        <f t="array" ref="K103">IFERROR(INDEX(InTutoring[],SMALL(IF(InTutoring[Unit 2 Post-Test 2]="Yes",ROW(AssessmentData[])-1),ROW(101:101)),1),"")</f>
        <v/>
      </c>
      <c r="L103" s="129" t="str" cm="1">
        <f t="array" ref="L103">IFERROR(INDEX(InTutoring[],SMALL(IF(InTutoring[Unit 2 Post-Test 3]="Yes",ROW(AssessmentData[])-1),ROW(101:101)),1),"")</f>
        <v/>
      </c>
      <c r="M103" s="129" t="str" cm="1">
        <f t="array" ref="M103">IFERROR(INDEX(InTutoring[],SMALL(IF(InTutoring[Unit 2 Post-Test 4]="Yes",ROW(AssessmentData[])-1),ROW(101:101)),1),"")</f>
        <v/>
      </c>
      <c r="N103" s="129" t="str" cm="1">
        <f t="array" ref="N103">IFERROR(INDEX(InTutoring[],SMALL(IF(InTutoring[Unit 2 Post-Test 5]="Yes",ROW(AssessmentData[])-1),ROW(101:101)),1),"")</f>
        <v/>
      </c>
      <c r="O103" s="132"/>
      <c r="P103" s="129" t="str" cm="1">
        <f t="array" ref="P103">IFERROR(INDEX(InTutoring[],SMALL(IF(InTutoring[Unit 2 Assessment]="Yes",ROW(AssessmentData[])-1),ROW(101:101)),1),"")</f>
        <v/>
      </c>
      <c r="Q103" s="129" t="str" cm="1">
        <f t="array" ref="Q103">IFERROR(INDEX(InTutoring[],SMALL(IF(InTutoring[Unit 3 Post-Test 1]="Yes",ROW(AssessmentData[])-1),ROW(101:101)),1),"")</f>
        <v/>
      </c>
      <c r="R103" s="129" t="str" cm="1">
        <f t="array" ref="R103">IFERROR(INDEX(InTutoring[],SMALL(IF(InTutoring[Unit 3 Post-Test 2]="Yes",ROW(AssessmentData[])-1),ROW(101:101)),1),"")</f>
        <v/>
      </c>
      <c r="S103" s="129" t="str" cm="1">
        <f t="array" ref="S103">IFERROR(INDEX(InTutoring[],SMALL(IF(InTutoring[Unit 3 Post-Test 3]="Yes",ROW(AssessmentData[])-1),ROW(101:101)),1),"")</f>
        <v/>
      </c>
      <c r="T103" s="129" t="str" cm="1">
        <f t="array" ref="T103">IFERROR(INDEX(InTutoring[],SMALL(IF(InTutoring[Unit 3 Post-Test 4]="Yes",ROW(AssessmentData[])-1),ROW(101:101)),1),"")</f>
        <v/>
      </c>
      <c r="U103" s="129" t="str" cm="1">
        <f t="array" ref="U103">IFERROR(INDEX(InTutoring[],SMALL(IF(InTutoring[Unit 3 Post-Test 5]="Yes",ROW(AssessmentData[])-1),ROW(101:101)),1),"")</f>
        <v/>
      </c>
      <c r="V103" s="132"/>
      <c r="W103" s="129" t="str" cm="1">
        <f t="array" ref="W103">IFERROR(INDEX(InTutoring[],SMALL(IF(InTutoring[Unit 3 Assessment]="Yes",ROW(AssessmentData[])-1),ROW(101:101)),1),"")</f>
        <v/>
      </c>
      <c r="X103" s="129" t="str" cm="1">
        <f t="array" ref="X103">IFERROR(INDEX(InTutoring[],SMALL(IF(InTutoring[Unit 4 Post-Test 1]="Yes",ROW(AssessmentData[])-1),ROW(101:101)),1),"")</f>
        <v/>
      </c>
      <c r="Y103" s="129" t="str" cm="1">
        <f t="array" ref="Y103">IFERROR(INDEX(InTutoring[],SMALL(IF(InTutoring[Unit 4 Post-Test 2]="Yes",ROW(AssessmentData[])-1),ROW(101:101)),1),"")</f>
        <v/>
      </c>
      <c r="Z103" s="129" t="str" cm="1">
        <f t="array" ref="Z103">IFERROR(INDEX(InTutoring[],SMALL(IF(InTutoring[Unit 4 Post-Test 3]="Yes",ROW(AssessmentData[])-1),ROW(101:101)),1),"")</f>
        <v/>
      </c>
      <c r="AA103" s="129" t="str" cm="1">
        <f t="array" ref="AA103">IFERROR(INDEX(InTutoring[],SMALL(IF(InTutoring[Unit 4 Post-Test 4]="Yes",ROW(AssessmentData[])-1),ROW(101:101)),1),"")</f>
        <v/>
      </c>
      <c r="AB103" s="129" t="str" cm="1">
        <f t="array" ref="AB103">IFERROR(INDEX(InTutoring[],SMALL(IF(InTutoring[Unit 4 Post-Test 5]="Yes",ROW(AssessmentData[])-1),ROW(101:101)),1),"")</f>
        <v/>
      </c>
      <c r="AC103" s="132"/>
      <c r="AD103" s="129" t="str" cm="1">
        <f t="array" ref="AD103">IFERROR(INDEX(InTutoring[],SMALL(IF(InTutoring[Unit 4 Assessment]="Yes",ROW(AssessmentData[])-1),ROW(101:101)),1),"")</f>
        <v/>
      </c>
      <c r="AE103" s="129" t="str" cm="1">
        <f t="array" ref="AE103">IFERROR(INDEX(InTutoring[],SMALL(IF(InTutoring[Unit 5 Post-Test 1]="Yes",ROW(AssessmentData[])-1),ROW(101:101)),1),"")</f>
        <v/>
      </c>
      <c r="AF103" s="129" t="str" cm="1">
        <f t="array" ref="AF103">IFERROR(INDEX(InTutoring[],SMALL(IF(InTutoring[Unit 5 Post-Test 2]="Yes",ROW(AssessmentData[])-1),ROW(101:101)),1),"")</f>
        <v/>
      </c>
      <c r="AG103" s="129" t="str" cm="1">
        <f t="array" ref="AG103">IFERROR(INDEX(InTutoring[],SMALL(IF(InTutoring[Unit 5 Post-Test 3]="Yes",ROW(AssessmentData[])-1),ROW(101:101)),1),"")</f>
        <v/>
      </c>
      <c r="AH103" s="129" t="str" cm="1">
        <f t="array" ref="AH103">IFERROR(INDEX(InTutoring[],SMALL(IF(InTutoring[Unit 5 Post-Test 4]="Yes",ROW(AssessmentData[])-1),ROW(101:101)),1),"")</f>
        <v/>
      </c>
      <c r="AI103" s="129" t="str" cm="1">
        <f t="array" ref="AI103">IFERROR(INDEX(InTutoring[],SMALL(IF(InTutoring[Unit 5 Post-Test 5]="Yes",ROW(AssessmentData[])-1),ROW(101:101)),1),"")</f>
        <v/>
      </c>
      <c r="AJ103" s="132"/>
      <c r="AK103" s="129" t="str" cm="1">
        <f t="array" ref="AK103">IFERROR(INDEX(InTutoring[],SMALL(IF(InTutoring[Unit 5 Assessment]="Yes",ROW(AssessmentData[])-1),ROW(101:101)),1),"")</f>
        <v/>
      </c>
      <c r="AL103" s="129" t="str" cm="1">
        <f t="array" ref="AL103">IFERROR(INDEX(InTutoring[],SMALL(IF(InTutoring[Unit 6 Post-Test 1]="Yes",ROW(AssessmentData[])-1),ROW(101:101)),1),"")</f>
        <v/>
      </c>
      <c r="AM103" s="129" t="str" cm="1">
        <f t="array" ref="AM103">IFERROR(INDEX(InTutoring[],SMALL(IF(InTutoring[Unit 6 Post-Test 2]="Yes",ROW(AssessmentData[])-1),ROW(101:101)),1),"")</f>
        <v/>
      </c>
      <c r="AN103" s="129" t="str" cm="1">
        <f t="array" ref="AN103">IFERROR(INDEX(InTutoring[],SMALL(IF(InTutoring[Unit 6 Post-Test 3]="Yes",ROW(AssessmentData[])-1),ROW(101:101)),1),"")</f>
        <v/>
      </c>
      <c r="AO103" s="129" t="str" cm="1">
        <f t="array" ref="AO103">IFERROR(INDEX(InTutoring[],SMALL(IF(InTutoring[Unit 6 Post-Test 4]="Yes",ROW(AssessmentData[])-1),ROW(101:101)),1),"")</f>
        <v/>
      </c>
      <c r="AP103" s="129" t="str" cm="1">
        <f t="array" ref="AP103">IFERROR(INDEX(InTutoring[],SMALL(IF(InTutoring[Unit 6 Post-Test 5]="Yes",ROW(AssessmentData[])-1),ROW(101:101)),1),"")</f>
        <v/>
      </c>
    </row>
    <row r="104" spans="2:42" x14ac:dyDescent="0.25">
      <c r="B104" s="129" t="str" cm="1">
        <f t="array" ref="B104">IFERROR(INDEX(InTutoring[],SMALL(IF(InTutoring[BOY Benchmark]="Yes",ROW(AssessmentData[])-1),ROW(102:102)),1),"")</f>
        <v/>
      </c>
      <c r="C104" s="129" t="str" cm="1">
        <f t="array" ref="C104">IFERROR(INDEX(InTutoring[],SMALL(IF(InTutoring[Unit 1 Post-Test 1]="Yes",ROW(AssessmentData[])-1),ROW(102:102)),1),"")</f>
        <v/>
      </c>
      <c r="D104" s="129" t="str" cm="1">
        <f t="array" ref="D104">IFERROR(INDEX(InTutoring[],SMALL(IF(InTutoring[Unit 1 Post-Test 2]="Yes",ROW(AssessmentData[])-1),ROW(102:102)),1),"")</f>
        <v/>
      </c>
      <c r="E104" s="129" t="str" cm="1">
        <f t="array" ref="E104">IFERROR(INDEX(InTutoring[],SMALL(IF(InTutoring[Unit 1 Post-Test 3]="Yes",ROW(AssessmentData[])-1),ROW(102:102)),1),"")</f>
        <v/>
      </c>
      <c r="F104" s="129" t="str" cm="1">
        <f t="array" ref="F104">IFERROR(INDEX(InTutoring[],SMALL(IF(InTutoring[Unit 1 Post-Test 4]="Yes",ROW(AssessmentData[])-1),ROW(102:102)),1),"")</f>
        <v/>
      </c>
      <c r="G104" s="131"/>
      <c r="H104" s="132"/>
      <c r="I104" s="129" t="str" cm="1">
        <f t="array" ref="I104">IFERROR(INDEX(InTutoring[],SMALL(IF(InTutoring[Unit 1 Assessment]="Yes",ROW(AssessmentData[])-1),ROW(102:102)),1),"")</f>
        <v/>
      </c>
      <c r="J104" s="129" t="str" cm="1">
        <f t="array" ref="J104">IFERROR(INDEX(InTutoring[],SMALL(IF(InTutoring[Unit 2 Post-Test 1]="Yes",ROW(AssessmentData[])-1),ROW(102:102)),1),"")</f>
        <v/>
      </c>
      <c r="K104" s="129" t="str" cm="1">
        <f t="array" ref="K104">IFERROR(INDEX(InTutoring[],SMALL(IF(InTutoring[Unit 2 Post-Test 2]="Yes",ROW(AssessmentData[])-1),ROW(102:102)),1),"")</f>
        <v/>
      </c>
      <c r="L104" s="129" t="str" cm="1">
        <f t="array" ref="L104">IFERROR(INDEX(InTutoring[],SMALL(IF(InTutoring[Unit 2 Post-Test 3]="Yes",ROW(AssessmentData[])-1),ROW(102:102)),1),"")</f>
        <v/>
      </c>
      <c r="M104" s="129" t="str" cm="1">
        <f t="array" ref="M104">IFERROR(INDEX(InTutoring[],SMALL(IF(InTutoring[Unit 2 Post-Test 4]="Yes",ROW(AssessmentData[])-1),ROW(102:102)),1),"")</f>
        <v/>
      </c>
      <c r="N104" s="129" t="str" cm="1">
        <f t="array" ref="N104">IFERROR(INDEX(InTutoring[],SMALL(IF(InTutoring[Unit 2 Post-Test 5]="Yes",ROW(AssessmentData[])-1),ROW(102:102)),1),"")</f>
        <v/>
      </c>
      <c r="O104" s="132"/>
      <c r="P104" s="129" t="str" cm="1">
        <f t="array" ref="P104">IFERROR(INDEX(InTutoring[],SMALL(IF(InTutoring[Unit 2 Assessment]="Yes",ROW(AssessmentData[])-1),ROW(102:102)),1),"")</f>
        <v/>
      </c>
      <c r="Q104" s="129" t="str" cm="1">
        <f t="array" ref="Q104">IFERROR(INDEX(InTutoring[],SMALL(IF(InTutoring[Unit 3 Post-Test 1]="Yes",ROW(AssessmentData[])-1),ROW(102:102)),1),"")</f>
        <v/>
      </c>
      <c r="R104" s="129" t="str" cm="1">
        <f t="array" ref="R104">IFERROR(INDEX(InTutoring[],SMALL(IF(InTutoring[Unit 3 Post-Test 2]="Yes",ROW(AssessmentData[])-1),ROW(102:102)),1),"")</f>
        <v/>
      </c>
      <c r="S104" s="129" t="str" cm="1">
        <f t="array" ref="S104">IFERROR(INDEX(InTutoring[],SMALL(IF(InTutoring[Unit 3 Post-Test 3]="Yes",ROW(AssessmentData[])-1),ROW(102:102)),1),"")</f>
        <v/>
      </c>
      <c r="T104" s="129" t="str" cm="1">
        <f t="array" ref="T104">IFERROR(INDEX(InTutoring[],SMALL(IF(InTutoring[Unit 3 Post-Test 4]="Yes",ROW(AssessmentData[])-1),ROW(102:102)),1),"")</f>
        <v/>
      </c>
      <c r="U104" s="129" t="str" cm="1">
        <f t="array" ref="U104">IFERROR(INDEX(InTutoring[],SMALL(IF(InTutoring[Unit 3 Post-Test 5]="Yes",ROW(AssessmentData[])-1),ROW(102:102)),1),"")</f>
        <v/>
      </c>
      <c r="V104" s="132"/>
      <c r="W104" s="129" t="str" cm="1">
        <f t="array" ref="W104">IFERROR(INDEX(InTutoring[],SMALL(IF(InTutoring[Unit 3 Assessment]="Yes",ROW(AssessmentData[])-1),ROW(102:102)),1),"")</f>
        <v/>
      </c>
      <c r="X104" s="129" t="str" cm="1">
        <f t="array" ref="X104">IFERROR(INDEX(InTutoring[],SMALL(IF(InTutoring[Unit 4 Post-Test 1]="Yes",ROW(AssessmentData[])-1),ROW(102:102)),1),"")</f>
        <v/>
      </c>
      <c r="Y104" s="129" t="str" cm="1">
        <f t="array" ref="Y104">IFERROR(INDEX(InTutoring[],SMALL(IF(InTutoring[Unit 4 Post-Test 2]="Yes",ROW(AssessmentData[])-1),ROW(102:102)),1),"")</f>
        <v/>
      </c>
      <c r="Z104" s="129" t="str" cm="1">
        <f t="array" ref="Z104">IFERROR(INDEX(InTutoring[],SMALL(IF(InTutoring[Unit 4 Post-Test 3]="Yes",ROW(AssessmentData[])-1),ROW(102:102)),1),"")</f>
        <v/>
      </c>
      <c r="AA104" s="129" t="str" cm="1">
        <f t="array" ref="AA104">IFERROR(INDEX(InTutoring[],SMALL(IF(InTutoring[Unit 4 Post-Test 4]="Yes",ROW(AssessmentData[])-1),ROW(102:102)),1),"")</f>
        <v/>
      </c>
      <c r="AB104" s="129" t="str" cm="1">
        <f t="array" ref="AB104">IFERROR(INDEX(InTutoring[],SMALL(IF(InTutoring[Unit 4 Post-Test 5]="Yes",ROW(AssessmentData[])-1),ROW(102:102)),1),"")</f>
        <v/>
      </c>
      <c r="AC104" s="132"/>
      <c r="AD104" s="129" t="str" cm="1">
        <f t="array" ref="AD104">IFERROR(INDEX(InTutoring[],SMALL(IF(InTutoring[Unit 4 Assessment]="Yes",ROW(AssessmentData[])-1),ROW(102:102)),1),"")</f>
        <v/>
      </c>
      <c r="AE104" s="129" t="str" cm="1">
        <f t="array" ref="AE104">IFERROR(INDEX(InTutoring[],SMALL(IF(InTutoring[Unit 5 Post-Test 1]="Yes",ROW(AssessmentData[])-1),ROW(102:102)),1),"")</f>
        <v/>
      </c>
      <c r="AF104" s="129" t="str" cm="1">
        <f t="array" ref="AF104">IFERROR(INDEX(InTutoring[],SMALL(IF(InTutoring[Unit 5 Post-Test 2]="Yes",ROW(AssessmentData[])-1),ROW(102:102)),1),"")</f>
        <v/>
      </c>
      <c r="AG104" s="129" t="str" cm="1">
        <f t="array" ref="AG104">IFERROR(INDEX(InTutoring[],SMALL(IF(InTutoring[Unit 5 Post-Test 3]="Yes",ROW(AssessmentData[])-1),ROW(102:102)),1),"")</f>
        <v/>
      </c>
      <c r="AH104" s="129" t="str" cm="1">
        <f t="array" ref="AH104">IFERROR(INDEX(InTutoring[],SMALL(IF(InTutoring[Unit 5 Post-Test 4]="Yes",ROW(AssessmentData[])-1),ROW(102:102)),1),"")</f>
        <v/>
      </c>
      <c r="AI104" s="129" t="str" cm="1">
        <f t="array" ref="AI104">IFERROR(INDEX(InTutoring[],SMALL(IF(InTutoring[Unit 5 Post-Test 5]="Yes",ROW(AssessmentData[])-1),ROW(102:102)),1),"")</f>
        <v/>
      </c>
      <c r="AJ104" s="132"/>
      <c r="AK104" s="129" t="str" cm="1">
        <f t="array" ref="AK104">IFERROR(INDEX(InTutoring[],SMALL(IF(InTutoring[Unit 5 Assessment]="Yes",ROW(AssessmentData[])-1),ROW(102:102)),1),"")</f>
        <v/>
      </c>
      <c r="AL104" s="129" t="str" cm="1">
        <f t="array" ref="AL104">IFERROR(INDEX(InTutoring[],SMALL(IF(InTutoring[Unit 6 Post-Test 1]="Yes",ROW(AssessmentData[])-1),ROW(102:102)),1),"")</f>
        <v/>
      </c>
      <c r="AM104" s="129" t="str" cm="1">
        <f t="array" ref="AM104">IFERROR(INDEX(InTutoring[],SMALL(IF(InTutoring[Unit 6 Post-Test 2]="Yes",ROW(AssessmentData[])-1),ROW(102:102)),1),"")</f>
        <v/>
      </c>
      <c r="AN104" s="129" t="str" cm="1">
        <f t="array" ref="AN104">IFERROR(INDEX(InTutoring[],SMALL(IF(InTutoring[Unit 6 Post-Test 3]="Yes",ROW(AssessmentData[])-1),ROW(102:102)),1),"")</f>
        <v/>
      </c>
      <c r="AO104" s="129" t="str" cm="1">
        <f t="array" ref="AO104">IFERROR(INDEX(InTutoring[],SMALL(IF(InTutoring[Unit 6 Post-Test 4]="Yes",ROW(AssessmentData[])-1),ROW(102:102)),1),"")</f>
        <v/>
      </c>
      <c r="AP104" s="129" t="str" cm="1">
        <f t="array" ref="AP104">IFERROR(INDEX(InTutoring[],SMALL(IF(InTutoring[Unit 6 Post-Test 5]="Yes",ROW(AssessmentData[])-1),ROW(102:102)),1),"")</f>
        <v/>
      </c>
    </row>
    <row r="105" spans="2:42" x14ac:dyDescent="0.25">
      <c r="B105" s="129" t="str" cm="1">
        <f t="array" ref="B105">IFERROR(INDEX(InTutoring[],SMALL(IF(InTutoring[BOY Benchmark]="Yes",ROW(AssessmentData[])-1),ROW(103:103)),1),"")</f>
        <v/>
      </c>
      <c r="C105" s="129" t="str" cm="1">
        <f t="array" ref="C105">IFERROR(INDEX(InTutoring[],SMALL(IF(InTutoring[Unit 1 Post-Test 1]="Yes",ROW(AssessmentData[])-1),ROW(103:103)),1),"")</f>
        <v/>
      </c>
      <c r="D105" s="129" t="str" cm="1">
        <f t="array" ref="D105">IFERROR(INDEX(InTutoring[],SMALL(IF(InTutoring[Unit 1 Post-Test 2]="Yes",ROW(AssessmentData[])-1),ROW(103:103)),1),"")</f>
        <v/>
      </c>
      <c r="E105" s="129" t="str" cm="1">
        <f t="array" ref="E105">IFERROR(INDEX(InTutoring[],SMALL(IF(InTutoring[Unit 1 Post-Test 3]="Yes",ROW(AssessmentData[])-1),ROW(103:103)),1),"")</f>
        <v/>
      </c>
      <c r="F105" s="129" t="str" cm="1">
        <f t="array" ref="F105">IFERROR(INDEX(InTutoring[],SMALL(IF(InTutoring[Unit 1 Post-Test 4]="Yes",ROW(AssessmentData[])-1),ROW(103:103)),1),"")</f>
        <v/>
      </c>
      <c r="G105" s="131"/>
      <c r="H105" s="132"/>
      <c r="I105" s="129" t="str" cm="1">
        <f t="array" ref="I105">IFERROR(INDEX(InTutoring[],SMALL(IF(InTutoring[Unit 1 Assessment]="Yes",ROW(AssessmentData[])-1),ROW(103:103)),1),"")</f>
        <v/>
      </c>
      <c r="J105" s="129" t="str" cm="1">
        <f t="array" ref="J105">IFERROR(INDEX(InTutoring[],SMALL(IF(InTutoring[Unit 2 Post-Test 1]="Yes",ROW(AssessmentData[])-1),ROW(103:103)),1),"")</f>
        <v/>
      </c>
      <c r="K105" s="129" t="str" cm="1">
        <f t="array" ref="K105">IFERROR(INDEX(InTutoring[],SMALL(IF(InTutoring[Unit 2 Post-Test 2]="Yes",ROW(AssessmentData[])-1),ROW(103:103)),1),"")</f>
        <v/>
      </c>
      <c r="L105" s="129" t="str" cm="1">
        <f t="array" ref="L105">IFERROR(INDEX(InTutoring[],SMALL(IF(InTutoring[Unit 2 Post-Test 3]="Yes",ROW(AssessmentData[])-1),ROW(103:103)),1),"")</f>
        <v/>
      </c>
      <c r="M105" s="129" t="str" cm="1">
        <f t="array" ref="M105">IFERROR(INDEX(InTutoring[],SMALL(IF(InTutoring[Unit 2 Post-Test 4]="Yes",ROW(AssessmentData[])-1),ROW(103:103)),1),"")</f>
        <v/>
      </c>
      <c r="N105" s="129" t="str" cm="1">
        <f t="array" ref="N105">IFERROR(INDEX(InTutoring[],SMALL(IF(InTutoring[Unit 2 Post-Test 5]="Yes",ROW(AssessmentData[])-1),ROW(103:103)),1),"")</f>
        <v/>
      </c>
      <c r="O105" s="132"/>
      <c r="P105" s="129" t="str" cm="1">
        <f t="array" ref="P105">IFERROR(INDEX(InTutoring[],SMALL(IF(InTutoring[Unit 2 Assessment]="Yes",ROW(AssessmentData[])-1),ROW(103:103)),1),"")</f>
        <v/>
      </c>
      <c r="Q105" s="129" t="str" cm="1">
        <f t="array" ref="Q105">IFERROR(INDEX(InTutoring[],SMALL(IF(InTutoring[Unit 3 Post-Test 1]="Yes",ROW(AssessmentData[])-1),ROW(103:103)),1),"")</f>
        <v/>
      </c>
      <c r="R105" s="129" t="str" cm="1">
        <f t="array" ref="R105">IFERROR(INDEX(InTutoring[],SMALL(IF(InTutoring[Unit 3 Post-Test 2]="Yes",ROW(AssessmentData[])-1),ROW(103:103)),1),"")</f>
        <v/>
      </c>
      <c r="S105" s="129" t="str" cm="1">
        <f t="array" ref="S105">IFERROR(INDEX(InTutoring[],SMALL(IF(InTutoring[Unit 3 Post-Test 3]="Yes",ROW(AssessmentData[])-1),ROW(103:103)),1),"")</f>
        <v/>
      </c>
      <c r="T105" s="129" t="str" cm="1">
        <f t="array" ref="T105">IFERROR(INDEX(InTutoring[],SMALL(IF(InTutoring[Unit 3 Post-Test 4]="Yes",ROW(AssessmentData[])-1),ROW(103:103)),1),"")</f>
        <v/>
      </c>
      <c r="U105" s="129" t="str" cm="1">
        <f t="array" ref="U105">IFERROR(INDEX(InTutoring[],SMALL(IF(InTutoring[Unit 3 Post-Test 5]="Yes",ROW(AssessmentData[])-1),ROW(103:103)),1),"")</f>
        <v/>
      </c>
      <c r="V105" s="132"/>
      <c r="W105" s="129" t="str" cm="1">
        <f t="array" ref="W105">IFERROR(INDEX(InTutoring[],SMALL(IF(InTutoring[Unit 3 Assessment]="Yes",ROW(AssessmentData[])-1),ROW(103:103)),1),"")</f>
        <v/>
      </c>
      <c r="X105" s="129" t="str" cm="1">
        <f t="array" ref="X105">IFERROR(INDEX(InTutoring[],SMALL(IF(InTutoring[Unit 4 Post-Test 1]="Yes",ROW(AssessmentData[])-1),ROW(103:103)),1),"")</f>
        <v/>
      </c>
      <c r="Y105" s="129" t="str" cm="1">
        <f t="array" ref="Y105">IFERROR(INDEX(InTutoring[],SMALL(IF(InTutoring[Unit 4 Post-Test 2]="Yes",ROW(AssessmentData[])-1),ROW(103:103)),1),"")</f>
        <v/>
      </c>
      <c r="Z105" s="129" t="str" cm="1">
        <f t="array" ref="Z105">IFERROR(INDEX(InTutoring[],SMALL(IF(InTutoring[Unit 4 Post-Test 3]="Yes",ROW(AssessmentData[])-1),ROW(103:103)),1),"")</f>
        <v/>
      </c>
      <c r="AA105" s="129" t="str" cm="1">
        <f t="array" ref="AA105">IFERROR(INDEX(InTutoring[],SMALL(IF(InTutoring[Unit 4 Post-Test 4]="Yes",ROW(AssessmentData[])-1),ROW(103:103)),1),"")</f>
        <v/>
      </c>
      <c r="AB105" s="129" t="str" cm="1">
        <f t="array" ref="AB105">IFERROR(INDEX(InTutoring[],SMALL(IF(InTutoring[Unit 4 Post-Test 5]="Yes",ROW(AssessmentData[])-1),ROW(103:103)),1),"")</f>
        <v/>
      </c>
      <c r="AC105" s="132"/>
      <c r="AD105" s="129" t="str" cm="1">
        <f t="array" ref="AD105">IFERROR(INDEX(InTutoring[],SMALL(IF(InTutoring[Unit 4 Assessment]="Yes",ROW(AssessmentData[])-1),ROW(103:103)),1),"")</f>
        <v/>
      </c>
      <c r="AE105" s="129" t="str" cm="1">
        <f t="array" ref="AE105">IFERROR(INDEX(InTutoring[],SMALL(IF(InTutoring[Unit 5 Post-Test 1]="Yes",ROW(AssessmentData[])-1),ROW(103:103)),1),"")</f>
        <v/>
      </c>
      <c r="AF105" s="129" t="str" cm="1">
        <f t="array" ref="AF105">IFERROR(INDEX(InTutoring[],SMALL(IF(InTutoring[Unit 5 Post-Test 2]="Yes",ROW(AssessmentData[])-1),ROW(103:103)),1),"")</f>
        <v/>
      </c>
      <c r="AG105" s="129" t="str" cm="1">
        <f t="array" ref="AG105">IFERROR(INDEX(InTutoring[],SMALL(IF(InTutoring[Unit 5 Post-Test 3]="Yes",ROW(AssessmentData[])-1),ROW(103:103)),1),"")</f>
        <v/>
      </c>
      <c r="AH105" s="129" t="str" cm="1">
        <f t="array" ref="AH105">IFERROR(INDEX(InTutoring[],SMALL(IF(InTutoring[Unit 5 Post-Test 4]="Yes",ROW(AssessmentData[])-1),ROW(103:103)),1),"")</f>
        <v/>
      </c>
      <c r="AI105" s="129" t="str" cm="1">
        <f t="array" ref="AI105">IFERROR(INDEX(InTutoring[],SMALL(IF(InTutoring[Unit 5 Post-Test 5]="Yes",ROW(AssessmentData[])-1),ROW(103:103)),1),"")</f>
        <v/>
      </c>
      <c r="AJ105" s="132"/>
      <c r="AK105" s="129" t="str" cm="1">
        <f t="array" ref="AK105">IFERROR(INDEX(InTutoring[],SMALL(IF(InTutoring[Unit 5 Assessment]="Yes",ROW(AssessmentData[])-1),ROW(103:103)),1),"")</f>
        <v/>
      </c>
      <c r="AL105" s="129" t="str" cm="1">
        <f t="array" ref="AL105">IFERROR(INDEX(InTutoring[],SMALL(IF(InTutoring[Unit 6 Post-Test 1]="Yes",ROW(AssessmentData[])-1),ROW(103:103)),1),"")</f>
        <v/>
      </c>
      <c r="AM105" s="129" t="str" cm="1">
        <f t="array" ref="AM105">IFERROR(INDEX(InTutoring[],SMALL(IF(InTutoring[Unit 6 Post-Test 2]="Yes",ROW(AssessmentData[])-1),ROW(103:103)),1),"")</f>
        <v/>
      </c>
      <c r="AN105" s="129" t="str" cm="1">
        <f t="array" ref="AN105">IFERROR(INDEX(InTutoring[],SMALL(IF(InTutoring[Unit 6 Post-Test 3]="Yes",ROW(AssessmentData[])-1),ROW(103:103)),1),"")</f>
        <v/>
      </c>
      <c r="AO105" s="129" t="str" cm="1">
        <f t="array" ref="AO105">IFERROR(INDEX(InTutoring[],SMALL(IF(InTutoring[Unit 6 Post-Test 4]="Yes",ROW(AssessmentData[])-1),ROW(103:103)),1),"")</f>
        <v/>
      </c>
      <c r="AP105" s="129" t="str" cm="1">
        <f t="array" ref="AP105">IFERROR(INDEX(InTutoring[],SMALL(IF(InTutoring[Unit 6 Post-Test 5]="Yes",ROW(AssessmentData[])-1),ROW(103:103)),1),"")</f>
        <v/>
      </c>
    </row>
    <row r="106" spans="2:42" x14ac:dyDescent="0.25">
      <c r="B106" s="129" t="str" cm="1">
        <f t="array" ref="B106">IFERROR(INDEX(InTutoring[],SMALL(IF(InTutoring[BOY Benchmark]="Yes",ROW(AssessmentData[])-1),ROW(104:104)),1),"")</f>
        <v/>
      </c>
      <c r="C106" s="129" t="str" cm="1">
        <f t="array" ref="C106">IFERROR(INDEX(InTutoring[],SMALL(IF(InTutoring[Unit 1 Post-Test 1]="Yes",ROW(AssessmentData[])-1),ROW(104:104)),1),"")</f>
        <v/>
      </c>
      <c r="D106" s="129" t="str" cm="1">
        <f t="array" ref="D106">IFERROR(INDEX(InTutoring[],SMALL(IF(InTutoring[Unit 1 Post-Test 2]="Yes",ROW(AssessmentData[])-1),ROW(104:104)),1),"")</f>
        <v/>
      </c>
      <c r="E106" s="129" t="str" cm="1">
        <f t="array" ref="E106">IFERROR(INDEX(InTutoring[],SMALL(IF(InTutoring[Unit 1 Post-Test 3]="Yes",ROW(AssessmentData[])-1),ROW(104:104)),1),"")</f>
        <v/>
      </c>
      <c r="F106" s="129" t="str" cm="1">
        <f t="array" ref="F106">IFERROR(INDEX(InTutoring[],SMALL(IF(InTutoring[Unit 1 Post-Test 4]="Yes",ROW(AssessmentData[])-1),ROW(104:104)),1),"")</f>
        <v/>
      </c>
      <c r="G106" s="131"/>
      <c r="H106" s="132"/>
      <c r="I106" s="129" t="str" cm="1">
        <f t="array" ref="I106">IFERROR(INDEX(InTutoring[],SMALL(IF(InTutoring[Unit 1 Assessment]="Yes",ROW(AssessmentData[])-1),ROW(104:104)),1),"")</f>
        <v/>
      </c>
      <c r="J106" s="129" t="str" cm="1">
        <f t="array" ref="J106">IFERROR(INDEX(InTutoring[],SMALL(IF(InTutoring[Unit 2 Post-Test 1]="Yes",ROW(AssessmentData[])-1),ROW(104:104)),1),"")</f>
        <v/>
      </c>
      <c r="K106" s="129" t="str" cm="1">
        <f t="array" ref="K106">IFERROR(INDEX(InTutoring[],SMALL(IF(InTutoring[Unit 2 Post-Test 2]="Yes",ROW(AssessmentData[])-1),ROW(104:104)),1),"")</f>
        <v/>
      </c>
      <c r="L106" s="129" t="str" cm="1">
        <f t="array" ref="L106">IFERROR(INDEX(InTutoring[],SMALL(IF(InTutoring[Unit 2 Post-Test 3]="Yes",ROW(AssessmentData[])-1),ROW(104:104)),1),"")</f>
        <v/>
      </c>
      <c r="M106" s="129" t="str" cm="1">
        <f t="array" ref="M106">IFERROR(INDEX(InTutoring[],SMALL(IF(InTutoring[Unit 2 Post-Test 4]="Yes",ROW(AssessmentData[])-1),ROW(104:104)),1),"")</f>
        <v/>
      </c>
      <c r="N106" s="129" t="str" cm="1">
        <f t="array" ref="N106">IFERROR(INDEX(InTutoring[],SMALL(IF(InTutoring[Unit 2 Post-Test 5]="Yes",ROW(AssessmentData[])-1),ROW(104:104)),1),"")</f>
        <v/>
      </c>
      <c r="O106" s="132"/>
      <c r="P106" s="129" t="str" cm="1">
        <f t="array" ref="P106">IFERROR(INDEX(InTutoring[],SMALL(IF(InTutoring[Unit 2 Assessment]="Yes",ROW(AssessmentData[])-1),ROW(104:104)),1),"")</f>
        <v/>
      </c>
      <c r="Q106" s="129" t="str" cm="1">
        <f t="array" ref="Q106">IFERROR(INDEX(InTutoring[],SMALL(IF(InTutoring[Unit 3 Post-Test 1]="Yes",ROW(AssessmentData[])-1),ROW(104:104)),1),"")</f>
        <v/>
      </c>
      <c r="R106" s="129" t="str" cm="1">
        <f t="array" ref="R106">IFERROR(INDEX(InTutoring[],SMALL(IF(InTutoring[Unit 3 Post-Test 2]="Yes",ROW(AssessmentData[])-1),ROW(104:104)),1),"")</f>
        <v/>
      </c>
      <c r="S106" s="129" t="str" cm="1">
        <f t="array" ref="S106">IFERROR(INDEX(InTutoring[],SMALL(IF(InTutoring[Unit 3 Post-Test 3]="Yes",ROW(AssessmentData[])-1),ROW(104:104)),1),"")</f>
        <v/>
      </c>
      <c r="T106" s="129" t="str" cm="1">
        <f t="array" ref="T106">IFERROR(INDEX(InTutoring[],SMALL(IF(InTutoring[Unit 3 Post-Test 4]="Yes",ROW(AssessmentData[])-1),ROW(104:104)),1),"")</f>
        <v/>
      </c>
      <c r="U106" s="129" t="str" cm="1">
        <f t="array" ref="U106">IFERROR(INDEX(InTutoring[],SMALL(IF(InTutoring[Unit 3 Post-Test 5]="Yes",ROW(AssessmentData[])-1),ROW(104:104)),1),"")</f>
        <v/>
      </c>
      <c r="V106" s="132"/>
      <c r="W106" s="129" t="str" cm="1">
        <f t="array" ref="W106">IFERROR(INDEX(InTutoring[],SMALL(IF(InTutoring[Unit 3 Assessment]="Yes",ROW(AssessmentData[])-1),ROW(104:104)),1),"")</f>
        <v/>
      </c>
      <c r="X106" s="129" t="str" cm="1">
        <f t="array" ref="X106">IFERROR(INDEX(InTutoring[],SMALL(IF(InTutoring[Unit 4 Post-Test 1]="Yes",ROW(AssessmentData[])-1),ROW(104:104)),1),"")</f>
        <v/>
      </c>
      <c r="Y106" s="129" t="str" cm="1">
        <f t="array" ref="Y106">IFERROR(INDEX(InTutoring[],SMALL(IF(InTutoring[Unit 4 Post-Test 2]="Yes",ROW(AssessmentData[])-1),ROW(104:104)),1),"")</f>
        <v/>
      </c>
      <c r="Z106" s="129" t="str" cm="1">
        <f t="array" ref="Z106">IFERROR(INDEX(InTutoring[],SMALL(IF(InTutoring[Unit 4 Post-Test 3]="Yes",ROW(AssessmentData[])-1),ROW(104:104)),1),"")</f>
        <v/>
      </c>
      <c r="AA106" s="129" t="str" cm="1">
        <f t="array" ref="AA106">IFERROR(INDEX(InTutoring[],SMALL(IF(InTutoring[Unit 4 Post-Test 4]="Yes",ROW(AssessmentData[])-1),ROW(104:104)),1),"")</f>
        <v/>
      </c>
      <c r="AB106" s="129" t="str" cm="1">
        <f t="array" ref="AB106">IFERROR(INDEX(InTutoring[],SMALL(IF(InTutoring[Unit 4 Post-Test 5]="Yes",ROW(AssessmentData[])-1),ROW(104:104)),1),"")</f>
        <v/>
      </c>
      <c r="AC106" s="132"/>
      <c r="AD106" s="129" t="str" cm="1">
        <f t="array" ref="AD106">IFERROR(INDEX(InTutoring[],SMALL(IF(InTutoring[Unit 4 Assessment]="Yes",ROW(AssessmentData[])-1),ROW(104:104)),1),"")</f>
        <v/>
      </c>
      <c r="AE106" s="129" t="str" cm="1">
        <f t="array" ref="AE106">IFERROR(INDEX(InTutoring[],SMALL(IF(InTutoring[Unit 5 Post-Test 1]="Yes",ROW(AssessmentData[])-1),ROW(104:104)),1),"")</f>
        <v/>
      </c>
      <c r="AF106" s="129" t="str" cm="1">
        <f t="array" ref="AF106">IFERROR(INDEX(InTutoring[],SMALL(IF(InTutoring[Unit 5 Post-Test 2]="Yes",ROW(AssessmentData[])-1),ROW(104:104)),1),"")</f>
        <v/>
      </c>
      <c r="AG106" s="129" t="str" cm="1">
        <f t="array" ref="AG106">IFERROR(INDEX(InTutoring[],SMALL(IF(InTutoring[Unit 5 Post-Test 3]="Yes",ROW(AssessmentData[])-1),ROW(104:104)),1),"")</f>
        <v/>
      </c>
      <c r="AH106" s="129" t="str" cm="1">
        <f t="array" ref="AH106">IFERROR(INDEX(InTutoring[],SMALL(IF(InTutoring[Unit 5 Post-Test 4]="Yes",ROW(AssessmentData[])-1),ROW(104:104)),1),"")</f>
        <v/>
      </c>
      <c r="AI106" s="129" t="str" cm="1">
        <f t="array" ref="AI106">IFERROR(INDEX(InTutoring[],SMALL(IF(InTutoring[Unit 5 Post-Test 5]="Yes",ROW(AssessmentData[])-1),ROW(104:104)),1),"")</f>
        <v/>
      </c>
      <c r="AJ106" s="132"/>
      <c r="AK106" s="129" t="str" cm="1">
        <f t="array" ref="AK106">IFERROR(INDEX(InTutoring[],SMALL(IF(InTutoring[Unit 5 Assessment]="Yes",ROW(AssessmentData[])-1),ROW(104:104)),1),"")</f>
        <v/>
      </c>
      <c r="AL106" s="129" t="str" cm="1">
        <f t="array" ref="AL106">IFERROR(INDEX(InTutoring[],SMALL(IF(InTutoring[Unit 6 Post-Test 1]="Yes",ROW(AssessmentData[])-1),ROW(104:104)),1),"")</f>
        <v/>
      </c>
      <c r="AM106" s="129" t="str" cm="1">
        <f t="array" ref="AM106">IFERROR(INDEX(InTutoring[],SMALL(IF(InTutoring[Unit 6 Post-Test 2]="Yes",ROW(AssessmentData[])-1),ROW(104:104)),1),"")</f>
        <v/>
      </c>
      <c r="AN106" s="129" t="str" cm="1">
        <f t="array" ref="AN106">IFERROR(INDEX(InTutoring[],SMALL(IF(InTutoring[Unit 6 Post-Test 3]="Yes",ROW(AssessmentData[])-1),ROW(104:104)),1),"")</f>
        <v/>
      </c>
      <c r="AO106" s="129" t="str" cm="1">
        <f t="array" ref="AO106">IFERROR(INDEX(InTutoring[],SMALL(IF(InTutoring[Unit 6 Post-Test 4]="Yes",ROW(AssessmentData[])-1),ROW(104:104)),1),"")</f>
        <v/>
      </c>
      <c r="AP106" s="129" t="str" cm="1">
        <f t="array" ref="AP106">IFERROR(INDEX(InTutoring[],SMALL(IF(InTutoring[Unit 6 Post-Test 5]="Yes",ROW(AssessmentData[])-1),ROW(104:104)),1),"")</f>
        <v/>
      </c>
    </row>
    <row r="107" spans="2:42" x14ac:dyDescent="0.25">
      <c r="B107" s="129" t="str" cm="1">
        <f t="array" ref="B107">IFERROR(INDEX(InTutoring[],SMALL(IF(InTutoring[BOY Benchmark]="Yes",ROW(AssessmentData[])-1),ROW(105:105)),1),"")</f>
        <v/>
      </c>
      <c r="C107" s="129" t="str" cm="1">
        <f t="array" ref="C107">IFERROR(INDEX(InTutoring[],SMALL(IF(InTutoring[Unit 1 Post-Test 1]="Yes",ROW(AssessmentData[])-1),ROW(105:105)),1),"")</f>
        <v/>
      </c>
      <c r="D107" s="129" t="str" cm="1">
        <f t="array" ref="D107">IFERROR(INDEX(InTutoring[],SMALL(IF(InTutoring[Unit 1 Post-Test 2]="Yes",ROW(AssessmentData[])-1),ROW(105:105)),1),"")</f>
        <v/>
      </c>
      <c r="E107" s="129" t="str" cm="1">
        <f t="array" ref="E107">IFERROR(INDEX(InTutoring[],SMALL(IF(InTutoring[Unit 1 Post-Test 3]="Yes",ROW(AssessmentData[])-1),ROW(105:105)),1),"")</f>
        <v/>
      </c>
      <c r="F107" s="129" t="str" cm="1">
        <f t="array" ref="F107">IFERROR(INDEX(InTutoring[],SMALL(IF(InTutoring[Unit 1 Post-Test 4]="Yes",ROW(AssessmentData[])-1),ROW(105:105)),1),"")</f>
        <v/>
      </c>
      <c r="G107" s="131"/>
      <c r="H107" s="132"/>
      <c r="I107" s="129" t="str" cm="1">
        <f t="array" ref="I107">IFERROR(INDEX(InTutoring[],SMALL(IF(InTutoring[Unit 1 Assessment]="Yes",ROW(AssessmentData[])-1),ROW(105:105)),1),"")</f>
        <v/>
      </c>
      <c r="J107" s="129" t="str" cm="1">
        <f t="array" ref="J107">IFERROR(INDEX(InTutoring[],SMALL(IF(InTutoring[Unit 2 Post-Test 1]="Yes",ROW(AssessmentData[])-1),ROW(105:105)),1),"")</f>
        <v/>
      </c>
      <c r="K107" s="129" t="str" cm="1">
        <f t="array" ref="K107">IFERROR(INDEX(InTutoring[],SMALL(IF(InTutoring[Unit 2 Post-Test 2]="Yes",ROW(AssessmentData[])-1),ROW(105:105)),1),"")</f>
        <v/>
      </c>
      <c r="L107" s="129" t="str" cm="1">
        <f t="array" ref="L107">IFERROR(INDEX(InTutoring[],SMALL(IF(InTutoring[Unit 2 Post-Test 3]="Yes",ROW(AssessmentData[])-1),ROW(105:105)),1),"")</f>
        <v/>
      </c>
      <c r="M107" s="129" t="str" cm="1">
        <f t="array" ref="M107">IFERROR(INDEX(InTutoring[],SMALL(IF(InTutoring[Unit 2 Post-Test 4]="Yes",ROW(AssessmentData[])-1),ROW(105:105)),1),"")</f>
        <v/>
      </c>
      <c r="N107" s="129" t="str" cm="1">
        <f t="array" ref="N107">IFERROR(INDEX(InTutoring[],SMALL(IF(InTutoring[Unit 2 Post-Test 5]="Yes",ROW(AssessmentData[])-1),ROW(105:105)),1),"")</f>
        <v/>
      </c>
      <c r="O107" s="132"/>
      <c r="P107" s="129" t="str" cm="1">
        <f t="array" ref="P107">IFERROR(INDEX(InTutoring[],SMALL(IF(InTutoring[Unit 2 Assessment]="Yes",ROW(AssessmentData[])-1),ROW(105:105)),1),"")</f>
        <v/>
      </c>
      <c r="Q107" s="129" t="str" cm="1">
        <f t="array" ref="Q107">IFERROR(INDEX(InTutoring[],SMALL(IF(InTutoring[Unit 3 Post-Test 1]="Yes",ROW(AssessmentData[])-1),ROW(105:105)),1),"")</f>
        <v/>
      </c>
      <c r="R107" s="129" t="str" cm="1">
        <f t="array" ref="R107">IFERROR(INDEX(InTutoring[],SMALL(IF(InTutoring[Unit 3 Post-Test 2]="Yes",ROW(AssessmentData[])-1),ROW(105:105)),1),"")</f>
        <v/>
      </c>
      <c r="S107" s="129" t="str" cm="1">
        <f t="array" ref="S107">IFERROR(INDEX(InTutoring[],SMALL(IF(InTutoring[Unit 3 Post-Test 3]="Yes",ROW(AssessmentData[])-1),ROW(105:105)),1),"")</f>
        <v/>
      </c>
      <c r="T107" s="129" t="str" cm="1">
        <f t="array" ref="T107">IFERROR(INDEX(InTutoring[],SMALL(IF(InTutoring[Unit 3 Post-Test 4]="Yes",ROW(AssessmentData[])-1),ROW(105:105)),1),"")</f>
        <v/>
      </c>
      <c r="U107" s="129" t="str" cm="1">
        <f t="array" ref="U107">IFERROR(INDEX(InTutoring[],SMALL(IF(InTutoring[Unit 3 Post-Test 5]="Yes",ROW(AssessmentData[])-1),ROW(105:105)),1),"")</f>
        <v/>
      </c>
      <c r="V107" s="132"/>
      <c r="W107" s="129" t="str" cm="1">
        <f t="array" ref="W107">IFERROR(INDEX(InTutoring[],SMALL(IF(InTutoring[Unit 3 Assessment]="Yes",ROW(AssessmentData[])-1),ROW(105:105)),1),"")</f>
        <v/>
      </c>
      <c r="X107" s="129" t="str" cm="1">
        <f t="array" ref="X107">IFERROR(INDEX(InTutoring[],SMALL(IF(InTutoring[Unit 4 Post-Test 1]="Yes",ROW(AssessmentData[])-1),ROW(105:105)),1),"")</f>
        <v/>
      </c>
      <c r="Y107" s="129" t="str" cm="1">
        <f t="array" ref="Y107">IFERROR(INDEX(InTutoring[],SMALL(IF(InTutoring[Unit 4 Post-Test 2]="Yes",ROW(AssessmentData[])-1),ROW(105:105)),1),"")</f>
        <v/>
      </c>
      <c r="Z107" s="129" t="str" cm="1">
        <f t="array" ref="Z107">IFERROR(INDEX(InTutoring[],SMALL(IF(InTutoring[Unit 4 Post-Test 3]="Yes",ROW(AssessmentData[])-1),ROW(105:105)),1),"")</f>
        <v/>
      </c>
      <c r="AA107" s="129" t="str" cm="1">
        <f t="array" ref="AA107">IFERROR(INDEX(InTutoring[],SMALL(IF(InTutoring[Unit 4 Post-Test 4]="Yes",ROW(AssessmentData[])-1),ROW(105:105)),1),"")</f>
        <v/>
      </c>
      <c r="AB107" s="129" t="str" cm="1">
        <f t="array" ref="AB107">IFERROR(INDEX(InTutoring[],SMALL(IF(InTutoring[Unit 4 Post-Test 5]="Yes",ROW(AssessmentData[])-1),ROW(105:105)),1),"")</f>
        <v/>
      </c>
      <c r="AC107" s="132"/>
      <c r="AD107" s="129" t="str" cm="1">
        <f t="array" ref="AD107">IFERROR(INDEX(InTutoring[],SMALL(IF(InTutoring[Unit 4 Assessment]="Yes",ROW(AssessmentData[])-1),ROW(105:105)),1),"")</f>
        <v/>
      </c>
      <c r="AE107" s="129" t="str" cm="1">
        <f t="array" ref="AE107">IFERROR(INDEX(InTutoring[],SMALL(IF(InTutoring[Unit 5 Post-Test 1]="Yes",ROW(AssessmentData[])-1),ROW(105:105)),1),"")</f>
        <v/>
      </c>
      <c r="AF107" s="129" t="str" cm="1">
        <f t="array" ref="AF107">IFERROR(INDEX(InTutoring[],SMALL(IF(InTutoring[Unit 5 Post-Test 2]="Yes",ROW(AssessmentData[])-1),ROW(105:105)),1),"")</f>
        <v/>
      </c>
      <c r="AG107" s="129" t="str" cm="1">
        <f t="array" ref="AG107">IFERROR(INDEX(InTutoring[],SMALL(IF(InTutoring[Unit 5 Post-Test 3]="Yes",ROW(AssessmentData[])-1),ROW(105:105)),1),"")</f>
        <v/>
      </c>
      <c r="AH107" s="129" t="str" cm="1">
        <f t="array" ref="AH107">IFERROR(INDEX(InTutoring[],SMALL(IF(InTutoring[Unit 5 Post-Test 4]="Yes",ROW(AssessmentData[])-1),ROW(105:105)),1),"")</f>
        <v/>
      </c>
      <c r="AI107" s="129" t="str" cm="1">
        <f t="array" ref="AI107">IFERROR(INDEX(InTutoring[],SMALL(IF(InTutoring[Unit 5 Post-Test 5]="Yes",ROW(AssessmentData[])-1),ROW(105:105)),1),"")</f>
        <v/>
      </c>
      <c r="AJ107" s="132"/>
      <c r="AK107" s="129" t="str" cm="1">
        <f t="array" ref="AK107">IFERROR(INDEX(InTutoring[],SMALL(IF(InTutoring[Unit 5 Assessment]="Yes",ROW(AssessmentData[])-1),ROW(105:105)),1),"")</f>
        <v/>
      </c>
      <c r="AL107" s="129" t="str" cm="1">
        <f t="array" ref="AL107">IFERROR(INDEX(InTutoring[],SMALL(IF(InTutoring[Unit 6 Post-Test 1]="Yes",ROW(AssessmentData[])-1),ROW(105:105)),1),"")</f>
        <v/>
      </c>
      <c r="AM107" s="129" t="str" cm="1">
        <f t="array" ref="AM107">IFERROR(INDEX(InTutoring[],SMALL(IF(InTutoring[Unit 6 Post-Test 2]="Yes",ROW(AssessmentData[])-1),ROW(105:105)),1),"")</f>
        <v/>
      </c>
      <c r="AN107" s="129" t="str" cm="1">
        <f t="array" ref="AN107">IFERROR(INDEX(InTutoring[],SMALL(IF(InTutoring[Unit 6 Post-Test 3]="Yes",ROW(AssessmentData[])-1),ROW(105:105)),1),"")</f>
        <v/>
      </c>
      <c r="AO107" s="129" t="str" cm="1">
        <f t="array" ref="AO107">IFERROR(INDEX(InTutoring[],SMALL(IF(InTutoring[Unit 6 Post-Test 4]="Yes",ROW(AssessmentData[])-1),ROW(105:105)),1),"")</f>
        <v/>
      </c>
      <c r="AP107" s="129" t="str" cm="1">
        <f t="array" ref="AP107">IFERROR(INDEX(InTutoring[],SMALL(IF(InTutoring[Unit 6 Post-Test 5]="Yes",ROW(AssessmentData[])-1),ROW(105:105)),1),"")</f>
        <v/>
      </c>
    </row>
    <row r="108" spans="2:42" x14ac:dyDescent="0.25">
      <c r="B108" s="129" t="str" cm="1">
        <f t="array" ref="B108">IFERROR(INDEX(InTutoring[],SMALL(IF(InTutoring[BOY Benchmark]="Yes",ROW(AssessmentData[])-1),ROW(106:106)),1),"")</f>
        <v/>
      </c>
      <c r="C108" s="129" t="str" cm="1">
        <f t="array" ref="C108">IFERROR(INDEX(InTutoring[],SMALL(IF(InTutoring[Unit 1 Post-Test 1]="Yes",ROW(AssessmentData[])-1),ROW(106:106)),1),"")</f>
        <v/>
      </c>
      <c r="D108" s="129" t="str" cm="1">
        <f t="array" ref="D108">IFERROR(INDEX(InTutoring[],SMALL(IF(InTutoring[Unit 1 Post-Test 2]="Yes",ROW(AssessmentData[])-1),ROW(106:106)),1),"")</f>
        <v/>
      </c>
      <c r="E108" s="129" t="str" cm="1">
        <f t="array" ref="E108">IFERROR(INDEX(InTutoring[],SMALL(IF(InTutoring[Unit 1 Post-Test 3]="Yes",ROW(AssessmentData[])-1),ROW(106:106)),1),"")</f>
        <v/>
      </c>
      <c r="F108" s="129" t="str" cm="1">
        <f t="array" ref="F108">IFERROR(INDEX(InTutoring[],SMALL(IF(InTutoring[Unit 1 Post-Test 4]="Yes",ROW(AssessmentData[])-1),ROW(106:106)),1),"")</f>
        <v/>
      </c>
      <c r="G108" s="131"/>
      <c r="H108" s="132"/>
      <c r="I108" s="129" t="str" cm="1">
        <f t="array" ref="I108">IFERROR(INDEX(InTutoring[],SMALL(IF(InTutoring[Unit 1 Assessment]="Yes",ROW(AssessmentData[])-1),ROW(106:106)),1),"")</f>
        <v/>
      </c>
      <c r="J108" s="129" t="str" cm="1">
        <f t="array" ref="J108">IFERROR(INDEX(InTutoring[],SMALL(IF(InTutoring[Unit 2 Post-Test 1]="Yes",ROW(AssessmentData[])-1),ROW(106:106)),1),"")</f>
        <v/>
      </c>
      <c r="K108" s="129" t="str" cm="1">
        <f t="array" ref="K108">IFERROR(INDEX(InTutoring[],SMALL(IF(InTutoring[Unit 2 Post-Test 2]="Yes",ROW(AssessmentData[])-1),ROW(106:106)),1),"")</f>
        <v/>
      </c>
      <c r="L108" s="129" t="str" cm="1">
        <f t="array" ref="L108">IFERROR(INDEX(InTutoring[],SMALL(IF(InTutoring[Unit 2 Post-Test 3]="Yes",ROW(AssessmentData[])-1),ROW(106:106)),1),"")</f>
        <v/>
      </c>
      <c r="M108" s="129" t="str" cm="1">
        <f t="array" ref="M108">IFERROR(INDEX(InTutoring[],SMALL(IF(InTutoring[Unit 2 Post-Test 4]="Yes",ROW(AssessmentData[])-1),ROW(106:106)),1),"")</f>
        <v/>
      </c>
      <c r="N108" s="129" t="str" cm="1">
        <f t="array" ref="N108">IFERROR(INDEX(InTutoring[],SMALL(IF(InTutoring[Unit 2 Post-Test 5]="Yes",ROW(AssessmentData[])-1),ROW(106:106)),1),"")</f>
        <v/>
      </c>
      <c r="O108" s="132"/>
      <c r="P108" s="129" t="str" cm="1">
        <f t="array" ref="P108">IFERROR(INDEX(InTutoring[],SMALL(IF(InTutoring[Unit 2 Assessment]="Yes",ROW(AssessmentData[])-1),ROW(106:106)),1),"")</f>
        <v/>
      </c>
      <c r="Q108" s="129" t="str" cm="1">
        <f t="array" ref="Q108">IFERROR(INDEX(InTutoring[],SMALL(IF(InTutoring[Unit 3 Post-Test 1]="Yes",ROW(AssessmentData[])-1),ROW(106:106)),1),"")</f>
        <v/>
      </c>
      <c r="R108" s="129" t="str" cm="1">
        <f t="array" ref="R108">IFERROR(INDEX(InTutoring[],SMALL(IF(InTutoring[Unit 3 Post-Test 2]="Yes",ROW(AssessmentData[])-1),ROW(106:106)),1),"")</f>
        <v/>
      </c>
      <c r="S108" s="129" t="str" cm="1">
        <f t="array" ref="S108">IFERROR(INDEX(InTutoring[],SMALL(IF(InTutoring[Unit 3 Post-Test 3]="Yes",ROW(AssessmentData[])-1),ROW(106:106)),1),"")</f>
        <v/>
      </c>
      <c r="T108" s="129" t="str" cm="1">
        <f t="array" ref="T108">IFERROR(INDEX(InTutoring[],SMALL(IF(InTutoring[Unit 3 Post-Test 4]="Yes",ROW(AssessmentData[])-1),ROW(106:106)),1),"")</f>
        <v/>
      </c>
      <c r="U108" s="129" t="str" cm="1">
        <f t="array" ref="U108">IFERROR(INDEX(InTutoring[],SMALL(IF(InTutoring[Unit 3 Post-Test 5]="Yes",ROW(AssessmentData[])-1),ROW(106:106)),1),"")</f>
        <v/>
      </c>
      <c r="V108" s="132"/>
      <c r="W108" s="129" t="str" cm="1">
        <f t="array" ref="W108">IFERROR(INDEX(InTutoring[],SMALL(IF(InTutoring[Unit 3 Assessment]="Yes",ROW(AssessmentData[])-1),ROW(106:106)),1),"")</f>
        <v/>
      </c>
      <c r="X108" s="129" t="str" cm="1">
        <f t="array" ref="X108">IFERROR(INDEX(InTutoring[],SMALL(IF(InTutoring[Unit 4 Post-Test 1]="Yes",ROW(AssessmentData[])-1),ROW(106:106)),1),"")</f>
        <v/>
      </c>
      <c r="Y108" s="129" t="str" cm="1">
        <f t="array" ref="Y108">IFERROR(INDEX(InTutoring[],SMALL(IF(InTutoring[Unit 4 Post-Test 2]="Yes",ROW(AssessmentData[])-1),ROW(106:106)),1),"")</f>
        <v/>
      </c>
      <c r="Z108" s="129" t="str" cm="1">
        <f t="array" ref="Z108">IFERROR(INDEX(InTutoring[],SMALL(IF(InTutoring[Unit 4 Post-Test 3]="Yes",ROW(AssessmentData[])-1),ROW(106:106)),1),"")</f>
        <v/>
      </c>
      <c r="AA108" s="129" t="str" cm="1">
        <f t="array" ref="AA108">IFERROR(INDEX(InTutoring[],SMALL(IF(InTutoring[Unit 4 Post-Test 4]="Yes",ROW(AssessmentData[])-1),ROW(106:106)),1),"")</f>
        <v/>
      </c>
      <c r="AB108" s="129" t="str" cm="1">
        <f t="array" ref="AB108">IFERROR(INDEX(InTutoring[],SMALL(IF(InTutoring[Unit 4 Post-Test 5]="Yes",ROW(AssessmentData[])-1),ROW(106:106)),1),"")</f>
        <v/>
      </c>
      <c r="AC108" s="132"/>
      <c r="AD108" s="129" t="str" cm="1">
        <f t="array" ref="AD108">IFERROR(INDEX(InTutoring[],SMALL(IF(InTutoring[Unit 4 Assessment]="Yes",ROW(AssessmentData[])-1),ROW(106:106)),1),"")</f>
        <v/>
      </c>
      <c r="AE108" s="129" t="str" cm="1">
        <f t="array" ref="AE108">IFERROR(INDEX(InTutoring[],SMALL(IF(InTutoring[Unit 5 Post-Test 1]="Yes",ROW(AssessmentData[])-1),ROW(106:106)),1),"")</f>
        <v/>
      </c>
      <c r="AF108" s="129" t="str" cm="1">
        <f t="array" ref="AF108">IFERROR(INDEX(InTutoring[],SMALL(IF(InTutoring[Unit 5 Post-Test 2]="Yes",ROW(AssessmentData[])-1),ROW(106:106)),1),"")</f>
        <v/>
      </c>
      <c r="AG108" s="129" t="str" cm="1">
        <f t="array" ref="AG108">IFERROR(INDEX(InTutoring[],SMALL(IF(InTutoring[Unit 5 Post-Test 3]="Yes",ROW(AssessmentData[])-1),ROW(106:106)),1),"")</f>
        <v/>
      </c>
      <c r="AH108" s="129" t="str" cm="1">
        <f t="array" ref="AH108">IFERROR(INDEX(InTutoring[],SMALL(IF(InTutoring[Unit 5 Post-Test 4]="Yes",ROW(AssessmentData[])-1),ROW(106:106)),1),"")</f>
        <v/>
      </c>
      <c r="AI108" s="129" t="str" cm="1">
        <f t="array" ref="AI108">IFERROR(INDEX(InTutoring[],SMALL(IF(InTutoring[Unit 5 Post-Test 5]="Yes",ROW(AssessmentData[])-1),ROW(106:106)),1),"")</f>
        <v/>
      </c>
      <c r="AJ108" s="132"/>
      <c r="AK108" s="129" t="str" cm="1">
        <f t="array" ref="AK108">IFERROR(INDEX(InTutoring[],SMALL(IF(InTutoring[Unit 5 Assessment]="Yes",ROW(AssessmentData[])-1),ROW(106:106)),1),"")</f>
        <v/>
      </c>
      <c r="AL108" s="129" t="str" cm="1">
        <f t="array" ref="AL108">IFERROR(INDEX(InTutoring[],SMALL(IF(InTutoring[Unit 6 Post-Test 1]="Yes",ROW(AssessmentData[])-1),ROW(106:106)),1),"")</f>
        <v/>
      </c>
      <c r="AM108" s="129" t="str" cm="1">
        <f t="array" ref="AM108">IFERROR(INDEX(InTutoring[],SMALL(IF(InTutoring[Unit 6 Post-Test 2]="Yes",ROW(AssessmentData[])-1),ROW(106:106)),1),"")</f>
        <v/>
      </c>
      <c r="AN108" s="129" t="str" cm="1">
        <f t="array" ref="AN108">IFERROR(INDEX(InTutoring[],SMALL(IF(InTutoring[Unit 6 Post-Test 3]="Yes",ROW(AssessmentData[])-1),ROW(106:106)),1),"")</f>
        <v/>
      </c>
      <c r="AO108" s="129" t="str" cm="1">
        <f t="array" ref="AO108">IFERROR(INDEX(InTutoring[],SMALL(IF(InTutoring[Unit 6 Post-Test 4]="Yes",ROW(AssessmentData[])-1),ROW(106:106)),1),"")</f>
        <v/>
      </c>
      <c r="AP108" s="129" t="str" cm="1">
        <f t="array" ref="AP108">IFERROR(INDEX(InTutoring[],SMALL(IF(InTutoring[Unit 6 Post-Test 5]="Yes",ROW(AssessmentData[])-1),ROW(106:106)),1),"")</f>
        <v/>
      </c>
    </row>
    <row r="109" spans="2:42" x14ac:dyDescent="0.25">
      <c r="B109" s="129" t="str" cm="1">
        <f t="array" ref="B109">IFERROR(INDEX(InTutoring[],SMALL(IF(InTutoring[BOY Benchmark]="Yes",ROW(AssessmentData[])-1),ROW(107:107)),1),"")</f>
        <v/>
      </c>
      <c r="C109" s="129" t="str" cm="1">
        <f t="array" ref="C109">IFERROR(INDEX(InTutoring[],SMALL(IF(InTutoring[Unit 1 Post-Test 1]="Yes",ROW(AssessmentData[])-1),ROW(107:107)),1),"")</f>
        <v/>
      </c>
      <c r="D109" s="129" t="str" cm="1">
        <f t="array" ref="D109">IFERROR(INDEX(InTutoring[],SMALL(IF(InTutoring[Unit 1 Post-Test 2]="Yes",ROW(AssessmentData[])-1),ROW(107:107)),1),"")</f>
        <v/>
      </c>
      <c r="E109" s="129" t="str" cm="1">
        <f t="array" ref="E109">IFERROR(INDEX(InTutoring[],SMALL(IF(InTutoring[Unit 1 Post-Test 3]="Yes",ROW(AssessmentData[])-1),ROW(107:107)),1),"")</f>
        <v/>
      </c>
      <c r="F109" s="129" t="str" cm="1">
        <f t="array" ref="F109">IFERROR(INDEX(InTutoring[],SMALL(IF(InTutoring[Unit 1 Post-Test 4]="Yes",ROW(AssessmentData[])-1),ROW(107:107)),1),"")</f>
        <v/>
      </c>
      <c r="G109" s="131"/>
      <c r="H109" s="132"/>
      <c r="I109" s="129" t="str" cm="1">
        <f t="array" ref="I109">IFERROR(INDEX(InTutoring[],SMALL(IF(InTutoring[Unit 1 Assessment]="Yes",ROW(AssessmentData[])-1),ROW(107:107)),1),"")</f>
        <v/>
      </c>
      <c r="J109" s="129" t="str" cm="1">
        <f t="array" ref="J109">IFERROR(INDEX(InTutoring[],SMALL(IF(InTutoring[Unit 2 Post-Test 1]="Yes",ROW(AssessmentData[])-1),ROW(107:107)),1),"")</f>
        <v/>
      </c>
      <c r="K109" s="129" t="str" cm="1">
        <f t="array" ref="K109">IFERROR(INDEX(InTutoring[],SMALL(IF(InTutoring[Unit 2 Post-Test 2]="Yes",ROW(AssessmentData[])-1),ROW(107:107)),1),"")</f>
        <v/>
      </c>
      <c r="L109" s="129" t="str" cm="1">
        <f t="array" ref="L109">IFERROR(INDEX(InTutoring[],SMALL(IF(InTutoring[Unit 2 Post-Test 3]="Yes",ROW(AssessmentData[])-1),ROW(107:107)),1),"")</f>
        <v/>
      </c>
      <c r="M109" s="129" t="str" cm="1">
        <f t="array" ref="M109">IFERROR(INDEX(InTutoring[],SMALL(IF(InTutoring[Unit 2 Post-Test 4]="Yes",ROW(AssessmentData[])-1),ROW(107:107)),1),"")</f>
        <v/>
      </c>
      <c r="N109" s="129" t="str" cm="1">
        <f t="array" ref="N109">IFERROR(INDEX(InTutoring[],SMALL(IF(InTutoring[Unit 2 Post-Test 5]="Yes",ROW(AssessmentData[])-1),ROW(107:107)),1),"")</f>
        <v/>
      </c>
      <c r="O109" s="132"/>
      <c r="P109" s="129" t="str" cm="1">
        <f t="array" ref="P109">IFERROR(INDEX(InTutoring[],SMALL(IF(InTutoring[Unit 2 Assessment]="Yes",ROW(AssessmentData[])-1),ROW(107:107)),1),"")</f>
        <v/>
      </c>
      <c r="Q109" s="129" t="str" cm="1">
        <f t="array" ref="Q109">IFERROR(INDEX(InTutoring[],SMALL(IF(InTutoring[Unit 3 Post-Test 1]="Yes",ROW(AssessmentData[])-1),ROW(107:107)),1),"")</f>
        <v/>
      </c>
      <c r="R109" s="129" t="str" cm="1">
        <f t="array" ref="R109">IFERROR(INDEX(InTutoring[],SMALL(IF(InTutoring[Unit 3 Post-Test 2]="Yes",ROW(AssessmentData[])-1),ROW(107:107)),1),"")</f>
        <v/>
      </c>
      <c r="S109" s="129" t="str" cm="1">
        <f t="array" ref="S109">IFERROR(INDEX(InTutoring[],SMALL(IF(InTutoring[Unit 3 Post-Test 3]="Yes",ROW(AssessmentData[])-1),ROW(107:107)),1),"")</f>
        <v/>
      </c>
      <c r="T109" s="129" t="str" cm="1">
        <f t="array" ref="T109">IFERROR(INDEX(InTutoring[],SMALL(IF(InTutoring[Unit 3 Post-Test 4]="Yes",ROW(AssessmentData[])-1),ROW(107:107)),1),"")</f>
        <v/>
      </c>
      <c r="U109" s="129" t="str" cm="1">
        <f t="array" ref="U109">IFERROR(INDEX(InTutoring[],SMALL(IF(InTutoring[Unit 3 Post-Test 5]="Yes",ROW(AssessmentData[])-1),ROW(107:107)),1),"")</f>
        <v/>
      </c>
      <c r="V109" s="132"/>
      <c r="W109" s="129" t="str" cm="1">
        <f t="array" ref="W109">IFERROR(INDEX(InTutoring[],SMALL(IF(InTutoring[Unit 3 Assessment]="Yes",ROW(AssessmentData[])-1),ROW(107:107)),1),"")</f>
        <v/>
      </c>
      <c r="X109" s="129" t="str" cm="1">
        <f t="array" ref="X109">IFERROR(INDEX(InTutoring[],SMALL(IF(InTutoring[Unit 4 Post-Test 1]="Yes",ROW(AssessmentData[])-1),ROW(107:107)),1),"")</f>
        <v/>
      </c>
      <c r="Y109" s="129" t="str" cm="1">
        <f t="array" ref="Y109">IFERROR(INDEX(InTutoring[],SMALL(IF(InTutoring[Unit 4 Post-Test 2]="Yes",ROW(AssessmentData[])-1),ROW(107:107)),1),"")</f>
        <v/>
      </c>
      <c r="Z109" s="129" t="str" cm="1">
        <f t="array" ref="Z109">IFERROR(INDEX(InTutoring[],SMALL(IF(InTutoring[Unit 4 Post-Test 3]="Yes",ROW(AssessmentData[])-1),ROW(107:107)),1),"")</f>
        <v/>
      </c>
      <c r="AA109" s="129" t="str" cm="1">
        <f t="array" ref="AA109">IFERROR(INDEX(InTutoring[],SMALL(IF(InTutoring[Unit 4 Post-Test 4]="Yes",ROW(AssessmentData[])-1),ROW(107:107)),1),"")</f>
        <v/>
      </c>
      <c r="AB109" s="129" t="str" cm="1">
        <f t="array" ref="AB109">IFERROR(INDEX(InTutoring[],SMALL(IF(InTutoring[Unit 4 Post-Test 5]="Yes",ROW(AssessmentData[])-1),ROW(107:107)),1),"")</f>
        <v/>
      </c>
      <c r="AC109" s="132"/>
      <c r="AD109" s="129" t="str" cm="1">
        <f t="array" ref="AD109">IFERROR(INDEX(InTutoring[],SMALL(IF(InTutoring[Unit 4 Assessment]="Yes",ROW(AssessmentData[])-1),ROW(107:107)),1),"")</f>
        <v/>
      </c>
      <c r="AE109" s="129" t="str" cm="1">
        <f t="array" ref="AE109">IFERROR(INDEX(InTutoring[],SMALL(IF(InTutoring[Unit 5 Post-Test 1]="Yes",ROW(AssessmentData[])-1),ROW(107:107)),1),"")</f>
        <v/>
      </c>
      <c r="AF109" s="129" t="str" cm="1">
        <f t="array" ref="AF109">IFERROR(INDEX(InTutoring[],SMALL(IF(InTutoring[Unit 5 Post-Test 2]="Yes",ROW(AssessmentData[])-1),ROW(107:107)),1),"")</f>
        <v/>
      </c>
      <c r="AG109" s="129" t="str" cm="1">
        <f t="array" ref="AG109">IFERROR(INDEX(InTutoring[],SMALL(IF(InTutoring[Unit 5 Post-Test 3]="Yes",ROW(AssessmentData[])-1),ROW(107:107)),1),"")</f>
        <v/>
      </c>
      <c r="AH109" s="129" t="str" cm="1">
        <f t="array" ref="AH109">IFERROR(INDEX(InTutoring[],SMALL(IF(InTutoring[Unit 5 Post-Test 4]="Yes",ROW(AssessmentData[])-1),ROW(107:107)),1),"")</f>
        <v/>
      </c>
      <c r="AI109" s="129" t="str" cm="1">
        <f t="array" ref="AI109">IFERROR(INDEX(InTutoring[],SMALL(IF(InTutoring[Unit 5 Post-Test 5]="Yes",ROW(AssessmentData[])-1),ROW(107:107)),1),"")</f>
        <v/>
      </c>
      <c r="AJ109" s="132"/>
      <c r="AK109" s="129" t="str" cm="1">
        <f t="array" ref="AK109">IFERROR(INDEX(InTutoring[],SMALL(IF(InTutoring[Unit 5 Assessment]="Yes",ROW(AssessmentData[])-1),ROW(107:107)),1),"")</f>
        <v/>
      </c>
      <c r="AL109" s="129" t="str" cm="1">
        <f t="array" ref="AL109">IFERROR(INDEX(InTutoring[],SMALL(IF(InTutoring[Unit 6 Post-Test 1]="Yes",ROW(AssessmentData[])-1),ROW(107:107)),1),"")</f>
        <v/>
      </c>
      <c r="AM109" s="129" t="str" cm="1">
        <f t="array" ref="AM109">IFERROR(INDEX(InTutoring[],SMALL(IF(InTutoring[Unit 6 Post-Test 2]="Yes",ROW(AssessmentData[])-1),ROW(107:107)),1),"")</f>
        <v/>
      </c>
      <c r="AN109" s="129" t="str" cm="1">
        <f t="array" ref="AN109">IFERROR(INDEX(InTutoring[],SMALL(IF(InTutoring[Unit 6 Post-Test 3]="Yes",ROW(AssessmentData[])-1),ROW(107:107)),1),"")</f>
        <v/>
      </c>
      <c r="AO109" s="129" t="str" cm="1">
        <f t="array" ref="AO109">IFERROR(INDEX(InTutoring[],SMALL(IF(InTutoring[Unit 6 Post-Test 4]="Yes",ROW(AssessmentData[])-1),ROW(107:107)),1),"")</f>
        <v/>
      </c>
      <c r="AP109" s="129" t="str" cm="1">
        <f t="array" ref="AP109">IFERROR(INDEX(InTutoring[],SMALL(IF(InTutoring[Unit 6 Post-Test 5]="Yes",ROW(AssessmentData[])-1),ROW(107:107)),1),"")</f>
        <v/>
      </c>
    </row>
    <row r="110" spans="2:42" x14ac:dyDescent="0.25">
      <c r="B110" s="129" t="str" cm="1">
        <f t="array" ref="B110">IFERROR(INDEX(InTutoring[],SMALL(IF(InTutoring[BOY Benchmark]="Yes",ROW(AssessmentData[])-1),ROW(108:108)),1),"")</f>
        <v/>
      </c>
      <c r="C110" s="129" t="str" cm="1">
        <f t="array" ref="C110">IFERROR(INDEX(InTutoring[],SMALL(IF(InTutoring[Unit 1 Post-Test 1]="Yes",ROW(AssessmentData[])-1),ROW(108:108)),1),"")</f>
        <v/>
      </c>
      <c r="D110" s="129" t="str" cm="1">
        <f t="array" ref="D110">IFERROR(INDEX(InTutoring[],SMALL(IF(InTutoring[Unit 1 Post-Test 2]="Yes",ROW(AssessmentData[])-1),ROW(108:108)),1),"")</f>
        <v/>
      </c>
      <c r="E110" s="129" t="str" cm="1">
        <f t="array" ref="E110">IFERROR(INDEX(InTutoring[],SMALL(IF(InTutoring[Unit 1 Post-Test 3]="Yes",ROW(AssessmentData[])-1),ROW(108:108)),1),"")</f>
        <v/>
      </c>
      <c r="F110" s="129" t="str" cm="1">
        <f t="array" ref="F110">IFERROR(INDEX(InTutoring[],SMALL(IF(InTutoring[Unit 1 Post-Test 4]="Yes",ROW(AssessmentData[])-1),ROW(108:108)),1),"")</f>
        <v/>
      </c>
      <c r="G110" s="131"/>
      <c r="H110" s="132"/>
      <c r="I110" s="129" t="str" cm="1">
        <f t="array" ref="I110">IFERROR(INDEX(InTutoring[],SMALL(IF(InTutoring[Unit 1 Assessment]="Yes",ROW(AssessmentData[])-1),ROW(108:108)),1),"")</f>
        <v/>
      </c>
      <c r="J110" s="129" t="str" cm="1">
        <f t="array" ref="J110">IFERROR(INDEX(InTutoring[],SMALL(IF(InTutoring[Unit 2 Post-Test 1]="Yes",ROW(AssessmentData[])-1),ROW(108:108)),1),"")</f>
        <v/>
      </c>
      <c r="K110" s="129" t="str" cm="1">
        <f t="array" ref="K110">IFERROR(INDEX(InTutoring[],SMALL(IF(InTutoring[Unit 2 Post-Test 2]="Yes",ROW(AssessmentData[])-1),ROW(108:108)),1),"")</f>
        <v/>
      </c>
      <c r="L110" s="129" t="str" cm="1">
        <f t="array" ref="L110">IFERROR(INDEX(InTutoring[],SMALL(IF(InTutoring[Unit 2 Post-Test 3]="Yes",ROW(AssessmentData[])-1),ROW(108:108)),1),"")</f>
        <v/>
      </c>
      <c r="M110" s="129" t="str" cm="1">
        <f t="array" ref="M110">IFERROR(INDEX(InTutoring[],SMALL(IF(InTutoring[Unit 2 Post-Test 4]="Yes",ROW(AssessmentData[])-1),ROW(108:108)),1),"")</f>
        <v/>
      </c>
      <c r="N110" s="129" t="str" cm="1">
        <f t="array" ref="N110">IFERROR(INDEX(InTutoring[],SMALL(IF(InTutoring[Unit 2 Post-Test 5]="Yes",ROW(AssessmentData[])-1),ROW(108:108)),1),"")</f>
        <v/>
      </c>
      <c r="O110" s="132"/>
      <c r="P110" s="129" t="str" cm="1">
        <f t="array" ref="P110">IFERROR(INDEX(InTutoring[],SMALL(IF(InTutoring[Unit 2 Assessment]="Yes",ROW(AssessmentData[])-1),ROW(108:108)),1),"")</f>
        <v/>
      </c>
      <c r="Q110" s="129" t="str" cm="1">
        <f t="array" ref="Q110">IFERROR(INDEX(InTutoring[],SMALL(IF(InTutoring[Unit 3 Post-Test 1]="Yes",ROW(AssessmentData[])-1),ROW(108:108)),1),"")</f>
        <v/>
      </c>
      <c r="R110" s="129" t="str" cm="1">
        <f t="array" ref="R110">IFERROR(INDEX(InTutoring[],SMALL(IF(InTutoring[Unit 3 Post-Test 2]="Yes",ROW(AssessmentData[])-1),ROW(108:108)),1),"")</f>
        <v/>
      </c>
      <c r="S110" s="129" t="str" cm="1">
        <f t="array" ref="S110">IFERROR(INDEX(InTutoring[],SMALL(IF(InTutoring[Unit 3 Post-Test 3]="Yes",ROW(AssessmentData[])-1),ROW(108:108)),1),"")</f>
        <v/>
      </c>
      <c r="T110" s="129" t="str" cm="1">
        <f t="array" ref="T110">IFERROR(INDEX(InTutoring[],SMALL(IF(InTutoring[Unit 3 Post-Test 4]="Yes",ROW(AssessmentData[])-1),ROW(108:108)),1),"")</f>
        <v/>
      </c>
      <c r="U110" s="129" t="str" cm="1">
        <f t="array" ref="U110">IFERROR(INDEX(InTutoring[],SMALL(IF(InTutoring[Unit 3 Post-Test 5]="Yes",ROW(AssessmentData[])-1),ROW(108:108)),1),"")</f>
        <v/>
      </c>
      <c r="V110" s="132"/>
      <c r="W110" s="129" t="str" cm="1">
        <f t="array" ref="W110">IFERROR(INDEX(InTutoring[],SMALL(IF(InTutoring[Unit 3 Assessment]="Yes",ROW(AssessmentData[])-1),ROW(108:108)),1),"")</f>
        <v/>
      </c>
      <c r="X110" s="129" t="str" cm="1">
        <f t="array" ref="X110">IFERROR(INDEX(InTutoring[],SMALL(IF(InTutoring[Unit 4 Post-Test 1]="Yes",ROW(AssessmentData[])-1),ROW(108:108)),1),"")</f>
        <v/>
      </c>
      <c r="Y110" s="129" t="str" cm="1">
        <f t="array" ref="Y110">IFERROR(INDEX(InTutoring[],SMALL(IF(InTutoring[Unit 4 Post-Test 2]="Yes",ROW(AssessmentData[])-1),ROW(108:108)),1),"")</f>
        <v/>
      </c>
      <c r="Z110" s="129" t="str" cm="1">
        <f t="array" ref="Z110">IFERROR(INDEX(InTutoring[],SMALL(IF(InTutoring[Unit 4 Post-Test 3]="Yes",ROW(AssessmentData[])-1),ROW(108:108)),1),"")</f>
        <v/>
      </c>
      <c r="AA110" s="129" t="str" cm="1">
        <f t="array" ref="AA110">IFERROR(INDEX(InTutoring[],SMALL(IF(InTutoring[Unit 4 Post-Test 4]="Yes",ROW(AssessmentData[])-1),ROW(108:108)),1),"")</f>
        <v/>
      </c>
      <c r="AB110" s="129" t="str" cm="1">
        <f t="array" ref="AB110">IFERROR(INDEX(InTutoring[],SMALL(IF(InTutoring[Unit 4 Post-Test 5]="Yes",ROW(AssessmentData[])-1),ROW(108:108)),1),"")</f>
        <v/>
      </c>
      <c r="AC110" s="132"/>
      <c r="AD110" s="129" t="str" cm="1">
        <f t="array" ref="AD110">IFERROR(INDEX(InTutoring[],SMALL(IF(InTutoring[Unit 4 Assessment]="Yes",ROW(AssessmentData[])-1),ROW(108:108)),1),"")</f>
        <v/>
      </c>
      <c r="AE110" s="129" t="str" cm="1">
        <f t="array" ref="AE110">IFERROR(INDEX(InTutoring[],SMALL(IF(InTutoring[Unit 5 Post-Test 1]="Yes",ROW(AssessmentData[])-1),ROW(108:108)),1),"")</f>
        <v/>
      </c>
      <c r="AF110" s="129" t="str" cm="1">
        <f t="array" ref="AF110">IFERROR(INDEX(InTutoring[],SMALL(IF(InTutoring[Unit 5 Post-Test 2]="Yes",ROW(AssessmentData[])-1),ROW(108:108)),1),"")</f>
        <v/>
      </c>
      <c r="AG110" s="129" t="str" cm="1">
        <f t="array" ref="AG110">IFERROR(INDEX(InTutoring[],SMALL(IF(InTutoring[Unit 5 Post-Test 3]="Yes",ROW(AssessmentData[])-1),ROW(108:108)),1),"")</f>
        <v/>
      </c>
      <c r="AH110" s="129" t="str" cm="1">
        <f t="array" ref="AH110">IFERROR(INDEX(InTutoring[],SMALL(IF(InTutoring[Unit 5 Post-Test 4]="Yes",ROW(AssessmentData[])-1),ROW(108:108)),1),"")</f>
        <v/>
      </c>
      <c r="AI110" s="129" t="str" cm="1">
        <f t="array" ref="AI110">IFERROR(INDEX(InTutoring[],SMALL(IF(InTutoring[Unit 5 Post-Test 5]="Yes",ROW(AssessmentData[])-1),ROW(108:108)),1),"")</f>
        <v/>
      </c>
      <c r="AJ110" s="132"/>
      <c r="AK110" s="129" t="str" cm="1">
        <f t="array" ref="AK110">IFERROR(INDEX(InTutoring[],SMALL(IF(InTutoring[Unit 5 Assessment]="Yes",ROW(AssessmentData[])-1),ROW(108:108)),1),"")</f>
        <v/>
      </c>
      <c r="AL110" s="129" t="str" cm="1">
        <f t="array" ref="AL110">IFERROR(INDEX(InTutoring[],SMALL(IF(InTutoring[Unit 6 Post-Test 1]="Yes",ROW(AssessmentData[])-1),ROW(108:108)),1),"")</f>
        <v/>
      </c>
      <c r="AM110" s="129" t="str" cm="1">
        <f t="array" ref="AM110">IFERROR(INDEX(InTutoring[],SMALL(IF(InTutoring[Unit 6 Post-Test 2]="Yes",ROW(AssessmentData[])-1),ROW(108:108)),1),"")</f>
        <v/>
      </c>
      <c r="AN110" s="129" t="str" cm="1">
        <f t="array" ref="AN110">IFERROR(INDEX(InTutoring[],SMALL(IF(InTutoring[Unit 6 Post-Test 3]="Yes",ROW(AssessmentData[])-1),ROW(108:108)),1),"")</f>
        <v/>
      </c>
      <c r="AO110" s="129" t="str" cm="1">
        <f t="array" ref="AO110">IFERROR(INDEX(InTutoring[],SMALL(IF(InTutoring[Unit 6 Post-Test 4]="Yes",ROW(AssessmentData[])-1),ROW(108:108)),1),"")</f>
        <v/>
      </c>
      <c r="AP110" s="129" t="str" cm="1">
        <f t="array" ref="AP110">IFERROR(INDEX(InTutoring[],SMALL(IF(InTutoring[Unit 6 Post-Test 5]="Yes",ROW(AssessmentData[])-1),ROW(108:108)),1),"")</f>
        <v/>
      </c>
    </row>
    <row r="111" spans="2:42" x14ac:dyDescent="0.25">
      <c r="B111" s="129" t="str" cm="1">
        <f t="array" ref="B111">IFERROR(INDEX(InTutoring[],SMALL(IF(InTutoring[BOY Benchmark]="Yes",ROW(AssessmentData[])-1),ROW(109:109)),1),"")</f>
        <v/>
      </c>
      <c r="C111" s="129" t="str" cm="1">
        <f t="array" ref="C111">IFERROR(INDEX(InTutoring[],SMALL(IF(InTutoring[Unit 1 Post-Test 1]="Yes",ROW(AssessmentData[])-1),ROW(109:109)),1),"")</f>
        <v/>
      </c>
      <c r="D111" s="129" t="str" cm="1">
        <f t="array" ref="D111">IFERROR(INDEX(InTutoring[],SMALL(IF(InTutoring[Unit 1 Post-Test 2]="Yes",ROW(AssessmentData[])-1),ROW(109:109)),1),"")</f>
        <v/>
      </c>
      <c r="E111" s="129" t="str" cm="1">
        <f t="array" ref="E111">IFERROR(INDEX(InTutoring[],SMALL(IF(InTutoring[Unit 1 Post-Test 3]="Yes",ROW(AssessmentData[])-1),ROW(109:109)),1),"")</f>
        <v/>
      </c>
      <c r="F111" s="129" t="str" cm="1">
        <f t="array" ref="F111">IFERROR(INDEX(InTutoring[],SMALL(IF(InTutoring[Unit 1 Post-Test 4]="Yes",ROW(AssessmentData[])-1),ROW(109:109)),1),"")</f>
        <v/>
      </c>
      <c r="G111" s="131"/>
      <c r="H111" s="132"/>
      <c r="I111" s="129" t="str" cm="1">
        <f t="array" ref="I111">IFERROR(INDEX(InTutoring[],SMALL(IF(InTutoring[Unit 1 Assessment]="Yes",ROW(AssessmentData[])-1),ROW(109:109)),1),"")</f>
        <v/>
      </c>
      <c r="J111" s="129" t="str" cm="1">
        <f t="array" ref="J111">IFERROR(INDEX(InTutoring[],SMALL(IF(InTutoring[Unit 2 Post-Test 1]="Yes",ROW(AssessmentData[])-1),ROW(109:109)),1),"")</f>
        <v/>
      </c>
      <c r="K111" s="129" t="str" cm="1">
        <f t="array" ref="K111">IFERROR(INDEX(InTutoring[],SMALL(IF(InTutoring[Unit 2 Post-Test 2]="Yes",ROW(AssessmentData[])-1),ROW(109:109)),1),"")</f>
        <v/>
      </c>
      <c r="L111" s="129" t="str" cm="1">
        <f t="array" ref="L111">IFERROR(INDEX(InTutoring[],SMALL(IF(InTutoring[Unit 2 Post-Test 3]="Yes",ROW(AssessmentData[])-1),ROW(109:109)),1),"")</f>
        <v/>
      </c>
      <c r="M111" s="129" t="str" cm="1">
        <f t="array" ref="M111">IFERROR(INDEX(InTutoring[],SMALL(IF(InTutoring[Unit 2 Post-Test 4]="Yes",ROW(AssessmentData[])-1),ROW(109:109)),1),"")</f>
        <v/>
      </c>
      <c r="N111" s="129" t="str" cm="1">
        <f t="array" ref="N111">IFERROR(INDEX(InTutoring[],SMALL(IF(InTutoring[Unit 2 Post-Test 5]="Yes",ROW(AssessmentData[])-1),ROW(109:109)),1),"")</f>
        <v/>
      </c>
      <c r="O111" s="132"/>
      <c r="P111" s="129" t="str" cm="1">
        <f t="array" ref="P111">IFERROR(INDEX(InTutoring[],SMALL(IF(InTutoring[Unit 2 Assessment]="Yes",ROW(AssessmentData[])-1),ROW(109:109)),1),"")</f>
        <v/>
      </c>
      <c r="Q111" s="129" t="str" cm="1">
        <f t="array" ref="Q111">IFERROR(INDEX(InTutoring[],SMALL(IF(InTutoring[Unit 3 Post-Test 1]="Yes",ROW(AssessmentData[])-1),ROW(109:109)),1),"")</f>
        <v/>
      </c>
      <c r="R111" s="129" t="str" cm="1">
        <f t="array" ref="R111">IFERROR(INDEX(InTutoring[],SMALL(IF(InTutoring[Unit 3 Post-Test 2]="Yes",ROW(AssessmentData[])-1),ROW(109:109)),1),"")</f>
        <v/>
      </c>
      <c r="S111" s="129" t="str" cm="1">
        <f t="array" ref="S111">IFERROR(INDEX(InTutoring[],SMALL(IF(InTutoring[Unit 3 Post-Test 3]="Yes",ROW(AssessmentData[])-1),ROW(109:109)),1),"")</f>
        <v/>
      </c>
      <c r="T111" s="129" t="str" cm="1">
        <f t="array" ref="T111">IFERROR(INDEX(InTutoring[],SMALL(IF(InTutoring[Unit 3 Post-Test 4]="Yes",ROW(AssessmentData[])-1),ROW(109:109)),1),"")</f>
        <v/>
      </c>
      <c r="U111" s="129" t="str" cm="1">
        <f t="array" ref="U111">IFERROR(INDEX(InTutoring[],SMALL(IF(InTutoring[Unit 3 Post-Test 5]="Yes",ROW(AssessmentData[])-1),ROW(109:109)),1),"")</f>
        <v/>
      </c>
      <c r="V111" s="132"/>
      <c r="W111" s="129" t="str" cm="1">
        <f t="array" ref="W111">IFERROR(INDEX(InTutoring[],SMALL(IF(InTutoring[Unit 3 Assessment]="Yes",ROW(AssessmentData[])-1),ROW(109:109)),1),"")</f>
        <v/>
      </c>
      <c r="X111" s="129" t="str" cm="1">
        <f t="array" ref="X111">IFERROR(INDEX(InTutoring[],SMALL(IF(InTutoring[Unit 4 Post-Test 1]="Yes",ROW(AssessmentData[])-1),ROW(109:109)),1),"")</f>
        <v/>
      </c>
      <c r="Y111" s="129" t="str" cm="1">
        <f t="array" ref="Y111">IFERROR(INDEX(InTutoring[],SMALL(IF(InTutoring[Unit 4 Post-Test 2]="Yes",ROW(AssessmentData[])-1),ROW(109:109)),1),"")</f>
        <v/>
      </c>
      <c r="Z111" s="129" t="str" cm="1">
        <f t="array" ref="Z111">IFERROR(INDEX(InTutoring[],SMALL(IF(InTutoring[Unit 4 Post-Test 3]="Yes",ROW(AssessmentData[])-1),ROW(109:109)),1),"")</f>
        <v/>
      </c>
      <c r="AA111" s="129" t="str" cm="1">
        <f t="array" ref="AA111">IFERROR(INDEX(InTutoring[],SMALL(IF(InTutoring[Unit 4 Post-Test 4]="Yes",ROW(AssessmentData[])-1),ROW(109:109)),1),"")</f>
        <v/>
      </c>
      <c r="AB111" s="129" t="str" cm="1">
        <f t="array" ref="AB111">IFERROR(INDEX(InTutoring[],SMALL(IF(InTutoring[Unit 4 Post-Test 5]="Yes",ROW(AssessmentData[])-1),ROW(109:109)),1),"")</f>
        <v/>
      </c>
      <c r="AC111" s="132"/>
      <c r="AD111" s="129" t="str" cm="1">
        <f t="array" ref="AD111">IFERROR(INDEX(InTutoring[],SMALL(IF(InTutoring[Unit 4 Assessment]="Yes",ROW(AssessmentData[])-1),ROW(109:109)),1),"")</f>
        <v/>
      </c>
      <c r="AE111" s="129" t="str" cm="1">
        <f t="array" ref="AE111">IFERROR(INDEX(InTutoring[],SMALL(IF(InTutoring[Unit 5 Post-Test 1]="Yes",ROW(AssessmentData[])-1),ROW(109:109)),1),"")</f>
        <v/>
      </c>
      <c r="AF111" s="129" t="str" cm="1">
        <f t="array" ref="AF111">IFERROR(INDEX(InTutoring[],SMALL(IF(InTutoring[Unit 5 Post-Test 2]="Yes",ROW(AssessmentData[])-1),ROW(109:109)),1),"")</f>
        <v/>
      </c>
      <c r="AG111" s="129" t="str" cm="1">
        <f t="array" ref="AG111">IFERROR(INDEX(InTutoring[],SMALL(IF(InTutoring[Unit 5 Post-Test 3]="Yes",ROW(AssessmentData[])-1),ROW(109:109)),1),"")</f>
        <v/>
      </c>
      <c r="AH111" s="129" t="str" cm="1">
        <f t="array" ref="AH111">IFERROR(INDEX(InTutoring[],SMALL(IF(InTutoring[Unit 5 Post-Test 4]="Yes",ROW(AssessmentData[])-1),ROW(109:109)),1),"")</f>
        <v/>
      </c>
      <c r="AI111" s="129" t="str" cm="1">
        <f t="array" ref="AI111">IFERROR(INDEX(InTutoring[],SMALL(IF(InTutoring[Unit 5 Post-Test 5]="Yes",ROW(AssessmentData[])-1),ROW(109:109)),1),"")</f>
        <v/>
      </c>
      <c r="AJ111" s="132"/>
      <c r="AK111" s="129" t="str" cm="1">
        <f t="array" ref="AK111">IFERROR(INDEX(InTutoring[],SMALL(IF(InTutoring[Unit 5 Assessment]="Yes",ROW(AssessmentData[])-1),ROW(109:109)),1),"")</f>
        <v/>
      </c>
      <c r="AL111" s="129" t="str" cm="1">
        <f t="array" ref="AL111">IFERROR(INDEX(InTutoring[],SMALL(IF(InTutoring[Unit 6 Post-Test 1]="Yes",ROW(AssessmentData[])-1),ROW(109:109)),1),"")</f>
        <v/>
      </c>
      <c r="AM111" s="129" t="str" cm="1">
        <f t="array" ref="AM111">IFERROR(INDEX(InTutoring[],SMALL(IF(InTutoring[Unit 6 Post-Test 2]="Yes",ROW(AssessmentData[])-1),ROW(109:109)),1),"")</f>
        <v/>
      </c>
      <c r="AN111" s="129" t="str" cm="1">
        <f t="array" ref="AN111">IFERROR(INDEX(InTutoring[],SMALL(IF(InTutoring[Unit 6 Post-Test 3]="Yes",ROW(AssessmentData[])-1),ROW(109:109)),1),"")</f>
        <v/>
      </c>
      <c r="AO111" s="129" t="str" cm="1">
        <f t="array" ref="AO111">IFERROR(INDEX(InTutoring[],SMALL(IF(InTutoring[Unit 6 Post-Test 4]="Yes",ROW(AssessmentData[])-1),ROW(109:109)),1),"")</f>
        <v/>
      </c>
      <c r="AP111" s="129" t="str" cm="1">
        <f t="array" ref="AP111">IFERROR(INDEX(InTutoring[],SMALL(IF(InTutoring[Unit 6 Post-Test 5]="Yes",ROW(AssessmentData[])-1),ROW(109:109)),1),"")</f>
        <v/>
      </c>
    </row>
    <row r="112" spans="2:42" x14ac:dyDescent="0.25">
      <c r="B112" s="129" t="str" cm="1">
        <f t="array" ref="B112">IFERROR(INDEX(InTutoring[],SMALL(IF(InTutoring[BOY Benchmark]="Yes",ROW(AssessmentData[])-1),ROW(110:110)),1),"")</f>
        <v/>
      </c>
      <c r="C112" s="129" t="str" cm="1">
        <f t="array" ref="C112">IFERROR(INDEX(InTutoring[],SMALL(IF(InTutoring[Unit 1 Post-Test 1]="Yes",ROW(AssessmentData[])-1),ROW(110:110)),1),"")</f>
        <v/>
      </c>
      <c r="D112" s="129" t="str" cm="1">
        <f t="array" ref="D112">IFERROR(INDEX(InTutoring[],SMALL(IF(InTutoring[Unit 1 Post-Test 2]="Yes",ROW(AssessmentData[])-1),ROW(110:110)),1),"")</f>
        <v/>
      </c>
      <c r="E112" s="129" t="str" cm="1">
        <f t="array" ref="E112">IFERROR(INDEX(InTutoring[],SMALL(IF(InTutoring[Unit 1 Post-Test 3]="Yes",ROW(AssessmentData[])-1),ROW(110:110)),1),"")</f>
        <v/>
      </c>
      <c r="F112" s="129" t="str" cm="1">
        <f t="array" ref="F112">IFERROR(INDEX(InTutoring[],SMALL(IF(InTutoring[Unit 1 Post-Test 4]="Yes",ROW(AssessmentData[])-1),ROW(110:110)),1),"")</f>
        <v/>
      </c>
      <c r="G112" s="131"/>
      <c r="H112" s="132"/>
      <c r="I112" s="129" t="str" cm="1">
        <f t="array" ref="I112">IFERROR(INDEX(InTutoring[],SMALL(IF(InTutoring[Unit 1 Assessment]="Yes",ROW(AssessmentData[])-1),ROW(110:110)),1),"")</f>
        <v/>
      </c>
      <c r="J112" s="129" t="str" cm="1">
        <f t="array" ref="J112">IFERROR(INDEX(InTutoring[],SMALL(IF(InTutoring[Unit 2 Post-Test 1]="Yes",ROW(AssessmentData[])-1),ROW(110:110)),1),"")</f>
        <v/>
      </c>
      <c r="K112" s="129" t="str" cm="1">
        <f t="array" ref="K112">IFERROR(INDEX(InTutoring[],SMALL(IF(InTutoring[Unit 2 Post-Test 2]="Yes",ROW(AssessmentData[])-1),ROW(110:110)),1),"")</f>
        <v/>
      </c>
      <c r="L112" s="129" t="str" cm="1">
        <f t="array" ref="L112">IFERROR(INDEX(InTutoring[],SMALL(IF(InTutoring[Unit 2 Post-Test 3]="Yes",ROW(AssessmentData[])-1),ROW(110:110)),1),"")</f>
        <v/>
      </c>
      <c r="M112" s="129" t="str" cm="1">
        <f t="array" ref="M112">IFERROR(INDEX(InTutoring[],SMALL(IF(InTutoring[Unit 2 Post-Test 4]="Yes",ROW(AssessmentData[])-1),ROW(110:110)),1),"")</f>
        <v/>
      </c>
      <c r="N112" s="129" t="str" cm="1">
        <f t="array" ref="N112">IFERROR(INDEX(InTutoring[],SMALL(IF(InTutoring[Unit 2 Post-Test 5]="Yes",ROW(AssessmentData[])-1),ROW(110:110)),1),"")</f>
        <v/>
      </c>
      <c r="O112" s="132"/>
      <c r="P112" s="129" t="str" cm="1">
        <f t="array" ref="P112">IFERROR(INDEX(InTutoring[],SMALL(IF(InTutoring[Unit 2 Assessment]="Yes",ROW(AssessmentData[])-1),ROW(110:110)),1),"")</f>
        <v/>
      </c>
      <c r="Q112" s="129" t="str" cm="1">
        <f t="array" ref="Q112">IFERROR(INDEX(InTutoring[],SMALL(IF(InTutoring[Unit 3 Post-Test 1]="Yes",ROW(AssessmentData[])-1),ROW(110:110)),1),"")</f>
        <v/>
      </c>
      <c r="R112" s="129" t="str" cm="1">
        <f t="array" ref="R112">IFERROR(INDEX(InTutoring[],SMALL(IF(InTutoring[Unit 3 Post-Test 2]="Yes",ROW(AssessmentData[])-1),ROW(110:110)),1),"")</f>
        <v/>
      </c>
      <c r="S112" s="129" t="str" cm="1">
        <f t="array" ref="S112">IFERROR(INDEX(InTutoring[],SMALL(IF(InTutoring[Unit 3 Post-Test 3]="Yes",ROW(AssessmentData[])-1),ROW(110:110)),1),"")</f>
        <v/>
      </c>
      <c r="T112" s="129" t="str" cm="1">
        <f t="array" ref="T112">IFERROR(INDEX(InTutoring[],SMALL(IF(InTutoring[Unit 3 Post-Test 4]="Yes",ROW(AssessmentData[])-1),ROW(110:110)),1),"")</f>
        <v/>
      </c>
      <c r="U112" s="129" t="str" cm="1">
        <f t="array" ref="U112">IFERROR(INDEX(InTutoring[],SMALL(IF(InTutoring[Unit 3 Post-Test 5]="Yes",ROW(AssessmentData[])-1),ROW(110:110)),1),"")</f>
        <v/>
      </c>
      <c r="V112" s="132"/>
      <c r="W112" s="129" t="str" cm="1">
        <f t="array" ref="W112">IFERROR(INDEX(InTutoring[],SMALL(IF(InTutoring[Unit 3 Assessment]="Yes",ROW(AssessmentData[])-1),ROW(110:110)),1),"")</f>
        <v/>
      </c>
      <c r="X112" s="129" t="str" cm="1">
        <f t="array" ref="X112">IFERROR(INDEX(InTutoring[],SMALL(IF(InTutoring[Unit 4 Post-Test 1]="Yes",ROW(AssessmentData[])-1),ROW(110:110)),1),"")</f>
        <v/>
      </c>
      <c r="Y112" s="129" t="str" cm="1">
        <f t="array" ref="Y112">IFERROR(INDEX(InTutoring[],SMALL(IF(InTutoring[Unit 4 Post-Test 2]="Yes",ROW(AssessmentData[])-1),ROW(110:110)),1),"")</f>
        <v/>
      </c>
      <c r="Z112" s="129" t="str" cm="1">
        <f t="array" ref="Z112">IFERROR(INDEX(InTutoring[],SMALL(IF(InTutoring[Unit 4 Post-Test 3]="Yes",ROW(AssessmentData[])-1),ROW(110:110)),1),"")</f>
        <v/>
      </c>
      <c r="AA112" s="129" t="str" cm="1">
        <f t="array" ref="AA112">IFERROR(INDEX(InTutoring[],SMALL(IF(InTutoring[Unit 4 Post-Test 4]="Yes",ROW(AssessmentData[])-1),ROW(110:110)),1),"")</f>
        <v/>
      </c>
      <c r="AB112" s="129" t="str" cm="1">
        <f t="array" ref="AB112">IFERROR(INDEX(InTutoring[],SMALL(IF(InTutoring[Unit 4 Post-Test 5]="Yes",ROW(AssessmentData[])-1),ROW(110:110)),1),"")</f>
        <v/>
      </c>
      <c r="AC112" s="132"/>
      <c r="AD112" s="129" t="str" cm="1">
        <f t="array" ref="AD112">IFERROR(INDEX(InTutoring[],SMALL(IF(InTutoring[Unit 4 Assessment]="Yes",ROW(AssessmentData[])-1),ROW(110:110)),1),"")</f>
        <v/>
      </c>
      <c r="AE112" s="129" t="str" cm="1">
        <f t="array" ref="AE112">IFERROR(INDEX(InTutoring[],SMALL(IF(InTutoring[Unit 5 Post-Test 1]="Yes",ROW(AssessmentData[])-1),ROW(110:110)),1),"")</f>
        <v/>
      </c>
      <c r="AF112" s="129" t="str" cm="1">
        <f t="array" ref="AF112">IFERROR(INDEX(InTutoring[],SMALL(IF(InTutoring[Unit 5 Post-Test 2]="Yes",ROW(AssessmentData[])-1),ROW(110:110)),1),"")</f>
        <v/>
      </c>
      <c r="AG112" s="129" t="str" cm="1">
        <f t="array" ref="AG112">IFERROR(INDEX(InTutoring[],SMALL(IF(InTutoring[Unit 5 Post-Test 3]="Yes",ROW(AssessmentData[])-1),ROW(110:110)),1),"")</f>
        <v/>
      </c>
      <c r="AH112" s="129" t="str" cm="1">
        <f t="array" ref="AH112">IFERROR(INDEX(InTutoring[],SMALL(IF(InTutoring[Unit 5 Post-Test 4]="Yes",ROW(AssessmentData[])-1),ROW(110:110)),1),"")</f>
        <v/>
      </c>
      <c r="AI112" s="129" t="str" cm="1">
        <f t="array" ref="AI112">IFERROR(INDEX(InTutoring[],SMALL(IF(InTutoring[Unit 5 Post-Test 5]="Yes",ROW(AssessmentData[])-1),ROW(110:110)),1),"")</f>
        <v/>
      </c>
      <c r="AJ112" s="132"/>
      <c r="AK112" s="129" t="str" cm="1">
        <f t="array" ref="AK112">IFERROR(INDEX(InTutoring[],SMALL(IF(InTutoring[Unit 5 Assessment]="Yes",ROW(AssessmentData[])-1),ROW(110:110)),1),"")</f>
        <v/>
      </c>
      <c r="AL112" s="129" t="str" cm="1">
        <f t="array" ref="AL112">IFERROR(INDEX(InTutoring[],SMALL(IF(InTutoring[Unit 6 Post-Test 1]="Yes",ROW(AssessmentData[])-1),ROW(110:110)),1),"")</f>
        <v/>
      </c>
      <c r="AM112" s="129" t="str" cm="1">
        <f t="array" ref="AM112">IFERROR(INDEX(InTutoring[],SMALL(IF(InTutoring[Unit 6 Post-Test 2]="Yes",ROW(AssessmentData[])-1),ROW(110:110)),1),"")</f>
        <v/>
      </c>
      <c r="AN112" s="129" t="str" cm="1">
        <f t="array" ref="AN112">IFERROR(INDEX(InTutoring[],SMALL(IF(InTutoring[Unit 6 Post-Test 3]="Yes",ROW(AssessmentData[])-1),ROW(110:110)),1),"")</f>
        <v/>
      </c>
      <c r="AO112" s="129" t="str" cm="1">
        <f t="array" ref="AO112">IFERROR(INDEX(InTutoring[],SMALL(IF(InTutoring[Unit 6 Post-Test 4]="Yes",ROW(AssessmentData[])-1),ROW(110:110)),1),"")</f>
        <v/>
      </c>
      <c r="AP112" s="129" t="str" cm="1">
        <f t="array" ref="AP112">IFERROR(INDEX(InTutoring[],SMALL(IF(InTutoring[Unit 6 Post-Test 5]="Yes",ROW(AssessmentData[])-1),ROW(110:110)),1),"")</f>
        <v/>
      </c>
    </row>
    <row r="113" spans="2:42" x14ac:dyDescent="0.25">
      <c r="B113" s="129" t="str" cm="1">
        <f t="array" ref="B113">IFERROR(INDEX(InTutoring[],SMALL(IF(InTutoring[BOY Benchmark]="Yes",ROW(AssessmentData[])-1),ROW(111:111)),1),"")</f>
        <v/>
      </c>
      <c r="C113" s="129" t="str" cm="1">
        <f t="array" ref="C113">IFERROR(INDEX(InTutoring[],SMALL(IF(InTutoring[Unit 1 Post-Test 1]="Yes",ROW(AssessmentData[])-1),ROW(111:111)),1),"")</f>
        <v/>
      </c>
      <c r="D113" s="129" t="str" cm="1">
        <f t="array" ref="D113">IFERROR(INDEX(InTutoring[],SMALL(IF(InTutoring[Unit 1 Post-Test 2]="Yes",ROW(AssessmentData[])-1),ROW(111:111)),1),"")</f>
        <v/>
      </c>
      <c r="E113" s="129" t="str" cm="1">
        <f t="array" ref="E113">IFERROR(INDEX(InTutoring[],SMALL(IF(InTutoring[Unit 1 Post-Test 3]="Yes",ROW(AssessmentData[])-1),ROW(111:111)),1),"")</f>
        <v/>
      </c>
      <c r="F113" s="129" t="str" cm="1">
        <f t="array" ref="F113">IFERROR(INDEX(InTutoring[],SMALL(IF(InTutoring[Unit 1 Post-Test 4]="Yes",ROW(AssessmentData[])-1),ROW(111:111)),1),"")</f>
        <v/>
      </c>
      <c r="G113" s="131"/>
      <c r="H113" s="132"/>
      <c r="I113" s="129" t="str" cm="1">
        <f t="array" ref="I113">IFERROR(INDEX(InTutoring[],SMALL(IF(InTutoring[Unit 1 Assessment]="Yes",ROW(AssessmentData[])-1),ROW(111:111)),1),"")</f>
        <v/>
      </c>
      <c r="J113" s="129" t="str" cm="1">
        <f t="array" ref="J113">IFERROR(INDEX(InTutoring[],SMALL(IF(InTutoring[Unit 2 Post-Test 1]="Yes",ROW(AssessmentData[])-1),ROW(111:111)),1),"")</f>
        <v/>
      </c>
      <c r="K113" s="129" t="str" cm="1">
        <f t="array" ref="K113">IFERROR(INDEX(InTutoring[],SMALL(IF(InTutoring[Unit 2 Post-Test 2]="Yes",ROW(AssessmentData[])-1),ROW(111:111)),1),"")</f>
        <v/>
      </c>
      <c r="L113" s="129" t="str" cm="1">
        <f t="array" ref="L113">IFERROR(INDEX(InTutoring[],SMALL(IF(InTutoring[Unit 2 Post-Test 3]="Yes",ROW(AssessmentData[])-1),ROW(111:111)),1),"")</f>
        <v/>
      </c>
      <c r="M113" s="129" t="str" cm="1">
        <f t="array" ref="M113">IFERROR(INDEX(InTutoring[],SMALL(IF(InTutoring[Unit 2 Post-Test 4]="Yes",ROW(AssessmentData[])-1),ROW(111:111)),1),"")</f>
        <v/>
      </c>
      <c r="N113" s="129" t="str" cm="1">
        <f t="array" ref="N113">IFERROR(INDEX(InTutoring[],SMALL(IF(InTutoring[Unit 2 Post-Test 5]="Yes",ROW(AssessmentData[])-1),ROW(111:111)),1),"")</f>
        <v/>
      </c>
      <c r="O113" s="132"/>
      <c r="P113" s="129" t="str" cm="1">
        <f t="array" ref="P113">IFERROR(INDEX(InTutoring[],SMALL(IF(InTutoring[Unit 2 Assessment]="Yes",ROW(AssessmentData[])-1),ROW(111:111)),1),"")</f>
        <v/>
      </c>
      <c r="Q113" s="129" t="str" cm="1">
        <f t="array" ref="Q113">IFERROR(INDEX(InTutoring[],SMALL(IF(InTutoring[Unit 3 Post-Test 1]="Yes",ROW(AssessmentData[])-1),ROW(111:111)),1),"")</f>
        <v/>
      </c>
      <c r="R113" s="129" t="str" cm="1">
        <f t="array" ref="R113">IFERROR(INDEX(InTutoring[],SMALL(IF(InTutoring[Unit 3 Post-Test 2]="Yes",ROW(AssessmentData[])-1),ROW(111:111)),1),"")</f>
        <v/>
      </c>
      <c r="S113" s="129" t="str" cm="1">
        <f t="array" ref="S113">IFERROR(INDEX(InTutoring[],SMALL(IF(InTutoring[Unit 3 Post-Test 3]="Yes",ROW(AssessmentData[])-1),ROW(111:111)),1),"")</f>
        <v/>
      </c>
      <c r="T113" s="129" t="str" cm="1">
        <f t="array" ref="T113">IFERROR(INDEX(InTutoring[],SMALL(IF(InTutoring[Unit 3 Post-Test 4]="Yes",ROW(AssessmentData[])-1),ROW(111:111)),1),"")</f>
        <v/>
      </c>
      <c r="U113" s="129" t="str" cm="1">
        <f t="array" ref="U113">IFERROR(INDEX(InTutoring[],SMALL(IF(InTutoring[Unit 3 Post-Test 5]="Yes",ROW(AssessmentData[])-1),ROW(111:111)),1),"")</f>
        <v/>
      </c>
      <c r="V113" s="132"/>
      <c r="W113" s="129" t="str" cm="1">
        <f t="array" ref="W113">IFERROR(INDEX(InTutoring[],SMALL(IF(InTutoring[Unit 3 Assessment]="Yes",ROW(AssessmentData[])-1),ROW(111:111)),1),"")</f>
        <v/>
      </c>
      <c r="X113" s="129" t="str" cm="1">
        <f t="array" ref="X113">IFERROR(INDEX(InTutoring[],SMALL(IF(InTutoring[Unit 4 Post-Test 1]="Yes",ROW(AssessmentData[])-1),ROW(111:111)),1),"")</f>
        <v/>
      </c>
      <c r="Y113" s="129" t="str" cm="1">
        <f t="array" ref="Y113">IFERROR(INDEX(InTutoring[],SMALL(IF(InTutoring[Unit 4 Post-Test 2]="Yes",ROW(AssessmentData[])-1),ROW(111:111)),1),"")</f>
        <v/>
      </c>
      <c r="Z113" s="129" t="str" cm="1">
        <f t="array" ref="Z113">IFERROR(INDEX(InTutoring[],SMALL(IF(InTutoring[Unit 4 Post-Test 3]="Yes",ROW(AssessmentData[])-1),ROW(111:111)),1),"")</f>
        <v/>
      </c>
      <c r="AA113" s="129" t="str" cm="1">
        <f t="array" ref="AA113">IFERROR(INDEX(InTutoring[],SMALL(IF(InTutoring[Unit 4 Post-Test 4]="Yes",ROW(AssessmentData[])-1),ROW(111:111)),1),"")</f>
        <v/>
      </c>
      <c r="AB113" s="129" t="str" cm="1">
        <f t="array" ref="AB113">IFERROR(INDEX(InTutoring[],SMALL(IF(InTutoring[Unit 4 Post-Test 5]="Yes",ROW(AssessmentData[])-1),ROW(111:111)),1),"")</f>
        <v/>
      </c>
      <c r="AC113" s="132"/>
      <c r="AD113" s="129" t="str" cm="1">
        <f t="array" ref="AD113">IFERROR(INDEX(InTutoring[],SMALL(IF(InTutoring[Unit 4 Assessment]="Yes",ROW(AssessmentData[])-1),ROW(111:111)),1),"")</f>
        <v/>
      </c>
      <c r="AE113" s="129" t="str" cm="1">
        <f t="array" ref="AE113">IFERROR(INDEX(InTutoring[],SMALL(IF(InTutoring[Unit 5 Post-Test 1]="Yes",ROW(AssessmentData[])-1),ROW(111:111)),1),"")</f>
        <v/>
      </c>
      <c r="AF113" s="129" t="str" cm="1">
        <f t="array" ref="AF113">IFERROR(INDEX(InTutoring[],SMALL(IF(InTutoring[Unit 5 Post-Test 2]="Yes",ROW(AssessmentData[])-1),ROW(111:111)),1),"")</f>
        <v/>
      </c>
      <c r="AG113" s="129" t="str" cm="1">
        <f t="array" ref="AG113">IFERROR(INDEX(InTutoring[],SMALL(IF(InTutoring[Unit 5 Post-Test 3]="Yes",ROW(AssessmentData[])-1),ROW(111:111)),1),"")</f>
        <v/>
      </c>
      <c r="AH113" s="129" t="str" cm="1">
        <f t="array" ref="AH113">IFERROR(INDEX(InTutoring[],SMALL(IF(InTutoring[Unit 5 Post-Test 4]="Yes",ROW(AssessmentData[])-1),ROW(111:111)),1),"")</f>
        <v/>
      </c>
      <c r="AI113" s="129" t="str" cm="1">
        <f t="array" ref="AI113">IFERROR(INDEX(InTutoring[],SMALL(IF(InTutoring[Unit 5 Post-Test 5]="Yes",ROW(AssessmentData[])-1),ROW(111:111)),1),"")</f>
        <v/>
      </c>
      <c r="AJ113" s="132"/>
      <c r="AK113" s="129" t="str" cm="1">
        <f t="array" ref="AK113">IFERROR(INDEX(InTutoring[],SMALL(IF(InTutoring[Unit 5 Assessment]="Yes",ROW(AssessmentData[])-1),ROW(111:111)),1),"")</f>
        <v/>
      </c>
      <c r="AL113" s="129" t="str" cm="1">
        <f t="array" ref="AL113">IFERROR(INDEX(InTutoring[],SMALL(IF(InTutoring[Unit 6 Post-Test 1]="Yes",ROW(AssessmentData[])-1),ROW(111:111)),1),"")</f>
        <v/>
      </c>
      <c r="AM113" s="129" t="str" cm="1">
        <f t="array" ref="AM113">IFERROR(INDEX(InTutoring[],SMALL(IF(InTutoring[Unit 6 Post-Test 2]="Yes",ROW(AssessmentData[])-1),ROW(111:111)),1),"")</f>
        <v/>
      </c>
      <c r="AN113" s="129" t="str" cm="1">
        <f t="array" ref="AN113">IFERROR(INDEX(InTutoring[],SMALL(IF(InTutoring[Unit 6 Post-Test 3]="Yes",ROW(AssessmentData[])-1),ROW(111:111)),1),"")</f>
        <v/>
      </c>
      <c r="AO113" s="129" t="str" cm="1">
        <f t="array" ref="AO113">IFERROR(INDEX(InTutoring[],SMALL(IF(InTutoring[Unit 6 Post-Test 4]="Yes",ROW(AssessmentData[])-1),ROW(111:111)),1),"")</f>
        <v/>
      </c>
      <c r="AP113" s="129" t="str" cm="1">
        <f t="array" ref="AP113">IFERROR(INDEX(InTutoring[],SMALL(IF(InTutoring[Unit 6 Post-Test 5]="Yes",ROW(AssessmentData[])-1),ROW(111:111)),1),"")</f>
        <v/>
      </c>
    </row>
    <row r="114" spans="2:42" x14ac:dyDescent="0.25">
      <c r="B114" s="129" t="str" cm="1">
        <f t="array" ref="B114">IFERROR(INDEX(InTutoring[],SMALL(IF(InTutoring[BOY Benchmark]="Yes",ROW(AssessmentData[])-1),ROW(112:112)),1),"")</f>
        <v/>
      </c>
      <c r="C114" s="129" t="str" cm="1">
        <f t="array" ref="C114">IFERROR(INDEX(InTutoring[],SMALL(IF(InTutoring[Unit 1 Post-Test 1]="Yes",ROW(AssessmentData[])-1),ROW(112:112)),1),"")</f>
        <v/>
      </c>
      <c r="D114" s="129" t="str" cm="1">
        <f t="array" ref="D114">IFERROR(INDEX(InTutoring[],SMALL(IF(InTutoring[Unit 1 Post-Test 2]="Yes",ROW(AssessmentData[])-1),ROW(112:112)),1),"")</f>
        <v/>
      </c>
      <c r="E114" s="129" t="str" cm="1">
        <f t="array" ref="E114">IFERROR(INDEX(InTutoring[],SMALL(IF(InTutoring[Unit 1 Post-Test 3]="Yes",ROW(AssessmentData[])-1),ROW(112:112)),1),"")</f>
        <v/>
      </c>
      <c r="F114" s="129" t="str" cm="1">
        <f t="array" ref="F114">IFERROR(INDEX(InTutoring[],SMALL(IF(InTutoring[Unit 1 Post-Test 4]="Yes",ROW(AssessmentData[])-1),ROW(112:112)),1),"")</f>
        <v/>
      </c>
      <c r="G114" s="131"/>
      <c r="H114" s="132"/>
      <c r="I114" s="129" t="str" cm="1">
        <f t="array" ref="I114">IFERROR(INDEX(InTutoring[],SMALL(IF(InTutoring[Unit 1 Assessment]="Yes",ROW(AssessmentData[])-1),ROW(112:112)),1),"")</f>
        <v/>
      </c>
      <c r="J114" s="129" t="str" cm="1">
        <f t="array" ref="J114">IFERROR(INDEX(InTutoring[],SMALL(IF(InTutoring[Unit 2 Post-Test 1]="Yes",ROW(AssessmentData[])-1),ROW(112:112)),1),"")</f>
        <v/>
      </c>
      <c r="K114" s="129" t="str" cm="1">
        <f t="array" ref="K114">IFERROR(INDEX(InTutoring[],SMALL(IF(InTutoring[Unit 2 Post-Test 2]="Yes",ROW(AssessmentData[])-1),ROW(112:112)),1),"")</f>
        <v/>
      </c>
      <c r="L114" s="129" t="str" cm="1">
        <f t="array" ref="L114">IFERROR(INDEX(InTutoring[],SMALL(IF(InTutoring[Unit 2 Post-Test 3]="Yes",ROW(AssessmentData[])-1),ROW(112:112)),1),"")</f>
        <v/>
      </c>
      <c r="M114" s="129" t="str" cm="1">
        <f t="array" ref="M114">IFERROR(INDEX(InTutoring[],SMALL(IF(InTutoring[Unit 2 Post-Test 4]="Yes",ROW(AssessmentData[])-1),ROW(112:112)),1),"")</f>
        <v/>
      </c>
      <c r="N114" s="129" t="str" cm="1">
        <f t="array" ref="N114">IFERROR(INDEX(InTutoring[],SMALL(IF(InTutoring[Unit 2 Post-Test 5]="Yes",ROW(AssessmentData[])-1),ROW(112:112)),1),"")</f>
        <v/>
      </c>
      <c r="O114" s="132"/>
      <c r="P114" s="129" t="str" cm="1">
        <f t="array" ref="P114">IFERROR(INDEX(InTutoring[],SMALL(IF(InTutoring[Unit 2 Assessment]="Yes",ROW(AssessmentData[])-1),ROW(112:112)),1),"")</f>
        <v/>
      </c>
      <c r="Q114" s="129" t="str" cm="1">
        <f t="array" ref="Q114">IFERROR(INDEX(InTutoring[],SMALL(IF(InTutoring[Unit 3 Post-Test 1]="Yes",ROW(AssessmentData[])-1),ROW(112:112)),1),"")</f>
        <v/>
      </c>
      <c r="R114" s="129" t="str" cm="1">
        <f t="array" ref="R114">IFERROR(INDEX(InTutoring[],SMALL(IF(InTutoring[Unit 3 Post-Test 2]="Yes",ROW(AssessmentData[])-1),ROW(112:112)),1),"")</f>
        <v/>
      </c>
      <c r="S114" s="129" t="str" cm="1">
        <f t="array" ref="S114">IFERROR(INDEX(InTutoring[],SMALL(IF(InTutoring[Unit 3 Post-Test 3]="Yes",ROW(AssessmentData[])-1),ROW(112:112)),1),"")</f>
        <v/>
      </c>
      <c r="T114" s="129" t="str" cm="1">
        <f t="array" ref="T114">IFERROR(INDEX(InTutoring[],SMALL(IF(InTutoring[Unit 3 Post-Test 4]="Yes",ROW(AssessmentData[])-1),ROW(112:112)),1),"")</f>
        <v/>
      </c>
      <c r="U114" s="129" t="str" cm="1">
        <f t="array" ref="U114">IFERROR(INDEX(InTutoring[],SMALL(IF(InTutoring[Unit 3 Post-Test 5]="Yes",ROW(AssessmentData[])-1),ROW(112:112)),1),"")</f>
        <v/>
      </c>
      <c r="V114" s="132"/>
      <c r="W114" s="129" t="str" cm="1">
        <f t="array" ref="W114">IFERROR(INDEX(InTutoring[],SMALL(IF(InTutoring[Unit 3 Assessment]="Yes",ROW(AssessmentData[])-1),ROW(112:112)),1),"")</f>
        <v/>
      </c>
      <c r="X114" s="129" t="str" cm="1">
        <f t="array" ref="X114">IFERROR(INDEX(InTutoring[],SMALL(IF(InTutoring[Unit 4 Post-Test 1]="Yes",ROW(AssessmentData[])-1),ROW(112:112)),1),"")</f>
        <v/>
      </c>
      <c r="Y114" s="129" t="str" cm="1">
        <f t="array" ref="Y114">IFERROR(INDEX(InTutoring[],SMALL(IF(InTutoring[Unit 4 Post-Test 2]="Yes",ROW(AssessmentData[])-1),ROW(112:112)),1),"")</f>
        <v/>
      </c>
      <c r="Z114" s="129" t="str" cm="1">
        <f t="array" ref="Z114">IFERROR(INDEX(InTutoring[],SMALL(IF(InTutoring[Unit 4 Post-Test 3]="Yes",ROW(AssessmentData[])-1),ROW(112:112)),1),"")</f>
        <v/>
      </c>
      <c r="AA114" s="129" t="str" cm="1">
        <f t="array" ref="AA114">IFERROR(INDEX(InTutoring[],SMALL(IF(InTutoring[Unit 4 Post-Test 4]="Yes",ROW(AssessmentData[])-1),ROW(112:112)),1),"")</f>
        <v/>
      </c>
      <c r="AB114" s="129" t="str" cm="1">
        <f t="array" ref="AB114">IFERROR(INDEX(InTutoring[],SMALL(IF(InTutoring[Unit 4 Post-Test 5]="Yes",ROW(AssessmentData[])-1),ROW(112:112)),1),"")</f>
        <v/>
      </c>
      <c r="AC114" s="132"/>
      <c r="AD114" s="129" t="str" cm="1">
        <f t="array" ref="AD114">IFERROR(INDEX(InTutoring[],SMALL(IF(InTutoring[Unit 4 Assessment]="Yes",ROW(AssessmentData[])-1),ROW(112:112)),1),"")</f>
        <v/>
      </c>
      <c r="AE114" s="129" t="str" cm="1">
        <f t="array" ref="AE114">IFERROR(INDEX(InTutoring[],SMALL(IF(InTutoring[Unit 5 Post-Test 1]="Yes",ROW(AssessmentData[])-1),ROW(112:112)),1),"")</f>
        <v/>
      </c>
      <c r="AF114" s="129" t="str" cm="1">
        <f t="array" ref="AF114">IFERROR(INDEX(InTutoring[],SMALL(IF(InTutoring[Unit 5 Post-Test 2]="Yes",ROW(AssessmentData[])-1),ROW(112:112)),1),"")</f>
        <v/>
      </c>
      <c r="AG114" s="129" t="str" cm="1">
        <f t="array" ref="AG114">IFERROR(INDEX(InTutoring[],SMALL(IF(InTutoring[Unit 5 Post-Test 3]="Yes",ROW(AssessmentData[])-1),ROW(112:112)),1),"")</f>
        <v/>
      </c>
      <c r="AH114" s="129" t="str" cm="1">
        <f t="array" ref="AH114">IFERROR(INDEX(InTutoring[],SMALL(IF(InTutoring[Unit 5 Post-Test 4]="Yes",ROW(AssessmentData[])-1),ROW(112:112)),1),"")</f>
        <v/>
      </c>
      <c r="AI114" s="129" t="str" cm="1">
        <f t="array" ref="AI114">IFERROR(INDEX(InTutoring[],SMALL(IF(InTutoring[Unit 5 Post-Test 5]="Yes",ROW(AssessmentData[])-1),ROW(112:112)),1),"")</f>
        <v/>
      </c>
      <c r="AJ114" s="132"/>
      <c r="AK114" s="129" t="str" cm="1">
        <f t="array" ref="AK114">IFERROR(INDEX(InTutoring[],SMALL(IF(InTutoring[Unit 5 Assessment]="Yes",ROW(AssessmentData[])-1),ROW(112:112)),1),"")</f>
        <v/>
      </c>
      <c r="AL114" s="129" t="str" cm="1">
        <f t="array" ref="AL114">IFERROR(INDEX(InTutoring[],SMALL(IF(InTutoring[Unit 6 Post-Test 1]="Yes",ROW(AssessmentData[])-1),ROW(112:112)),1),"")</f>
        <v/>
      </c>
      <c r="AM114" s="129" t="str" cm="1">
        <f t="array" ref="AM114">IFERROR(INDEX(InTutoring[],SMALL(IF(InTutoring[Unit 6 Post-Test 2]="Yes",ROW(AssessmentData[])-1),ROW(112:112)),1),"")</f>
        <v/>
      </c>
      <c r="AN114" s="129" t="str" cm="1">
        <f t="array" ref="AN114">IFERROR(INDEX(InTutoring[],SMALL(IF(InTutoring[Unit 6 Post-Test 3]="Yes",ROW(AssessmentData[])-1),ROW(112:112)),1),"")</f>
        <v/>
      </c>
      <c r="AO114" s="129" t="str" cm="1">
        <f t="array" ref="AO114">IFERROR(INDEX(InTutoring[],SMALL(IF(InTutoring[Unit 6 Post-Test 4]="Yes",ROW(AssessmentData[])-1),ROW(112:112)),1),"")</f>
        <v/>
      </c>
      <c r="AP114" s="129" t="str" cm="1">
        <f t="array" ref="AP114">IFERROR(INDEX(InTutoring[],SMALL(IF(InTutoring[Unit 6 Post-Test 5]="Yes",ROW(AssessmentData[])-1),ROW(112:112)),1),"")</f>
        <v/>
      </c>
    </row>
    <row r="115" spans="2:42" x14ac:dyDescent="0.25">
      <c r="B115" s="129" t="str" cm="1">
        <f t="array" ref="B115">IFERROR(INDEX(InTutoring[],SMALL(IF(InTutoring[BOY Benchmark]="Yes",ROW(AssessmentData[])-1),ROW(113:113)),1),"")</f>
        <v/>
      </c>
      <c r="C115" s="129" t="str" cm="1">
        <f t="array" ref="C115">IFERROR(INDEX(InTutoring[],SMALL(IF(InTutoring[Unit 1 Post-Test 1]="Yes",ROW(AssessmentData[])-1),ROW(113:113)),1),"")</f>
        <v/>
      </c>
      <c r="D115" s="129" t="str" cm="1">
        <f t="array" ref="D115">IFERROR(INDEX(InTutoring[],SMALL(IF(InTutoring[Unit 1 Post-Test 2]="Yes",ROW(AssessmentData[])-1),ROW(113:113)),1),"")</f>
        <v/>
      </c>
      <c r="E115" s="129" t="str" cm="1">
        <f t="array" ref="E115">IFERROR(INDEX(InTutoring[],SMALL(IF(InTutoring[Unit 1 Post-Test 3]="Yes",ROW(AssessmentData[])-1),ROW(113:113)),1),"")</f>
        <v/>
      </c>
      <c r="F115" s="129" t="str" cm="1">
        <f t="array" ref="F115">IFERROR(INDEX(InTutoring[],SMALL(IF(InTutoring[Unit 1 Post-Test 4]="Yes",ROW(AssessmentData[])-1),ROW(113:113)),1),"")</f>
        <v/>
      </c>
      <c r="G115" s="131"/>
      <c r="H115" s="132"/>
      <c r="I115" s="129" t="str" cm="1">
        <f t="array" ref="I115">IFERROR(INDEX(InTutoring[],SMALL(IF(InTutoring[Unit 1 Assessment]="Yes",ROW(AssessmentData[])-1),ROW(113:113)),1),"")</f>
        <v/>
      </c>
      <c r="J115" s="129" t="str" cm="1">
        <f t="array" ref="J115">IFERROR(INDEX(InTutoring[],SMALL(IF(InTutoring[Unit 2 Post-Test 1]="Yes",ROW(AssessmentData[])-1),ROW(113:113)),1),"")</f>
        <v/>
      </c>
      <c r="K115" s="129" t="str" cm="1">
        <f t="array" ref="K115">IFERROR(INDEX(InTutoring[],SMALL(IF(InTutoring[Unit 2 Post-Test 2]="Yes",ROW(AssessmentData[])-1),ROW(113:113)),1),"")</f>
        <v/>
      </c>
      <c r="L115" s="129" t="str" cm="1">
        <f t="array" ref="L115">IFERROR(INDEX(InTutoring[],SMALL(IF(InTutoring[Unit 2 Post-Test 3]="Yes",ROW(AssessmentData[])-1),ROW(113:113)),1),"")</f>
        <v/>
      </c>
      <c r="M115" s="129" t="str" cm="1">
        <f t="array" ref="M115">IFERROR(INDEX(InTutoring[],SMALL(IF(InTutoring[Unit 2 Post-Test 4]="Yes",ROW(AssessmentData[])-1),ROW(113:113)),1),"")</f>
        <v/>
      </c>
      <c r="N115" s="129" t="str" cm="1">
        <f t="array" ref="N115">IFERROR(INDEX(InTutoring[],SMALL(IF(InTutoring[Unit 2 Post-Test 5]="Yes",ROW(AssessmentData[])-1),ROW(113:113)),1),"")</f>
        <v/>
      </c>
      <c r="O115" s="132"/>
      <c r="P115" s="129" t="str" cm="1">
        <f t="array" ref="P115">IFERROR(INDEX(InTutoring[],SMALL(IF(InTutoring[Unit 2 Assessment]="Yes",ROW(AssessmentData[])-1),ROW(113:113)),1),"")</f>
        <v/>
      </c>
      <c r="Q115" s="129" t="str" cm="1">
        <f t="array" ref="Q115">IFERROR(INDEX(InTutoring[],SMALL(IF(InTutoring[Unit 3 Post-Test 1]="Yes",ROW(AssessmentData[])-1),ROW(113:113)),1),"")</f>
        <v/>
      </c>
      <c r="R115" s="129" t="str" cm="1">
        <f t="array" ref="R115">IFERROR(INDEX(InTutoring[],SMALL(IF(InTutoring[Unit 3 Post-Test 2]="Yes",ROW(AssessmentData[])-1),ROW(113:113)),1),"")</f>
        <v/>
      </c>
      <c r="S115" s="129" t="str" cm="1">
        <f t="array" ref="S115">IFERROR(INDEX(InTutoring[],SMALL(IF(InTutoring[Unit 3 Post-Test 3]="Yes",ROW(AssessmentData[])-1),ROW(113:113)),1),"")</f>
        <v/>
      </c>
      <c r="T115" s="129" t="str" cm="1">
        <f t="array" ref="T115">IFERROR(INDEX(InTutoring[],SMALL(IF(InTutoring[Unit 3 Post-Test 4]="Yes",ROW(AssessmentData[])-1),ROW(113:113)),1),"")</f>
        <v/>
      </c>
      <c r="U115" s="129" t="str" cm="1">
        <f t="array" ref="U115">IFERROR(INDEX(InTutoring[],SMALL(IF(InTutoring[Unit 3 Post-Test 5]="Yes",ROW(AssessmentData[])-1),ROW(113:113)),1),"")</f>
        <v/>
      </c>
      <c r="V115" s="132"/>
      <c r="W115" s="129" t="str" cm="1">
        <f t="array" ref="W115">IFERROR(INDEX(InTutoring[],SMALL(IF(InTutoring[Unit 3 Assessment]="Yes",ROW(AssessmentData[])-1),ROW(113:113)),1),"")</f>
        <v/>
      </c>
      <c r="X115" s="129" t="str" cm="1">
        <f t="array" ref="X115">IFERROR(INDEX(InTutoring[],SMALL(IF(InTutoring[Unit 4 Post-Test 1]="Yes",ROW(AssessmentData[])-1),ROW(113:113)),1),"")</f>
        <v/>
      </c>
      <c r="Y115" s="129" t="str" cm="1">
        <f t="array" ref="Y115">IFERROR(INDEX(InTutoring[],SMALL(IF(InTutoring[Unit 4 Post-Test 2]="Yes",ROW(AssessmentData[])-1),ROW(113:113)),1),"")</f>
        <v/>
      </c>
      <c r="Z115" s="129" t="str" cm="1">
        <f t="array" ref="Z115">IFERROR(INDEX(InTutoring[],SMALL(IF(InTutoring[Unit 4 Post-Test 3]="Yes",ROW(AssessmentData[])-1),ROW(113:113)),1),"")</f>
        <v/>
      </c>
      <c r="AA115" s="129" t="str" cm="1">
        <f t="array" ref="AA115">IFERROR(INDEX(InTutoring[],SMALL(IF(InTutoring[Unit 4 Post-Test 4]="Yes",ROW(AssessmentData[])-1),ROW(113:113)),1),"")</f>
        <v/>
      </c>
      <c r="AB115" s="129" t="str" cm="1">
        <f t="array" ref="AB115">IFERROR(INDEX(InTutoring[],SMALL(IF(InTutoring[Unit 4 Post-Test 5]="Yes",ROW(AssessmentData[])-1),ROW(113:113)),1),"")</f>
        <v/>
      </c>
      <c r="AC115" s="132"/>
      <c r="AD115" s="129" t="str" cm="1">
        <f t="array" ref="AD115">IFERROR(INDEX(InTutoring[],SMALL(IF(InTutoring[Unit 4 Assessment]="Yes",ROW(AssessmentData[])-1),ROW(113:113)),1),"")</f>
        <v/>
      </c>
      <c r="AE115" s="129" t="str" cm="1">
        <f t="array" ref="AE115">IFERROR(INDEX(InTutoring[],SMALL(IF(InTutoring[Unit 5 Post-Test 1]="Yes",ROW(AssessmentData[])-1),ROW(113:113)),1),"")</f>
        <v/>
      </c>
      <c r="AF115" s="129" t="str" cm="1">
        <f t="array" ref="AF115">IFERROR(INDEX(InTutoring[],SMALL(IF(InTutoring[Unit 5 Post-Test 2]="Yes",ROW(AssessmentData[])-1),ROW(113:113)),1),"")</f>
        <v/>
      </c>
      <c r="AG115" s="129" t="str" cm="1">
        <f t="array" ref="AG115">IFERROR(INDEX(InTutoring[],SMALL(IF(InTutoring[Unit 5 Post-Test 3]="Yes",ROW(AssessmentData[])-1),ROW(113:113)),1),"")</f>
        <v/>
      </c>
      <c r="AH115" s="129" t="str" cm="1">
        <f t="array" ref="AH115">IFERROR(INDEX(InTutoring[],SMALL(IF(InTutoring[Unit 5 Post-Test 4]="Yes",ROW(AssessmentData[])-1),ROW(113:113)),1),"")</f>
        <v/>
      </c>
      <c r="AI115" s="129" t="str" cm="1">
        <f t="array" ref="AI115">IFERROR(INDEX(InTutoring[],SMALL(IF(InTutoring[Unit 5 Post-Test 5]="Yes",ROW(AssessmentData[])-1),ROW(113:113)),1),"")</f>
        <v/>
      </c>
      <c r="AJ115" s="132"/>
      <c r="AK115" s="129" t="str" cm="1">
        <f t="array" ref="AK115">IFERROR(INDEX(InTutoring[],SMALL(IF(InTutoring[Unit 5 Assessment]="Yes",ROW(AssessmentData[])-1),ROW(113:113)),1),"")</f>
        <v/>
      </c>
      <c r="AL115" s="129" t="str" cm="1">
        <f t="array" ref="AL115">IFERROR(INDEX(InTutoring[],SMALL(IF(InTutoring[Unit 6 Post-Test 1]="Yes",ROW(AssessmentData[])-1),ROW(113:113)),1),"")</f>
        <v/>
      </c>
      <c r="AM115" s="129" t="str" cm="1">
        <f t="array" ref="AM115">IFERROR(INDEX(InTutoring[],SMALL(IF(InTutoring[Unit 6 Post-Test 2]="Yes",ROW(AssessmentData[])-1),ROW(113:113)),1),"")</f>
        <v/>
      </c>
      <c r="AN115" s="129" t="str" cm="1">
        <f t="array" ref="AN115">IFERROR(INDEX(InTutoring[],SMALL(IF(InTutoring[Unit 6 Post-Test 3]="Yes",ROW(AssessmentData[])-1),ROW(113:113)),1),"")</f>
        <v/>
      </c>
      <c r="AO115" s="129" t="str" cm="1">
        <f t="array" ref="AO115">IFERROR(INDEX(InTutoring[],SMALL(IF(InTutoring[Unit 6 Post-Test 4]="Yes",ROW(AssessmentData[])-1),ROW(113:113)),1),"")</f>
        <v/>
      </c>
      <c r="AP115" s="129" t="str" cm="1">
        <f t="array" ref="AP115">IFERROR(INDEX(InTutoring[],SMALL(IF(InTutoring[Unit 6 Post-Test 5]="Yes",ROW(AssessmentData[])-1),ROW(113:113)),1),"")</f>
        <v/>
      </c>
    </row>
    <row r="116" spans="2:42" x14ac:dyDescent="0.25">
      <c r="B116" s="129" t="str" cm="1">
        <f t="array" ref="B116">IFERROR(INDEX(InTutoring[],SMALL(IF(InTutoring[BOY Benchmark]="Yes",ROW(AssessmentData[])-1),ROW(114:114)),1),"")</f>
        <v/>
      </c>
      <c r="C116" s="129" t="str" cm="1">
        <f t="array" ref="C116">IFERROR(INDEX(InTutoring[],SMALL(IF(InTutoring[Unit 1 Post-Test 1]="Yes",ROW(AssessmentData[])-1),ROW(114:114)),1),"")</f>
        <v/>
      </c>
      <c r="D116" s="129" t="str" cm="1">
        <f t="array" ref="D116">IFERROR(INDEX(InTutoring[],SMALL(IF(InTutoring[Unit 1 Post-Test 2]="Yes",ROW(AssessmentData[])-1),ROW(114:114)),1),"")</f>
        <v/>
      </c>
      <c r="E116" s="129" t="str" cm="1">
        <f t="array" ref="E116">IFERROR(INDEX(InTutoring[],SMALL(IF(InTutoring[Unit 1 Post-Test 3]="Yes",ROW(AssessmentData[])-1),ROW(114:114)),1),"")</f>
        <v/>
      </c>
      <c r="F116" s="129" t="str" cm="1">
        <f t="array" ref="F116">IFERROR(INDEX(InTutoring[],SMALL(IF(InTutoring[Unit 1 Post-Test 4]="Yes",ROW(AssessmentData[])-1),ROW(114:114)),1),"")</f>
        <v/>
      </c>
      <c r="G116" s="131"/>
      <c r="H116" s="132"/>
      <c r="I116" s="129" t="str" cm="1">
        <f t="array" ref="I116">IFERROR(INDEX(InTutoring[],SMALL(IF(InTutoring[Unit 1 Assessment]="Yes",ROW(AssessmentData[])-1),ROW(114:114)),1),"")</f>
        <v/>
      </c>
      <c r="J116" s="129" t="str" cm="1">
        <f t="array" ref="J116">IFERROR(INDEX(InTutoring[],SMALL(IF(InTutoring[Unit 2 Post-Test 1]="Yes",ROW(AssessmentData[])-1),ROW(114:114)),1),"")</f>
        <v/>
      </c>
      <c r="K116" s="129" t="str" cm="1">
        <f t="array" ref="K116">IFERROR(INDEX(InTutoring[],SMALL(IF(InTutoring[Unit 2 Post-Test 2]="Yes",ROW(AssessmentData[])-1),ROW(114:114)),1),"")</f>
        <v/>
      </c>
      <c r="L116" s="129" t="str" cm="1">
        <f t="array" ref="L116">IFERROR(INDEX(InTutoring[],SMALL(IF(InTutoring[Unit 2 Post-Test 3]="Yes",ROW(AssessmentData[])-1),ROW(114:114)),1),"")</f>
        <v/>
      </c>
      <c r="M116" s="129" t="str" cm="1">
        <f t="array" ref="M116">IFERROR(INDEX(InTutoring[],SMALL(IF(InTutoring[Unit 2 Post-Test 4]="Yes",ROW(AssessmentData[])-1),ROW(114:114)),1),"")</f>
        <v/>
      </c>
      <c r="N116" s="129" t="str" cm="1">
        <f t="array" ref="N116">IFERROR(INDEX(InTutoring[],SMALL(IF(InTutoring[Unit 2 Post-Test 5]="Yes",ROW(AssessmentData[])-1),ROW(114:114)),1),"")</f>
        <v/>
      </c>
      <c r="O116" s="132"/>
      <c r="P116" s="129" t="str" cm="1">
        <f t="array" ref="P116">IFERROR(INDEX(InTutoring[],SMALL(IF(InTutoring[Unit 2 Assessment]="Yes",ROW(AssessmentData[])-1),ROW(114:114)),1),"")</f>
        <v/>
      </c>
      <c r="Q116" s="129" t="str" cm="1">
        <f t="array" ref="Q116">IFERROR(INDEX(InTutoring[],SMALL(IF(InTutoring[Unit 3 Post-Test 1]="Yes",ROW(AssessmentData[])-1),ROW(114:114)),1),"")</f>
        <v/>
      </c>
      <c r="R116" s="129" t="str" cm="1">
        <f t="array" ref="R116">IFERROR(INDEX(InTutoring[],SMALL(IF(InTutoring[Unit 3 Post-Test 2]="Yes",ROW(AssessmentData[])-1),ROW(114:114)),1),"")</f>
        <v/>
      </c>
      <c r="S116" s="129" t="str" cm="1">
        <f t="array" ref="S116">IFERROR(INDEX(InTutoring[],SMALL(IF(InTutoring[Unit 3 Post-Test 3]="Yes",ROW(AssessmentData[])-1),ROW(114:114)),1),"")</f>
        <v/>
      </c>
      <c r="T116" s="129" t="str" cm="1">
        <f t="array" ref="T116">IFERROR(INDEX(InTutoring[],SMALL(IF(InTutoring[Unit 3 Post-Test 4]="Yes",ROW(AssessmentData[])-1),ROW(114:114)),1),"")</f>
        <v/>
      </c>
      <c r="U116" s="129" t="str" cm="1">
        <f t="array" ref="U116">IFERROR(INDEX(InTutoring[],SMALL(IF(InTutoring[Unit 3 Post-Test 5]="Yes",ROW(AssessmentData[])-1),ROW(114:114)),1),"")</f>
        <v/>
      </c>
      <c r="V116" s="132"/>
      <c r="W116" s="129" t="str" cm="1">
        <f t="array" ref="W116">IFERROR(INDEX(InTutoring[],SMALL(IF(InTutoring[Unit 3 Assessment]="Yes",ROW(AssessmentData[])-1),ROW(114:114)),1),"")</f>
        <v/>
      </c>
      <c r="X116" s="129" t="str" cm="1">
        <f t="array" ref="X116">IFERROR(INDEX(InTutoring[],SMALL(IF(InTutoring[Unit 4 Post-Test 1]="Yes",ROW(AssessmentData[])-1),ROW(114:114)),1),"")</f>
        <v/>
      </c>
      <c r="Y116" s="129" t="str" cm="1">
        <f t="array" ref="Y116">IFERROR(INDEX(InTutoring[],SMALL(IF(InTutoring[Unit 4 Post-Test 2]="Yes",ROW(AssessmentData[])-1),ROW(114:114)),1),"")</f>
        <v/>
      </c>
      <c r="Z116" s="129" t="str" cm="1">
        <f t="array" ref="Z116">IFERROR(INDEX(InTutoring[],SMALL(IF(InTutoring[Unit 4 Post-Test 3]="Yes",ROW(AssessmentData[])-1),ROW(114:114)),1),"")</f>
        <v/>
      </c>
      <c r="AA116" s="129" t="str" cm="1">
        <f t="array" ref="AA116">IFERROR(INDEX(InTutoring[],SMALL(IF(InTutoring[Unit 4 Post-Test 4]="Yes",ROW(AssessmentData[])-1),ROW(114:114)),1),"")</f>
        <v/>
      </c>
      <c r="AB116" s="129" t="str" cm="1">
        <f t="array" ref="AB116">IFERROR(INDEX(InTutoring[],SMALL(IF(InTutoring[Unit 4 Post-Test 5]="Yes",ROW(AssessmentData[])-1),ROW(114:114)),1),"")</f>
        <v/>
      </c>
      <c r="AC116" s="132"/>
      <c r="AD116" s="129" t="str" cm="1">
        <f t="array" ref="AD116">IFERROR(INDEX(InTutoring[],SMALL(IF(InTutoring[Unit 4 Assessment]="Yes",ROW(AssessmentData[])-1),ROW(114:114)),1),"")</f>
        <v/>
      </c>
      <c r="AE116" s="129" t="str" cm="1">
        <f t="array" ref="AE116">IFERROR(INDEX(InTutoring[],SMALL(IF(InTutoring[Unit 5 Post-Test 1]="Yes",ROW(AssessmentData[])-1),ROW(114:114)),1),"")</f>
        <v/>
      </c>
      <c r="AF116" s="129" t="str" cm="1">
        <f t="array" ref="AF116">IFERROR(INDEX(InTutoring[],SMALL(IF(InTutoring[Unit 5 Post-Test 2]="Yes",ROW(AssessmentData[])-1),ROW(114:114)),1),"")</f>
        <v/>
      </c>
      <c r="AG116" s="129" t="str" cm="1">
        <f t="array" ref="AG116">IFERROR(INDEX(InTutoring[],SMALL(IF(InTutoring[Unit 5 Post-Test 3]="Yes",ROW(AssessmentData[])-1),ROW(114:114)),1),"")</f>
        <v/>
      </c>
      <c r="AH116" s="129" t="str" cm="1">
        <f t="array" ref="AH116">IFERROR(INDEX(InTutoring[],SMALL(IF(InTutoring[Unit 5 Post-Test 4]="Yes",ROW(AssessmentData[])-1),ROW(114:114)),1),"")</f>
        <v/>
      </c>
      <c r="AI116" s="129" t="str" cm="1">
        <f t="array" ref="AI116">IFERROR(INDEX(InTutoring[],SMALL(IF(InTutoring[Unit 5 Post-Test 5]="Yes",ROW(AssessmentData[])-1),ROW(114:114)),1),"")</f>
        <v/>
      </c>
      <c r="AJ116" s="132"/>
      <c r="AK116" s="129" t="str" cm="1">
        <f t="array" ref="AK116">IFERROR(INDEX(InTutoring[],SMALL(IF(InTutoring[Unit 5 Assessment]="Yes",ROW(AssessmentData[])-1),ROW(114:114)),1),"")</f>
        <v/>
      </c>
      <c r="AL116" s="129" t="str" cm="1">
        <f t="array" ref="AL116">IFERROR(INDEX(InTutoring[],SMALL(IF(InTutoring[Unit 6 Post-Test 1]="Yes",ROW(AssessmentData[])-1),ROW(114:114)),1),"")</f>
        <v/>
      </c>
      <c r="AM116" s="129" t="str" cm="1">
        <f t="array" ref="AM116">IFERROR(INDEX(InTutoring[],SMALL(IF(InTutoring[Unit 6 Post-Test 2]="Yes",ROW(AssessmentData[])-1),ROW(114:114)),1),"")</f>
        <v/>
      </c>
      <c r="AN116" s="129" t="str" cm="1">
        <f t="array" ref="AN116">IFERROR(INDEX(InTutoring[],SMALL(IF(InTutoring[Unit 6 Post-Test 3]="Yes",ROW(AssessmentData[])-1),ROW(114:114)),1),"")</f>
        <v/>
      </c>
      <c r="AO116" s="129" t="str" cm="1">
        <f t="array" ref="AO116">IFERROR(INDEX(InTutoring[],SMALL(IF(InTutoring[Unit 6 Post-Test 4]="Yes",ROW(AssessmentData[])-1),ROW(114:114)),1),"")</f>
        <v/>
      </c>
      <c r="AP116" s="129" t="str" cm="1">
        <f t="array" ref="AP116">IFERROR(INDEX(InTutoring[],SMALL(IF(InTutoring[Unit 6 Post-Test 5]="Yes",ROW(AssessmentData[])-1),ROW(114:114)),1),"")</f>
        <v/>
      </c>
    </row>
    <row r="117" spans="2:42" x14ac:dyDescent="0.25">
      <c r="B117" s="129" t="str" cm="1">
        <f t="array" ref="B117">IFERROR(INDEX(InTutoring[],SMALL(IF(InTutoring[BOY Benchmark]="Yes",ROW(AssessmentData[])-1),ROW(115:115)),1),"")</f>
        <v/>
      </c>
      <c r="C117" s="129" t="str" cm="1">
        <f t="array" ref="C117">IFERROR(INDEX(InTutoring[],SMALL(IF(InTutoring[Unit 1 Post-Test 1]="Yes",ROW(AssessmentData[])-1),ROW(115:115)),1),"")</f>
        <v/>
      </c>
      <c r="D117" s="129" t="str" cm="1">
        <f t="array" ref="D117">IFERROR(INDEX(InTutoring[],SMALL(IF(InTutoring[Unit 1 Post-Test 2]="Yes",ROW(AssessmentData[])-1),ROW(115:115)),1),"")</f>
        <v/>
      </c>
      <c r="E117" s="129" t="str" cm="1">
        <f t="array" ref="E117">IFERROR(INDEX(InTutoring[],SMALL(IF(InTutoring[Unit 1 Post-Test 3]="Yes",ROW(AssessmentData[])-1),ROW(115:115)),1),"")</f>
        <v/>
      </c>
      <c r="F117" s="129" t="str" cm="1">
        <f t="array" ref="F117">IFERROR(INDEX(InTutoring[],SMALL(IF(InTutoring[Unit 1 Post-Test 4]="Yes",ROW(AssessmentData[])-1),ROW(115:115)),1),"")</f>
        <v/>
      </c>
      <c r="G117" s="131"/>
      <c r="H117" s="132"/>
      <c r="I117" s="129" t="str" cm="1">
        <f t="array" ref="I117">IFERROR(INDEX(InTutoring[],SMALL(IF(InTutoring[Unit 1 Assessment]="Yes",ROW(AssessmentData[])-1),ROW(115:115)),1),"")</f>
        <v/>
      </c>
      <c r="J117" s="129" t="str" cm="1">
        <f t="array" ref="J117">IFERROR(INDEX(InTutoring[],SMALL(IF(InTutoring[Unit 2 Post-Test 1]="Yes",ROW(AssessmentData[])-1),ROW(115:115)),1),"")</f>
        <v/>
      </c>
      <c r="K117" s="129" t="str" cm="1">
        <f t="array" ref="K117">IFERROR(INDEX(InTutoring[],SMALL(IF(InTutoring[Unit 2 Post-Test 2]="Yes",ROW(AssessmentData[])-1),ROW(115:115)),1),"")</f>
        <v/>
      </c>
      <c r="L117" s="129" t="str" cm="1">
        <f t="array" ref="L117">IFERROR(INDEX(InTutoring[],SMALL(IF(InTutoring[Unit 2 Post-Test 3]="Yes",ROW(AssessmentData[])-1),ROW(115:115)),1),"")</f>
        <v/>
      </c>
      <c r="M117" s="129" t="str" cm="1">
        <f t="array" ref="M117">IFERROR(INDEX(InTutoring[],SMALL(IF(InTutoring[Unit 2 Post-Test 4]="Yes",ROW(AssessmentData[])-1),ROW(115:115)),1),"")</f>
        <v/>
      </c>
      <c r="N117" s="129" t="str" cm="1">
        <f t="array" ref="N117">IFERROR(INDEX(InTutoring[],SMALL(IF(InTutoring[Unit 2 Post-Test 5]="Yes",ROW(AssessmentData[])-1),ROW(115:115)),1),"")</f>
        <v/>
      </c>
      <c r="O117" s="132"/>
      <c r="P117" s="129" t="str" cm="1">
        <f t="array" ref="P117">IFERROR(INDEX(InTutoring[],SMALL(IF(InTutoring[Unit 2 Assessment]="Yes",ROW(AssessmentData[])-1),ROW(115:115)),1),"")</f>
        <v/>
      </c>
      <c r="Q117" s="129" t="str" cm="1">
        <f t="array" ref="Q117">IFERROR(INDEX(InTutoring[],SMALL(IF(InTutoring[Unit 3 Post-Test 1]="Yes",ROW(AssessmentData[])-1),ROW(115:115)),1),"")</f>
        <v/>
      </c>
      <c r="R117" s="129" t="str" cm="1">
        <f t="array" ref="R117">IFERROR(INDEX(InTutoring[],SMALL(IF(InTutoring[Unit 3 Post-Test 2]="Yes",ROW(AssessmentData[])-1),ROW(115:115)),1),"")</f>
        <v/>
      </c>
      <c r="S117" s="129" t="str" cm="1">
        <f t="array" ref="S117">IFERROR(INDEX(InTutoring[],SMALL(IF(InTutoring[Unit 3 Post-Test 3]="Yes",ROW(AssessmentData[])-1),ROW(115:115)),1),"")</f>
        <v/>
      </c>
      <c r="T117" s="129" t="str" cm="1">
        <f t="array" ref="T117">IFERROR(INDEX(InTutoring[],SMALL(IF(InTutoring[Unit 3 Post-Test 4]="Yes",ROW(AssessmentData[])-1),ROW(115:115)),1),"")</f>
        <v/>
      </c>
      <c r="U117" s="129" t="str" cm="1">
        <f t="array" ref="U117">IFERROR(INDEX(InTutoring[],SMALL(IF(InTutoring[Unit 3 Post-Test 5]="Yes",ROW(AssessmentData[])-1),ROW(115:115)),1),"")</f>
        <v/>
      </c>
      <c r="V117" s="132"/>
      <c r="W117" s="129" t="str" cm="1">
        <f t="array" ref="W117">IFERROR(INDEX(InTutoring[],SMALL(IF(InTutoring[Unit 3 Assessment]="Yes",ROW(AssessmentData[])-1),ROW(115:115)),1),"")</f>
        <v/>
      </c>
      <c r="X117" s="129" t="str" cm="1">
        <f t="array" ref="X117">IFERROR(INDEX(InTutoring[],SMALL(IF(InTutoring[Unit 4 Post-Test 1]="Yes",ROW(AssessmentData[])-1),ROW(115:115)),1),"")</f>
        <v/>
      </c>
      <c r="Y117" s="129" t="str" cm="1">
        <f t="array" ref="Y117">IFERROR(INDEX(InTutoring[],SMALL(IF(InTutoring[Unit 4 Post-Test 2]="Yes",ROW(AssessmentData[])-1),ROW(115:115)),1),"")</f>
        <v/>
      </c>
      <c r="Z117" s="129" t="str" cm="1">
        <f t="array" ref="Z117">IFERROR(INDEX(InTutoring[],SMALL(IF(InTutoring[Unit 4 Post-Test 3]="Yes",ROW(AssessmentData[])-1),ROW(115:115)),1),"")</f>
        <v/>
      </c>
      <c r="AA117" s="129" t="str" cm="1">
        <f t="array" ref="AA117">IFERROR(INDEX(InTutoring[],SMALL(IF(InTutoring[Unit 4 Post-Test 4]="Yes",ROW(AssessmentData[])-1),ROW(115:115)),1),"")</f>
        <v/>
      </c>
      <c r="AB117" s="129" t="str" cm="1">
        <f t="array" ref="AB117">IFERROR(INDEX(InTutoring[],SMALL(IF(InTutoring[Unit 4 Post-Test 5]="Yes",ROW(AssessmentData[])-1),ROW(115:115)),1),"")</f>
        <v/>
      </c>
      <c r="AC117" s="132"/>
      <c r="AD117" s="129" t="str" cm="1">
        <f t="array" ref="AD117">IFERROR(INDEX(InTutoring[],SMALL(IF(InTutoring[Unit 4 Assessment]="Yes",ROW(AssessmentData[])-1),ROW(115:115)),1),"")</f>
        <v/>
      </c>
      <c r="AE117" s="129" t="str" cm="1">
        <f t="array" ref="AE117">IFERROR(INDEX(InTutoring[],SMALL(IF(InTutoring[Unit 5 Post-Test 1]="Yes",ROW(AssessmentData[])-1),ROW(115:115)),1),"")</f>
        <v/>
      </c>
      <c r="AF117" s="129" t="str" cm="1">
        <f t="array" ref="AF117">IFERROR(INDEX(InTutoring[],SMALL(IF(InTutoring[Unit 5 Post-Test 2]="Yes",ROW(AssessmentData[])-1),ROW(115:115)),1),"")</f>
        <v/>
      </c>
      <c r="AG117" s="129" t="str" cm="1">
        <f t="array" ref="AG117">IFERROR(INDEX(InTutoring[],SMALL(IF(InTutoring[Unit 5 Post-Test 3]="Yes",ROW(AssessmentData[])-1),ROW(115:115)),1),"")</f>
        <v/>
      </c>
      <c r="AH117" s="129" t="str" cm="1">
        <f t="array" ref="AH117">IFERROR(INDEX(InTutoring[],SMALL(IF(InTutoring[Unit 5 Post-Test 4]="Yes",ROW(AssessmentData[])-1),ROW(115:115)),1),"")</f>
        <v/>
      </c>
      <c r="AI117" s="129" t="str" cm="1">
        <f t="array" ref="AI117">IFERROR(INDEX(InTutoring[],SMALL(IF(InTutoring[Unit 5 Post-Test 5]="Yes",ROW(AssessmentData[])-1),ROW(115:115)),1),"")</f>
        <v/>
      </c>
      <c r="AJ117" s="132"/>
      <c r="AK117" s="129" t="str" cm="1">
        <f t="array" ref="AK117">IFERROR(INDEX(InTutoring[],SMALL(IF(InTutoring[Unit 5 Assessment]="Yes",ROW(AssessmentData[])-1),ROW(115:115)),1),"")</f>
        <v/>
      </c>
      <c r="AL117" s="129" t="str" cm="1">
        <f t="array" ref="AL117">IFERROR(INDEX(InTutoring[],SMALL(IF(InTutoring[Unit 6 Post-Test 1]="Yes",ROW(AssessmentData[])-1),ROW(115:115)),1),"")</f>
        <v/>
      </c>
      <c r="AM117" s="129" t="str" cm="1">
        <f t="array" ref="AM117">IFERROR(INDEX(InTutoring[],SMALL(IF(InTutoring[Unit 6 Post-Test 2]="Yes",ROW(AssessmentData[])-1),ROW(115:115)),1),"")</f>
        <v/>
      </c>
      <c r="AN117" s="129" t="str" cm="1">
        <f t="array" ref="AN117">IFERROR(INDEX(InTutoring[],SMALL(IF(InTutoring[Unit 6 Post-Test 3]="Yes",ROW(AssessmentData[])-1),ROW(115:115)),1),"")</f>
        <v/>
      </c>
      <c r="AO117" s="129" t="str" cm="1">
        <f t="array" ref="AO117">IFERROR(INDEX(InTutoring[],SMALL(IF(InTutoring[Unit 6 Post-Test 4]="Yes",ROW(AssessmentData[])-1),ROW(115:115)),1),"")</f>
        <v/>
      </c>
      <c r="AP117" s="129" t="str" cm="1">
        <f t="array" ref="AP117">IFERROR(INDEX(InTutoring[],SMALL(IF(InTutoring[Unit 6 Post-Test 5]="Yes",ROW(AssessmentData[])-1),ROW(115:115)),1),"")</f>
        <v/>
      </c>
    </row>
    <row r="118" spans="2:42" x14ac:dyDescent="0.25">
      <c r="B118" s="129" t="str" cm="1">
        <f t="array" ref="B118">IFERROR(INDEX(InTutoring[],SMALL(IF(InTutoring[BOY Benchmark]="Yes",ROW(AssessmentData[])-1),ROW(116:116)),1),"")</f>
        <v/>
      </c>
      <c r="C118" s="129" t="str" cm="1">
        <f t="array" ref="C118">IFERROR(INDEX(InTutoring[],SMALL(IF(InTutoring[Unit 1 Post-Test 1]="Yes",ROW(AssessmentData[])-1),ROW(116:116)),1),"")</f>
        <v/>
      </c>
      <c r="D118" s="129" t="str" cm="1">
        <f t="array" ref="D118">IFERROR(INDEX(InTutoring[],SMALL(IF(InTutoring[Unit 1 Post-Test 2]="Yes",ROW(AssessmentData[])-1),ROW(116:116)),1),"")</f>
        <v/>
      </c>
      <c r="E118" s="129" t="str" cm="1">
        <f t="array" ref="E118">IFERROR(INDEX(InTutoring[],SMALL(IF(InTutoring[Unit 1 Post-Test 3]="Yes",ROW(AssessmentData[])-1),ROW(116:116)),1),"")</f>
        <v/>
      </c>
      <c r="F118" s="129" t="str" cm="1">
        <f t="array" ref="F118">IFERROR(INDEX(InTutoring[],SMALL(IF(InTutoring[Unit 1 Post-Test 4]="Yes",ROW(AssessmentData[])-1),ROW(116:116)),1),"")</f>
        <v/>
      </c>
      <c r="G118" s="131"/>
      <c r="H118" s="132"/>
      <c r="I118" s="129" t="str" cm="1">
        <f t="array" ref="I118">IFERROR(INDEX(InTutoring[],SMALL(IF(InTutoring[Unit 1 Assessment]="Yes",ROW(AssessmentData[])-1),ROW(116:116)),1),"")</f>
        <v/>
      </c>
      <c r="J118" s="129" t="str" cm="1">
        <f t="array" ref="J118">IFERROR(INDEX(InTutoring[],SMALL(IF(InTutoring[Unit 2 Post-Test 1]="Yes",ROW(AssessmentData[])-1),ROW(116:116)),1),"")</f>
        <v/>
      </c>
      <c r="K118" s="129" t="str" cm="1">
        <f t="array" ref="K118">IFERROR(INDEX(InTutoring[],SMALL(IF(InTutoring[Unit 2 Post-Test 2]="Yes",ROW(AssessmentData[])-1),ROW(116:116)),1),"")</f>
        <v/>
      </c>
      <c r="L118" s="129" t="str" cm="1">
        <f t="array" ref="L118">IFERROR(INDEX(InTutoring[],SMALL(IF(InTutoring[Unit 2 Post-Test 3]="Yes",ROW(AssessmentData[])-1),ROW(116:116)),1),"")</f>
        <v/>
      </c>
      <c r="M118" s="129" t="str" cm="1">
        <f t="array" ref="M118">IFERROR(INDEX(InTutoring[],SMALL(IF(InTutoring[Unit 2 Post-Test 4]="Yes",ROW(AssessmentData[])-1),ROW(116:116)),1),"")</f>
        <v/>
      </c>
      <c r="N118" s="129" t="str" cm="1">
        <f t="array" ref="N118">IFERROR(INDEX(InTutoring[],SMALL(IF(InTutoring[Unit 2 Post-Test 5]="Yes",ROW(AssessmentData[])-1),ROW(116:116)),1),"")</f>
        <v/>
      </c>
      <c r="O118" s="132"/>
      <c r="P118" s="129" t="str" cm="1">
        <f t="array" ref="P118">IFERROR(INDEX(InTutoring[],SMALL(IF(InTutoring[Unit 2 Assessment]="Yes",ROW(AssessmentData[])-1),ROW(116:116)),1),"")</f>
        <v/>
      </c>
      <c r="Q118" s="129" t="str" cm="1">
        <f t="array" ref="Q118">IFERROR(INDEX(InTutoring[],SMALL(IF(InTutoring[Unit 3 Post-Test 1]="Yes",ROW(AssessmentData[])-1),ROW(116:116)),1),"")</f>
        <v/>
      </c>
      <c r="R118" s="129" t="str" cm="1">
        <f t="array" ref="R118">IFERROR(INDEX(InTutoring[],SMALL(IF(InTutoring[Unit 3 Post-Test 2]="Yes",ROW(AssessmentData[])-1),ROW(116:116)),1),"")</f>
        <v/>
      </c>
      <c r="S118" s="129" t="str" cm="1">
        <f t="array" ref="S118">IFERROR(INDEX(InTutoring[],SMALL(IF(InTutoring[Unit 3 Post-Test 3]="Yes",ROW(AssessmentData[])-1),ROW(116:116)),1),"")</f>
        <v/>
      </c>
      <c r="T118" s="129" t="str" cm="1">
        <f t="array" ref="T118">IFERROR(INDEX(InTutoring[],SMALL(IF(InTutoring[Unit 3 Post-Test 4]="Yes",ROW(AssessmentData[])-1),ROW(116:116)),1),"")</f>
        <v/>
      </c>
      <c r="U118" s="129" t="str" cm="1">
        <f t="array" ref="U118">IFERROR(INDEX(InTutoring[],SMALL(IF(InTutoring[Unit 3 Post-Test 5]="Yes",ROW(AssessmentData[])-1),ROW(116:116)),1),"")</f>
        <v/>
      </c>
      <c r="V118" s="132"/>
      <c r="W118" s="129" t="str" cm="1">
        <f t="array" ref="W118">IFERROR(INDEX(InTutoring[],SMALL(IF(InTutoring[Unit 3 Assessment]="Yes",ROW(AssessmentData[])-1),ROW(116:116)),1),"")</f>
        <v/>
      </c>
      <c r="X118" s="129" t="str" cm="1">
        <f t="array" ref="X118">IFERROR(INDEX(InTutoring[],SMALL(IF(InTutoring[Unit 4 Post-Test 1]="Yes",ROW(AssessmentData[])-1),ROW(116:116)),1),"")</f>
        <v/>
      </c>
      <c r="Y118" s="129" t="str" cm="1">
        <f t="array" ref="Y118">IFERROR(INDEX(InTutoring[],SMALL(IF(InTutoring[Unit 4 Post-Test 2]="Yes",ROW(AssessmentData[])-1),ROW(116:116)),1),"")</f>
        <v/>
      </c>
      <c r="Z118" s="129" t="str" cm="1">
        <f t="array" ref="Z118">IFERROR(INDEX(InTutoring[],SMALL(IF(InTutoring[Unit 4 Post-Test 3]="Yes",ROW(AssessmentData[])-1),ROW(116:116)),1),"")</f>
        <v/>
      </c>
      <c r="AA118" s="129" t="str" cm="1">
        <f t="array" ref="AA118">IFERROR(INDEX(InTutoring[],SMALL(IF(InTutoring[Unit 4 Post-Test 4]="Yes",ROW(AssessmentData[])-1),ROW(116:116)),1),"")</f>
        <v/>
      </c>
      <c r="AB118" s="129" t="str" cm="1">
        <f t="array" ref="AB118">IFERROR(INDEX(InTutoring[],SMALL(IF(InTutoring[Unit 4 Post-Test 5]="Yes",ROW(AssessmentData[])-1),ROW(116:116)),1),"")</f>
        <v/>
      </c>
      <c r="AC118" s="132"/>
      <c r="AD118" s="129" t="str" cm="1">
        <f t="array" ref="AD118">IFERROR(INDEX(InTutoring[],SMALL(IF(InTutoring[Unit 4 Assessment]="Yes",ROW(AssessmentData[])-1),ROW(116:116)),1),"")</f>
        <v/>
      </c>
      <c r="AE118" s="129" t="str" cm="1">
        <f t="array" ref="AE118">IFERROR(INDEX(InTutoring[],SMALL(IF(InTutoring[Unit 5 Post-Test 1]="Yes",ROW(AssessmentData[])-1),ROW(116:116)),1),"")</f>
        <v/>
      </c>
      <c r="AF118" s="129" t="str" cm="1">
        <f t="array" ref="AF118">IFERROR(INDEX(InTutoring[],SMALL(IF(InTutoring[Unit 5 Post-Test 2]="Yes",ROW(AssessmentData[])-1),ROW(116:116)),1),"")</f>
        <v/>
      </c>
      <c r="AG118" s="129" t="str" cm="1">
        <f t="array" ref="AG118">IFERROR(INDEX(InTutoring[],SMALL(IF(InTutoring[Unit 5 Post-Test 3]="Yes",ROW(AssessmentData[])-1),ROW(116:116)),1),"")</f>
        <v/>
      </c>
      <c r="AH118" s="129" t="str" cm="1">
        <f t="array" ref="AH118">IFERROR(INDEX(InTutoring[],SMALL(IF(InTutoring[Unit 5 Post-Test 4]="Yes",ROW(AssessmentData[])-1),ROW(116:116)),1),"")</f>
        <v/>
      </c>
      <c r="AI118" s="129" t="str" cm="1">
        <f t="array" ref="AI118">IFERROR(INDEX(InTutoring[],SMALL(IF(InTutoring[Unit 5 Post-Test 5]="Yes",ROW(AssessmentData[])-1),ROW(116:116)),1),"")</f>
        <v/>
      </c>
      <c r="AJ118" s="132"/>
      <c r="AK118" s="129" t="str" cm="1">
        <f t="array" ref="AK118">IFERROR(INDEX(InTutoring[],SMALL(IF(InTutoring[Unit 5 Assessment]="Yes",ROW(AssessmentData[])-1),ROW(116:116)),1),"")</f>
        <v/>
      </c>
      <c r="AL118" s="129" t="str" cm="1">
        <f t="array" ref="AL118">IFERROR(INDEX(InTutoring[],SMALL(IF(InTutoring[Unit 6 Post-Test 1]="Yes",ROW(AssessmentData[])-1),ROW(116:116)),1),"")</f>
        <v/>
      </c>
      <c r="AM118" s="129" t="str" cm="1">
        <f t="array" ref="AM118">IFERROR(INDEX(InTutoring[],SMALL(IF(InTutoring[Unit 6 Post-Test 2]="Yes",ROW(AssessmentData[])-1),ROW(116:116)),1),"")</f>
        <v/>
      </c>
      <c r="AN118" s="129" t="str" cm="1">
        <f t="array" ref="AN118">IFERROR(INDEX(InTutoring[],SMALL(IF(InTutoring[Unit 6 Post-Test 3]="Yes",ROW(AssessmentData[])-1),ROW(116:116)),1),"")</f>
        <v/>
      </c>
      <c r="AO118" s="129" t="str" cm="1">
        <f t="array" ref="AO118">IFERROR(INDEX(InTutoring[],SMALL(IF(InTutoring[Unit 6 Post-Test 4]="Yes",ROW(AssessmentData[])-1),ROW(116:116)),1),"")</f>
        <v/>
      </c>
      <c r="AP118" s="129" t="str" cm="1">
        <f t="array" ref="AP118">IFERROR(INDEX(InTutoring[],SMALL(IF(InTutoring[Unit 6 Post-Test 5]="Yes",ROW(AssessmentData[])-1),ROW(116:116)),1),"")</f>
        <v/>
      </c>
    </row>
    <row r="119" spans="2:42" x14ac:dyDescent="0.25">
      <c r="B119" s="129" t="str" cm="1">
        <f t="array" ref="B119">IFERROR(INDEX(InTutoring[],SMALL(IF(InTutoring[BOY Benchmark]="Yes",ROW(AssessmentData[])-1),ROW(117:117)),1),"")</f>
        <v/>
      </c>
      <c r="C119" s="129" t="str" cm="1">
        <f t="array" ref="C119">IFERROR(INDEX(InTutoring[],SMALL(IF(InTutoring[Unit 1 Post-Test 1]="Yes",ROW(AssessmentData[])-1),ROW(117:117)),1),"")</f>
        <v/>
      </c>
      <c r="D119" s="129" t="str" cm="1">
        <f t="array" ref="D119">IFERROR(INDEX(InTutoring[],SMALL(IF(InTutoring[Unit 1 Post-Test 2]="Yes",ROW(AssessmentData[])-1),ROW(117:117)),1),"")</f>
        <v/>
      </c>
      <c r="E119" s="129" t="str" cm="1">
        <f t="array" ref="E119">IFERROR(INDEX(InTutoring[],SMALL(IF(InTutoring[Unit 1 Post-Test 3]="Yes",ROW(AssessmentData[])-1),ROW(117:117)),1),"")</f>
        <v/>
      </c>
      <c r="F119" s="129" t="str" cm="1">
        <f t="array" ref="F119">IFERROR(INDEX(InTutoring[],SMALL(IF(InTutoring[Unit 1 Post-Test 4]="Yes",ROW(AssessmentData[])-1),ROW(117:117)),1),"")</f>
        <v/>
      </c>
      <c r="G119" s="131"/>
      <c r="H119" s="132"/>
      <c r="I119" s="129" t="str" cm="1">
        <f t="array" ref="I119">IFERROR(INDEX(InTutoring[],SMALL(IF(InTutoring[Unit 1 Assessment]="Yes",ROW(AssessmentData[])-1),ROW(117:117)),1),"")</f>
        <v/>
      </c>
      <c r="J119" s="129" t="str" cm="1">
        <f t="array" ref="J119">IFERROR(INDEX(InTutoring[],SMALL(IF(InTutoring[Unit 2 Post-Test 1]="Yes",ROW(AssessmentData[])-1),ROW(117:117)),1),"")</f>
        <v/>
      </c>
      <c r="K119" s="129" t="str" cm="1">
        <f t="array" ref="K119">IFERROR(INDEX(InTutoring[],SMALL(IF(InTutoring[Unit 2 Post-Test 2]="Yes",ROW(AssessmentData[])-1),ROW(117:117)),1),"")</f>
        <v/>
      </c>
      <c r="L119" s="129" t="str" cm="1">
        <f t="array" ref="L119">IFERROR(INDEX(InTutoring[],SMALL(IF(InTutoring[Unit 2 Post-Test 3]="Yes",ROW(AssessmentData[])-1),ROW(117:117)),1),"")</f>
        <v/>
      </c>
      <c r="M119" s="129" t="str" cm="1">
        <f t="array" ref="M119">IFERROR(INDEX(InTutoring[],SMALL(IF(InTutoring[Unit 2 Post-Test 4]="Yes",ROW(AssessmentData[])-1),ROW(117:117)),1),"")</f>
        <v/>
      </c>
      <c r="N119" s="129" t="str" cm="1">
        <f t="array" ref="N119">IFERROR(INDEX(InTutoring[],SMALL(IF(InTutoring[Unit 2 Post-Test 5]="Yes",ROW(AssessmentData[])-1),ROW(117:117)),1),"")</f>
        <v/>
      </c>
      <c r="O119" s="132"/>
      <c r="P119" s="129" t="str" cm="1">
        <f t="array" ref="P119">IFERROR(INDEX(InTutoring[],SMALL(IF(InTutoring[Unit 2 Assessment]="Yes",ROW(AssessmentData[])-1),ROW(117:117)),1),"")</f>
        <v/>
      </c>
      <c r="Q119" s="129" t="str" cm="1">
        <f t="array" ref="Q119">IFERROR(INDEX(InTutoring[],SMALL(IF(InTutoring[Unit 3 Post-Test 1]="Yes",ROW(AssessmentData[])-1),ROW(117:117)),1),"")</f>
        <v/>
      </c>
      <c r="R119" s="129" t="str" cm="1">
        <f t="array" ref="R119">IFERROR(INDEX(InTutoring[],SMALL(IF(InTutoring[Unit 3 Post-Test 2]="Yes",ROW(AssessmentData[])-1),ROW(117:117)),1),"")</f>
        <v/>
      </c>
      <c r="S119" s="129" t="str" cm="1">
        <f t="array" ref="S119">IFERROR(INDEX(InTutoring[],SMALL(IF(InTutoring[Unit 3 Post-Test 3]="Yes",ROW(AssessmentData[])-1),ROW(117:117)),1),"")</f>
        <v/>
      </c>
      <c r="T119" s="129" t="str" cm="1">
        <f t="array" ref="T119">IFERROR(INDEX(InTutoring[],SMALL(IF(InTutoring[Unit 3 Post-Test 4]="Yes",ROW(AssessmentData[])-1),ROW(117:117)),1),"")</f>
        <v/>
      </c>
      <c r="U119" s="129" t="str" cm="1">
        <f t="array" ref="U119">IFERROR(INDEX(InTutoring[],SMALL(IF(InTutoring[Unit 3 Post-Test 5]="Yes",ROW(AssessmentData[])-1),ROW(117:117)),1),"")</f>
        <v/>
      </c>
      <c r="V119" s="132"/>
      <c r="W119" s="129" t="str" cm="1">
        <f t="array" ref="W119">IFERROR(INDEX(InTutoring[],SMALL(IF(InTutoring[Unit 3 Assessment]="Yes",ROW(AssessmentData[])-1),ROW(117:117)),1),"")</f>
        <v/>
      </c>
      <c r="X119" s="129" t="str" cm="1">
        <f t="array" ref="X119">IFERROR(INDEX(InTutoring[],SMALL(IF(InTutoring[Unit 4 Post-Test 1]="Yes",ROW(AssessmentData[])-1),ROW(117:117)),1),"")</f>
        <v/>
      </c>
      <c r="Y119" s="129" t="str" cm="1">
        <f t="array" ref="Y119">IFERROR(INDEX(InTutoring[],SMALL(IF(InTutoring[Unit 4 Post-Test 2]="Yes",ROW(AssessmentData[])-1),ROW(117:117)),1),"")</f>
        <v/>
      </c>
      <c r="Z119" s="129" t="str" cm="1">
        <f t="array" ref="Z119">IFERROR(INDEX(InTutoring[],SMALL(IF(InTutoring[Unit 4 Post-Test 3]="Yes",ROW(AssessmentData[])-1),ROW(117:117)),1),"")</f>
        <v/>
      </c>
      <c r="AA119" s="129" t="str" cm="1">
        <f t="array" ref="AA119">IFERROR(INDEX(InTutoring[],SMALL(IF(InTutoring[Unit 4 Post-Test 4]="Yes",ROW(AssessmentData[])-1),ROW(117:117)),1),"")</f>
        <v/>
      </c>
      <c r="AB119" s="129" t="str" cm="1">
        <f t="array" ref="AB119">IFERROR(INDEX(InTutoring[],SMALL(IF(InTutoring[Unit 4 Post-Test 5]="Yes",ROW(AssessmentData[])-1),ROW(117:117)),1),"")</f>
        <v/>
      </c>
      <c r="AC119" s="132"/>
      <c r="AD119" s="129" t="str" cm="1">
        <f t="array" ref="AD119">IFERROR(INDEX(InTutoring[],SMALL(IF(InTutoring[Unit 4 Assessment]="Yes",ROW(AssessmentData[])-1),ROW(117:117)),1),"")</f>
        <v/>
      </c>
      <c r="AE119" s="129" t="str" cm="1">
        <f t="array" ref="AE119">IFERROR(INDEX(InTutoring[],SMALL(IF(InTutoring[Unit 5 Post-Test 1]="Yes",ROW(AssessmentData[])-1),ROW(117:117)),1),"")</f>
        <v/>
      </c>
      <c r="AF119" s="129" t="str" cm="1">
        <f t="array" ref="AF119">IFERROR(INDEX(InTutoring[],SMALL(IF(InTutoring[Unit 5 Post-Test 2]="Yes",ROW(AssessmentData[])-1),ROW(117:117)),1),"")</f>
        <v/>
      </c>
      <c r="AG119" s="129" t="str" cm="1">
        <f t="array" ref="AG119">IFERROR(INDEX(InTutoring[],SMALL(IF(InTutoring[Unit 5 Post-Test 3]="Yes",ROW(AssessmentData[])-1),ROW(117:117)),1),"")</f>
        <v/>
      </c>
      <c r="AH119" s="129" t="str" cm="1">
        <f t="array" ref="AH119">IFERROR(INDEX(InTutoring[],SMALL(IF(InTutoring[Unit 5 Post-Test 4]="Yes",ROW(AssessmentData[])-1),ROW(117:117)),1),"")</f>
        <v/>
      </c>
      <c r="AI119" s="129" t="str" cm="1">
        <f t="array" ref="AI119">IFERROR(INDEX(InTutoring[],SMALL(IF(InTutoring[Unit 5 Post-Test 5]="Yes",ROW(AssessmentData[])-1),ROW(117:117)),1),"")</f>
        <v/>
      </c>
      <c r="AJ119" s="132"/>
      <c r="AK119" s="129" t="str" cm="1">
        <f t="array" ref="AK119">IFERROR(INDEX(InTutoring[],SMALL(IF(InTutoring[Unit 5 Assessment]="Yes",ROW(AssessmentData[])-1),ROW(117:117)),1),"")</f>
        <v/>
      </c>
      <c r="AL119" s="129" t="str" cm="1">
        <f t="array" ref="AL119">IFERROR(INDEX(InTutoring[],SMALL(IF(InTutoring[Unit 6 Post-Test 1]="Yes",ROW(AssessmentData[])-1),ROW(117:117)),1),"")</f>
        <v/>
      </c>
      <c r="AM119" s="129" t="str" cm="1">
        <f t="array" ref="AM119">IFERROR(INDEX(InTutoring[],SMALL(IF(InTutoring[Unit 6 Post-Test 2]="Yes",ROW(AssessmentData[])-1),ROW(117:117)),1),"")</f>
        <v/>
      </c>
      <c r="AN119" s="129" t="str" cm="1">
        <f t="array" ref="AN119">IFERROR(INDEX(InTutoring[],SMALL(IF(InTutoring[Unit 6 Post-Test 3]="Yes",ROW(AssessmentData[])-1),ROW(117:117)),1),"")</f>
        <v/>
      </c>
      <c r="AO119" s="129" t="str" cm="1">
        <f t="array" ref="AO119">IFERROR(INDEX(InTutoring[],SMALL(IF(InTutoring[Unit 6 Post-Test 4]="Yes",ROW(AssessmentData[])-1),ROW(117:117)),1),"")</f>
        <v/>
      </c>
      <c r="AP119" s="129" t="str" cm="1">
        <f t="array" ref="AP119">IFERROR(INDEX(InTutoring[],SMALL(IF(InTutoring[Unit 6 Post-Test 5]="Yes",ROW(AssessmentData[])-1),ROW(117:117)),1),"")</f>
        <v/>
      </c>
    </row>
    <row r="120" spans="2:42" x14ac:dyDescent="0.25">
      <c r="B120" s="129" t="str" cm="1">
        <f t="array" ref="B120">IFERROR(INDEX(InTutoring[],SMALL(IF(InTutoring[BOY Benchmark]="Yes",ROW(AssessmentData[])-1),ROW(118:118)),1),"")</f>
        <v/>
      </c>
      <c r="C120" s="129" t="str" cm="1">
        <f t="array" ref="C120">IFERROR(INDEX(InTutoring[],SMALL(IF(InTutoring[Unit 1 Post-Test 1]="Yes",ROW(AssessmentData[])-1),ROW(118:118)),1),"")</f>
        <v/>
      </c>
      <c r="D120" s="129" t="str" cm="1">
        <f t="array" ref="D120">IFERROR(INDEX(InTutoring[],SMALL(IF(InTutoring[Unit 1 Post-Test 2]="Yes",ROW(AssessmentData[])-1),ROW(118:118)),1),"")</f>
        <v/>
      </c>
      <c r="E120" s="129" t="str" cm="1">
        <f t="array" ref="E120">IFERROR(INDEX(InTutoring[],SMALL(IF(InTutoring[Unit 1 Post-Test 3]="Yes",ROW(AssessmentData[])-1),ROW(118:118)),1),"")</f>
        <v/>
      </c>
      <c r="F120" s="129" t="str" cm="1">
        <f t="array" ref="F120">IFERROR(INDEX(InTutoring[],SMALL(IF(InTutoring[Unit 1 Post-Test 4]="Yes",ROW(AssessmentData[])-1),ROW(118:118)),1),"")</f>
        <v/>
      </c>
      <c r="G120" s="131"/>
      <c r="H120" s="132"/>
      <c r="I120" s="129" t="str" cm="1">
        <f t="array" ref="I120">IFERROR(INDEX(InTutoring[],SMALL(IF(InTutoring[Unit 1 Assessment]="Yes",ROW(AssessmentData[])-1),ROW(118:118)),1),"")</f>
        <v/>
      </c>
      <c r="J120" s="129" t="str" cm="1">
        <f t="array" ref="J120">IFERROR(INDEX(InTutoring[],SMALL(IF(InTutoring[Unit 2 Post-Test 1]="Yes",ROW(AssessmentData[])-1),ROW(118:118)),1),"")</f>
        <v/>
      </c>
      <c r="K120" s="129" t="str" cm="1">
        <f t="array" ref="K120">IFERROR(INDEX(InTutoring[],SMALL(IF(InTutoring[Unit 2 Post-Test 2]="Yes",ROW(AssessmentData[])-1),ROW(118:118)),1),"")</f>
        <v/>
      </c>
      <c r="L120" s="129" t="str" cm="1">
        <f t="array" ref="L120">IFERROR(INDEX(InTutoring[],SMALL(IF(InTutoring[Unit 2 Post-Test 3]="Yes",ROW(AssessmentData[])-1),ROW(118:118)),1),"")</f>
        <v/>
      </c>
      <c r="M120" s="129" t="str" cm="1">
        <f t="array" ref="M120">IFERROR(INDEX(InTutoring[],SMALL(IF(InTutoring[Unit 2 Post-Test 4]="Yes",ROW(AssessmentData[])-1),ROW(118:118)),1),"")</f>
        <v/>
      </c>
      <c r="N120" s="129" t="str" cm="1">
        <f t="array" ref="N120">IFERROR(INDEX(InTutoring[],SMALL(IF(InTutoring[Unit 2 Post-Test 5]="Yes",ROW(AssessmentData[])-1),ROW(118:118)),1),"")</f>
        <v/>
      </c>
      <c r="O120" s="132"/>
      <c r="P120" s="129" t="str" cm="1">
        <f t="array" ref="P120">IFERROR(INDEX(InTutoring[],SMALL(IF(InTutoring[Unit 2 Assessment]="Yes",ROW(AssessmentData[])-1),ROW(118:118)),1),"")</f>
        <v/>
      </c>
      <c r="Q120" s="129" t="str" cm="1">
        <f t="array" ref="Q120">IFERROR(INDEX(InTutoring[],SMALL(IF(InTutoring[Unit 3 Post-Test 1]="Yes",ROW(AssessmentData[])-1),ROW(118:118)),1),"")</f>
        <v/>
      </c>
      <c r="R120" s="129" t="str" cm="1">
        <f t="array" ref="R120">IFERROR(INDEX(InTutoring[],SMALL(IF(InTutoring[Unit 3 Post-Test 2]="Yes",ROW(AssessmentData[])-1),ROW(118:118)),1),"")</f>
        <v/>
      </c>
      <c r="S120" s="129" t="str" cm="1">
        <f t="array" ref="S120">IFERROR(INDEX(InTutoring[],SMALL(IF(InTutoring[Unit 3 Post-Test 3]="Yes",ROW(AssessmentData[])-1),ROW(118:118)),1),"")</f>
        <v/>
      </c>
      <c r="T120" s="129" t="str" cm="1">
        <f t="array" ref="T120">IFERROR(INDEX(InTutoring[],SMALL(IF(InTutoring[Unit 3 Post-Test 4]="Yes",ROW(AssessmentData[])-1),ROW(118:118)),1),"")</f>
        <v/>
      </c>
      <c r="U120" s="129" t="str" cm="1">
        <f t="array" ref="U120">IFERROR(INDEX(InTutoring[],SMALL(IF(InTutoring[Unit 3 Post-Test 5]="Yes",ROW(AssessmentData[])-1),ROW(118:118)),1),"")</f>
        <v/>
      </c>
      <c r="V120" s="132"/>
      <c r="W120" s="129" t="str" cm="1">
        <f t="array" ref="W120">IFERROR(INDEX(InTutoring[],SMALL(IF(InTutoring[Unit 3 Assessment]="Yes",ROW(AssessmentData[])-1),ROW(118:118)),1),"")</f>
        <v/>
      </c>
      <c r="X120" s="129" t="str" cm="1">
        <f t="array" ref="X120">IFERROR(INDEX(InTutoring[],SMALL(IF(InTutoring[Unit 4 Post-Test 1]="Yes",ROW(AssessmentData[])-1),ROW(118:118)),1),"")</f>
        <v/>
      </c>
      <c r="Y120" s="129" t="str" cm="1">
        <f t="array" ref="Y120">IFERROR(INDEX(InTutoring[],SMALL(IF(InTutoring[Unit 4 Post-Test 2]="Yes",ROW(AssessmentData[])-1),ROW(118:118)),1),"")</f>
        <v/>
      </c>
      <c r="Z120" s="129" t="str" cm="1">
        <f t="array" ref="Z120">IFERROR(INDEX(InTutoring[],SMALL(IF(InTutoring[Unit 4 Post-Test 3]="Yes",ROW(AssessmentData[])-1),ROW(118:118)),1),"")</f>
        <v/>
      </c>
      <c r="AA120" s="129" t="str" cm="1">
        <f t="array" ref="AA120">IFERROR(INDEX(InTutoring[],SMALL(IF(InTutoring[Unit 4 Post-Test 4]="Yes",ROW(AssessmentData[])-1),ROW(118:118)),1),"")</f>
        <v/>
      </c>
      <c r="AB120" s="129" t="str" cm="1">
        <f t="array" ref="AB120">IFERROR(INDEX(InTutoring[],SMALL(IF(InTutoring[Unit 4 Post-Test 5]="Yes",ROW(AssessmentData[])-1),ROW(118:118)),1),"")</f>
        <v/>
      </c>
      <c r="AC120" s="132"/>
      <c r="AD120" s="129" t="str" cm="1">
        <f t="array" ref="AD120">IFERROR(INDEX(InTutoring[],SMALL(IF(InTutoring[Unit 4 Assessment]="Yes",ROW(AssessmentData[])-1),ROW(118:118)),1),"")</f>
        <v/>
      </c>
      <c r="AE120" s="129" t="str" cm="1">
        <f t="array" ref="AE120">IFERROR(INDEX(InTutoring[],SMALL(IF(InTutoring[Unit 5 Post-Test 1]="Yes",ROW(AssessmentData[])-1),ROW(118:118)),1),"")</f>
        <v/>
      </c>
      <c r="AF120" s="129" t="str" cm="1">
        <f t="array" ref="AF120">IFERROR(INDEX(InTutoring[],SMALL(IF(InTutoring[Unit 5 Post-Test 2]="Yes",ROW(AssessmentData[])-1),ROW(118:118)),1),"")</f>
        <v/>
      </c>
      <c r="AG120" s="129" t="str" cm="1">
        <f t="array" ref="AG120">IFERROR(INDEX(InTutoring[],SMALL(IF(InTutoring[Unit 5 Post-Test 3]="Yes",ROW(AssessmentData[])-1),ROW(118:118)),1),"")</f>
        <v/>
      </c>
      <c r="AH120" s="129" t="str" cm="1">
        <f t="array" ref="AH120">IFERROR(INDEX(InTutoring[],SMALL(IF(InTutoring[Unit 5 Post-Test 4]="Yes",ROW(AssessmentData[])-1),ROW(118:118)),1),"")</f>
        <v/>
      </c>
      <c r="AI120" s="129" t="str" cm="1">
        <f t="array" ref="AI120">IFERROR(INDEX(InTutoring[],SMALL(IF(InTutoring[Unit 5 Post-Test 5]="Yes",ROW(AssessmentData[])-1),ROW(118:118)),1),"")</f>
        <v/>
      </c>
      <c r="AJ120" s="132"/>
      <c r="AK120" s="129" t="str" cm="1">
        <f t="array" ref="AK120">IFERROR(INDEX(InTutoring[],SMALL(IF(InTutoring[Unit 5 Assessment]="Yes",ROW(AssessmentData[])-1),ROW(118:118)),1),"")</f>
        <v/>
      </c>
      <c r="AL120" s="129" t="str" cm="1">
        <f t="array" ref="AL120">IFERROR(INDEX(InTutoring[],SMALL(IF(InTutoring[Unit 6 Post-Test 1]="Yes",ROW(AssessmentData[])-1),ROW(118:118)),1),"")</f>
        <v/>
      </c>
      <c r="AM120" s="129" t="str" cm="1">
        <f t="array" ref="AM120">IFERROR(INDEX(InTutoring[],SMALL(IF(InTutoring[Unit 6 Post-Test 2]="Yes",ROW(AssessmentData[])-1),ROW(118:118)),1),"")</f>
        <v/>
      </c>
      <c r="AN120" s="129" t="str" cm="1">
        <f t="array" ref="AN120">IFERROR(INDEX(InTutoring[],SMALL(IF(InTutoring[Unit 6 Post-Test 3]="Yes",ROW(AssessmentData[])-1),ROW(118:118)),1),"")</f>
        <v/>
      </c>
      <c r="AO120" s="129" t="str" cm="1">
        <f t="array" ref="AO120">IFERROR(INDEX(InTutoring[],SMALL(IF(InTutoring[Unit 6 Post-Test 4]="Yes",ROW(AssessmentData[])-1),ROW(118:118)),1),"")</f>
        <v/>
      </c>
      <c r="AP120" s="129" t="str" cm="1">
        <f t="array" ref="AP120">IFERROR(INDEX(InTutoring[],SMALL(IF(InTutoring[Unit 6 Post-Test 5]="Yes",ROW(AssessmentData[])-1),ROW(118:118)),1),"")</f>
        <v/>
      </c>
    </row>
    <row r="121" spans="2:42" x14ac:dyDescent="0.25">
      <c r="B121" s="129" t="str" cm="1">
        <f t="array" ref="B121">IFERROR(INDEX(InTutoring[],SMALL(IF(InTutoring[BOY Benchmark]="Yes",ROW(AssessmentData[])-1),ROW(119:119)),1),"")</f>
        <v/>
      </c>
      <c r="C121" s="129" t="str" cm="1">
        <f t="array" ref="C121">IFERROR(INDEX(InTutoring[],SMALL(IF(InTutoring[Unit 1 Post-Test 1]="Yes",ROW(AssessmentData[])-1),ROW(119:119)),1),"")</f>
        <v/>
      </c>
      <c r="D121" s="129" t="str" cm="1">
        <f t="array" ref="D121">IFERROR(INDEX(InTutoring[],SMALL(IF(InTutoring[Unit 1 Post-Test 2]="Yes",ROW(AssessmentData[])-1),ROW(119:119)),1),"")</f>
        <v/>
      </c>
      <c r="E121" s="129" t="str" cm="1">
        <f t="array" ref="E121">IFERROR(INDEX(InTutoring[],SMALL(IF(InTutoring[Unit 1 Post-Test 3]="Yes",ROW(AssessmentData[])-1),ROW(119:119)),1),"")</f>
        <v/>
      </c>
      <c r="F121" s="129" t="str" cm="1">
        <f t="array" ref="F121">IFERROR(INDEX(InTutoring[],SMALL(IF(InTutoring[Unit 1 Post-Test 4]="Yes",ROW(AssessmentData[])-1),ROW(119:119)),1),"")</f>
        <v/>
      </c>
      <c r="G121" s="131"/>
      <c r="H121" s="132"/>
      <c r="I121" s="129" t="str" cm="1">
        <f t="array" ref="I121">IFERROR(INDEX(InTutoring[],SMALL(IF(InTutoring[Unit 1 Assessment]="Yes",ROW(AssessmentData[])-1),ROW(119:119)),1),"")</f>
        <v/>
      </c>
      <c r="J121" s="129" t="str" cm="1">
        <f t="array" ref="J121">IFERROR(INDEX(InTutoring[],SMALL(IF(InTutoring[Unit 2 Post-Test 1]="Yes",ROW(AssessmentData[])-1),ROW(119:119)),1),"")</f>
        <v/>
      </c>
      <c r="K121" s="129" t="str" cm="1">
        <f t="array" ref="K121">IFERROR(INDEX(InTutoring[],SMALL(IF(InTutoring[Unit 2 Post-Test 2]="Yes",ROW(AssessmentData[])-1),ROW(119:119)),1),"")</f>
        <v/>
      </c>
      <c r="L121" s="129" t="str" cm="1">
        <f t="array" ref="L121">IFERROR(INDEX(InTutoring[],SMALL(IF(InTutoring[Unit 2 Post-Test 3]="Yes",ROW(AssessmentData[])-1),ROW(119:119)),1),"")</f>
        <v/>
      </c>
      <c r="M121" s="129" t="str" cm="1">
        <f t="array" ref="M121">IFERROR(INDEX(InTutoring[],SMALL(IF(InTutoring[Unit 2 Post-Test 4]="Yes",ROW(AssessmentData[])-1),ROW(119:119)),1),"")</f>
        <v/>
      </c>
      <c r="N121" s="129" t="str" cm="1">
        <f t="array" ref="N121">IFERROR(INDEX(InTutoring[],SMALL(IF(InTutoring[Unit 2 Post-Test 5]="Yes",ROW(AssessmentData[])-1),ROW(119:119)),1),"")</f>
        <v/>
      </c>
      <c r="O121" s="132"/>
      <c r="P121" s="129" t="str" cm="1">
        <f t="array" ref="P121">IFERROR(INDEX(InTutoring[],SMALL(IF(InTutoring[Unit 2 Assessment]="Yes",ROW(AssessmentData[])-1),ROW(119:119)),1),"")</f>
        <v/>
      </c>
      <c r="Q121" s="129" t="str" cm="1">
        <f t="array" ref="Q121">IFERROR(INDEX(InTutoring[],SMALL(IF(InTutoring[Unit 3 Post-Test 1]="Yes",ROW(AssessmentData[])-1),ROW(119:119)),1),"")</f>
        <v/>
      </c>
      <c r="R121" s="129" t="str" cm="1">
        <f t="array" ref="R121">IFERROR(INDEX(InTutoring[],SMALL(IF(InTutoring[Unit 3 Post-Test 2]="Yes",ROW(AssessmentData[])-1),ROW(119:119)),1),"")</f>
        <v/>
      </c>
      <c r="S121" s="129" t="str" cm="1">
        <f t="array" ref="S121">IFERROR(INDEX(InTutoring[],SMALL(IF(InTutoring[Unit 3 Post-Test 3]="Yes",ROW(AssessmentData[])-1),ROW(119:119)),1),"")</f>
        <v/>
      </c>
      <c r="T121" s="129" t="str" cm="1">
        <f t="array" ref="T121">IFERROR(INDEX(InTutoring[],SMALL(IF(InTutoring[Unit 3 Post-Test 4]="Yes",ROW(AssessmentData[])-1),ROW(119:119)),1),"")</f>
        <v/>
      </c>
      <c r="U121" s="129" t="str" cm="1">
        <f t="array" ref="U121">IFERROR(INDEX(InTutoring[],SMALL(IF(InTutoring[Unit 3 Post-Test 5]="Yes",ROW(AssessmentData[])-1),ROW(119:119)),1),"")</f>
        <v/>
      </c>
      <c r="V121" s="132"/>
      <c r="W121" s="129" t="str" cm="1">
        <f t="array" ref="W121">IFERROR(INDEX(InTutoring[],SMALL(IF(InTutoring[Unit 3 Assessment]="Yes",ROW(AssessmentData[])-1),ROW(119:119)),1),"")</f>
        <v/>
      </c>
      <c r="X121" s="129" t="str" cm="1">
        <f t="array" ref="X121">IFERROR(INDEX(InTutoring[],SMALL(IF(InTutoring[Unit 4 Post-Test 1]="Yes",ROW(AssessmentData[])-1),ROW(119:119)),1),"")</f>
        <v/>
      </c>
      <c r="Y121" s="129" t="str" cm="1">
        <f t="array" ref="Y121">IFERROR(INDEX(InTutoring[],SMALL(IF(InTutoring[Unit 4 Post-Test 2]="Yes",ROW(AssessmentData[])-1),ROW(119:119)),1),"")</f>
        <v/>
      </c>
      <c r="Z121" s="129" t="str" cm="1">
        <f t="array" ref="Z121">IFERROR(INDEX(InTutoring[],SMALL(IF(InTutoring[Unit 4 Post-Test 3]="Yes",ROW(AssessmentData[])-1),ROW(119:119)),1),"")</f>
        <v/>
      </c>
      <c r="AA121" s="129" t="str" cm="1">
        <f t="array" ref="AA121">IFERROR(INDEX(InTutoring[],SMALL(IF(InTutoring[Unit 4 Post-Test 4]="Yes",ROW(AssessmentData[])-1),ROW(119:119)),1),"")</f>
        <v/>
      </c>
      <c r="AB121" s="129" t="str" cm="1">
        <f t="array" ref="AB121">IFERROR(INDEX(InTutoring[],SMALL(IF(InTutoring[Unit 4 Post-Test 5]="Yes",ROW(AssessmentData[])-1),ROW(119:119)),1),"")</f>
        <v/>
      </c>
      <c r="AC121" s="132"/>
      <c r="AD121" s="129" t="str" cm="1">
        <f t="array" ref="AD121">IFERROR(INDEX(InTutoring[],SMALL(IF(InTutoring[Unit 4 Assessment]="Yes",ROW(AssessmentData[])-1),ROW(119:119)),1),"")</f>
        <v/>
      </c>
      <c r="AE121" s="129" t="str" cm="1">
        <f t="array" ref="AE121">IFERROR(INDEX(InTutoring[],SMALL(IF(InTutoring[Unit 5 Post-Test 1]="Yes",ROW(AssessmentData[])-1),ROW(119:119)),1),"")</f>
        <v/>
      </c>
      <c r="AF121" s="129" t="str" cm="1">
        <f t="array" ref="AF121">IFERROR(INDEX(InTutoring[],SMALL(IF(InTutoring[Unit 5 Post-Test 2]="Yes",ROW(AssessmentData[])-1),ROW(119:119)),1),"")</f>
        <v/>
      </c>
      <c r="AG121" s="129" t="str" cm="1">
        <f t="array" ref="AG121">IFERROR(INDEX(InTutoring[],SMALL(IF(InTutoring[Unit 5 Post-Test 3]="Yes",ROW(AssessmentData[])-1),ROW(119:119)),1),"")</f>
        <v/>
      </c>
      <c r="AH121" s="129" t="str" cm="1">
        <f t="array" ref="AH121">IFERROR(INDEX(InTutoring[],SMALL(IF(InTutoring[Unit 5 Post-Test 4]="Yes",ROW(AssessmentData[])-1),ROW(119:119)),1),"")</f>
        <v/>
      </c>
      <c r="AI121" s="129" t="str" cm="1">
        <f t="array" ref="AI121">IFERROR(INDEX(InTutoring[],SMALL(IF(InTutoring[Unit 5 Post-Test 5]="Yes",ROW(AssessmentData[])-1),ROW(119:119)),1),"")</f>
        <v/>
      </c>
      <c r="AJ121" s="132"/>
      <c r="AK121" s="129" t="str" cm="1">
        <f t="array" ref="AK121">IFERROR(INDEX(InTutoring[],SMALL(IF(InTutoring[Unit 5 Assessment]="Yes",ROW(AssessmentData[])-1),ROW(119:119)),1),"")</f>
        <v/>
      </c>
      <c r="AL121" s="129" t="str" cm="1">
        <f t="array" ref="AL121">IFERROR(INDEX(InTutoring[],SMALL(IF(InTutoring[Unit 6 Post-Test 1]="Yes",ROW(AssessmentData[])-1),ROW(119:119)),1),"")</f>
        <v/>
      </c>
      <c r="AM121" s="129" t="str" cm="1">
        <f t="array" ref="AM121">IFERROR(INDEX(InTutoring[],SMALL(IF(InTutoring[Unit 6 Post-Test 2]="Yes",ROW(AssessmentData[])-1),ROW(119:119)),1),"")</f>
        <v/>
      </c>
      <c r="AN121" s="129" t="str" cm="1">
        <f t="array" ref="AN121">IFERROR(INDEX(InTutoring[],SMALL(IF(InTutoring[Unit 6 Post-Test 3]="Yes",ROW(AssessmentData[])-1),ROW(119:119)),1),"")</f>
        <v/>
      </c>
      <c r="AO121" s="129" t="str" cm="1">
        <f t="array" ref="AO121">IFERROR(INDEX(InTutoring[],SMALL(IF(InTutoring[Unit 6 Post-Test 4]="Yes",ROW(AssessmentData[])-1),ROW(119:119)),1),"")</f>
        <v/>
      </c>
      <c r="AP121" s="129" t="str" cm="1">
        <f t="array" ref="AP121">IFERROR(INDEX(InTutoring[],SMALL(IF(InTutoring[Unit 6 Post-Test 5]="Yes",ROW(AssessmentData[])-1),ROW(119:119)),1),"")</f>
        <v/>
      </c>
    </row>
    <row r="122" spans="2:42" x14ac:dyDescent="0.25">
      <c r="B122" s="129" t="str" cm="1">
        <f t="array" ref="B122">IFERROR(INDEX(InTutoring[],SMALL(IF(InTutoring[BOY Benchmark]="Yes",ROW(AssessmentData[])-1),ROW(120:120)),1),"")</f>
        <v/>
      </c>
      <c r="C122" s="129" t="str" cm="1">
        <f t="array" ref="C122">IFERROR(INDEX(InTutoring[],SMALL(IF(InTutoring[Unit 1 Post-Test 1]="Yes",ROW(AssessmentData[])-1),ROW(120:120)),1),"")</f>
        <v/>
      </c>
      <c r="D122" s="129" t="str" cm="1">
        <f t="array" ref="D122">IFERROR(INDEX(InTutoring[],SMALL(IF(InTutoring[Unit 1 Post-Test 2]="Yes",ROW(AssessmentData[])-1),ROW(120:120)),1),"")</f>
        <v/>
      </c>
      <c r="E122" s="129" t="str" cm="1">
        <f t="array" ref="E122">IFERROR(INDEX(InTutoring[],SMALL(IF(InTutoring[Unit 1 Post-Test 3]="Yes",ROW(AssessmentData[])-1),ROW(120:120)),1),"")</f>
        <v/>
      </c>
      <c r="F122" s="129" t="str" cm="1">
        <f t="array" ref="F122">IFERROR(INDEX(InTutoring[],SMALL(IF(InTutoring[Unit 1 Post-Test 4]="Yes",ROW(AssessmentData[])-1),ROW(120:120)),1),"")</f>
        <v/>
      </c>
      <c r="G122" s="131"/>
      <c r="H122" s="132"/>
      <c r="I122" s="129" t="str" cm="1">
        <f t="array" ref="I122">IFERROR(INDEX(InTutoring[],SMALL(IF(InTutoring[Unit 1 Assessment]="Yes",ROW(AssessmentData[])-1),ROW(120:120)),1),"")</f>
        <v/>
      </c>
      <c r="J122" s="129" t="str" cm="1">
        <f t="array" ref="J122">IFERROR(INDEX(InTutoring[],SMALL(IF(InTutoring[Unit 2 Post-Test 1]="Yes",ROW(AssessmentData[])-1),ROW(120:120)),1),"")</f>
        <v/>
      </c>
      <c r="K122" s="129" t="str" cm="1">
        <f t="array" ref="K122">IFERROR(INDEX(InTutoring[],SMALL(IF(InTutoring[Unit 2 Post-Test 2]="Yes",ROW(AssessmentData[])-1),ROW(120:120)),1),"")</f>
        <v/>
      </c>
      <c r="L122" s="129" t="str" cm="1">
        <f t="array" ref="L122">IFERROR(INDEX(InTutoring[],SMALL(IF(InTutoring[Unit 2 Post-Test 3]="Yes",ROW(AssessmentData[])-1),ROW(120:120)),1),"")</f>
        <v/>
      </c>
      <c r="M122" s="129" t="str" cm="1">
        <f t="array" ref="M122">IFERROR(INDEX(InTutoring[],SMALL(IF(InTutoring[Unit 2 Post-Test 4]="Yes",ROW(AssessmentData[])-1),ROW(120:120)),1),"")</f>
        <v/>
      </c>
      <c r="N122" s="129" t="str" cm="1">
        <f t="array" ref="N122">IFERROR(INDEX(InTutoring[],SMALL(IF(InTutoring[Unit 2 Post-Test 5]="Yes",ROW(AssessmentData[])-1),ROW(120:120)),1),"")</f>
        <v/>
      </c>
      <c r="O122" s="132"/>
      <c r="P122" s="129" t="str" cm="1">
        <f t="array" ref="P122">IFERROR(INDEX(InTutoring[],SMALL(IF(InTutoring[Unit 2 Assessment]="Yes",ROW(AssessmentData[])-1),ROW(120:120)),1),"")</f>
        <v/>
      </c>
      <c r="Q122" s="129" t="str" cm="1">
        <f t="array" ref="Q122">IFERROR(INDEX(InTutoring[],SMALL(IF(InTutoring[Unit 3 Post-Test 1]="Yes",ROW(AssessmentData[])-1),ROW(120:120)),1),"")</f>
        <v/>
      </c>
      <c r="R122" s="129" t="str" cm="1">
        <f t="array" ref="R122">IFERROR(INDEX(InTutoring[],SMALL(IF(InTutoring[Unit 3 Post-Test 2]="Yes",ROW(AssessmentData[])-1),ROW(120:120)),1),"")</f>
        <v/>
      </c>
      <c r="S122" s="129" t="str" cm="1">
        <f t="array" ref="S122">IFERROR(INDEX(InTutoring[],SMALL(IF(InTutoring[Unit 3 Post-Test 3]="Yes",ROW(AssessmentData[])-1),ROW(120:120)),1),"")</f>
        <v/>
      </c>
      <c r="T122" s="129" t="str" cm="1">
        <f t="array" ref="T122">IFERROR(INDEX(InTutoring[],SMALL(IF(InTutoring[Unit 3 Post-Test 4]="Yes",ROW(AssessmentData[])-1),ROW(120:120)),1),"")</f>
        <v/>
      </c>
      <c r="U122" s="129" t="str" cm="1">
        <f t="array" ref="U122">IFERROR(INDEX(InTutoring[],SMALL(IF(InTutoring[Unit 3 Post-Test 5]="Yes",ROW(AssessmentData[])-1),ROW(120:120)),1),"")</f>
        <v/>
      </c>
      <c r="V122" s="132"/>
      <c r="W122" s="129" t="str" cm="1">
        <f t="array" ref="W122">IFERROR(INDEX(InTutoring[],SMALL(IF(InTutoring[Unit 3 Assessment]="Yes",ROW(AssessmentData[])-1),ROW(120:120)),1),"")</f>
        <v/>
      </c>
      <c r="X122" s="129" t="str" cm="1">
        <f t="array" ref="X122">IFERROR(INDEX(InTutoring[],SMALL(IF(InTutoring[Unit 4 Post-Test 1]="Yes",ROW(AssessmentData[])-1),ROW(120:120)),1),"")</f>
        <v/>
      </c>
      <c r="Y122" s="129" t="str" cm="1">
        <f t="array" ref="Y122">IFERROR(INDEX(InTutoring[],SMALL(IF(InTutoring[Unit 4 Post-Test 2]="Yes",ROW(AssessmentData[])-1),ROW(120:120)),1),"")</f>
        <v/>
      </c>
      <c r="Z122" s="129" t="str" cm="1">
        <f t="array" ref="Z122">IFERROR(INDEX(InTutoring[],SMALL(IF(InTutoring[Unit 4 Post-Test 3]="Yes",ROW(AssessmentData[])-1),ROW(120:120)),1),"")</f>
        <v/>
      </c>
      <c r="AA122" s="129" t="str" cm="1">
        <f t="array" ref="AA122">IFERROR(INDEX(InTutoring[],SMALL(IF(InTutoring[Unit 4 Post-Test 4]="Yes",ROW(AssessmentData[])-1),ROW(120:120)),1),"")</f>
        <v/>
      </c>
      <c r="AB122" s="129" t="str" cm="1">
        <f t="array" ref="AB122">IFERROR(INDEX(InTutoring[],SMALL(IF(InTutoring[Unit 4 Post-Test 5]="Yes",ROW(AssessmentData[])-1),ROW(120:120)),1),"")</f>
        <v/>
      </c>
      <c r="AC122" s="132"/>
      <c r="AD122" s="129" t="str" cm="1">
        <f t="array" ref="AD122">IFERROR(INDEX(InTutoring[],SMALL(IF(InTutoring[Unit 4 Assessment]="Yes",ROW(AssessmentData[])-1),ROW(120:120)),1),"")</f>
        <v/>
      </c>
      <c r="AE122" s="129" t="str" cm="1">
        <f t="array" ref="AE122">IFERROR(INDEX(InTutoring[],SMALL(IF(InTutoring[Unit 5 Post-Test 1]="Yes",ROW(AssessmentData[])-1),ROW(120:120)),1),"")</f>
        <v/>
      </c>
      <c r="AF122" s="129" t="str" cm="1">
        <f t="array" ref="AF122">IFERROR(INDEX(InTutoring[],SMALL(IF(InTutoring[Unit 5 Post-Test 2]="Yes",ROW(AssessmentData[])-1),ROW(120:120)),1),"")</f>
        <v/>
      </c>
      <c r="AG122" s="129" t="str" cm="1">
        <f t="array" ref="AG122">IFERROR(INDEX(InTutoring[],SMALL(IF(InTutoring[Unit 5 Post-Test 3]="Yes",ROW(AssessmentData[])-1),ROW(120:120)),1),"")</f>
        <v/>
      </c>
      <c r="AH122" s="129" t="str" cm="1">
        <f t="array" ref="AH122">IFERROR(INDEX(InTutoring[],SMALL(IF(InTutoring[Unit 5 Post-Test 4]="Yes",ROW(AssessmentData[])-1),ROW(120:120)),1),"")</f>
        <v/>
      </c>
      <c r="AI122" s="129" t="str" cm="1">
        <f t="array" ref="AI122">IFERROR(INDEX(InTutoring[],SMALL(IF(InTutoring[Unit 5 Post-Test 5]="Yes",ROW(AssessmentData[])-1),ROW(120:120)),1),"")</f>
        <v/>
      </c>
      <c r="AJ122" s="132"/>
      <c r="AK122" s="129" t="str" cm="1">
        <f t="array" ref="AK122">IFERROR(INDEX(InTutoring[],SMALL(IF(InTutoring[Unit 5 Assessment]="Yes",ROW(AssessmentData[])-1),ROW(120:120)),1),"")</f>
        <v/>
      </c>
      <c r="AL122" s="129" t="str" cm="1">
        <f t="array" ref="AL122">IFERROR(INDEX(InTutoring[],SMALL(IF(InTutoring[Unit 6 Post-Test 1]="Yes",ROW(AssessmentData[])-1),ROW(120:120)),1),"")</f>
        <v/>
      </c>
      <c r="AM122" s="129" t="str" cm="1">
        <f t="array" ref="AM122">IFERROR(INDEX(InTutoring[],SMALL(IF(InTutoring[Unit 6 Post-Test 2]="Yes",ROW(AssessmentData[])-1),ROW(120:120)),1),"")</f>
        <v/>
      </c>
      <c r="AN122" s="129" t="str" cm="1">
        <f t="array" ref="AN122">IFERROR(INDEX(InTutoring[],SMALL(IF(InTutoring[Unit 6 Post-Test 3]="Yes",ROW(AssessmentData[])-1),ROW(120:120)),1),"")</f>
        <v/>
      </c>
      <c r="AO122" s="129" t="str" cm="1">
        <f t="array" ref="AO122">IFERROR(INDEX(InTutoring[],SMALL(IF(InTutoring[Unit 6 Post-Test 4]="Yes",ROW(AssessmentData[])-1),ROW(120:120)),1),"")</f>
        <v/>
      </c>
      <c r="AP122" s="129" t="str" cm="1">
        <f t="array" ref="AP122">IFERROR(INDEX(InTutoring[],SMALL(IF(InTutoring[Unit 6 Post-Test 5]="Yes",ROW(AssessmentData[])-1),ROW(120:120)),1),"")</f>
        <v/>
      </c>
    </row>
    <row r="123" spans="2:42" x14ac:dyDescent="0.25">
      <c r="B123" s="129" t="str" cm="1">
        <f t="array" ref="B123">IFERROR(INDEX(InTutoring[],SMALL(IF(InTutoring[BOY Benchmark]="Yes",ROW(AssessmentData[])-1),ROW(121:121)),1),"")</f>
        <v/>
      </c>
      <c r="C123" s="129" t="str" cm="1">
        <f t="array" ref="C123">IFERROR(INDEX(InTutoring[],SMALL(IF(InTutoring[Unit 1 Post-Test 1]="Yes",ROW(AssessmentData[])-1),ROW(121:121)),1),"")</f>
        <v/>
      </c>
      <c r="D123" s="129" t="str" cm="1">
        <f t="array" ref="D123">IFERROR(INDEX(InTutoring[],SMALL(IF(InTutoring[Unit 1 Post-Test 2]="Yes",ROW(AssessmentData[])-1),ROW(121:121)),1),"")</f>
        <v/>
      </c>
      <c r="E123" s="129" t="str" cm="1">
        <f t="array" ref="E123">IFERROR(INDEX(InTutoring[],SMALL(IF(InTutoring[Unit 1 Post-Test 3]="Yes",ROW(AssessmentData[])-1),ROW(121:121)),1),"")</f>
        <v/>
      </c>
      <c r="F123" s="129" t="str" cm="1">
        <f t="array" ref="F123">IFERROR(INDEX(InTutoring[],SMALL(IF(InTutoring[Unit 1 Post-Test 4]="Yes",ROW(AssessmentData[])-1),ROW(121:121)),1),"")</f>
        <v/>
      </c>
      <c r="G123" s="131"/>
      <c r="H123" s="132"/>
      <c r="I123" s="129" t="str" cm="1">
        <f t="array" ref="I123">IFERROR(INDEX(InTutoring[],SMALL(IF(InTutoring[Unit 1 Assessment]="Yes",ROW(AssessmentData[])-1),ROW(121:121)),1),"")</f>
        <v/>
      </c>
      <c r="J123" s="129" t="str" cm="1">
        <f t="array" ref="J123">IFERROR(INDEX(InTutoring[],SMALL(IF(InTutoring[Unit 2 Post-Test 1]="Yes",ROW(AssessmentData[])-1),ROW(121:121)),1),"")</f>
        <v/>
      </c>
      <c r="K123" s="129" t="str" cm="1">
        <f t="array" ref="K123">IFERROR(INDEX(InTutoring[],SMALL(IF(InTutoring[Unit 2 Post-Test 2]="Yes",ROW(AssessmentData[])-1),ROW(121:121)),1),"")</f>
        <v/>
      </c>
      <c r="L123" s="129" t="str" cm="1">
        <f t="array" ref="L123">IFERROR(INDEX(InTutoring[],SMALL(IF(InTutoring[Unit 2 Post-Test 3]="Yes",ROW(AssessmentData[])-1),ROW(121:121)),1),"")</f>
        <v/>
      </c>
      <c r="M123" s="129" t="str" cm="1">
        <f t="array" ref="M123">IFERROR(INDEX(InTutoring[],SMALL(IF(InTutoring[Unit 2 Post-Test 4]="Yes",ROW(AssessmentData[])-1),ROW(121:121)),1),"")</f>
        <v/>
      </c>
      <c r="N123" s="129" t="str" cm="1">
        <f t="array" ref="N123">IFERROR(INDEX(InTutoring[],SMALL(IF(InTutoring[Unit 2 Post-Test 5]="Yes",ROW(AssessmentData[])-1),ROW(121:121)),1),"")</f>
        <v/>
      </c>
      <c r="O123" s="132"/>
      <c r="P123" s="129" t="str" cm="1">
        <f t="array" ref="P123">IFERROR(INDEX(InTutoring[],SMALL(IF(InTutoring[Unit 2 Assessment]="Yes",ROW(AssessmentData[])-1),ROW(121:121)),1),"")</f>
        <v/>
      </c>
      <c r="Q123" s="129" t="str" cm="1">
        <f t="array" ref="Q123">IFERROR(INDEX(InTutoring[],SMALL(IF(InTutoring[Unit 3 Post-Test 1]="Yes",ROW(AssessmentData[])-1),ROW(121:121)),1),"")</f>
        <v/>
      </c>
      <c r="R123" s="129" t="str" cm="1">
        <f t="array" ref="R123">IFERROR(INDEX(InTutoring[],SMALL(IF(InTutoring[Unit 3 Post-Test 2]="Yes",ROW(AssessmentData[])-1),ROW(121:121)),1),"")</f>
        <v/>
      </c>
      <c r="S123" s="129" t="str" cm="1">
        <f t="array" ref="S123">IFERROR(INDEX(InTutoring[],SMALL(IF(InTutoring[Unit 3 Post-Test 3]="Yes",ROW(AssessmentData[])-1),ROW(121:121)),1),"")</f>
        <v/>
      </c>
      <c r="T123" s="129" t="str" cm="1">
        <f t="array" ref="T123">IFERROR(INDEX(InTutoring[],SMALL(IF(InTutoring[Unit 3 Post-Test 4]="Yes",ROW(AssessmentData[])-1),ROW(121:121)),1),"")</f>
        <v/>
      </c>
      <c r="U123" s="129" t="str" cm="1">
        <f t="array" ref="U123">IFERROR(INDEX(InTutoring[],SMALL(IF(InTutoring[Unit 3 Post-Test 5]="Yes",ROW(AssessmentData[])-1),ROW(121:121)),1),"")</f>
        <v/>
      </c>
      <c r="V123" s="132"/>
      <c r="W123" s="129" t="str" cm="1">
        <f t="array" ref="W123">IFERROR(INDEX(InTutoring[],SMALL(IF(InTutoring[Unit 3 Assessment]="Yes",ROW(AssessmentData[])-1),ROW(121:121)),1),"")</f>
        <v/>
      </c>
      <c r="X123" s="129" t="str" cm="1">
        <f t="array" ref="X123">IFERROR(INDEX(InTutoring[],SMALL(IF(InTutoring[Unit 4 Post-Test 1]="Yes",ROW(AssessmentData[])-1),ROW(121:121)),1),"")</f>
        <v/>
      </c>
      <c r="Y123" s="129" t="str" cm="1">
        <f t="array" ref="Y123">IFERROR(INDEX(InTutoring[],SMALL(IF(InTutoring[Unit 4 Post-Test 2]="Yes",ROW(AssessmentData[])-1),ROW(121:121)),1),"")</f>
        <v/>
      </c>
      <c r="Z123" s="129" t="str" cm="1">
        <f t="array" ref="Z123">IFERROR(INDEX(InTutoring[],SMALL(IF(InTutoring[Unit 4 Post-Test 3]="Yes",ROW(AssessmentData[])-1),ROW(121:121)),1),"")</f>
        <v/>
      </c>
      <c r="AA123" s="129" t="str" cm="1">
        <f t="array" ref="AA123">IFERROR(INDEX(InTutoring[],SMALL(IF(InTutoring[Unit 4 Post-Test 4]="Yes",ROW(AssessmentData[])-1),ROW(121:121)),1),"")</f>
        <v/>
      </c>
      <c r="AB123" s="129" t="str" cm="1">
        <f t="array" ref="AB123">IFERROR(INDEX(InTutoring[],SMALL(IF(InTutoring[Unit 4 Post-Test 5]="Yes",ROW(AssessmentData[])-1),ROW(121:121)),1),"")</f>
        <v/>
      </c>
      <c r="AC123" s="132"/>
      <c r="AD123" s="129" t="str" cm="1">
        <f t="array" ref="AD123">IFERROR(INDEX(InTutoring[],SMALL(IF(InTutoring[Unit 4 Assessment]="Yes",ROW(AssessmentData[])-1),ROW(121:121)),1),"")</f>
        <v/>
      </c>
      <c r="AE123" s="129" t="str" cm="1">
        <f t="array" ref="AE123">IFERROR(INDEX(InTutoring[],SMALL(IF(InTutoring[Unit 5 Post-Test 1]="Yes",ROW(AssessmentData[])-1),ROW(121:121)),1),"")</f>
        <v/>
      </c>
      <c r="AF123" s="129" t="str" cm="1">
        <f t="array" ref="AF123">IFERROR(INDEX(InTutoring[],SMALL(IF(InTutoring[Unit 5 Post-Test 2]="Yes",ROW(AssessmentData[])-1),ROW(121:121)),1),"")</f>
        <v/>
      </c>
      <c r="AG123" s="129" t="str" cm="1">
        <f t="array" ref="AG123">IFERROR(INDEX(InTutoring[],SMALL(IF(InTutoring[Unit 5 Post-Test 3]="Yes",ROW(AssessmentData[])-1),ROW(121:121)),1),"")</f>
        <v/>
      </c>
      <c r="AH123" s="129" t="str" cm="1">
        <f t="array" ref="AH123">IFERROR(INDEX(InTutoring[],SMALL(IF(InTutoring[Unit 5 Post-Test 4]="Yes",ROW(AssessmentData[])-1),ROW(121:121)),1),"")</f>
        <v/>
      </c>
      <c r="AI123" s="129" t="str" cm="1">
        <f t="array" ref="AI123">IFERROR(INDEX(InTutoring[],SMALL(IF(InTutoring[Unit 5 Post-Test 5]="Yes",ROW(AssessmentData[])-1),ROW(121:121)),1),"")</f>
        <v/>
      </c>
      <c r="AJ123" s="132"/>
      <c r="AK123" s="129" t="str" cm="1">
        <f t="array" ref="AK123">IFERROR(INDEX(InTutoring[],SMALL(IF(InTutoring[Unit 5 Assessment]="Yes",ROW(AssessmentData[])-1),ROW(121:121)),1),"")</f>
        <v/>
      </c>
      <c r="AL123" s="129" t="str" cm="1">
        <f t="array" ref="AL123">IFERROR(INDEX(InTutoring[],SMALL(IF(InTutoring[Unit 6 Post-Test 1]="Yes",ROW(AssessmentData[])-1),ROW(121:121)),1),"")</f>
        <v/>
      </c>
      <c r="AM123" s="129" t="str" cm="1">
        <f t="array" ref="AM123">IFERROR(INDEX(InTutoring[],SMALL(IF(InTutoring[Unit 6 Post-Test 2]="Yes",ROW(AssessmentData[])-1),ROW(121:121)),1),"")</f>
        <v/>
      </c>
      <c r="AN123" s="129" t="str" cm="1">
        <f t="array" ref="AN123">IFERROR(INDEX(InTutoring[],SMALL(IF(InTutoring[Unit 6 Post-Test 3]="Yes",ROW(AssessmentData[])-1),ROW(121:121)),1),"")</f>
        <v/>
      </c>
      <c r="AO123" s="129" t="str" cm="1">
        <f t="array" ref="AO123">IFERROR(INDEX(InTutoring[],SMALL(IF(InTutoring[Unit 6 Post-Test 4]="Yes",ROW(AssessmentData[])-1),ROW(121:121)),1),"")</f>
        <v/>
      </c>
      <c r="AP123" s="129" t="str" cm="1">
        <f t="array" ref="AP123">IFERROR(INDEX(InTutoring[],SMALL(IF(InTutoring[Unit 6 Post-Test 5]="Yes",ROW(AssessmentData[])-1),ROW(121:121)),1),"")</f>
        <v/>
      </c>
    </row>
    <row r="124" spans="2:42" x14ac:dyDescent="0.25">
      <c r="B124" s="129" t="str" cm="1">
        <f t="array" ref="B124">IFERROR(INDEX(InTutoring[],SMALL(IF(InTutoring[BOY Benchmark]="Yes",ROW(AssessmentData[])-1),ROW(122:122)),1),"")</f>
        <v/>
      </c>
      <c r="C124" s="129" t="str" cm="1">
        <f t="array" ref="C124">IFERROR(INDEX(InTutoring[],SMALL(IF(InTutoring[Unit 1 Post-Test 1]="Yes",ROW(AssessmentData[])-1),ROW(122:122)),1),"")</f>
        <v/>
      </c>
      <c r="D124" s="129" t="str" cm="1">
        <f t="array" ref="D124">IFERROR(INDEX(InTutoring[],SMALL(IF(InTutoring[Unit 1 Post-Test 2]="Yes",ROW(AssessmentData[])-1),ROW(122:122)),1),"")</f>
        <v/>
      </c>
      <c r="E124" s="129" t="str" cm="1">
        <f t="array" ref="E124">IFERROR(INDEX(InTutoring[],SMALL(IF(InTutoring[Unit 1 Post-Test 3]="Yes",ROW(AssessmentData[])-1),ROW(122:122)),1),"")</f>
        <v/>
      </c>
      <c r="F124" s="129" t="str" cm="1">
        <f t="array" ref="F124">IFERROR(INDEX(InTutoring[],SMALL(IF(InTutoring[Unit 1 Post-Test 4]="Yes",ROW(AssessmentData[])-1),ROW(122:122)),1),"")</f>
        <v/>
      </c>
      <c r="G124" s="131"/>
      <c r="H124" s="132"/>
      <c r="I124" s="129" t="str" cm="1">
        <f t="array" ref="I124">IFERROR(INDEX(InTutoring[],SMALL(IF(InTutoring[Unit 1 Assessment]="Yes",ROW(AssessmentData[])-1),ROW(122:122)),1),"")</f>
        <v/>
      </c>
      <c r="J124" s="129" t="str" cm="1">
        <f t="array" ref="J124">IFERROR(INDEX(InTutoring[],SMALL(IF(InTutoring[Unit 2 Post-Test 1]="Yes",ROW(AssessmentData[])-1),ROW(122:122)),1),"")</f>
        <v/>
      </c>
      <c r="K124" s="129" t="str" cm="1">
        <f t="array" ref="K124">IFERROR(INDEX(InTutoring[],SMALL(IF(InTutoring[Unit 2 Post-Test 2]="Yes",ROW(AssessmentData[])-1),ROW(122:122)),1),"")</f>
        <v/>
      </c>
      <c r="L124" s="129" t="str" cm="1">
        <f t="array" ref="L124">IFERROR(INDEX(InTutoring[],SMALL(IF(InTutoring[Unit 2 Post-Test 3]="Yes",ROW(AssessmentData[])-1),ROW(122:122)),1),"")</f>
        <v/>
      </c>
      <c r="M124" s="129" t="str" cm="1">
        <f t="array" ref="M124">IFERROR(INDEX(InTutoring[],SMALL(IF(InTutoring[Unit 2 Post-Test 4]="Yes",ROW(AssessmentData[])-1),ROW(122:122)),1),"")</f>
        <v/>
      </c>
      <c r="N124" s="129" t="str" cm="1">
        <f t="array" ref="N124">IFERROR(INDEX(InTutoring[],SMALL(IF(InTutoring[Unit 2 Post-Test 5]="Yes",ROW(AssessmentData[])-1),ROW(122:122)),1),"")</f>
        <v/>
      </c>
      <c r="O124" s="132"/>
      <c r="P124" s="129" t="str" cm="1">
        <f t="array" ref="P124">IFERROR(INDEX(InTutoring[],SMALL(IF(InTutoring[Unit 2 Assessment]="Yes",ROW(AssessmentData[])-1),ROW(122:122)),1),"")</f>
        <v/>
      </c>
      <c r="Q124" s="129" t="str" cm="1">
        <f t="array" ref="Q124">IFERROR(INDEX(InTutoring[],SMALL(IF(InTutoring[Unit 3 Post-Test 1]="Yes",ROW(AssessmentData[])-1),ROW(122:122)),1),"")</f>
        <v/>
      </c>
      <c r="R124" s="129" t="str" cm="1">
        <f t="array" ref="R124">IFERROR(INDEX(InTutoring[],SMALL(IF(InTutoring[Unit 3 Post-Test 2]="Yes",ROW(AssessmentData[])-1),ROW(122:122)),1),"")</f>
        <v/>
      </c>
      <c r="S124" s="129" t="str" cm="1">
        <f t="array" ref="S124">IFERROR(INDEX(InTutoring[],SMALL(IF(InTutoring[Unit 3 Post-Test 3]="Yes",ROW(AssessmentData[])-1),ROW(122:122)),1),"")</f>
        <v/>
      </c>
      <c r="T124" s="129" t="str" cm="1">
        <f t="array" ref="T124">IFERROR(INDEX(InTutoring[],SMALL(IF(InTutoring[Unit 3 Post-Test 4]="Yes",ROW(AssessmentData[])-1),ROW(122:122)),1),"")</f>
        <v/>
      </c>
      <c r="U124" s="129" t="str" cm="1">
        <f t="array" ref="U124">IFERROR(INDEX(InTutoring[],SMALL(IF(InTutoring[Unit 3 Post-Test 5]="Yes",ROW(AssessmentData[])-1),ROW(122:122)),1),"")</f>
        <v/>
      </c>
      <c r="V124" s="132"/>
      <c r="W124" s="129" t="str" cm="1">
        <f t="array" ref="W124">IFERROR(INDEX(InTutoring[],SMALL(IF(InTutoring[Unit 3 Assessment]="Yes",ROW(AssessmentData[])-1),ROW(122:122)),1),"")</f>
        <v/>
      </c>
      <c r="X124" s="129" t="str" cm="1">
        <f t="array" ref="X124">IFERROR(INDEX(InTutoring[],SMALL(IF(InTutoring[Unit 4 Post-Test 1]="Yes",ROW(AssessmentData[])-1),ROW(122:122)),1),"")</f>
        <v/>
      </c>
      <c r="Y124" s="129" t="str" cm="1">
        <f t="array" ref="Y124">IFERROR(INDEX(InTutoring[],SMALL(IF(InTutoring[Unit 4 Post-Test 2]="Yes",ROW(AssessmentData[])-1),ROW(122:122)),1),"")</f>
        <v/>
      </c>
      <c r="Z124" s="129" t="str" cm="1">
        <f t="array" ref="Z124">IFERROR(INDEX(InTutoring[],SMALL(IF(InTutoring[Unit 4 Post-Test 3]="Yes",ROW(AssessmentData[])-1),ROW(122:122)),1),"")</f>
        <v/>
      </c>
      <c r="AA124" s="129" t="str" cm="1">
        <f t="array" ref="AA124">IFERROR(INDEX(InTutoring[],SMALL(IF(InTutoring[Unit 4 Post-Test 4]="Yes",ROW(AssessmentData[])-1),ROW(122:122)),1),"")</f>
        <v/>
      </c>
      <c r="AB124" s="129" t="str" cm="1">
        <f t="array" ref="AB124">IFERROR(INDEX(InTutoring[],SMALL(IF(InTutoring[Unit 4 Post-Test 5]="Yes",ROW(AssessmentData[])-1),ROW(122:122)),1),"")</f>
        <v/>
      </c>
      <c r="AC124" s="132"/>
      <c r="AD124" s="129" t="str" cm="1">
        <f t="array" ref="AD124">IFERROR(INDEX(InTutoring[],SMALL(IF(InTutoring[Unit 4 Assessment]="Yes",ROW(AssessmentData[])-1),ROW(122:122)),1),"")</f>
        <v/>
      </c>
      <c r="AE124" s="129" t="str" cm="1">
        <f t="array" ref="AE124">IFERROR(INDEX(InTutoring[],SMALL(IF(InTutoring[Unit 5 Post-Test 1]="Yes",ROW(AssessmentData[])-1),ROW(122:122)),1),"")</f>
        <v/>
      </c>
      <c r="AF124" s="129" t="str" cm="1">
        <f t="array" ref="AF124">IFERROR(INDEX(InTutoring[],SMALL(IF(InTutoring[Unit 5 Post-Test 2]="Yes",ROW(AssessmentData[])-1),ROW(122:122)),1),"")</f>
        <v/>
      </c>
      <c r="AG124" s="129" t="str" cm="1">
        <f t="array" ref="AG124">IFERROR(INDEX(InTutoring[],SMALL(IF(InTutoring[Unit 5 Post-Test 3]="Yes",ROW(AssessmentData[])-1),ROW(122:122)),1),"")</f>
        <v/>
      </c>
      <c r="AH124" s="129" t="str" cm="1">
        <f t="array" ref="AH124">IFERROR(INDEX(InTutoring[],SMALL(IF(InTutoring[Unit 5 Post-Test 4]="Yes",ROW(AssessmentData[])-1),ROW(122:122)),1),"")</f>
        <v/>
      </c>
      <c r="AI124" s="129" t="str" cm="1">
        <f t="array" ref="AI124">IFERROR(INDEX(InTutoring[],SMALL(IF(InTutoring[Unit 5 Post-Test 5]="Yes",ROW(AssessmentData[])-1),ROW(122:122)),1),"")</f>
        <v/>
      </c>
      <c r="AJ124" s="132"/>
      <c r="AK124" s="129" t="str" cm="1">
        <f t="array" ref="AK124">IFERROR(INDEX(InTutoring[],SMALL(IF(InTutoring[Unit 5 Assessment]="Yes",ROW(AssessmentData[])-1),ROW(122:122)),1),"")</f>
        <v/>
      </c>
      <c r="AL124" s="129" t="str" cm="1">
        <f t="array" ref="AL124">IFERROR(INDEX(InTutoring[],SMALL(IF(InTutoring[Unit 6 Post-Test 1]="Yes",ROW(AssessmentData[])-1),ROW(122:122)),1),"")</f>
        <v/>
      </c>
      <c r="AM124" s="129" t="str" cm="1">
        <f t="array" ref="AM124">IFERROR(INDEX(InTutoring[],SMALL(IF(InTutoring[Unit 6 Post-Test 2]="Yes",ROW(AssessmentData[])-1),ROW(122:122)),1),"")</f>
        <v/>
      </c>
      <c r="AN124" s="129" t="str" cm="1">
        <f t="array" ref="AN124">IFERROR(INDEX(InTutoring[],SMALL(IF(InTutoring[Unit 6 Post-Test 3]="Yes",ROW(AssessmentData[])-1),ROW(122:122)),1),"")</f>
        <v/>
      </c>
      <c r="AO124" s="129" t="str" cm="1">
        <f t="array" ref="AO124">IFERROR(INDEX(InTutoring[],SMALL(IF(InTutoring[Unit 6 Post-Test 4]="Yes",ROW(AssessmentData[])-1),ROW(122:122)),1),"")</f>
        <v/>
      </c>
      <c r="AP124" s="129" t="str" cm="1">
        <f t="array" ref="AP124">IFERROR(INDEX(InTutoring[],SMALL(IF(InTutoring[Unit 6 Post-Test 5]="Yes",ROW(AssessmentData[])-1),ROW(122:122)),1),"")</f>
        <v/>
      </c>
    </row>
    <row r="125" spans="2:42" x14ac:dyDescent="0.25">
      <c r="B125" s="129" t="str" cm="1">
        <f t="array" ref="B125">IFERROR(INDEX(InTutoring[],SMALL(IF(InTutoring[BOY Benchmark]="Yes",ROW(AssessmentData[])-1),ROW(123:123)),1),"")</f>
        <v/>
      </c>
      <c r="C125" s="129" t="str" cm="1">
        <f t="array" ref="C125">IFERROR(INDEX(InTutoring[],SMALL(IF(InTutoring[Unit 1 Post-Test 1]="Yes",ROW(AssessmentData[])-1),ROW(123:123)),1),"")</f>
        <v/>
      </c>
      <c r="D125" s="129" t="str" cm="1">
        <f t="array" ref="D125">IFERROR(INDEX(InTutoring[],SMALL(IF(InTutoring[Unit 1 Post-Test 2]="Yes",ROW(AssessmentData[])-1),ROW(123:123)),1),"")</f>
        <v/>
      </c>
      <c r="E125" s="129" t="str" cm="1">
        <f t="array" ref="E125">IFERROR(INDEX(InTutoring[],SMALL(IF(InTutoring[Unit 1 Post-Test 3]="Yes",ROW(AssessmentData[])-1),ROW(123:123)),1),"")</f>
        <v/>
      </c>
      <c r="F125" s="129" t="str" cm="1">
        <f t="array" ref="F125">IFERROR(INDEX(InTutoring[],SMALL(IF(InTutoring[Unit 1 Post-Test 4]="Yes",ROW(AssessmentData[])-1),ROW(123:123)),1),"")</f>
        <v/>
      </c>
      <c r="G125" s="131"/>
      <c r="H125" s="132"/>
      <c r="I125" s="129" t="str" cm="1">
        <f t="array" ref="I125">IFERROR(INDEX(InTutoring[],SMALL(IF(InTutoring[Unit 1 Assessment]="Yes",ROW(AssessmentData[])-1),ROW(123:123)),1),"")</f>
        <v/>
      </c>
      <c r="J125" s="129" t="str" cm="1">
        <f t="array" ref="J125">IFERROR(INDEX(InTutoring[],SMALL(IF(InTutoring[Unit 2 Post-Test 1]="Yes",ROW(AssessmentData[])-1),ROW(123:123)),1),"")</f>
        <v/>
      </c>
      <c r="K125" s="129" t="str" cm="1">
        <f t="array" ref="K125">IFERROR(INDEX(InTutoring[],SMALL(IF(InTutoring[Unit 2 Post-Test 2]="Yes",ROW(AssessmentData[])-1),ROW(123:123)),1),"")</f>
        <v/>
      </c>
      <c r="L125" s="129" t="str" cm="1">
        <f t="array" ref="L125">IFERROR(INDEX(InTutoring[],SMALL(IF(InTutoring[Unit 2 Post-Test 3]="Yes",ROW(AssessmentData[])-1),ROW(123:123)),1),"")</f>
        <v/>
      </c>
      <c r="M125" s="129" t="str" cm="1">
        <f t="array" ref="M125">IFERROR(INDEX(InTutoring[],SMALL(IF(InTutoring[Unit 2 Post-Test 4]="Yes",ROW(AssessmentData[])-1),ROW(123:123)),1),"")</f>
        <v/>
      </c>
      <c r="N125" s="129" t="str" cm="1">
        <f t="array" ref="N125">IFERROR(INDEX(InTutoring[],SMALL(IF(InTutoring[Unit 2 Post-Test 5]="Yes",ROW(AssessmentData[])-1),ROW(123:123)),1),"")</f>
        <v/>
      </c>
      <c r="O125" s="132"/>
      <c r="P125" s="129" t="str" cm="1">
        <f t="array" ref="P125">IFERROR(INDEX(InTutoring[],SMALL(IF(InTutoring[Unit 2 Assessment]="Yes",ROW(AssessmentData[])-1),ROW(123:123)),1),"")</f>
        <v/>
      </c>
      <c r="Q125" s="129" t="str" cm="1">
        <f t="array" ref="Q125">IFERROR(INDEX(InTutoring[],SMALL(IF(InTutoring[Unit 3 Post-Test 1]="Yes",ROW(AssessmentData[])-1),ROW(123:123)),1),"")</f>
        <v/>
      </c>
      <c r="R125" s="129" t="str" cm="1">
        <f t="array" ref="R125">IFERROR(INDEX(InTutoring[],SMALL(IF(InTutoring[Unit 3 Post-Test 2]="Yes",ROW(AssessmentData[])-1),ROW(123:123)),1),"")</f>
        <v/>
      </c>
      <c r="S125" s="129" t="str" cm="1">
        <f t="array" ref="S125">IFERROR(INDEX(InTutoring[],SMALL(IF(InTutoring[Unit 3 Post-Test 3]="Yes",ROW(AssessmentData[])-1),ROW(123:123)),1),"")</f>
        <v/>
      </c>
      <c r="T125" s="129" t="str" cm="1">
        <f t="array" ref="T125">IFERROR(INDEX(InTutoring[],SMALL(IF(InTutoring[Unit 3 Post-Test 4]="Yes",ROW(AssessmentData[])-1),ROW(123:123)),1),"")</f>
        <v/>
      </c>
      <c r="U125" s="129" t="str" cm="1">
        <f t="array" ref="U125">IFERROR(INDEX(InTutoring[],SMALL(IF(InTutoring[Unit 3 Post-Test 5]="Yes",ROW(AssessmentData[])-1),ROW(123:123)),1),"")</f>
        <v/>
      </c>
      <c r="V125" s="132"/>
      <c r="W125" s="129" t="str" cm="1">
        <f t="array" ref="W125">IFERROR(INDEX(InTutoring[],SMALL(IF(InTutoring[Unit 3 Assessment]="Yes",ROW(AssessmentData[])-1),ROW(123:123)),1),"")</f>
        <v/>
      </c>
      <c r="X125" s="129" t="str" cm="1">
        <f t="array" ref="X125">IFERROR(INDEX(InTutoring[],SMALL(IF(InTutoring[Unit 4 Post-Test 1]="Yes",ROW(AssessmentData[])-1),ROW(123:123)),1),"")</f>
        <v/>
      </c>
      <c r="Y125" s="129" t="str" cm="1">
        <f t="array" ref="Y125">IFERROR(INDEX(InTutoring[],SMALL(IF(InTutoring[Unit 4 Post-Test 2]="Yes",ROW(AssessmentData[])-1),ROW(123:123)),1),"")</f>
        <v/>
      </c>
      <c r="Z125" s="129" t="str" cm="1">
        <f t="array" ref="Z125">IFERROR(INDEX(InTutoring[],SMALL(IF(InTutoring[Unit 4 Post-Test 3]="Yes",ROW(AssessmentData[])-1),ROW(123:123)),1),"")</f>
        <v/>
      </c>
      <c r="AA125" s="129" t="str" cm="1">
        <f t="array" ref="AA125">IFERROR(INDEX(InTutoring[],SMALL(IF(InTutoring[Unit 4 Post-Test 4]="Yes",ROW(AssessmentData[])-1),ROW(123:123)),1),"")</f>
        <v/>
      </c>
      <c r="AB125" s="129" t="str" cm="1">
        <f t="array" ref="AB125">IFERROR(INDEX(InTutoring[],SMALL(IF(InTutoring[Unit 4 Post-Test 5]="Yes",ROW(AssessmentData[])-1),ROW(123:123)),1),"")</f>
        <v/>
      </c>
      <c r="AC125" s="132"/>
      <c r="AD125" s="129" t="str" cm="1">
        <f t="array" ref="AD125">IFERROR(INDEX(InTutoring[],SMALL(IF(InTutoring[Unit 4 Assessment]="Yes",ROW(AssessmentData[])-1),ROW(123:123)),1),"")</f>
        <v/>
      </c>
      <c r="AE125" s="129" t="str" cm="1">
        <f t="array" ref="AE125">IFERROR(INDEX(InTutoring[],SMALL(IF(InTutoring[Unit 5 Post-Test 1]="Yes",ROW(AssessmentData[])-1),ROW(123:123)),1),"")</f>
        <v/>
      </c>
      <c r="AF125" s="129" t="str" cm="1">
        <f t="array" ref="AF125">IFERROR(INDEX(InTutoring[],SMALL(IF(InTutoring[Unit 5 Post-Test 2]="Yes",ROW(AssessmentData[])-1),ROW(123:123)),1),"")</f>
        <v/>
      </c>
      <c r="AG125" s="129" t="str" cm="1">
        <f t="array" ref="AG125">IFERROR(INDEX(InTutoring[],SMALL(IF(InTutoring[Unit 5 Post-Test 3]="Yes",ROW(AssessmentData[])-1),ROW(123:123)),1),"")</f>
        <v/>
      </c>
      <c r="AH125" s="129" t="str" cm="1">
        <f t="array" ref="AH125">IFERROR(INDEX(InTutoring[],SMALL(IF(InTutoring[Unit 5 Post-Test 4]="Yes",ROW(AssessmentData[])-1),ROW(123:123)),1),"")</f>
        <v/>
      </c>
      <c r="AI125" s="129" t="str" cm="1">
        <f t="array" ref="AI125">IFERROR(INDEX(InTutoring[],SMALL(IF(InTutoring[Unit 5 Post-Test 5]="Yes",ROW(AssessmentData[])-1),ROW(123:123)),1),"")</f>
        <v/>
      </c>
      <c r="AJ125" s="132"/>
      <c r="AK125" s="129" t="str" cm="1">
        <f t="array" ref="AK125">IFERROR(INDEX(InTutoring[],SMALL(IF(InTutoring[Unit 5 Assessment]="Yes",ROW(AssessmentData[])-1),ROW(123:123)),1),"")</f>
        <v/>
      </c>
      <c r="AL125" s="129" t="str" cm="1">
        <f t="array" ref="AL125">IFERROR(INDEX(InTutoring[],SMALL(IF(InTutoring[Unit 6 Post-Test 1]="Yes",ROW(AssessmentData[])-1),ROW(123:123)),1),"")</f>
        <v/>
      </c>
      <c r="AM125" s="129" t="str" cm="1">
        <f t="array" ref="AM125">IFERROR(INDEX(InTutoring[],SMALL(IF(InTutoring[Unit 6 Post-Test 2]="Yes",ROW(AssessmentData[])-1),ROW(123:123)),1),"")</f>
        <v/>
      </c>
      <c r="AN125" s="129" t="str" cm="1">
        <f t="array" ref="AN125">IFERROR(INDEX(InTutoring[],SMALL(IF(InTutoring[Unit 6 Post-Test 3]="Yes",ROW(AssessmentData[])-1),ROW(123:123)),1),"")</f>
        <v/>
      </c>
      <c r="AO125" s="129" t="str" cm="1">
        <f t="array" ref="AO125">IFERROR(INDEX(InTutoring[],SMALL(IF(InTutoring[Unit 6 Post-Test 4]="Yes",ROW(AssessmentData[])-1),ROW(123:123)),1),"")</f>
        <v/>
      </c>
      <c r="AP125" s="129" t="str" cm="1">
        <f t="array" ref="AP125">IFERROR(INDEX(InTutoring[],SMALL(IF(InTutoring[Unit 6 Post-Test 5]="Yes",ROW(AssessmentData[])-1),ROW(123:123)),1),"")</f>
        <v/>
      </c>
    </row>
    <row r="126" spans="2:42" x14ac:dyDescent="0.25">
      <c r="B126" s="129" t="str" cm="1">
        <f t="array" ref="B126">IFERROR(INDEX(InTutoring[],SMALL(IF(InTutoring[BOY Benchmark]="Yes",ROW(AssessmentData[])-1),ROW(124:124)),1),"")</f>
        <v/>
      </c>
      <c r="C126" s="129" t="str" cm="1">
        <f t="array" ref="C126">IFERROR(INDEX(InTutoring[],SMALL(IF(InTutoring[Unit 1 Post-Test 1]="Yes",ROW(AssessmentData[])-1),ROW(124:124)),1),"")</f>
        <v/>
      </c>
      <c r="D126" s="129" t="str" cm="1">
        <f t="array" ref="D126">IFERROR(INDEX(InTutoring[],SMALL(IF(InTutoring[Unit 1 Post-Test 2]="Yes",ROW(AssessmentData[])-1),ROW(124:124)),1),"")</f>
        <v/>
      </c>
      <c r="E126" s="129" t="str" cm="1">
        <f t="array" ref="E126">IFERROR(INDEX(InTutoring[],SMALL(IF(InTutoring[Unit 1 Post-Test 3]="Yes",ROW(AssessmentData[])-1),ROW(124:124)),1),"")</f>
        <v/>
      </c>
      <c r="F126" s="129" t="str" cm="1">
        <f t="array" ref="F126">IFERROR(INDEX(InTutoring[],SMALL(IF(InTutoring[Unit 1 Post-Test 4]="Yes",ROW(AssessmentData[])-1),ROW(124:124)),1),"")</f>
        <v/>
      </c>
      <c r="G126" s="131"/>
      <c r="H126" s="132"/>
      <c r="I126" s="129" t="str" cm="1">
        <f t="array" ref="I126">IFERROR(INDEX(InTutoring[],SMALL(IF(InTutoring[Unit 1 Assessment]="Yes",ROW(AssessmentData[])-1),ROW(124:124)),1),"")</f>
        <v/>
      </c>
      <c r="J126" s="129" t="str" cm="1">
        <f t="array" ref="J126">IFERROR(INDEX(InTutoring[],SMALL(IF(InTutoring[Unit 2 Post-Test 1]="Yes",ROW(AssessmentData[])-1),ROW(124:124)),1),"")</f>
        <v/>
      </c>
      <c r="K126" s="129" t="str" cm="1">
        <f t="array" ref="K126">IFERROR(INDEX(InTutoring[],SMALL(IF(InTutoring[Unit 2 Post-Test 2]="Yes",ROW(AssessmentData[])-1),ROW(124:124)),1),"")</f>
        <v/>
      </c>
      <c r="L126" s="129" t="str" cm="1">
        <f t="array" ref="L126">IFERROR(INDEX(InTutoring[],SMALL(IF(InTutoring[Unit 2 Post-Test 3]="Yes",ROW(AssessmentData[])-1),ROW(124:124)),1),"")</f>
        <v/>
      </c>
      <c r="M126" s="129" t="str" cm="1">
        <f t="array" ref="M126">IFERROR(INDEX(InTutoring[],SMALL(IF(InTutoring[Unit 2 Post-Test 4]="Yes",ROW(AssessmentData[])-1),ROW(124:124)),1),"")</f>
        <v/>
      </c>
      <c r="N126" s="129" t="str" cm="1">
        <f t="array" ref="N126">IFERROR(INDEX(InTutoring[],SMALL(IF(InTutoring[Unit 2 Post-Test 5]="Yes",ROW(AssessmentData[])-1),ROW(124:124)),1),"")</f>
        <v/>
      </c>
      <c r="O126" s="132"/>
      <c r="P126" s="129" t="str" cm="1">
        <f t="array" ref="P126">IFERROR(INDEX(InTutoring[],SMALL(IF(InTutoring[Unit 2 Assessment]="Yes",ROW(AssessmentData[])-1),ROW(124:124)),1),"")</f>
        <v/>
      </c>
      <c r="Q126" s="129" t="str" cm="1">
        <f t="array" ref="Q126">IFERROR(INDEX(InTutoring[],SMALL(IF(InTutoring[Unit 3 Post-Test 1]="Yes",ROW(AssessmentData[])-1),ROW(124:124)),1),"")</f>
        <v/>
      </c>
      <c r="R126" s="129" t="str" cm="1">
        <f t="array" ref="R126">IFERROR(INDEX(InTutoring[],SMALL(IF(InTutoring[Unit 3 Post-Test 2]="Yes",ROW(AssessmentData[])-1),ROW(124:124)),1),"")</f>
        <v/>
      </c>
      <c r="S126" s="129" t="str" cm="1">
        <f t="array" ref="S126">IFERROR(INDEX(InTutoring[],SMALL(IF(InTutoring[Unit 3 Post-Test 3]="Yes",ROW(AssessmentData[])-1),ROW(124:124)),1),"")</f>
        <v/>
      </c>
      <c r="T126" s="129" t="str" cm="1">
        <f t="array" ref="T126">IFERROR(INDEX(InTutoring[],SMALL(IF(InTutoring[Unit 3 Post-Test 4]="Yes",ROW(AssessmentData[])-1),ROW(124:124)),1),"")</f>
        <v/>
      </c>
      <c r="U126" s="129" t="str" cm="1">
        <f t="array" ref="U126">IFERROR(INDEX(InTutoring[],SMALL(IF(InTutoring[Unit 3 Post-Test 5]="Yes",ROW(AssessmentData[])-1),ROW(124:124)),1),"")</f>
        <v/>
      </c>
      <c r="V126" s="132"/>
      <c r="W126" s="129" t="str" cm="1">
        <f t="array" ref="W126">IFERROR(INDEX(InTutoring[],SMALL(IF(InTutoring[Unit 3 Assessment]="Yes",ROW(AssessmentData[])-1),ROW(124:124)),1),"")</f>
        <v/>
      </c>
      <c r="X126" s="129" t="str" cm="1">
        <f t="array" ref="X126">IFERROR(INDEX(InTutoring[],SMALL(IF(InTutoring[Unit 4 Post-Test 1]="Yes",ROW(AssessmentData[])-1),ROW(124:124)),1),"")</f>
        <v/>
      </c>
      <c r="Y126" s="129" t="str" cm="1">
        <f t="array" ref="Y126">IFERROR(INDEX(InTutoring[],SMALL(IF(InTutoring[Unit 4 Post-Test 2]="Yes",ROW(AssessmentData[])-1),ROW(124:124)),1),"")</f>
        <v/>
      </c>
      <c r="Z126" s="129" t="str" cm="1">
        <f t="array" ref="Z126">IFERROR(INDEX(InTutoring[],SMALL(IF(InTutoring[Unit 4 Post-Test 3]="Yes",ROW(AssessmentData[])-1),ROW(124:124)),1),"")</f>
        <v/>
      </c>
      <c r="AA126" s="129" t="str" cm="1">
        <f t="array" ref="AA126">IFERROR(INDEX(InTutoring[],SMALL(IF(InTutoring[Unit 4 Post-Test 4]="Yes",ROW(AssessmentData[])-1),ROW(124:124)),1),"")</f>
        <v/>
      </c>
      <c r="AB126" s="129" t="str" cm="1">
        <f t="array" ref="AB126">IFERROR(INDEX(InTutoring[],SMALL(IF(InTutoring[Unit 4 Post-Test 5]="Yes",ROW(AssessmentData[])-1),ROW(124:124)),1),"")</f>
        <v/>
      </c>
      <c r="AC126" s="132"/>
      <c r="AD126" s="129" t="str" cm="1">
        <f t="array" ref="AD126">IFERROR(INDEX(InTutoring[],SMALL(IF(InTutoring[Unit 4 Assessment]="Yes",ROW(AssessmentData[])-1),ROW(124:124)),1),"")</f>
        <v/>
      </c>
      <c r="AE126" s="129" t="str" cm="1">
        <f t="array" ref="AE126">IFERROR(INDEX(InTutoring[],SMALL(IF(InTutoring[Unit 5 Post-Test 1]="Yes",ROW(AssessmentData[])-1),ROW(124:124)),1),"")</f>
        <v/>
      </c>
      <c r="AF126" s="129" t="str" cm="1">
        <f t="array" ref="AF126">IFERROR(INDEX(InTutoring[],SMALL(IF(InTutoring[Unit 5 Post-Test 2]="Yes",ROW(AssessmentData[])-1),ROW(124:124)),1),"")</f>
        <v/>
      </c>
      <c r="AG126" s="129" t="str" cm="1">
        <f t="array" ref="AG126">IFERROR(INDEX(InTutoring[],SMALL(IF(InTutoring[Unit 5 Post-Test 3]="Yes",ROW(AssessmentData[])-1),ROW(124:124)),1),"")</f>
        <v/>
      </c>
      <c r="AH126" s="129" t="str" cm="1">
        <f t="array" ref="AH126">IFERROR(INDEX(InTutoring[],SMALL(IF(InTutoring[Unit 5 Post-Test 4]="Yes",ROW(AssessmentData[])-1),ROW(124:124)),1),"")</f>
        <v/>
      </c>
      <c r="AI126" s="129" t="str" cm="1">
        <f t="array" ref="AI126">IFERROR(INDEX(InTutoring[],SMALL(IF(InTutoring[Unit 5 Post-Test 5]="Yes",ROW(AssessmentData[])-1),ROW(124:124)),1),"")</f>
        <v/>
      </c>
      <c r="AJ126" s="132"/>
      <c r="AK126" s="129" t="str" cm="1">
        <f t="array" ref="AK126">IFERROR(INDEX(InTutoring[],SMALL(IF(InTutoring[Unit 5 Assessment]="Yes",ROW(AssessmentData[])-1),ROW(124:124)),1),"")</f>
        <v/>
      </c>
      <c r="AL126" s="129" t="str" cm="1">
        <f t="array" ref="AL126">IFERROR(INDEX(InTutoring[],SMALL(IF(InTutoring[Unit 6 Post-Test 1]="Yes",ROW(AssessmentData[])-1),ROW(124:124)),1),"")</f>
        <v/>
      </c>
      <c r="AM126" s="129" t="str" cm="1">
        <f t="array" ref="AM126">IFERROR(INDEX(InTutoring[],SMALL(IF(InTutoring[Unit 6 Post-Test 2]="Yes",ROW(AssessmentData[])-1),ROW(124:124)),1),"")</f>
        <v/>
      </c>
      <c r="AN126" s="129" t="str" cm="1">
        <f t="array" ref="AN126">IFERROR(INDEX(InTutoring[],SMALL(IF(InTutoring[Unit 6 Post-Test 3]="Yes",ROW(AssessmentData[])-1),ROW(124:124)),1),"")</f>
        <v/>
      </c>
      <c r="AO126" s="129" t="str" cm="1">
        <f t="array" ref="AO126">IFERROR(INDEX(InTutoring[],SMALL(IF(InTutoring[Unit 6 Post-Test 4]="Yes",ROW(AssessmentData[])-1),ROW(124:124)),1),"")</f>
        <v/>
      </c>
      <c r="AP126" s="129" t="str" cm="1">
        <f t="array" ref="AP126">IFERROR(INDEX(InTutoring[],SMALL(IF(InTutoring[Unit 6 Post-Test 5]="Yes",ROW(AssessmentData[])-1),ROW(124:124)),1),"")</f>
        <v/>
      </c>
    </row>
    <row r="127" spans="2:42" x14ac:dyDescent="0.25">
      <c r="B127" s="129" t="str" cm="1">
        <f t="array" ref="B127">IFERROR(INDEX(InTutoring[],SMALL(IF(InTutoring[BOY Benchmark]="Yes",ROW(AssessmentData[])-1),ROW(125:125)),1),"")</f>
        <v/>
      </c>
      <c r="C127" s="129" t="str" cm="1">
        <f t="array" ref="C127">IFERROR(INDEX(InTutoring[],SMALL(IF(InTutoring[Unit 1 Post-Test 1]="Yes",ROW(AssessmentData[])-1),ROW(125:125)),1),"")</f>
        <v/>
      </c>
      <c r="D127" s="129" t="str" cm="1">
        <f t="array" ref="D127">IFERROR(INDEX(InTutoring[],SMALL(IF(InTutoring[Unit 1 Post-Test 2]="Yes",ROW(AssessmentData[])-1),ROW(125:125)),1),"")</f>
        <v/>
      </c>
      <c r="E127" s="129" t="str" cm="1">
        <f t="array" ref="E127">IFERROR(INDEX(InTutoring[],SMALL(IF(InTutoring[Unit 1 Post-Test 3]="Yes",ROW(AssessmentData[])-1),ROW(125:125)),1),"")</f>
        <v/>
      </c>
      <c r="F127" s="129" t="str" cm="1">
        <f t="array" ref="F127">IFERROR(INDEX(InTutoring[],SMALL(IF(InTutoring[Unit 1 Post-Test 4]="Yes",ROW(AssessmentData[])-1),ROW(125:125)),1),"")</f>
        <v/>
      </c>
      <c r="G127" s="131"/>
      <c r="H127" s="132"/>
      <c r="I127" s="129" t="str" cm="1">
        <f t="array" ref="I127">IFERROR(INDEX(InTutoring[],SMALL(IF(InTutoring[Unit 1 Assessment]="Yes",ROW(AssessmentData[])-1),ROW(125:125)),1),"")</f>
        <v/>
      </c>
      <c r="J127" s="129" t="str" cm="1">
        <f t="array" ref="J127">IFERROR(INDEX(InTutoring[],SMALL(IF(InTutoring[Unit 2 Post-Test 1]="Yes",ROW(AssessmentData[])-1),ROW(125:125)),1),"")</f>
        <v/>
      </c>
      <c r="K127" s="129" t="str" cm="1">
        <f t="array" ref="K127">IFERROR(INDEX(InTutoring[],SMALL(IF(InTutoring[Unit 2 Post-Test 2]="Yes",ROW(AssessmentData[])-1),ROW(125:125)),1),"")</f>
        <v/>
      </c>
      <c r="L127" s="129" t="str" cm="1">
        <f t="array" ref="L127">IFERROR(INDEX(InTutoring[],SMALL(IF(InTutoring[Unit 2 Post-Test 3]="Yes",ROW(AssessmentData[])-1),ROW(125:125)),1),"")</f>
        <v/>
      </c>
      <c r="M127" s="129" t="str" cm="1">
        <f t="array" ref="M127">IFERROR(INDEX(InTutoring[],SMALL(IF(InTutoring[Unit 2 Post-Test 4]="Yes",ROW(AssessmentData[])-1),ROW(125:125)),1),"")</f>
        <v/>
      </c>
      <c r="N127" s="129" t="str" cm="1">
        <f t="array" ref="N127">IFERROR(INDEX(InTutoring[],SMALL(IF(InTutoring[Unit 2 Post-Test 5]="Yes",ROW(AssessmentData[])-1),ROW(125:125)),1),"")</f>
        <v/>
      </c>
      <c r="O127" s="132"/>
      <c r="P127" s="129" t="str" cm="1">
        <f t="array" ref="P127">IFERROR(INDEX(InTutoring[],SMALL(IF(InTutoring[Unit 2 Assessment]="Yes",ROW(AssessmentData[])-1),ROW(125:125)),1),"")</f>
        <v/>
      </c>
      <c r="Q127" s="129" t="str" cm="1">
        <f t="array" ref="Q127">IFERROR(INDEX(InTutoring[],SMALL(IF(InTutoring[Unit 3 Post-Test 1]="Yes",ROW(AssessmentData[])-1),ROW(125:125)),1),"")</f>
        <v/>
      </c>
      <c r="R127" s="129" t="str" cm="1">
        <f t="array" ref="R127">IFERROR(INDEX(InTutoring[],SMALL(IF(InTutoring[Unit 3 Post-Test 2]="Yes",ROW(AssessmentData[])-1),ROW(125:125)),1),"")</f>
        <v/>
      </c>
      <c r="S127" s="129" t="str" cm="1">
        <f t="array" ref="S127">IFERROR(INDEX(InTutoring[],SMALL(IF(InTutoring[Unit 3 Post-Test 3]="Yes",ROW(AssessmentData[])-1),ROW(125:125)),1),"")</f>
        <v/>
      </c>
      <c r="T127" s="129" t="str" cm="1">
        <f t="array" ref="T127">IFERROR(INDEX(InTutoring[],SMALL(IF(InTutoring[Unit 3 Post-Test 4]="Yes",ROW(AssessmentData[])-1),ROW(125:125)),1),"")</f>
        <v/>
      </c>
      <c r="U127" s="129" t="str" cm="1">
        <f t="array" ref="U127">IFERROR(INDEX(InTutoring[],SMALL(IF(InTutoring[Unit 3 Post-Test 5]="Yes",ROW(AssessmentData[])-1),ROW(125:125)),1),"")</f>
        <v/>
      </c>
      <c r="V127" s="132"/>
      <c r="W127" s="129" t="str" cm="1">
        <f t="array" ref="W127">IFERROR(INDEX(InTutoring[],SMALL(IF(InTutoring[Unit 3 Assessment]="Yes",ROW(AssessmentData[])-1),ROW(125:125)),1),"")</f>
        <v/>
      </c>
      <c r="X127" s="129" t="str" cm="1">
        <f t="array" ref="X127">IFERROR(INDEX(InTutoring[],SMALL(IF(InTutoring[Unit 4 Post-Test 1]="Yes",ROW(AssessmentData[])-1),ROW(125:125)),1),"")</f>
        <v/>
      </c>
      <c r="Y127" s="129" t="str" cm="1">
        <f t="array" ref="Y127">IFERROR(INDEX(InTutoring[],SMALL(IF(InTutoring[Unit 4 Post-Test 2]="Yes",ROW(AssessmentData[])-1),ROW(125:125)),1),"")</f>
        <v/>
      </c>
      <c r="Z127" s="129" t="str" cm="1">
        <f t="array" ref="Z127">IFERROR(INDEX(InTutoring[],SMALL(IF(InTutoring[Unit 4 Post-Test 3]="Yes",ROW(AssessmentData[])-1),ROW(125:125)),1),"")</f>
        <v/>
      </c>
      <c r="AA127" s="129" t="str" cm="1">
        <f t="array" ref="AA127">IFERROR(INDEX(InTutoring[],SMALL(IF(InTutoring[Unit 4 Post-Test 4]="Yes",ROW(AssessmentData[])-1),ROW(125:125)),1),"")</f>
        <v/>
      </c>
      <c r="AB127" s="129" t="str" cm="1">
        <f t="array" ref="AB127">IFERROR(INDEX(InTutoring[],SMALL(IF(InTutoring[Unit 4 Post-Test 5]="Yes",ROW(AssessmentData[])-1),ROW(125:125)),1),"")</f>
        <v/>
      </c>
      <c r="AC127" s="132"/>
      <c r="AD127" s="129" t="str" cm="1">
        <f t="array" ref="AD127">IFERROR(INDEX(InTutoring[],SMALL(IF(InTutoring[Unit 4 Assessment]="Yes",ROW(AssessmentData[])-1),ROW(125:125)),1),"")</f>
        <v/>
      </c>
      <c r="AE127" s="129" t="str" cm="1">
        <f t="array" ref="AE127">IFERROR(INDEX(InTutoring[],SMALL(IF(InTutoring[Unit 5 Post-Test 1]="Yes",ROW(AssessmentData[])-1),ROW(125:125)),1),"")</f>
        <v/>
      </c>
      <c r="AF127" s="129" t="str" cm="1">
        <f t="array" ref="AF127">IFERROR(INDEX(InTutoring[],SMALL(IF(InTutoring[Unit 5 Post-Test 2]="Yes",ROW(AssessmentData[])-1),ROW(125:125)),1),"")</f>
        <v/>
      </c>
      <c r="AG127" s="129" t="str" cm="1">
        <f t="array" ref="AG127">IFERROR(INDEX(InTutoring[],SMALL(IF(InTutoring[Unit 5 Post-Test 3]="Yes",ROW(AssessmentData[])-1),ROW(125:125)),1),"")</f>
        <v/>
      </c>
      <c r="AH127" s="129" t="str" cm="1">
        <f t="array" ref="AH127">IFERROR(INDEX(InTutoring[],SMALL(IF(InTutoring[Unit 5 Post-Test 4]="Yes",ROW(AssessmentData[])-1),ROW(125:125)),1),"")</f>
        <v/>
      </c>
      <c r="AI127" s="129" t="str" cm="1">
        <f t="array" ref="AI127">IFERROR(INDEX(InTutoring[],SMALL(IF(InTutoring[Unit 5 Post-Test 5]="Yes",ROW(AssessmentData[])-1),ROW(125:125)),1),"")</f>
        <v/>
      </c>
      <c r="AJ127" s="132"/>
      <c r="AK127" s="129" t="str" cm="1">
        <f t="array" ref="AK127">IFERROR(INDEX(InTutoring[],SMALL(IF(InTutoring[Unit 5 Assessment]="Yes",ROW(AssessmentData[])-1),ROW(125:125)),1),"")</f>
        <v/>
      </c>
      <c r="AL127" s="129" t="str" cm="1">
        <f t="array" ref="AL127">IFERROR(INDEX(InTutoring[],SMALL(IF(InTutoring[Unit 6 Post-Test 1]="Yes",ROW(AssessmentData[])-1),ROW(125:125)),1),"")</f>
        <v/>
      </c>
      <c r="AM127" s="129" t="str" cm="1">
        <f t="array" ref="AM127">IFERROR(INDEX(InTutoring[],SMALL(IF(InTutoring[Unit 6 Post-Test 2]="Yes",ROW(AssessmentData[])-1),ROW(125:125)),1),"")</f>
        <v/>
      </c>
      <c r="AN127" s="129" t="str" cm="1">
        <f t="array" ref="AN127">IFERROR(INDEX(InTutoring[],SMALL(IF(InTutoring[Unit 6 Post-Test 3]="Yes",ROW(AssessmentData[])-1),ROW(125:125)),1),"")</f>
        <v/>
      </c>
      <c r="AO127" s="129" t="str" cm="1">
        <f t="array" ref="AO127">IFERROR(INDEX(InTutoring[],SMALL(IF(InTutoring[Unit 6 Post-Test 4]="Yes",ROW(AssessmentData[])-1),ROW(125:125)),1),"")</f>
        <v/>
      </c>
      <c r="AP127" s="129" t="str" cm="1">
        <f t="array" ref="AP127">IFERROR(INDEX(InTutoring[],SMALL(IF(InTutoring[Unit 6 Post-Test 5]="Yes",ROW(AssessmentData[])-1),ROW(125:125)),1),"")</f>
        <v/>
      </c>
    </row>
    <row r="128" spans="2:42" x14ac:dyDescent="0.25">
      <c r="B128" s="129" t="str" cm="1">
        <f t="array" ref="B128">IFERROR(INDEX(InTutoring[],SMALL(IF(InTutoring[BOY Benchmark]="Yes",ROW(AssessmentData[])-1),ROW(126:126)),1),"")</f>
        <v/>
      </c>
      <c r="C128" s="129" t="str" cm="1">
        <f t="array" ref="C128">IFERROR(INDEX(InTutoring[],SMALL(IF(InTutoring[Unit 1 Post-Test 1]="Yes",ROW(AssessmentData[])-1),ROW(126:126)),1),"")</f>
        <v/>
      </c>
      <c r="D128" s="129" t="str" cm="1">
        <f t="array" ref="D128">IFERROR(INDEX(InTutoring[],SMALL(IF(InTutoring[Unit 1 Post-Test 2]="Yes",ROW(AssessmentData[])-1),ROW(126:126)),1),"")</f>
        <v/>
      </c>
      <c r="E128" s="129" t="str" cm="1">
        <f t="array" ref="E128">IFERROR(INDEX(InTutoring[],SMALL(IF(InTutoring[Unit 1 Post-Test 3]="Yes",ROW(AssessmentData[])-1),ROW(126:126)),1),"")</f>
        <v/>
      </c>
      <c r="F128" s="129" t="str" cm="1">
        <f t="array" ref="F128">IFERROR(INDEX(InTutoring[],SMALL(IF(InTutoring[Unit 1 Post-Test 4]="Yes",ROW(AssessmentData[])-1),ROW(126:126)),1),"")</f>
        <v/>
      </c>
      <c r="G128" s="131"/>
      <c r="H128" s="132"/>
      <c r="I128" s="129" t="str" cm="1">
        <f t="array" ref="I128">IFERROR(INDEX(InTutoring[],SMALL(IF(InTutoring[Unit 1 Assessment]="Yes",ROW(AssessmentData[])-1),ROW(126:126)),1),"")</f>
        <v/>
      </c>
      <c r="J128" s="129" t="str" cm="1">
        <f t="array" ref="J128">IFERROR(INDEX(InTutoring[],SMALL(IF(InTutoring[Unit 2 Post-Test 1]="Yes",ROW(AssessmentData[])-1),ROW(126:126)),1),"")</f>
        <v/>
      </c>
      <c r="K128" s="129" t="str" cm="1">
        <f t="array" ref="K128">IFERROR(INDEX(InTutoring[],SMALL(IF(InTutoring[Unit 2 Post-Test 2]="Yes",ROW(AssessmentData[])-1),ROW(126:126)),1),"")</f>
        <v/>
      </c>
      <c r="L128" s="129" t="str" cm="1">
        <f t="array" ref="L128">IFERROR(INDEX(InTutoring[],SMALL(IF(InTutoring[Unit 2 Post-Test 3]="Yes",ROW(AssessmentData[])-1),ROW(126:126)),1),"")</f>
        <v/>
      </c>
      <c r="M128" s="129" t="str" cm="1">
        <f t="array" ref="M128">IFERROR(INDEX(InTutoring[],SMALL(IF(InTutoring[Unit 2 Post-Test 4]="Yes",ROW(AssessmentData[])-1),ROW(126:126)),1),"")</f>
        <v/>
      </c>
      <c r="N128" s="129" t="str" cm="1">
        <f t="array" ref="N128">IFERROR(INDEX(InTutoring[],SMALL(IF(InTutoring[Unit 2 Post-Test 5]="Yes",ROW(AssessmentData[])-1),ROW(126:126)),1),"")</f>
        <v/>
      </c>
      <c r="O128" s="132"/>
      <c r="P128" s="129" t="str" cm="1">
        <f t="array" ref="P128">IFERROR(INDEX(InTutoring[],SMALL(IF(InTutoring[Unit 2 Assessment]="Yes",ROW(AssessmentData[])-1),ROW(126:126)),1),"")</f>
        <v/>
      </c>
      <c r="Q128" s="129" t="str" cm="1">
        <f t="array" ref="Q128">IFERROR(INDEX(InTutoring[],SMALL(IF(InTutoring[Unit 3 Post-Test 1]="Yes",ROW(AssessmentData[])-1),ROW(126:126)),1),"")</f>
        <v/>
      </c>
      <c r="R128" s="129" t="str" cm="1">
        <f t="array" ref="R128">IFERROR(INDEX(InTutoring[],SMALL(IF(InTutoring[Unit 3 Post-Test 2]="Yes",ROW(AssessmentData[])-1),ROW(126:126)),1),"")</f>
        <v/>
      </c>
      <c r="S128" s="129" t="str" cm="1">
        <f t="array" ref="S128">IFERROR(INDEX(InTutoring[],SMALL(IF(InTutoring[Unit 3 Post-Test 3]="Yes",ROW(AssessmentData[])-1),ROW(126:126)),1),"")</f>
        <v/>
      </c>
      <c r="T128" s="129" t="str" cm="1">
        <f t="array" ref="T128">IFERROR(INDEX(InTutoring[],SMALL(IF(InTutoring[Unit 3 Post-Test 4]="Yes",ROW(AssessmentData[])-1),ROW(126:126)),1),"")</f>
        <v/>
      </c>
      <c r="U128" s="129" t="str" cm="1">
        <f t="array" ref="U128">IFERROR(INDEX(InTutoring[],SMALL(IF(InTutoring[Unit 3 Post-Test 5]="Yes",ROW(AssessmentData[])-1),ROW(126:126)),1),"")</f>
        <v/>
      </c>
      <c r="V128" s="132"/>
      <c r="W128" s="129" t="str" cm="1">
        <f t="array" ref="W128">IFERROR(INDEX(InTutoring[],SMALL(IF(InTutoring[Unit 3 Assessment]="Yes",ROW(AssessmentData[])-1),ROW(126:126)),1),"")</f>
        <v/>
      </c>
      <c r="X128" s="129" t="str" cm="1">
        <f t="array" ref="X128">IFERROR(INDEX(InTutoring[],SMALL(IF(InTutoring[Unit 4 Post-Test 1]="Yes",ROW(AssessmentData[])-1),ROW(126:126)),1),"")</f>
        <v/>
      </c>
      <c r="Y128" s="129" t="str" cm="1">
        <f t="array" ref="Y128">IFERROR(INDEX(InTutoring[],SMALL(IF(InTutoring[Unit 4 Post-Test 2]="Yes",ROW(AssessmentData[])-1),ROW(126:126)),1),"")</f>
        <v/>
      </c>
      <c r="Z128" s="129" t="str" cm="1">
        <f t="array" ref="Z128">IFERROR(INDEX(InTutoring[],SMALL(IF(InTutoring[Unit 4 Post-Test 3]="Yes",ROW(AssessmentData[])-1),ROW(126:126)),1),"")</f>
        <v/>
      </c>
      <c r="AA128" s="129" t="str" cm="1">
        <f t="array" ref="AA128">IFERROR(INDEX(InTutoring[],SMALL(IF(InTutoring[Unit 4 Post-Test 4]="Yes",ROW(AssessmentData[])-1),ROW(126:126)),1),"")</f>
        <v/>
      </c>
      <c r="AB128" s="129" t="str" cm="1">
        <f t="array" ref="AB128">IFERROR(INDEX(InTutoring[],SMALL(IF(InTutoring[Unit 4 Post-Test 5]="Yes",ROW(AssessmentData[])-1),ROW(126:126)),1),"")</f>
        <v/>
      </c>
      <c r="AC128" s="132"/>
      <c r="AD128" s="129" t="str" cm="1">
        <f t="array" ref="AD128">IFERROR(INDEX(InTutoring[],SMALL(IF(InTutoring[Unit 4 Assessment]="Yes",ROW(AssessmentData[])-1),ROW(126:126)),1),"")</f>
        <v/>
      </c>
      <c r="AE128" s="129" t="str" cm="1">
        <f t="array" ref="AE128">IFERROR(INDEX(InTutoring[],SMALL(IF(InTutoring[Unit 5 Post-Test 1]="Yes",ROW(AssessmentData[])-1),ROW(126:126)),1),"")</f>
        <v/>
      </c>
      <c r="AF128" s="129" t="str" cm="1">
        <f t="array" ref="AF128">IFERROR(INDEX(InTutoring[],SMALL(IF(InTutoring[Unit 5 Post-Test 2]="Yes",ROW(AssessmentData[])-1),ROW(126:126)),1),"")</f>
        <v/>
      </c>
      <c r="AG128" s="129" t="str" cm="1">
        <f t="array" ref="AG128">IFERROR(INDEX(InTutoring[],SMALL(IF(InTutoring[Unit 5 Post-Test 3]="Yes",ROW(AssessmentData[])-1),ROW(126:126)),1),"")</f>
        <v/>
      </c>
      <c r="AH128" s="129" t="str" cm="1">
        <f t="array" ref="AH128">IFERROR(INDEX(InTutoring[],SMALL(IF(InTutoring[Unit 5 Post-Test 4]="Yes",ROW(AssessmentData[])-1),ROW(126:126)),1),"")</f>
        <v/>
      </c>
      <c r="AI128" s="129" t="str" cm="1">
        <f t="array" ref="AI128">IFERROR(INDEX(InTutoring[],SMALL(IF(InTutoring[Unit 5 Post-Test 5]="Yes",ROW(AssessmentData[])-1),ROW(126:126)),1),"")</f>
        <v/>
      </c>
      <c r="AJ128" s="132"/>
      <c r="AK128" s="129" t="str" cm="1">
        <f t="array" ref="AK128">IFERROR(INDEX(InTutoring[],SMALL(IF(InTutoring[Unit 5 Assessment]="Yes",ROW(AssessmentData[])-1),ROW(126:126)),1),"")</f>
        <v/>
      </c>
      <c r="AL128" s="129" t="str" cm="1">
        <f t="array" ref="AL128">IFERROR(INDEX(InTutoring[],SMALL(IF(InTutoring[Unit 6 Post-Test 1]="Yes",ROW(AssessmentData[])-1),ROW(126:126)),1),"")</f>
        <v/>
      </c>
      <c r="AM128" s="129" t="str" cm="1">
        <f t="array" ref="AM128">IFERROR(INDEX(InTutoring[],SMALL(IF(InTutoring[Unit 6 Post-Test 2]="Yes",ROW(AssessmentData[])-1),ROW(126:126)),1),"")</f>
        <v/>
      </c>
      <c r="AN128" s="129" t="str" cm="1">
        <f t="array" ref="AN128">IFERROR(INDEX(InTutoring[],SMALL(IF(InTutoring[Unit 6 Post-Test 3]="Yes",ROW(AssessmentData[])-1),ROW(126:126)),1),"")</f>
        <v/>
      </c>
      <c r="AO128" s="129" t="str" cm="1">
        <f t="array" ref="AO128">IFERROR(INDEX(InTutoring[],SMALL(IF(InTutoring[Unit 6 Post-Test 4]="Yes",ROW(AssessmentData[])-1),ROW(126:126)),1),"")</f>
        <v/>
      </c>
      <c r="AP128" s="129" t="str" cm="1">
        <f t="array" ref="AP128">IFERROR(INDEX(InTutoring[],SMALL(IF(InTutoring[Unit 6 Post-Test 5]="Yes",ROW(AssessmentData[])-1),ROW(126:126)),1),"")</f>
        <v/>
      </c>
    </row>
    <row r="129" spans="2:42" x14ac:dyDescent="0.25">
      <c r="B129" s="129" t="str" cm="1">
        <f t="array" ref="B129">IFERROR(INDEX(InTutoring[],SMALL(IF(InTutoring[BOY Benchmark]="Yes",ROW(AssessmentData[])-1),ROW(127:127)),1),"")</f>
        <v/>
      </c>
      <c r="C129" s="129" t="str" cm="1">
        <f t="array" ref="C129">IFERROR(INDEX(InTutoring[],SMALL(IF(InTutoring[Unit 1 Post-Test 1]="Yes",ROW(AssessmentData[])-1),ROW(127:127)),1),"")</f>
        <v/>
      </c>
      <c r="D129" s="129" t="str" cm="1">
        <f t="array" ref="D129">IFERROR(INDEX(InTutoring[],SMALL(IF(InTutoring[Unit 1 Post-Test 2]="Yes",ROW(AssessmentData[])-1),ROW(127:127)),1),"")</f>
        <v/>
      </c>
      <c r="E129" s="129" t="str" cm="1">
        <f t="array" ref="E129">IFERROR(INDEX(InTutoring[],SMALL(IF(InTutoring[Unit 1 Post-Test 3]="Yes",ROW(AssessmentData[])-1),ROW(127:127)),1),"")</f>
        <v/>
      </c>
      <c r="F129" s="129" t="str" cm="1">
        <f t="array" ref="F129">IFERROR(INDEX(InTutoring[],SMALL(IF(InTutoring[Unit 1 Post-Test 4]="Yes",ROW(AssessmentData[])-1),ROW(127:127)),1),"")</f>
        <v/>
      </c>
      <c r="G129" s="131"/>
      <c r="H129" s="132"/>
      <c r="I129" s="129" t="str" cm="1">
        <f t="array" ref="I129">IFERROR(INDEX(InTutoring[],SMALL(IF(InTutoring[Unit 1 Assessment]="Yes",ROW(AssessmentData[])-1),ROW(127:127)),1),"")</f>
        <v/>
      </c>
      <c r="J129" s="129" t="str" cm="1">
        <f t="array" ref="J129">IFERROR(INDEX(InTutoring[],SMALL(IF(InTutoring[Unit 2 Post-Test 1]="Yes",ROW(AssessmentData[])-1),ROW(127:127)),1),"")</f>
        <v/>
      </c>
      <c r="K129" s="129" t="str" cm="1">
        <f t="array" ref="K129">IFERROR(INDEX(InTutoring[],SMALL(IF(InTutoring[Unit 2 Post-Test 2]="Yes",ROW(AssessmentData[])-1),ROW(127:127)),1),"")</f>
        <v/>
      </c>
      <c r="L129" s="129" t="str" cm="1">
        <f t="array" ref="L129">IFERROR(INDEX(InTutoring[],SMALL(IF(InTutoring[Unit 2 Post-Test 3]="Yes",ROW(AssessmentData[])-1),ROW(127:127)),1),"")</f>
        <v/>
      </c>
      <c r="M129" s="129" t="str" cm="1">
        <f t="array" ref="M129">IFERROR(INDEX(InTutoring[],SMALL(IF(InTutoring[Unit 2 Post-Test 4]="Yes",ROW(AssessmentData[])-1),ROW(127:127)),1),"")</f>
        <v/>
      </c>
      <c r="N129" s="129" t="str" cm="1">
        <f t="array" ref="N129">IFERROR(INDEX(InTutoring[],SMALL(IF(InTutoring[Unit 2 Post-Test 5]="Yes",ROW(AssessmentData[])-1),ROW(127:127)),1),"")</f>
        <v/>
      </c>
      <c r="O129" s="132"/>
      <c r="P129" s="129" t="str" cm="1">
        <f t="array" ref="P129">IFERROR(INDEX(InTutoring[],SMALL(IF(InTutoring[Unit 2 Assessment]="Yes",ROW(AssessmentData[])-1),ROW(127:127)),1),"")</f>
        <v/>
      </c>
      <c r="Q129" s="129" t="str" cm="1">
        <f t="array" ref="Q129">IFERROR(INDEX(InTutoring[],SMALL(IF(InTutoring[Unit 3 Post-Test 1]="Yes",ROW(AssessmentData[])-1),ROW(127:127)),1),"")</f>
        <v/>
      </c>
      <c r="R129" s="129" t="str" cm="1">
        <f t="array" ref="R129">IFERROR(INDEX(InTutoring[],SMALL(IF(InTutoring[Unit 3 Post-Test 2]="Yes",ROW(AssessmentData[])-1),ROW(127:127)),1),"")</f>
        <v/>
      </c>
      <c r="S129" s="129" t="str" cm="1">
        <f t="array" ref="S129">IFERROR(INDEX(InTutoring[],SMALL(IF(InTutoring[Unit 3 Post-Test 3]="Yes",ROW(AssessmentData[])-1),ROW(127:127)),1),"")</f>
        <v/>
      </c>
      <c r="T129" s="129" t="str" cm="1">
        <f t="array" ref="T129">IFERROR(INDEX(InTutoring[],SMALL(IF(InTutoring[Unit 3 Post-Test 4]="Yes",ROW(AssessmentData[])-1),ROW(127:127)),1),"")</f>
        <v/>
      </c>
      <c r="U129" s="129" t="str" cm="1">
        <f t="array" ref="U129">IFERROR(INDEX(InTutoring[],SMALL(IF(InTutoring[Unit 3 Post-Test 5]="Yes",ROW(AssessmentData[])-1),ROW(127:127)),1),"")</f>
        <v/>
      </c>
      <c r="V129" s="132"/>
      <c r="W129" s="129" t="str" cm="1">
        <f t="array" ref="W129">IFERROR(INDEX(InTutoring[],SMALL(IF(InTutoring[Unit 3 Assessment]="Yes",ROW(AssessmentData[])-1),ROW(127:127)),1),"")</f>
        <v/>
      </c>
      <c r="X129" s="129" t="str" cm="1">
        <f t="array" ref="X129">IFERROR(INDEX(InTutoring[],SMALL(IF(InTutoring[Unit 4 Post-Test 1]="Yes",ROW(AssessmentData[])-1),ROW(127:127)),1),"")</f>
        <v/>
      </c>
      <c r="Y129" s="129" t="str" cm="1">
        <f t="array" ref="Y129">IFERROR(INDEX(InTutoring[],SMALL(IF(InTutoring[Unit 4 Post-Test 2]="Yes",ROW(AssessmentData[])-1),ROW(127:127)),1),"")</f>
        <v/>
      </c>
      <c r="Z129" s="129" t="str" cm="1">
        <f t="array" ref="Z129">IFERROR(INDEX(InTutoring[],SMALL(IF(InTutoring[Unit 4 Post-Test 3]="Yes",ROW(AssessmentData[])-1),ROW(127:127)),1),"")</f>
        <v/>
      </c>
      <c r="AA129" s="129" t="str" cm="1">
        <f t="array" ref="AA129">IFERROR(INDEX(InTutoring[],SMALL(IF(InTutoring[Unit 4 Post-Test 4]="Yes",ROW(AssessmentData[])-1),ROW(127:127)),1),"")</f>
        <v/>
      </c>
      <c r="AB129" s="129" t="str" cm="1">
        <f t="array" ref="AB129">IFERROR(INDEX(InTutoring[],SMALL(IF(InTutoring[Unit 4 Post-Test 5]="Yes",ROW(AssessmentData[])-1),ROW(127:127)),1),"")</f>
        <v/>
      </c>
      <c r="AC129" s="132"/>
      <c r="AD129" s="129" t="str" cm="1">
        <f t="array" ref="AD129">IFERROR(INDEX(InTutoring[],SMALL(IF(InTutoring[Unit 4 Assessment]="Yes",ROW(AssessmentData[])-1),ROW(127:127)),1),"")</f>
        <v/>
      </c>
      <c r="AE129" s="129" t="str" cm="1">
        <f t="array" ref="AE129">IFERROR(INDEX(InTutoring[],SMALL(IF(InTutoring[Unit 5 Post-Test 1]="Yes",ROW(AssessmentData[])-1),ROW(127:127)),1),"")</f>
        <v/>
      </c>
      <c r="AF129" s="129" t="str" cm="1">
        <f t="array" ref="AF129">IFERROR(INDEX(InTutoring[],SMALL(IF(InTutoring[Unit 5 Post-Test 2]="Yes",ROW(AssessmentData[])-1),ROW(127:127)),1),"")</f>
        <v/>
      </c>
      <c r="AG129" s="129" t="str" cm="1">
        <f t="array" ref="AG129">IFERROR(INDEX(InTutoring[],SMALL(IF(InTutoring[Unit 5 Post-Test 3]="Yes",ROW(AssessmentData[])-1),ROW(127:127)),1),"")</f>
        <v/>
      </c>
      <c r="AH129" s="129" t="str" cm="1">
        <f t="array" ref="AH129">IFERROR(INDEX(InTutoring[],SMALL(IF(InTutoring[Unit 5 Post-Test 4]="Yes",ROW(AssessmentData[])-1),ROW(127:127)),1),"")</f>
        <v/>
      </c>
      <c r="AI129" s="129" t="str" cm="1">
        <f t="array" ref="AI129">IFERROR(INDEX(InTutoring[],SMALL(IF(InTutoring[Unit 5 Post-Test 5]="Yes",ROW(AssessmentData[])-1),ROW(127:127)),1),"")</f>
        <v/>
      </c>
      <c r="AJ129" s="132"/>
      <c r="AK129" s="129" t="str" cm="1">
        <f t="array" ref="AK129">IFERROR(INDEX(InTutoring[],SMALL(IF(InTutoring[Unit 5 Assessment]="Yes",ROW(AssessmentData[])-1),ROW(127:127)),1),"")</f>
        <v/>
      </c>
      <c r="AL129" s="129" t="str" cm="1">
        <f t="array" ref="AL129">IFERROR(INDEX(InTutoring[],SMALL(IF(InTutoring[Unit 6 Post-Test 1]="Yes",ROW(AssessmentData[])-1),ROW(127:127)),1),"")</f>
        <v/>
      </c>
      <c r="AM129" s="129" t="str" cm="1">
        <f t="array" ref="AM129">IFERROR(INDEX(InTutoring[],SMALL(IF(InTutoring[Unit 6 Post-Test 2]="Yes",ROW(AssessmentData[])-1),ROW(127:127)),1),"")</f>
        <v/>
      </c>
      <c r="AN129" s="129" t="str" cm="1">
        <f t="array" ref="AN129">IFERROR(INDEX(InTutoring[],SMALL(IF(InTutoring[Unit 6 Post-Test 3]="Yes",ROW(AssessmentData[])-1),ROW(127:127)),1),"")</f>
        <v/>
      </c>
      <c r="AO129" s="129" t="str" cm="1">
        <f t="array" ref="AO129">IFERROR(INDEX(InTutoring[],SMALL(IF(InTutoring[Unit 6 Post-Test 4]="Yes",ROW(AssessmentData[])-1),ROW(127:127)),1),"")</f>
        <v/>
      </c>
      <c r="AP129" s="129" t="str" cm="1">
        <f t="array" ref="AP129">IFERROR(INDEX(InTutoring[],SMALL(IF(InTutoring[Unit 6 Post-Test 5]="Yes",ROW(AssessmentData[])-1),ROW(127:127)),1),"")</f>
        <v/>
      </c>
    </row>
    <row r="130" spans="2:42" x14ac:dyDescent="0.25">
      <c r="B130" s="129" t="str" cm="1">
        <f t="array" ref="B130">IFERROR(INDEX(InTutoring[],SMALL(IF(InTutoring[BOY Benchmark]="Yes",ROW(AssessmentData[])-1),ROW(128:128)),1),"")</f>
        <v/>
      </c>
      <c r="C130" s="129" t="str" cm="1">
        <f t="array" ref="C130">IFERROR(INDEX(InTutoring[],SMALL(IF(InTutoring[Unit 1 Post-Test 1]="Yes",ROW(AssessmentData[])-1),ROW(128:128)),1),"")</f>
        <v/>
      </c>
      <c r="D130" s="129" t="str" cm="1">
        <f t="array" ref="D130">IFERROR(INDEX(InTutoring[],SMALL(IF(InTutoring[Unit 1 Post-Test 2]="Yes",ROW(AssessmentData[])-1),ROW(128:128)),1),"")</f>
        <v/>
      </c>
      <c r="E130" s="129" t="str" cm="1">
        <f t="array" ref="E130">IFERROR(INDEX(InTutoring[],SMALL(IF(InTutoring[Unit 1 Post-Test 3]="Yes",ROW(AssessmentData[])-1),ROW(128:128)),1),"")</f>
        <v/>
      </c>
      <c r="F130" s="129" t="str" cm="1">
        <f t="array" ref="F130">IFERROR(INDEX(InTutoring[],SMALL(IF(InTutoring[Unit 1 Post-Test 4]="Yes",ROW(AssessmentData[])-1),ROW(128:128)),1),"")</f>
        <v/>
      </c>
      <c r="G130" s="131"/>
      <c r="H130" s="132"/>
      <c r="I130" s="129" t="str" cm="1">
        <f t="array" ref="I130">IFERROR(INDEX(InTutoring[],SMALL(IF(InTutoring[Unit 1 Assessment]="Yes",ROW(AssessmentData[])-1),ROW(128:128)),1),"")</f>
        <v/>
      </c>
      <c r="J130" s="129" t="str" cm="1">
        <f t="array" ref="J130">IFERROR(INDEX(InTutoring[],SMALL(IF(InTutoring[Unit 2 Post-Test 1]="Yes",ROW(AssessmentData[])-1),ROW(128:128)),1),"")</f>
        <v/>
      </c>
      <c r="K130" s="129" t="str" cm="1">
        <f t="array" ref="K130">IFERROR(INDEX(InTutoring[],SMALL(IF(InTutoring[Unit 2 Post-Test 2]="Yes",ROW(AssessmentData[])-1),ROW(128:128)),1),"")</f>
        <v/>
      </c>
      <c r="L130" s="129" t="str" cm="1">
        <f t="array" ref="L130">IFERROR(INDEX(InTutoring[],SMALL(IF(InTutoring[Unit 2 Post-Test 3]="Yes",ROW(AssessmentData[])-1),ROW(128:128)),1),"")</f>
        <v/>
      </c>
      <c r="M130" s="129" t="str" cm="1">
        <f t="array" ref="M130">IFERROR(INDEX(InTutoring[],SMALL(IF(InTutoring[Unit 2 Post-Test 4]="Yes",ROW(AssessmentData[])-1),ROW(128:128)),1),"")</f>
        <v/>
      </c>
      <c r="N130" s="129" t="str" cm="1">
        <f t="array" ref="N130">IFERROR(INDEX(InTutoring[],SMALL(IF(InTutoring[Unit 2 Post-Test 5]="Yes",ROW(AssessmentData[])-1),ROW(128:128)),1),"")</f>
        <v/>
      </c>
      <c r="O130" s="132"/>
      <c r="P130" s="129" t="str" cm="1">
        <f t="array" ref="P130">IFERROR(INDEX(InTutoring[],SMALL(IF(InTutoring[Unit 2 Assessment]="Yes",ROW(AssessmentData[])-1),ROW(128:128)),1),"")</f>
        <v/>
      </c>
      <c r="Q130" s="129" t="str" cm="1">
        <f t="array" ref="Q130">IFERROR(INDEX(InTutoring[],SMALL(IF(InTutoring[Unit 3 Post-Test 1]="Yes",ROW(AssessmentData[])-1),ROW(128:128)),1),"")</f>
        <v/>
      </c>
      <c r="R130" s="129" t="str" cm="1">
        <f t="array" ref="R130">IFERROR(INDEX(InTutoring[],SMALL(IF(InTutoring[Unit 3 Post-Test 2]="Yes",ROW(AssessmentData[])-1),ROW(128:128)),1),"")</f>
        <v/>
      </c>
      <c r="S130" s="129" t="str" cm="1">
        <f t="array" ref="S130">IFERROR(INDEX(InTutoring[],SMALL(IF(InTutoring[Unit 3 Post-Test 3]="Yes",ROW(AssessmentData[])-1),ROW(128:128)),1),"")</f>
        <v/>
      </c>
      <c r="T130" s="129" t="str" cm="1">
        <f t="array" ref="T130">IFERROR(INDEX(InTutoring[],SMALL(IF(InTutoring[Unit 3 Post-Test 4]="Yes",ROW(AssessmentData[])-1),ROW(128:128)),1),"")</f>
        <v/>
      </c>
      <c r="U130" s="129" t="str" cm="1">
        <f t="array" ref="U130">IFERROR(INDEX(InTutoring[],SMALL(IF(InTutoring[Unit 3 Post-Test 5]="Yes",ROW(AssessmentData[])-1),ROW(128:128)),1),"")</f>
        <v/>
      </c>
      <c r="V130" s="132"/>
      <c r="W130" s="129" t="str" cm="1">
        <f t="array" ref="W130">IFERROR(INDEX(InTutoring[],SMALL(IF(InTutoring[Unit 3 Assessment]="Yes",ROW(AssessmentData[])-1),ROW(128:128)),1),"")</f>
        <v/>
      </c>
      <c r="X130" s="129" t="str" cm="1">
        <f t="array" ref="X130">IFERROR(INDEX(InTutoring[],SMALL(IF(InTutoring[Unit 4 Post-Test 1]="Yes",ROW(AssessmentData[])-1),ROW(128:128)),1),"")</f>
        <v/>
      </c>
      <c r="Y130" s="129" t="str" cm="1">
        <f t="array" ref="Y130">IFERROR(INDEX(InTutoring[],SMALL(IF(InTutoring[Unit 4 Post-Test 2]="Yes",ROW(AssessmentData[])-1),ROW(128:128)),1),"")</f>
        <v/>
      </c>
      <c r="Z130" s="129" t="str" cm="1">
        <f t="array" ref="Z130">IFERROR(INDEX(InTutoring[],SMALL(IF(InTutoring[Unit 4 Post-Test 3]="Yes",ROW(AssessmentData[])-1),ROW(128:128)),1),"")</f>
        <v/>
      </c>
      <c r="AA130" s="129" t="str" cm="1">
        <f t="array" ref="AA130">IFERROR(INDEX(InTutoring[],SMALL(IF(InTutoring[Unit 4 Post-Test 4]="Yes",ROW(AssessmentData[])-1),ROW(128:128)),1),"")</f>
        <v/>
      </c>
      <c r="AB130" s="129" t="str" cm="1">
        <f t="array" ref="AB130">IFERROR(INDEX(InTutoring[],SMALL(IF(InTutoring[Unit 4 Post-Test 5]="Yes",ROW(AssessmentData[])-1),ROW(128:128)),1),"")</f>
        <v/>
      </c>
      <c r="AC130" s="132"/>
      <c r="AD130" s="129" t="str" cm="1">
        <f t="array" ref="AD130">IFERROR(INDEX(InTutoring[],SMALL(IF(InTutoring[Unit 4 Assessment]="Yes",ROW(AssessmentData[])-1),ROW(128:128)),1),"")</f>
        <v/>
      </c>
      <c r="AE130" s="129" t="str" cm="1">
        <f t="array" ref="AE130">IFERROR(INDEX(InTutoring[],SMALL(IF(InTutoring[Unit 5 Post-Test 1]="Yes",ROW(AssessmentData[])-1),ROW(128:128)),1),"")</f>
        <v/>
      </c>
      <c r="AF130" s="129" t="str" cm="1">
        <f t="array" ref="AF130">IFERROR(INDEX(InTutoring[],SMALL(IF(InTutoring[Unit 5 Post-Test 2]="Yes",ROW(AssessmentData[])-1),ROW(128:128)),1),"")</f>
        <v/>
      </c>
      <c r="AG130" s="129" t="str" cm="1">
        <f t="array" ref="AG130">IFERROR(INDEX(InTutoring[],SMALL(IF(InTutoring[Unit 5 Post-Test 3]="Yes",ROW(AssessmentData[])-1),ROW(128:128)),1),"")</f>
        <v/>
      </c>
      <c r="AH130" s="129" t="str" cm="1">
        <f t="array" ref="AH130">IFERROR(INDEX(InTutoring[],SMALL(IF(InTutoring[Unit 5 Post-Test 4]="Yes",ROW(AssessmentData[])-1),ROW(128:128)),1),"")</f>
        <v/>
      </c>
      <c r="AI130" s="129" t="str" cm="1">
        <f t="array" ref="AI130">IFERROR(INDEX(InTutoring[],SMALL(IF(InTutoring[Unit 5 Post-Test 5]="Yes",ROW(AssessmentData[])-1),ROW(128:128)),1),"")</f>
        <v/>
      </c>
      <c r="AJ130" s="132"/>
      <c r="AK130" s="129" t="str" cm="1">
        <f t="array" ref="AK130">IFERROR(INDEX(InTutoring[],SMALL(IF(InTutoring[Unit 5 Assessment]="Yes",ROW(AssessmentData[])-1),ROW(128:128)),1),"")</f>
        <v/>
      </c>
      <c r="AL130" s="129" t="str" cm="1">
        <f t="array" ref="AL130">IFERROR(INDEX(InTutoring[],SMALL(IF(InTutoring[Unit 6 Post-Test 1]="Yes",ROW(AssessmentData[])-1),ROW(128:128)),1),"")</f>
        <v/>
      </c>
      <c r="AM130" s="129" t="str" cm="1">
        <f t="array" ref="AM130">IFERROR(INDEX(InTutoring[],SMALL(IF(InTutoring[Unit 6 Post-Test 2]="Yes",ROW(AssessmentData[])-1),ROW(128:128)),1),"")</f>
        <v/>
      </c>
      <c r="AN130" s="129" t="str" cm="1">
        <f t="array" ref="AN130">IFERROR(INDEX(InTutoring[],SMALL(IF(InTutoring[Unit 6 Post-Test 3]="Yes",ROW(AssessmentData[])-1),ROW(128:128)),1),"")</f>
        <v/>
      </c>
      <c r="AO130" s="129" t="str" cm="1">
        <f t="array" ref="AO130">IFERROR(INDEX(InTutoring[],SMALL(IF(InTutoring[Unit 6 Post-Test 4]="Yes",ROW(AssessmentData[])-1),ROW(128:128)),1),"")</f>
        <v/>
      </c>
      <c r="AP130" s="129" t="str" cm="1">
        <f t="array" ref="AP130">IFERROR(INDEX(InTutoring[],SMALL(IF(InTutoring[Unit 6 Post-Test 5]="Yes",ROW(AssessmentData[])-1),ROW(128:128)),1),"")</f>
        <v/>
      </c>
    </row>
    <row r="131" spans="2:42" x14ac:dyDescent="0.25">
      <c r="B131" s="129" t="str" cm="1">
        <f t="array" ref="B131">IFERROR(INDEX(InTutoring[],SMALL(IF(InTutoring[BOY Benchmark]="Yes",ROW(AssessmentData[])-1),ROW(129:129)),1),"")</f>
        <v/>
      </c>
      <c r="C131" s="129" t="str" cm="1">
        <f t="array" ref="C131">IFERROR(INDEX(InTutoring[],SMALL(IF(InTutoring[Unit 1 Post-Test 1]="Yes",ROW(AssessmentData[])-1),ROW(129:129)),1),"")</f>
        <v/>
      </c>
      <c r="D131" s="129" t="str" cm="1">
        <f t="array" ref="D131">IFERROR(INDEX(InTutoring[],SMALL(IF(InTutoring[Unit 1 Post-Test 2]="Yes",ROW(AssessmentData[])-1),ROW(129:129)),1),"")</f>
        <v/>
      </c>
      <c r="E131" s="129" t="str" cm="1">
        <f t="array" ref="E131">IFERROR(INDEX(InTutoring[],SMALL(IF(InTutoring[Unit 1 Post-Test 3]="Yes",ROW(AssessmentData[])-1),ROW(129:129)),1),"")</f>
        <v/>
      </c>
      <c r="F131" s="129" t="str" cm="1">
        <f t="array" ref="F131">IFERROR(INDEX(InTutoring[],SMALL(IF(InTutoring[Unit 1 Post-Test 4]="Yes",ROW(AssessmentData[])-1),ROW(129:129)),1),"")</f>
        <v/>
      </c>
      <c r="G131" s="131"/>
      <c r="H131" s="132"/>
      <c r="I131" s="129" t="str" cm="1">
        <f t="array" ref="I131">IFERROR(INDEX(InTutoring[],SMALL(IF(InTutoring[Unit 1 Assessment]="Yes",ROW(AssessmentData[])-1),ROW(129:129)),1),"")</f>
        <v/>
      </c>
      <c r="J131" s="129" t="str" cm="1">
        <f t="array" ref="J131">IFERROR(INDEX(InTutoring[],SMALL(IF(InTutoring[Unit 2 Post-Test 1]="Yes",ROW(AssessmentData[])-1),ROW(129:129)),1),"")</f>
        <v/>
      </c>
      <c r="K131" s="129" t="str" cm="1">
        <f t="array" ref="K131">IFERROR(INDEX(InTutoring[],SMALL(IF(InTutoring[Unit 2 Post-Test 2]="Yes",ROW(AssessmentData[])-1),ROW(129:129)),1),"")</f>
        <v/>
      </c>
      <c r="L131" s="129" t="str" cm="1">
        <f t="array" ref="L131">IFERROR(INDEX(InTutoring[],SMALL(IF(InTutoring[Unit 2 Post-Test 3]="Yes",ROW(AssessmentData[])-1),ROW(129:129)),1),"")</f>
        <v/>
      </c>
      <c r="M131" s="129" t="str" cm="1">
        <f t="array" ref="M131">IFERROR(INDEX(InTutoring[],SMALL(IF(InTutoring[Unit 2 Post-Test 4]="Yes",ROW(AssessmentData[])-1),ROW(129:129)),1),"")</f>
        <v/>
      </c>
      <c r="N131" s="129" t="str" cm="1">
        <f t="array" ref="N131">IFERROR(INDEX(InTutoring[],SMALL(IF(InTutoring[Unit 2 Post-Test 5]="Yes",ROW(AssessmentData[])-1),ROW(129:129)),1),"")</f>
        <v/>
      </c>
      <c r="O131" s="132"/>
      <c r="P131" s="129" t="str" cm="1">
        <f t="array" ref="P131">IFERROR(INDEX(InTutoring[],SMALL(IF(InTutoring[Unit 2 Assessment]="Yes",ROW(AssessmentData[])-1),ROW(129:129)),1),"")</f>
        <v/>
      </c>
      <c r="Q131" s="129" t="str" cm="1">
        <f t="array" ref="Q131">IFERROR(INDEX(InTutoring[],SMALL(IF(InTutoring[Unit 3 Post-Test 1]="Yes",ROW(AssessmentData[])-1),ROW(129:129)),1),"")</f>
        <v/>
      </c>
      <c r="R131" s="129" t="str" cm="1">
        <f t="array" ref="R131">IFERROR(INDEX(InTutoring[],SMALL(IF(InTutoring[Unit 3 Post-Test 2]="Yes",ROW(AssessmentData[])-1),ROW(129:129)),1),"")</f>
        <v/>
      </c>
      <c r="S131" s="129" t="str" cm="1">
        <f t="array" ref="S131">IFERROR(INDEX(InTutoring[],SMALL(IF(InTutoring[Unit 3 Post-Test 3]="Yes",ROW(AssessmentData[])-1),ROW(129:129)),1),"")</f>
        <v/>
      </c>
      <c r="T131" s="129" t="str" cm="1">
        <f t="array" ref="T131">IFERROR(INDEX(InTutoring[],SMALL(IF(InTutoring[Unit 3 Post-Test 4]="Yes",ROW(AssessmentData[])-1),ROW(129:129)),1),"")</f>
        <v/>
      </c>
      <c r="U131" s="129" t="str" cm="1">
        <f t="array" ref="U131">IFERROR(INDEX(InTutoring[],SMALL(IF(InTutoring[Unit 3 Post-Test 5]="Yes",ROW(AssessmentData[])-1),ROW(129:129)),1),"")</f>
        <v/>
      </c>
      <c r="V131" s="132"/>
      <c r="W131" s="129" t="str" cm="1">
        <f t="array" ref="W131">IFERROR(INDEX(InTutoring[],SMALL(IF(InTutoring[Unit 3 Assessment]="Yes",ROW(AssessmentData[])-1),ROW(129:129)),1),"")</f>
        <v/>
      </c>
      <c r="X131" s="129" t="str" cm="1">
        <f t="array" ref="X131">IFERROR(INDEX(InTutoring[],SMALL(IF(InTutoring[Unit 4 Post-Test 1]="Yes",ROW(AssessmentData[])-1),ROW(129:129)),1),"")</f>
        <v/>
      </c>
      <c r="Y131" s="129" t="str" cm="1">
        <f t="array" ref="Y131">IFERROR(INDEX(InTutoring[],SMALL(IF(InTutoring[Unit 4 Post-Test 2]="Yes",ROW(AssessmentData[])-1),ROW(129:129)),1),"")</f>
        <v/>
      </c>
      <c r="Z131" s="129" t="str" cm="1">
        <f t="array" ref="Z131">IFERROR(INDEX(InTutoring[],SMALL(IF(InTutoring[Unit 4 Post-Test 3]="Yes",ROW(AssessmentData[])-1),ROW(129:129)),1),"")</f>
        <v/>
      </c>
      <c r="AA131" s="129" t="str" cm="1">
        <f t="array" ref="AA131">IFERROR(INDEX(InTutoring[],SMALL(IF(InTutoring[Unit 4 Post-Test 4]="Yes",ROW(AssessmentData[])-1),ROW(129:129)),1),"")</f>
        <v/>
      </c>
      <c r="AB131" s="129" t="str" cm="1">
        <f t="array" ref="AB131">IFERROR(INDEX(InTutoring[],SMALL(IF(InTutoring[Unit 4 Post-Test 5]="Yes",ROW(AssessmentData[])-1),ROW(129:129)),1),"")</f>
        <v/>
      </c>
      <c r="AC131" s="132"/>
      <c r="AD131" s="129" t="str" cm="1">
        <f t="array" ref="AD131">IFERROR(INDEX(InTutoring[],SMALL(IF(InTutoring[Unit 4 Assessment]="Yes",ROW(AssessmentData[])-1),ROW(129:129)),1),"")</f>
        <v/>
      </c>
      <c r="AE131" s="129" t="str" cm="1">
        <f t="array" ref="AE131">IFERROR(INDEX(InTutoring[],SMALL(IF(InTutoring[Unit 5 Post-Test 1]="Yes",ROW(AssessmentData[])-1),ROW(129:129)),1),"")</f>
        <v/>
      </c>
      <c r="AF131" s="129" t="str" cm="1">
        <f t="array" ref="AF131">IFERROR(INDEX(InTutoring[],SMALL(IF(InTutoring[Unit 5 Post-Test 2]="Yes",ROW(AssessmentData[])-1),ROW(129:129)),1),"")</f>
        <v/>
      </c>
      <c r="AG131" s="129" t="str" cm="1">
        <f t="array" ref="AG131">IFERROR(INDEX(InTutoring[],SMALL(IF(InTutoring[Unit 5 Post-Test 3]="Yes",ROW(AssessmentData[])-1),ROW(129:129)),1),"")</f>
        <v/>
      </c>
      <c r="AH131" s="129" t="str" cm="1">
        <f t="array" ref="AH131">IFERROR(INDEX(InTutoring[],SMALL(IF(InTutoring[Unit 5 Post-Test 4]="Yes",ROW(AssessmentData[])-1),ROW(129:129)),1),"")</f>
        <v/>
      </c>
      <c r="AI131" s="129" t="str" cm="1">
        <f t="array" ref="AI131">IFERROR(INDEX(InTutoring[],SMALL(IF(InTutoring[Unit 5 Post-Test 5]="Yes",ROW(AssessmentData[])-1),ROW(129:129)),1),"")</f>
        <v/>
      </c>
      <c r="AJ131" s="132"/>
      <c r="AK131" s="129" t="str" cm="1">
        <f t="array" ref="AK131">IFERROR(INDEX(InTutoring[],SMALL(IF(InTutoring[Unit 5 Assessment]="Yes",ROW(AssessmentData[])-1),ROW(129:129)),1),"")</f>
        <v/>
      </c>
      <c r="AL131" s="129" t="str" cm="1">
        <f t="array" ref="AL131">IFERROR(INDEX(InTutoring[],SMALL(IF(InTutoring[Unit 6 Post-Test 1]="Yes",ROW(AssessmentData[])-1),ROW(129:129)),1),"")</f>
        <v/>
      </c>
      <c r="AM131" s="129" t="str" cm="1">
        <f t="array" ref="AM131">IFERROR(INDEX(InTutoring[],SMALL(IF(InTutoring[Unit 6 Post-Test 2]="Yes",ROW(AssessmentData[])-1),ROW(129:129)),1),"")</f>
        <v/>
      </c>
      <c r="AN131" s="129" t="str" cm="1">
        <f t="array" ref="AN131">IFERROR(INDEX(InTutoring[],SMALL(IF(InTutoring[Unit 6 Post-Test 3]="Yes",ROW(AssessmentData[])-1),ROW(129:129)),1),"")</f>
        <v/>
      </c>
      <c r="AO131" s="129" t="str" cm="1">
        <f t="array" ref="AO131">IFERROR(INDEX(InTutoring[],SMALL(IF(InTutoring[Unit 6 Post-Test 4]="Yes",ROW(AssessmentData[])-1),ROW(129:129)),1),"")</f>
        <v/>
      </c>
      <c r="AP131" s="129" t="str" cm="1">
        <f t="array" ref="AP131">IFERROR(INDEX(InTutoring[],SMALL(IF(InTutoring[Unit 6 Post-Test 5]="Yes",ROW(AssessmentData[])-1),ROW(129:129)),1),"")</f>
        <v/>
      </c>
    </row>
    <row r="132" spans="2:42" x14ac:dyDescent="0.25">
      <c r="B132" s="129" t="str" cm="1">
        <f t="array" ref="B132">IFERROR(INDEX(InTutoring[],SMALL(IF(InTutoring[BOY Benchmark]="Yes",ROW(AssessmentData[])-1),ROW(130:130)),1),"")</f>
        <v/>
      </c>
      <c r="C132" s="129" t="str" cm="1">
        <f t="array" ref="C132">IFERROR(INDEX(InTutoring[],SMALL(IF(InTutoring[Unit 1 Post-Test 1]="Yes",ROW(AssessmentData[])-1),ROW(130:130)),1),"")</f>
        <v/>
      </c>
      <c r="D132" s="129" t="str" cm="1">
        <f t="array" ref="D132">IFERROR(INDEX(InTutoring[],SMALL(IF(InTutoring[Unit 1 Post-Test 2]="Yes",ROW(AssessmentData[])-1),ROW(130:130)),1),"")</f>
        <v/>
      </c>
      <c r="E132" s="129" t="str" cm="1">
        <f t="array" ref="E132">IFERROR(INDEX(InTutoring[],SMALL(IF(InTutoring[Unit 1 Post-Test 3]="Yes",ROW(AssessmentData[])-1),ROW(130:130)),1),"")</f>
        <v/>
      </c>
      <c r="F132" s="129" t="str" cm="1">
        <f t="array" ref="F132">IFERROR(INDEX(InTutoring[],SMALL(IF(InTutoring[Unit 1 Post-Test 4]="Yes",ROW(AssessmentData[])-1),ROW(130:130)),1),"")</f>
        <v/>
      </c>
      <c r="G132" s="131"/>
      <c r="H132" s="132"/>
      <c r="I132" s="129" t="str" cm="1">
        <f t="array" ref="I132">IFERROR(INDEX(InTutoring[],SMALL(IF(InTutoring[Unit 1 Assessment]="Yes",ROW(AssessmentData[])-1),ROW(130:130)),1),"")</f>
        <v/>
      </c>
      <c r="J132" s="129" t="str" cm="1">
        <f t="array" ref="J132">IFERROR(INDEX(InTutoring[],SMALL(IF(InTutoring[Unit 2 Post-Test 1]="Yes",ROW(AssessmentData[])-1),ROW(130:130)),1),"")</f>
        <v/>
      </c>
      <c r="K132" s="129" t="str" cm="1">
        <f t="array" ref="K132">IFERROR(INDEX(InTutoring[],SMALL(IF(InTutoring[Unit 2 Post-Test 2]="Yes",ROW(AssessmentData[])-1),ROW(130:130)),1),"")</f>
        <v/>
      </c>
      <c r="L132" s="129" t="str" cm="1">
        <f t="array" ref="L132">IFERROR(INDEX(InTutoring[],SMALL(IF(InTutoring[Unit 2 Post-Test 3]="Yes",ROW(AssessmentData[])-1),ROW(130:130)),1),"")</f>
        <v/>
      </c>
      <c r="M132" s="129" t="str" cm="1">
        <f t="array" ref="M132">IFERROR(INDEX(InTutoring[],SMALL(IF(InTutoring[Unit 2 Post-Test 4]="Yes",ROW(AssessmentData[])-1),ROW(130:130)),1),"")</f>
        <v/>
      </c>
      <c r="N132" s="129" t="str" cm="1">
        <f t="array" ref="N132">IFERROR(INDEX(InTutoring[],SMALL(IF(InTutoring[Unit 2 Post-Test 5]="Yes",ROW(AssessmentData[])-1),ROW(130:130)),1),"")</f>
        <v/>
      </c>
      <c r="O132" s="132"/>
      <c r="P132" s="129" t="str" cm="1">
        <f t="array" ref="P132">IFERROR(INDEX(InTutoring[],SMALL(IF(InTutoring[Unit 2 Assessment]="Yes",ROW(AssessmentData[])-1),ROW(130:130)),1),"")</f>
        <v/>
      </c>
      <c r="Q132" s="129" t="str" cm="1">
        <f t="array" ref="Q132">IFERROR(INDEX(InTutoring[],SMALL(IF(InTutoring[Unit 3 Post-Test 1]="Yes",ROW(AssessmentData[])-1),ROW(130:130)),1),"")</f>
        <v/>
      </c>
      <c r="R132" s="129" t="str" cm="1">
        <f t="array" ref="R132">IFERROR(INDEX(InTutoring[],SMALL(IF(InTutoring[Unit 3 Post-Test 2]="Yes",ROW(AssessmentData[])-1),ROW(130:130)),1),"")</f>
        <v/>
      </c>
      <c r="S132" s="129" t="str" cm="1">
        <f t="array" ref="S132">IFERROR(INDEX(InTutoring[],SMALL(IF(InTutoring[Unit 3 Post-Test 3]="Yes",ROW(AssessmentData[])-1),ROW(130:130)),1),"")</f>
        <v/>
      </c>
      <c r="T132" s="129" t="str" cm="1">
        <f t="array" ref="T132">IFERROR(INDEX(InTutoring[],SMALL(IF(InTutoring[Unit 3 Post-Test 4]="Yes",ROW(AssessmentData[])-1),ROW(130:130)),1),"")</f>
        <v/>
      </c>
      <c r="U132" s="129" t="str" cm="1">
        <f t="array" ref="U132">IFERROR(INDEX(InTutoring[],SMALL(IF(InTutoring[Unit 3 Post-Test 5]="Yes",ROW(AssessmentData[])-1),ROW(130:130)),1),"")</f>
        <v/>
      </c>
      <c r="V132" s="132"/>
      <c r="W132" s="129" t="str" cm="1">
        <f t="array" ref="W132">IFERROR(INDEX(InTutoring[],SMALL(IF(InTutoring[Unit 3 Assessment]="Yes",ROW(AssessmentData[])-1),ROW(130:130)),1),"")</f>
        <v/>
      </c>
      <c r="X132" s="129" t="str" cm="1">
        <f t="array" ref="X132">IFERROR(INDEX(InTutoring[],SMALL(IF(InTutoring[Unit 4 Post-Test 1]="Yes",ROW(AssessmentData[])-1),ROW(130:130)),1),"")</f>
        <v/>
      </c>
      <c r="Y132" s="129" t="str" cm="1">
        <f t="array" ref="Y132">IFERROR(INDEX(InTutoring[],SMALL(IF(InTutoring[Unit 4 Post-Test 2]="Yes",ROW(AssessmentData[])-1),ROW(130:130)),1),"")</f>
        <v/>
      </c>
      <c r="Z132" s="129" t="str" cm="1">
        <f t="array" ref="Z132">IFERROR(INDEX(InTutoring[],SMALL(IF(InTutoring[Unit 4 Post-Test 3]="Yes",ROW(AssessmentData[])-1),ROW(130:130)),1),"")</f>
        <v/>
      </c>
      <c r="AA132" s="129" t="str" cm="1">
        <f t="array" ref="AA132">IFERROR(INDEX(InTutoring[],SMALL(IF(InTutoring[Unit 4 Post-Test 4]="Yes",ROW(AssessmentData[])-1),ROW(130:130)),1),"")</f>
        <v/>
      </c>
      <c r="AB132" s="129" t="str" cm="1">
        <f t="array" ref="AB132">IFERROR(INDEX(InTutoring[],SMALL(IF(InTutoring[Unit 4 Post-Test 5]="Yes",ROW(AssessmentData[])-1),ROW(130:130)),1),"")</f>
        <v/>
      </c>
      <c r="AC132" s="132"/>
      <c r="AD132" s="129" t="str" cm="1">
        <f t="array" ref="AD132">IFERROR(INDEX(InTutoring[],SMALL(IF(InTutoring[Unit 4 Assessment]="Yes",ROW(AssessmentData[])-1),ROW(130:130)),1),"")</f>
        <v/>
      </c>
      <c r="AE132" s="129" t="str" cm="1">
        <f t="array" ref="AE132">IFERROR(INDEX(InTutoring[],SMALL(IF(InTutoring[Unit 5 Post-Test 1]="Yes",ROW(AssessmentData[])-1),ROW(130:130)),1),"")</f>
        <v/>
      </c>
      <c r="AF132" s="129" t="str" cm="1">
        <f t="array" ref="AF132">IFERROR(INDEX(InTutoring[],SMALL(IF(InTutoring[Unit 5 Post-Test 2]="Yes",ROW(AssessmentData[])-1),ROW(130:130)),1),"")</f>
        <v/>
      </c>
      <c r="AG132" s="129" t="str" cm="1">
        <f t="array" ref="AG132">IFERROR(INDEX(InTutoring[],SMALL(IF(InTutoring[Unit 5 Post-Test 3]="Yes",ROW(AssessmentData[])-1),ROW(130:130)),1),"")</f>
        <v/>
      </c>
      <c r="AH132" s="129" t="str" cm="1">
        <f t="array" ref="AH132">IFERROR(INDEX(InTutoring[],SMALL(IF(InTutoring[Unit 5 Post-Test 4]="Yes",ROW(AssessmentData[])-1),ROW(130:130)),1),"")</f>
        <v/>
      </c>
      <c r="AI132" s="129" t="str" cm="1">
        <f t="array" ref="AI132">IFERROR(INDEX(InTutoring[],SMALL(IF(InTutoring[Unit 5 Post-Test 5]="Yes",ROW(AssessmentData[])-1),ROW(130:130)),1),"")</f>
        <v/>
      </c>
      <c r="AJ132" s="132"/>
      <c r="AK132" s="129" t="str" cm="1">
        <f t="array" ref="AK132">IFERROR(INDEX(InTutoring[],SMALL(IF(InTutoring[Unit 5 Assessment]="Yes",ROW(AssessmentData[])-1),ROW(130:130)),1),"")</f>
        <v/>
      </c>
      <c r="AL132" s="129" t="str" cm="1">
        <f t="array" ref="AL132">IFERROR(INDEX(InTutoring[],SMALL(IF(InTutoring[Unit 6 Post-Test 1]="Yes",ROW(AssessmentData[])-1),ROW(130:130)),1),"")</f>
        <v/>
      </c>
      <c r="AM132" s="129" t="str" cm="1">
        <f t="array" ref="AM132">IFERROR(INDEX(InTutoring[],SMALL(IF(InTutoring[Unit 6 Post-Test 2]="Yes",ROW(AssessmentData[])-1),ROW(130:130)),1),"")</f>
        <v/>
      </c>
      <c r="AN132" s="129" t="str" cm="1">
        <f t="array" ref="AN132">IFERROR(INDEX(InTutoring[],SMALL(IF(InTutoring[Unit 6 Post-Test 3]="Yes",ROW(AssessmentData[])-1),ROW(130:130)),1),"")</f>
        <v/>
      </c>
      <c r="AO132" s="129" t="str" cm="1">
        <f t="array" ref="AO132">IFERROR(INDEX(InTutoring[],SMALL(IF(InTutoring[Unit 6 Post-Test 4]="Yes",ROW(AssessmentData[])-1),ROW(130:130)),1),"")</f>
        <v/>
      </c>
      <c r="AP132" s="129" t="str" cm="1">
        <f t="array" ref="AP132">IFERROR(INDEX(InTutoring[],SMALL(IF(InTutoring[Unit 6 Post-Test 5]="Yes",ROW(AssessmentData[])-1),ROW(130:130)),1),"")</f>
        <v/>
      </c>
    </row>
    <row r="133" spans="2:42" x14ac:dyDescent="0.25">
      <c r="B133" s="129" t="str" cm="1">
        <f t="array" ref="B133">IFERROR(INDEX(InTutoring[],SMALL(IF(InTutoring[BOY Benchmark]="Yes",ROW(AssessmentData[])-1),ROW(131:131)),1),"")</f>
        <v/>
      </c>
      <c r="C133" s="129" t="str" cm="1">
        <f t="array" ref="C133">IFERROR(INDEX(InTutoring[],SMALL(IF(InTutoring[Unit 1 Post-Test 1]="Yes",ROW(AssessmentData[])-1),ROW(131:131)),1),"")</f>
        <v/>
      </c>
      <c r="D133" s="129" t="str" cm="1">
        <f t="array" ref="D133">IFERROR(INDEX(InTutoring[],SMALL(IF(InTutoring[Unit 1 Post-Test 2]="Yes",ROW(AssessmentData[])-1),ROW(131:131)),1),"")</f>
        <v/>
      </c>
      <c r="E133" s="129" t="str" cm="1">
        <f t="array" ref="E133">IFERROR(INDEX(InTutoring[],SMALL(IF(InTutoring[Unit 1 Post-Test 3]="Yes",ROW(AssessmentData[])-1),ROW(131:131)),1),"")</f>
        <v/>
      </c>
      <c r="F133" s="129" t="str" cm="1">
        <f t="array" ref="F133">IFERROR(INDEX(InTutoring[],SMALL(IF(InTutoring[Unit 1 Post-Test 4]="Yes",ROW(AssessmentData[])-1),ROW(131:131)),1),"")</f>
        <v/>
      </c>
      <c r="G133" s="131"/>
      <c r="H133" s="132"/>
      <c r="I133" s="129" t="str" cm="1">
        <f t="array" ref="I133">IFERROR(INDEX(InTutoring[],SMALL(IF(InTutoring[Unit 1 Assessment]="Yes",ROW(AssessmentData[])-1),ROW(131:131)),1),"")</f>
        <v/>
      </c>
      <c r="J133" s="129" t="str" cm="1">
        <f t="array" ref="J133">IFERROR(INDEX(InTutoring[],SMALL(IF(InTutoring[Unit 2 Post-Test 1]="Yes",ROW(AssessmentData[])-1),ROW(131:131)),1),"")</f>
        <v/>
      </c>
      <c r="K133" s="129" t="str" cm="1">
        <f t="array" ref="K133">IFERROR(INDEX(InTutoring[],SMALL(IF(InTutoring[Unit 2 Post-Test 2]="Yes",ROW(AssessmentData[])-1),ROW(131:131)),1),"")</f>
        <v/>
      </c>
      <c r="L133" s="129" t="str" cm="1">
        <f t="array" ref="L133">IFERROR(INDEX(InTutoring[],SMALL(IF(InTutoring[Unit 2 Post-Test 3]="Yes",ROW(AssessmentData[])-1),ROW(131:131)),1),"")</f>
        <v/>
      </c>
      <c r="M133" s="129" t="str" cm="1">
        <f t="array" ref="M133">IFERROR(INDEX(InTutoring[],SMALL(IF(InTutoring[Unit 2 Post-Test 4]="Yes",ROW(AssessmentData[])-1),ROW(131:131)),1),"")</f>
        <v/>
      </c>
      <c r="N133" s="129" t="str" cm="1">
        <f t="array" ref="N133">IFERROR(INDEX(InTutoring[],SMALL(IF(InTutoring[Unit 2 Post-Test 5]="Yes",ROW(AssessmentData[])-1),ROW(131:131)),1),"")</f>
        <v/>
      </c>
      <c r="O133" s="132"/>
      <c r="P133" s="129" t="str" cm="1">
        <f t="array" ref="P133">IFERROR(INDEX(InTutoring[],SMALL(IF(InTutoring[Unit 2 Assessment]="Yes",ROW(AssessmentData[])-1),ROW(131:131)),1),"")</f>
        <v/>
      </c>
      <c r="Q133" s="129" t="str" cm="1">
        <f t="array" ref="Q133">IFERROR(INDEX(InTutoring[],SMALL(IF(InTutoring[Unit 3 Post-Test 1]="Yes",ROW(AssessmentData[])-1),ROW(131:131)),1),"")</f>
        <v/>
      </c>
      <c r="R133" s="129" t="str" cm="1">
        <f t="array" ref="R133">IFERROR(INDEX(InTutoring[],SMALL(IF(InTutoring[Unit 3 Post-Test 2]="Yes",ROW(AssessmentData[])-1),ROW(131:131)),1),"")</f>
        <v/>
      </c>
      <c r="S133" s="129" t="str" cm="1">
        <f t="array" ref="S133">IFERROR(INDEX(InTutoring[],SMALL(IF(InTutoring[Unit 3 Post-Test 3]="Yes",ROW(AssessmentData[])-1),ROW(131:131)),1),"")</f>
        <v/>
      </c>
      <c r="T133" s="129" t="str" cm="1">
        <f t="array" ref="T133">IFERROR(INDEX(InTutoring[],SMALL(IF(InTutoring[Unit 3 Post-Test 4]="Yes",ROW(AssessmentData[])-1),ROW(131:131)),1),"")</f>
        <v/>
      </c>
      <c r="U133" s="129" t="str" cm="1">
        <f t="array" ref="U133">IFERROR(INDEX(InTutoring[],SMALL(IF(InTutoring[Unit 3 Post-Test 5]="Yes",ROW(AssessmentData[])-1),ROW(131:131)),1),"")</f>
        <v/>
      </c>
      <c r="V133" s="132"/>
      <c r="W133" s="129" t="str" cm="1">
        <f t="array" ref="W133">IFERROR(INDEX(InTutoring[],SMALL(IF(InTutoring[Unit 3 Assessment]="Yes",ROW(AssessmentData[])-1),ROW(131:131)),1),"")</f>
        <v/>
      </c>
      <c r="X133" s="129" t="str" cm="1">
        <f t="array" ref="X133">IFERROR(INDEX(InTutoring[],SMALL(IF(InTutoring[Unit 4 Post-Test 1]="Yes",ROW(AssessmentData[])-1),ROW(131:131)),1),"")</f>
        <v/>
      </c>
      <c r="Y133" s="129" t="str" cm="1">
        <f t="array" ref="Y133">IFERROR(INDEX(InTutoring[],SMALL(IF(InTutoring[Unit 4 Post-Test 2]="Yes",ROW(AssessmentData[])-1),ROW(131:131)),1),"")</f>
        <v/>
      </c>
      <c r="Z133" s="129" t="str" cm="1">
        <f t="array" ref="Z133">IFERROR(INDEX(InTutoring[],SMALL(IF(InTutoring[Unit 4 Post-Test 3]="Yes",ROW(AssessmentData[])-1),ROW(131:131)),1),"")</f>
        <v/>
      </c>
      <c r="AA133" s="129" t="str" cm="1">
        <f t="array" ref="AA133">IFERROR(INDEX(InTutoring[],SMALL(IF(InTutoring[Unit 4 Post-Test 4]="Yes",ROW(AssessmentData[])-1),ROW(131:131)),1),"")</f>
        <v/>
      </c>
      <c r="AB133" s="129" t="str" cm="1">
        <f t="array" ref="AB133">IFERROR(INDEX(InTutoring[],SMALL(IF(InTutoring[Unit 4 Post-Test 5]="Yes",ROW(AssessmentData[])-1),ROW(131:131)),1),"")</f>
        <v/>
      </c>
      <c r="AC133" s="132"/>
      <c r="AD133" s="129" t="str" cm="1">
        <f t="array" ref="AD133">IFERROR(INDEX(InTutoring[],SMALL(IF(InTutoring[Unit 4 Assessment]="Yes",ROW(AssessmentData[])-1),ROW(131:131)),1),"")</f>
        <v/>
      </c>
      <c r="AE133" s="129" t="str" cm="1">
        <f t="array" ref="AE133">IFERROR(INDEX(InTutoring[],SMALL(IF(InTutoring[Unit 5 Post-Test 1]="Yes",ROW(AssessmentData[])-1),ROW(131:131)),1),"")</f>
        <v/>
      </c>
      <c r="AF133" s="129" t="str" cm="1">
        <f t="array" ref="AF133">IFERROR(INDEX(InTutoring[],SMALL(IF(InTutoring[Unit 5 Post-Test 2]="Yes",ROW(AssessmentData[])-1),ROW(131:131)),1),"")</f>
        <v/>
      </c>
      <c r="AG133" s="129" t="str" cm="1">
        <f t="array" ref="AG133">IFERROR(INDEX(InTutoring[],SMALL(IF(InTutoring[Unit 5 Post-Test 3]="Yes",ROW(AssessmentData[])-1),ROW(131:131)),1),"")</f>
        <v/>
      </c>
      <c r="AH133" s="129" t="str" cm="1">
        <f t="array" ref="AH133">IFERROR(INDEX(InTutoring[],SMALL(IF(InTutoring[Unit 5 Post-Test 4]="Yes",ROW(AssessmentData[])-1),ROW(131:131)),1),"")</f>
        <v/>
      </c>
      <c r="AI133" s="129" t="str" cm="1">
        <f t="array" ref="AI133">IFERROR(INDEX(InTutoring[],SMALL(IF(InTutoring[Unit 5 Post-Test 5]="Yes",ROW(AssessmentData[])-1),ROW(131:131)),1),"")</f>
        <v/>
      </c>
      <c r="AJ133" s="132"/>
      <c r="AK133" s="129" t="str" cm="1">
        <f t="array" ref="AK133">IFERROR(INDEX(InTutoring[],SMALL(IF(InTutoring[Unit 5 Assessment]="Yes",ROW(AssessmentData[])-1),ROW(131:131)),1),"")</f>
        <v/>
      </c>
      <c r="AL133" s="129" t="str" cm="1">
        <f t="array" ref="AL133">IFERROR(INDEX(InTutoring[],SMALL(IF(InTutoring[Unit 6 Post-Test 1]="Yes",ROW(AssessmentData[])-1),ROW(131:131)),1),"")</f>
        <v/>
      </c>
      <c r="AM133" s="129" t="str" cm="1">
        <f t="array" ref="AM133">IFERROR(INDEX(InTutoring[],SMALL(IF(InTutoring[Unit 6 Post-Test 2]="Yes",ROW(AssessmentData[])-1),ROW(131:131)),1),"")</f>
        <v/>
      </c>
      <c r="AN133" s="129" t="str" cm="1">
        <f t="array" ref="AN133">IFERROR(INDEX(InTutoring[],SMALL(IF(InTutoring[Unit 6 Post-Test 3]="Yes",ROW(AssessmentData[])-1),ROW(131:131)),1),"")</f>
        <v/>
      </c>
      <c r="AO133" s="129" t="str" cm="1">
        <f t="array" ref="AO133">IFERROR(INDEX(InTutoring[],SMALL(IF(InTutoring[Unit 6 Post-Test 4]="Yes",ROW(AssessmentData[])-1),ROW(131:131)),1),"")</f>
        <v/>
      </c>
      <c r="AP133" s="129" t="str" cm="1">
        <f t="array" ref="AP133">IFERROR(INDEX(InTutoring[],SMALL(IF(InTutoring[Unit 6 Post-Test 5]="Yes",ROW(AssessmentData[])-1),ROW(131:131)),1),"")</f>
        <v/>
      </c>
    </row>
    <row r="134" spans="2:42" x14ac:dyDescent="0.25">
      <c r="B134" s="129" t="str" cm="1">
        <f t="array" ref="B134">IFERROR(INDEX(InTutoring[],SMALL(IF(InTutoring[BOY Benchmark]="Yes",ROW(AssessmentData[])-1),ROW(132:132)),1),"")</f>
        <v/>
      </c>
      <c r="C134" s="129" t="str" cm="1">
        <f t="array" ref="C134">IFERROR(INDEX(InTutoring[],SMALL(IF(InTutoring[Unit 1 Post-Test 1]="Yes",ROW(AssessmentData[])-1),ROW(132:132)),1),"")</f>
        <v/>
      </c>
      <c r="D134" s="129" t="str" cm="1">
        <f t="array" ref="D134">IFERROR(INDEX(InTutoring[],SMALL(IF(InTutoring[Unit 1 Post-Test 2]="Yes",ROW(AssessmentData[])-1),ROW(132:132)),1),"")</f>
        <v/>
      </c>
      <c r="E134" s="129" t="str" cm="1">
        <f t="array" ref="E134">IFERROR(INDEX(InTutoring[],SMALL(IF(InTutoring[Unit 1 Post-Test 3]="Yes",ROW(AssessmentData[])-1),ROW(132:132)),1),"")</f>
        <v/>
      </c>
      <c r="F134" s="129" t="str" cm="1">
        <f t="array" ref="F134">IFERROR(INDEX(InTutoring[],SMALL(IF(InTutoring[Unit 1 Post-Test 4]="Yes",ROW(AssessmentData[])-1),ROW(132:132)),1),"")</f>
        <v/>
      </c>
      <c r="G134" s="131"/>
      <c r="H134" s="132"/>
      <c r="I134" s="129" t="str" cm="1">
        <f t="array" ref="I134">IFERROR(INDEX(InTutoring[],SMALL(IF(InTutoring[Unit 1 Assessment]="Yes",ROW(AssessmentData[])-1),ROW(132:132)),1),"")</f>
        <v/>
      </c>
      <c r="J134" s="129" t="str" cm="1">
        <f t="array" ref="J134">IFERROR(INDEX(InTutoring[],SMALL(IF(InTutoring[Unit 2 Post-Test 1]="Yes",ROW(AssessmentData[])-1),ROW(132:132)),1),"")</f>
        <v/>
      </c>
      <c r="K134" s="129" t="str" cm="1">
        <f t="array" ref="K134">IFERROR(INDEX(InTutoring[],SMALL(IF(InTutoring[Unit 2 Post-Test 2]="Yes",ROW(AssessmentData[])-1),ROW(132:132)),1),"")</f>
        <v/>
      </c>
      <c r="L134" s="129" t="str" cm="1">
        <f t="array" ref="L134">IFERROR(INDEX(InTutoring[],SMALL(IF(InTutoring[Unit 2 Post-Test 3]="Yes",ROW(AssessmentData[])-1),ROW(132:132)),1),"")</f>
        <v/>
      </c>
      <c r="M134" s="129" t="str" cm="1">
        <f t="array" ref="M134">IFERROR(INDEX(InTutoring[],SMALL(IF(InTutoring[Unit 2 Post-Test 4]="Yes",ROW(AssessmentData[])-1),ROW(132:132)),1),"")</f>
        <v/>
      </c>
      <c r="N134" s="129" t="str" cm="1">
        <f t="array" ref="N134">IFERROR(INDEX(InTutoring[],SMALL(IF(InTutoring[Unit 2 Post-Test 5]="Yes",ROW(AssessmentData[])-1),ROW(132:132)),1),"")</f>
        <v/>
      </c>
      <c r="O134" s="132"/>
      <c r="P134" s="129" t="str" cm="1">
        <f t="array" ref="P134">IFERROR(INDEX(InTutoring[],SMALL(IF(InTutoring[Unit 2 Assessment]="Yes",ROW(AssessmentData[])-1),ROW(132:132)),1),"")</f>
        <v/>
      </c>
      <c r="Q134" s="129" t="str" cm="1">
        <f t="array" ref="Q134">IFERROR(INDEX(InTutoring[],SMALL(IF(InTutoring[Unit 3 Post-Test 1]="Yes",ROW(AssessmentData[])-1),ROW(132:132)),1),"")</f>
        <v/>
      </c>
      <c r="R134" s="129" t="str" cm="1">
        <f t="array" ref="R134">IFERROR(INDEX(InTutoring[],SMALL(IF(InTutoring[Unit 3 Post-Test 2]="Yes",ROW(AssessmentData[])-1),ROW(132:132)),1),"")</f>
        <v/>
      </c>
      <c r="S134" s="129" t="str" cm="1">
        <f t="array" ref="S134">IFERROR(INDEX(InTutoring[],SMALL(IF(InTutoring[Unit 3 Post-Test 3]="Yes",ROW(AssessmentData[])-1),ROW(132:132)),1),"")</f>
        <v/>
      </c>
      <c r="T134" s="129" t="str" cm="1">
        <f t="array" ref="T134">IFERROR(INDEX(InTutoring[],SMALL(IF(InTutoring[Unit 3 Post-Test 4]="Yes",ROW(AssessmentData[])-1),ROW(132:132)),1),"")</f>
        <v/>
      </c>
      <c r="U134" s="129" t="str" cm="1">
        <f t="array" ref="U134">IFERROR(INDEX(InTutoring[],SMALL(IF(InTutoring[Unit 3 Post-Test 5]="Yes",ROW(AssessmentData[])-1),ROW(132:132)),1),"")</f>
        <v/>
      </c>
      <c r="V134" s="132"/>
      <c r="W134" s="129" t="str" cm="1">
        <f t="array" ref="W134">IFERROR(INDEX(InTutoring[],SMALL(IF(InTutoring[Unit 3 Assessment]="Yes",ROW(AssessmentData[])-1),ROW(132:132)),1),"")</f>
        <v/>
      </c>
      <c r="X134" s="129" t="str" cm="1">
        <f t="array" ref="X134">IFERROR(INDEX(InTutoring[],SMALL(IF(InTutoring[Unit 4 Post-Test 1]="Yes",ROW(AssessmentData[])-1),ROW(132:132)),1),"")</f>
        <v/>
      </c>
      <c r="Y134" s="129" t="str" cm="1">
        <f t="array" ref="Y134">IFERROR(INDEX(InTutoring[],SMALL(IF(InTutoring[Unit 4 Post-Test 2]="Yes",ROW(AssessmentData[])-1),ROW(132:132)),1),"")</f>
        <v/>
      </c>
      <c r="Z134" s="129" t="str" cm="1">
        <f t="array" ref="Z134">IFERROR(INDEX(InTutoring[],SMALL(IF(InTutoring[Unit 4 Post-Test 3]="Yes",ROW(AssessmentData[])-1),ROW(132:132)),1),"")</f>
        <v/>
      </c>
      <c r="AA134" s="129" t="str" cm="1">
        <f t="array" ref="AA134">IFERROR(INDEX(InTutoring[],SMALL(IF(InTutoring[Unit 4 Post-Test 4]="Yes",ROW(AssessmentData[])-1),ROW(132:132)),1),"")</f>
        <v/>
      </c>
      <c r="AB134" s="129" t="str" cm="1">
        <f t="array" ref="AB134">IFERROR(INDEX(InTutoring[],SMALL(IF(InTutoring[Unit 4 Post-Test 5]="Yes",ROW(AssessmentData[])-1),ROW(132:132)),1),"")</f>
        <v/>
      </c>
      <c r="AC134" s="132"/>
      <c r="AD134" s="129" t="str" cm="1">
        <f t="array" ref="AD134">IFERROR(INDEX(InTutoring[],SMALL(IF(InTutoring[Unit 4 Assessment]="Yes",ROW(AssessmentData[])-1),ROW(132:132)),1),"")</f>
        <v/>
      </c>
      <c r="AE134" s="129" t="str" cm="1">
        <f t="array" ref="AE134">IFERROR(INDEX(InTutoring[],SMALL(IF(InTutoring[Unit 5 Post-Test 1]="Yes",ROW(AssessmentData[])-1),ROW(132:132)),1),"")</f>
        <v/>
      </c>
      <c r="AF134" s="129" t="str" cm="1">
        <f t="array" ref="AF134">IFERROR(INDEX(InTutoring[],SMALL(IF(InTutoring[Unit 5 Post-Test 2]="Yes",ROW(AssessmentData[])-1),ROW(132:132)),1),"")</f>
        <v/>
      </c>
      <c r="AG134" s="129" t="str" cm="1">
        <f t="array" ref="AG134">IFERROR(INDEX(InTutoring[],SMALL(IF(InTutoring[Unit 5 Post-Test 3]="Yes",ROW(AssessmentData[])-1),ROW(132:132)),1),"")</f>
        <v/>
      </c>
      <c r="AH134" s="129" t="str" cm="1">
        <f t="array" ref="AH134">IFERROR(INDEX(InTutoring[],SMALL(IF(InTutoring[Unit 5 Post-Test 4]="Yes",ROW(AssessmentData[])-1),ROW(132:132)),1),"")</f>
        <v/>
      </c>
      <c r="AI134" s="129" t="str" cm="1">
        <f t="array" ref="AI134">IFERROR(INDEX(InTutoring[],SMALL(IF(InTutoring[Unit 5 Post-Test 5]="Yes",ROW(AssessmentData[])-1),ROW(132:132)),1),"")</f>
        <v/>
      </c>
      <c r="AJ134" s="132"/>
      <c r="AK134" s="129" t="str" cm="1">
        <f t="array" ref="AK134">IFERROR(INDEX(InTutoring[],SMALL(IF(InTutoring[Unit 5 Assessment]="Yes",ROW(AssessmentData[])-1),ROW(132:132)),1),"")</f>
        <v/>
      </c>
      <c r="AL134" s="129" t="str" cm="1">
        <f t="array" ref="AL134">IFERROR(INDEX(InTutoring[],SMALL(IF(InTutoring[Unit 6 Post-Test 1]="Yes",ROW(AssessmentData[])-1),ROW(132:132)),1),"")</f>
        <v/>
      </c>
      <c r="AM134" s="129" t="str" cm="1">
        <f t="array" ref="AM134">IFERROR(INDEX(InTutoring[],SMALL(IF(InTutoring[Unit 6 Post-Test 2]="Yes",ROW(AssessmentData[])-1),ROW(132:132)),1),"")</f>
        <v/>
      </c>
      <c r="AN134" s="129" t="str" cm="1">
        <f t="array" ref="AN134">IFERROR(INDEX(InTutoring[],SMALL(IF(InTutoring[Unit 6 Post-Test 3]="Yes",ROW(AssessmentData[])-1),ROW(132:132)),1),"")</f>
        <v/>
      </c>
      <c r="AO134" s="129" t="str" cm="1">
        <f t="array" ref="AO134">IFERROR(INDEX(InTutoring[],SMALL(IF(InTutoring[Unit 6 Post-Test 4]="Yes",ROW(AssessmentData[])-1),ROW(132:132)),1),"")</f>
        <v/>
      </c>
      <c r="AP134" s="129" t="str" cm="1">
        <f t="array" ref="AP134">IFERROR(INDEX(InTutoring[],SMALL(IF(InTutoring[Unit 6 Post-Test 5]="Yes",ROW(AssessmentData[])-1),ROW(132:132)),1),"")</f>
        <v/>
      </c>
    </row>
    <row r="135" spans="2:42" x14ac:dyDescent="0.25">
      <c r="B135" s="129" t="str" cm="1">
        <f t="array" ref="B135">IFERROR(INDEX(InTutoring[],SMALL(IF(InTutoring[BOY Benchmark]="Yes",ROW(AssessmentData[])-1),ROW(133:133)),1),"")</f>
        <v/>
      </c>
      <c r="C135" s="129" t="str" cm="1">
        <f t="array" ref="C135">IFERROR(INDEX(InTutoring[],SMALL(IF(InTutoring[Unit 1 Post-Test 1]="Yes",ROW(AssessmentData[])-1),ROW(133:133)),1),"")</f>
        <v/>
      </c>
      <c r="D135" s="129" t="str" cm="1">
        <f t="array" ref="D135">IFERROR(INDEX(InTutoring[],SMALL(IF(InTutoring[Unit 1 Post-Test 2]="Yes",ROW(AssessmentData[])-1),ROW(133:133)),1),"")</f>
        <v/>
      </c>
      <c r="E135" s="129" t="str" cm="1">
        <f t="array" ref="E135">IFERROR(INDEX(InTutoring[],SMALL(IF(InTutoring[Unit 1 Post-Test 3]="Yes",ROW(AssessmentData[])-1),ROW(133:133)),1),"")</f>
        <v/>
      </c>
      <c r="F135" s="129" t="str" cm="1">
        <f t="array" ref="F135">IFERROR(INDEX(InTutoring[],SMALL(IF(InTutoring[Unit 1 Post-Test 4]="Yes",ROW(AssessmentData[])-1),ROW(133:133)),1),"")</f>
        <v/>
      </c>
      <c r="G135" s="131"/>
      <c r="H135" s="132"/>
      <c r="I135" s="129" t="str" cm="1">
        <f t="array" ref="I135">IFERROR(INDEX(InTutoring[],SMALL(IF(InTutoring[Unit 1 Assessment]="Yes",ROW(AssessmentData[])-1),ROW(133:133)),1),"")</f>
        <v/>
      </c>
      <c r="J135" s="129" t="str" cm="1">
        <f t="array" ref="J135">IFERROR(INDEX(InTutoring[],SMALL(IF(InTutoring[Unit 2 Post-Test 1]="Yes",ROW(AssessmentData[])-1),ROW(133:133)),1),"")</f>
        <v/>
      </c>
      <c r="K135" s="129" t="str" cm="1">
        <f t="array" ref="K135">IFERROR(INDEX(InTutoring[],SMALL(IF(InTutoring[Unit 2 Post-Test 2]="Yes",ROW(AssessmentData[])-1),ROW(133:133)),1),"")</f>
        <v/>
      </c>
      <c r="L135" s="129" t="str" cm="1">
        <f t="array" ref="L135">IFERROR(INDEX(InTutoring[],SMALL(IF(InTutoring[Unit 2 Post-Test 3]="Yes",ROW(AssessmentData[])-1),ROW(133:133)),1),"")</f>
        <v/>
      </c>
      <c r="M135" s="129" t="str" cm="1">
        <f t="array" ref="M135">IFERROR(INDEX(InTutoring[],SMALL(IF(InTutoring[Unit 2 Post-Test 4]="Yes",ROW(AssessmentData[])-1),ROW(133:133)),1),"")</f>
        <v/>
      </c>
      <c r="N135" s="129" t="str" cm="1">
        <f t="array" ref="N135">IFERROR(INDEX(InTutoring[],SMALL(IF(InTutoring[Unit 2 Post-Test 5]="Yes",ROW(AssessmentData[])-1),ROW(133:133)),1),"")</f>
        <v/>
      </c>
      <c r="O135" s="132"/>
      <c r="P135" s="129" t="str" cm="1">
        <f t="array" ref="P135">IFERROR(INDEX(InTutoring[],SMALL(IF(InTutoring[Unit 2 Assessment]="Yes",ROW(AssessmentData[])-1),ROW(133:133)),1),"")</f>
        <v/>
      </c>
      <c r="Q135" s="129" t="str" cm="1">
        <f t="array" ref="Q135">IFERROR(INDEX(InTutoring[],SMALL(IF(InTutoring[Unit 3 Post-Test 1]="Yes",ROW(AssessmentData[])-1),ROW(133:133)),1),"")</f>
        <v/>
      </c>
      <c r="R135" s="129" t="str" cm="1">
        <f t="array" ref="R135">IFERROR(INDEX(InTutoring[],SMALL(IF(InTutoring[Unit 3 Post-Test 2]="Yes",ROW(AssessmentData[])-1),ROW(133:133)),1),"")</f>
        <v/>
      </c>
      <c r="S135" s="129" t="str" cm="1">
        <f t="array" ref="S135">IFERROR(INDEX(InTutoring[],SMALL(IF(InTutoring[Unit 3 Post-Test 3]="Yes",ROW(AssessmentData[])-1),ROW(133:133)),1),"")</f>
        <v/>
      </c>
      <c r="T135" s="129" t="str" cm="1">
        <f t="array" ref="T135">IFERROR(INDEX(InTutoring[],SMALL(IF(InTutoring[Unit 3 Post-Test 4]="Yes",ROW(AssessmentData[])-1),ROW(133:133)),1),"")</f>
        <v/>
      </c>
      <c r="U135" s="129" t="str" cm="1">
        <f t="array" ref="U135">IFERROR(INDEX(InTutoring[],SMALL(IF(InTutoring[Unit 3 Post-Test 5]="Yes",ROW(AssessmentData[])-1),ROW(133:133)),1),"")</f>
        <v/>
      </c>
      <c r="V135" s="132"/>
      <c r="W135" s="129" t="str" cm="1">
        <f t="array" ref="W135">IFERROR(INDEX(InTutoring[],SMALL(IF(InTutoring[Unit 3 Assessment]="Yes",ROW(AssessmentData[])-1),ROW(133:133)),1),"")</f>
        <v/>
      </c>
      <c r="X135" s="129" t="str" cm="1">
        <f t="array" ref="X135">IFERROR(INDEX(InTutoring[],SMALL(IF(InTutoring[Unit 4 Post-Test 1]="Yes",ROW(AssessmentData[])-1),ROW(133:133)),1),"")</f>
        <v/>
      </c>
      <c r="Y135" s="129" t="str" cm="1">
        <f t="array" ref="Y135">IFERROR(INDEX(InTutoring[],SMALL(IF(InTutoring[Unit 4 Post-Test 2]="Yes",ROW(AssessmentData[])-1),ROW(133:133)),1),"")</f>
        <v/>
      </c>
      <c r="Z135" s="129" t="str" cm="1">
        <f t="array" ref="Z135">IFERROR(INDEX(InTutoring[],SMALL(IF(InTutoring[Unit 4 Post-Test 3]="Yes",ROW(AssessmentData[])-1),ROW(133:133)),1),"")</f>
        <v/>
      </c>
      <c r="AA135" s="129" t="str" cm="1">
        <f t="array" ref="AA135">IFERROR(INDEX(InTutoring[],SMALL(IF(InTutoring[Unit 4 Post-Test 4]="Yes",ROW(AssessmentData[])-1),ROW(133:133)),1),"")</f>
        <v/>
      </c>
      <c r="AB135" s="129" t="str" cm="1">
        <f t="array" ref="AB135">IFERROR(INDEX(InTutoring[],SMALL(IF(InTutoring[Unit 4 Post-Test 5]="Yes",ROW(AssessmentData[])-1),ROW(133:133)),1),"")</f>
        <v/>
      </c>
      <c r="AC135" s="132"/>
      <c r="AD135" s="129" t="str" cm="1">
        <f t="array" ref="AD135">IFERROR(INDEX(InTutoring[],SMALL(IF(InTutoring[Unit 4 Assessment]="Yes",ROW(AssessmentData[])-1),ROW(133:133)),1),"")</f>
        <v/>
      </c>
      <c r="AE135" s="129" t="str" cm="1">
        <f t="array" ref="AE135">IFERROR(INDEX(InTutoring[],SMALL(IF(InTutoring[Unit 5 Post-Test 1]="Yes",ROW(AssessmentData[])-1),ROW(133:133)),1),"")</f>
        <v/>
      </c>
      <c r="AF135" s="129" t="str" cm="1">
        <f t="array" ref="AF135">IFERROR(INDEX(InTutoring[],SMALL(IF(InTutoring[Unit 5 Post-Test 2]="Yes",ROW(AssessmentData[])-1),ROW(133:133)),1),"")</f>
        <v/>
      </c>
      <c r="AG135" s="129" t="str" cm="1">
        <f t="array" ref="AG135">IFERROR(INDEX(InTutoring[],SMALL(IF(InTutoring[Unit 5 Post-Test 3]="Yes",ROW(AssessmentData[])-1),ROW(133:133)),1),"")</f>
        <v/>
      </c>
      <c r="AH135" s="129" t="str" cm="1">
        <f t="array" ref="AH135">IFERROR(INDEX(InTutoring[],SMALL(IF(InTutoring[Unit 5 Post-Test 4]="Yes",ROW(AssessmentData[])-1),ROW(133:133)),1),"")</f>
        <v/>
      </c>
      <c r="AI135" s="129" t="str" cm="1">
        <f t="array" ref="AI135">IFERROR(INDEX(InTutoring[],SMALL(IF(InTutoring[Unit 5 Post-Test 5]="Yes",ROW(AssessmentData[])-1),ROW(133:133)),1),"")</f>
        <v/>
      </c>
      <c r="AJ135" s="132"/>
      <c r="AK135" s="129" t="str" cm="1">
        <f t="array" ref="AK135">IFERROR(INDEX(InTutoring[],SMALL(IF(InTutoring[Unit 5 Assessment]="Yes",ROW(AssessmentData[])-1),ROW(133:133)),1),"")</f>
        <v/>
      </c>
      <c r="AL135" s="129" t="str" cm="1">
        <f t="array" ref="AL135">IFERROR(INDEX(InTutoring[],SMALL(IF(InTutoring[Unit 6 Post-Test 1]="Yes",ROW(AssessmentData[])-1),ROW(133:133)),1),"")</f>
        <v/>
      </c>
      <c r="AM135" s="129" t="str" cm="1">
        <f t="array" ref="AM135">IFERROR(INDEX(InTutoring[],SMALL(IF(InTutoring[Unit 6 Post-Test 2]="Yes",ROW(AssessmentData[])-1),ROW(133:133)),1),"")</f>
        <v/>
      </c>
      <c r="AN135" s="129" t="str" cm="1">
        <f t="array" ref="AN135">IFERROR(INDEX(InTutoring[],SMALL(IF(InTutoring[Unit 6 Post-Test 3]="Yes",ROW(AssessmentData[])-1),ROW(133:133)),1),"")</f>
        <v/>
      </c>
      <c r="AO135" s="129" t="str" cm="1">
        <f t="array" ref="AO135">IFERROR(INDEX(InTutoring[],SMALL(IF(InTutoring[Unit 6 Post-Test 4]="Yes",ROW(AssessmentData[])-1),ROW(133:133)),1),"")</f>
        <v/>
      </c>
      <c r="AP135" s="129" t="str" cm="1">
        <f t="array" ref="AP135">IFERROR(INDEX(InTutoring[],SMALL(IF(InTutoring[Unit 6 Post-Test 5]="Yes",ROW(AssessmentData[])-1),ROW(133:133)),1),"")</f>
        <v/>
      </c>
    </row>
    <row r="136" spans="2:42" x14ac:dyDescent="0.25">
      <c r="B136" s="129" t="str" cm="1">
        <f t="array" ref="B136">IFERROR(INDEX(InTutoring[],SMALL(IF(InTutoring[BOY Benchmark]="Yes",ROW(AssessmentData[])-1),ROW(134:134)),1),"")</f>
        <v/>
      </c>
      <c r="C136" s="129" t="str" cm="1">
        <f t="array" ref="C136">IFERROR(INDEX(InTutoring[],SMALL(IF(InTutoring[Unit 1 Post-Test 1]="Yes",ROW(AssessmentData[])-1),ROW(134:134)),1),"")</f>
        <v/>
      </c>
      <c r="D136" s="129" t="str" cm="1">
        <f t="array" ref="D136">IFERROR(INDEX(InTutoring[],SMALL(IF(InTutoring[Unit 1 Post-Test 2]="Yes",ROW(AssessmentData[])-1),ROW(134:134)),1),"")</f>
        <v/>
      </c>
      <c r="E136" s="129" t="str" cm="1">
        <f t="array" ref="E136">IFERROR(INDEX(InTutoring[],SMALL(IF(InTutoring[Unit 1 Post-Test 3]="Yes",ROW(AssessmentData[])-1),ROW(134:134)),1),"")</f>
        <v/>
      </c>
      <c r="F136" s="129" t="str" cm="1">
        <f t="array" ref="F136">IFERROR(INDEX(InTutoring[],SMALL(IF(InTutoring[Unit 1 Post-Test 4]="Yes",ROW(AssessmentData[])-1),ROW(134:134)),1),"")</f>
        <v/>
      </c>
      <c r="G136" s="131"/>
      <c r="H136" s="132"/>
      <c r="I136" s="129" t="str" cm="1">
        <f t="array" ref="I136">IFERROR(INDEX(InTutoring[],SMALL(IF(InTutoring[Unit 1 Assessment]="Yes",ROW(AssessmentData[])-1),ROW(134:134)),1),"")</f>
        <v/>
      </c>
      <c r="J136" s="129" t="str" cm="1">
        <f t="array" ref="J136">IFERROR(INDEX(InTutoring[],SMALL(IF(InTutoring[Unit 2 Post-Test 1]="Yes",ROW(AssessmentData[])-1),ROW(134:134)),1),"")</f>
        <v/>
      </c>
      <c r="K136" s="129" t="str" cm="1">
        <f t="array" ref="K136">IFERROR(INDEX(InTutoring[],SMALL(IF(InTutoring[Unit 2 Post-Test 2]="Yes",ROW(AssessmentData[])-1),ROW(134:134)),1),"")</f>
        <v/>
      </c>
      <c r="L136" s="129" t="str" cm="1">
        <f t="array" ref="L136">IFERROR(INDEX(InTutoring[],SMALL(IF(InTutoring[Unit 2 Post-Test 3]="Yes",ROW(AssessmentData[])-1),ROW(134:134)),1),"")</f>
        <v/>
      </c>
      <c r="M136" s="129" t="str" cm="1">
        <f t="array" ref="M136">IFERROR(INDEX(InTutoring[],SMALL(IF(InTutoring[Unit 2 Post-Test 4]="Yes",ROW(AssessmentData[])-1),ROW(134:134)),1),"")</f>
        <v/>
      </c>
      <c r="N136" s="129" t="str" cm="1">
        <f t="array" ref="N136">IFERROR(INDEX(InTutoring[],SMALL(IF(InTutoring[Unit 2 Post-Test 5]="Yes",ROW(AssessmentData[])-1),ROW(134:134)),1),"")</f>
        <v/>
      </c>
      <c r="O136" s="132"/>
      <c r="P136" s="129" t="str" cm="1">
        <f t="array" ref="P136">IFERROR(INDEX(InTutoring[],SMALL(IF(InTutoring[Unit 2 Assessment]="Yes",ROW(AssessmentData[])-1),ROW(134:134)),1),"")</f>
        <v/>
      </c>
      <c r="Q136" s="129" t="str" cm="1">
        <f t="array" ref="Q136">IFERROR(INDEX(InTutoring[],SMALL(IF(InTutoring[Unit 3 Post-Test 1]="Yes",ROW(AssessmentData[])-1),ROW(134:134)),1),"")</f>
        <v/>
      </c>
      <c r="R136" s="129" t="str" cm="1">
        <f t="array" ref="R136">IFERROR(INDEX(InTutoring[],SMALL(IF(InTutoring[Unit 3 Post-Test 2]="Yes",ROW(AssessmentData[])-1),ROW(134:134)),1),"")</f>
        <v/>
      </c>
      <c r="S136" s="129" t="str" cm="1">
        <f t="array" ref="S136">IFERROR(INDEX(InTutoring[],SMALL(IF(InTutoring[Unit 3 Post-Test 3]="Yes",ROW(AssessmentData[])-1),ROW(134:134)),1),"")</f>
        <v/>
      </c>
      <c r="T136" s="129" t="str" cm="1">
        <f t="array" ref="T136">IFERROR(INDEX(InTutoring[],SMALL(IF(InTutoring[Unit 3 Post-Test 4]="Yes",ROW(AssessmentData[])-1),ROW(134:134)),1),"")</f>
        <v/>
      </c>
      <c r="U136" s="129" t="str" cm="1">
        <f t="array" ref="U136">IFERROR(INDEX(InTutoring[],SMALL(IF(InTutoring[Unit 3 Post-Test 5]="Yes",ROW(AssessmentData[])-1),ROW(134:134)),1),"")</f>
        <v/>
      </c>
      <c r="V136" s="132"/>
      <c r="W136" s="129" t="str" cm="1">
        <f t="array" ref="W136">IFERROR(INDEX(InTutoring[],SMALL(IF(InTutoring[Unit 3 Assessment]="Yes",ROW(AssessmentData[])-1),ROW(134:134)),1),"")</f>
        <v/>
      </c>
      <c r="X136" s="129" t="str" cm="1">
        <f t="array" ref="X136">IFERROR(INDEX(InTutoring[],SMALL(IF(InTutoring[Unit 4 Post-Test 1]="Yes",ROW(AssessmentData[])-1),ROW(134:134)),1),"")</f>
        <v/>
      </c>
      <c r="Y136" s="129" t="str" cm="1">
        <f t="array" ref="Y136">IFERROR(INDEX(InTutoring[],SMALL(IF(InTutoring[Unit 4 Post-Test 2]="Yes",ROW(AssessmentData[])-1),ROW(134:134)),1),"")</f>
        <v/>
      </c>
      <c r="Z136" s="129" t="str" cm="1">
        <f t="array" ref="Z136">IFERROR(INDEX(InTutoring[],SMALL(IF(InTutoring[Unit 4 Post-Test 3]="Yes",ROW(AssessmentData[])-1),ROW(134:134)),1),"")</f>
        <v/>
      </c>
      <c r="AA136" s="129" t="str" cm="1">
        <f t="array" ref="AA136">IFERROR(INDEX(InTutoring[],SMALL(IF(InTutoring[Unit 4 Post-Test 4]="Yes",ROW(AssessmentData[])-1),ROW(134:134)),1),"")</f>
        <v/>
      </c>
      <c r="AB136" s="129" t="str" cm="1">
        <f t="array" ref="AB136">IFERROR(INDEX(InTutoring[],SMALL(IF(InTutoring[Unit 4 Post-Test 5]="Yes",ROW(AssessmentData[])-1),ROW(134:134)),1),"")</f>
        <v/>
      </c>
      <c r="AC136" s="132"/>
      <c r="AD136" s="129" t="str" cm="1">
        <f t="array" ref="AD136">IFERROR(INDEX(InTutoring[],SMALL(IF(InTutoring[Unit 4 Assessment]="Yes",ROW(AssessmentData[])-1),ROW(134:134)),1),"")</f>
        <v/>
      </c>
      <c r="AE136" s="129" t="str" cm="1">
        <f t="array" ref="AE136">IFERROR(INDEX(InTutoring[],SMALL(IF(InTutoring[Unit 5 Post-Test 1]="Yes",ROW(AssessmentData[])-1),ROW(134:134)),1),"")</f>
        <v/>
      </c>
      <c r="AF136" s="129" t="str" cm="1">
        <f t="array" ref="AF136">IFERROR(INDEX(InTutoring[],SMALL(IF(InTutoring[Unit 5 Post-Test 2]="Yes",ROW(AssessmentData[])-1),ROW(134:134)),1),"")</f>
        <v/>
      </c>
      <c r="AG136" s="129" t="str" cm="1">
        <f t="array" ref="AG136">IFERROR(INDEX(InTutoring[],SMALL(IF(InTutoring[Unit 5 Post-Test 3]="Yes",ROW(AssessmentData[])-1),ROW(134:134)),1),"")</f>
        <v/>
      </c>
      <c r="AH136" s="129" t="str" cm="1">
        <f t="array" ref="AH136">IFERROR(INDEX(InTutoring[],SMALL(IF(InTutoring[Unit 5 Post-Test 4]="Yes",ROW(AssessmentData[])-1),ROW(134:134)),1),"")</f>
        <v/>
      </c>
      <c r="AI136" s="129" t="str" cm="1">
        <f t="array" ref="AI136">IFERROR(INDEX(InTutoring[],SMALL(IF(InTutoring[Unit 5 Post-Test 5]="Yes",ROW(AssessmentData[])-1),ROW(134:134)),1),"")</f>
        <v/>
      </c>
      <c r="AJ136" s="132"/>
      <c r="AK136" s="129" t="str" cm="1">
        <f t="array" ref="AK136">IFERROR(INDEX(InTutoring[],SMALL(IF(InTutoring[Unit 5 Assessment]="Yes",ROW(AssessmentData[])-1),ROW(134:134)),1),"")</f>
        <v/>
      </c>
      <c r="AL136" s="129" t="str" cm="1">
        <f t="array" ref="AL136">IFERROR(INDEX(InTutoring[],SMALL(IF(InTutoring[Unit 6 Post-Test 1]="Yes",ROW(AssessmentData[])-1),ROW(134:134)),1),"")</f>
        <v/>
      </c>
      <c r="AM136" s="129" t="str" cm="1">
        <f t="array" ref="AM136">IFERROR(INDEX(InTutoring[],SMALL(IF(InTutoring[Unit 6 Post-Test 2]="Yes",ROW(AssessmentData[])-1),ROW(134:134)),1),"")</f>
        <v/>
      </c>
      <c r="AN136" s="129" t="str" cm="1">
        <f t="array" ref="AN136">IFERROR(INDEX(InTutoring[],SMALL(IF(InTutoring[Unit 6 Post-Test 3]="Yes",ROW(AssessmentData[])-1),ROW(134:134)),1),"")</f>
        <v/>
      </c>
      <c r="AO136" s="129" t="str" cm="1">
        <f t="array" ref="AO136">IFERROR(INDEX(InTutoring[],SMALL(IF(InTutoring[Unit 6 Post-Test 4]="Yes",ROW(AssessmentData[])-1),ROW(134:134)),1),"")</f>
        <v/>
      </c>
      <c r="AP136" s="129" t="str" cm="1">
        <f t="array" ref="AP136">IFERROR(INDEX(InTutoring[],SMALL(IF(InTutoring[Unit 6 Post-Test 5]="Yes",ROW(AssessmentData[])-1),ROW(134:134)),1),"")</f>
        <v/>
      </c>
    </row>
    <row r="137" spans="2:42" x14ac:dyDescent="0.25">
      <c r="B137" s="129" t="str" cm="1">
        <f t="array" ref="B137">IFERROR(INDEX(InTutoring[],SMALL(IF(InTutoring[BOY Benchmark]="Yes",ROW(AssessmentData[])-1),ROW(135:135)),1),"")</f>
        <v/>
      </c>
      <c r="C137" s="129" t="str" cm="1">
        <f t="array" ref="C137">IFERROR(INDEX(InTutoring[],SMALL(IF(InTutoring[Unit 1 Post-Test 1]="Yes",ROW(AssessmentData[])-1),ROW(135:135)),1),"")</f>
        <v/>
      </c>
      <c r="D137" s="129" t="str" cm="1">
        <f t="array" ref="D137">IFERROR(INDEX(InTutoring[],SMALL(IF(InTutoring[Unit 1 Post-Test 2]="Yes",ROW(AssessmentData[])-1),ROW(135:135)),1),"")</f>
        <v/>
      </c>
      <c r="E137" s="129" t="str" cm="1">
        <f t="array" ref="E137">IFERROR(INDEX(InTutoring[],SMALL(IF(InTutoring[Unit 1 Post-Test 3]="Yes",ROW(AssessmentData[])-1),ROW(135:135)),1),"")</f>
        <v/>
      </c>
      <c r="F137" s="129" t="str" cm="1">
        <f t="array" ref="F137">IFERROR(INDEX(InTutoring[],SMALL(IF(InTutoring[Unit 1 Post-Test 4]="Yes",ROW(AssessmentData[])-1),ROW(135:135)),1),"")</f>
        <v/>
      </c>
      <c r="G137" s="131"/>
      <c r="H137" s="132"/>
      <c r="I137" s="129" t="str" cm="1">
        <f t="array" ref="I137">IFERROR(INDEX(InTutoring[],SMALL(IF(InTutoring[Unit 1 Assessment]="Yes",ROW(AssessmentData[])-1),ROW(135:135)),1),"")</f>
        <v/>
      </c>
      <c r="J137" s="129" t="str" cm="1">
        <f t="array" ref="J137">IFERROR(INDEX(InTutoring[],SMALL(IF(InTutoring[Unit 2 Post-Test 1]="Yes",ROW(AssessmentData[])-1),ROW(135:135)),1),"")</f>
        <v/>
      </c>
      <c r="K137" s="129" t="str" cm="1">
        <f t="array" ref="K137">IFERROR(INDEX(InTutoring[],SMALL(IF(InTutoring[Unit 2 Post-Test 2]="Yes",ROW(AssessmentData[])-1),ROW(135:135)),1),"")</f>
        <v/>
      </c>
      <c r="L137" s="129" t="str" cm="1">
        <f t="array" ref="L137">IFERROR(INDEX(InTutoring[],SMALL(IF(InTutoring[Unit 2 Post-Test 3]="Yes",ROW(AssessmentData[])-1),ROW(135:135)),1),"")</f>
        <v/>
      </c>
      <c r="M137" s="129" t="str" cm="1">
        <f t="array" ref="M137">IFERROR(INDEX(InTutoring[],SMALL(IF(InTutoring[Unit 2 Post-Test 4]="Yes",ROW(AssessmentData[])-1),ROW(135:135)),1),"")</f>
        <v/>
      </c>
      <c r="N137" s="129" t="str" cm="1">
        <f t="array" ref="N137">IFERROR(INDEX(InTutoring[],SMALL(IF(InTutoring[Unit 2 Post-Test 5]="Yes",ROW(AssessmentData[])-1),ROW(135:135)),1),"")</f>
        <v/>
      </c>
      <c r="O137" s="132"/>
      <c r="P137" s="129" t="str" cm="1">
        <f t="array" ref="P137">IFERROR(INDEX(InTutoring[],SMALL(IF(InTutoring[Unit 2 Assessment]="Yes",ROW(AssessmentData[])-1),ROW(135:135)),1),"")</f>
        <v/>
      </c>
      <c r="Q137" s="129" t="str" cm="1">
        <f t="array" ref="Q137">IFERROR(INDEX(InTutoring[],SMALL(IF(InTutoring[Unit 3 Post-Test 1]="Yes",ROW(AssessmentData[])-1),ROW(135:135)),1),"")</f>
        <v/>
      </c>
      <c r="R137" s="129" t="str" cm="1">
        <f t="array" ref="R137">IFERROR(INDEX(InTutoring[],SMALL(IF(InTutoring[Unit 3 Post-Test 2]="Yes",ROW(AssessmentData[])-1),ROW(135:135)),1),"")</f>
        <v/>
      </c>
      <c r="S137" s="129" t="str" cm="1">
        <f t="array" ref="S137">IFERROR(INDEX(InTutoring[],SMALL(IF(InTutoring[Unit 3 Post-Test 3]="Yes",ROW(AssessmentData[])-1),ROW(135:135)),1),"")</f>
        <v/>
      </c>
      <c r="T137" s="129" t="str" cm="1">
        <f t="array" ref="T137">IFERROR(INDEX(InTutoring[],SMALL(IF(InTutoring[Unit 3 Post-Test 4]="Yes",ROW(AssessmentData[])-1),ROW(135:135)),1),"")</f>
        <v/>
      </c>
      <c r="U137" s="129" t="str" cm="1">
        <f t="array" ref="U137">IFERROR(INDEX(InTutoring[],SMALL(IF(InTutoring[Unit 3 Post-Test 5]="Yes",ROW(AssessmentData[])-1),ROW(135:135)),1),"")</f>
        <v/>
      </c>
      <c r="V137" s="132"/>
      <c r="W137" s="129" t="str" cm="1">
        <f t="array" ref="W137">IFERROR(INDEX(InTutoring[],SMALL(IF(InTutoring[Unit 3 Assessment]="Yes",ROW(AssessmentData[])-1),ROW(135:135)),1),"")</f>
        <v/>
      </c>
      <c r="X137" s="129" t="str" cm="1">
        <f t="array" ref="X137">IFERROR(INDEX(InTutoring[],SMALL(IF(InTutoring[Unit 4 Post-Test 1]="Yes",ROW(AssessmentData[])-1),ROW(135:135)),1),"")</f>
        <v/>
      </c>
      <c r="Y137" s="129" t="str" cm="1">
        <f t="array" ref="Y137">IFERROR(INDEX(InTutoring[],SMALL(IF(InTutoring[Unit 4 Post-Test 2]="Yes",ROW(AssessmentData[])-1),ROW(135:135)),1),"")</f>
        <v/>
      </c>
      <c r="Z137" s="129" t="str" cm="1">
        <f t="array" ref="Z137">IFERROR(INDEX(InTutoring[],SMALL(IF(InTutoring[Unit 4 Post-Test 3]="Yes",ROW(AssessmentData[])-1),ROW(135:135)),1),"")</f>
        <v/>
      </c>
      <c r="AA137" s="129" t="str" cm="1">
        <f t="array" ref="AA137">IFERROR(INDEX(InTutoring[],SMALL(IF(InTutoring[Unit 4 Post-Test 4]="Yes",ROW(AssessmentData[])-1),ROW(135:135)),1),"")</f>
        <v/>
      </c>
      <c r="AB137" s="129" t="str" cm="1">
        <f t="array" ref="AB137">IFERROR(INDEX(InTutoring[],SMALL(IF(InTutoring[Unit 4 Post-Test 5]="Yes",ROW(AssessmentData[])-1),ROW(135:135)),1),"")</f>
        <v/>
      </c>
      <c r="AC137" s="132"/>
      <c r="AD137" s="129" t="str" cm="1">
        <f t="array" ref="AD137">IFERROR(INDEX(InTutoring[],SMALL(IF(InTutoring[Unit 4 Assessment]="Yes",ROW(AssessmentData[])-1),ROW(135:135)),1),"")</f>
        <v/>
      </c>
      <c r="AE137" s="129" t="str" cm="1">
        <f t="array" ref="AE137">IFERROR(INDEX(InTutoring[],SMALL(IF(InTutoring[Unit 5 Post-Test 1]="Yes",ROW(AssessmentData[])-1),ROW(135:135)),1),"")</f>
        <v/>
      </c>
      <c r="AF137" s="129" t="str" cm="1">
        <f t="array" ref="AF137">IFERROR(INDEX(InTutoring[],SMALL(IF(InTutoring[Unit 5 Post-Test 2]="Yes",ROW(AssessmentData[])-1),ROW(135:135)),1),"")</f>
        <v/>
      </c>
      <c r="AG137" s="129" t="str" cm="1">
        <f t="array" ref="AG137">IFERROR(INDEX(InTutoring[],SMALL(IF(InTutoring[Unit 5 Post-Test 3]="Yes",ROW(AssessmentData[])-1),ROW(135:135)),1),"")</f>
        <v/>
      </c>
      <c r="AH137" s="129" t="str" cm="1">
        <f t="array" ref="AH137">IFERROR(INDEX(InTutoring[],SMALL(IF(InTutoring[Unit 5 Post-Test 4]="Yes",ROW(AssessmentData[])-1),ROW(135:135)),1),"")</f>
        <v/>
      </c>
      <c r="AI137" s="129" t="str" cm="1">
        <f t="array" ref="AI137">IFERROR(INDEX(InTutoring[],SMALL(IF(InTutoring[Unit 5 Post-Test 5]="Yes",ROW(AssessmentData[])-1),ROW(135:135)),1),"")</f>
        <v/>
      </c>
      <c r="AJ137" s="132"/>
      <c r="AK137" s="129" t="str" cm="1">
        <f t="array" ref="AK137">IFERROR(INDEX(InTutoring[],SMALL(IF(InTutoring[Unit 5 Assessment]="Yes",ROW(AssessmentData[])-1),ROW(135:135)),1),"")</f>
        <v/>
      </c>
      <c r="AL137" s="129" t="str" cm="1">
        <f t="array" ref="AL137">IFERROR(INDEX(InTutoring[],SMALL(IF(InTutoring[Unit 6 Post-Test 1]="Yes",ROW(AssessmentData[])-1),ROW(135:135)),1),"")</f>
        <v/>
      </c>
      <c r="AM137" s="129" t="str" cm="1">
        <f t="array" ref="AM137">IFERROR(INDEX(InTutoring[],SMALL(IF(InTutoring[Unit 6 Post-Test 2]="Yes",ROW(AssessmentData[])-1),ROW(135:135)),1),"")</f>
        <v/>
      </c>
      <c r="AN137" s="129" t="str" cm="1">
        <f t="array" ref="AN137">IFERROR(INDEX(InTutoring[],SMALL(IF(InTutoring[Unit 6 Post-Test 3]="Yes",ROW(AssessmentData[])-1),ROW(135:135)),1),"")</f>
        <v/>
      </c>
      <c r="AO137" s="129" t="str" cm="1">
        <f t="array" ref="AO137">IFERROR(INDEX(InTutoring[],SMALL(IF(InTutoring[Unit 6 Post-Test 4]="Yes",ROW(AssessmentData[])-1),ROW(135:135)),1),"")</f>
        <v/>
      </c>
      <c r="AP137" s="129" t="str" cm="1">
        <f t="array" ref="AP137">IFERROR(INDEX(InTutoring[],SMALL(IF(InTutoring[Unit 6 Post-Test 5]="Yes",ROW(AssessmentData[])-1),ROW(135:135)),1),"")</f>
        <v/>
      </c>
    </row>
    <row r="138" spans="2:42" x14ac:dyDescent="0.25">
      <c r="B138" s="129" t="str" cm="1">
        <f t="array" ref="B138">IFERROR(INDEX(InTutoring[],SMALL(IF(InTutoring[BOY Benchmark]="Yes",ROW(AssessmentData[])-1),ROW(136:136)),1),"")</f>
        <v/>
      </c>
      <c r="C138" s="129" t="str" cm="1">
        <f t="array" ref="C138">IFERROR(INDEX(InTutoring[],SMALL(IF(InTutoring[Unit 1 Post-Test 1]="Yes",ROW(AssessmentData[])-1),ROW(136:136)),1),"")</f>
        <v/>
      </c>
      <c r="D138" s="129" t="str" cm="1">
        <f t="array" ref="D138">IFERROR(INDEX(InTutoring[],SMALL(IF(InTutoring[Unit 1 Post-Test 2]="Yes",ROW(AssessmentData[])-1),ROW(136:136)),1),"")</f>
        <v/>
      </c>
      <c r="E138" s="129" t="str" cm="1">
        <f t="array" ref="E138">IFERROR(INDEX(InTutoring[],SMALL(IF(InTutoring[Unit 1 Post-Test 3]="Yes",ROW(AssessmentData[])-1),ROW(136:136)),1),"")</f>
        <v/>
      </c>
      <c r="F138" s="129" t="str" cm="1">
        <f t="array" ref="F138">IFERROR(INDEX(InTutoring[],SMALL(IF(InTutoring[Unit 1 Post-Test 4]="Yes",ROW(AssessmentData[])-1),ROW(136:136)),1),"")</f>
        <v/>
      </c>
      <c r="G138" s="131"/>
      <c r="H138" s="132"/>
      <c r="I138" s="129" t="str" cm="1">
        <f t="array" ref="I138">IFERROR(INDEX(InTutoring[],SMALL(IF(InTutoring[Unit 1 Assessment]="Yes",ROW(AssessmentData[])-1),ROW(136:136)),1),"")</f>
        <v/>
      </c>
      <c r="J138" s="129" t="str" cm="1">
        <f t="array" ref="J138">IFERROR(INDEX(InTutoring[],SMALL(IF(InTutoring[Unit 2 Post-Test 1]="Yes",ROW(AssessmentData[])-1),ROW(136:136)),1),"")</f>
        <v/>
      </c>
      <c r="K138" s="129" t="str" cm="1">
        <f t="array" ref="K138">IFERROR(INDEX(InTutoring[],SMALL(IF(InTutoring[Unit 2 Post-Test 2]="Yes",ROW(AssessmentData[])-1),ROW(136:136)),1),"")</f>
        <v/>
      </c>
      <c r="L138" s="129" t="str" cm="1">
        <f t="array" ref="L138">IFERROR(INDEX(InTutoring[],SMALL(IF(InTutoring[Unit 2 Post-Test 3]="Yes",ROW(AssessmentData[])-1),ROW(136:136)),1),"")</f>
        <v/>
      </c>
      <c r="M138" s="129" t="str" cm="1">
        <f t="array" ref="M138">IFERROR(INDEX(InTutoring[],SMALL(IF(InTutoring[Unit 2 Post-Test 4]="Yes",ROW(AssessmentData[])-1),ROW(136:136)),1),"")</f>
        <v/>
      </c>
      <c r="N138" s="129" t="str" cm="1">
        <f t="array" ref="N138">IFERROR(INDEX(InTutoring[],SMALL(IF(InTutoring[Unit 2 Post-Test 5]="Yes",ROW(AssessmentData[])-1),ROW(136:136)),1),"")</f>
        <v/>
      </c>
      <c r="O138" s="132"/>
      <c r="P138" s="129" t="str" cm="1">
        <f t="array" ref="P138">IFERROR(INDEX(InTutoring[],SMALL(IF(InTutoring[Unit 2 Assessment]="Yes",ROW(AssessmentData[])-1),ROW(136:136)),1),"")</f>
        <v/>
      </c>
      <c r="Q138" s="129" t="str" cm="1">
        <f t="array" ref="Q138">IFERROR(INDEX(InTutoring[],SMALL(IF(InTutoring[Unit 3 Post-Test 1]="Yes",ROW(AssessmentData[])-1),ROW(136:136)),1),"")</f>
        <v/>
      </c>
      <c r="R138" s="129" t="str" cm="1">
        <f t="array" ref="R138">IFERROR(INDEX(InTutoring[],SMALL(IF(InTutoring[Unit 3 Post-Test 2]="Yes",ROW(AssessmentData[])-1),ROW(136:136)),1),"")</f>
        <v/>
      </c>
      <c r="S138" s="129" t="str" cm="1">
        <f t="array" ref="S138">IFERROR(INDEX(InTutoring[],SMALL(IF(InTutoring[Unit 3 Post-Test 3]="Yes",ROW(AssessmentData[])-1),ROW(136:136)),1),"")</f>
        <v/>
      </c>
      <c r="T138" s="129" t="str" cm="1">
        <f t="array" ref="T138">IFERROR(INDEX(InTutoring[],SMALL(IF(InTutoring[Unit 3 Post-Test 4]="Yes",ROW(AssessmentData[])-1),ROW(136:136)),1),"")</f>
        <v/>
      </c>
      <c r="U138" s="129" t="str" cm="1">
        <f t="array" ref="U138">IFERROR(INDEX(InTutoring[],SMALL(IF(InTutoring[Unit 3 Post-Test 5]="Yes",ROW(AssessmentData[])-1),ROW(136:136)),1),"")</f>
        <v/>
      </c>
      <c r="V138" s="132"/>
      <c r="W138" s="129" t="str" cm="1">
        <f t="array" ref="W138">IFERROR(INDEX(InTutoring[],SMALL(IF(InTutoring[Unit 3 Assessment]="Yes",ROW(AssessmentData[])-1),ROW(136:136)),1),"")</f>
        <v/>
      </c>
      <c r="X138" s="129" t="str" cm="1">
        <f t="array" ref="X138">IFERROR(INDEX(InTutoring[],SMALL(IF(InTutoring[Unit 4 Post-Test 1]="Yes",ROW(AssessmentData[])-1),ROW(136:136)),1),"")</f>
        <v/>
      </c>
      <c r="Y138" s="129" t="str" cm="1">
        <f t="array" ref="Y138">IFERROR(INDEX(InTutoring[],SMALL(IF(InTutoring[Unit 4 Post-Test 2]="Yes",ROW(AssessmentData[])-1),ROW(136:136)),1),"")</f>
        <v/>
      </c>
      <c r="Z138" s="129" t="str" cm="1">
        <f t="array" ref="Z138">IFERROR(INDEX(InTutoring[],SMALL(IF(InTutoring[Unit 4 Post-Test 3]="Yes",ROW(AssessmentData[])-1),ROW(136:136)),1),"")</f>
        <v/>
      </c>
      <c r="AA138" s="129" t="str" cm="1">
        <f t="array" ref="AA138">IFERROR(INDEX(InTutoring[],SMALL(IF(InTutoring[Unit 4 Post-Test 4]="Yes",ROW(AssessmentData[])-1),ROW(136:136)),1),"")</f>
        <v/>
      </c>
      <c r="AB138" s="129" t="str" cm="1">
        <f t="array" ref="AB138">IFERROR(INDEX(InTutoring[],SMALL(IF(InTutoring[Unit 4 Post-Test 5]="Yes",ROW(AssessmentData[])-1),ROW(136:136)),1),"")</f>
        <v/>
      </c>
      <c r="AC138" s="132"/>
      <c r="AD138" s="129" t="str" cm="1">
        <f t="array" ref="AD138">IFERROR(INDEX(InTutoring[],SMALL(IF(InTutoring[Unit 4 Assessment]="Yes",ROW(AssessmentData[])-1),ROW(136:136)),1),"")</f>
        <v/>
      </c>
      <c r="AE138" s="129" t="str" cm="1">
        <f t="array" ref="AE138">IFERROR(INDEX(InTutoring[],SMALL(IF(InTutoring[Unit 5 Post-Test 1]="Yes",ROW(AssessmentData[])-1),ROW(136:136)),1),"")</f>
        <v/>
      </c>
      <c r="AF138" s="129" t="str" cm="1">
        <f t="array" ref="AF138">IFERROR(INDEX(InTutoring[],SMALL(IF(InTutoring[Unit 5 Post-Test 2]="Yes",ROW(AssessmentData[])-1),ROW(136:136)),1),"")</f>
        <v/>
      </c>
      <c r="AG138" s="129" t="str" cm="1">
        <f t="array" ref="AG138">IFERROR(INDEX(InTutoring[],SMALL(IF(InTutoring[Unit 5 Post-Test 3]="Yes",ROW(AssessmentData[])-1),ROW(136:136)),1),"")</f>
        <v/>
      </c>
      <c r="AH138" s="129" t="str" cm="1">
        <f t="array" ref="AH138">IFERROR(INDEX(InTutoring[],SMALL(IF(InTutoring[Unit 5 Post-Test 4]="Yes",ROW(AssessmentData[])-1),ROW(136:136)),1),"")</f>
        <v/>
      </c>
      <c r="AI138" s="129" t="str" cm="1">
        <f t="array" ref="AI138">IFERROR(INDEX(InTutoring[],SMALL(IF(InTutoring[Unit 5 Post-Test 5]="Yes",ROW(AssessmentData[])-1),ROW(136:136)),1),"")</f>
        <v/>
      </c>
      <c r="AJ138" s="132"/>
      <c r="AK138" s="129" t="str" cm="1">
        <f t="array" ref="AK138">IFERROR(INDEX(InTutoring[],SMALL(IF(InTutoring[Unit 5 Assessment]="Yes",ROW(AssessmentData[])-1),ROW(136:136)),1),"")</f>
        <v/>
      </c>
      <c r="AL138" s="129" t="str" cm="1">
        <f t="array" ref="AL138">IFERROR(INDEX(InTutoring[],SMALL(IF(InTutoring[Unit 6 Post-Test 1]="Yes",ROW(AssessmentData[])-1),ROW(136:136)),1),"")</f>
        <v/>
      </c>
      <c r="AM138" s="129" t="str" cm="1">
        <f t="array" ref="AM138">IFERROR(INDEX(InTutoring[],SMALL(IF(InTutoring[Unit 6 Post-Test 2]="Yes",ROW(AssessmentData[])-1),ROW(136:136)),1),"")</f>
        <v/>
      </c>
      <c r="AN138" s="129" t="str" cm="1">
        <f t="array" ref="AN138">IFERROR(INDEX(InTutoring[],SMALL(IF(InTutoring[Unit 6 Post-Test 3]="Yes",ROW(AssessmentData[])-1),ROW(136:136)),1),"")</f>
        <v/>
      </c>
      <c r="AO138" s="129" t="str" cm="1">
        <f t="array" ref="AO138">IFERROR(INDEX(InTutoring[],SMALL(IF(InTutoring[Unit 6 Post-Test 4]="Yes",ROW(AssessmentData[])-1),ROW(136:136)),1),"")</f>
        <v/>
      </c>
      <c r="AP138" s="129" t="str" cm="1">
        <f t="array" ref="AP138">IFERROR(INDEX(InTutoring[],SMALL(IF(InTutoring[Unit 6 Post-Test 5]="Yes",ROW(AssessmentData[])-1),ROW(136:136)),1),"")</f>
        <v/>
      </c>
    </row>
    <row r="139" spans="2:42" x14ac:dyDescent="0.25">
      <c r="B139" s="129" t="str" cm="1">
        <f t="array" ref="B139">IFERROR(INDEX(InTutoring[],SMALL(IF(InTutoring[BOY Benchmark]="Yes",ROW(AssessmentData[])-1),ROW(137:137)),1),"")</f>
        <v/>
      </c>
      <c r="C139" s="129" t="str" cm="1">
        <f t="array" ref="C139">IFERROR(INDEX(InTutoring[],SMALL(IF(InTutoring[Unit 1 Post-Test 1]="Yes",ROW(AssessmentData[])-1),ROW(137:137)),1),"")</f>
        <v/>
      </c>
      <c r="D139" s="129" t="str" cm="1">
        <f t="array" ref="D139">IFERROR(INDEX(InTutoring[],SMALL(IF(InTutoring[Unit 1 Post-Test 2]="Yes",ROW(AssessmentData[])-1),ROW(137:137)),1),"")</f>
        <v/>
      </c>
      <c r="E139" s="129" t="str" cm="1">
        <f t="array" ref="E139">IFERROR(INDEX(InTutoring[],SMALL(IF(InTutoring[Unit 1 Post-Test 3]="Yes",ROW(AssessmentData[])-1),ROW(137:137)),1),"")</f>
        <v/>
      </c>
      <c r="F139" s="129" t="str" cm="1">
        <f t="array" ref="F139">IFERROR(INDEX(InTutoring[],SMALL(IF(InTutoring[Unit 1 Post-Test 4]="Yes",ROW(AssessmentData[])-1),ROW(137:137)),1),"")</f>
        <v/>
      </c>
      <c r="G139" s="131"/>
      <c r="H139" s="132"/>
      <c r="I139" s="129" t="str" cm="1">
        <f t="array" ref="I139">IFERROR(INDEX(InTutoring[],SMALL(IF(InTutoring[Unit 1 Assessment]="Yes",ROW(AssessmentData[])-1),ROW(137:137)),1),"")</f>
        <v/>
      </c>
      <c r="J139" s="129" t="str" cm="1">
        <f t="array" ref="J139">IFERROR(INDEX(InTutoring[],SMALL(IF(InTutoring[Unit 2 Post-Test 1]="Yes",ROW(AssessmentData[])-1),ROW(137:137)),1),"")</f>
        <v/>
      </c>
      <c r="K139" s="129" t="str" cm="1">
        <f t="array" ref="K139">IFERROR(INDEX(InTutoring[],SMALL(IF(InTutoring[Unit 2 Post-Test 2]="Yes",ROW(AssessmentData[])-1),ROW(137:137)),1),"")</f>
        <v/>
      </c>
      <c r="L139" s="129" t="str" cm="1">
        <f t="array" ref="L139">IFERROR(INDEX(InTutoring[],SMALL(IF(InTutoring[Unit 2 Post-Test 3]="Yes",ROW(AssessmentData[])-1),ROW(137:137)),1),"")</f>
        <v/>
      </c>
      <c r="M139" s="129" t="str" cm="1">
        <f t="array" ref="M139">IFERROR(INDEX(InTutoring[],SMALL(IF(InTutoring[Unit 2 Post-Test 4]="Yes",ROW(AssessmentData[])-1),ROW(137:137)),1),"")</f>
        <v/>
      </c>
      <c r="N139" s="129" t="str" cm="1">
        <f t="array" ref="N139">IFERROR(INDEX(InTutoring[],SMALL(IF(InTutoring[Unit 2 Post-Test 5]="Yes",ROW(AssessmentData[])-1),ROW(137:137)),1),"")</f>
        <v/>
      </c>
      <c r="O139" s="132"/>
      <c r="P139" s="129" t="str" cm="1">
        <f t="array" ref="P139">IFERROR(INDEX(InTutoring[],SMALL(IF(InTutoring[Unit 2 Assessment]="Yes",ROW(AssessmentData[])-1),ROW(137:137)),1),"")</f>
        <v/>
      </c>
      <c r="Q139" s="129" t="str" cm="1">
        <f t="array" ref="Q139">IFERROR(INDEX(InTutoring[],SMALL(IF(InTutoring[Unit 3 Post-Test 1]="Yes",ROW(AssessmentData[])-1),ROW(137:137)),1),"")</f>
        <v/>
      </c>
      <c r="R139" s="129" t="str" cm="1">
        <f t="array" ref="R139">IFERROR(INDEX(InTutoring[],SMALL(IF(InTutoring[Unit 3 Post-Test 2]="Yes",ROW(AssessmentData[])-1),ROW(137:137)),1),"")</f>
        <v/>
      </c>
      <c r="S139" s="129" t="str" cm="1">
        <f t="array" ref="S139">IFERROR(INDEX(InTutoring[],SMALL(IF(InTutoring[Unit 3 Post-Test 3]="Yes",ROW(AssessmentData[])-1),ROW(137:137)),1),"")</f>
        <v/>
      </c>
      <c r="T139" s="129" t="str" cm="1">
        <f t="array" ref="T139">IFERROR(INDEX(InTutoring[],SMALL(IF(InTutoring[Unit 3 Post-Test 4]="Yes",ROW(AssessmentData[])-1),ROW(137:137)),1),"")</f>
        <v/>
      </c>
      <c r="U139" s="129" t="str" cm="1">
        <f t="array" ref="U139">IFERROR(INDEX(InTutoring[],SMALL(IF(InTutoring[Unit 3 Post-Test 5]="Yes",ROW(AssessmentData[])-1),ROW(137:137)),1),"")</f>
        <v/>
      </c>
      <c r="V139" s="132"/>
      <c r="W139" s="129" t="str" cm="1">
        <f t="array" ref="W139">IFERROR(INDEX(InTutoring[],SMALL(IF(InTutoring[Unit 3 Assessment]="Yes",ROW(AssessmentData[])-1),ROW(137:137)),1),"")</f>
        <v/>
      </c>
      <c r="X139" s="129" t="str" cm="1">
        <f t="array" ref="X139">IFERROR(INDEX(InTutoring[],SMALL(IF(InTutoring[Unit 4 Post-Test 1]="Yes",ROW(AssessmentData[])-1),ROW(137:137)),1),"")</f>
        <v/>
      </c>
      <c r="Y139" s="129" t="str" cm="1">
        <f t="array" ref="Y139">IFERROR(INDEX(InTutoring[],SMALL(IF(InTutoring[Unit 4 Post-Test 2]="Yes",ROW(AssessmentData[])-1),ROW(137:137)),1),"")</f>
        <v/>
      </c>
      <c r="Z139" s="129" t="str" cm="1">
        <f t="array" ref="Z139">IFERROR(INDEX(InTutoring[],SMALL(IF(InTutoring[Unit 4 Post-Test 3]="Yes",ROW(AssessmentData[])-1),ROW(137:137)),1),"")</f>
        <v/>
      </c>
      <c r="AA139" s="129" t="str" cm="1">
        <f t="array" ref="AA139">IFERROR(INDEX(InTutoring[],SMALL(IF(InTutoring[Unit 4 Post-Test 4]="Yes",ROW(AssessmentData[])-1),ROW(137:137)),1),"")</f>
        <v/>
      </c>
      <c r="AB139" s="129" t="str" cm="1">
        <f t="array" ref="AB139">IFERROR(INDEX(InTutoring[],SMALL(IF(InTutoring[Unit 4 Post-Test 5]="Yes",ROW(AssessmentData[])-1),ROW(137:137)),1),"")</f>
        <v/>
      </c>
      <c r="AC139" s="132"/>
      <c r="AD139" s="129" t="str" cm="1">
        <f t="array" ref="AD139">IFERROR(INDEX(InTutoring[],SMALL(IF(InTutoring[Unit 4 Assessment]="Yes",ROW(AssessmentData[])-1),ROW(137:137)),1),"")</f>
        <v/>
      </c>
      <c r="AE139" s="129" t="str" cm="1">
        <f t="array" ref="AE139">IFERROR(INDEX(InTutoring[],SMALL(IF(InTutoring[Unit 5 Post-Test 1]="Yes",ROW(AssessmentData[])-1),ROW(137:137)),1),"")</f>
        <v/>
      </c>
      <c r="AF139" s="129" t="str" cm="1">
        <f t="array" ref="AF139">IFERROR(INDEX(InTutoring[],SMALL(IF(InTutoring[Unit 5 Post-Test 2]="Yes",ROW(AssessmentData[])-1),ROW(137:137)),1),"")</f>
        <v/>
      </c>
      <c r="AG139" s="129" t="str" cm="1">
        <f t="array" ref="AG139">IFERROR(INDEX(InTutoring[],SMALL(IF(InTutoring[Unit 5 Post-Test 3]="Yes",ROW(AssessmentData[])-1),ROW(137:137)),1),"")</f>
        <v/>
      </c>
      <c r="AH139" s="129" t="str" cm="1">
        <f t="array" ref="AH139">IFERROR(INDEX(InTutoring[],SMALL(IF(InTutoring[Unit 5 Post-Test 4]="Yes",ROW(AssessmentData[])-1),ROW(137:137)),1),"")</f>
        <v/>
      </c>
      <c r="AI139" s="129" t="str" cm="1">
        <f t="array" ref="AI139">IFERROR(INDEX(InTutoring[],SMALL(IF(InTutoring[Unit 5 Post-Test 5]="Yes",ROW(AssessmentData[])-1),ROW(137:137)),1),"")</f>
        <v/>
      </c>
      <c r="AJ139" s="132"/>
      <c r="AK139" s="129" t="str" cm="1">
        <f t="array" ref="AK139">IFERROR(INDEX(InTutoring[],SMALL(IF(InTutoring[Unit 5 Assessment]="Yes",ROW(AssessmentData[])-1),ROW(137:137)),1),"")</f>
        <v/>
      </c>
      <c r="AL139" s="129" t="str" cm="1">
        <f t="array" ref="AL139">IFERROR(INDEX(InTutoring[],SMALL(IF(InTutoring[Unit 6 Post-Test 1]="Yes",ROW(AssessmentData[])-1),ROW(137:137)),1),"")</f>
        <v/>
      </c>
      <c r="AM139" s="129" t="str" cm="1">
        <f t="array" ref="AM139">IFERROR(INDEX(InTutoring[],SMALL(IF(InTutoring[Unit 6 Post-Test 2]="Yes",ROW(AssessmentData[])-1),ROW(137:137)),1),"")</f>
        <v/>
      </c>
      <c r="AN139" s="129" t="str" cm="1">
        <f t="array" ref="AN139">IFERROR(INDEX(InTutoring[],SMALL(IF(InTutoring[Unit 6 Post-Test 3]="Yes",ROW(AssessmentData[])-1),ROW(137:137)),1),"")</f>
        <v/>
      </c>
      <c r="AO139" s="129" t="str" cm="1">
        <f t="array" ref="AO139">IFERROR(INDEX(InTutoring[],SMALL(IF(InTutoring[Unit 6 Post-Test 4]="Yes",ROW(AssessmentData[])-1),ROW(137:137)),1),"")</f>
        <v/>
      </c>
      <c r="AP139" s="129" t="str" cm="1">
        <f t="array" ref="AP139">IFERROR(INDEX(InTutoring[],SMALL(IF(InTutoring[Unit 6 Post-Test 5]="Yes",ROW(AssessmentData[])-1),ROW(137:137)),1),"")</f>
        <v/>
      </c>
    </row>
    <row r="140" spans="2:42" x14ac:dyDescent="0.25">
      <c r="B140" s="129" t="str" cm="1">
        <f t="array" ref="B140">IFERROR(INDEX(InTutoring[],SMALL(IF(InTutoring[BOY Benchmark]="Yes",ROW(AssessmentData[])-1),ROW(138:138)),1),"")</f>
        <v/>
      </c>
      <c r="C140" s="129" t="str" cm="1">
        <f t="array" ref="C140">IFERROR(INDEX(InTutoring[],SMALL(IF(InTutoring[Unit 1 Post-Test 1]="Yes",ROW(AssessmentData[])-1),ROW(138:138)),1),"")</f>
        <v/>
      </c>
      <c r="D140" s="129" t="str" cm="1">
        <f t="array" ref="D140">IFERROR(INDEX(InTutoring[],SMALL(IF(InTutoring[Unit 1 Post-Test 2]="Yes",ROW(AssessmentData[])-1),ROW(138:138)),1),"")</f>
        <v/>
      </c>
      <c r="E140" s="129" t="str" cm="1">
        <f t="array" ref="E140">IFERROR(INDEX(InTutoring[],SMALL(IF(InTutoring[Unit 1 Post-Test 3]="Yes",ROW(AssessmentData[])-1),ROW(138:138)),1),"")</f>
        <v/>
      </c>
      <c r="F140" s="129" t="str" cm="1">
        <f t="array" ref="F140">IFERROR(INDEX(InTutoring[],SMALL(IF(InTutoring[Unit 1 Post-Test 4]="Yes",ROW(AssessmentData[])-1),ROW(138:138)),1),"")</f>
        <v/>
      </c>
      <c r="G140" s="131"/>
      <c r="H140" s="132"/>
      <c r="I140" s="129" t="str" cm="1">
        <f t="array" ref="I140">IFERROR(INDEX(InTutoring[],SMALL(IF(InTutoring[Unit 1 Assessment]="Yes",ROW(AssessmentData[])-1),ROW(138:138)),1),"")</f>
        <v/>
      </c>
      <c r="J140" s="129" t="str" cm="1">
        <f t="array" ref="J140">IFERROR(INDEX(InTutoring[],SMALL(IF(InTutoring[Unit 2 Post-Test 1]="Yes",ROW(AssessmentData[])-1),ROW(138:138)),1),"")</f>
        <v/>
      </c>
      <c r="K140" s="129" t="str" cm="1">
        <f t="array" ref="K140">IFERROR(INDEX(InTutoring[],SMALL(IF(InTutoring[Unit 2 Post-Test 2]="Yes",ROW(AssessmentData[])-1),ROW(138:138)),1),"")</f>
        <v/>
      </c>
      <c r="L140" s="129" t="str" cm="1">
        <f t="array" ref="L140">IFERROR(INDEX(InTutoring[],SMALL(IF(InTutoring[Unit 2 Post-Test 3]="Yes",ROW(AssessmentData[])-1),ROW(138:138)),1),"")</f>
        <v/>
      </c>
      <c r="M140" s="129" t="str" cm="1">
        <f t="array" ref="M140">IFERROR(INDEX(InTutoring[],SMALL(IF(InTutoring[Unit 2 Post-Test 4]="Yes",ROW(AssessmentData[])-1),ROW(138:138)),1),"")</f>
        <v/>
      </c>
      <c r="N140" s="129" t="str" cm="1">
        <f t="array" ref="N140">IFERROR(INDEX(InTutoring[],SMALL(IF(InTutoring[Unit 2 Post-Test 5]="Yes",ROW(AssessmentData[])-1),ROW(138:138)),1),"")</f>
        <v/>
      </c>
      <c r="O140" s="132"/>
      <c r="P140" s="129" t="str" cm="1">
        <f t="array" ref="P140">IFERROR(INDEX(InTutoring[],SMALL(IF(InTutoring[Unit 2 Assessment]="Yes",ROW(AssessmentData[])-1),ROW(138:138)),1),"")</f>
        <v/>
      </c>
      <c r="Q140" s="129" t="str" cm="1">
        <f t="array" ref="Q140">IFERROR(INDEX(InTutoring[],SMALL(IF(InTutoring[Unit 3 Post-Test 1]="Yes",ROW(AssessmentData[])-1),ROW(138:138)),1),"")</f>
        <v/>
      </c>
      <c r="R140" s="129" t="str" cm="1">
        <f t="array" ref="R140">IFERROR(INDEX(InTutoring[],SMALL(IF(InTutoring[Unit 3 Post-Test 2]="Yes",ROW(AssessmentData[])-1),ROW(138:138)),1),"")</f>
        <v/>
      </c>
      <c r="S140" s="129" t="str" cm="1">
        <f t="array" ref="S140">IFERROR(INDEX(InTutoring[],SMALL(IF(InTutoring[Unit 3 Post-Test 3]="Yes",ROW(AssessmentData[])-1),ROW(138:138)),1),"")</f>
        <v/>
      </c>
      <c r="T140" s="129" t="str" cm="1">
        <f t="array" ref="T140">IFERROR(INDEX(InTutoring[],SMALL(IF(InTutoring[Unit 3 Post-Test 4]="Yes",ROW(AssessmentData[])-1),ROW(138:138)),1),"")</f>
        <v/>
      </c>
      <c r="U140" s="129" t="str" cm="1">
        <f t="array" ref="U140">IFERROR(INDEX(InTutoring[],SMALL(IF(InTutoring[Unit 3 Post-Test 5]="Yes",ROW(AssessmentData[])-1),ROW(138:138)),1),"")</f>
        <v/>
      </c>
      <c r="V140" s="132"/>
      <c r="W140" s="129" t="str" cm="1">
        <f t="array" ref="W140">IFERROR(INDEX(InTutoring[],SMALL(IF(InTutoring[Unit 3 Assessment]="Yes",ROW(AssessmentData[])-1),ROW(138:138)),1),"")</f>
        <v/>
      </c>
      <c r="X140" s="129" t="str" cm="1">
        <f t="array" ref="X140">IFERROR(INDEX(InTutoring[],SMALL(IF(InTutoring[Unit 4 Post-Test 1]="Yes",ROW(AssessmentData[])-1),ROW(138:138)),1),"")</f>
        <v/>
      </c>
      <c r="Y140" s="129" t="str" cm="1">
        <f t="array" ref="Y140">IFERROR(INDEX(InTutoring[],SMALL(IF(InTutoring[Unit 4 Post-Test 2]="Yes",ROW(AssessmentData[])-1),ROW(138:138)),1),"")</f>
        <v/>
      </c>
      <c r="Z140" s="129" t="str" cm="1">
        <f t="array" ref="Z140">IFERROR(INDEX(InTutoring[],SMALL(IF(InTutoring[Unit 4 Post-Test 3]="Yes",ROW(AssessmentData[])-1),ROW(138:138)),1),"")</f>
        <v/>
      </c>
      <c r="AA140" s="129" t="str" cm="1">
        <f t="array" ref="AA140">IFERROR(INDEX(InTutoring[],SMALL(IF(InTutoring[Unit 4 Post-Test 4]="Yes",ROW(AssessmentData[])-1),ROW(138:138)),1),"")</f>
        <v/>
      </c>
      <c r="AB140" s="129" t="str" cm="1">
        <f t="array" ref="AB140">IFERROR(INDEX(InTutoring[],SMALL(IF(InTutoring[Unit 4 Post-Test 5]="Yes",ROW(AssessmentData[])-1),ROW(138:138)),1),"")</f>
        <v/>
      </c>
      <c r="AC140" s="132"/>
      <c r="AD140" s="129" t="str" cm="1">
        <f t="array" ref="AD140">IFERROR(INDEX(InTutoring[],SMALL(IF(InTutoring[Unit 4 Assessment]="Yes",ROW(AssessmentData[])-1),ROW(138:138)),1),"")</f>
        <v/>
      </c>
      <c r="AE140" s="129" t="str" cm="1">
        <f t="array" ref="AE140">IFERROR(INDEX(InTutoring[],SMALL(IF(InTutoring[Unit 5 Post-Test 1]="Yes",ROW(AssessmentData[])-1),ROW(138:138)),1),"")</f>
        <v/>
      </c>
      <c r="AF140" s="129" t="str" cm="1">
        <f t="array" ref="AF140">IFERROR(INDEX(InTutoring[],SMALL(IF(InTutoring[Unit 5 Post-Test 2]="Yes",ROW(AssessmentData[])-1),ROW(138:138)),1),"")</f>
        <v/>
      </c>
      <c r="AG140" s="129" t="str" cm="1">
        <f t="array" ref="AG140">IFERROR(INDEX(InTutoring[],SMALL(IF(InTutoring[Unit 5 Post-Test 3]="Yes",ROW(AssessmentData[])-1),ROW(138:138)),1),"")</f>
        <v/>
      </c>
      <c r="AH140" s="129" t="str" cm="1">
        <f t="array" ref="AH140">IFERROR(INDEX(InTutoring[],SMALL(IF(InTutoring[Unit 5 Post-Test 4]="Yes",ROW(AssessmentData[])-1),ROW(138:138)),1),"")</f>
        <v/>
      </c>
      <c r="AI140" s="129" t="str" cm="1">
        <f t="array" ref="AI140">IFERROR(INDEX(InTutoring[],SMALL(IF(InTutoring[Unit 5 Post-Test 5]="Yes",ROW(AssessmentData[])-1),ROW(138:138)),1),"")</f>
        <v/>
      </c>
      <c r="AJ140" s="132"/>
      <c r="AK140" s="129" t="str" cm="1">
        <f t="array" ref="AK140">IFERROR(INDEX(InTutoring[],SMALL(IF(InTutoring[Unit 5 Assessment]="Yes",ROW(AssessmentData[])-1),ROW(138:138)),1),"")</f>
        <v/>
      </c>
      <c r="AL140" s="129" t="str" cm="1">
        <f t="array" ref="AL140">IFERROR(INDEX(InTutoring[],SMALL(IF(InTutoring[Unit 6 Post-Test 1]="Yes",ROW(AssessmentData[])-1),ROW(138:138)),1),"")</f>
        <v/>
      </c>
      <c r="AM140" s="129" t="str" cm="1">
        <f t="array" ref="AM140">IFERROR(INDEX(InTutoring[],SMALL(IF(InTutoring[Unit 6 Post-Test 2]="Yes",ROW(AssessmentData[])-1),ROW(138:138)),1),"")</f>
        <v/>
      </c>
      <c r="AN140" s="129" t="str" cm="1">
        <f t="array" ref="AN140">IFERROR(INDEX(InTutoring[],SMALL(IF(InTutoring[Unit 6 Post-Test 3]="Yes",ROW(AssessmentData[])-1),ROW(138:138)),1),"")</f>
        <v/>
      </c>
      <c r="AO140" s="129" t="str" cm="1">
        <f t="array" ref="AO140">IFERROR(INDEX(InTutoring[],SMALL(IF(InTutoring[Unit 6 Post-Test 4]="Yes",ROW(AssessmentData[])-1),ROW(138:138)),1),"")</f>
        <v/>
      </c>
      <c r="AP140" s="129" t="str" cm="1">
        <f t="array" ref="AP140">IFERROR(INDEX(InTutoring[],SMALL(IF(InTutoring[Unit 6 Post-Test 5]="Yes",ROW(AssessmentData[])-1),ROW(138:138)),1),"")</f>
        <v/>
      </c>
    </row>
    <row r="141" spans="2:42" x14ac:dyDescent="0.25">
      <c r="B141" s="129" t="str" cm="1">
        <f t="array" ref="B141">IFERROR(INDEX(InTutoring[],SMALL(IF(InTutoring[BOY Benchmark]="Yes",ROW(AssessmentData[])-1),ROW(139:139)),1),"")</f>
        <v/>
      </c>
      <c r="C141" s="129" t="str" cm="1">
        <f t="array" ref="C141">IFERROR(INDEX(InTutoring[],SMALL(IF(InTutoring[Unit 1 Post-Test 1]="Yes",ROW(AssessmentData[])-1),ROW(139:139)),1),"")</f>
        <v/>
      </c>
      <c r="D141" s="129" t="str" cm="1">
        <f t="array" ref="D141">IFERROR(INDEX(InTutoring[],SMALL(IF(InTutoring[Unit 1 Post-Test 2]="Yes",ROW(AssessmentData[])-1),ROW(139:139)),1),"")</f>
        <v/>
      </c>
      <c r="E141" s="129" t="str" cm="1">
        <f t="array" ref="E141">IFERROR(INDEX(InTutoring[],SMALL(IF(InTutoring[Unit 1 Post-Test 3]="Yes",ROW(AssessmentData[])-1),ROW(139:139)),1),"")</f>
        <v/>
      </c>
      <c r="F141" s="129" t="str" cm="1">
        <f t="array" ref="F141">IFERROR(INDEX(InTutoring[],SMALL(IF(InTutoring[Unit 1 Post-Test 4]="Yes",ROW(AssessmentData[])-1),ROW(139:139)),1),"")</f>
        <v/>
      </c>
      <c r="G141" s="131"/>
      <c r="H141" s="132"/>
      <c r="I141" s="129" t="str" cm="1">
        <f t="array" ref="I141">IFERROR(INDEX(InTutoring[],SMALL(IF(InTutoring[Unit 1 Assessment]="Yes",ROW(AssessmentData[])-1),ROW(139:139)),1),"")</f>
        <v/>
      </c>
      <c r="J141" s="129" t="str" cm="1">
        <f t="array" ref="J141">IFERROR(INDEX(InTutoring[],SMALL(IF(InTutoring[Unit 2 Post-Test 1]="Yes",ROW(AssessmentData[])-1),ROW(139:139)),1),"")</f>
        <v/>
      </c>
      <c r="K141" s="129" t="str" cm="1">
        <f t="array" ref="K141">IFERROR(INDEX(InTutoring[],SMALL(IF(InTutoring[Unit 2 Post-Test 2]="Yes",ROW(AssessmentData[])-1),ROW(139:139)),1),"")</f>
        <v/>
      </c>
      <c r="L141" s="129" t="str" cm="1">
        <f t="array" ref="L141">IFERROR(INDEX(InTutoring[],SMALL(IF(InTutoring[Unit 2 Post-Test 3]="Yes",ROW(AssessmentData[])-1),ROW(139:139)),1),"")</f>
        <v/>
      </c>
      <c r="M141" s="129" t="str" cm="1">
        <f t="array" ref="M141">IFERROR(INDEX(InTutoring[],SMALL(IF(InTutoring[Unit 2 Post-Test 4]="Yes",ROW(AssessmentData[])-1),ROW(139:139)),1),"")</f>
        <v/>
      </c>
      <c r="N141" s="129" t="str" cm="1">
        <f t="array" ref="N141">IFERROR(INDEX(InTutoring[],SMALL(IF(InTutoring[Unit 2 Post-Test 5]="Yes",ROW(AssessmentData[])-1),ROW(139:139)),1),"")</f>
        <v/>
      </c>
      <c r="O141" s="132"/>
      <c r="P141" s="129" t="str" cm="1">
        <f t="array" ref="P141">IFERROR(INDEX(InTutoring[],SMALL(IF(InTutoring[Unit 2 Assessment]="Yes",ROW(AssessmentData[])-1),ROW(139:139)),1),"")</f>
        <v/>
      </c>
      <c r="Q141" s="129" t="str" cm="1">
        <f t="array" ref="Q141">IFERROR(INDEX(InTutoring[],SMALL(IF(InTutoring[Unit 3 Post-Test 1]="Yes",ROW(AssessmentData[])-1),ROW(139:139)),1),"")</f>
        <v/>
      </c>
      <c r="R141" s="129" t="str" cm="1">
        <f t="array" ref="R141">IFERROR(INDEX(InTutoring[],SMALL(IF(InTutoring[Unit 3 Post-Test 2]="Yes",ROW(AssessmentData[])-1),ROW(139:139)),1),"")</f>
        <v/>
      </c>
      <c r="S141" s="129" t="str" cm="1">
        <f t="array" ref="S141">IFERROR(INDEX(InTutoring[],SMALL(IF(InTutoring[Unit 3 Post-Test 3]="Yes",ROW(AssessmentData[])-1),ROW(139:139)),1),"")</f>
        <v/>
      </c>
      <c r="T141" s="129" t="str" cm="1">
        <f t="array" ref="T141">IFERROR(INDEX(InTutoring[],SMALL(IF(InTutoring[Unit 3 Post-Test 4]="Yes",ROW(AssessmentData[])-1),ROW(139:139)),1),"")</f>
        <v/>
      </c>
      <c r="U141" s="129" t="str" cm="1">
        <f t="array" ref="U141">IFERROR(INDEX(InTutoring[],SMALL(IF(InTutoring[Unit 3 Post-Test 5]="Yes",ROW(AssessmentData[])-1),ROW(139:139)),1),"")</f>
        <v/>
      </c>
      <c r="V141" s="132"/>
      <c r="W141" s="129" t="str" cm="1">
        <f t="array" ref="W141">IFERROR(INDEX(InTutoring[],SMALL(IF(InTutoring[Unit 3 Assessment]="Yes",ROW(AssessmentData[])-1),ROW(139:139)),1),"")</f>
        <v/>
      </c>
      <c r="X141" s="129" t="str" cm="1">
        <f t="array" ref="X141">IFERROR(INDEX(InTutoring[],SMALL(IF(InTutoring[Unit 4 Post-Test 1]="Yes",ROW(AssessmentData[])-1),ROW(139:139)),1),"")</f>
        <v/>
      </c>
      <c r="Y141" s="129" t="str" cm="1">
        <f t="array" ref="Y141">IFERROR(INDEX(InTutoring[],SMALL(IF(InTutoring[Unit 4 Post-Test 2]="Yes",ROW(AssessmentData[])-1),ROW(139:139)),1),"")</f>
        <v/>
      </c>
      <c r="Z141" s="129" t="str" cm="1">
        <f t="array" ref="Z141">IFERROR(INDEX(InTutoring[],SMALL(IF(InTutoring[Unit 4 Post-Test 3]="Yes",ROW(AssessmentData[])-1),ROW(139:139)),1),"")</f>
        <v/>
      </c>
      <c r="AA141" s="129" t="str" cm="1">
        <f t="array" ref="AA141">IFERROR(INDEX(InTutoring[],SMALL(IF(InTutoring[Unit 4 Post-Test 4]="Yes",ROW(AssessmentData[])-1),ROW(139:139)),1),"")</f>
        <v/>
      </c>
      <c r="AB141" s="129" t="str" cm="1">
        <f t="array" ref="AB141">IFERROR(INDEX(InTutoring[],SMALL(IF(InTutoring[Unit 4 Post-Test 5]="Yes",ROW(AssessmentData[])-1),ROW(139:139)),1),"")</f>
        <v/>
      </c>
      <c r="AC141" s="132"/>
      <c r="AD141" s="129" t="str" cm="1">
        <f t="array" ref="AD141">IFERROR(INDEX(InTutoring[],SMALL(IF(InTutoring[Unit 4 Assessment]="Yes",ROW(AssessmentData[])-1),ROW(139:139)),1),"")</f>
        <v/>
      </c>
      <c r="AE141" s="129" t="str" cm="1">
        <f t="array" ref="AE141">IFERROR(INDEX(InTutoring[],SMALL(IF(InTutoring[Unit 5 Post-Test 1]="Yes",ROW(AssessmentData[])-1),ROW(139:139)),1),"")</f>
        <v/>
      </c>
      <c r="AF141" s="129" t="str" cm="1">
        <f t="array" ref="AF141">IFERROR(INDEX(InTutoring[],SMALL(IF(InTutoring[Unit 5 Post-Test 2]="Yes",ROW(AssessmentData[])-1),ROW(139:139)),1),"")</f>
        <v/>
      </c>
      <c r="AG141" s="129" t="str" cm="1">
        <f t="array" ref="AG141">IFERROR(INDEX(InTutoring[],SMALL(IF(InTutoring[Unit 5 Post-Test 3]="Yes",ROW(AssessmentData[])-1),ROW(139:139)),1),"")</f>
        <v/>
      </c>
      <c r="AH141" s="129" t="str" cm="1">
        <f t="array" ref="AH141">IFERROR(INDEX(InTutoring[],SMALL(IF(InTutoring[Unit 5 Post-Test 4]="Yes",ROW(AssessmentData[])-1),ROW(139:139)),1),"")</f>
        <v/>
      </c>
      <c r="AI141" s="129" t="str" cm="1">
        <f t="array" ref="AI141">IFERROR(INDEX(InTutoring[],SMALL(IF(InTutoring[Unit 5 Post-Test 5]="Yes",ROW(AssessmentData[])-1),ROW(139:139)),1),"")</f>
        <v/>
      </c>
      <c r="AJ141" s="132"/>
      <c r="AK141" s="129" t="str" cm="1">
        <f t="array" ref="AK141">IFERROR(INDEX(InTutoring[],SMALL(IF(InTutoring[Unit 5 Assessment]="Yes",ROW(AssessmentData[])-1),ROW(139:139)),1),"")</f>
        <v/>
      </c>
      <c r="AL141" s="129" t="str" cm="1">
        <f t="array" ref="AL141">IFERROR(INDEX(InTutoring[],SMALL(IF(InTutoring[Unit 6 Post-Test 1]="Yes",ROW(AssessmentData[])-1),ROW(139:139)),1),"")</f>
        <v/>
      </c>
      <c r="AM141" s="129" t="str" cm="1">
        <f t="array" ref="AM141">IFERROR(INDEX(InTutoring[],SMALL(IF(InTutoring[Unit 6 Post-Test 2]="Yes",ROW(AssessmentData[])-1),ROW(139:139)),1),"")</f>
        <v/>
      </c>
      <c r="AN141" s="129" t="str" cm="1">
        <f t="array" ref="AN141">IFERROR(INDEX(InTutoring[],SMALL(IF(InTutoring[Unit 6 Post-Test 3]="Yes",ROW(AssessmentData[])-1),ROW(139:139)),1),"")</f>
        <v/>
      </c>
      <c r="AO141" s="129" t="str" cm="1">
        <f t="array" ref="AO141">IFERROR(INDEX(InTutoring[],SMALL(IF(InTutoring[Unit 6 Post-Test 4]="Yes",ROW(AssessmentData[])-1),ROW(139:139)),1),"")</f>
        <v/>
      </c>
      <c r="AP141" s="129" t="str" cm="1">
        <f t="array" ref="AP141">IFERROR(INDEX(InTutoring[],SMALL(IF(InTutoring[Unit 6 Post-Test 5]="Yes",ROW(AssessmentData[])-1),ROW(139:139)),1),"")</f>
        <v/>
      </c>
    </row>
    <row r="142" spans="2:42" x14ac:dyDescent="0.25">
      <c r="B142" s="129" t="str" cm="1">
        <f t="array" ref="B142">IFERROR(INDEX(InTutoring[],SMALL(IF(InTutoring[BOY Benchmark]="Yes",ROW(AssessmentData[])-1),ROW(140:140)),1),"")</f>
        <v/>
      </c>
      <c r="C142" s="129" t="str" cm="1">
        <f t="array" ref="C142">IFERROR(INDEX(InTutoring[],SMALL(IF(InTutoring[Unit 1 Post-Test 1]="Yes",ROW(AssessmentData[])-1),ROW(140:140)),1),"")</f>
        <v/>
      </c>
      <c r="D142" s="129" t="str" cm="1">
        <f t="array" ref="D142">IFERROR(INDEX(InTutoring[],SMALL(IF(InTutoring[Unit 1 Post-Test 2]="Yes",ROW(AssessmentData[])-1),ROW(140:140)),1),"")</f>
        <v/>
      </c>
      <c r="E142" s="129" t="str" cm="1">
        <f t="array" ref="E142">IFERROR(INDEX(InTutoring[],SMALL(IF(InTutoring[Unit 1 Post-Test 3]="Yes",ROW(AssessmentData[])-1),ROW(140:140)),1),"")</f>
        <v/>
      </c>
      <c r="F142" s="129" t="str" cm="1">
        <f t="array" ref="F142">IFERROR(INDEX(InTutoring[],SMALL(IF(InTutoring[Unit 1 Post-Test 4]="Yes",ROW(AssessmentData[])-1),ROW(140:140)),1),"")</f>
        <v/>
      </c>
      <c r="G142" s="131"/>
      <c r="H142" s="132"/>
      <c r="I142" s="129" t="str" cm="1">
        <f t="array" ref="I142">IFERROR(INDEX(InTutoring[],SMALL(IF(InTutoring[Unit 1 Assessment]="Yes",ROW(AssessmentData[])-1),ROW(140:140)),1),"")</f>
        <v/>
      </c>
      <c r="J142" s="129" t="str" cm="1">
        <f t="array" ref="J142">IFERROR(INDEX(InTutoring[],SMALL(IF(InTutoring[Unit 2 Post-Test 1]="Yes",ROW(AssessmentData[])-1),ROW(140:140)),1),"")</f>
        <v/>
      </c>
      <c r="K142" s="129" t="str" cm="1">
        <f t="array" ref="K142">IFERROR(INDEX(InTutoring[],SMALL(IF(InTutoring[Unit 2 Post-Test 2]="Yes",ROW(AssessmentData[])-1),ROW(140:140)),1),"")</f>
        <v/>
      </c>
      <c r="L142" s="129" t="str" cm="1">
        <f t="array" ref="L142">IFERROR(INDEX(InTutoring[],SMALL(IF(InTutoring[Unit 2 Post-Test 3]="Yes",ROW(AssessmentData[])-1),ROW(140:140)),1),"")</f>
        <v/>
      </c>
      <c r="M142" s="129" t="str" cm="1">
        <f t="array" ref="M142">IFERROR(INDEX(InTutoring[],SMALL(IF(InTutoring[Unit 2 Post-Test 4]="Yes",ROW(AssessmentData[])-1),ROW(140:140)),1),"")</f>
        <v/>
      </c>
      <c r="N142" s="129" t="str" cm="1">
        <f t="array" ref="N142">IFERROR(INDEX(InTutoring[],SMALL(IF(InTutoring[Unit 2 Post-Test 5]="Yes",ROW(AssessmentData[])-1),ROW(140:140)),1),"")</f>
        <v/>
      </c>
      <c r="O142" s="132"/>
      <c r="P142" s="129" t="str" cm="1">
        <f t="array" ref="P142">IFERROR(INDEX(InTutoring[],SMALL(IF(InTutoring[Unit 2 Assessment]="Yes",ROW(AssessmentData[])-1),ROW(140:140)),1),"")</f>
        <v/>
      </c>
      <c r="Q142" s="129" t="str" cm="1">
        <f t="array" ref="Q142">IFERROR(INDEX(InTutoring[],SMALL(IF(InTutoring[Unit 3 Post-Test 1]="Yes",ROW(AssessmentData[])-1),ROW(140:140)),1),"")</f>
        <v/>
      </c>
      <c r="R142" s="129" t="str" cm="1">
        <f t="array" ref="R142">IFERROR(INDEX(InTutoring[],SMALL(IF(InTutoring[Unit 3 Post-Test 2]="Yes",ROW(AssessmentData[])-1),ROW(140:140)),1),"")</f>
        <v/>
      </c>
      <c r="S142" s="129" t="str" cm="1">
        <f t="array" ref="S142">IFERROR(INDEX(InTutoring[],SMALL(IF(InTutoring[Unit 3 Post-Test 3]="Yes",ROW(AssessmentData[])-1),ROW(140:140)),1),"")</f>
        <v/>
      </c>
      <c r="T142" s="129" t="str" cm="1">
        <f t="array" ref="T142">IFERROR(INDEX(InTutoring[],SMALL(IF(InTutoring[Unit 3 Post-Test 4]="Yes",ROW(AssessmentData[])-1),ROW(140:140)),1),"")</f>
        <v/>
      </c>
      <c r="U142" s="129" t="str" cm="1">
        <f t="array" ref="U142">IFERROR(INDEX(InTutoring[],SMALL(IF(InTutoring[Unit 3 Post-Test 5]="Yes",ROW(AssessmentData[])-1),ROW(140:140)),1),"")</f>
        <v/>
      </c>
      <c r="V142" s="132"/>
      <c r="W142" s="129" t="str" cm="1">
        <f t="array" ref="W142">IFERROR(INDEX(InTutoring[],SMALL(IF(InTutoring[Unit 3 Assessment]="Yes",ROW(AssessmentData[])-1),ROW(140:140)),1),"")</f>
        <v/>
      </c>
      <c r="X142" s="129" t="str" cm="1">
        <f t="array" ref="X142">IFERROR(INDEX(InTutoring[],SMALL(IF(InTutoring[Unit 4 Post-Test 1]="Yes",ROW(AssessmentData[])-1),ROW(140:140)),1),"")</f>
        <v/>
      </c>
      <c r="Y142" s="129" t="str" cm="1">
        <f t="array" ref="Y142">IFERROR(INDEX(InTutoring[],SMALL(IF(InTutoring[Unit 4 Post-Test 2]="Yes",ROW(AssessmentData[])-1),ROW(140:140)),1),"")</f>
        <v/>
      </c>
      <c r="Z142" s="129" t="str" cm="1">
        <f t="array" ref="Z142">IFERROR(INDEX(InTutoring[],SMALL(IF(InTutoring[Unit 4 Post-Test 3]="Yes",ROW(AssessmentData[])-1),ROW(140:140)),1),"")</f>
        <v/>
      </c>
      <c r="AA142" s="129" t="str" cm="1">
        <f t="array" ref="AA142">IFERROR(INDEX(InTutoring[],SMALL(IF(InTutoring[Unit 4 Post-Test 4]="Yes",ROW(AssessmentData[])-1),ROW(140:140)),1),"")</f>
        <v/>
      </c>
      <c r="AB142" s="129" t="str" cm="1">
        <f t="array" ref="AB142">IFERROR(INDEX(InTutoring[],SMALL(IF(InTutoring[Unit 4 Post-Test 5]="Yes",ROW(AssessmentData[])-1),ROW(140:140)),1),"")</f>
        <v/>
      </c>
      <c r="AC142" s="132"/>
      <c r="AD142" s="129" t="str" cm="1">
        <f t="array" ref="AD142">IFERROR(INDEX(InTutoring[],SMALL(IF(InTutoring[Unit 4 Assessment]="Yes",ROW(AssessmentData[])-1),ROW(140:140)),1),"")</f>
        <v/>
      </c>
      <c r="AE142" s="129" t="str" cm="1">
        <f t="array" ref="AE142">IFERROR(INDEX(InTutoring[],SMALL(IF(InTutoring[Unit 5 Post-Test 1]="Yes",ROW(AssessmentData[])-1),ROW(140:140)),1),"")</f>
        <v/>
      </c>
      <c r="AF142" s="129" t="str" cm="1">
        <f t="array" ref="AF142">IFERROR(INDEX(InTutoring[],SMALL(IF(InTutoring[Unit 5 Post-Test 2]="Yes",ROW(AssessmentData[])-1),ROW(140:140)),1),"")</f>
        <v/>
      </c>
      <c r="AG142" s="129" t="str" cm="1">
        <f t="array" ref="AG142">IFERROR(INDEX(InTutoring[],SMALL(IF(InTutoring[Unit 5 Post-Test 3]="Yes",ROW(AssessmentData[])-1),ROW(140:140)),1),"")</f>
        <v/>
      </c>
      <c r="AH142" s="129" t="str" cm="1">
        <f t="array" ref="AH142">IFERROR(INDEX(InTutoring[],SMALL(IF(InTutoring[Unit 5 Post-Test 4]="Yes",ROW(AssessmentData[])-1),ROW(140:140)),1),"")</f>
        <v/>
      </c>
      <c r="AI142" s="129" t="str" cm="1">
        <f t="array" ref="AI142">IFERROR(INDEX(InTutoring[],SMALL(IF(InTutoring[Unit 5 Post-Test 5]="Yes",ROW(AssessmentData[])-1),ROW(140:140)),1),"")</f>
        <v/>
      </c>
      <c r="AJ142" s="132"/>
      <c r="AK142" s="129" t="str" cm="1">
        <f t="array" ref="AK142">IFERROR(INDEX(InTutoring[],SMALL(IF(InTutoring[Unit 5 Assessment]="Yes",ROW(AssessmentData[])-1),ROW(140:140)),1),"")</f>
        <v/>
      </c>
      <c r="AL142" s="129" t="str" cm="1">
        <f t="array" ref="AL142">IFERROR(INDEX(InTutoring[],SMALL(IF(InTutoring[Unit 6 Post-Test 1]="Yes",ROW(AssessmentData[])-1),ROW(140:140)),1),"")</f>
        <v/>
      </c>
      <c r="AM142" s="129" t="str" cm="1">
        <f t="array" ref="AM142">IFERROR(INDEX(InTutoring[],SMALL(IF(InTutoring[Unit 6 Post-Test 2]="Yes",ROW(AssessmentData[])-1),ROW(140:140)),1),"")</f>
        <v/>
      </c>
      <c r="AN142" s="129" t="str" cm="1">
        <f t="array" ref="AN142">IFERROR(INDEX(InTutoring[],SMALL(IF(InTutoring[Unit 6 Post-Test 3]="Yes",ROW(AssessmentData[])-1),ROW(140:140)),1),"")</f>
        <v/>
      </c>
      <c r="AO142" s="129" t="str" cm="1">
        <f t="array" ref="AO142">IFERROR(INDEX(InTutoring[],SMALL(IF(InTutoring[Unit 6 Post-Test 4]="Yes",ROW(AssessmentData[])-1),ROW(140:140)),1),"")</f>
        <v/>
      </c>
      <c r="AP142" s="129" t="str" cm="1">
        <f t="array" ref="AP142">IFERROR(INDEX(InTutoring[],SMALL(IF(InTutoring[Unit 6 Post-Test 5]="Yes",ROW(AssessmentData[])-1),ROW(140:140)),1),"")</f>
        <v/>
      </c>
    </row>
    <row r="143" spans="2:42" x14ac:dyDescent="0.25">
      <c r="B143" s="129" t="str" cm="1">
        <f t="array" ref="B143">IFERROR(INDEX(InTutoring[],SMALL(IF(InTutoring[BOY Benchmark]="Yes",ROW(AssessmentData[])-1),ROW(141:141)),1),"")</f>
        <v/>
      </c>
      <c r="C143" s="129" t="str" cm="1">
        <f t="array" ref="C143">IFERROR(INDEX(InTutoring[],SMALL(IF(InTutoring[Unit 1 Post-Test 1]="Yes",ROW(AssessmentData[])-1),ROW(141:141)),1),"")</f>
        <v/>
      </c>
      <c r="D143" s="129" t="str" cm="1">
        <f t="array" ref="D143">IFERROR(INDEX(InTutoring[],SMALL(IF(InTutoring[Unit 1 Post-Test 2]="Yes",ROW(AssessmentData[])-1),ROW(141:141)),1),"")</f>
        <v/>
      </c>
      <c r="E143" s="129" t="str" cm="1">
        <f t="array" ref="E143">IFERROR(INDEX(InTutoring[],SMALL(IF(InTutoring[Unit 1 Post-Test 3]="Yes",ROW(AssessmentData[])-1),ROW(141:141)),1),"")</f>
        <v/>
      </c>
      <c r="F143" s="129" t="str" cm="1">
        <f t="array" ref="F143">IFERROR(INDEX(InTutoring[],SMALL(IF(InTutoring[Unit 1 Post-Test 4]="Yes",ROW(AssessmentData[])-1),ROW(141:141)),1),"")</f>
        <v/>
      </c>
      <c r="G143" s="131"/>
      <c r="H143" s="132"/>
      <c r="I143" s="129" t="str" cm="1">
        <f t="array" ref="I143">IFERROR(INDEX(InTutoring[],SMALL(IF(InTutoring[Unit 1 Assessment]="Yes",ROW(AssessmentData[])-1),ROW(141:141)),1),"")</f>
        <v/>
      </c>
      <c r="J143" s="129" t="str" cm="1">
        <f t="array" ref="J143">IFERROR(INDEX(InTutoring[],SMALL(IF(InTutoring[Unit 2 Post-Test 1]="Yes",ROW(AssessmentData[])-1),ROW(141:141)),1),"")</f>
        <v/>
      </c>
      <c r="K143" s="129" t="str" cm="1">
        <f t="array" ref="K143">IFERROR(INDEX(InTutoring[],SMALL(IF(InTutoring[Unit 2 Post-Test 2]="Yes",ROW(AssessmentData[])-1),ROW(141:141)),1),"")</f>
        <v/>
      </c>
      <c r="L143" s="129" t="str" cm="1">
        <f t="array" ref="L143">IFERROR(INDEX(InTutoring[],SMALL(IF(InTutoring[Unit 2 Post-Test 3]="Yes",ROW(AssessmentData[])-1),ROW(141:141)),1),"")</f>
        <v/>
      </c>
      <c r="M143" s="129" t="str" cm="1">
        <f t="array" ref="M143">IFERROR(INDEX(InTutoring[],SMALL(IF(InTutoring[Unit 2 Post-Test 4]="Yes",ROW(AssessmentData[])-1),ROW(141:141)),1),"")</f>
        <v/>
      </c>
      <c r="N143" s="129" t="str" cm="1">
        <f t="array" ref="N143">IFERROR(INDEX(InTutoring[],SMALL(IF(InTutoring[Unit 2 Post-Test 5]="Yes",ROW(AssessmentData[])-1),ROW(141:141)),1),"")</f>
        <v/>
      </c>
      <c r="O143" s="132"/>
      <c r="P143" s="129" t="str" cm="1">
        <f t="array" ref="P143">IFERROR(INDEX(InTutoring[],SMALL(IF(InTutoring[Unit 2 Assessment]="Yes",ROW(AssessmentData[])-1),ROW(141:141)),1),"")</f>
        <v/>
      </c>
      <c r="Q143" s="129" t="str" cm="1">
        <f t="array" ref="Q143">IFERROR(INDEX(InTutoring[],SMALL(IF(InTutoring[Unit 3 Post-Test 1]="Yes",ROW(AssessmentData[])-1),ROW(141:141)),1),"")</f>
        <v/>
      </c>
      <c r="R143" s="129" t="str" cm="1">
        <f t="array" ref="R143">IFERROR(INDEX(InTutoring[],SMALL(IF(InTutoring[Unit 3 Post-Test 2]="Yes",ROW(AssessmentData[])-1),ROW(141:141)),1),"")</f>
        <v/>
      </c>
      <c r="S143" s="129" t="str" cm="1">
        <f t="array" ref="S143">IFERROR(INDEX(InTutoring[],SMALL(IF(InTutoring[Unit 3 Post-Test 3]="Yes",ROW(AssessmentData[])-1),ROW(141:141)),1),"")</f>
        <v/>
      </c>
      <c r="T143" s="129" t="str" cm="1">
        <f t="array" ref="T143">IFERROR(INDEX(InTutoring[],SMALL(IF(InTutoring[Unit 3 Post-Test 4]="Yes",ROW(AssessmentData[])-1),ROW(141:141)),1),"")</f>
        <v/>
      </c>
      <c r="U143" s="129" t="str" cm="1">
        <f t="array" ref="U143">IFERROR(INDEX(InTutoring[],SMALL(IF(InTutoring[Unit 3 Post-Test 5]="Yes",ROW(AssessmentData[])-1),ROW(141:141)),1),"")</f>
        <v/>
      </c>
      <c r="V143" s="132"/>
      <c r="W143" s="129" t="str" cm="1">
        <f t="array" ref="W143">IFERROR(INDEX(InTutoring[],SMALL(IF(InTutoring[Unit 3 Assessment]="Yes",ROW(AssessmentData[])-1),ROW(141:141)),1),"")</f>
        <v/>
      </c>
      <c r="X143" s="129" t="str" cm="1">
        <f t="array" ref="X143">IFERROR(INDEX(InTutoring[],SMALL(IF(InTutoring[Unit 4 Post-Test 1]="Yes",ROW(AssessmentData[])-1),ROW(141:141)),1),"")</f>
        <v/>
      </c>
      <c r="Y143" s="129" t="str" cm="1">
        <f t="array" ref="Y143">IFERROR(INDEX(InTutoring[],SMALL(IF(InTutoring[Unit 4 Post-Test 2]="Yes",ROW(AssessmentData[])-1),ROW(141:141)),1),"")</f>
        <v/>
      </c>
      <c r="Z143" s="129" t="str" cm="1">
        <f t="array" ref="Z143">IFERROR(INDEX(InTutoring[],SMALL(IF(InTutoring[Unit 4 Post-Test 3]="Yes",ROW(AssessmentData[])-1),ROW(141:141)),1),"")</f>
        <v/>
      </c>
      <c r="AA143" s="129" t="str" cm="1">
        <f t="array" ref="AA143">IFERROR(INDEX(InTutoring[],SMALL(IF(InTutoring[Unit 4 Post-Test 4]="Yes",ROW(AssessmentData[])-1),ROW(141:141)),1),"")</f>
        <v/>
      </c>
      <c r="AB143" s="129" t="str" cm="1">
        <f t="array" ref="AB143">IFERROR(INDEX(InTutoring[],SMALL(IF(InTutoring[Unit 4 Post-Test 5]="Yes",ROW(AssessmentData[])-1),ROW(141:141)),1),"")</f>
        <v/>
      </c>
      <c r="AC143" s="132"/>
      <c r="AD143" s="129" t="str" cm="1">
        <f t="array" ref="AD143">IFERROR(INDEX(InTutoring[],SMALL(IF(InTutoring[Unit 4 Assessment]="Yes",ROW(AssessmentData[])-1),ROW(141:141)),1),"")</f>
        <v/>
      </c>
      <c r="AE143" s="129" t="str" cm="1">
        <f t="array" ref="AE143">IFERROR(INDEX(InTutoring[],SMALL(IF(InTutoring[Unit 5 Post-Test 1]="Yes",ROW(AssessmentData[])-1),ROW(141:141)),1),"")</f>
        <v/>
      </c>
      <c r="AF143" s="129" t="str" cm="1">
        <f t="array" ref="AF143">IFERROR(INDEX(InTutoring[],SMALL(IF(InTutoring[Unit 5 Post-Test 2]="Yes",ROW(AssessmentData[])-1),ROW(141:141)),1),"")</f>
        <v/>
      </c>
      <c r="AG143" s="129" t="str" cm="1">
        <f t="array" ref="AG143">IFERROR(INDEX(InTutoring[],SMALL(IF(InTutoring[Unit 5 Post-Test 3]="Yes",ROW(AssessmentData[])-1),ROW(141:141)),1),"")</f>
        <v/>
      </c>
      <c r="AH143" s="129" t="str" cm="1">
        <f t="array" ref="AH143">IFERROR(INDEX(InTutoring[],SMALL(IF(InTutoring[Unit 5 Post-Test 4]="Yes",ROW(AssessmentData[])-1),ROW(141:141)),1),"")</f>
        <v/>
      </c>
      <c r="AI143" s="129" t="str" cm="1">
        <f t="array" ref="AI143">IFERROR(INDEX(InTutoring[],SMALL(IF(InTutoring[Unit 5 Post-Test 5]="Yes",ROW(AssessmentData[])-1),ROW(141:141)),1),"")</f>
        <v/>
      </c>
      <c r="AJ143" s="132"/>
      <c r="AK143" s="129" t="str" cm="1">
        <f t="array" ref="AK143">IFERROR(INDEX(InTutoring[],SMALL(IF(InTutoring[Unit 5 Assessment]="Yes",ROW(AssessmentData[])-1),ROW(141:141)),1),"")</f>
        <v/>
      </c>
      <c r="AL143" s="129" t="str" cm="1">
        <f t="array" ref="AL143">IFERROR(INDEX(InTutoring[],SMALL(IF(InTutoring[Unit 6 Post-Test 1]="Yes",ROW(AssessmentData[])-1),ROW(141:141)),1),"")</f>
        <v/>
      </c>
      <c r="AM143" s="129" t="str" cm="1">
        <f t="array" ref="AM143">IFERROR(INDEX(InTutoring[],SMALL(IF(InTutoring[Unit 6 Post-Test 2]="Yes",ROW(AssessmentData[])-1),ROW(141:141)),1),"")</f>
        <v/>
      </c>
      <c r="AN143" s="129" t="str" cm="1">
        <f t="array" ref="AN143">IFERROR(INDEX(InTutoring[],SMALL(IF(InTutoring[Unit 6 Post-Test 3]="Yes",ROW(AssessmentData[])-1),ROW(141:141)),1),"")</f>
        <v/>
      </c>
      <c r="AO143" s="129" t="str" cm="1">
        <f t="array" ref="AO143">IFERROR(INDEX(InTutoring[],SMALL(IF(InTutoring[Unit 6 Post-Test 4]="Yes",ROW(AssessmentData[])-1),ROW(141:141)),1),"")</f>
        <v/>
      </c>
      <c r="AP143" s="129" t="str" cm="1">
        <f t="array" ref="AP143">IFERROR(INDEX(InTutoring[],SMALL(IF(InTutoring[Unit 6 Post-Test 5]="Yes",ROW(AssessmentData[])-1),ROW(141:141)),1),"")</f>
        <v/>
      </c>
    </row>
    <row r="144" spans="2:42" x14ac:dyDescent="0.25">
      <c r="B144" s="129" t="str" cm="1">
        <f t="array" ref="B144">IFERROR(INDEX(InTutoring[],SMALL(IF(InTutoring[BOY Benchmark]="Yes",ROW(AssessmentData[])-1),ROW(142:142)),1),"")</f>
        <v/>
      </c>
      <c r="C144" s="129" t="str" cm="1">
        <f t="array" ref="C144">IFERROR(INDEX(InTutoring[],SMALL(IF(InTutoring[Unit 1 Post-Test 1]="Yes",ROW(AssessmentData[])-1),ROW(142:142)),1),"")</f>
        <v/>
      </c>
      <c r="D144" s="129" t="str" cm="1">
        <f t="array" ref="D144">IFERROR(INDEX(InTutoring[],SMALL(IF(InTutoring[Unit 1 Post-Test 2]="Yes",ROW(AssessmentData[])-1),ROW(142:142)),1),"")</f>
        <v/>
      </c>
      <c r="E144" s="129" t="str" cm="1">
        <f t="array" ref="E144">IFERROR(INDEX(InTutoring[],SMALL(IF(InTutoring[Unit 1 Post-Test 3]="Yes",ROW(AssessmentData[])-1),ROW(142:142)),1),"")</f>
        <v/>
      </c>
      <c r="F144" s="129" t="str" cm="1">
        <f t="array" ref="F144">IFERROR(INDEX(InTutoring[],SMALL(IF(InTutoring[Unit 1 Post-Test 4]="Yes",ROW(AssessmentData[])-1),ROW(142:142)),1),"")</f>
        <v/>
      </c>
      <c r="G144" s="131"/>
      <c r="H144" s="132"/>
      <c r="I144" s="129" t="str" cm="1">
        <f t="array" ref="I144">IFERROR(INDEX(InTutoring[],SMALL(IF(InTutoring[Unit 1 Assessment]="Yes",ROW(AssessmentData[])-1),ROW(142:142)),1),"")</f>
        <v/>
      </c>
      <c r="J144" s="129" t="str" cm="1">
        <f t="array" ref="J144">IFERROR(INDEX(InTutoring[],SMALL(IF(InTutoring[Unit 2 Post-Test 1]="Yes",ROW(AssessmentData[])-1),ROW(142:142)),1),"")</f>
        <v/>
      </c>
      <c r="K144" s="129" t="str" cm="1">
        <f t="array" ref="K144">IFERROR(INDEX(InTutoring[],SMALL(IF(InTutoring[Unit 2 Post-Test 2]="Yes",ROW(AssessmentData[])-1),ROW(142:142)),1),"")</f>
        <v/>
      </c>
      <c r="L144" s="129" t="str" cm="1">
        <f t="array" ref="L144">IFERROR(INDEX(InTutoring[],SMALL(IF(InTutoring[Unit 2 Post-Test 3]="Yes",ROW(AssessmentData[])-1),ROW(142:142)),1),"")</f>
        <v/>
      </c>
      <c r="M144" s="129" t="str" cm="1">
        <f t="array" ref="M144">IFERROR(INDEX(InTutoring[],SMALL(IF(InTutoring[Unit 2 Post-Test 4]="Yes",ROW(AssessmentData[])-1),ROW(142:142)),1),"")</f>
        <v/>
      </c>
      <c r="N144" s="129" t="str" cm="1">
        <f t="array" ref="N144">IFERROR(INDEX(InTutoring[],SMALL(IF(InTutoring[Unit 2 Post-Test 5]="Yes",ROW(AssessmentData[])-1),ROW(142:142)),1),"")</f>
        <v/>
      </c>
      <c r="O144" s="132"/>
      <c r="P144" s="129" t="str" cm="1">
        <f t="array" ref="P144">IFERROR(INDEX(InTutoring[],SMALL(IF(InTutoring[Unit 2 Assessment]="Yes",ROW(AssessmentData[])-1),ROW(142:142)),1),"")</f>
        <v/>
      </c>
      <c r="Q144" s="129" t="str" cm="1">
        <f t="array" ref="Q144">IFERROR(INDEX(InTutoring[],SMALL(IF(InTutoring[Unit 3 Post-Test 1]="Yes",ROW(AssessmentData[])-1),ROW(142:142)),1),"")</f>
        <v/>
      </c>
      <c r="R144" s="129" t="str" cm="1">
        <f t="array" ref="R144">IFERROR(INDEX(InTutoring[],SMALL(IF(InTutoring[Unit 3 Post-Test 2]="Yes",ROW(AssessmentData[])-1),ROW(142:142)),1),"")</f>
        <v/>
      </c>
      <c r="S144" s="129" t="str" cm="1">
        <f t="array" ref="S144">IFERROR(INDEX(InTutoring[],SMALL(IF(InTutoring[Unit 3 Post-Test 3]="Yes",ROW(AssessmentData[])-1),ROW(142:142)),1),"")</f>
        <v/>
      </c>
      <c r="T144" s="129" t="str" cm="1">
        <f t="array" ref="T144">IFERROR(INDEX(InTutoring[],SMALL(IF(InTutoring[Unit 3 Post-Test 4]="Yes",ROW(AssessmentData[])-1),ROW(142:142)),1),"")</f>
        <v/>
      </c>
      <c r="U144" s="129" t="str" cm="1">
        <f t="array" ref="U144">IFERROR(INDEX(InTutoring[],SMALL(IF(InTutoring[Unit 3 Post-Test 5]="Yes",ROW(AssessmentData[])-1),ROW(142:142)),1),"")</f>
        <v/>
      </c>
      <c r="V144" s="132"/>
      <c r="W144" s="129" t="str" cm="1">
        <f t="array" ref="W144">IFERROR(INDEX(InTutoring[],SMALL(IF(InTutoring[Unit 3 Assessment]="Yes",ROW(AssessmentData[])-1),ROW(142:142)),1),"")</f>
        <v/>
      </c>
      <c r="X144" s="129" t="str" cm="1">
        <f t="array" ref="X144">IFERROR(INDEX(InTutoring[],SMALL(IF(InTutoring[Unit 4 Post-Test 1]="Yes",ROW(AssessmentData[])-1),ROW(142:142)),1),"")</f>
        <v/>
      </c>
      <c r="Y144" s="129" t="str" cm="1">
        <f t="array" ref="Y144">IFERROR(INDEX(InTutoring[],SMALL(IF(InTutoring[Unit 4 Post-Test 2]="Yes",ROW(AssessmentData[])-1),ROW(142:142)),1),"")</f>
        <v/>
      </c>
      <c r="Z144" s="129" t="str" cm="1">
        <f t="array" ref="Z144">IFERROR(INDEX(InTutoring[],SMALL(IF(InTutoring[Unit 4 Post-Test 3]="Yes",ROW(AssessmentData[])-1),ROW(142:142)),1),"")</f>
        <v/>
      </c>
      <c r="AA144" s="129" t="str" cm="1">
        <f t="array" ref="AA144">IFERROR(INDEX(InTutoring[],SMALL(IF(InTutoring[Unit 4 Post-Test 4]="Yes",ROW(AssessmentData[])-1),ROW(142:142)),1),"")</f>
        <v/>
      </c>
      <c r="AB144" s="129" t="str" cm="1">
        <f t="array" ref="AB144">IFERROR(INDEX(InTutoring[],SMALL(IF(InTutoring[Unit 4 Post-Test 5]="Yes",ROW(AssessmentData[])-1),ROW(142:142)),1),"")</f>
        <v/>
      </c>
      <c r="AC144" s="132"/>
      <c r="AD144" s="129" t="str" cm="1">
        <f t="array" ref="AD144">IFERROR(INDEX(InTutoring[],SMALL(IF(InTutoring[Unit 4 Assessment]="Yes",ROW(AssessmentData[])-1),ROW(142:142)),1),"")</f>
        <v/>
      </c>
      <c r="AE144" s="129" t="str" cm="1">
        <f t="array" ref="AE144">IFERROR(INDEX(InTutoring[],SMALL(IF(InTutoring[Unit 5 Post-Test 1]="Yes",ROW(AssessmentData[])-1),ROW(142:142)),1),"")</f>
        <v/>
      </c>
      <c r="AF144" s="129" t="str" cm="1">
        <f t="array" ref="AF144">IFERROR(INDEX(InTutoring[],SMALL(IF(InTutoring[Unit 5 Post-Test 2]="Yes",ROW(AssessmentData[])-1),ROW(142:142)),1),"")</f>
        <v/>
      </c>
      <c r="AG144" s="129" t="str" cm="1">
        <f t="array" ref="AG144">IFERROR(INDEX(InTutoring[],SMALL(IF(InTutoring[Unit 5 Post-Test 3]="Yes",ROW(AssessmentData[])-1),ROW(142:142)),1),"")</f>
        <v/>
      </c>
      <c r="AH144" s="129" t="str" cm="1">
        <f t="array" ref="AH144">IFERROR(INDEX(InTutoring[],SMALL(IF(InTutoring[Unit 5 Post-Test 4]="Yes",ROW(AssessmentData[])-1),ROW(142:142)),1),"")</f>
        <v/>
      </c>
      <c r="AI144" s="129" t="str" cm="1">
        <f t="array" ref="AI144">IFERROR(INDEX(InTutoring[],SMALL(IF(InTutoring[Unit 5 Post-Test 5]="Yes",ROW(AssessmentData[])-1),ROW(142:142)),1),"")</f>
        <v/>
      </c>
      <c r="AJ144" s="132"/>
      <c r="AK144" s="129" t="str" cm="1">
        <f t="array" ref="AK144">IFERROR(INDEX(InTutoring[],SMALL(IF(InTutoring[Unit 5 Assessment]="Yes",ROW(AssessmentData[])-1),ROW(142:142)),1),"")</f>
        <v/>
      </c>
      <c r="AL144" s="129" t="str" cm="1">
        <f t="array" ref="AL144">IFERROR(INDEX(InTutoring[],SMALL(IF(InTutoring[Unit 6 Post-Test 1]="Yes",ROW(AssessmentData[])-1),ROW(142:142)),1),"")</f>
        <v/>
      </c>
      <c r="AM144" s="129" t="str" cm="1">
        <f t="array" ref="AM144">IFERROR(INDEX(InTutoring[],SMALL(IF(InTutoring[Unit 6 Post-Test 2]="Yes",ROW(AssessmentData[])-1),ROW(142:142)),1),"")</f>
        <v/>
      </c>
      <c r="AN144" s="129" t="str" cm="1">
        <f t="array" ref="AN144">IFERROR(INDEX(InTutoring[],SMALL(IF(InTutoring[Unit 6 Post-Test 3]="Yes",ROW(AssessmentData[])-1),ROW(142:142)),1),"")</f>
        <v/>
      </c>
      <c r="AO144" s="129" t="str" cm="1">
        <f t="array" ref="AO144">IFERROR(INDEX(InTutoring[],SMALL(IF(InTutoring[Unit 6 Post-Test 4]="Yes",ROW(AssessmentData[])-1),ROW(142:142)),1),"")</f>
        <v/>
      </c>
      <c r="AP144" s="129" t="str" cm="1">
        <f t="array" ref="AP144">IFERROR(INDEX(InTutoring[],SMALL(IF(InTutoring[Unit 6 Post-Test 5]="Yes",ROW(AssessmentData[])-1),ROW(142:142)),1),"")</f>
        <v/>
      </c>
    </row>
    <row r="145" spans="2:42" x14ac:dyDescent="0.25">
      <c r="B145" s="129" t="str" cm="1">
        <f t="array" ref="B145">IFERROR(INDEX(InTutoring[],SMALL(IF(InTutoring[BOY Benchmark]="Yes",ROW(AssessmentData[])-1),ROW(143:143)),1),"")</f>
        <v/>
      </c>
      <c r="C145" s="129" t="str" cm="1">
        <f t="array" ref="C145">IFERROR(INDEX(InTutoring[],SMALL(IF(InTutoring[Unit 1 Post-Test 1]="Yes",ROW(AssessmentData[])-1),ROW(143:143)),1),"")</f>
        <v/>
      </c>
      <c r="D145" s="129" t="str" cm="1">
        <f t="array" ref="D145">IFERROR(INDEX(InTutoring[],SMALL(IF(InTutoring[Unit 1 Post-Test 2]="Yes",ROW(AssessmentData[])-1),ROW(143:143)),1),"")</f>
        <v/>
      </c>
      <c r="E145" s="129" t="str" cm="1">
        <f t="array" ref="E145">IFERROR(INDEX(InTutoring[],SMALL(IF(InTutoring[Unit 1 Post-Test 3]="Yes",ROW(AssessmentData[])-1),ROW(143:143)),1),"")</f>
        <v/>
      </c>
      <c r="F145" s="129" t="str" cm="1">
        <f t="array" ref="F145">IFERROR(INDEX(InTutoring[],SMALL(IF(InTutoring[Unit 1 Post-Test 4]="Yes",ROW(AssessmentData[])-1),ROW(143:143)),1),"")</f>
        <v/>
      </c>
      <c r="G145" s="131"/>
      <c r="H145" s="132"/>
      <c r="I145" s="129" t="str" cm="1">
        <f t="array" ref="I145">IFERROR(INDEX(InTutoring[],SMALL(IF(InTutoring[Unit 1 Assessment]="Yes",ROW(AssessmentData[])-1),ROW(143:143)),1),"")</f>
        <v/>
      </c>
      <c r="J145" s="129" t="str" cm="1">
        <f t="array" ref="J145">IFERROR(INDEX(InTutoring[],SMALL(IF(InTutoring[Unit 2 Post-Test 1]="Yes",ROW(AssessmentData[])-1),ROW(143:143)),1),"")</f>
        <v/>
      </c>
      <c r="K145" s="129" t="str" cm="1">
        <f t="array" ref="K145">IFERROR(INDEX(InTutoring[],SMALL(IF(InTutoring[Unit 2 Post-Test 2]="Yes",ROW(AssessmentData[])-1),ROW(143:143)),1),"")</f>
        <v/>
      </c>
      <c r="L145" s="129" t="str" cm="1">
        <f t="array" ref="L145">IFERROR(INDEX(InTutoring[],SMALL(IF(InTutoring[Unit 2 Post-Test 3]="Yes",ROW(AssessmentData[])-1),ROW(143:143)),1),"")</f>
        <v/>
      </c>
      <c r="M145" s="129" t="str" cm="1">
        <f t="array" ref="M145">IFERROR(INDEX(InTutoring[],SMALL(IF(InTutoring[Unit 2 Post-Test 4]="Yes",ROW(AssessmentData[])-1),ROW(143:143)),1),"")</f>
        <v/>
      </c>
      <c r="N145" s="129" t="str" cm="1">
        <f t="array" ref="N145">IFERROR(INDEX(InTutoring[],SMALL(IF(InTutoring[Unit 2 Post-Test 5]="Yes",ROW(AssessmentData[])-1),ROW(143:143)),1),"")</f>
        <v/>
      </c>
      <c r="O145" s="132"/>
      <c r="P145" s="129" t="str" cm="1">
        <f t="array" ref="P145">IFERROR(INDEX(InTutoring[],SMALL(IF(InTutoring[Unit 2 Assessment]="Yes",ROW(AssessmentData[])-1),ROW(143:143)),1),"")</f>
        <v/>
      </c>
      <c r="Q145" s="129" t="str" cm="1">
        <f t="array" ref="Q145">IFERROR(INDEX(InTutoring[],SMALL(IF(InTutoring[Unit 3 Post-Test 1]="Yes",ROW(AssessmentData[])-1),ROW(143:143)),1),"")</f>
        <v/>
      </c>
      <c r="R145" s="129" t="str" cm="1">
        <f t="array" ref="R145">IFERROR(INDEX(InTutoring[],SMALL(IF(InTutoring[Unit 3 Post-Test 2]="Yes",ROW(AssessmentData[])-1),ROW(143:143)),1),"")</f>
        <v/>
      </c>
      <c r="S145" s="129" t="str" cm="1">
        <f t="array" ref="S145">IFERROR(INDEX(InTutoring[],SMALL(IF(InTutoring[Unit 3 Post-Test 3]="Yes",ROW(AssessmentData[])-1),ROW(143:143)),1),"")</f>
        <v/>
      </c>
      <c r="T145" s="129" t="str" cm="1">
        <f t="array" ref="T145">IFERROR(INDEX(InTutoring[],SMALL(IF(InTutoring[Unit 3 Post-Test 4]="Yes",ROW(AssessmentData[])-1),ROW(143:143)),1),"")</f>
        <v/>
      </c>
      <c r="U145" s="129" t="str" cm="1">
        <f t="array" ref="U145">IFERROR(INDEX(InTutoring[],SMALL(IF(InTutoring[Unit 3 Post-Test 5]="Yes",ROW(AssessmentData[])-1),ROW(143:143)),1),"")</f>
        <v/>
      </c>
      <c r="V145" s="132"/>
      <c r="W145" s="129" t="str" cm="1">
        <f t="array" ref="W145">IFERROR(INDEX(InTutoring[],SMALL(IF(InTutoring[Unit 3 Assessment]="Yes",ROW(AssessmentData[])-1),ROW(143:143)),1),"")</f>
        <v/>
      </c>
      <c r="X145" s="129" t="str" cm="1">
        <f t="array" ref="X145">IFERROR(INDEX(InTutoring[],SMALL(IF(InTutoring[Unit 4 Post-Test 1]="Yes",ROW(AssessmentData[])-1),ROW(143:143)),1),"")</f>
        <v/>
      </c>
      <c r="Y145" s="129" t="str" cm="1">
        <f t="array" ref="Y145">IFERROR(INDEX(InTutoring[],SMALL(IF(InTutoring[Unit 4 Post-Test 2]="Yes",ROW(AssessmentData[])-1),ROW(143:143)),1),"")</f>
        <v/>
      </c>
      <c r="Z145" s="129" t="str" cm="1">
        <f t="array" ref="Z145">IFERROR(INDEX(InTutoring[],SMALL(IF(InTutoring[Unit 4 Post-Test 3]="Yes",ROW(AssessmentData[])-1),ROW(143:143)),1),"")</f>
        <v/>
      </c>
      <c r="AA145" s="129" t="str" cm="1">
        <f t="array" ref="AA145">IFERROR(INDEX(InTutoring[],SMALL(IF(InTutoring[Unit 4 Post-Test 4]="Yes",ROW(AssessmentData[])-1),ROW(143:143)),1),"")</f>
        <v/>
      </c>
      <c r="AB145" s="129" t="str" cm="1">
        <f t="array" ref="AB145">IFERROR(INDEX(InTutoring[],SMALL(IF(InTutoring[Unit 4 Post-Test 5]="Yes",ROW(AssessmentData[])-1),ROW(143:143)),1),"")</f>
        <v/>
      </c>
      <c r="AC145" s="132"/>
      <c r="AD145" s="129" t="str" cm="1">
        <f t="array" ref="AD145">IFERROR(INDEX(InTutoring[],SMALL(IF(InTutoring[Unit 4 Assessment]="Yes",ROW(AssessmentData[])-1),ROW(143:143)),1),"")</f>
        <v/>
      </c>
      <c r="AE145" s="129" t="str" cm="1">
        <f t="array" ref="AE145">IFERROR(INDEX(InTutoring[],SMALL(IF(InTutoring[Unit 5 Post-Test 1]="Yes",ROW(AssessmentData[])-1),ROW(143:143)),1),"")</f>
        <v/>
      </c>
      <c r="AF145" s="129" t="str" cm="1">
        <f t="array" ref="AF145">IFERROR(INDEX(InTutoring[],SMALL(IF(InTutoring[Unit 5 Post-Test 2]="Yes",ROW(AssessmentData[])-1),ROW(143:143)),1),"")</f>
        <v/>
      </c>
      <c r="AG145" s="129" t="str" cm="1">
        <f t="array" ref="AG145">IFERROR(INDEX(InTutoring[],SMALL(IF(InTutoring[Unit 5 Post-Test 3]="Yes",ROW(AssessmentData[])-1),ROW(143:143)),1),"")</f>
        <v/>
      </c>
      <c r="AH145" s="129" t="str" cm="1">
        <f t="array" ref="AH145">IFERROR(INDEX(InTutoring[],SMALL(IF(InTutoring[Unit 5 Post-Test 4]="Yes",ROW(AssessmentData[])-1),ROW(143:143)),1),"")</f>
        <v/>
      </c>
      <c r="AI145" s="129" t="str" cm="1">
        <f t="array" ref="AI145">IFERROR(INDEX(InTutoring[],SMALL(IF(InTutoring[Unit 5 Post-Test 5]="Yes",ROW(AssessmentData[])-1),ROW(143:143)),1),"")</f>
        <v/>
      </c>
      <c r="AJ145" s="132"/>
      <c r="AK145" s="129" t="str" cm="1">
        <f t="array" ref="AK145">IFERROR(INDEX(InTutoring[],SMALL(IF(InTutoring[Unit 5 Assessment]="Yes",ROW(AssessmentData[])-1),ROW(143:143)),1),"")</f>
        <v/>
      </c>
      <c r="AL145" s="129" t="str" cm="1">
        <f t="array" ref="AL145">IFERROR(INDEX(InTutoring[],SMALL(IF(InTutoring[Unit 6 Post-Test 1]="Yes",ROW(AssessmentData[])-1),ROW(143:143)),1),"")</f>
        <v/>
      </c>
      <c r="AM145" s="129" t="str" cm="1">
        <f t="array" ref="AM145">IFERROR(INDEX(InTutoring[],SMALL(IF(InTutoring[Unit 6 Post-Test 2]="Yes",ROW(AssessmentData[])-1),ROW(143:143)),1),"")</f>
        <v/>
      </c>
      <c r="AN145" s="129" t="str" cm="1">
        <f t="array" ref="AN145">IFERROR(INDEX(InTutoring[],SMALL(IF(InTutoring[Unit 6 Post-Test 3]="Yes",ROW(AssessmentData[])-1),ROW(143:143)),1),"")</f>
        <v/>
      </c>
      <c r="AO145" s="129" t="str" cm="1">
        <f t="array" ref="AO145">IFERROR(INDEX(InTutoring[],SMALL(IF(InTutoring[Unit 6 Post-Test 4]="Yes",ROW(AssessmentData[])-1),ROW(143:143)),1),"")</f>
        <v/>
      </c>
      <c r="AP145" s="129" t="str" cm="1">
        <f t="array" ref="AP145">IFERROR(INDEX(InTutoring[],SMALL(IF(InTutoring[Unit 6 Post-Test 5]="Yes",ROW(AssessmentData[])-1),ROW(143:143)),1),"")</f>
        <v/>
      </c>
    </row>
    <row r="146" spans="2:42" x14ac:dyDescent="0.25">
      <c r="B146" s="129" t="str" cm="1">
        <f t="array" ref="B146">IFERROR(INDEX(InTutoring[],SMALL(IF(InTutoring[BOY Benchmark]="Yes",ROW(AssessmentData[])-1),ROW(144:144)),1),"")</f>
        <v/>
      </c>
      <c r="C146" s="129" t="str" cm="1">
        <f t="array" ref="C146">IFERROR(INDEX(InTutoring[],SMALL(IF(InTutoring[Unit 1 Post-Test 1]="Yes",ROW(AssessmentData[])-1),ROW(144:144)),1),"")</f>
        <v/>
      </c>
      <c r="D146" s="129" t="str" cm="1">
        <f t="array" ref="D146">IFERROR(INDEX(InTutoring[],SMALL(IF(InTutoring[Unit 1 Post-Test 2]="Yes",ROW(AssessmentData[])-1),ROW(144:144)),1),"")</f>
        <v/>
      </c>
      <c r="E146" s="129" t="str" cm="1">
        <f t="array" ref="E146">IFERROR(INDEX(InTutoring[],SMALL(IF(InTutoring[Unit 1 Post-Test 3]="Yes",ROW(AssessmentData[])-1),ROW(144:144)),1),"")</f>
        <v/>
      </c>
      <c r="F146" s="129" t="str" cm="1">
        <f t="array" ref="F146">IFERROR(INDEX(InTutoring[],SMALL(IF(InTutoring[Unit 1 Post-Test 4]="Yes",ROW(AssessmentData[])-1),ROW(144:144)),1),"")</f>
        <v/>
      </c>
      <c r="G146" s="131"/>
      <c r="H146" s="132"/>
      <c r="I146" s="129" t="str" cm="1">
        <f t="array" ref="I146">IFERROR(INDEX(InTutoring[],SMALL(IF(InTutoring[Unit 1 Assessment]="Yes",ROW(AssessmentData[])-1),ROW(144:144)),1),"")</f>
        <v/>
      </c>
      <c r="J146" s="129" t="str" cm="1">
        <f t="array" ref="J146">IFERROR(INDEX(InTutoring[],SMALL(IF(InTutoring[Unit 2 Post-Test 1]="Yes",ROW(AssessmentData[])-1),ROW(144:144)),1),"")</f>
        <v/>
      </c>
      <c r="K146" s="129" t="str" cm="1">
        <f t="array" ref="K146">IFERROR(INDEX(InTutoring[],SMALL(IF(InTutoring[Unit 2 Post-Test 2]="Yes",ROW(AssessmentData[])-1),ROW(144:144)),1),"")</f>
        <v/>
      </c>
      <c r="L146" s="129" t="str" cm="1">
        <f t="array" ref="L146">IFERROR(INDEX(InTutoring[],SMALL(IF(InTutoring[Unit 2 Post-Test 3]="Yes",ROW(AssessmentData[])-1),ROW(144:144)),1),"")</f>
        <v/>
      </c>
      <c r="M146" s="129" t="str" cm="1">
        <f t="array" ref="M146">IFERROR(INDEX(InTutoring[],SMALL(IF(InTutoring[Unit 2 Post-Test 4]="Yes",ROW(AssessmentData[])-1),ROW(144:144)),1),"")</f>
        <v/>
      </c>
      <c r="N146" s="129" t="str" cm="1">
        <f t="array" ref="N146">IFERROR(INDEX(InTutoring[],SMALL(IF(InTutoring[Unit 2 Post-Test 5]="Yes",ROW(AssessmentData[])-1),ROW(144:144)),1),"")</f>
        <v/>
      </c>
      <c r="O146" s="132"/>
      <c r="P146" s="129" t="str" cm="1">
        <f t="array" ref="P146">IFERROR(INDEX(InTutoring[],SMALL(IF(InTutoring[Unit 2 Assessment]="Yes",ROW(AssessmentData[])-1),ROW(144:144)),1),"")</f>
        <v/>
      </c>
      <c r="Q146" s="129" t="str" cm="1">
        <f t="array" ref="Q146">IFERROR(INDEX(InTutoring[],SMALL(IF(InTutoring[Unit 3 Post-Test 1]="Yes",ROW(AssessmentData[])-1),ROW(144:144)),1),"")</f>
        <v/>
      </c>
      <c r="R146" s="129" t="str" cm="1">
        <f t="array" ref="R146">IFERROR(INDEX(InTutoring[],SMALL(IF(InTutoring[Unit 3 Post-Test 2]="Yes",ROW(AssessmentData[])-1),ROW(144:144)),1),"")</f>
        <v/>
      </c>
      <c r="S146" s="129" t="str" cm="1">
        <f t="array" ref="S146">IFERROR(INDEX(InTutoring[],SMALL(IF(InTutoring[Unit 3 Post-Test 3]="Yes",ROW(AssessmentData[])-1),ROW(144:144)),1),"")</f>
        <v/>
      </c>
      <c r="T146" s="129" t="str" cm="1">
        <f t="array" ref="T146">IFERROR(INDEX(InTutoring[],SMALL(IF(InTutoring[Unit 3 Post-Test 4]="Yes",ROW(AssessmentData[])-1),ROW(144:144)),1),"")</f>
        <v/>
      </c>
      <c r="U146" s="129" t="str" cm="1">
        <f t="array" ref="U146">IFERROR(INDEX(InTutoring[],SMALL(IF(InTutoring[Unit 3 Post-Test 5]="Yes",ROW(AssessmentData[])-1),ROW(144:144)),1),"")</f>
        <v/>
      </c>
      <c r="V146" s="132"/>
      <c r="W146" s="129" t="str" cm="1">
        <f t="array" ref="W146">IFERROR(INDEX(InTutoring[],SMALL(IF(InTutoring[Unit 3 Assessment]="Yes",ROW(AssessmentData[])-1),ROW(144:144)),1),"")</f>
        <v/>
      </c>
      <c r="X146" s="129" t="str" cm="1">
        <f t="array" ref="X146">IFERROR(INDEX(InTutoring[],SMALL(IF(InTutoring[Unit 4 Post-Test 1]="Yes",ROW(AssessmentData[])-1),ROW(144:144)),1),"")</f>
        <v/>
      </c>
      <c r="Y146" s="129" t="str" cm="1">
        <f t="array" ref="Y146">IFERROR(INDEX(InTutoring[],SMALL(IF(InTutoring[Unit 4 Post-Test 2]="Yes",ROW(AssessmentData[])-1),ROW(144:144)),1),"")</f>
        <v/>
      </c>
      <c r="Z146" s="129" t="str" cm="1">
        <f t="array" ref="Z146">IFERROR(INDEX(InTutoring[],SMALL(IF(InTutoring[Unit 4 Post-Test 3]="Yes",ROW(AssessmentData[])-1),ROW(144:144)),1),"")</f>
        <v/>
      </c>
      <c r="AA146" s="129" t="str" cm="1">
        <f t="array" ref="AA146">IFERROR(INDEX(InTutoring[],SMALL(IF(InTutoring[Unit 4 Post-Test 4]="Yes",ROW(AssessmentData[])-1),ROW(144:144)),1),"")</f>
        <v/>
      </c>
      <c r="AB146" s="129" t="str" cm="1">
        <f t="array" ref="AB146">IFERROR(INDEX(InTutoring[],SMALL(IF(InTutoring[Unit 4 Post-Test 5]="Yes",ROW(AssessmentData[])-1),ROW(144:144)),1),"")</f>
        <v/>
      </c>
      <c r="AC146" s="132"/>
      <c r="AD146" s="129" t="str" cm="1">
        <f t="array" ref="AD146">IFERROR(INDEX(InTutoring[],SMALL(IF(InTutoring[Unit 4 Assessment]="Yes",ROW(AssessmentData[])-1),ROW(144:144)),1),"")</f>
        <v/>
      </c>
      <c r="AE146" s="129" t="str" cm="1">
        <f t="array" ref="AE146">IFERROR(INDEX(InTutoring[],SMALL(IF(InTutoring[Unit 5 Post-Test 1]="Yes",ROW(AssessmentData[])-1),ROW(144:144)),1),"")</f>
        <v/>
      </c>
      <c r="AF146" s="129" t="str" cm="1">
        <f t="array" ref="AF146">IFERROR(INDEX(InTutoring[],SMALL(IF(InTutoring[Unit 5 Post-Test 2]="Yes",ROW(AssessmentData[])-1),ROW(144:144)),1),"")</f>
        <v/>
      </c>
      <c r="AG146" s="129" t="str" cm="1">
        <f t="array" ref="AG146">IFERROR(INDEX(InTutoring[],SMALL(IF(InTutoring[Unit 5 Post-Test 3]="Yes",ROW(AssessmentData[])-1),ROW(144:144)),1),"")</f>
        <v/>
      </c>
      <c r="AH146" s="129" t="str" cm="1">
        <f t="array" ref="AH146">IFERROR(INDEX(InTutoring[],SMALL(IF(InTutoring[Unit 5 Post-Test 4]="Yes",ROW(AssessmentData[])-1),ROW(144:144)),1),"")</f>
        <v/>
      </c>
      <c r="AI146" s="129" t="str" cm="1">
        <f t="array" ref="AI146">IFERROR(INDEX(InTutoring[],SMALL(IF(InTutoring[Unit 5 Post-Test 5]="Yes",ROW(AssessmentData[])-1),ROW(144:144)),1),"")</f>
        <v/>
      </c>
      <c r="AJ146" s="132"/>
      <c r="AK146" s="129" t="str" cm="1">
        <f t="array" ref="AK146">IFERROR(INDEX(InTutoring[],SMALL(IF(InTutoring[Unit 5 Assessment]="Yes",ROW(AssessmentData[])-1),ROW(144:144)),1),"")</f>
        <v/>
      </c>
      <c r="AL146" s="129" t="str" cm="1">
        <f t="array" ref="AL146">IFERROR(INDEX(InTutoring[],SMALL(IF(InTutoring[Unit 6 Post-Test 1]="Yes",ROW(AssessmentData[])-1),ROW(144:144)),1),"")</f>
        <v/>
      </c>
      <c r="AM146" s="129" t="str" cm="1">
        <f t="array" ref="AM146">IFERROR(INDEX(InTutoring[],SMALL(IF(InTutoring[Unit 6 Post-Test 2]="Yes",ROW(AssessmentData[])-1),ROW(144:144)),1),"")</f>
        <v/>
      </c>
      <c r="AN146" s="129" t="str" cm="1">
        <f t="array" ref="AN146">IFERROR(INDEX(InTutoring[],SMALL(IF(InTutoring[Unit 6 Post-Test 3]="Yes",ROW(AssessmentData[])-1),ROW(144:144)),1),"")</f>
        <v/>
      </c>
      <c r="AO146" s="129" t="str" cm="1">
        <f t="array" ref="AO146">IFERROR(INDEX(InTutoring[],SMALL(IF(InTutoring[Unit 6 Post-Test 4]="Yes",ROW(AssessmentData[])-1),ROW(144:144)),1),"")</f>
        <v/>
      </c>
      <c r="AP146" s="129" t="str" cm="1">
        <f t="array" ref="AP146">IFERROR(INDEX(InTutoring[],SMALL(IF(InTutoring[Unit 6 Post-Test 5]="Yes",ROW(AssessmentData[])-1),ROW(144:144)),1),"")</f>
        <v/>
      </c>
    </row>
    <row r="147" spans="2:42" x14ac:dyDescent="0.25">
      <c r="B147" s="129" t="str" cm="1">
        <f t="array" ref="B147">IFERROR(INDEX(InTutoring[],SMALL(IF(InTutoring[BOY Benchmark]="Yes",ROW(AssessmentData[])-1),ROW(145:145)),1),"")</f>
        <v/>
      </c>
      <c r="C147" s="129" t="str" cm="1">
        <f t="array" ref="C147">IFERROR(INDEX(InTutoring[],SMALL(IF(InTutoring[Unit 1 Post-Test 1]="Yes",ROW(AssessmentData[])-1),ROW(145:145)),1),"")</f>
        <v/>
      </c>
      <c r="D147" s="129" t="str" cm="1">
        <f t="array" ref="D147">IFERROR(INDEX(InTutoring[],SMALL(IF(InTutoring[Unit 1 Post-Test 2]="Yes",ROW(AssessmentData[])-1),ROW(145:145)),1),"")</f>
        <v/>
      </c>
      <c r="E147" s="129" t="str" cm="1">
        <f t="array" ref="E147">IFERROR(INDEX(InTutoring[],SMALL(IF(InTutoring[Unit 1 Post-Test 3]="Yes",ROW(AssessmentData[])-1),ROW(145:145)),1),"")</f>
        <v/>
      </c>
      <c r="F147" s="129" t="str" cm="1">
        <f t="array" ref="F147">IFERROR(INDEX(InTutoring[],SMALL(IF(InTutoring[Unit 1 Post-Test 4]="Yes",ROW(AssessmentData[])-1),ROW(145:145)),1),"")</f>
        <v/>
      </c>
      <c r="G147" s="131"/>
      <c r="H147" s="132"/>
      <c r="I147" s="129" t="str" cm="1">
        <f t="array" ref="I147">IFERROR(INDEX(InTutoring[],SMALL(IF(InTutoring[Unit 1 Assessment]="Yes",ROW(AssessmentData[])-1),ROW(145:145)),1),"")</f>
        <v/>
      </c>
      <c r="J147" s="129" t="str" cm="1">
        <f t="array" ref="J147">IFERROR(INDEX(InTutoring[],SMALL(IF(InTutoring[Unit 2 Post-Test 1]="Yes",ROW(AssessmentData[])-1),ROW(145:145)),1),"")</f>
        <v/>
      </c>
      <c r="K147" s="129" t="str" cm="1">
        <f t="array" ref="K147">IFERROR(INDEX(InTutoring[],SMALL(IF(InTutoring[Unit 2 Post-Test 2]="Yes",ROW(AssessmentData[])-1),ROW(145:145)),1),"")</f>
        <v/>
      </c>
      <c r="L147" s="129" t="str" cm="1">
        <f t="array" ref="L147">IFERROR(INDEX(InTutoring[],SMALL(IF(InTutoring[Unit 2 Post-Test 3]="Yes",ROW(AssessmentData[])-1),ROW(145:145)),1),"")</f>
        <v/>
      </c>
      <c r="M147" s="129" t="str" cm="1">
        <f t="array" ref="M147">IFERROR(INDEX(InTutoring[],SMALL(IF(InTutoring[Unit 2 Post-Test 4]="Yes",ROW(AssessmentData[])-1),ROW(145:145)),1),"")</f>
        <v/>
      </c>
      <c r="N147" s="129" t="str" cm="1">
        <f t="array" ref="N147">IFERROR(INDEX(InTutoring[],SMALL(IF(InTutoring[Unit 2 Post-Test 5]="Yes",ROW(AssessmentData[])-1),ROW(145:145)),1),"")</f>
        <v/>
      </c>
      <c r="O147" s="132"/>
      <c r="P147" s="129" t="str" cm="1">
        <f t="array" ref="P147">IFERROR(INDEX(InTutoring[],SMALL(IF(InTutoring[Unit 2 Assessment]="Yes",ROW(AssessmentData[])-1),ROW(145:145)),1),"")</f>
        <v/>
      </c>
      <c r="Q147" s="129" t="str" cm="1">
        <f t="array" ref="Q147">IFERROR(INDEX(InTutoring[],SMALL(IF(InTutoring[Unit 3 Post-Test 1]="Yes",ROW(AssessmentData[])-1),ROW(145:145)),1),"")</f>
        <v/>
      </c>
      <c r="R147" s="129" t="str" cm="1">
        <f t="array" ref="R147">IFERROR(INDEX(InTutoring[],SMALL(IF(InTutoring[Unit 3 Post-Test 2]="Yes",ROW(AssessmentData[])-1),ROW(145:145)),1),"")</f>
        <v/>
      </c>
      <c r="S147" s="129" t="str" cm="1">
        <f t="array" ref="S147">IFERROR(INDEX(InTutoring[],SMALL(IF(InTutoring[Unit 3 Post-Test 3]="Yes",ROW(AssessmentData[])-1),ROW(145:145)),1),"")</f>
        <v/>
      </c>
      <c r="T147" s="129" t="str" cm="1">
        <f t="array" ref="T147">IFERROR(INDEX(InTutoring[],SMALL(IF(InTutoring[Unit 3 Post-Test 4]="Yes",ROW(AssessmentData[])-1),ROW(145:145)),1),"")</f>
        <v/>
      </c>
      <c r="U147" s="129" t="str" cm="1">
        <f t="array" ref="U147">IFERROR(INDEX(InTutoring[],SMALL(IF(InTutoring[Unit 3 Post-Test 5]="Yes",ROW(AssessmentData[])-1),ROW(145:145)),1),"")</f>
        <v/>
      </c>
      <c r="V147" s="132"/>
      <c r="W147" s="129" t="str" cm="1">
        <f t="array" ref="W147">IFERROR(INDEX(InTutoring[],SMALL(IF(InTutoring[Unit 3 Assessment]="Yes",ROW(AssessmentData[])-1),ROW(145:145)),1),"")</f>
        <v/>
      </c>
      <c r="X147" s="129" t="str" cm="1">
        <f t="array" ref="X147">IFERROR(INDEX(InTutoring[],SMALL(IF(InTutoring[Unit 4 Post-Test 1]="Yes",ROW(AssessmentData[])-1),ROW(145:145)),1),"")</f>
        <v/>
      </c>
      <c r="Y147" s="129" t="str" cm="1">
        <f t="array" ref="Y147">IFERROR(INDEX(InTutoring[],SMALL(IF(InTutoring[Unit 4 Post-Test 2]="Yes",ROW(AssessmentData[])-1),ROW(145:145)),1),"")</f>
        <v/>
      </c>
      <c r="Z147" s="129" t="str" cm="1">
        <f t="array" ref="Z147">IFERROR(INDEX(InTutoring[],SMALL(IF(InTutoring[Unit 4 Post-Test 3]="Yes",ROW(AssessmentData[])-1),ROW(145:145)),1),"")</f>
        <v/>
      </c>
      <c r="AA147" s="129" t="str" cm="1">
        <f t="array" ref="AA147">IFERROR(INDEX(InTutoring[],SMALL(IF(InTutoring[Unit 4 Post-Test 4]="Yes",ROW(AssessmentData[])-1),ROW(145:145)),1),"")</f>
        <v/>
      </c>
      <c r="AB147" s="129" t="str" cm="1">
        <f t="array" ref="AB147">IFERROR(INDEX(InTutoring[],SMALL(IF(InTutoring[Unit 4 Post-Test 5]="Yes",ROW(AssessmentData[])-1),ROW(145:145)),1),"")</f>
        <v/>
      </c>
      <c r="AC147" s="132"/>
      <c r="AD147" s="129" t="str" cm="1">
        <f t="array" ref="AD147">IFERROR(INDEX(InTutoring[],SMALL(IF(InTutoring[Unit 4 Assessment]="Yes",ROW(AssessmentData[])-1),ROW(145:145)),1),"")</f>
        <v/>
      </c>
      <c r="AE147" s="129" t="str" cm="1">
        <f t="array" ref="AE147">IFERROR(INDEX(InTutoring[],SMALL(IF(InTutoring[Unit 5 Post-Test 1]="Yes",ROW(AssessmentData[])-1),ROW(145:145)),1),"")</f>
        <v/>
      </c>
      <c r="AF147" s="129" t="str" cm="1">
        <f t="array" ref="AF147">IFERROR(INDEX(InTutoring[],SMALL(IF(InTutoring[Unit 5 Post-Test 2]="Yes",ROW(AssessmentData[])-1),ROW(145:145)),1),"")</f>
        <v/>
      </c>
      <c r="AG147" s="129" t="str" cm="1">
        <f t="array" ref="AG147">IFERROR(INDEX(InTutoring[],SMALL(IF(InTutoring[Unit 5 Post-Test 3]="Yes",ROW(AssessmentData[])-1),ROW(145:145)),1),"")</f>
        <v/>
      </c>
      <c r="AH147" s="129" t="str" cm="1">
        <f t="array" ref="AH147">IFERROR(INDEX(InTutoring[],SMALL(IF(InTutoring[Unit 5 Post-Test 4]="Yes",ROW(AssessmentData[])-1),ROW(145:145)),1),"")</f>
        <v/>
      </c>
      <c r="AI147" s="129" t="str" cm="1">
        <f t="array" ref="AI147">IFERROR(INDEX(InTutoring[],SMALL(IF(InTutoring[Unit 5 Post-Test 5]="Yes",ROW(AssessmentData[])-1),ROW(145:145)),1),"")</f>
        <v/>
      </c>
      <c r="AJ147" s="132"/>
      <c r="AK147" s="129" t="str" cm="1">
        <f t="array" ref="AK147">IFERROR(INDEX(InTutoring[],SMALL(IF(InTutoring[Unit 5 Assessment]="Yes",ROW(AssessmentData[])-1),ROW(145:145)),1),"")</f>
        <v/>
      </c>
      <c r="AL147" s="129" t="str" cm="1">
        <f t="array" ref="AL147">IFERROR(INDEX(InTutoring[],SMALL(IF(InTutoring[Unit 6 Post-Test 1]="Yes",ROW(AssessmentData[])-1),ROW(145:145)),1),"")</f>
        <v/>
      </c>
      <c r="AM147" s="129" t="str" cm="1">
        <f t="array" ref="AM147">IFERROR(INDEX(InTutoring[],SMALL(IF(InTutoring[Unit 6 Post-Test 2]="Yes",ROW(AssessmentData[])-1),ROW(145:145)),1),"")</f>
        <v/>
      </c>
      <c r="AN147" s="129" t="str" cm="1">
        <f t="array" ref="AN147">IFERROR(INDEX(InTutoring[],SMALL(IF(InTutoring[Unit 6 Post-Test 3]="Yes",ROW(AssessmentData[])-1),ROW(145:145)),1),"")</f>
        <v/>
      </c>
      <c r="AO147" s="129" t="str" cm="1">
        <f t="array" ref="AO147">IFERROR(INDEX(InTutoring[],SMALL(IF(InTutoring[Unit 6 Post-Test 4]="Yes",ROW(AssessmentData[])-1),ROW(145:145)),1),"")</f>
        <v/>
      </c>
      <c r="AP147" s="129" t="str" cm="1">
        <f t="array" ref="AP147">IFERROR(INDEX(InTutoring[],SMALL(IF(InTutoring[Unit 6 Post-Test 5]="Yes",ROW(AssessmentData[])-1),ROW(145:145)),1),"")</f>
        <v/>
      </c>
    </row>
    <row r="148" spans="2:42" x14ac:dyDescent="0.25">
      <c r="B148" s="129" t="str" cm="1">
        <f t="array" ref="B148">IFERROR(INDEX(InTutoring[],SMALL(IF(InTutoring[BOY Benchmark]="Yes",ROW(AssessmentData[])-1),ROW(146:146)),1),"")</f>
        <v/>
      </c>
      <c r="C148" s="129" t="str" cm="1">
        <f t="array" ref="C148">IFERROR(INDEX(InTutoring[],SMALL(IF(InTutoring[Unit 1 Post-Test 1]="Yes",ROW(AssessmentData[])-1),ROW(146:146)),1),"")</f>
        <v/>
      </c>
      <c r="D148" s="129" t="str" cm="1">
        <f t="array" ref="D148">IFERROR(INDEX(InTutoring[],SMALL(IF(InTutoring[Unit 1 Post-Test 2]="Yes",ROW(AssessmentData[])-1),ROW(146:146)),1),"")</f>
        <v/>
      </c>
      <c r="E148" s="129" t="str" cm="1">
        <f t="array" ref="E148">IFERROR(INDEX(InTutoring[],SMALL(IF(InTutoring[Unit 1 Post-Test 3]="Yes",ROW(AssessmentData[])-1),ROW(146:146)),1),"")</f>
        <v/>
      </c>
      <c r="F148" s="129" t="str" cm="1">
        <f t="array" ref="F148">IFERROR(INDEX(InTutoring[],SMALL(IF(InTutoring[Unit 1 Post-Test 4]="Yes",ROW(AssessmentData[])-1),ROW(146:146)),1),"")</f>
        <v/>
      </c>
      <c r="G148" s="131"/>
      <c r="H148" s="132"/>
      <c r="I148" s="129" t="str" cm="1">
        <f t="array" ref="I148">IFERROR(INDEX(InTutoring[],SMALL(IF(InTutoring[Unit 1 Assessment]="Yes",ROW(AssessmentData[])-1),ROW(146:146)),1),"")</f>
        <v/>
      </c>
      <c r="J148" s="129" t="str" cm="1">
        <f t="array" ref="J148">IFERROR(INDEX(InTutoring[],SMALL(IF(InTutoring[Unit 2 Post-Test 1]="Yes",ROW(AssessmentData[])-1),ROW(146:146)),1),"")</f>
        <v/>
      </c>
      <c r="K148" s="129" t="str" cm="1">
        <f t="array" ref="K148">IFERROR(INDEX(InTutoring[],SMALL(IF(InTutoring[Unit 2 Post-Test 2]="Yes",ROW(AssessmentData[])-1),ROW(146:146)),1),"")</f>
        <v/>
      </c>
      <c r="L148" s="129" t="str" cm="1">
        <f t="array" ref="L148">IFERROR(INDEX(InTutoring[],SMALL(IF(InTutoring[Unit 2 Post-Test 3]="Yes",ROW(AssessmentData[])-1),ROW(146:146)),1),"")</f>
        <v/>
      </c>
      <c r="M148" s="129" t="str" cm="1">
        <f t="array" ref="M148">IFERROR(INDEX(InTutoring[],SMALL(IF(InTutoring[Unit 2 Post-Test 4]="Yes",ROW(AssessmentData[])-1),ROW(146:146)),1),"")</f>
        <v/>
      </c>
      <c r="N148" s="129" t="str" cm="1">
        <f t="array" ref="N148">IFERROR(INDEX(InTutoring[],SMALL(IF(InTutoring[Unit 2 Post-Test 5]="Yes",ROW(AssessmentData[])-1),ROW(146:146)),1),"")</f>
        <v/>
      </c>
      <c r="O148" s="132"/>
      <c r="P148" s="129" t="str" cm="1">
        <f t="array" ref="P148">IFERROR(INDEX(InTutoring[],SMALL(IF(InTutoring[Unit 2 Assessment]="Yes",ROW(AssessmentData[])-1),ROW(146:146)),1),"")</f>
        <v/>
      </c>
      <c r="Q148" s="129" t="str" cm="1">
        <f t="array" ref="Q148">IFERROR(INDEX(InTutoring[],SMALL(IF(InTutoring[Unit 3 Post-Test 1]="Yes",ROW(AssessmentData[])-1),ROW(146:146)),1),"")</f>
        <v/>
      </c>
      <c r="R148" s="129" t="str" cm="1">
        <f t="array" ref="R148">IFERROR(INDEX(InTutoring[],SMALL(IF(InTutoring[Unit 3 Post-Test 2]="Yes",ROW(AssessmentData[])-1),ROW(146:146)),1),"")</f>
        <v/>
      </c>
      <c r="S148" s="129" t="str" cm="1">
        <f t="array" ref="S148">IFERROR(INDEX(InTutoring[],SMALL(IF(InTutoring[Unit 3 Post-Test 3]="Yes",ROW(AssessmentData[])-1),ROW(146:146)),1),"")</f>
        <v/>
      </c>
      <c r="T148" s="129" t="str" cm="1">
        <f t="array" ref="T148">IFERROR(INDEX(InTutoring[],SMALL(IF(InTutoring[Unit 3 Post-Test 4]="Yes",ROW(AssessmentData[])-1),ROW(146:146)),1),"")</f>
        <v/>
      </c>
      <c r="U148" s="129" t="str" cm="1">
        <f t="array" ref="U148">IFERROR(INDEX(InTutoring[],SMALL(IF(InTutoring[Unit 3 Post-Test 5]="Yes",ROW(AssessmentData[])-1),ROW(146:146)),1),"")</f>
        <v/>
      </c>
      <c r="V148" s="132"/>
      <c r="W148" s="129" t="str" cm="1">
        <f t="array" ref="W148">IFERROR(INDEX(InTutoring[],SMALL(IF(InTutoring[Unit 3 Assessment]="Yes",ROW(AssessmentData[])-1),ROW(146:146)),1),"")</f>
        <v/>
      </c>
      <c r="X148" s="129" t="str" cm="1">
        <f t="array" ref="X148">IFERROR(INDEX(InTutoring[],SMALL(IF(InTutoring[Unit 4 Post-Test 1]="Yes",ROW(AssessmentData[])-1),ROW(146:146)),1),"")</f>
        <v/>
      </c>
      <c r="Y148" s="129" t="str" cm="1">
        <f t="array" ref="Y148">IFERROR(INDEX(InTutoring[],SMALL(IF(InTutoring[Unit 4 Post-Test 2]="Yes",ROW(AssessmentData[])-1),ROW(146:146)),1),"")</f>
        <v/>
      </c>
      <c r="Z148" s="129" t="str" cm="1">
        <f t="array" ref="Z148">IFERROR(INDEX(InTutoring[],SMALL(IF(InTutoring[Unit 4 Post-Test 3]="Yes",ROW(AssessmentData[])-1),ROW(146:146)),1),"")</f>
        <v/>
      </c>
      <c r="AA148" s="129" t="str" cm="1">
        <f t="array" ref="AA148">IFERROR(INDEX(InTutoring[],SMALL(IF(InTutoring[Unit 4 Post-Test 4]="Yes",ROW(AssessmentData[])-1),ROW(146:146)),1),"")</f>
        <v/>
      </c>
      <c r="AB148" s="129" t="str" cm="1">
        <f t="array" ref="AB148">IFERROR(INDEX(InTutoring[],SMALL(IF(InTutoring[Unit 4 Post-Test 5]="Yes",ROW(AssessmentData[])-1),ROW(146:146)),1),"")</f>
        <v/>
      </c>
      <c r="AC148" s="132"/>
      <c r="AD148" s="129" t="str" cm="1">
        <f t="array" ref="AD148">IFERROR(INDEX(InTutoring[],SMALL(IF(InTutoring[Unit 4 Assessment]="Yes",ROW(AssessmentData[])-1),ROW(146:146)),1),"")</f>
        <v/>
      </c>
      <c r="AE148" s="129" t="str" cm="1">
        <f t="array" ref="AE148">IFERROR(INDEX(InTutoring[],SMALL(IF(InTutoring[Unit 5 Post-Test 1]="Yes",ROW(AssessmentData[])-1),ROW(146:146)),1),"")</f>
        <v/>
      </c>
      <c r="AF148" s="129" t="str" cm="1">
        <f t="array" ref="AF148">IFERROR(INDEX(InTutoring[],SMALL(IF(InTutoring[Unit 5 Post-Test 2]="Yes",ROW(AssessmentData[])-1),ROW(146:146)),1),"")</f>
        <v/>
      </c>
      <c r="AG148" s="129" t="str" cm="1">
        <f t="array" ref="AG148">IFERROR(INDEX(InTutoring[],SMALL(IF(InTutoring[Unit 5 Post-Test 3]="Yes",ROW(AssessmentData[])-1),ROW(146:146)),1),"")</f>
        <v/>
      </c>
      <c r="AH148" s="129" t="str" cm="1">
        <f t="array" ref="AH148">IFERROR(INDEX(InTutoring[],SMALL(IF(InTutoring[Unit 5 Post-Test 4]="Yes",ROW(AssessmentData[])-1),ROW(146:146)),1),"")</f>
        <v/>
      </c>
      <c r="AI148" s="129" t="str" cm="1">
        <f t="array" ref="AI148">IFERROR(INDEX(InTutoring[],SMALL(IF(InTutoring[Unit 5 Post-Test 5]="Yes",ROW(AssessmentData[])-1),ROW(146:146)),1),"")</f>
        <v/>
      </c>
      <c r="AJ148" s="132"/>
      <c r="AK148" s="129" t="str" cm="1">
        <f t="array" ref="AK148">IFERROR(INDEX(InTutoring[],SMALL(IF(InTutoring[Unit 5 Assessment]="Yes",ROW(AssessmentData[])-1),ROW(146:146)),1),"")</f>
        <v/>
      </c>
      <c r="AL148" s="129" t="str" cm="1">
        <f t="array" ref="AL148">IFERROR(INDEX(InTutoring[],SMALL(IF(InTutoring[Unit 6 Post-Test 1]="Yes",ROW(AssessmentData[])-1),ROW(146:146)),1),"")</f>
        <v/>
      </c>
      <c r="AM148" s="129" t="str" cm="1">
        <f t="array" ref="AM148">IFERROR(INDEX(InTutoring[],SMALL(IF(InTutoring[Unit 6 Post-Test 2]="Yes",ROW(AssessmentData[])-1),ROW(146:146)),1),"")</f>
        <v/>
      </c>
      <c r="AN148" s="129" t="str" cm="1">
        <f t="array" ref="AN148">IFERROR(INDEX(InTutoring[],SMALL(IF(InTutoring[Unit 6 Post-Test 3]="Yes",ROW(AssessmentData[])-1),ROW(146:146)),1),"")</f>
        <v/>
      </c>
      <c r="AO148" s="129" t="str" cm="1">
        <f t="array" ref="AO148">IFERROR(INDEX(InTutoring[],SMALL(IF(InTutoring[Unit 6 Post-Test 4]="Yes",ROW(AssessmentData[])-1),ROW(146:146)),1),"")</f>
        <v/>
      </c>
      <c r="AP148" s="129" t="str" cm="1">
        <f t="array" ref="AP148">IFERROR(INDEX(InTutoring[],SMALL(IF(InTutoring[Unit 6 Post-Test 5]="Yes",ROW(AssessmentData[])-1),ROW(146:146)),1),"")</f>
        <v/>
      </c>
    </row>
    <row r="149" spans="2:42" x14ac:dyDescent="0.25">
      <c r="B149" s="129" t="str" cm="1">
        <f t="array" ref="B149">IFERROR(INDEX(InTutoring[],SMALL(IF(InTutoring[BOY Benchmark]="Yes",ROW(AssessmentData[])-1),ROW(147:147)),1),"")</f>
        <v/>
      </c>
      <c r="C149" s="129" t="str" cm="1">
        <f t="array" ref="C149">IFERROR(INDEX(InTutoring[],SMALL(IF(InTutoring[Unit 1 Post-Test 1]="Yes",ROW(AssessmentData[])-1),ROW(147:147)),1),"")</f>
        <v/>
      </c>
      <c r="D149" s="129" t="str" cm="1">
        <f t="array" ref="D149">IFERROR(INDEX(InTutoring[],SMALL(IF(InTutoring[Unit 1 Post-Test 2]="Yes",ROW(AssessmentData[])-1),ROW(147:147)),1),"")</f>
        <v/>
      </c>
      <c r="E149" s="129" t="str" cm="1">
        <f t="array" ref="E149">IFERROR(INDEX(InTutoring[],SMALL(IF(InTutoring[Unit 1 Post-Test 3]="Yes",ROW(AssessmentData[])-1),ROW(147:147)),1),"")</f>
        <v/>
      </c>
      <c r="F149" s="129" t="str" cm="1">
        <f t="array" ref="F149">IFERROR(INDEX(InTutoring[],SMALL(IF(InTutoring[Unit 1 Post-Test 4]="Yes",ROW(AssessmentData[])-1),ROW(147:147)),1),"")</f>
        <v/>
      </c>
      <c r="G149" s="131"/>
      <c r="H149" s="132"/>
      <c r="I149" s="129" t="str" cm="1">
        <f t="array" ref="I149">IFERROR(INDEX(InTutoring[],SMALL(IF(InTutoring[Unit 1 Assessment]="Yes",ROW(AssessmentData[])-1),ROW(147:147)),1),"")</f>
        <v/>
      </c>
      <c r="J149" s="129" t="str" cm="1">
        <f t="array" ref="J149">IFERROR(INDEX(InTutoring[],SMALL(IF(InTutoring[Unit 2 Post-Test 1]="Yes",ROW(AssessmentData[])-1),ROW(147:147)),1),"")</f>
        <v/>
      </c>
      <c r="K149" s="129" t="str" cm="1">
        <f t="array" ref="K149">IFERROR(INDEX(InTutoring[],SMALL(IF(InTutoring[Unit 2 Post-Test 2]="Yes",ROW(AssessmentData[])-1),ROW(147:147)),1),"")</f>
        <v/>
      </c>
      <c r="L149" s="129" t="str" cm="1">
        <f t="array" ref="L149">IFERROR(INDEX(InTutoring[],SMALL(IF(InTutoring[Unit 2 Post-Test 3]="Yes",ROW(AssessmentData[])-1),ROW(147:147)),1),"")</f>
        <v/>
      </c>
      <c r="M149" s="129" t="str" cm="1">
        <f t="array" ref="M149">IFERROR(INDEX(InTutoring[],SMALL(IF(InTutoring[Unit 2 Post-Test 4]="Yes",ROW(AssessmentData[])-1),ROW(147:147)),1),"")</f>
        <v/>
      </c>
      <c r="N149" s="129" t="str" cm="1">
        <f t="array" ref="N149">IFERROR(INDEX(InTutoring[],SMALL(IF(InTutoring[Unit 2 Post-Test 5]="Yes",ROW(AssessmentData[])-1),ROW(147:147)),1),"")</f>
        <v/>
      </c>
      <c r="O149" s="132"/>
      <c r="P149" s="129" t="str" cm="1">
        <f t="array" ref="P149">IFERROR(INDEX(InTutoring[],SMALL(IF(InTutoring[Unit 2 Assessment]="Yes",ROW(AssessmentData[])-1),ROW(147:147)),1),"")</f>
        <v/>
      </c>
      <c r="Q149" s="129" t="str" cm="1">
        <f t="array" ref="Q149">IFERROR(INDEX(InTutoring[],SMALL(IF(InTutoring[Unit 3 Post-Test 1]="Yes",ROW(AssessmentData[])-1),ROW(147:147)),1),"")</f>
        <v/>
      </c>
      <c r="R149" s="129" t="str" cm="1">
        <f t="array" ref="R149">IFERROR(INDEX(InTutoring[],SMALL(IF(InTutoring[Unit 3 Post-Test 2]="Yes",ROW(AssessmentData[])-1),ROW(147:147)),1),"")</f>
        <v/>
      </c>
      <c r="S149" s="129" t="str" cm="1">
        <f t="array" ref="S149">IFERROR(INDEX(InTutoring[],SMALL(IF(InTutoring[Unit 3 Post-Test 3]="Yes",ROW(AssessmentData[])-1),ROW(147:147)),1),"")</f>
        <v/>
      </c>
      <c r="T149" s="129" t="str" cm="1">
        <f t="array" ref="T149">IFERROR(INDEX(InTutoring[],SMALL(IF(InTutoring[Unit 3 Post-Test 4]="Yes",ROW(AssessmentData[])-1),ROW(147:147)),1),"")</f>
        <v/>
      </c>
      <c r="U149" s="129" t="str" cm="1">
        <f t="array" ref="U149">IFERROR(INDEX(InTutoring[],SMALL(IF(InTutoring[Unit 3 Post-Test 5]="Yes",ROW(AssessmentData[])-1),ROW(147:147)),1),"")</f>
        <v/>
      </c>
      <c r="V149" s="132"/>
      <c r="W149" s="129" t="str" cm="1">
        <f t="array" ref="W149">IFERROR(INDEX(InTutoring[],SMALL(IF(InTutoring[Unit 3 Assessment]="Yes",ROW(AssessmentData[])-1),ROW(147:147)),1),"")</f>
        <v/>
      </c>
      <c r="X149" s="129" t="str" cm="1">
        <f t="array" ref="X149">IFERROR(INDEX(InTutoring[],SMALL(IF(InTutoring[Unit 4 Post-Test 1]="Yes",ROW(AssessmentData[])-1),ROW(147:147)),1),"")</f>
        <v/>
      </c>
      <c r="Y149" s="129" t="str" cm="1">
        <f t="array" ref="Y149">IFERROR(INDEX(InTutoring[],SMALL(IF(InTutoring[Unit 4 Post-Test 2]="Yes",ROW(AssessmentData[])-1),ROW(147:147)),1),"")</f>
        <v/>
      </c>
      <c r="Z149" s="129" t="str" cm="1">
        <f t="array" ref="Z149">IFERROR(INDEX(InTutoring[],SMALL(IF(InTutoring[Unit 4 Post-Test 3]="Yes",ROW(AssessmentData[])-1),ROW(147:147)),1),"")</f>
        <v/>
      </c>
      <c r="AA149" s="129" t="str" cm="1">
        <f t="array" ref="AA149">IFERROR(INDEX(InTutoring[],SMALL(IF(InTutoring[Unit 4 Post-Test 4]="Yes",ROW(AssessmentData[])-1),ROW(147:147)),1),"")</f>
        <v/>
      </c>
      <c r="AB149" s="129" t="str" cm="1">
        <f t="array" ref="AB149">IFERROR(INDEX(InTutoring[],SMALL(IF(InTutoring[Unit 4 Post-Test 5]="Yes",ROW(AssessmentData[])-1),ROW(147:147)),1),"")</f>
        <v/>
      </c>
      <c r="AC149" s="132"/>
      <c r="AD149" s="129" t="str" cm="1">
        <f t="array" ref="AD149">IFERROR(INDEX(InTutoring[],SMALL(IF(InTutoring[Unit 4 Assessment]="Yes",ROW(AssessmentData[])-1),ROW(147:147)),1),"")</f>
        <v/>
      </c>
      <c r="AE149" s="129" t="str" cm="1">
        <f t="array" ref="AE149">IFERROR(INDEX(InTutoring[],SMALL(IF(InTutoring[Unit 5 Post-Test 1]="Yes",ROW(AssessmentData[])-1),ROW(147:147)),1),"")</f>
        <v/>
      </c>
      <c r="AF149" s="129" t="str" cm="1">
        <f t="array" ref="AF149">IFERROR(INDEX(InTutoring[],SMALL(IF(InTutoring[Unit 5 Post-Test 2]="Yes",ROW(AssessmentData[])-1),ROW(147:147)),1),"")</f>
        <v/>
      </c>
      <c r="AG149" s="129" t="str" cm="1">
        <f t="array" ref="AG149">IFERROR(INDEX(InTutoring[],SMALL(IF(InTutoring[Unit 5 Post-Test 3]="Yes",ROW(AssessmentData[])-1),ROW(147:147)),1),"")</f>
        <v/>
      </c>
      <c r="AH149" s="129" t="str" cm="1">
        <f t="array" ref="AH149">IFERROR(INDEX(InTutoring[],SMALL(IF(InTutoring[Unit 5 Post-Test 4]="Yes",ROW(AssessmentData[])-1),ROW(147:147)),1),"")</f>
        <v/>
      </c>
      <c r="AI149" s="129" t="str" cm="1">
        <f t="array" ref="AI149">IFERROR(INDEX(InTutoring[],SMALL(IF(InTutoring[Unit 5 Post-Test 5]="Yes",ROW(AssessmentData[])-1),ROW(147:147)),1),"")</f>
        <v/>
      </c>
      <c r="AJ149" s="132"/>
      <c r="AK149" s="129" t="str" cm="1">
        <f t="array" ref="AK149">IFERROR(INDEX(InTutoring[],SMALL(IF(InTutoring[Unit 5 Assessment]="Yes",ROW(AssessmentData[])-1),ROW(147:147)),1),"")</f>
        <v/>
      </c>
      <c r="AL149" s="129" t="str" cm="1">
        <f t="array" ref="AL149">IFERROR(INDEX(InTutoring[],SMALL(IF(InTutoring[Unit 6 Post-Test 1]="Yes",ROW(AssessmentData[])-1),ROW(147:147)),1),"")</f>
        <v/>
      </c>
      <c r="AM149" s="129" t="str" cm="1">
        <f t="array" ref="AM149">IFERROR(INDEX(InTutoring[],SMALL(IF(InTutoring[Unit 6 Post-Test 2]="Yes",ROW(AssessmentData[])-1),ROW(147:147)),1),"")</f>
        <v/>
      </c>
      <c r="AN149" s="129" t="str" cm="1">
        <f t="array" ref="AN149">IFERROR(INDEX(InTutoring[],SMALL(IF(InTutoring[Unit 6 Post-Test 3]="Yes",ROW(AssessmentData[])-1),ROW(147:147)),1),"")</f>
        <v/>
      </c>
      <c r="AO149" s="129" t="str" cm="1">
        <f t="array" ref="AO149">IFERROR(INDEX(InTutoring[],SMALL(IF(InTutoring[Unit 6 Post-Test 4]="Yes",ROW(AssessmentData[])-1),ROW(147:147)),1),"")</f>
        <v/>
      </c>
      <c r="AP149" s="129" t="str" cm="1">
        <f t="array" ref="AP149">IFERROR(INDEX(InTutoring[],SMALL(IF(InTutoring[Unit 6 Post-Test 5]="Yes",ROW(AssessmentData[])-1),ROW(147:147)),1),"")</f>
        <v/>
      </c>
    </row>
    <row r="150" spans="2:42" x14ac:dyDescent="0.25">
      <c r="B150" s="129" t="str" cm="1">
        <f t="array" ref="B150">IFERROR(INDEX(InTutoring[],SMALL(IF(InTutoring[BOY Benchmark]="Yes",ROW(AssessmentData[])-1),ROW(148:148)),1),"")</f>
        <v/>
      </c>
      <c r="C150" s="129" t="str" cm="1">
        <f t="array" ref="C150">IFERROR(INDEX(InTutoring[],SMALL(IF(InTutoring[Unit 1 Post-Test 1]="Yes",ROW(AssessmentData[])-1),ROW(148:148)),1),"")</f>
        <v/>
      </c>
      <c r="D150" s="129" t="str" cm="1">
        <f t="array" ref="D150">IFERROR(INDEX(InTutoring[],SMALL(IF(InTutoring[Unit 1 Post-Test 2]="Yes",ROW(AssessmentData[])-1),ROW(148:148)),1),"")</f>
        <v/>
      </c>
      <c r="E150" s="129" t="str" cm="1">
        <f t="array" ref="E150">IFERROR(INDEX(InTutoring[],SMALL(IF(InTutoring[Unit 1 Post-Test 3]="Yes",ROW(AssessmentData[])-1),ROW(148:148)),1),"")</f>
        <v/>
      </c>
      <c r="F150" s="129" t="str" cm="1">
        <f t="array" ref="F150">IFERROR(INDEX(InTutoring[],SMALL(IF(InTutoring[Unit 1 Post-Test 4]="Yes",ROW(AssessmentData[])-1),ROW(148:148)),1),"")</f>
        <v/>
      </c>
      <c r="G150" s="131"/>
      <c r="H150" s="132"/>
      <c r="I150" s="129" t="str" cm="1">
        <f t="array" ref="I150">IFERROR(INDEX(InTutoring[],SMALL(IF(InTutoring[Unit 1 Assessment]="Yes",ROW(AssessmentData[])-1),ROW(148:148)),1),"")</f>
        <v/>
      </c>
      <c r="J150" s="129" t="str" cm="1">
        <f t="array" ref="J150">IFERROR(INDEX(InTutoring[],SMALL(IF(InTutoring[Unit 2 Post-Test 1]="Yes",ROW(AssessmentData[])-1),ROW(148:148)),1),"")</f>
        <v/>
      </c>
      <c r="K150" s="129" t="str" cm="1">
        <f t="array" ref="K150">IFERROR(INDEX(InTutoring[],SMALL(IF(InTutoring[Unit 2 Post-Test 2]="Yes",ROW(AssessmentData[])-1),ROW(148:148)),1),"")</f>
        <v/>
      </c>
      <c r="L150" s="129" t="str" cm="1">
        <f t="array" ref="L150">IFERROR(INDEX(InTutoring[],SMALL(IF(InTutoring[Unit 2 Post-Test 3]="Yes",ROW(AssessmentData[])-1),ROW(148:148)),1),"")</f>
        <v/>
      </c>
      <c r="M150" s="129" t="str" cm="1">
        <f t="array" ref="M150">IFERROR(INDEX(InTutoring[],SMALL(IF(InTutoring[Unit 2 Post-Test 4]="Yes",ROW(AssessmentData[])-1),ROW(148:148)),1),"")</f>
        <v/>
      </c>
      <c r="N150" s="129" t="str" cm="1">
        <f t="array" ref="N150">IFERROR(INDEX(InTutoring[],SMALL(IF(InTutoring[Unit 2 Post-Test 5]="Yes",ROW(AssessmentData[])-1),ROW(148:148)),1),"")</f>
        <v/>
      </c>
      <c r="O150" s="132"/>
      <c r="P150" s="129" t="str" cm="1">
        <f t="array" ref="P150">IFERROR(INDEX(InTutoring[],SMALL(IF(InTutoring[Unit 2 Assessment]="Yes",ROW(AssessmentData[])-1),ROW(148:148)),1),"")</f>
        <v/>
      </c>
      <c r="Q150" s="129" t="str" cm="1">
        <f t="array" ref="Q150">IFERROR(INDEX(InTutoring[],SMALL(IF(InTutoring[Unit 3 Post-Test 1]="Yes",ROW(AssessmentData[])-1),ROW(148:148)),1),"")</f>
        <v/>
      </c>
      <c r="R150" s="129" t="str" cm="1">
        <f t="array" ref="R150">IFERROR(INDEX(InTutoring[],SMALL(IF(InTutoring[Unit 3 Post-Test 2]="Yes",ROW(AssessmentData[])-1),ROW(148:148)),1),"")</f>
        <v/>
      </c>
      <c r="S150" s="129" t="str" cm="1">
        <f t="array" ref="S150">IFERROR(INDEX(InTutoring[],SMALL(IF(InTutoring[Unit 3 Post-Test 3]="Yes",ROW(AssessmentData[])-1),ROW(148:148)),1),"")</f>
        <v/>
      </c>
      <c r="T150" s="129" t="str" cm="1">
        <f t="array" ref="T150">IFERROR(INDEX(InTutoring[],SMALL(IF(InTutoring[Unit 3 Post-Test 4]="Yes",ROW(AssessmentData[])-1),ROW(148:148)),1),"")</f>
        <v/>
      </c>
      <c r="U150" s="129" t="str" cm="1">
        <f t="array" ref="U150">IFERROR(INDEX(InTutoring[],SMALL(IF(InTutoring[Unit 3 Post-Test 5]="Yes",ROW(AssessmentData[])-1),ROW(148:148)),1),"")</f>
        <v/>
      </c>
      <c r="V150" s="132"/>
      <c r="W150" s="129" t="str" cm="1">
        <f t="array" ref="W150">IFERROR(INDEX(InTutoring[],SMALL(IF(InTutoring[Unit 3 Assessment]="Yes",ROW(AssessmentData[])-1),ROW(148:148)),1),"")</f>
        <v/>
      </c>
      <c r="X150" s="129" t="str" cm="1">
        <f t="array" ref="X150">IFERROR(INDEX(InTutoring[],SMALL(IF(InTutoring[Unit 4 Post-Test 1]="Yes",ROW(AssessmentData[])-1),ROW(148:148)),1),"")</f>
        <v/>
      </c>
      <c r="Y150" s="129" t="str" cm="1">
        <f t="array" ref="Y150">IFERROR(INDEX(InTutoring[],SMALL(IF(InTutoring[Unit 4 Post-Test 2]="Yes",ROW(AssessmentData[])-1),ROW(148:148)),1),"")</f>
        <v/>
      </c>
      <c r="Z150" s="129" t="str" cm="1">
        <f t="array" ref="Z150">IFERROR(INDEX(InTutoring[],SMALL(IF(InTutoring[Unit 4 Post-Test 3]="Yes",ROW(AssessmentData[])-1),ROW(148:148)),1),"")</f>
        <v/>
      </c>
      <c r="AA150" s="129" t="str" cm="1">
        <f t="array" ref="AA150">IFERROR(INDEX(InTutoring[],SMALL(IF(InTutoring[Unit 4 Post-Test 4]="Yes",ROW(AssessmentData[])-1),ROW(148:148)),1),"")</f>
        <v/>
      </c>
      <c r="AB150" s="129" t="str" cm="1">
        <f t="array" ref="AB150">IFERROR(INDEX(InTutoring[],SMALL(IF(InTutoring[Unit 4 Post-Test 5]="Yes",ROW(AssessmentData[])-1),ROW(148:148)),1),"")</f>
        <v/>
      </c>
      <c r="AC150" s="132"/>
      <c r="AD150" s="129" t="str" cm="1">
        <f t="array" ref="AD150">IFERROR(INDEX(InTutoring[],SMALL(IF(InTutoring[Unit 4 Assessment]="Yes",ROW(AssessmentData[])-1),ROW(148:148)),1),"")</f>
        <v/>
      </c>
      <c r="AE150" s="129" t="str" cm="1">
        <f t="array" ref="AE150">IFERROR(INDEX(InTutoring[],SMALL(IF(InTutoring[Unit 5 Post-Test 1]="Yes",ROW(AssessmentData[])-1),ROW(148:148)),1),"")</f>
        <v/>
      </c>
      <c r="AF150" s="129" t="str" cm="1">
        <f t="array" ref="AF150">IFERROR(INDEX(InTutoring[],SMALL(IF(InTutoring[Unit 5 Post-Test 2]="Yes",ROW(AssessmentData[])-1),ROW(148:148)),1),"")</f>
        <v/>
      </c>
      <c r="AG150" s="129" t="str" cm="1">
        <f t="array" ref="AG150">IFERROR(INDEX(InTutoring[],SMALL(IF(InTutoring[Unit 5 Post-Test 3]="Yes",ROW(AssessmentData[])-1),ROW(148:148)),1),"")</f>
        <v/>
      </c>
      <c r="AH150" s="129" t="str" cm="1">
        <f t="array" ref="AH150">IFERROR(INDEX(InTutoring[],SMALL(IF(InTutoring[Unit 5 Post-Test 4]="Yes",ROW(AssessmentData[])-1),ROW(148:148)),1),"")</f>
        <v/>
      </c>
      <c r="AI150" s="129" t="str" cm="1">
        <f t="array" ref="AI150">IFERROR(INDEX(InTutoring[],SMALL(IF(InTutoring[Unit 5 Post-Test 5]="Yes",ROW(AssessmentData[])-1),ROW(148:148)),1),"")</f>
        <v/>
      </c>
      <c r="AJ150" s="132"/>
      <c r="AK150" s="129" t="str" cm="1">
        <f t="array" ref="AK150">IFERROR(INDEX(InTutoring[],SMALL(IF(InTutoring[Unit 5 Assessment]="Yes",ROW(AssessmentData[])-1),ROW(148:148)),1),"")</f>
        <v/>
      </c>
      <c r="AL150" s="129" t="str" cm="1">
        <f t="array" ref="AL150">IFERROR(INDEX(InTutoring[],SMALL(IF(InTutoring[Unit 6 Post-Test 1]="Yes",ROW(AssessmentData[])-1),ROW(148:148)),1),"")</f>
        <v/>
      </c>
      <c r="AM150" s="129" t="str" cm="1">
        <f t="array" ref="AM150">IFERROR(INDEX(InTutoring[],SMALL(IF(InTutoring[Unit 6 Post-Test 2]="Yes",ROW(AssessmentData[])-1),ROW(148:148)),1),"")</f>
        <v/>
      </c>
      <c r="AN150" s="129" t="str" cm="1">
        <f t="array" ref="AN150">IFERROR(INDEX(InTutoring[],SMALL(IF(InTutoring[Unit 6 Post-Test 3]="Yes",ROW(AssessmentData[])-1),ROW(148:148)),1),"")</f>
        <v/>
      </c>
      <c r="AO150" s="129" t="str" cm="1">
        <f t="array" ref="AO150">IFERROR(INDEX(InTutoring[],SMALL(IF(InTutoring[Unit 6 Post-Test 4]="Yes",ROW(AssessmentData[])-1),ROW(148:148)),1),"")</f>
        <v/>
      </c>
      <c r="AP150" s="129" t="str" cm="1">
        <f t="array" ref="AP150">IFERROR(INDEX(InTutoring[],SMALL(IF(InTutoring[Unit 6 Post-Test 5]="Yes",ROW(AssessmentData[])-1),ROW(148:148)),1),"")</f>
        <v/>
      </c>
    </row>
    <row r="151" spans="2:42" x14ac:dyDescent="0.25">
      <c r="B151" s="129" t="str" cm="1">
        <f t="array" ref="B151">IFERROR(INDEX(InTutoring[],SMALL(IF(InTutoring[BOY Benchmark]="Yes",ROW(AssessmentData[])-1),ROW(149:149)),1),"")</f>
        <v/>
      </c>
      <c r="C151" s="129" t="str" cm="1">
        <f t="array" ref="C151">IFERROR(INDEX(InTutoring[],SMALL(IF(InTutoring[Unit 1 Post-Test 1]="Yes",ROW(AssessmentData[])-1),ROW(149:149)),1),"")</f>
        <v/>
      </c>
      <c r="D151" s="129" t="str" cm="1">
        <f t="array" ref="D151">IFERROR(INDEX(InTutoring[],SMALL(IF(InTutoring[Unit 1 Post-Test 2]="Yes",ROW(AssessmentData[])-1),ROW(149:149)),1),"")</f>
        <v/>
      </c>
      <c r="E151" s="129" t="str" cm="1">
        <f t="array" ref="E151">IFERROR(INDEX(InTutoring[],SMALL(IF(InTutoring[Unit 1 Post-Test 3]="Yes",ROW(AssessmentData[])-1),ROW(149:149)),1),"")</f>
        <v/>
      </c>
      <c r="F151" s="129" t="str" cm="1">
        <f t="array" ref="F151">IFERROR(INDEX(InTutoring[],SMALL(IF(InTutoring[Unit 1 Post-Test 4]="Yes",ROW(AssessmentData[])-1),ROW(149:149)),1),"")</f>
        <v/>
      </c>
      <c r="G151" s="131"/>
      <c r="H151" s="132"/>
      <c r="I151" s="129" t="str" cm="1">
        <f t="array" ref="I151">IFERROR(INDEX(InTutoring[],SMALL(IF(InTutoring[Unit 1 Assessment]="Yes",ROW(AssessmentData[])-1),ROW(149:149)),1),"")</f>
        <v/>
      </c>
      <c r="J151" s="129" t="str" cm="1">
        <f t="array" ref="J151">IFERROR(INDEX(InTutoring[],SMALL(IF(InTutoring[Unit 2 Post-Test 1]="Yes",ROW(AssessmentData[])-1),ROW(149:149)),1),"")</f>
        <v/>
      </c>
      <c r="K151" s="129" t="str" cm="1">
        <f t="array" ref="K151">IFERROR(INDEX(InTutoring[],SMALL(IF(InTutoring[Unit 2 Post-Test 2]="Yes",ROW(AssessmentData[])-1),ROW(149:149)),1),"")</f>
        <v/>
      </c>
      <c r="L151" s="129" t="str" cm="1">
        <f t="array" ref="L151">IFERROR(INDEX(InTutoring[],SMALL(IF(InTutoring[Unit 2 Post-Test 3]="Yes",ROW(AssessmentData[])-1),ROW(149:149)),1),"")</f>
        <v/>
      </c>
      <c r="M151" s="129" t="str" cm="1">
        <f t="array" ref="M151">IFERROR(INDEX(InTutoring[],SMALL(IF(InTutoring[Unit 2 Post-Test 4]="Yes",ROW(AssessmentData[])-1),ROW(149:149)),1),"")</f>
        <v/>
      </c>
      <c r="N151" s="129" t="str" cm="1">
        <f t="array" ref="N151">IFERROR(INDEX(InTutoring[],SMALL(IF(InTutoring[Unit 2 Post-Test 5]="Yes",ROW(AssessmentData[])-1),ROW(149:149)),1),"")</f>
        <v/>
      </c>
      <c r="O151" s="132"/>
      <c r="P151" s="129" t="str" cm="1">
        <f t="array" ref="P151">IFERROR(INDEX(InTutoring[],SMALL(IF(InTutoring[Unit 2 Assessment]="Yes",ROW(AssessmentData[])-1),ROW(149:149)),1),"")</f>
        <v/>
      </c>
      <c r="Q151" s="129" t="str" cm="1">
        <f t="array" ref="Q151">IFERROR(INDEX(InTutoring[],SMALL(IF(InTutoring[Unit 3 Post-Test 1]="Yes",ROW(AssessmentData[])-1),ROW(149:149)),1),"")</f>
        <v/>
      </c>
      <c r="R151" s="129" t="str" cm="1">
        <f t="array" ref="R151">IFERROR(INDEX(InTutoring[],SMALL(IF(InTutoring[Unit 3 Post-Test 2]="Yes",ROW(AssessmentData[])-1),ROW(149:149)),1),"")</f>
        <v/>
      </c>
      <c r="S151" s="129" t="str" cm="1">
        <f t="array" ref="S151">IFERROR(INDEX(InTutoring[],SMALL(IF(InTutoring[Unit 3 Post-Test 3]="Yes",ROW(AssessmentData[])-1),ROW(149:149)),1),"")</f>
        <v/>
      </c>
      <c r="T151" s="129" t="str" cm="1">
        <f t="array" ref="T151">IFERROR(INDEX(InTutoring[],SMALL(IF(InTutoring[Unit 3 Post-Test 4]="Yes",ROW(AssessmentData[])-1),ROW(149:149)),1),"")</f>
        <v/>
      </c>
      <c r="U151" s="129" t="str" cm="1">
        <f t="array" ref="U151">IFERROR(INDEX(InTutoring[],SMALL(IF(InTutoring[Unit 3 Post-Test 5]="Yes",ROW(AssessmentData[])-1),ROW(149:149)),1),"")</f>
        <v/>
      </c>
      <c r="V151" s="132"/>
      <c r="W151" s="129" t="str" cm="1">
        <f t="array" ref="W151">IFERROR(INDEX(InTutoring[],SMALL(IF(InTutoring[Unit 3 Assessment]="Yes",ROW(AssessmentData[])-1),ROW(149:149)),1),"")</f>
        <v/>
      </c>
      <c r="X151" s="129" t="str" cm="1">
        <f t="array" ref="X151">IFERROR(INDEX(InTutoring[],SMALL(IF(InTutoring[Unit 4 Post-Test 1]="Yes",ROW(AssessmentData[])-1),ROW(149:149)),1),"")</f>
        <v/>
      </c>
      <c r="Y151" s="129" t="str" cm="1">
        <f t="array" ref="Y151">IFERROR(INDEX(InTutoring[],SMALL(IF(InTutoring[Unit 4 Post-Test 2]="Yes",ROW(AssessmentData[])-1),ROW(149:149)),1),"")</f>
        <v/>
      </c>
      <c r="Z151" s="129" t="str" cm="1">
        <f t="array" ref="Z151">IFERROR(INDEX(InTutoring[],SMALL(IF(InTutoring[Unit 4 Post-Test 3]="Yes",ROW(AssessmentData[])-1),ROW(149:149)),1),"")</f>
        <v/>
      </c>
      <c r="AA151" s="129" t="str" cm="1">
        <f t="array" ref="AA151">IFERROR(INDEX(InTutoring[],SMALL(IF(InTutoring[Unit 4 Post-Test 4]="Yes",ROW(AssessmentData[])-1),ROW(149:149)),1),"")</f>
        <v/>
      </c>
      <c r="AB151" s="129" t="str" cm="1">
        <f t="array" ref="AB151">IFERROR(INDEX(InTutoring[],SMALL(IF(InTutoring[Unit 4 Post-Test 5]="Yes",ROW(AssessmentData[])-1),ROW(149:149)),1),"")</f>
        <v/>
      </c>
      <c r="AC151" s="132"/>
      <c r="AD151" s="129" t="str" cm="1">
        <f t="array" ref="AD151">IFERROR(INDEX(InTutoring[],SMALL(IF(InTutoring[Unit 4 Assessment]="Yes",ROW(AssessmentData[])-1),ROW(149:149)),1),"")</f>
        <v/>
      </c>
      <c r="AE151" s="129" t="str" cm="1">
        <f t="array" ref="AE151">IFERROR(INDEX(InTutoring[],SMALL(IF(InTutoring[Unit 5 Post-Test 1]="Yes",ROW(AssessmentData[])-1),ROW(149:149)),1),"")</f>
        <v/>
      </c>
      <c r="AF151" s="129" t="str" cm="1">
        <f t="array" ref="AF151">IFERROR(INDEX(InTutoring[],SMALL(IF(InTutoring[Unit 5 Post-Test 2]="Yes",ROW(AssessmentData[])-1),ROW(149:149)),1),"")</f>
        <v/>
      </c>
      <c r="AG151" s="129" t="str" cm="1">
        <f t="array" ref="AG151">IFERROR(INDEX(InTutoring[],SMALL(IF(InTutoring[Unit 5 Post-Test 3]="Yes",ROW(AssessmentData[])-1),ROW(149:149)),1),"")</f>
        <v/>
      </c>
      <c r="AH151" s="129" t="str" cm="1">
        <f t="array" ref="AH151">IFERROR(INDEX(InTutoring[],SMALL(IF(InTutoring[Unit 5 Post-Test 4]="Yes",ROW(AssessmentData[])-1),ROW(149:149)),1),"")</f>
        <v/>
      </c>
      <c r="AI151" s="129" t="str" cm="1">
        <f t="array" ref="AI151">IFERROR(INDEX(InTutoring[],SMALL(IF(InTutoring[Unit 5 Post-Test 5]="Yes",ROW(AssessmentData[])-1),ROW(149:149)),1),"")</f>
        <v/>
      </c>
      <c r="AJ151" s="132"/>
      <c r="AK151" s="129" t="str" cm="1">
        <f t="array" ref="AK151">IFERROR(INDEX(InTutoring[],SMALL(IF(InTutoring[Unit 5 Assessment]="Yes",ROW(AssessmentData[])-1),ROW(149:149)),1),"")</f>
        <v/>
      </c>
      <c r="AL151" s="129" t="str" cm="1">
        <f t="array" ref="AL151">IFERROR(INDEX(InTutoring[],SMALL(IF(InTutoring[Unit 6 Post-Test 1]="Yes",ROW(AssessmentData[])-1),ROW(149:149)),1),"")</f>
        <v/>
      </c>
      <c r="AM151" s="129" t="str" cm="1">
        <f t="array" ref="AM151">IFERROR(INDEX(InTutoring[],SMALL(IF(InTutoring[Unit 6 Post-Test 2]="Yes",ROW(AssessmentData[])-1),ROW(149:149)),1),"")</f>
        <v/>
      </c>
      <c r="AN151" s="129" t="str" cm="1">
        <f t="array" ref="AN151">IFERROR(INDEX(InTutoring[],SMALL(IF(InTutoring[Unit 6 Post-Test 3]="Yes",ROW(AssessmentData[])-1),ROW(149:149)),1),"")</f>
        <v/>
      </c>
      <c r="AO151" s="129" t="str" cm="1">
        <f t="array" ref="AO151">IFERROR(INDEX(InTutoring[],SMALL(IF(InTutoring[Unit 6 Post-Test 4]="Yes",ROW(AssessmentData[])-1),ROW(149:149)),1),"")</f>
        <v/>
      </c>
      <c r="AP151" s="129" t="str" cm="1">
        <f t="array" ref="AP151">IFERROR(INDEX(InTutoring[],SMALL(IF(InTutoring[Unit 6 Post-Test 5]="Yes",ROW(AssessmentData[])-1),ROW(149:149)),1),"")</f>
        <v/>
      </c>
    </row>
    <row r="152" spans="2:42" x14ac:dyDescent="0.25">
      <c r="B152" s="129" t="str" cm="1">
        <f t="array" ref="B152">IFERROR(INDEX(InTutoring[],SMALL(IF(InTutoring[BOY Benchmark]="Yes",ROW(AssessmentData[])-1),ROW(150:150)),1),"")</f>
        <v/>
      </c>
      <c r="C152" s="129" t="str" cm="1">
        <f t="array" ref="C152">IFERROR(INDEX(InTutoring[],SMALL(IF(InTutoring[Unit 1 Post-Test 1]="Yes",ROW(AssessmentData[])-1),ROW(150:150)),1),"")</f>
        <v/>
      </c>
      <c r="D152" s="129" t="str" cm="1">
        <f t="array" ref="D152">IFERROR(INDEX(InTutoring[],SMALL(IF(InTutoring[Unit 1 Post-Test 2]="Yes",ROW(AssessmentData[])-1),ROW(150:150)),1),"")</f>
        <v/>
      </c>
      <c r="E152" s="129" t="str" cm="1">
        <f t="array" ref="E152">IFERROR(INDEX(InTutoring[],SMALL(IF(InTutoring[Unit 1 Post-Test 3]="Yes",ROW(AssessmentData[])-1),ROW(150:150)),1),"")</f>
        <v/>
      </c>
      <c r="F152" s="129" t="str" cm="1">
        <f t="array" ref="F152">IFERROR(INDEX(InTutoring[],SMALL(IF(InTutoring[Unit 1 Post-Test 4]="Yes",ROW(AssessmentData[])-1),ROW(150:150)),1),"")</f>
        <v/>
      </c>
      <c r="G152" s="131"/>
      <c r="H152" s="132"/>
      <c r="I152" s="129" t="str" cm="1">
        <f t="array" ref="I152">IFERROR(INDEX(InTutoring[],SMALL(IF(InTutoring[Unit 1 Assessment]="Yes",ROW(AssessmentData[])-1),ROW(150:150)),1),"")</f>
        <v/>
      </c>
      <c r="J152" s="129" t="str" cm="1">
        <f t="array" ref="J152">IFERROR(INDEX(InTutoring[],SMALL(IF(InTutoring[Unit 2 Post-Test 1]="Yes",ROW(AssessmentData[])-1),ROW(150:150)),1),"")</f>
        <v/>
      </c>
      <c r="K152" s="129" t="str" cm="1">
        <f t="array" ref="K152">IFERROR(INDEX(InTutoring[],SMALL(IF(InTutoring[Unit 2 Post-Test 2]="Yes",ROW(AssessmentData[])-1),ROW(150:150)),1),"")</f>
        <v/>
      </c>
      <c r="L152" s="129" t="str" cm="1">
        <f t="array" ref="L152">IFERROR(INDEX(InTutoring[],SMALL(IF(InTutoring[Unit 2 Post-Test 3]="Yes",ROW(AssessmentData[])-1),ROW(150:150)),1),"")</f>
        <v/>
      </c>
      <c r="M152" s="129" t="str" cm="1">
        <f t="array" ref="M152">IFERROR(INDEX(InTutoring[],SMALL(IF(InTutoring[Unit 2 Post-Test 4]="Yes",ROW(AssessmentData[])-1),ROW(150:150)),1),"")</f>
        <v/>
      </c>
      <c r="N152" s="129" t="str" cm="1">
        <f t="array" ref="N152">IFERROR(INDEX(InTutoring[],SMALL(IF(InTutoring[Unit 2 Post-Test 5]="Yes",ROW(AssessmentData[])-1),ROW(150:150)),1),"")</f>
        <v/>
      </c>
      <c r="O152" s="132"/>
      <c r="P152" s="129" t="str" cm="1">
        <f t="array" ref="P152">IFERROR(INDEX(InTutoring[],SMALL(IF(InTutoring[Unit 2 Assessment]="Yes",ROW(AssessmentData[])-1),ROW(150:150)),1),"")</f>
        <v/>
      </c>
      <c r="Q152" s="129" t="str" cm="1">
        <f t="array" ref="Q152">IFERROR(INDEX(InTutoring[],SMALL(IF(InTutoring[Unit 3 Post-Test 1]="Yes",ROW(AssessmentData[])-1),ROW(150:150)),1),"")</f>
        <v/>
      </c>
      <c r="R152" s="129" t="str" cm="1">
        <f t="array" ref="R152">IFERROR(INDEX(InTutoring[],SMALL(IF(InTutoring[Unit 3 Post-Test 2]="Yes",ROW(AssessmentData[])-1),ROW(150:150)),1),"")</f>
        <v/>
      </c>
      <c r="S152" s="129" t="str" cm="1">
        <f t="array" ref="S152">IFERROR(INDEX(InTutoring[],SMALL(IF(InTutoring[Unit 3 Post-Test 3]="Yes",ROW(AssessmentData[])-1),ROW(150:150)),1),"")</f>
        <v/>
      </c>
      <c r="T152" s="129" t="str" cm="1">
        <f t="array" ref="T152">IFERROR(INDEX(InTutoring[],SMALL(IF(InTutoring[Unit 3 Post-Test 4]="Yes",ROW(AssessmentData[])-1),ROW(150:150)),1),"")</f>
        <v/>
      </c>
      <c r="U152" s="129" t="str" cm="1">
        <f t="array" ref="U152">IFERROR(INDEX(InTutoring[],SMALL(IF(InTutoring[Unit 3 Post-Test 5]="Yes",ROW(AssessmentData[])-1),ROW(150:150)),1),"")</f>
        <v/>
      </c>
      <c r="V152" s="132"/>
      <c r="W152" s="129" t="str" cm="1">
        <f t="array" ref="W152">IFERROR(INDEX(InTutoring[],SMALL(IF(InTutoring[Unit 3 Assessment]="Yes",ROW(AssessmentData[])-1),ROW(150:150)),1),"")</f>
        <v/>
      </c>
      <c r="X152" s="129" t="str" cm="1">
        <f t="array" ref="X152">IFERROR(INDEX(InTutoring[],SMALL(IF(InTutoring[Unit 4 Post-Test 1]="Yes",ROW(AssessmentData[])-1),ROW(150:150)),1),"")</f>
        <v/>
      </c>
      <c r="Y152" s="129" t="str" cm="1">
        <f t="array" ref="Y152">IFERROR(INDEX(InTutoring[],SMALL(IF(InTutoring[Unit 4 Post-Test 2]="Yes",ROW(AssessmentData[])-1),ROW(150:150)),1),"")</f>
        <v/>
      </c>
      <c r="Z152" s="129" t="str" cm="1">
        <f t="array" ref="Z152">IFERROR(INDEX(InTutoring[],SMALL(IF(InTutoring[Unit 4 Post-Test 3]="Yes",ROW(AssessmentData[])-1),ROW(150:150)),1),"")</f>
        <v/>
      </c>
      <c r="AA152" s="129" t="str" cm="1">
        <f t="array" ref="AA152">IFERROR(INDEX(InTutoring[],SMALL(IF(InTutoring[Unit 4 Post-Test 4]="Yes",ROW(AssessmentData[])-1),ROW(150:150)),1),"")</f>
        <v/>
      </c>
      <c r="AB152" s="129" t="str" cm="1">
        <f t="array" ref="AB152">IFERROR(INDEX(InTutoring[],SMALL(IF(InTutoring[Unit 4 Post-Test 5]="Yes",ROW(AssessmentData[])-1),ROW(150:150)),1),"")</f>
        <v/>
      </c>
      <c r="AC152" s="132"/>
      <c r="AD152" s="129" t="str" cm="1">
        <f t="array" ref="AD152">IFERROR(INDEX(InTutoring[],SMALL(IF(InTutoring[Unit 4 Assessment]="Yes",ROW(AssessmentData[])-1),ROW(150:150)),1),"")</f>
        <v/>
      </c>
      <c r="AE152" s="129" t="str" cm="1">
        <f t="array" ref="AE152">IFERROR(INDEX(InTutoring[],SMALL(IF(InTutoring[Unit 5 Post-Test 1]="Yes",ROW(AssessmentData[])-1),ROW(150:150)),1),"")</f>
        <v/>
      </c>
      <c r="AF152" s="129" t="str" cm="1">
        <f t="array" ref="AF152">IFERROR(INDEX(InTutoring[],SMALL(IF(InTutoring[Unit 5 Post-Test 2]="Yes",ROW(AssessmentData[])-1),ROW(150:150)),1),"")</f>
        <v/>
      </c>
      <c r="AG152" s="129" t="str" cm="1">
        <f t="array" ref="AG152">IFERROR(INDEX(InTutoring[],SMALL(IF(InTutoring[Unit 5 Post-Test 3]="Yes",ROW(AssessmentData[])-1),ROW(150:150)),1),"")</f>
        <v/>
      </c>
      <c r="AH152" s="129" t="str" cm="1">
        <f t="array" ref="AH152">IFERROR(INDEX(InTutoring[],SMALL(IF(InTutoring[Unit 5 Post-Test 4]="Yes",ROW(AssessmentData[])-1),ROW(150:150)),1),"")</f>
        <v/>
      </c>
      <c r="AI152" s="129" t="str" cm="1">
        <f t="array" ref="AI152">IFERROR(INDEX(InTutoring[],SMALL(IF(InTutoring[Unit 5 Post-Test 5]="Yes",ROW(AssessmentData[])-1),ROW(150:150)),1),"")</f>
        <v/>
      </c>
      <c r="AJ152" s="132"/>
      <c r="AK152" s="129" t="str" cm="1">
        <f t="array" ref="AK152">IFERROR(INDEX(InTutoring[],SMALL(IF(InTutoring[Unit 5 Assessment]="Yes",ROW(AssessmentData[])-1),ROW(150:150)),1),"")</f>
        <v/>
      </c>
      <c r="AL152" s="129" t="str" cm="1">
        <f t="array" ref="AL152">IFERROR(INDEX(InTutoring[],SMALL(IF(InTutoring[Unit 6 Post-Test 1]="Yes",ROW(AssessmentData[])-1),ROW(150:150)),1),"")</f>
        <v/>
      </c>
      <c r="AM152" s="129" t="str" cm="1">
        <f t="array" ref="AM152">IFERROR(INDEX(InTutoring[],SMALL(IF(InTutoring[Unit 6 Post-Test 2]="Yes",ROW(AssessmentData[])-1),ROW(150:150)),1),"")</f>
        <v/>
      </c>
      <c r="AN152" s="129" t="str" cm="1">
        <f t="array" ref="AN152">IFERROR(INDEX(InTutoring[],SMALL(IF(InTutoring[Unit 6 Post-Test 3]="Yes",ROW(AssessmentData[])-1),ROW(150:150)),1),"")</f>
        <v/>
      </c>
      <c r="AO152" s="129" t="str" cm="1">
        <f t="array" ref="AO152">IFERROR(INDEX(InTutoring[],SMALL(IF(InTutoring[Unit 6 Post-Test 4]="Yes",ROW(AssessmentData[])-1),ROW(150:150)),1),"")</f>
        <v/>
      </c>
      <c r="AP152" s="129" t="str" cm="1">
        <f t="array" ref="AP152">IFERROR(INDEX(InTutoring[],SMALL(IF(InTutoring[Unit 6 Post-Test 5]="Yes",ROW(AssessmentData[])-1),ROW(150:150)),1),"")</f>
        <v/>
      </c>
    </row>
    <row r="153" spans="2:42" x14ac:dyDescent="0.25">
      <c r="B153" s="129" t="str" cm="1">
        <f t="array" ref="B153">IFERROR(INDEX(InTutoring[],SMALL(IF(InTutoring[BOY Benchmark]="Yes",ROW(AssessmentData[])-1),ROW(151:151)),1),"")</f>
        <v/>
      </c>
      <c r="C153" s="129" t="str" cm="1">
        <f t="array" ref="C153">IFERROR(INDEX(InTutoring[],SMALL(IF(InTutoring[Unit 1 Post-Test 1]="Yes",ROW(AssessmentData[])-1),ROW(151:151)),1),"")</f>
        <v/>
      </c>
      <c r="D153" s="129" t="str" cm="1">
        <f t="array" ref="D153">IFERROR(INDEX(InTutoring[],SMALL(IF(InTutoring[Unit 1 Post-Test 2]="Yes",ROW(AssessmentData[])-1),ROW(151:151)),1),"")</f>
        <v/>
      </c>
      <c r="E153" s="129" t="str" cm="1">
        <f t="array" ref="E153">IFERROR(INDEX(InTutoring[],SMALL(IF(InTutoring[Unit 1 Post-Test 3]="Yes",ROW(AssessmentData[])-1),ROW(151:151)),1),"")</f>
        <v/>
      </c>
      <c r="F153" s="129" t="str" cm="1">
        <f t="array" ref="F153">IFERROR(INDEX(InTutoring[],SMALL(IF(InTutoring[Unit 1 Post-Test 4]="Yes",ROW(AssessmentData[])-1),ROW(151:151)),1),"")</f>
        <v/>
      </c>
      <c r="G153" s="131"/>
      <c r="H153" s="132"/>
      <c r="I153" s="129" t="str" cm="1">
        <f t="array" ref="I153">IFERROR(INDEX(InTutoring[],SMALL(IF(InTutoring[Unit 1 Assessment]="Yes",ROW(AssessmentData[])-1),ROW(151:151)),1),"")</f>
        <v/>
      </c>
      <c r="J153" s="129" t="str" cm="1">
        <f t="array" ref="J153">IFERROR(INDEX(InTutoring[],SMALL(IF(InTutoring[Unit 2 Post-Test 1]="Yes",ROW(AssessmentData[])-1),ROW(151:151)),1),"")</f>
        <v/>
      </c>
      <c r="K153" s="129" t="str" cm="1">
        <f t="array" ref="K153">IFERROR(INDEX(InTutoring[],SMALL(IF(InTutoring[Unit 2 Post-Test 2]="Yes",ROW(AssessmentData[])-1),ROW(151:151)),1),"")</f>
        <v/>
      </c>
      <c r="L153" s="129" t="str" cm="1">
        <f t="array" ref="L153">IFERROR(INDEX(InTutoring[],SMALL(IF(InTutoring[Unit 2 Post-Test 3]="Yes",ROW(AssessmentData[])-1),ROW(151:151)),1),"")</f>
        <v/>
      </c>
      <c r="M153" s="129" t="str" cm="1">
        <f t="array" ref="M153">IFERROR(INDEX(InTutoring[],SMALL(IF(InTutoring[Unit 2 Post-Test 4]="Yes",ROW(AssessmentData[])-1),ROW(151:151)),1),"")</f>
        <v/>
      </c>
      <c r="N153" s="129" t="str" cm="1">
        <f t="array" ref="N153">IFERROR(INDEX(InTutoring[],SMALL(IF(InTutoring[Unit 2 Post-Test 5]="Yes",ROW(AssessmentData[])-1),ROW(151:151)),1),"")</f>
        <v/>
      </c>
      <c r="O153" s="132"/>
      <c r="P153" s="129" t="str" cm="1">
        <f t="array" ref="P153">IFERROR(INDEX(InTutoring[],SMALL(IF(InTutoring[Unit 2 Assessment]="Yes",ROW(AssessmentData[])-1),ROW(151:151)),1),"")</f>
        <v/>
      </c>
      <c r="Q153" s="129" t="str" cm="1">
        <f t="array" ref="Q153">IFERROR(INDEX(InTutoring[],SMALL(IF(InTutoring[Unit 3 Post-Test 1]="Yes",ROW(AssessmentData[])-1),ROW(151:151)),1),"")</f>
        <v/>
      </c>
      <c r="R153" s="129" t="str" cm="1">
        <f t="array" ref="R153">IFERROR(INDEX(InTutoring[],SMALL(IF(InTutoring[Unit 3 Post-Test 2]="Yes",ROW(AssessmentData[])-1),ROW(151:151)),1),"")</f>
        <v/>
      </c>
      <c r="S153" s="129" t="str" cm="1">
        <f t="array" ref="S153">IFERROR(INDEX(InTutoring[],SMALL(IF(InTutoring[Unit 3 Post-Test 3]="Yes",ROW(AssessmentData[])-1),ROW(151:151)),1),"")</f>
        <v/>
      </c>
      <c r="T153" s="129" t="str" cm="1">
        <f t="array" ref="T153">IFERROR(INDEX(InTutoring[],SMALL(IF(InTutoring[Unit 3 Post-Test 4]="Yes",ROW(AssessmentData[])-1),ROW(151:151)),1),"")</f>
        <v/>
      </c>
      <c r="U153" s="129" t="str" cm="1">
        <f t="array" ref="U153">IFERROR(INDEX(InTutoring[],SMALL(IF(InTutoring[Unit 3 Post-Test 5]="Yes",ROW(AssessmentData[])-1),ROW(151:151)),1),"")</f>
        <v/>
      </c>
      <c r="V153" s="132"/>
      <c r="W153" s="129" t="str" cm="1">
        <f t="array" ref="W153">IFERROR(INDEX(InTutoring[],SMALL(IF(InTutoring[Unit 3 Assessment]="Yes",ROW(AssessmentData[])-1),ROW(151:151)),1),"")</f>
        <v/>
      </c>
      <c r="X153" s="129" t="str" cm="1">
        <f t="array" ref="X153">IFERROR(INDEX(InTutoring[],SMALL(IF(InTutoring[Unit 4 Post-Test 1]="Yes",ROW(AssessmentData[])-1),ROW(151:151)),1),"")</f>
        <v/>
      </c>
      <c r="Y153" s="129" t="str" cm="1">
        <f t="array" ref="Y153">IFERROR(INDEX(InTutoring[],SMALL(IF(InTutoring[Unit 4 Post-Test 2]="Yes",ROW(AssessmentData[])-1),ROW(151:151)),1),"")</f>
        <v/>
      </c>
      <c r="Z153" s="129" t="str" cm="1">
        <f t="array" ref="Z153">IFERROR(INDEX(InTutoring[],SMALL(IF(InTutoring[Unit 4 Post-Test 3]="Yes",ROW(AssessmentData[])-1),ROW(151:151)),1),"")</f>
        <v/>
      </c>
      <c r="AA153" s="129" t="str" cm="1">
        <f t="array" ref="AA153">IFERROR(INDEX(InTutoring[],SMALL(IF(InTutoring[Unit 4 Post-Test 4]="Yes",ROW(AssessmentData[])-1),ROW(151:151)),1),"")</f>
        <v/>
      </c>
      <c r="AB153" s="129" t="str" cm="1">
        <f t="array" ref="AB153">IFERROR(INDEX(InTutoring[],SMALL(IF(InTutoring[Unit 4 Post-Test 5]="Yes",ROW(AssessmentData[])-1),ROW(151:151)),1),"")</f>
        <v/>
      </c>
      <c r="AC153" s="132"/>
      <c r="AD153" s="129" t="str" cm="1">
        <f t="array" ref="AD153">IFERROR(INDEX(InTutoring[],SMALL(IF(InTutoring[Unit 4 Assessment]="Yes",ROW(AssessmentData[])-1),ROW(151:151)),1),"")</f>
        <v/>
      </c>
      <c r="AE153" s="129" t="str" cm="1">
        <f t="array" ref="AE153">IFERROR(INDEX(InTutoring[],SMALL(IF(InTutoring[Unit 5 Post-Test 1]="Yes",ROW(AssessmentData[])-1),ROW(151:151)),1),"")</f>
        <v/>
      </c>
      <c r="AF153" s="129" t="str" cm="1">
        <f t="array" ref="AF153">IFERROR(INDEX(InTutoring[],SMALL(IF(InTutoring[Unit 5 Post-Test 2]="Yes",ROW(AssessmentData[])-1),ROW(151:151)),1),"")</f>
        <v/>
      </c>
      <c r="AG153" s="129" t="str" cm="1">
        <f t="array" ref="AG153">IFERROR(INDEX(InTutoring[],SMALL(IF(InTutoring[Unit 5 Post-Test 3]="Yes",ROW(AssessmentData[])-1),ROW(151:151)),1),"")</f>
        <v/>
      </c>
      <c r="AH153" s="129" t="str" cm="1">
        <f t="array" ref="AH153">IFERROR(INDEX(InTutoring[],SMALL(IF(InTutoring[Unit 5 Post-Test 4]="Yes",ROW(AssessmentData[])-1),ROW(151:151)),1),"")</f>
        <v/>
      </c>
      <c r="AI153" s="129" t="str" cm="1">
        <f t="array" ref="AI153">IFERROR(INDEX(InTutoring[],SMALL(IF(InTutoring[Unit 5 Post-Test 5]="Yes",ROW(AssessmentData[])-1),ROW(151:151)),1),"")</f>
        <v/>
      </c>
      <c r="AJ153" s="132"/>
      <c r="AK153" s="129" t="str" cm="1">
        <f t="array" ref="AK153">IFERROR(INDEX(InTutoring[],SMALL(IF(InTutoring[Unit 5 Assessment]="Yes",ROW(AssessmentData[])-1),ROW(151:151)),1),"")</f>
        <v/>
      </c>
      <c r="AL153" s="129" t="str" cm="1">
        <f t="array" ref="AL153">IFERROR(INDEX(InTutoring[],SMALL(IF(InTutoring[Unit 6 Post-Test 1]="Yes",ROW(AssessmentData[])-1),ROW(151:151)),1),"")</f>
        <v/>
      </c>
      <c r="AM153" s="129" t="str" cm="1">
        <f t="array" ref="AM153">IFERROR(INDEX(InTutoring[],SMALL(IF(InTutoring[Unit 6 Post-Test 2]="Yes",ROW(AssessmentData[])-1),ROW(151:151)),1),"")</f>
        <v/>
      </c>
      <c r="AN153" s="129" t="str" cm="1">
        <f t="array" ref="AN153">IFERROR(INDEX(InTutoring[],SMALL(IF(InTutoring[Unit 6 Post-Test 3]="Yes",ROW(AssessmentData[])-1),ROW(151:151)),1),"")</f>
        <v/>
      </c>
      <c r="AO153" s="129" t="str" cm="1">
        <f t="array" ref="AO153">IFERROR(INDEX(InTutoring[],SMALL(IF(InTutoring[Unit 6 Post-Test 4]="Yes",ROW(AssessmentData[])-1),ROW(151:151)),1),"")</f>
        <v/>
      </c>
      <c r="AP153" s="129" t="str" cm="1">
        <f t="array" ref="AP153">IFERROR(INDEX(InTutoring[],SMALL(IF(InTutoring[Unit 6 Post-Test 5]="Yes",ROW(AssessmentData[])-1),ROW(151:151)),1),"")</f>
        <v/>
      </c>
    </row>
    <row r="154" spans="2:42" x14ac:dyDescent="0.25">
      <c r="B154" s="129" t="str" cm="1">
        <f t="array" ref="B154">IFERROR(INDEX(InTutoring[],SMALL(IF(InTutoring[BOY Benchmark]="Yes",ROW(AssessmentData[])-1),ROW(152:152)),1),"")</f>
        <v/>
      </c>
      <c r="C154" s="129" t="str" cm="1">
        <f t="array" ref="C154">IFERROR(INDEX(InTutoring[],SMALL(IF(InTutoring[Unit 1 Post-Test 1]="Yes",ROW(AssessmentData[])-1),ROW(152:152)),1),"")</f>
        <v/>
      </c>
      <c r="D154" s="129" t="str" cm="1">
        <f t="array" ref="D154">IFERROR(INDEX(InTutoring[],SMALL(IF(InTutoring[Unit 1 Post-Test 2]="Yes",ROW(AssessmentData[])-1),ROW(152:152)),1),"")</f>
        <v/>
      </c>
      <c r="E154" s="129" t="str" cm="1">
        <f t="array" ref="E154">IFERROR(INDEX(InTutoring[],SMALL(IF(InTutoring[Unit 1 Post-Test 3]="Yes",ROW(AssessmentData[])-1),ROW(152:152)),1),"")</f>
        <v/>
      </c>
      <c r="F154" s="129" t="str" cm="1">
        <f t="array" ref="F154">IFERROR(INDEX(InTutoring[],SMALL(IF(InTutoring[Unit 1 Post-Test 4]="Yes",ROW(AssessmentData[])-1),ROW(152:152)),1),"")</f>
        <v/>
      </c>
      <c r="G154" s="131"/>
      <c r="H154" s="132"/>
      <c r="I154" s="129" t="str" cm="1">
        <f t="array" ref="I154">IFERROR(INDEX(InTutoring[],SMALL(IF(InTutoring[Unit 1 Assessment]="Yes",ROW(AssessmentData[])-1),ROW(152:152)),1),"")</f>
        <v/>
      </c>
      <c r="J154" s="129" t="str" cm="1">
        <f t="array" ref="J154">IFERROR(INDEX(InTutoring[],SMALL(IF(InTutoring[Unit 2 Post-Test 1]="Yes",ROW(AssessmentData[])-1),ROW(152:152)),1),"")</f>
        <v/>
      </c>
      <c r="K154" s="129" t="str" cm="1">
        <f t="array" ref="K154">IFERROR(INDEX(InTutoring[],SMALL(IF(InTutoring[Unit 2 Post-Test 2]="Yes",ROW(AssessmentData[])-1),ROW(152:152)),1),"")</f>
        <v/>
      </c>
      <c r="L154" s="129" t="str" cm="1">
        <f t="array" ref="L154">IFERROR(INDEX(InTutoring[],SMALL(IF(InTutoring[Unit 2 Post-Test 3]="Yes",ROW(AssessmentData[])-1),ROW(152:152)),1),"")</f>
        <v/>
      </c>
      <c r="M154" s="129" t="str" cm="1">
        <f t="array" ref="M154">IFERROR(INDEX(InTutoring[],SMALL(IF(InTutoring[Unit 2 Post-Test 4]="Yes",ROW(AssessmentData[])-1),ROW(152:152)),1),"")</f>
        <v/>
      </c>
      <c r="N154" s="129" t="str" cm="1">
        <f t="array" ref="N154">IFERROR(INDEX(InTutoring[],SMALL(IF(InTutoring[Unit 2 Post-Test 5]="Yes",ROW(AssessmentData[])-1),ROW(152:152)),1),"")</f>
        <v/>
      </c>
      <c r="O154" s="132"/>
      <c r="P154" s="129" t="str" cm="1">
        <f t="array" ref="P154">IFERROR(INDEX(InTutoring[],SMALL(IF(InTutoring[Unit 2 Assessment]="Yes",ROW(AssessmentData[])-1),ROW(152:152)),1),"")</f>
        <v/>
      </c>
      <c r="Q154" s="129" t="str" cm="1">
        <f t="array" ref="Q154">IFERROR(INDEX(InTutoring[],SMALL(IF(InTutoring[Unit 3 Post-Test 1]="Yes",ROW(AssessmentData[])-1),ROW(152:152)),1),"")</f>
        <v/>
      </c>
      <c r="R154" s="129" t="str" cm="1">
        <f t="array" ref="R154">IFERROR(INDEX(InTutoring[],SMALL(IF(InTutoring[Unit 3 Post-Test 2]="Yes",ROW(AssessmentData[])-1),ROW(152:152)),1),"")</f>
        <v/>
      </c>
      <c r="S154" s="129" t="str" cm="1">
        <f t="array" ref="S154">IFERROR(INDEX(InTutoring[],SMALL(IF(InTutoring[Unit 3 Post-Test 3]="Yes",ROW(AssessmentData[])-1),ROW(152:152)),1),"")</f>
        <v/>
      </c>
      <c r="T154" s="129" t="str" cm="1">
        <f t="array" ref="T154">IFERROR(INDEX(InTutoring[],SMALL(IF(InTutoring[Unit 3 Post-Test 4]="Yes",ROW(AssessmentData[])-1),ROW(152:152)),1),"")</f>
        <v/>
      </c>
      <c r="U154" s="129" t="str" cm="1">
        <f t="array" ref="U154">IFERROR(INDEX(InTutoring[],SMALL(IF(InTutoring[Unit 3 Post-Test 5]="Yes",ROW(AssessmentData[])-1),ROW(152:152)),1),"")</f>
        <v/>
      </c>
      <c r="V154" s="132"/>
      <c r="W154" s="129" t="str" cm="1">
        <f t="array" ref="W154">IFERROR(INDEX(InTutoring[],SMALL(IF(InTutoring[Unit 3 Assessment]="Yes",ROW(AssessmentData[])-1),ROW(152:152)),1),"")</f>
        <v/>
      </c>
      <c r="X154" s="129" t="str" cm="1">
        <f t="array" ref="X154">IFERROR(INDEX(InTutoring[],SMALL(IF(InTutoring[Unit 4 Post-Test 1]="Yes",ROW(AssessmentData[])-1),ROW(152:152)),1),"")</f>
        <v/>
      </c>
      <c r="Y154" s="129" t="str" cm="1">
        <f t="array" ref="Y154">IFERROR(INDEX(InTutoring[],SMALL(IF(InTutoring[Unit 4 Post-Test 2]="Yes",ROW(AssessmentData[])-1),ROW(152:152)),1),"")</f>
        <v/>
      </c>
      <c r="Z154" s="129" t="str" cm="1">
        <f t="array" ref="Z154">IFERROR(INDEX(InTutoring[],SMALL(IF(InTutoring[Unit 4 Post-Test 3]="Yes",ROW(AssessmentData[])-1),ROW(152:152)),1),"")</f>
        <v/>
      </c>
      <c r="AA154" s="129" t="str" cm="1">
        <f t="array" ref="AA154">IFERROR(INDEX(InTutoring[],SMALL(IF(InTutoring[Unit 4 Post-Test 4]="Yes",ROW(AssessmentData[])-1),ROW(152:152)),1),"")</f>
        <v/>
      </c>
      <c r="AB154" s="129" t="str" cm="1">
        <f t="array" ref="AB154">IFERROR(INDEX(InTutoring[],SMALL(IF(InTutoring[Unit 4 Post-Test 5]="Yes",ROW(AssessmentData[])-1),ROW(152:152)),1),"")</f>
        <v/>
      </c>
      <c r="AC154" s="132"/>
      <c r="AD154" s="129" t="str" cm="1">
        <f t="array" ref="AD154">IFERROR(INDEX(InTutoring[],SMALL(IF(InTutoring[Unit 4 Assessment]="Yes",ROW(AssessmentData[])-1),ROW(152:152)),1),"")</f>
        <v/>
      </c>
      <c r="AE154" s="129" t="str" cm="1">
        <f t="array" ref="AE154">IFERROR(INDEX(InTutoring[],SMALL(IF(InTutoring[Unit 5 Post-Test 1]="Yes",ROW(AssessmentData[])-1),ROW(152:152)),1),"")</f>
        <v/>
      </c>
      <c r="AF154" s="129" t="str" cm="1">
        <f t="array" ref="AF154">IFERROR(INDEX(InTutoring[],SMALL(IF(InTutoring[Unit 5 Post-Test 2]="Yes",ROW(AssessmentData[])-1),ROW(152:152)),1),"")</f>
        <v/>
      </c>
      <c r="AG154" s="129" t="str" cm="1">
        <f t="array" ref="AG154">IFERROR(INDEX(InTutoring[],SMALL(IF(InTutoring[Unit 5 Post-Test 3]="Yes",ROW(AssessmentData[])-1),ROW(152:152)),1),"")</f>
        <v/>
      </c>
      <c r="AH154" s="129" t="str" cm="1">
        <f t="array" ref="AH154">IFERROR(INDEX(InTutoring[],SMALL(IF(InTutoring[Unit 5 Post-Test 4]="Yes",ROW(AssessmentData[])-1),ROW(152:152)),1),"")</f>
        <v/>
      </c>
      <c r="AI154" s="129" t="str" cm="1">
        <f t="array" ref="AI154">IFERROR(INDEX(InTutoring[],SMALL(IF(InTutoring[Unit 5 Post-Test 5]="Yes",ROW(AssessmentData[])-1),ROW(152:152)),1),"")</f>
        <v/>
      </c>
      <c r="AJ154" s="132"/>
      <c r="AK154" s="129" t="str" cm="1">
        <f t="array" ref="AK154">IFERROR(INDEX(InTutoring[],SMALL(IF(InTutoring[Unit 5 Assessment]="Yes",ROW(AssessmentData[])-1),ROW(152:152)),1),"")</f>
        <v/>
      </c>
      <c r="AL154" s="129" t="str" cm="1">
        <f t="array" ref="AL154">IFERROR(INDEX(InTutoring[],SMALL(IF(InTutoring[Unit 6 Post-Test 1]="Yes",ROW(AssessmentData[])-1),ROW(152:152)),1),"")</f>
        <v/>
      </c>
      <c r="AM154" s="129" t="str" cm="1">
        <f t="array" ref="AM154">IFERROR(INDEX(InTutoring[],SMALL(IF(InTutoring[Unit 6 Post-Test 2]="Yes",ROW(AssessmentData[])-1),ROW(152:152)),1),"")</f>
        <v/>
      </c>
      <c r="AN154" s="129" t="str" cm="1">
        <f t="array" ref="AN154">IFERROR(INDEX(InTutoring[],SMALL(IF(InTutoring[Unit 6 Post-Test 3]="Yes",ROW(AssessmentData[])-1),ROW(152:152)),1),"")</f>
        <v/>
      </c>
      <c r="AO154" s="129" t="str" cm="1">
        <f t="array" ref="AO154">IFERROR(INDEX(InTutoring[],SMALL(IF(InTutoring[Unit 6 Post-Test 4]="Yes",ROW(AssessmentData[])-1),ROW(152:152)),1),"")</f>
        <v/>
      </c>
      <c r="AP154" s="129" t="str" cm="1">
        <f t="array" ref="AP154">IFERROR(INDEX(InTutoring[],SMALL(IF(InTutoring[Unit 6 Post-Test 5]="Yes",ROW(AssessmentData[])-1),ROW(152:152)),1),"")</f>
        <v/>
      </c>
    </row>
    <row r="155" spans="2:42" x14ac:dyDescent="0.25">
      <c r="B155" s="129" t="str" cm="1">
        <f t="array" ref="B155">IFERROR(INDEX(InTutoring[],SMALL(IF(InTutoring[BOY Benchmark]="Yes",ROW(AssessmentData[])-1),ROW(153:153)),1),"")</f>
        <v/>
      </c>
      <c r="C155" s="129" t="str" cm="1">
        <f t="array" ref="C155">IFERROR(INDEX(InTutoring[],SMALL(IF(InTutoring[Unit 1 Post-Test 1]="Yes",ROW(AssessmentData[])-1),ROW(153:153)),1),"")</f>
        <v/>
      </c>
      <c r="D155" s="129" t="str" cm="1">
        <f t="array" ref="D155">IFERROR(INDEX(InTutoring[],SMALL(IF(InTutoring[Unit 1 Post-Test 2]="Yes",ROW(AssessmentData[])-1),ROW(153:153)),1),"")</f>
        <v/>
      </c>
      <c r="E155" s="129" t="str" cm="1">
        <f t="array" ref="E155">IFERROR(INDEX(InTutoring[],SMALL(IF(InTutoring[Unit 1 Post-Test 3]="Yes",ROW(AssessmentData[])-1),ROW(153:153)),1),"")</f>
        <v/>
      </c>
      <c r="F155" s="129" t="str" cm="1">
        <f t="array" ref="F155">IFERROR(INDEX(InTutoring[],SMALL(IF(InTutoring[Unit 1 Post-Test 4]="Yes",ROW(AssessmentData[])-1),ROW(153:153)),1),"")</f>
        <v/>
      </c>
      <c r="G155" s="131"/>
      <c r="H155" s="132"/>
      <c r="I155" s="129" t="str" cm="1">
        <f t="array" ref="I155">IFERROR(INDEX(InTutoring[],SMALL(IF(InTutoring[Unit 1 Assessment]="Yes",ROW(AssessmentData[])-1),ROW(153:153)),1),"")</f>
        <v/>
      </c>
      <c r="J155" s="129" t="str" cm="1">
        <f t="array" ref="J155">IFERROR(INDEX(InTutoring[],SMALL(IF(InTutoring[Unit 2 Post-Test 1]="Yes",ROW(AssessmentData[])-1),ROW(153:153)),1),"")</f>
        <v/>
      </c>
      <c r="K155" s="129" t="str" cm="1">
        <f t="array" ref="K155">IFERROR(INDEX(InTutoring[],SMALL(IF(InTutoring[Unit 2 Post-Test 2]="Yes",ROW(AssessmentData[])-1),ROW(153:153)),1),"")</f>
        <v/>
      </c>
      <c r="L155" s="129" t="str" cm="1">
        <f t="array" ref="L155">IFERROR(INDEX(InTutoring[],SMALL(IF(InTutoring[Unit 2 Post-Test 3]="Yes",ROW(AssessmentData[])-1),ROW(153:153)),1),"")</f>
        <v/>
      </c>
      <c r="M155" s="129" t="str" cm="1">
        <f t="array" ref="M155">IFERROR(INDEX(InTutoring[],SMALL(IF(InTutoring[Unit 2 Post-Test 4]="Yes",ROW(AssessmentData[])-1),ROW(153:153)),1),"")</f>
        <v/>
      </c>
      <c r="N155" s="129" t="str" cm="1">
        <f t="array" ref="N155">IFERROR(INDEX(InTutoring[],SMALL(IF(InTutoring[Unit 2 Post-Test 5]="Yes",ROW(AssessmentData[])-1),ROW(153:153)),1),"")</f>
        <v/>
      </c>
      <c r="O155" s="132"/>
      <c r="P155" s="129" t="str" cm="1">
        <f t="array" ref="P155">IFERROR(INDEX(InTutoring[],SMALL(IF(InTutoring[Unit 2 Assessment]="Yes",ROW(AssessmentData[])-1),ROW(153:153)),1),"")</f>
        <v/>
      </c>
      <c r="Q155" s="129" t="str" cm="1">
        <f t="array" ref="Q155">IFERROR(INDEX(InTutoring[],SMALL(IF(InTutoring[Unit 3 Post-Test 1]="Yes",ROW(AssessmentData[])-1),ROW(153:153)),1),"")</f>
        <v/>
      </c>
      <c r="R155" s="129" t="str" cm="1">
        <f t="array" ref="R155">IFERROR(INDEX(InTutoring[],SMALL(IF(InTutoring[Unit 3 Post-Test 2]="Yes",ROW(AssessmentData[])-1),ROW(153:153)),1),"")</f>
        <v/>
      </c>
      <c r="S155" s="129" t="str" cm="1">
        <f t="array" ref="S155">IFERROR(INDEX(InTutoring[],SMALL(IF(InTutoring[Unit 3 Post-Test 3]="Yes",ROW(AssessmentData[])-1),ROW(153:153)),1),"")</f>
        <v/>
      </c>
      <c r="T155" s="129" t="str" cm="1">
        <f t="array" ref="T155">IFERROR(INDEX(InTutoring[],SMALL(IF(InTutoring[Unit 3 Post-Test 4]="Yes",ROW(AssessmentData[])-1),ROW(153:153)),1),"")</f>
        <v/>
      </c>
      <c r="U155" s="129" t="str" cm="1">
        <f t="array" ref="U155">IFERROR(INDEX(InTutoring[],SMALL(IF(InTutoring[Unit 3 Post-Test 5]="Yes",ROW(AssessmentData[])-1),ROW(153:153)),1),"")</f>
        <v/>
      </c>
      <c r="V155" s="132"/>
      <c r="W155" s="129" t="str" cm="1">
        <f t="array" ref="W155">IFERROR(INDEX(InTutoring[],SMALL(IF(InTutoring[Unit 3 Assessment]="Yes",ROW(AssessmentData[])-1),ROW(153:153)),1),"")</f>
        <v/>
      </c>
      <c r="X155" s="129" t="str" cm="1">
        <f t="array" ref="X155">IFERROR(INDEX(InTutoring[],SMALL(IF(InTutoring[Unit 4 Post-Test 1]="Yes",ROW(AssessmentData[])-1),ROW(153:153)),1),"")</f>
        <v/>
      </c>
      <c r="Y155" s="129" t="str" cm="1">
        <f t="array" ref="Y155">IFERROR(INDEX(InTutoring[],SMALL(IF(InTutoring[Unit 4 Post-Test 2]="Yes",ROW(AssessmentData[])-1),ROW(153:153)),1),"")</f>
        <v/>
      </c>
      <c r="Z155" s="129" t="str" cm="1">
        <f t="array" ref="Z155">IFERROR(INDEX(InTutoring[],SMALL(IF(InTutoring[Unit 4 Post-Test 3]="Yes",ROW(AssessmentData[])-1),ROW(153:153)),1),"")</f>
        <v/>
      </c>
      <c r="AA155" s="129" t="str" cm="1">
        <f t="array" ref="AA155">IFERROR(INDEX(InTutoring[],SMALL(IF(InTutoring[Unit 4 Post-Test 4]="Yes",ROW(AssessmentData[])-1),ROW(153:153)),1),"")</f>
        <v/>
      </c>
      <c r="AB155" s="129" t="str" cm="1">
        <f t="array" ref="AB155">IFERROR(INDEX(InTutoring[],SMALL(IF(InTutoring[Unit 4 Post-Test 5]="Yes",ROW(AssessmentData[])-1),ROW(153:153)),1),"")</f>
        <v/>
      </c>
      <c r="AC155" s="132"/>
      <c r="AD155" s="129" t="str" cm="1">
        <f t="array" ref="AD155">IFERROR(INDEX(InTutoring[],SMALL(IF(InTutoring[Unit 4 Assessment]="Yes",ROW(AssessmentData[])-1),ROW(153:153)),1),"")</f>
        <v/>
      </c>
      <c r="AE155" s="129" t="str" cm="1">
        <f t="array" ref="AE155">IFERROR(INDEX(InTutoring[],SMALL(IF(InTutoring[Unit 5 Post-Test 1]="Yes",ROW(AssessmentData[])-1),ROW(153:153)),1),"")</f>
        <v/>
      </c>
      <c r="AF155" s="129" t="str" cm="1">
        <f t="array" ref="AF155">IFERROR(INDEX(InTutoring[],SMALL(IF(InTutoring[Unit 5 Post-Test 2]="Yes",ROW(AssessmentData[])-1),ROW(153:153)),1),"")</f>
        <v/>
      </c>
      <c r="AG155" s="129" t="str" cm="1">
        <f t="array" ref="AG155">IFERROR(INDEX(InTutoring[],SMALL(IF(InTutoring[Unit 5 Post-Test 3]="Yes",ROW(AssessmentData[])-1),ROW(153:153)),1),"")</f>
        <v/>
      </c>
      <c r="AH155" s="129" t="str" cm="1">
        <f t="array" ref="AH155">IFERROR(INDEX(InTutoring[],SMALL(IF(InTutoring[Unit 5 Post-Test 4]="Yes",ROW(AssessmentData[])-1),ROW(153:153)),1),"")</f>
        <v/>
      </c>
      <c r="AI155" s="129" t="str" cm="1">
        <f t="array" ref="AI155">IFERROR(INDEX(InTutoring[],SMALL(IF(InTutoring[Unit 5 Post-Test 5]="Yes",ROW(AssessmentData[])-1),ROW(153:153)),1),"")</f>
        <v/>
      </c>
      <c r="AJ155" s="132"/>
      <c r="AK155" s="129" t="str" cm="1">
        <f t="array" ref="AK155">IFERROR(INDEX(InTutoring[],SMALL(IF(InTutoring[Unit 5 Assessment]="Yes",ROW(AssessmentData[])-1),ROW(153:153)),1),"")</f>
        <v/>
      </c>
      <c r="AL155" s="129" t="str" cm="1">
        <f t="array" ref="AL155">IFERROR(INDEX(InTutoring[],SMALL(IF(InTutoring[Unit 6 Post-Test 1]="Yes",ROW(AssessmentData[])-1),ROW(153:153)),1),"")</f>
        <v/>
      </c>
      <c r="AM155" s="129" t="str" cm="1">
        <f t="array" ref="AM155">IFERROR(INDEX(InTutoring[],SMALL(IF(InTutoring[Unit 6 Post-Test 2]="Yes",ROW(AssessmentData[])-1),ROW(153:153)),1),"")</f>
        <v/>
      </c>
      <c r="AN155" s="129" t="str" cm="1">
        <f t="array" ref="AN155">IFERROR(INDEX(InTutoring[],SMALL(IF(InTutoring[Unit 6 Post-Test 3]="Yes",ROW(AssessmentData[])-1),ROW(153:153)),1),"")</f>
        <v/>
      </c>
      <c r="AO155" s="129" t="str" cm="1">
        <f t="array" ref="AO155">IFERROR(INDEX(InTutoring[],SMALL(IF(InTutoring[Unit 6 Post-Test 4]="Yes",ROW(AssessmentData[])-1),ROW(153:153)),1),"")</f>
        <v/>
      </c>
      <c r="AP155" s="129" t="str" cm="1">
        <f t="array" ref="AP155">IFERROR(INDEX(InTutoring[],SMALL(IF(InTutoring[Unit 6 Post-Test 5]="Yes",ROW(AssessmentData[])-1),ROW(153:153)),1),"")</f>
        <v/>
      </c>
    </row>
    <row r="156" spans="2:42" x14ac:dyDescent="0.25">
      <c r="B156" s="129" t="str" cm="1">
        <f t="array" ref="B156">IFERROR(INDEX(InTutoring[],SMALL(IF(InTutoring[BOY Benchmark]="Yes",ROW(AssessmentData[])-1),ROW(154:154)),1),"")</f>
        <v/>
      </c>
      <c r="C156" s="129" t="str" cm="1">
        <f t="array" ref="C156">IFERROR(INDEX(InTutoring[],SMALL(IF(InTutoring[Unit 1 Post-Test 1]="Yes",ROW(AssessmentData[])-1),ROW(154:154)),1),"")</f>
        <v/>
      </c>
      <c r="D156" s="129" t="str" cm="1">
        <f t="array" ref="D156">IFERROR(INDEX(InTutoring[],SMALL(IF(InTutoring[Unit 1 Post-Test 2]="Yes",ROW(AssessmentData[])-1),ROW(154:154)),1),"")</f>
        <v/>
      </c>
      <c r="E156" s="129" t="str" cm="1">
        <f t="array" ref="E156">IFERROR(INDEX(InTutoring[],SMALL(IF(InTutoring[Unit 1 Post-Test 3]="Yes",ROW(AssessmentData[])-1),ROW(154:154)),1),"")</f>
        <v/>
      </c>
      <c r="F156" s="129" t="str" cm="1">
        <f t="array" ref="F156">IFERROR(INDEX(InTutoring[],SMALL(IF(InTutoring[Unit 1 Post-Test 4]="Yes",ROW(AssessmentData[])-1),ROW(154:154)),1),"")</f>
        <v/>
      </c>
      <c r="G156" s="131"/>
      <c r="H156" s="132"/>
      <c r="I156" s="129" t="str" cm="1">
        <f t="array" ref="I156">IFERROR(INDEX(InTutoring[],SMALL(IF(InTutoring[Unit 1 Assessment]="Yes",ROW(AssessmentData[])-1),ROW(154:154)),1),"")</f>
        <v/>
      </c>
      <c r="J156" s="129" t="str" cm="1">
        <f t="array" ref="J156">IFERROR(INDEX(InTutoring[],SMALL(IF(InTutoring[Unit 2 Post-Test 1]="Yes",ROW(AssessmentData[])-1),ROW(154:154)),1),"")</f>
        <v/>
      </c>
      <c r="K156" s="129" t="str" cm="1">
        <f t="array" ref="K156">IFERROR(INDEX(InTutoring[],SMALL(IF(InTutoring[Unit 2 Post-Test 2]="Yes",ROW(AssessmentData[])-1),ROW(154:154)),1),"")</f>
        <v/>
      </c>
      <c r="L156" s="129" t="str" cm="1">
        <f t="array" ref="L156">IFERROR(INDEX(InTutoring[],SMALL(IF(InTutoring[Unit 2 Post-Test 3]="Yes",ROW(AssessmentData[])-1),ROW(154:154)),1),"")</f>
        <v/>
      </c>
      <c r="M156" s="129" t="str" cm="1">
        <f t="array" ref="M156">IFERROR(INDEX(InTutoring[],SMALL(IF(InTutoring[Unit 2 Post-Test 4]="Yes",ROW(AssessmentData[])-1),ROW(154:154)),1),"")</f>
        <v/>
      </c>
      <c r="N156" s="129" t="str" cm="1">
        <f t="array" ref="N156">IFERROR(INDEX(InTutoring[],SMALL(IF(InTutoring[Unit 2 Post-Test 5]="Yes",ROW(AssessmentData[])-1),ROW(154:154)),1),"")</f>
        <v/>
      </c>
      <c r="O156" s="132"/>
      <c r="P156" s="129" t="str" cm="1">
        <f t="array" ref="P156">IFERROR(INDEX(InTutoring[],SMALL(IF(InTutoring[Unit 2 Assessment]="Yes",ROW(AssessmentData[])-1),ROW(154:154)),1),"")</f>
        <v/>
      </c>
      <c r="Q156" s="129" t="str" cm="1">
        <f t="array" ref="Q156">IFERROR(INDEX(InTutoring[],SMALL(IF(InTutoring[Unit 3 Post-Test 1]="Yes",ROW(AssessmentData[])-1),ROW(154:154)),1),"")</f>
        <v/>
      </c>
      <c r="R156" s="129" t="str" cm="1">
        <f t="array" ref="R156">IFERROR(INDEX(InTutoring[],SMALL(IF(InTutoring[Unit 3 Post-Test 2]="Yes",ROW(AssessmentData[])-1),ROW(154:154)),1),"")</f>
        <v/>
      </c>
      <c r="S156" s="129" t="str" cm="1">
        <f t="array" ref="S156">IFERROR(INDEX(InTutoring[],SMALL(IF(InTutoring[Unit 3 Post-Test 3]="Yes",ROW(AssessmentData[])-1),ROW(154:154)),1),"")</f>
        <v/>
      </c>
      <c r="T156" s="129" t="str" cm="1">
        <f t="array" ref="T156">IFERROR(INDEX(InTutoring[],SMALL(IF(InTutoring[Unit 3 Post-Test 4]="Yes",ROW(AssessmentData[])-1),ROW(154:154)),1),"")</f>
        <v/>
      </c>
      <c r="U156" s="129" t="str" cm="1">
        <f t="array" ref="U156">IFERROR(INDEX(InTutoring[],SMALL(IF(InTutoring[Unit 3 Post-Test 5]="Yes",ROW(AssessmentData[])-1),ROW(154:154)),1),"")</f>
        <v/>
      </c>
      <c r="V156" s="132"/>
      <c r="W156" s="129" t="str" cm="1">
        <f t="array" ref="W156">IFERROR(INDEX(InTutoring[],SMALL(IF(InTutoring[Unit 3 Assessment]="Yes",ROW(AssessmentData[])-1),ROW(154:154)),1),"")</f>
        <v/>
      </c>
      <c r="X156" s="129" t="str" cm="1">
        <f t="array" ref="X156">IFERROR(INDEX(InTutoring[],SMALL(IF(InTutoring[Unit 4 Post-Test 1]="Yes",ROW(AssessmentData[])-1),ROW(154:154)),1),"")</f>
        <v/>
      </c>
      <c r="Y156" s="129" t="str" cm="1">
        <f t="array" ref="Y156">IFERROR(INDEX(InTutoring[],SMALL(IF(InTutoring[Unit 4 Post-Test 2]="Yes",ROW(AssessmentData[])-1),ROW(154:154)),1),"")</f>
        <v/>
      </c>
      <c r="Z156" s="129" t="str" cm="1">
        <f t="array" ref="Z156">IFERROR(INDEX(InTutoring[],SMALL(IF(InTutoring[Unit 4 Post-Test 3]="Yes",ROW(AssessmentData[])-1),ROW(154:154)),1),"")</f>
        <v/>
      </c>
      <c r="AA156" s="129" t="str" cm="1">
        <f t="array" ref="AA156">IFERROR(INDEX(InTutoring[],SMALL(IF(InTutoring[Unit 4 Post-Test 4]="Yes",ROW(AssessmentData[])-1),ROW(154:154)),1),"")</f>
        <v/>
      </c>
      <c r="AB156" s="129" t="str" cm="1">
        <f t="array" ref="AB156">IFERROR(INDEX(InTutoring[],SMALL(IF(InTutoring[Unit 4 Post-Test 5]="Yes",ROW(AssessmentData[])-1),ROW(154:154)),1),"")</f>
        <v/>
      </c>
      <c r="AC156" s="132"/>
      <c r="AD156" s="129" t="str" cm="1">
        <f t="array" ref="AD156">IFERROR(INDEX(InTutoring[],SMALL(IF(InTutoring[Unit 4 Assessment]="Yes",ROW(AssessmentData[])-1),ROW(154:154)),1),"")</f>
        <v/>
      </c>
      <c r="AE156" s="129" t="str" cm="1">
        <f t="array" ref="AE156">IFERROR(INDEX(InTutoring[],SMALL(IF(InTutoring[Unit 5 Post-Test 1]="Yes",ROW(AssessmentData[])-1),ROW(154:154)),1),"")</f>
        <v/>
      </c>
      <c r="AF156" s="129" t="str" cm="1">
        <f t="array" ref="AF156">IFERROR(INDEX(InTutoring[],SMALL(IF(InTutoring[Unit 5 Post-Test 2]="Yes",ROW(AssessmentData[])-1),ROW(154:154)),1),"")</f>
        <v/>
      </c>
      <c r="AG156" s="129" t="str" cm="1">
        <f t="array" ref="AG156">IFERROR(INDEX(InTutoring[],SMALL(IF(InTutoring[Unit 5 Post-Test 3]="Yes",ROW(AssessmentData[])-1),ROW(154:154)),1),"")</f>
        <v/>
      </c>
      <c r="AH156" s="129" t="str" cm="1">
        <f t="array" ref="AH156">IFERROR(INDEX(InTutoring[],SMALL(IF(InTutoring[Unit 5 Post-Test 4]="Yes",ROW(AssessmentData[])-1),ROW(154:154)),1),"")</f>
        <v/>
      </c>
      <c r="AI156" s="129" t="str" cm="1">
        <f t="array" ref="AI156">IFERROR(INDEX(InTutoring[],SMALL(IF(InTutoring[Unit 5 Post-Test 5]="Yes",ROW(AssessmentData[])-1),ROW(154:154)),1),"")</f>
        <v/>
      </c>
      <c r="AJ156" s="132"/>
      <c r="AK156" s="129" t="str" cm="1">
        <f t="array" ref="AK156">IFERROR(INDEX(InTutoring[],SMALL(IF(InTutoring[Unit 5 Assessment]="Yes",ROW(AssessmentData[])-1),ROW(154:154)),1),"")</f>
        <v/>
      </c>
      <c r="AL156" s="129" t="str" cm="1">
        <f t="array" ref="AL156">IFERROR(INDEX(InTutoring[],SMALL(IF(InTutoring[Unit 6 Post-Test 1]="Yes",ROW(AssessmentData[])-1),ROW(154:154)),1),"")</f>
        <v/>
      </c>
      <c r="AM156" s="129" t="str" cm="1">
        <f t="array" ref="AM156">IFERROR(INDEX(InTutoring[],SMALL(IF(InTutoring[Unit 6 Post-Test 2]="Yes",ROW(AssessmentData[])-1),ROW(154:154)),1),"")</f>
        <v/>
      </c>
      <c r="AN156" s="129" t="str" cm="1">
        <f t="array" ref="AN156">IFERROR(INDEX(InTutoring[],SMALL(IF(InTutoring[Unit 6 Post-Test 3]="Yes",ROW(AssessmentData[])-1),ROW(154:154)),1),"")</f>
        <v/>
      </c>
      <c r="AO156" s="129" t="str" cm="1">
        <f t="array" ref="AO156">IFERROR(INDEX(InTutoring[],SMALL(IF(InTutoring[Unit 6 Post-Test 4]="Yes",ROW(AssessmentData[])-1),ROW(154:154)),1),"")</f>
        <v/>
      </c>
      <c r="AP156" s="129" t="str" cm="1">
        <f t="array" ref="AP156">IFERROR(INDEX(InTutoring[],SMALL(IF(InTutoring[Unit 6 Post-Test 5]="Yes",ROW(AssessmentData[])-1),ROW(154:154)),1),"")</f>
        <v/>
      </c>
    </row>
    <row r="157" spans="2:42" x14ac:dyDescent="0.25">
      <c r="B157" s="129" t="str" cm="1">
        <f t="array" ref="B157">IFERROR(INDEX(InTutoring[],SMALL(IF(InTutoring[BOY Benchmark]="Yes",ROW(AssessmentData[])-1),ROW(155:155)),1),"")</f>
        <v/>
      </c>
      <c r="C157" s="129" t="str" cm="1">
        <f t="array" ref="C157">IFERROR(INDEX(InTutoring[],SMALL(IF(InTutoring[Unit 1 Post-Test 1]="Yes",ROW(AssessmentData[])-1),ROW(155:155)),1),"")</f>
        <v/>
      </c>
      <c r="D157" s="129" t="str" cm="1">
        <f t="array" ref="D157">IFERROR(INDEX(InTutoring[],SMALL(IF(InTutoring[Unit 1 Post-Test 2]="Yes",ROW(AssessmentData[])-1),ROW(155:155)),1),"")</f>
        <v/>
      </c>
      <c r="E157" s="129" t="str" cm="1">
        <f t="array" ref="E157">IFERROR(INDEX(InTutoring[],SMALL(IF(InTutoring[Unit 1 Post-Test 3]="Yes",ROW(AssessmentData[])-1),ROW(155:155)),1),"")</f>
        <v/>
      </c>
      <c r="F157" s="129" t="str" cm="1">
        <f t="array" ref="F157">IFERROR(INDEX(InTutoring[],SMALL(IF(InTutoring[Unit 1 Post-Test 4]="Yes",ROW(AssessmentData[])-1),ROW(155:155)),1),"")</f>
        <v/>
      </c>
      <c r="G157" s="131"/>
      <c r="H157" s="132"/>
      <c r="I157" s="129" t="str" cm="1">
        <f t="array" ref="I157">IFERROR(INDEX(InTutoring[],SMALL(IF(InTutoring[Unit 1 Assessment]="Yes",ROW(AssessmentData[])-1),ROW(155:155)),1),"")</f>
        <v/>
      </c>
      <c r="J157" s="129" t="str" cm="1">
        <f t="array" ref="J157">IFERROR(INDEX(InTutoring[],SMALL(IF(InTutoring[Unit 2 Post-Test 1]="Yes",ROW(AssessmentData[])-1),ROW(155:155)),1),"")</f>
        <v/>
      </c>
      <c r="K157" s="129" t="str" cm="1">
        <f t="array" ref="K157">IFERROR(INDEX(InTutoring[],SMALL(IF(InTutoring[Unit 2 Post-Test 2]="Yes",ROW(AssessmentData[])-1),ROW(155:155)),1),"")</f>
        <v/>
      </c>
      <c r="L157" s="129" t="str" cm="1">
        <f t="array" ref="L157">IFERROR(INDEX(InTutoring[],SMALL(IF(InTutoring[Unit 2 Post-Test 3]="Yes",ROW(AssessmentData[])-1),ROW(155:155)),1),"")</f>
        <v/>
      </c>
      <c r="M157" s="129" t="str" cm="1">
        <f t="array" ref="M157">IFERROR(INDEX(InTutoring[],SMALL(IF(InTutoring[Unit 2 Post-Test 4]="Yes",ROW(AssessmentData[])-1),ROW(155:155)),1),"")</f>
        <v/>
      </c>
      <c r="N157" s="129" t="str" cm="1">
        <f t="array" ref="N157">IFERROR(INDEX(InTutoring[],SMALL(IF(InTutoring[Unit 2 Post-Test 5]="Yes",ROW(AssessmentData[])-1),ROW(155:155)),1),"")</f>
        <v/>
      </c>
      <c r="O157" s="132"/>
      <c r="P157" s="129" t="str" cm="1">
        <f t="array" ref="P157">IFERROR(INDEX(InTutoring[],SMALL(IF(InTutoring[Unit 2 Assessment]="Yes",ROW(AssessmentData[])-1),ROW(155:155)),1),"")</f>
        <v/>
      </c>
      <c r="Q157" s="129" t="str" cm="1">
        <f t="array" ref="Q157">IFERROR(INDEX(InTutoring[],SMALL(IF(InTutoring[Unit 3 Post-Test 1]="Yes",ROW(AssessmentData[])-1),ROW(155:155)),1),"")</f>
        <v/>
      </c>
      <c r="R157" s="129" t="str" cm="1">
        <f t="array" ref="R157">IFERROR(INDEX(InTutoring[],SMALL(IF(InTutoring[Unit 3 Post-Test 2]="Yes",ROW(AssessmentData[])-1),ROW(155:155)),1),"")</f>
        <v/>
      </c>
      <c r="S157" s="129" t="str" cm="1">
        <f t="array" ref="S157">IFERROR(INDEX(InTutoring[],SMALL(IF(InTutoring[Unit 3 Post-Test 3]="Yes",ROW(AssessmentData[])-1),ROW(155:155)),1),"")</f>
        <v/>
      </c>
      <c r="T157" s="129" t="str" cm="1">
        <f t="array" ref="T157">IFERROR(INDEX(InTutoring[],SMALL(IF(InTutoring[Unit 3 Post-Test 4]="Yes",ROW(AssessmentData[])-1),ROW(155:155)),1),"")</f>
        <v/>
      </c>
      <c r="U157" s="129" t="str" cm="1">
        <f t="array" ref="U157">IFERROR(INDEX(InTutoring[],SMALL(IF(InTutoring[Unit 3 Post-Test 5]="Yes",ROW(AssessmentData[])-1),ROW(155:155)),1),"")</f>
        <v/>
      </c>
      <c r="V157" s="132"/>
      <c r="W157" s="129" t="str" cm="1">
        <f t="array" ref="W157">IFERROR(INDEX(InTutoring[],SMALL(IF(InTutoring[Unit 3 Assessment]="Yes",ROW(AssessmentData[])-1),ROW(155:155)),1),"")</f>
        <v/>
      </c>
      <c r="X157" s="129" t="str" cm="1">
        <f t="array" ref="X157">IFERROR(INDEX(InTutoring[],SMALL(IF(InTutoring[Unit 4 Post-Test 1]="Yes",ROW(AssessmentData[])-1),ROW(155:155)),1),"")</f>
        <v/>
      </c>
      <c r="Y157" s="129" t="str" cm="1">
        <f t="array" ref="Y157">IFERROR(INDEX(InTutoring[],SMALL(IF(InTutoring[Unit 4 Post-Test 2]="Yes",ROW(AssessmentData[])-1),ROW(155:155)),1),"")</f>
        <v/>
      </c>
      <c r="Z157" s="129" t="str" cm="1">
        <f t="array" ref="Z157">IFERROR(INDEX(InTutoring[],SMALL(IF(InTutoring[Unit 4 Post-Test 3]="Yes",ROW(AssessmentData[])-1),ROW(155:155)),1),"")</f>
        <v/>
      </c>
      <c r="AA157" s="129" t="str" cm="1">
        <f t="array" ref="AA157">IFERROR(INDEX(InTutoring[],SMALL(IF(InTutoring[Unit 4 Post-Test 4]="Yes",ROW(AssessmentData[])-1),ROW(155:155)),1),"")</f>
        <v/>
      </c>
      <c r="AB157" s="129" t="str" cm="1">
        <f t="array" ref="AB157">IFERROR(INDEX(InTutoring[],SMALL(IF(InTutoring[Unit 4 Post-Test 5]="Yes",ROW(AssessmentData[])-1),ROW(155:155)),1),"")</f>
        <v/>
      </c>
      <c r="AC157" s="132"/>
      <c r="AD157" s="129" t="str" cm="1">
        <f t="array" ref="AD157">IFERROR(INDEX(InTutoring[],SMALL(IF(InTutoring[Unit 4 Assessment]="Yes",ROW(AssessmentData[])-1),ROW(155:155)),1),"")</f>
        <v/>
      </c>
      <c r="AE157" s="129" t="str" cm="1">
        <f t="array" ref="AE157">IFERROR(INDEX(InTutoring[],SMALL(IF(InTutoring[Unit 5 Post-Test 1]="Yes",ROW(AssessmentData[])-1),ROW(155:155)),1),"")</f>
        <v/>
      </c>
      <c r="AF157" s="129" t="str" cm="1">
        <f t="array" ref="AF157">IFERROR(INDEX(InTutoring[],SMALL(IF(InTutoring[Unit 5 Post-Test 2]="Yes",ROW(AssessmentData[])-1),ROW(155:155)),1),"")</f>
        <v/>
      </c>
      <c r="AG157" s="129" t="str" cm="1">
        <f t="array" ref="AG157">IFERROR(INDEX(InTutoring[],SMALL(IF(InTutoring[Unit 5 Post-Test 3]="Yes",ROW(AssessmentData[])-1),ROW(155:155)),1),"")</f>
        <v/>
      </c>
      <c r="AH157" s="129" t="str" cm="1">
        <f t="array" ref="AH157">IFERROR(INDEX(InTutoring[],SMALL(IF(InTutoring[Unit 5 Post-Test 4]="Yes",ROW(AssessmentData[])-1),ROW(155:155)),1),"")</f>
        <v/>
      </c>
      <c r="AI157" s="129" t="str" cm="1">
        <f t="array" ref="AI157">IFERROR(INDEX(InTutoring[],SMALL(IF(InTutoring[Unit 5 Post-Test 5]="Yes",ROW(AssessmentData[])-1),ROW(155:155)),1),"")</f>
        <v/>
      </c>
      <c r="AJ157" s="132"/>
      <c r="AK157" s="129" t="str" cm="1">
        <f t="array" ref="AK157">IFERROR(INDEX(InTutoring[],SMALL(IF(InTutoring[Unit 5 Assessment]="Yes",ROW(AssessmentData[])-1),ROW(155:155)),1),"")</f>
        <v/>
      </c>
      <c r="AL157" s="129" t="str" cm="1">
        <f t="array" ref="AL157">IFERROR(INDEX(InTutoring[],SMALL(IF(InTutoring[Unit 6 Post-Test 1]="Yes",ROW(AssessmentData[])-1),ROW(155:155)),1),"")</f>
        <v/>
      </c>
      <c r="AM157" s="129" t="str" cm="1">
        <f t="array" ref="AM157">IFERROR(INDEX(InTutoring[],SMALL(IF(InTutoring[Unit 6 Post-Test 2]="Yes",ROW(AssessmentData[])-1),ROW(155:155)),1),"")</f>
        <v/>
      </c>
      <c r="AN157" s="129" t="str" cm="1">
        <f t="array" ref="AN157">IFERROR(INDEX(InTutoring[],SMALL(IF(InTutoring[Unit 6 Post-Test 3]="Yes",ROW(AssessmentData[])-1),ROW(155:155)),1),"")</f>
        <v/>
      </c>
      <c r="AO157" s="129" t="str" cm="1">
        <f t="array" ref="AO157">IFERROR(INDEX(InTutoring[],SMALL(IF(InTutoring[Unit 6 Post-Test 4]="Yes",ROW(AssessmentData[])-1),ROW(155:155)),1),"")</f>
        <v/>
      </c>
      <c r="AP157" s="129" t="str" cm="1">
        <f t="array" ref="AP157">IFERROR(INDEX(InTutoring[],SMALL(IF(InTutoring[Unit 6 Post-Test 5]="Yes",ROW(AssessmentData[])-1),ROW(155:155)),1),"")</f>
        <v/>
      </c>
    </row>
    <row r="158" spans="2:42" x14ac:dyDescent="0.25">
      <c r="B158" s="129" t="str" cm="1">
        <f t="array" ref="B158">IFERROR(INDEX(InTutoring[],SMALL(IF(InTutoring[BOY Benchmark]="Yes",ROW(AssessmentData[])-1),ROW(156:156)),1),"")</f>
        <v/>
      </c>
      <c r="C158" s="129" t="str" cm="1">
        <f t="array" ref="C158">IFERROR(INDEX(InTutoring[],SMALL(IF(InTutoring[Unit 1 Post-Test 1]="Yes",ROW(AssessmentData[])-1),ROW(156:156)),1),"")</f>
        <v/>
      </c>
      <c r="D158" s="129" t="str" cm="1">
        <f t="array" ref="D158">IFERROR(INDEX(InTutoring[],SMALL(IF(InTutoring[Unit 1 Post-Test 2]="Yes",ROW(AssessmentData[])-1),ROW(156:156)),1),"")</f>
        <v/>
      </c>
      <c r="E158" s="129" t="str" cm="1">
        <f t="array" ref="E158">IFERROR(INDEX(InTutoring[],SMALL(IF(InTutoring[Unit 1 Post-Test 3]="Yes",ROW(AssessmentData[])-1),ROW(156:156)),1),"")</f>
        <v/>
      </c>
      <c r="F158" s="129" t="str" cm="1">
        <f t="array" ref="F158">IFERROR(INDEX(InTutoring[],SMALL(IF(InTutoring[Unit 1 Post-Test 4]="Yes",ROW(AssessmentData[])-1),ROW(156:156)),1),"")</f>
        <v/>
      </c>
      <c r="G158" s="131"/>
      <c r="H158" s="132"/>
      <c r="I158" s="129" t="str" cm="1">
        <f t="array" ref="I158">IFERROR(INDEX(InTutoring[],SMALL(IF(InTutoring[Unit 1 Assessment]="Yes",ROW(AssessmentData[])-1),ROW(156:156)),1),"")</f>
        <v/>
      </c>
      <c r="J158" s="129" t="str" cm="1">
        <f t="array" ref="J158">IFERROR(INDEX(InTutoring[],SMALL(IF(InTutoring[Unit 2 Post-Test 1]="Yes",ROW(AssessmentData[])-1),ROW(156:156)),1),"")</f>
        <v/>
      </c>
      <c r="K158" s="129" t="str" cm="1">
        <f t="array" ref="K158">IFERROR(INDEX(InTutoring[],SMALL(IF(InTutoring[Unit 2 Post-Test 2]="Yes",ROW(AssessmentData[])-1),ROW(156:156)),1),"")</f>
        <v/>
      </c>
      <c r="L158" s="129" t="str" cm="1">
        <f t="array" ref="L158">IFERROR(INDEX(InTutoring[],SMALL(IF(InTutoring[Unit 2 Post-Test 3]="Yes",ROW(AssessmentData[])-1),ROW(156:156)),1),"")</f>
        <v/>
      </c>
      <c r="M158" s="129" t="str" cm="1">
        <f t="array" ref="M158">IFERROR(INDEX(InTutoring[],SMALL(IF(InTutoring[Unit 2 Post-Test 4]="Yes",ROW(AssessmentData[])-1),ROW(156:156)),1),"")</f>
        <v/>
      </c>
      <c r="N158" s="129" t="str" cm="1">
        <f t="array" ref="N158">IFERROR(INDEX(InTutoring[],SMALL(IF(InTutoring[Unit 2 Post-Test 5]="Yes",ROW(AssessmentData[])-1),ROW(156:156)),1),"")</f>
        <v/>
      </c>
      <c r="O158" s="132"/>
      <c r="P158" s="129" t="str" cm="1">
        <f t="array" ref="P158">IFERROR(INDEX(InTutoring[],SMALL(IF(InTutoring[Unit 2 Assessment]="Yes",ROW(AssessmentData[])-1),ROW(156:156)),1),"")</f>
        <v/>
      </c>
      <c r="Q158" s="129" t="str" cm="1">
        <f t="array" ref="Q158">IFERROR(INDEX(InTutoring[],SMALL(IF(InTutoring[Unit 3 Post-Test 1]="Yes",ROW(AssessmentData[])-1),ROW(156:156)),1),"")</f>
        <v/>
      </c>
      <c r="R158" s="129" t="str" cm="1">
        <f t="array" ref="R158">IFERROR(INDEX(InTutoring[],SMALL(IF(InTutoring[Unit 3 Post-Test 2]="Yes",ROW(AssessmentData[])-1),ROW(156:156)),1),"")</f>
        <v/>
      </c>
      <c r="S158" s="129" t="str" cm="1">
        <f t="array" ref="S158">IFERROR(INDEX(InTutoring[],SMALL(IF(InTutoring[Unit 3 Post-Test 3]="Yes",ROW(AssessmentData[])-1),ROW(156:156)),1),"")</f>
        <v/>
      </c>
      <c r="T158" s="129" t="str" cm="1">
        <f t="array" ref="T158">IFERROR(INDEX(InTutoring[],SMALL(IF(InTutoring[Unit 3 Post-Test 4]="Yes",ROW(AssessmentData[])-1),ROW(156:156)),1),"")</f>
        <v/>
      </c>
      <c r="U158" s="129" t="str" cm="1">
        <f t="array" ref="U158">IFERROR(INDEX(InTutoring[],SMALL(IF(InTutoring[Unit 3 Post-Test 5]="Yes",ROW(AssessmentData[])-1),ROW(156:156)),1),"")</f>
        <v/>
      </c>
      <c r="V158" s="132"/>
      <c r="W158" s="129" t="str" cm="1">
        <f t="array" ref="W158">IFERROR(INDEX(InTutoring[],SMALL(IF(InTutoring[Unit 3 Assessment]="Yes",ROW(AssessmentData[])-1),ROW(156:156)),1),"")</f>
        <v/>
      </c>
      <c r="X158" s="129" t="str" cm="1">
        <f t="array" ref="X158">IFERROR(INDEX(InTutoring[],SMALL(IF(InTutoring[Unit 4 Post-Test 1]="Yes",ROW(AssessmentData[])-1),ROW(156:156)),1),"")</f>
        <v/>
      </c>
      <c r="Y158" s="129" t="str" cm="1">
        <f t="array" ref="Y158">IFERROR(INDEX(InTutoring[],SMALL(IF(InTutoring[Unit 4 Post-Test 2]="Yes",ROW(AssessmentData[])-1),ROW(156:156)),1),"")</f>
        <v/>
      </c>
      <c r="Z158" s="129" t="str" cm="1">
        <f t="array" ref="Z158">IFERROR(INDEX(InTutoring[],SMALL(IF(InTutoring[Unit 4 Post-Test 3]="Yes",ROW(AssessmentData[])-1),ROW(156:156)),1),"")</f>
        <v/>
      </c>
      <c r="AA158" s="129" t="str" cm="1">
        <f t="array" ref="AA158">IFERROR(INDEX(InTutoring[],SMALL(IF(InTutoring[Unit 4 Post-Test 4]="Yes",ROW(AssessmentData[])-1),ROW(156:156)),1),"")</f>
        <v/>
      </c>
      <c r="AB158" s="129" t="str" cm="1">
        <f t="array" ref="AB158">IFERROR(INDEX(InTutoring[],SMALL(IF(InTutoring[Unit 4 Post-Test 5]="Yes",ROW(AssessmentData[])-1),ROW(156:156)),1),"")</f>
        <v/>
      </c>
      <c r="AC158" s="132"/>
      <c r="AD158" s="129" t="str" cm="1">
        <f t="array" ref="AD158">IFERROR(INDEX(InTutoring[],SMALL(IF(InTutoring[Unit 4 Assessment]="Yes",ROW(AssessmentData[])-1),ROW(156:156)),1),"")</f>
        <v/>
      </c>
      <c r="AE158" s="129" t="str" cm="1">
        <f t="array" ref="AE158">IFERROR(INDEX(InTutoring[],SMALL(IF(InTutoring[Unit 5 Post-Test 1]="Yes",ROW(AssessmentData[])-1),ROW(156:156)),1),"")</f>
        <v/>
      </c>
      <c r="AF158" s="129" t="str" cm="1">
        <f t="array" ref="AF158">IFERROR(INDEX(InTutoring[],SMALL(IF(InTutoring[Unit 5 Post-Test 2]="Yes",ROW(AssessmentData[])-1),ROW(156:156)),1),"")</f>
        <v/>
      </c>
      <c r="AG158" s="129" t="str" cm="1">
        <f t="array" ref="AG158">IFERROR(INDEX(InTutoring[],SMALL(IF(InTutoring[Unit 5 Post-Test 3]="Yes",ROW(AssessmentData[])-1),ROW(156:156)),1),"")</f>
        <v/>
      </c>
      <c r="AH158" s="129" t="str" cm="1">
        <f t="array" ref="AH158">IFERROR(INDEX(InTutoring[],SMALL(IF(InTutoring[Unit 5 Post-Test 4]="Yes",ROW(AssessmentData[])-1),ROW(156:156)),1),"")</f>
        <v/>
      </c>
      <c r="AI158" s="129" t="str" cm="1">
        <f t="array" ref="AI158">IFERROR(INDEX(InTutoring[],SMALL(IF(InTutoring[Unit 5 Post-Test 5]="Yes",ROW(AssessmentData[])-1),ROW(156:156)),1),"")</f>
        <v/>
      </c>
      <c r="AJ158" s="132"/>
      <c r="AK158" s="129" t="str" cm="1">
        <f t="array" ref="AK158">IFERROR(INDEX(InTutoring[],SMALL(IF(InTutoring[Unit 5 Assessment]="Yes",ROW(AssessmentData[])-1),ROW(156:156)),1),"")</f>
        <v/>
      </c>
      <c r="AL158" s="129" t="str" cm="1">
        <f t="array" ref="AL158">IFERROR(INDEX(InTutoring[],SMALL(IF(InTutoring[Unit 6 Post-Test 1]="Yes",ROW(AssessmentData[])-1),ROW(156:156)),1),"")</f>
        <v/>
      </c>
      <c r="AM158" s="129" t="str" cm="1">
        <f t="array" ref="AM158">IFERROR(INDEX(InTutoring[],SMALL(IF(InTutoring[Unit 6 Post-Test 2]="Yes",ROW(AssessmentData[])-1),ROW(156:156)),1),"")</f>
        <v/>
      </c>
      <c r="AN158" s="129" t="str" cm="1">
        <f t="array" ref="AN158">IFERROR(INDEX(InTutoring[],SMALL(IF(InTutoring[Unit 6 Post-Test 3]="Yes",ROW(AssessmentData[])-1),ROW(156:156)),1),"")</f>
        <v/>
      </c>
      <c r="AO158" s="129" t="str" cm="1">
        <f t="array" ref="AO158">IFERROR(INDEX(InTutoring[],SMALL(IF(InTutoring[Unit 6 Post-Test 4]="Yes",ROW(AssessmentData[])-1),ROW(156:156)),1),"")</f>
        <v/>
      </c>
      <c r="AP158" s="129" t="str" cm="1">
        <f t="array" ref="AP158">IFERROR(INDEX(InTutoring[],SMALL(IF(InTutoring[Unit 6 Post-Test 5]="Yes",ROW(AssessmentData[])-1),ROW(156:156)),1),"")</f>
        <v/>
      </c>
    </row>
    <row r="159" spans="2:42" x14ac:dyDescent="0.25">
      <c r="B159" s="129" t="str" cm="1">
        <f t="array" ref="B159">IFERROR(INDEX(InTutoring[],SMALL(IF(InTutoring[BOY Benchmark]="Yes",ROW(AssessmentData[])-1),ROW(157:157)),1),"")</f>
        <v/>
      </c>
      <c r="C159" s="129" t="str" cm="1">
        <f t="array" ref="C159">IFERROR(INDEX(InTutoring[],SMALL(IF(InTutoring[Unit 1 Post-Test 1]="Yes",ROW(AssessmentData[])-1),ROW(157:157)),1),"")</f>
        <v/>
      </c>
      <c r="D159" s="129" t="str" cm="1">
        <f t="array" ref="D159">IFERROR(INDEX(InTutoring[],SMALL(IF(InTutoring[Unit 1 Post-Test 2]="Yes",ROW(AssessmentData[])-1),ROW(157:157)),1),"")</f>
        <v/>
      </c>
      <c r="E159" s="129" t="str" cm="1">
        <f t="array" ref="E159">IFERROR(INDEX(InTutoring[],SMALL(IF(InTutoring[Unit 1 Post-Test 3]="Yes",ROW(AssessmentData[])-1),ROW(157:157)),1),"")</f>
        <v/>
      </c>
      <c r="F159" s="129" t="str" cm="1">
        <f t="array" ref="F159">IFERROR(INDEX(InTutoring[],SMALL(IF(InTutoring[Unit 1 Post-Test 4]="Yes",ROW(AssessmentData[])-1),ROW(157:157)),1),"")</f>
        <v/>
      </c>
      <c r="G159" s="131"/>
      <c r="H159" s="132"/>
      <c r="I159" s="129" t="str" cm="1">
        <f t="array" ref="I159">IFERROR(INDEX(InTutoring[],SMALL(IF(InTutoring[Unit 1 Assessment]="Yes",ROW(AssessmentData[])-1),ROW(157:157)),1),"")</f>
        <v/>
      </c>
      <c r="J159" s="129" t="str" cm="1">
        <f t="array" ref="J159">IFERROR(INDEX(InTutoring[],SMALL(IF(InTutoring[Unit 2 Post-Test 1]="Yes",ROW(AssessmentData[])-1),ROW(157:157)),1),"")</f>
        <v/>
      </c>
      <c r="K159" s="129" t="str" cm="1">
        <f t="array" ref="K159">IFERROR(INDEX(InTutoring[],SMALL(IF(InTutoring[Unit 2 Post-Test 2]="Yes",ROW(AssessmentData[])-1),ROW(157:157)),1),"")</f>
        <v/>
      </c>
      <c r="L159" s="129" t="str" cm="1">
        <f t="array" ref="L159">IFERROR(INDEX(InTutoring[],SMALL(IF(InTutoring[Unit 2 Post-Test 3]="Yes",ROW(AssessmentData[])-1),ROW(157:157)),1),"")</f>
        <v/>
      </c>
      <c r="M159" s="129" t="str" cm="1">
        <f t="array" ref="M159">IFERROR(INDEX(InTutoring[],SMALL(IF(InTutoring[Unit 2 Post-Test 4]="Yes",ROW(AssessmentData[])-1),ROW(157:157)),1),"")</f>
        <v/>
      </c>
      <c r="N159" s="129" t="str" cm="1">
        <f t="array" ref="N159">IFERROR(INDEX(InTutoring[],SMALL(IF(InTutoring[Unit 2 Post-Test 5]="Yes",ROW(AssessmentData[])-1),ROW(157:157)),1),"")</f>
        <v/>
      </c>
      <c r="O159" s="132"/>
      <c r="P159" s="129" t="str" cm="1">
        <f t="array" ref="P159">IFERROR(INDEX(InTutoring[],SMALL(IF(InTutoring[Unit 2 Assessment]="Yes",ROW(AssessmentData[])-1),ROW(157:157)),1),"")</f>
        <v/>
      </c>
      <c r="Q159" s="129" t="str" cm="1">
        <f t="array" ref="Q159">IFERROR(INDEX(InTutoring[],SMALL(IF(InTutoring[Unit 3 Post-Test 1]="Yes",ROW(AssessmentData[])-1),ROW(157:157)),1),"")</f>
        <v/>
      </c>
      <c r="R159" s="129" t="str" cm="1">
        <f t="array" ref="R159">IFERROR(INDEX(InTutoring[],SMALL(IF(InTutoring[Unit 3 Post-Test 2]="Yes",ROW(AssessmentData[])-1),ROW(157:157)),1),"")</f>
        <v/>
      </c>
      <c r="S159" s="129" t="str" cm="1">
        <f t="array" ref="S159">IFERROR(INDEX(InTutoring[],SMALL(IF(InTutoring[Unit 3 Post-Test 3]="Yes",ROW(AssessmentData[])-1),ROW(157:157)),1),"")</f>
        <v/>
      </c>
      <c r="T159" s="129" t="str" cm="1">
        <f t="array" ref="T159">IFERROR(INDEX(InTutoring[],SMALL(IF(InTutoring[Unit 3 Post-Test 4]="Yes",ROW(AssessmentData[])-1),ROW(157:157)),1),"")</f>
        <v/>
      </c>
      <c r="U159" s="129" t="str" cm="1">
        <f t="array" ref="U159">IFERROR(INDEX(InTutoring[],SMALL(IF(InTutoring[Unit 3 Post-Test 5]="Yes",ROW(AssessmentData[])-1),ROW(157:157)),1),"")</f>
        <v/>
      </c>
      <c r="V159" s="132"/>
      <c r="W159" s="129" t="str" cm="1">
        <f t="array" ref="W159">IFERROR(INDEX(InTutoring[],SMALL(IF(InTutoring[Unit 3 Assessment]="Yes",ROW(AssessmentData[])-1),ROW(157:157)),1),"")</f>
        <v/>
      </c>
      <c r="X159" s="129" t="str" cm="1">
        <f t="array" ref="X159">IFERROR(INDEX(InTutoring[],SMALL(IF(InTutoring[Unit 4 Post-Test 1]="Yes",ROW(AssessmentData[])-1),ROW(157:157)),1),"")</f>
        <v/>
      </c>
      <c r="Y159" s="129" t="str" cm="1">
        <f t="array" ref="Y159">IFERROR(INDEX(InTutoring[],SMALL(IF(InTutoring[Unit 4 Post-Test 2]="Yes",ROW(AssessmentData[])-1),ROW(157:157)),1),"")</f>
        <v/>
      </c>
      <c r="Z159" s="129" t="str" cm="1">
        <f t="array" ref="Z159">IFERROR(INDEX(InTutoring[],SMALL(IF(InTutoring[Unit 4 Post-Test 3]="Yes",ROW(AssessmentData[])-1),ROW(157:157)),1),"")</f>
        <v/>
      </c>
      <c r="AA159" s="129" t="str" cm="1">
        <f t="array" ref="AA159">IFERROR(INDEX(InTutoring[],SMALL(IF(InTutoring[Unit 4 Post-Test 4]="Yes",ROW(AssessmentData[])-1),ROW(157:157)),1),"")</f>
        <v/>
      </c>
      <c r="AB159" s="129" t="str" cm="1">
        <f t="array" ref="AB159">IFERROR(INDEX(InTutoring[],SMALL(IF(InTutoring[Unit 4 Post-Test 5]="Yes",ROW(AssessmentData[])-1),ROW(157:157)),1),"")</f>
        <v/>
      </c>
      <c r="AC159" s="132"/>
      <c r="AD159" s="129" t="str" cm="1">
        <f t="array" ref="AD159">IFERROR(INDEX(InTutoring[],SMALL(IF(InTutoring[Unit 4 Assessment]="Yes",ROW(AssessmentData[])-1),ROW(157:157)),1),"")</f>
        <v/>
      </c>
      <c r="AE159" s="129" t="str" cm="1">
        <f t="array" ref="AE159">IFERROR(INDEX(InTutoring[],SMALL(IF(InTutoring[Unit 5 Post-Test 1]="Yes",ROW(AssessmentData[])-1),ROW(157:157)),1),"")</f>
        <v/>
      </c>
      <c r="AF159" s="129" t="str" cm="1">
        <f t="array" ref="AF159">IFERROR(INDEX(InTutoring[],SMALL(IF(InTutoring[Unit 5 Post-Test 2]="Yes",ROW(AssessmentData[])-1),ROW(157:157)),1),"")</f>
        <v/>
      </c>
      <c r="AG159" s="129" t="str" cm="1">
        <f t="array" ref="AG159">IFERROR(INDEX(InTutoring[],SMALL(IF(InTutoring[Unit 5 Post-Test 3]="Yes",ROW(AssessmentData[])-1),ROW(157:157)),1),"")</f>
        <v/>
      </c>
      <c r="AH159" s="129" t="str" cm="1">
        <f t="array" ref="AH159">IFERROR(INDEX(InTutoring[],SMALL(IF(InTutoring[Unit 5 Post-Test 4]="Yes",ROW(AssessmentData[])-1),ROW(157:157)),1),"")</f>
        <v/>
      </c>
      <c r="AI159" s="129" t="str" cm="1">
        <f t="array" ref="AI159">IFERROR(INDEX(InTutoring[],SMALL(IF(InTutoring[Unit 5 Post-Test 5]="Yes",ROW(AssessmentData[])-1),ROW(157:157)),1),"")</f>
        <v/>
      </c>
      <c r="AJ159" s="132"/>
      <c r="AK159" s="129" t="str" cm="1">
        <f t="array" ref="AK159">IFERROR(INDEX(InTutoring[],SMALL(IF(InTutoring[Unit 5 Assessment]="Yes",ROW(AssessmentData[])-1),ROW(157:157)),1),"")</f>
        <v/>
      </c>
      <c r="AL159" s="129" t="str" cm="1">
        <f t="array" ref="AL159">IFERROR(INDEX(InTutoring[],SMALL(IF(InTutoring[Unit 6 Post-Test 1]="Yes",ROW(AssessmentData[])-1),ROW(157:157)),1),"")</f>
        <v/>
      </c>
      <c r="AM159" s="129" t="str" cm="1">
        <f t="array" ref="AM159">IFERROR(INDEX(InTutoring[],SMALL(IF(InTutoring[Unit 6 Post-Test 2]="Yes",ROW(AssessmentData[])-1),ROW(157:157)),1),"")</f>
        <v/>
      </c>
      <c r="AN159" s="129" t="str" cm="1">
        <f t="array" ref="AN159">IFERROR(INDEX(InTutoring[],SMALL(IF(InTutoring[Unit 6 Post-Test 3]="Yes",ROW(AssessmentData[])-1),ROW(157:157)),1),"")</f>
        <v/>
      </c>
      <c r="AO159" s="129" t="str" cm="1">
        <f t="array" ref="AO159">IFERROR(INDEX(InTutoring[],SMALL(IF(InTutoring[Unit 6 Post-Test 4]="Yes",ROW(AssessmentData[])-1),ROW(157:157)),1),"")</f>
        <v/>
      </c>
      <c r="AP159" s="129" t="str" cm="1">
        <f t="array" ref="AP159">IFERROR(INDEX(InTutoring[],SMALL(IF(InTutoring[Unit 6 Post-Test 5]="Yes",ROW(AssessmentData[])-1),ROW(157:157)),1),"")</f>
        <v/>
      </c>
    </row>
    <row r="160" spans="2:42" x14ac:dyDescent="0.25">
      <c r="B160" s="129" t="str" cm="1">
        <f t="array" ref="B160">IFERROR(INDEX(InTutoring[],SMALL(IF(InTutoring[BOY Benchmark]="Yes",ROW(AssessmentData[])-1),ROW(158:158)),1),"")</f>
        <v/>
      </c>
      <c r="C160" s="129" t="str" cm="1">
        <f t="array" ref="C160">IFERROR(INDEX(InTutoring[],SMALL(IF(InTutoring[Unit 1 Post-Test 1]="Yes",ROW(AssessmentData[])-1),ROW(158:158)),1),"")</f>
        <v/>
      </c>
      <c r="D160" s="129" t="str" cm="1">
        <f t="array" ref="D160">IFERROR(INDEX(InTutoring[],SMALL(IF(InTutoring[Unit 1 Post-Test 2]="Yes",ROW(AssessmentData[])-1),ROW(158:158)),1),"")</f>
        <v/>
      </c>
      <c r="E160" s="129" t="str" cm="1">
        <f t="array" ref="E160">IFERROR(INDEX(InTutoring[],SMALL(IF(InTutoring[Unit 1 Post-Test 3]="Yes",ROW(AssessmentData[])-1),ROW(158:158)),1),"")</f>
        <v/>
      </c>
      <c r="F160" s="129" t="str" cm="1">
        <f t="array" ref="F160">IFERROR(INDEX(InTutoring[],SMALL(IF(InTutoring[Unit 1 Post-Test 4]="Yes",ROW(AssessmentData[])-1),ROW(158:158)),1),"")</f>
        <v/>
      </c>
      <c r="G160" s="131"/>
      <c r="H160" s="132"/>
      <c r="I160" s="129" t="str" cm="1">
        <f t="array" ref="I160">IFERROR(INDEX(InTutoring[],SMALL(IF(InTutoring[Unit 1 Assessment]="Yes",ROW(AssessmentData[])-1),ROW(158:158)),1),"")</f>
        <v/>
      </c>
      <c r="J160" s="129" t="str" cm="1">
        <f t="array" ref="J160">IFERROR(INDEX(InTutoring[],SMALL(IF(InTutoring[Unit 2 Post-Test 1]="Yes",ROW(AssessmentData[])-1),ROW(158:158)),1),"")</f>
        <v/>
      </c>
      <c r="K160" s="129" t="str" cm="1">
        <f t="array" ref="K160">IFERROR(INDEX(InTutoring[],SMALL(IF(InTutoring[Unit 2 Post-Test 2]="Yes",ROW(AssessmentData[])-1),ROW(158:158)),1),"")</f>
        <v/>
      </c>
      <c r="L160" s="129" t="str" cm="1">
        <f t="array" ref="L160">IFERROR(INDEX(InTutoring[],SMALL(IF(InTutoring[Unit 2 Post-Test 3]="Yes",ROW(AssessmentData[])-1),ROW(158:158)),1),"")</f>
        <v/>
      </c>
      <c r="M160" s="129" t="str" cm="1">
        <f t="array" ref="M160">IFERROR(INDEX(InTutoring[],SMALL(IF(InTutoring[Unit 2 Post-Test 4]="Yes",ROW(AssessmentData[])-1),ROW(158:158)),1),"")</f>
        <v/>
      </c>
      <c r="N160" s="129" t="str" cm="1">
        <f t="array" ref="N160">IFERROR(INDEX(InTutoring[],SMALL(IF(InTutoring[Unit 2 Post-Test 5]="Yes",ROW(AssessmentData[])-1),ROW(158:158)),1),"")</f>
        <v/>
      </c>
      <c r="O160" s="132"/>
      <c r="P160" s="129" t="str" cm="1">
        <f t="array" ref="P160">IFERROR(INDEX(InTutoring[],SMALL(IF(InTutoring[Unit 2 Assessment]="Yes",ROW(AssessmentData[])-1),ROW(158:158)),1),"")</f>
        <v/>
      </c>
      <c r="Q160" s="129" t="str" cm="1">
        <f t="array" ref="Q160">IFERROR(INDEX(InTutoring[],SMALL(IF(InTutoring[Unit 3 Post-Test 1]="Yes",ROW(AssessmentData[])-1),ROW(158:158)),1),"")</f>
        <v/>
      </c>
      <c r="R160" s="129" t="str" cm="1">
        <f t="array" ref="R160">IFERROR(INDEX(InTutoring[],SMALL(IF(InTutoring[Unit 3 Post-Test 2]="Yes",ROW(AssessmentData[])-1),ROW(158:158)),1),"")</f>
        <v/>
      </c>
      <c r="S160" s="129" t="str" cm="1">
        <f t="array" ref="S160">IFERROR(INDEX(InTutoring[],SMALL(IF(InTutoring[Unit 3 Post-Test 3]="Yes",ROW(AssessmentData[])-1),ROW(158:158)),1),"")</f>
        <v/>
      </c>
      <c r="T160" s="129" t="str" cm="1">
        <f t="array" ref="T160">IFERROR(INDEX(InTutoring[],SMALL(IF(InTutoring[Unit 3 Post-Test 4]="Yes",ROW(AssessmentData[])-1),ROW(158:158)),1),"")</f>
        <v/>
      </c>
      <c r="U160" s="129" t="str" cm="1">
        <f t="array" ref="U160">IFERROR(INDEX(InTutoring[],SMALL(IF(InTutoring[Unit 3 Post-Test 5]="Yes",ROW(AssessmentData[])-1),ROW(158:158)),1),"")</f>
        <v/>
      </c>
      <c r="V160" s="132"/>
      <c r="W160" s="129" t="str" cm="1">
        <f t="array" ref="W160">IFERROR(INDEX(InTutoring[],SMALL(IF(InTutoring[Unit 3 Assessment]="Yes",ROW(AssessmentData[])-1),ROW(158:158)),1),"")</f>
        <v/>
      </c>
      <c r="X160" s="129" t="str" cm="1">
        <f t="array" ref="X160">IFERROR(INDEX(InTutoring[],SMALL(IF(InTutoring[Unit 4 Post-Test 1]="Yes",ROW(AssessmentData[])-1),ROW(158:158)),1),"")</f>
        <v/>
      </c>
      <c r="Y160" s="129" t="str" cm="1">
        <f t="array" ref="Y160">IFERROR(INDEX(InTutoring[],SMALL(IF(InTutoring[Unit 4 Post-Test 2]="Yes",ROW(AssessmentData[])-1),ROW(158:158)),1),"")</f>
        <v/>
      </c>
      <c r="Z160" s="129" t="str" cm="1">
        <f t="array" ref="Z160">IFERROR(INDEX(InTutoring[],SMALL(IF(InTutoring[Unit 4 Post-Test 3]="Yes",ROW(AssessmentData[])-1),ROW(158:158)),1),"")</f>
        <v/>
      </c>
      <c r="AA160" s="129" t="str" cm="1">
        <f t="array" ref="AA160">IFERROR(INDEX(InTutoring[],SMALL(IF(InTutoring[Unit 4 Post-Test 4]="Yes",ROW(AssessmentData[])-1),ROW(158:158)),1),"")</f>
        <v/>
      </c>
      <c r="AB160" s="129" t="str" cm="1">
        <f t="array" ref="AB160">IFERROR(INDEX(InTutoring[],SMALL(IF(InTutoring[Unit 4 Post-Test 5]="Yes",ROW(AssessmentData[])-1),ROW(158:158)),1),"")</f>
        <v/>
      </c>
      <c r="AC160" s="132"/>
      <c r="AD160" s="129" t="str" cm="1">
        <f t="array" ref="AD160">IFERROR(INDEX(InTutoring[],SMALL(IF(InTutoring[Unit 4 Assessment]="Yes",ROW(AssessmentData[])-1),ROW(158:158)),1),"")</f>
        <v/>
      </c>
      <c r="AE160" s="129" t="str" cm="1">
        <f t="array" ref="AE160">IFERROR(INDEX(InTutoring[],SMALL(IF(InTutoring[Unit 5 Post-Test 1]="Yes",ROW(AssessmentData[])-1),ROW(158:158)),1),"")</f>
        <v/>
      </c>
      <c r="AF160" s="129" t="str" cm="1">
        <f t="array" ref="AF160">IFERROR(INDEX(InTutoring[],SMALL(IF(InTutoring[Unit 5 Post-Test 2]="Yes",ROW(AssessmentData[])-1),ROW(158:158)),1),"")</f>
        <v/>
      </c>
      <c r="AG160" s="129" t="str" cm="1">
        <f t="array" ref="AG160">IFERROR(INDEX(InTutoring[],SMALL(IF(InTutoring[Unit 5 Post-Test 3]="Yes",ROW(AssessmentData[])-1),ROW(158:158)),1),"")</f>
        <v/>
      </c>
      <c r="AH160" s="129" t="str" cm="1">
        <f t="array" ref="AH160">IFERROR(INDEX(InTutoring[],SMALL(IF(InTutoring[Unit 5 Post-Test 4]="Yes",ROW(AssessmentData[])-1),ROW(158:158)),1),"")</f>
        <v/>
      </c>
      <c r="AI160" s="129" t="str" cm="1">
        <f t="array" ref="AI160">IFERROR(INDEX(InTutoring[],SMALL(IF(InTutoring[Unit 5 Post-Test 5]="Yes",ROW(AssessmentData[])-1),ROW(158:158)),1),"")</f>
        <v/>
      </c>
      <c r="AJ160" s="132"/>
      <c r="AK160" s="129" t="str" cm="1">
        <f t="array" ref="AK160">IFERROR(INDEX(InTutoring[],SMALL(IF(InTutoring[Unit 5 Assessment]="Yes",ROW(AssessmentData[])-1),ROW(158:158)),1),"")</f>
        <v/>
      </c>
      <c r="AL160" s="129" t="str" cm="1">
        <f t="array" ref="AL160">IFERROR(INDEX(InTutoring[],SMALL(IF(InTutoring[Unit 6 Post-Test 1]="Yes",ROW(AssessmentData[])-1),ROW(158:158)),1),"")</f>
        <v/>
      </c>
      <c r="AM160" s="129" t="str" cm="1">
        <f t="array" ref="AM160">IFERROR(INDEX(InTutoring[],SMALL(IF(InTutoring[Unit 6 Post-Test 2]="Yes",ROW(AssessmentData[])-1),ROW(158:158)),1),"")</f>
        <v/>
      </c>
      <c r="AN160" s="129" t="str" cm="1">
        <f t="array" ref="AN160">IFERROR(INDEX(InTutoring[],SMALL(IF(InTutoring[Unit 6 Post-Test 3]="Yes",ROW(AssessmentData[])-1),ROW(158:158)),1),"")</f>
        <v/>
      </c>
      <c r="AO160" s="129" t="str" cm="1">
        <f t="array" ref="AO160">IFERROR(INDEX(InTutoring[],SMALL(IF(InTutoring[Unit 6 Post-Test 4]="Yes",ROW(AssessmentData[])-1),ROW(158:158)),1),"")</f>
        <v/>
      </c>
      <c r="AP160" s="129" t="str" cm="1">
        <f t="array" ref="AP160">IFERROR(INDEX(InTutoring[],SMALL(IF(InTutoring[Unit 6 Post-Test 5]="Yes",ROW(AssessmentData[])-1),ROW(158:158)),1),"")</f>
        <v/>
      </c>
    </row>
    <row r="161" spans="2:42" x14ac:dyDescent="0.25">
      <c r="B161" s="129" t="str" cm="1">
        <f t="array" ref="B161">IFERROR(INDEX(InTutoring[],SMALL(IF(InTutoring[BOY Benchmark]="Yes",ROW(AssessmentData[])-1),ROW(159:159)),1),"")</f>
        <v/>
      </c>
      <c r="C161" s="129" t="str" cm="1">
        <f t="array" ref="C161">IFERROR(INDEX(InTutoring[],SMALL(IF(InTutoring[Unit 1 Post-Test 1]="Yes",ROW(AssessmentData[])-1),ROW(159:159)),1),"")</f>
        <v/>
      </c>
      <c r="D161" s="129" t="str" cm="1">
        <f t="array" ref="D161">IFERROR(INDEX(InTutoring[],SMALL(IF(InTutoring[Unit 1 Post-Test 2]="Yes",ROW(AssessmentData[])-1),ROW(159:159)),1),"")</f>
        <v/>
      </c>
      <c r="E161" s="129" t="str" cm="1">
        <f t="array" ref="E161">IFERROR(INDEX(InTutoring[],SMALL(IF(InTutoring[Unit 1 Post-Test 3]="Yes",ROW(AssessmentData[])-1),ROW(159:159)),1),"")</f>
        <v/>
      </c>
      <c r="F161" s="129" t="str" cm="1">
        <f t="array" ref="F161">IFERROR(INDEX(InTutoring[],SMALL(IF(InTutoring[Unit 1 Post-Test 4]="Yes",ROW(AssessmentData[])-1),ROW(159:159)),1),"")</f>
        <v/>
      </c>
      <c r="G161" s="131"/>
      <c r="H161" s="132"/>
      <c r="I161" s="129" t="str" cm="1">
        <f t="array" ref="I161">IFERROR(INDEX(InTutoring[],SMALL(IF(InTutoring[Unit 1 Assessment]="Yes",ROW(AssessmentData[])-1),ROW(159:159)),1),"")</f>
        <v/>
      </c>
      <c r="J161" s="129" t="str" cm="1">
        <f t="array" ref="J161">IFERROR(INDEX(InTutoring[],SMALL(IF(InTutoring[Unit 2 Post-Test 1]="Yes",ROW(AssessmentData[])-1),ROW(159:159)),1),"")</f>
        <v/>
      </c>
      <c r="K161" s="129" t="str" cm="1">
        <f t="array" ref="K161">IFERROR(INDEX(InTutoring[],SMALL(IF(InTutoring[Unit 2 Post-Test 2]="Yes",ROW(AssessmentData[])-1),ROW(159:159)),1),"")</f>
        <v/>
      </c>
      <c r="L161" s="129" t="str" cm="1">
        <f t="array" ref="L161">IFERROR(INDEX(InTutoring[],SMALL(IF(InTutoring[Unit 2 Post-Test 3]="Yes",ROW(AssessmentData[])-1),ROW(159:159)),1),"")</f>
        <v/>
      </c>
      <c r="M161" s="129" t="str" cm="1">
        <f t="array" ref="M161">IFERROR(INDEX(InTutoring[],SMALL(IF(InTutoring[Unit 2 Post-Test 4]="Yes",ROW(AssessmentData[])-1),ROW(159:159)),1),"")</f>
        <v/>
      </c>
      <c r="N161" s="129" t="str" cm="1">
        <f t="array" ref="N161">IFERROR(INDEX(InTutoring[],SMALL(IF(InTutoring[Unit 2 Post-Test 5]="Yes",ROW(AssessmentData[])-1),ROW(159:159)),1),"")</f>
        <v/>
      </c>
      <c r="O161" s="132"/>
      <c r="P161" s="129" t="str" cm="1">
        <f t="array" ref="P161">IFERROR(INDEX(InTutoring[],SMALL(IF(InTutoring[Unit 2 Assessment]="Yes",ROW(AssessmentData[])-1),ROW(159:159)),1),"")</f>
        <v/>
      </c>
      <c r="Q161" s="129" t="str" cm="1">
        <f t="array" ref="Q161">IFERROR(INDEX(InTutoring[],SMALL(IF(InTutoring[Unit 3 Post-Test 1]="Yes",ROW(AssessmentData[])-1),ROW(159:159)),1),"")</f>
        <v/>
      </c>
      <c r="R161" s="129" t="str" cm="1">
        <f t="array" ref="R161">IFERROR(INDEX(InTutoring[],SMALL(IF(InTutoring[Unit 3 Post-Test 2]="Yes",ROW(AssessmentData[])-1),ROW(159:159)),1),"")</f>
        <v/>
      </c>
      <c r="S161" s="129" t="str" cm="1">
        <f t="array" ref="S161">IFERROR(INDEX(InTutoring[],SMALL(IF(InTutoring[Unit 3 Post-Test 3]="Yes",ROW(AssessmentData[])-1),ROW(159:159)),1),"")</f>
        <v/>
      </c>
      <c r="T161" s="129" t="str" cm="1">
        <f t="array" ref="T161">IFERROR(INDEX(InTutoring[],SMALL(IF(InTutoring[Unit 3 Post-Test 4]="Yes",ROW(AssessmentData[])-1),ROW(159:159)),1),"")</f>
        <v/>
      </c>
      <c r="U161" s="129" t="str" cm="1">
        <f t="array" ref="U161">IFERROR(INDEX(InTutoring[],SMALL(IF(InTutoring[Unit 3 Post-Test 5]="Yes",ROW(AssessmentData[])-1),ROW(159:159)),1),"")</f>
        <v/>
      </c>
      <c r="V161" s="132"/>
      <c r="W161" s="129" t="str" cm="1">
        <f t="array" ref="W161">IFERROR(INDEX(InTutoring[],SMALL(IF(InTutoring[Unit 3 Assessment]="Yes",ROW(AssessmentData[])-1),ROW(159:159)),1),"")</f>
        <v/>
      </c>
      <c r="X161" s="129" t="str" cm="1">
        <f t="array" ref="X161">IFERROR(INDEX(InTutoring[],SMALL(IF(InTutoring[Unit 4 Post-Test 1]="Yes",ROW(AssessmentData[])-1),ROW(159:159)),1),"")</f>
        <v/>
      </c>
      <c r="Y161" s="129" t="str" cm="1">
        <f t="array" ref="Y161">IFERROR(INDEX(InTutoring[],SMALL(IF(InTutoring[Unit 4 Post-Test 2]="Yes",ROW(AssessmentData[])-1),ROW(159:159)),1),"")</f>
        <v/>
      </c>
      <c r="Z161" s="129" t="str" cm="1">
        <f t="array" ref="Z161">IFERROR(INDEX(InTutoring[],SMALL(IF(InTutoring[Unit 4 Post-Test 3]="Yes",ROW(AssessmentData[])-1),ROW(159:159)),1),"")</f>
        <v/>
      </c>
      <c r="AA161" s="129" t="str" cm="1">
        <f t="array" ref="AA161">IFERROR(INDEX(InTutoring[],SMALL(IF(InTutoring[Unit 4 Post-Test 4]="Yes",ROW(AssessmentData[])-1),ROW(159:159)),1),"")</f>
        <v/>
      </c>
      <c r="AB161" s="129" t="str" cm="1">
        <f t="array" ref="AB161">IFERROR(INDEX(InTutoring[],SMALL(IF(InTutoring[Unit 4 Post-Test 5]="Yes",ROW(AssessmentData[])-1),ROW(159:159)),1),"")</f>
        <v/>
      </c>
      <c r="AC161" s="132"/>
      <c r="AD161" s="129" t="str" cm="1">
        <f t="array" ref="AD161">IFERROR(INDEX(InTutoring[],SMALL(IF(InTutoring[Unit 4 Assessment]="Yes",ROW(AssessmentData[])-1),ROW(159:159)),1),"")</f>
        <v/>
      </c>
      <c r="AE161" s="129" t="str" cm="1">
        <f t="array" ref="AE161">IFERROR(INDEX(InTutoring[],SMALL(IF(InTutoring[Unit 5 Post-Test 1]="Yes",ROW(AssessmentData[])-1),ROW(159:159)),1),"")</f>
        <v/>
      </c>
      <c r="AF161" s="129" t="str" cm="1">
        <f t="array" ref="AF161">IFERROR(INDEX(InTutoring[],SMALL(IF(InTutoring[Unit 5 Post-Test 2]="Yes",ROW(AssessmentData[])-1),ROW(159:159)),1),"")</f>
        <v/>
      </c>
      <c r="AG161" s="129" t="str" cm="1">
        <f t="array" ref="AG161">IFERROR(INDEX(InTutoring[],SMALL(IF(InTutoring[Unit 5 Post-Test 3]="Yes",ROW(AssessmentData[])-1),ROW(159:159)),1),"")</f>
        <v/>
      </c>
      <c r="AH161" s="129" t="str" cm="1">
        <f t="array" ref="AH161">IFERROR(INDEX(InTutoring[],SMALL(IF(InTutoring[Unit 5 Post-Test 4]="Yes",ROW(AssessmentData[])-1),ROW(159:159)),1),"")</f>
        <v/>
      </c>
      <c r="AI161" s="129" t="str" cm="1">
        <f t="array" ref="AI161">IFERROR(INDEX(InTutoring[],SMALL(IF(InTutoring[Unit 5 Post-Test 5]="Yes",ROW(AssessmentData[])-1),ROW(159:159)),1),"")</f>
        <v/>
      </c>
      <c r="AJ161" s="132"/>
      <c r="AK161" s="129" t="str" cm="1">
        <f t="array" ref="AK161">IFERROR(INDEX(InTutoring[],SMALL(IF(InTutoring[Unit 5 Assessment]="Yes",ROW(AssessmentData[])-1),ROW(159:159)),1),"")</f>
        <v/>
      </c>
      <c r="AL161" s="129" t="str" cm="1">
        <f t="array" ref="AL161">IFERROR(INDEX(InTutoring[],SMALL(IF(InTutoring[Unit 6 Post-Test 1]="Yes",ROW(AssessmentData[])-1),ROW(159:159)),1),"")</f>
        <v/>
      </c>
      <c r="AM161" s="129" t="str" cm="1">
        <f t="array" ref="AM161">IFERROR(INDEX(InTutoring[],SMALL(IF(InTutoring[Unit 6 Post-Test 2]="Yes",ROW(AssessmentData[])-1),ROW(159:159)),1),"")</f>
        <v/>
      </c>
      <c r="AN161" s="129" t="str" cm="1">
        <f t="array" ref="AN161">IFERROR(INDEX(InTutoring[],SMALL(IF(InTutoring[Unit 6 Post-Test 3]="Yes",ROW(AssessmentData[])-1),ROW(159:159)),1),"")</f>
        <v/>
      </c>
      <c r="AO161" s="129" t="str" cm="1">
        <f t="array" ref="AO161">IFERROR(INDEX(InTutoring[],SMALL(IF(InTutoring[Unit 6 Post-Test 4]="Yes",ROW(AssessmentData[])-1),ROW(159:159)),1),"")</f>
        <v/>
      </c>
      <c r="AP161" s="129" t="str" cm="1">
        <f t="array" ref="AP161">IFERROR(INDEX(InTutoring[],SMALL(IF(InTutoring[Unit 6 Post-Test 5]="Yes",ROW(AssessmentData[])-1),ROW(159:159)),1),"")</f>
        <v/>
      </c>
    </row>
    <row r="162" spans="2:42" x14ac:dyDescent="0.25">
      <c r="B162" s="129" t="str" cm="1">
        <f t="array" ref="B162">IFERROR(INDEX(InTutoring[],SMALL(IF(InTutoring[BOY Benchmark]="Yes",ROW(AssessmentData[])-1),ROW(160:160)),1),"")</f>
        <v/>
      </c>
      <c r="C162" s="129" t="str" cm="1">
        <f t="array" ref="C162">IFERROR(INDEX(InTutoring[],SMALL(IF(InTutoring[Unit 1 Post-Test 1]="Yes",ROW(AssessmentData[])-1),ROW(160:160)),1),"")</f>
        <v/>
      </c>
      <c r="D162" s="129" t="str" cm="1">
        <f t="array" ref="D162">IFERROR(INDEX(InTutoring[],SMALL(IF(InTutoring[Unit 1 Post-Test 2]="Yes",ROW(AssessmentData[])-1),ROW(160:160)),1),"")</f>
        <v/>
      </c>
      <c r="E162" s="129" t="str" cm="1">
        <f t="array" ref="E162">IFERROR(INDEX(InTutoring[],SMALL(IF(InTutoring[Unit 1 Post-Test 3]="Yes",ROW(AssessmentData[])-1),ROW(160:160)),1),"")</f>
        <v/>
      </c>
      <c r="F162" s="129" t="str" cm="1">
        <f t="array" ref="F162">IFERROR(INDEX(InTutoring[],SMALL(IF(InTutoring[Unit 1 Post-Test 4]="Yes",ROW(AssessmentData[])-1),ROW(160:160)),1),"")</f>
        <v/>
      </c>
      <c r="G162" s="131"/>
      <c r="H162" s="132"/>
      <c r="I162" s="129" t="str" cm="1">
        <f t="array" ref="I162">IFERROR(INDEX(InTutoring[],SMALL(IF(InTutoring[Unit 1 Assessment]="Yes",ROW(AssessmentData[])-1),ROW(160:160)),1),"")</f>
        <v/>
      </c>
      <c r="J162" s="129" t="str" cm="1">
        <f t="array" ref="J162">IFERROR(INDEX(InTutoring[],SMALL(IF(InTutoring[Unit 2 Post-Test 1]="Yes",ROW(AssessmentData[])-1),ROW(160:160)),1),"")</f>
        <v/>
      </c>
      <c r="K162" s="129" t="str" cm="1">
        <f t="array" ref="K162">IFERROR(INDEX(InTutoring[],SMALL(IF(InTutoring[Unit 2 Post-Test 2]="Yes",ROW(AssessmentData[])-1),ROW(160:160)),1),"")</f>
        <v/>
      </c>
      <c r="L162" s="129" t="str" cm="1">
        <f t="array" ref="L162">IFERROR(INDEX(InTutoring[],SMALL(IF(InTutoring[Unit 2 Post-Test 3]="Yes",ROW(AssessmentData[])-1),ROW(160:160)),1),"")</f>
        <v/>
      </c>
      <c r="M162" s="129" t="str" cm="1">
        <f t="array" ref="M162">IFERROR(INDEX(InTutoring[],SMALL(IF(InTutoring[Unit 2 Post-Test 4]="Yes",ROW(AssessmentData[])-1),ROW(160:160)),1),"")</f>
        <v/>
      </c>
      <c r="N162" s="129" t="str" cm="1">
        <f t="array" ref="N162">IFERROR(INDEX(InTutoring[],SMALL(IF(InTutoring[Unit 2 Post-Test 5]="Yes",ROW(AssessmentData[])-1),ROW(160:160)),1),"")</f>
        <v/>
      </c>
      <c r="O162" s="132"/>
      <c r="P162" s="129" t="str" cm="1">
        <f t="array" ref="P162">IFERROR(INDEX(InTutoring[],SMALL(IF(InTutoring[Unit 2 Assessment]="Yes",ROW(AssessmentData[])-1),ROW(160:160)),1),"")</f>
        <v/>
      </c>
      <c r="Q162" s="129" t="str" cm="1">
        <f t="array" ref="Q162">IFERROR(INDEX(InTutoring[],SMALL(IF(InTutoring[Unit 3 Post-Test 1]="Yes",ROW(AssessmentData[])-1),ROW(160:160)),1),"")</f>
        <v/>
      </c>
      <c r="R162" s="129" t="str" cm="1">
        <f t="array" ref="R162">IFERROR(INDEX(InTutoring[],SMALL(IF(InTutoring[Unit 3 Post-Test 2]="Yes",ROW(AssessmentData[])-1),ROW(160:160)),1),"")</f>
        <v/>
      </c>
      <c r="S162" s="129" t="str" cm="1">
        <f t="array" ref="S162">IFERROR(INDEX(InTutoring[],SMALL(IF(InTutoring[Unit 3 Post-Test 3]="Yes",ROW(AssessmentData[])-1),ROW(160:160)),1),"")</f>
        <v/>
      </c>
      <c r="T162" s="129" t="str" cm="1">
        <f t="array" ref="T162">IFERROR(INDEX(InTutoring[],SMALL(IF(InTutoring[Unit 3 Post-Test 4]="Yes",ROW(AssessmentData[])-1),ROW(160:160)),1),"")</f>
        <v/>
      </c>
      <c r="U162" s="129" t="str" cm="1">
        <f t="array" ref="U162">IFERROR(INDEX(InTutoring[],SMALL(IF(InTutoring[Unit 3 Post-Test 5]="Yes",ROW(AssessmentData[])-1),ROW(160:160)),1),"")</f>
        <v/>
      </c>
      <c r="V162" s="132"/>
      <c r="W162" s="129" t="str" cm="1">
        <f t="array" ref="W162">IFERROR(INDEX(InTutoring[],SMALL(IF(InTutoring[Unit 3 Assessment]="Yes",ROW(AssessmentData[])-1),ROW(160:160)),1),"")</f>
        <v/>
      </c>
      <c r="X162" s="129" t="str" cm="1">
        <f t="array" ref="X162">IFERROR(INDEX(InTutoring[],SMALL(IF(InTutoring[Unit 4 Post-Test 1]="Yes",ROW(AssessmentData[])-1),ROW(160:160)),1),"")</f>
        <v/>
      </c>
      <c r="Y162" s="129" t="str" cm="1">
        <f t="array" ref="Y162">IFERROR(INDEX(InTutoring[],SMALL(IF(InTutoring[Unit 4 Post-Test 2]="Yes",ROW(AssessmentData[])-1),ROW(160:160)),1),"")</f>
        <v/>
      </c>
      <c r="Z162" s="129" t="str" cm="1">
        <f t="array" ref="Z162">IFERROR(INDEX(InTutoring[],SMALL(IF(InTutoring[Unit 4 Post-Test 3]="Yes",ROW(AssessmentData[])-1),ROW(160:160)),1),"")</f>
        <v/>
      </c>
      <c r="AA162" s="129" t="str" cm="1">
        <f t="array" ref="AA162">IFERROR(INDEX(InTutoring[],SMALL(IF(InTutoring[Unit 4 Post-Test 4]="Yes",ROW(AssessmentData[])-1),ROW(160:160)),1),"")</f>
        <v/>
      </c>
      <c r="AB162" s="129" t="str" cm="1">
        <f t="array" ref="AB162">IFERROR(INDEX(InTutoring[],SMALL(IF(InTutoring[Unit 4 Post-Test 5]="Yes",ROW(AssessmentData[])-1),ROW(160:160)),1),"")</f>
        <v/>
      </c>
      <c r="AC162" s="132"/>
      <c r="AD162" s="129" t="str" cm="1">
        <f t="array" ref="AD162">IFERROR(INDEX(InTutoring[],SMALL(IF(InTutoring[Unit 4 Assessment]="Yes",ROW(AssessmentData[])-1),ROW(160:160)),1),"")</f>
        <v/>
      </c>
      <c r="AE162" s="129" t="str" cm="1">
        <f t="array" ref="AE162">IFERROR(INDEX(InTutoring[],SMALL(IF(InTutoring[Unit 5 Post-Test 1]="Yes",ROW(AssessmentData[])-1),ROW(160:160)),1),"")</f>
        <v/>
      </c>
      <c r="AF162" s="129" t="str" cm="1">
        <f t="array" ref="AF162">IFERROR(INDEX(InTutoring[],SMALL(IF(InTutoring[Unit 5 Post-Test 2]="Yes",ROW(AssessmentData[])-1),ROW(160:160)),1),"")</f>
        <v/>
      </c>
      <c r="AG162" s="129" t="str" cm="1">
        <f t="array" ref="AG162">IFERROR(INDEX(InTutoring[],SMALL(IF(InTutoring[Unit 5 Post-Test 3]="Yes",ROW(AssessmentData[])-1),ROW(160:160)),1),"")</f>
        <v/>
      </c>
      <c r="AH162" s="129" t="str" cm="1">
        <f t="array" ref="AH162">IFERROR(INDEX(InTutoring[],SMALL(IF(InTutoring[Unit 5 Post-Test 4]="Yes",ROW(AssessmentData[])-1),ROW(160:160)),1),"")</f>
        <v/>
      </c>
      <c r="AI162" s="129" t="str" cm="1">
        <f t="array" ref="AI162">IFERROR(INDEX(InTutoring[],SMALL(IF(InTutoring[Unit 5 Post-Test 5]="Yes",ROW(AssessmentData[])-1),ROW(160:160)),1),"")</f>
        <v/>
      </c>
      <c r="AJ162" s="132"/>
      <c r="AK162" s="129" t="str" cm="1">
        <f t="array" ref="AK162">IFERROR(INDEX(InTutoring[],SMALL(IF(InTutoring[Unit 5 Assessment]="Yes",ROW(AssessmentData[])-1),ROW(160:160)),1),"")</f>
        <v/>
      </c>
      <c r="AL162" s="129" t="str" cm="1">
        <f t="array" ref="AL162">IFERROR(INDEX(InTutoring[],SMALL(IF(InTutoring[Unit 6 Post-Test 1]="Yes",ROW(AssessmentData[])-1),ROW(160:160)),1),"")</f>
        <v/>
      </c>
      <c r="AM162" s="129" t="str" cm="1">
        <f t="array" ref="AM162">IFERROR(INDEX(InTutoring[],SMALL(IF(InTutoring[Unit 6 Post-Test 2]="Yes",ROW(AssessmentData[])-1),ROW(160:160)),1),"")</f>
        <v/>
      </c>
      <c r="AN162" s="129" t="str" cm="1">
        <f t="array" ref="AN162">IFERROR(INDEX(InTutoring[],SMALL(IF(InTutoring[Unit 6 Post-Test 3]="Yes",ROW(AssessmentData[])-1),ROW(160:160)),1),"")</f>
        <v/>
      </c>
      <c r="AO162" s="129" t="str" cm="1">
        <f t="array" ref="AO162">IFERROR(INDEX(InTutoring[],SMALL(IF(InTutoring[Unit 6 Post-Test 4]="Yes",ROW(AssessmentData[])-1),ROW(160:160)),1),"")</f>
        <v/>
      </c>
      <c r="AP162" s="129" t="str" cm="1">
        <f t="array" ref="AP162">IFERROR(INDEX(InTutoring[],SMALL(IF(InTutoring[Unit 6 Post-Test 5]="Yes",ROW(AssessmentData[])-1),ROW(160:160)),1),"")</f>
        <v/>
      </c>
    </row>
    <row r="163" spans="2:42" x14ac:dyDescent="0.25">
      <c r="B163" s="129" t="str" cm="1">
        <f t="array" ref="B163">IFERROR(INDEX(InTutoring[],SMALL(IF(InTutoring[BOY Benchmark]="Yes",ROW(AssessmentData[])-1),ROW(161:161)),1),"")</f>
        <v/>
      </c>
      <c r="C163" s="129" t="str" cm="1">
        <f t="array" ref="C163">IFERROR(INDEX(InTutoring[],SMALL(IF(InTutoring[Unit 1 Post-Test 1]="Yes",ROW(AssessmentData[])-1),ROW(161:161)),1),"")</f>
        <v/>
      </c>
      <c r="D163" s="129" t="str" cm="1">
        <f t="array" ref="D163">IFERROR(INDEX(InTutoring[],SMALL(IF(InTutoring[Unit 1 Post-Test 2]="Yes",ROW(AssessmentData[])-1),ROW(161:161)),1),"")</f>
        <v/>
      </c>
      <c r="E163" s="129" t="str" cm="1">
        <f t="array" ref="E163">IFERROR(INDEX(InTutoring[],SMALL(IF(InTutoring[Unit 1 Post-Test 3]="Yes",ROW(AssessmentData[])-1),ROW(161:161)),1),"")</f>
        <v/>
      </c>
      <c r="F163" s="129" t="str" cm="1">
        <f t="array" ref="F163">IFERROR(INDEX(InTutoring[],SMALL(IF(InTutoring[Unit 1 Post-Test 4]="Yes",ROW(AssessmentData[])-1),ROW(161:161)),1),"")</f>
        <v/>
      </c>
      <c r="G163" s="131"/>
      <c r="H163" s="132"/>
      <c r="I163" s="129" t="str" cm="1">
        <f t="array" ref="I163">IFERROR(INDEX(InTutoring[],SMALL(IF(InTutoring[Unit 1 Assessment]="Yes",ROW(AssessmentData[])-1),ROW(161:161)),1),"")</f>
        <v/>
      </c>
      <c r="J163" s="129" t="str" cm="1">
        <f t="array" ref="J163">IFERROR(INDEX(InTutoring[],SMALL(IF(InTutoring[Unit 2 Post-Test 1]="Yes",ROW(AssessmentData[])-1),ROW(161:161)),1),"")</f>
        <v/>
      </c>
      <c r="K163" s="129" t="str" cm="1">
        <f t="array" ref="K163">IFERROR(INDEX(InTutoring[],SMALL(IF(InTutoring[Unit 2 Post-Test 2]="Yes",ROW(AssessmentData[])-1),ROW(161:161)),1),"")</f>
        <v/>
      </c>
      <c r="L163" s="129" t="str" cm="1">
        <f t="array" ref="L163">IFERROR(INDEX(InTutoring[],SMALL(IF(InTutoring[Unit 2 Post-Test 3]="Yes",ROW(AssessmentData[])-1),ROW(161:161)),1),"")</f>
        <v/>
      </c>
      <c r="M163" s="129" t="str" cm="1">
        <f t="array" ref="M163">IFERROR(INDEX(InTutoring[],SMALL(IF(InTutoring[Unit 2 Post-Test 4]="Yes",ROW(AssessmentData[])-1),ROW(161:161)),1),"")</f>
        <v/>
      </c>
      <c r="N163" s="129" t="str" cm="1">
        <f t="array" ref="N163">IFERROR(INDEX(InTutoring[],SMALL(IF(InTutoring[Unit 2 Post-Test 5]="Yes",ROW(AssessmentData[])-1),ROW(161:161)),1),"")</f>
        <v/>
      </c>
      <c r="O163" s="132"/>
      <c r="P163" s="129" t="str" cm="1">
        <f t="array" ref="P163">IFERROR(INDEX(InTutoring[],SMALL(IF(InTutoring[Unit 2 Assessment]="Yes",ROW(AssessmentData[])-1),ROW(161:161)),1),"")</f>
        <v/>
      </c>
      <c r="Q163" s="129" t="str" cm="1">
        <f t="array" ref="Q163">IFERROR(INDEX(InTutoring[],SMALL(IF(InTutoring[Unit 3 Post-Test 1]="Yes",ROW(AssessmentData[])-1),ROW(161:161)),1),"")</f>
        <v/>
      </c>
      <c r="R163" s="129" t="str" cm="1">
        <f t="array" ref="R163">IFERROR(INDEX(InTutoring[],SMALL(IF(InTutoring[Unit 3 Post-Test 2]="Yes",ROW(AssessmentData[])-1),ROW(161:161)),1),"")</f>
        <v/>
      </c>
      <c r="S163" s="129" t="str" cm="1">
        <f t="array" ref="S163">IFERROR(INDEX(InTutoring[],SMALL(IF(InTutoring[Unit 3 Post-Test 3]="Yes",ROW(AssessmentData[])-1),ROW(161:161)),1),"")</f>
        <v/>
      </c>
      <c r="T163" s="129" t="str" cm="1">
        <f t="array" ref="T163">IFERROR(INDEX(InTutoring[],SMALL(IF(InTutoring[Unit 3 Post-Test 4]="Yes",ROW(AssessmentData[])-1),ROW(161:161)),1),"")</f>
        <v/>
      </c>
      <c r="U163" s="129" t="str" cm="1">
        <f t="array" ref="U163">IFERROR(INDEX(InTutoring[],SMALL(IF(InTutoring[Unit 3 Post-Test 5]="Yes",ROW(AssessmentData[])-1),ROW(161:161)),1),"")</f>
        <v/>
      </c>
      <c r="V163" s="132"/>
      <c r="W163" s="129" t="str" cm="1">
        <f t="array" ref="W163">IFERROR(INDEX(InTutoring[],SMALL(IF(InTutoring[Unit 3 Assessment]="Yes",ROW(AssessmentData[])-1),ROW(161:161)),1),"")</f>
        <v/>
      </c>
      <c r="X163" s="129" t="str" cm="1">
        <f t="array" ref="X163">IFERROR(INDEX(InTutoring[],SMALL(IF(InTutoring[Unit 4 Post-Test 1]="Yes",ROW(AssessmentData[])-1),ROW(161:161)),1),"")</f>
        <v/>
      </c>
      <c r="Y163" s="129" t="str" cm="1">
        <f t="array" ref="Y163">IFERROR(INDEX(InTutoring[],SMALL(IF(InTutoring[Unit 4 Post-Test 2]="Yes",ROW(AssessmentData[])-1),ROW(161:161)),1),"")</f>
        <v/>
      </c>
      <c r="Z163" s="129" t="str" cm="1">
        <f t="array" ref="Z163">IFERROR(INDEX(InTutoring[],SMALL(IF(InTutoring[Unit 4 Post-Test 3]="Yes",ROW(AssessmentData[])-1),ROW(161:161)),1),"")</f>
        <v/>
      </c>
      <c r="AA163" s="129" t="str" cm="1">
        <f t="array" ref="AA163">IFERROR(INDEX(InTutoring[],SMALL(IF(InTutoring[Unit 4 Post-Test 4]="Yes",ROW(AssessmentData[])-1),ROW(161:161)),1),"")</f>
        <v/>
      </c>
      <c r="AB163" s="129" t="str" cm="1">
        <f t="array" ref="AB163">IFERROR(INDEX(InTutoring[],SMALL(IF(InTutoring[Unit 4 Post-Test 5]="Yes",ROW(AssessmentData[])-1),ROW(161:161)),1),"")</f>
        <v/>
      </c>
      <c r="AC163" s="132"/>
      <c r="AD163" s="129" t="str" cm="1">
        <f t="array" ref="AD163">IFERROR(INDEX(InTutoring[],SMALL(IF(InTutoring[Unit 4 Assessment]="Yes",ROW(AssessmentData[])-1),ROW(161:161)),1),"")</f>
        <v/>
      </c>
      <c r="AE163" s="129" t="str" cm="1">
        <f t="array" ref="AE163">IFERROR(INDEX(InTutoring[],SMALL(IF(InTutoring[Unit 5 Post-Test 1]="Yes",ROW(AssessmentData[])-1),ROW(161:161)),1),"")</f>
        <v/>
      </c>
      <c r="AF163" s="129" t="str" cm="1">
        <f t="array" ref="AF163">IFERROR(INDEX(InTutoring[],SMALL(IF(InTutoring[Unit 5 Post-Test 2]="Yes",ROW(AssessmentData[])-1),ROW(161:161)),1),"")</f>
        <v/>
      </c>
      <c r="AG163" s="129" t="str" cm="1">
        <f t="array" ref="AG163">IFERROR(INDEX(InTutoring[],SMALL(IF(InTutoring[Unit 5 Post-Test 3]="Yes",ROW(AssessmentData[])-1),ROW(161:161)),1),"")</f>
        <v/>
      </c>
      <c r="AH163" s="129" t="str" cm="1">
        <f t="array" ref="AH163">IFERROR(INDEX(InTutoring[],SMALL(IF(InTutoring[Unit 5 Post-Test 4]="Yes",ROW(AssessmentData[])-1),ROW(161:161)),1),"")</f>
        <v/>
      </c>
      <c r="AI163" s="129" t="str" cm="1">
        <f t="array" ref="AI163">IFERROR(INDEX(InTutoring[],SMALL(IF(InTutoring[Unit 5 Post-Test 5]="Yes",ROW(AssessmentData[])-1),ROW(161:161)),1),"")</f>
        <v/>
      </c>
      <c r="AJ163" s="132"/>
      <c r="AK163" s="129" t="str" cm="1">
        <f t="array" ref="AK163">IFERROR(INDEX(InTutoring[],SMALL(IF(InTutoring[Unit 5 Assessment]="Yes",ROW(AssessmentData[])-1),ROW(161:161)),1),"")</f>
        <v/>
      </c>
      <c r="AL163" s="129" t="str" cm="1">
        <f t="array" ref="AL163">IFERROR(INDEX(InTutoring[],SMALL(IF(InTutoring[Unit 6 Post-Test 1]="Yes",ROW(AssessmentData[])-1),ROW(161:161)),1),"")</f>
        <v/>
      </c>
      <c r="AM163" s="129" t="str" cm="1">
        <f t="array" ref="AM163">IFERROR(INDEX(InTutoring[],SMALL(IF(InTutoring[Unit 6 Post-Test 2]="Yes",ROW(AssessmentData[])-1),ROW(161:161)),1),"")</f>
        <v/>
      </c>
      <c r="AN163" s="129" t="str" cm="1">
        <f t="array" ref="AN163">IFERROR(INDEX(InTutoring[],SMALL(IF(InTutoring[Unit 6 Post-Test 3]="Yes",ROW(AssessmentData[])-1),ROW(161:161)),1),"")</f>
        <v/>
      </c>
      <c r="AO163" s="129" t="str" cm="1">
        <f t="array" ref="AO163">IFERROR(INDEX(InTutoring[],SMALL(IF(InTutoring[Unit 6 Post-Test 4]="Yes",ROW(AssessmentData[])-1),ROW(161:161)),1),"")</f>
        <v/>
      </c>
      <c r="AP163" s="129" t="str" cm="1">
        <f t="array" ref="AP163">IFERROR(INDEX(InTutoring[],SMALL(IF(InTutoring[Unit 6 Post-Test 5]="Yes",ROW(AssessmentData[])-1),ROW(161:161)),1),"")</f>
        <v/>
      </c>
    </row>
    <row r="164" spans="2:42" x14ac:dyDescent="0.25">
      <c r="B164" s="129" t="str" cm="1">
        <f t="array" ref="B164">IFERROR(INDEX(InTutoring[],SMALL(IF(InTutoring[BOY Benchmark]="Yes",ROW(AssessmentData[])-1),ROW(162:162)),1),"")</f>
        <v/>
      </c>
      <c r="C164" s="129" t="str" cm="1">
        <f t="array" ref="C164">IFERROR(INDEX(InTutoring[],SMALL(IF(InTutoring[Unit 1 Post-Test 1]="Yes",ROW(AssessmentData[])-1),ROW(162:162)),1),"")</f>
        <v/>
      </c>
      <c r="D164" s="129" t="str" cm="1">
        <f t="array" ref="D164">IFERROR(INDEX(InTutoring[],SMALL(IF(InTutoring[Unit 1 Post-Test 2]="Yes",ROW(AssessmentData[])-1),ROW(162:162)),1),"")</f>
        <v/>
      </c>
      <c r="E164" s="129" t="str" cm="1">
        <f t="array" ref="E164">IFERROR(INDEX(InTutoring[],SMALL(IF(InTutoring[Unit 1 Post-Test 3]="Yes",ROW(AssessmentData[])-1),ROW(162:162)),1),"")</f>
        <v/>
      </c>
      <c r="F164" s="129" t="str" cm="1">
        <f t="array" ref="F164">IFERROR(INDEX(InTutoring[],SMALL(IF(InTutoring[Unit 1 Post-Test 4]="Yes",ROW(AssessmentData[])-1),ROW(162:162)),1),"")</f>
        <v/>
      </c>
      <c r="G164" s="131"/>
      <c r="H164" s="132"/>
      <c r="I164" s="129" t="str" cm="1">
        <f t="array" ref="I164">IFERROR(INDEX(InTutoring[],SMALL(IF(InTutoring[Unit 1 Assessment]="Yes",ROW(AssessmentData[])-1),ROW(162:162)),1),"")</f>
        <v/>
      </c>
      <c r="J164" s="129" t="str" cm="1">
        <f t="array" ref="J164">IFERROR(INDEX(InTutoring[],SMALL(IF(InTutoring[Unit 2 Post-Test 1]="Yes",ROW(AssessmentData[])-1),ROW(162:162)),1),"")</f>
        <v/>
      </c>
      <c r="K164" s="129" t="str" cm="1">
        <f t="array" ref="K164">IFERROR(INDEX(InTutoring[],SMALL(IF(InTutoring[Unit 2 Post-Test 2]="Yes",ROW(AssessmentData[])-1),ROW(162:162)),1),"")</f>
        <v/>
      </c>
      <c r="L164" s="129" t="str" cm="1">
        <f t="array" ref="L164">IFERROR(INDEX(InTutoring[],SMALL(IF(InTutoring[Unit 2 Post-Test 3]="Yes",ROW(AssessmentData[])-1),ROW(162:162)),1),"")</f>
        <v/>
      </c>
      <c r="M164" s="129" t="str" cm="1">
        <f t="array" ref="M164">IFERROR(INDEX(InTutoring[],SMALL(IF(InTutoring[Unit 2 Post-Test 4]="Yes",ROW(AssessmentData[])-1),ROW(162:162)),1),"")</f>
        <v/>
      </c>
      <c r="N164" s="129" t="str" cm="1">
        <f t="array" ref="N164">IFERROR(INDEX(InTutoring[],SMALL(IF(InTutoring[Unit 2 Post-Test 5]="Yes",ROW(AssessmentData[])-1),ROW(162:162)),1),"")</f>
        <v/>
      </c>
      <c r="O164" s="132"/>
      <c r="P164" s="129" t="str" cm="1">
        <f t="array" ref="P164">IFERROR(INDEX(InTutoring[],SMALL(IF(InTutoring[Unit 2 Assessment]="Yes",ROW(AssessmentData[])-1),ROW(162:162)),1),"")</f>
        <v/>
      </c>
      <c r="Q164" s="129" t="str" cm="1">
        <f t="array" ref="Q164">IFERROR(INDEX(InTutoring[],SMALL(IF(InTutoring[Unit 3 Post-Test 1]="Yes",ROW(AssessmentData[])-1),ROW(162:162)),1),"")</f>
        <v/>
      </c>
      <c r="R164" s="129" t="str" cm="1">
        <f t="array" ref="R164">IFERROR(INDEX(InTutoring[],SMALL(IF(InTutoring[Unit 3 Post-Test 2]="Yes",ROW(AssessmentData[])-1),ROW(162:162)),1),"")</f>
        <v/>
      </c>
      <c r="S164" s="129" t="str" cm="1">
        <f t="array" ref="S164">IFERROR(INDEX(InTutoring[],SMALL(IF(InTutoring[Unit 3 Post-Test 3]="Yes",ROW(AssessmentData[])-1),ROW(162:162)),1),"")</f>
        <v/>
      </c>
      <c r="T164" s="129" t="str" cm="1">
        <f t="array" ref="T164">IFERROR(INDEX(InTutoring[],SMALL(IF(InTutoring[Unit 3 Post-Test 4]="Yes",ROW(AssessmentData[])-1),ROW(162:162)),1),"")</f>
        <v/>
      </c>
      <c r="U164" s="129" t="str" cm="1">
        <f t="array" ref="U164">IFERROR(INDEX(InTutoring[],SMALL(IF(InTutoring[Unit 3 Post-Test 5]="Yes",ROW(AssessmentData[])-1),ROW(162:162)),1),"")</f>
        <v/>
      </c>
      <c r="V164" s="132"/>
      <c r="W164" s="129" t="str" cm="1">
        <f t="array" ref="W164">IFERROR(INDEX(InTutoring[],SMALL(IF(InTutoring[Unit 3 Assessment]="Yes",ROW(AssessmentData[])-1),ROW(162:162)),1),"")</f>
        <v/>
      </c>
      <c r="X164" s="129" t="str" cm="1">
        <f t="array" ref="X164">IFERROR(INDEX(InTutoring[],SMALL(IF(InTutoring[Unit 4 Post-Test 1]="Yes",ROW(AssessmentData[])-1),ROW(162:162)),1),"")</f>
        <v/>
      </c>
      <c r="Y164" s="129" t="str" cm="1">
        <f t="array" ref="Y164">IFERROR(INDEX(InTutoring[],SMALL(IF(InTutoring[Unit 4 Post-Test 2]="Yes",ROW(AssessmentData[])-1),ROW(162:162)),1),"")</f>
        <v/>
      </c>
      <c r="Z164" s="129" t="str" cm="1">
        <f t="array" ref="Z164">IFERROR(INDEX(InTutoring[],SMALL(IF(InTutoring[Unit 4 Post-Test 3]="Yes",ROW(AssessmentData[])-1),ROW(162:162)),1),"")</f>
        <v/>
      </c>
      <c r="AA164" s="129" t="str" cm="1">
        <f t="array" ref="AA164">IFERROR(INDEX(InTutoring[],SMALL(IF(InTutoring[Unit 4 Post-Test 4]="Yes",ROW(AssessmentData[])-1),ROW(162:162)),1),"")</f>
        <v/>
      </c>
      <c r="AB164" s="129" t="str" cm="1">
        <f t="array" ref="AB164">IFERROR(INDEX(InTutoring[],SMALL(IF(InTutoring[Unit 4 Post-Test 5]="Yes",ROW(AssessmentData[])-1),ROW(162:162)),1),"")</f>
        <v/>
      </c>
      <c r="AC164" s="132"/>
      <c r="AD164" s="129" t="str" cm="1">
        <f t="array" ref="AD164">IFERROR(INDEX(InTutoring[],SMALL(IF(InTutoring[Unit 4 Assessment]="Yes",ROW(AssessmentData[])-1),ROW(162:162)),1),"")</f>
        <v/>
      </c>
      <c r="AE164" s="129" t="str" cm="1">
        <f t="array" ref="AE164">IFERROR(INDEX(InTutoring[],SMALL(IF(InTutoring[Unit 5 Post-Test 1]="Yes",ROW(AssessmentData[])-1),ROW(162:162)),1),"")</f>
        <v/>
      </c>
      <c r="AF164" s="129" t="str" cm="1">
        <f t="array" ref="AF164">IFERROR(INDEX(InTutoring[],SMALL(IF(InTutoring[Unit 5 Post-Test 2]="Yes",ROW(AssessmentData[])-1),ROW(162:162)),1),"")</f>
        <v/>
      </c>
      <c r="AG164" s="129" t="str" cm="1">
        <f t="array" ref="AG164">IFERROR(INDEX(InTutoring[],SMALL(IF(InTutoring[Unit 5 Post-Test 3]="Yes",ROW(AssessmentData[])-1),ROW(162:162)),1),"")</f>
        <v/>
      </c>
      <c r="AH164" s="129" t="str" cm="1">
        <f t="array" ref="AH164">IFERROR(INDEX(InTutoring[],SMALL(IF(InTutoring[Unit 5 Post-Test 4]="Yes",ROW(AssessmentData[])-1),ROW(162:162)),1),"")</f>
        <v/>
      </c>
      <c r="AI164" s="129" t="str" cm="1">
        <f t="array" ref="AI164">IFERROR(INDEX(InTutoring[],SMALL(IF(InTutoring[Unit 5 Post-Test 5]="Yes",ROW(AssessmentData[])-1),ROW(162:162)),1),"")</f>
        <v/>
      </c>
      <c r="AJ164" s="132"/>
      <c r="AK164" s="129" t="str" cm="1">
        <f t="array" ref="AK164">IFERROR(INDEX(InTutoring[],SMALL(IF(InTutoring[Unit 5 Assessment]="Yes",ROW(AssessmentData[])-1),ROW(162:162)),1),"")</f>
        <v/>
      </c>
      <c r="AL164" s="129" t="str" cm="1">
        <f t="array" ref="AL164">IFERROR(INDEX(InTutoring[],SMALL(IF(InTutoring[Unit 6 Post-Test 1]="Yes",ROW(AssessmentData[])-1),ROW(162:162)),1),"")</f>
        <v/>
      </c>
      <c r="AM164" s="129" t="str" cm="1">
        <f t="array" ref="AM164">IFERROR(INDEX(InTutoring[],SMALL(IF(InTutoring[Unit 6 Post-Test 2]="Yes",ROW(AssessmentData[])-1),ROW(162:162)),1),"")</f>
        <v/>
      </c>
      <c r="AN164" s="129" t="str" cm="1">
        <f t="array" ref="AN164">IFERROR(INDEX(InTutoring[],SMALL(IF(InTutoring[Unit 6 Post-Test 3]="Yes",ROW(AssessmentData[])-1),ROW(162:162)),1),"")</f>
        <v/>
      </c>
      <c r="AO164" s="129" t="str" cm="1">
        <f t="array" ref="AO164">IFERROR(INDEX(InTutoring[],SMALL(IF(InTutoring[Unit 6 Post-Test 4]="Yes",ROW(AssessmentData[])-1),ROW(162:162)),1),"")</f>
        <v/>
      </c>
      <c r="AP164" s="129" t="str" cm="1">
        <f t="array" ref="AP164">IFERROR(INDEX(InTutoring[],SMALL(IF(InTutoring[Unit 6 Post-Test 5]="Yes",ROW(AssessmentData[])-1),ROW(162:162)),1),"")</f>
        <v/>
      </c>
    </row>
    <row r="165" spans="2:42" x14ac:dyDescent="0.25">
      <c r="B165" s="129" t="str" cm="1">
        <f t="array" ref="B165">IFERROR(INDEX(InTutoring[],SMALL(IF(InTutoring[BOY Benchmark]="Yes",ROW(AssessmentData[])-1),ROW(163:163)),1),"")</f>
        <v/>
      </c>
      <c r="C165" s="129" t="str" cm="1">
        <f t="array" ref="C165">IFERROR(INDEX(InTutoring[],SMALL(IF(InTutoring[Unit 1 Post-Test 1]="Yes",ROW(AssessmentData[])-1),ROW(163:163)),1),"")</f>
        <v/>
      </c>
      <c r="D165" s="129" t="str" cm="1">
        <f t="array" ref="D165">IFERROR(INDEX(InTutoring[],SMALL(IF(InTutoring[Unit 1 Post-Test 2]="Yes",ROW(AssessmentData[])-1),ROW(163:163)),1),"")</f>
        <v/>
      </c>
      <c r="E165" s="129" t="str" cm="1">
        <f t="array" ref="E165">IFERROR(INDEX(InTutoring[],SMALL(IF(InTutoring[Unit 1 Post-Test 3]="Yes",ROW(AssessmentData[])-1),ROW(163:163)),1),"")</f>
        <v/>
      </c>
      <c r="F165" s="129" t="str" cm="1">
        <f t="array" ref="F165">IFERROR(INDEX(InTutoring[],SMALL(IF(InTutoring[Unit 1 Post-Test 4]="Yes",ROW(AssessmentData[])-1),ROW(163:163)),1),"")</f>
        <v/>
      </c>
      <c r="G165" s="131"/>
      <c r="H165" s="132"/>
      <c r="I165" s="129" t="str" cm="1">
        <f t="array" ref="I165">IFERROR(INDEX(InTutoring[],SMALL(IF(InTutoring[Unit 1 Assessment]="Yes",ROW(AssessmentData[])-1),ROW(163:163)),1),"")</f>
        <v/>
      </c>
      <c r="J165" s="129" t="str" cm="1">
        <f t="array" ref="J165">IFERROR(INDEX(InTutoring[],SMALL(IF(InTutoring[Unit 2 Post-Test 1]="Yes",ROW(AssessmentData[])-1),ROW(163:163)),1),"")</f>
        <v/>
      </c>
      <c r="K165" s="129" t="str" cm="1">
        <f t="array" ref="K165">IFERROR(INDEX(InTutoring[],SMALL(IF(InTutoring[Unit 2 Post-Test 2]="Yes",ROW(AssessmentData[])-1),ROW(163:163)),1),"")</f>
        <v/>
      </c>
      <c r="L165" s="129" t="str" cm="1">
        <f t="array" ref="L165">IFERROR(INDEX(InTutoring[],SMALL(IF(InTutoring[Unit 2 Post-Test 3]="Yes",ROW(AssessmentData[])-1),ROW(163:163)),1),"")</f>
        <v/>
      </c>
      <c r="M165" s="129" t="str" cm="1">
        <f t="array" ref="M165">IFERROR(INDEX(InTutoring[],SMALL(IF(InTutoring[Unit 2 Post-Test 4]="Yes",ROW(AssessmentData[])-1),ROW(163:163)),1),"")</f>
        <v/>
      </c>
      <c r="N165" s="129" t="str" cm="1">
        <f t="array" ref="N165">IFERROR(INDEX(InTutoring[],SMALL(IF(InTutoring[Unit 2 Post-Test 5]="Yes",ROW(AssessmentData[])-1),ROW(163:163)),1),"")</f>
        <v/>
      </c>
      <c r="O165" s="132"/>
      <c r="P165" s="129" t="str" cm="1">
        <f t="array" ref="P165">IFERROR(INDEX(InTutoring[],SMALL(IF(InTutoring[Unit 2 Assessment]="Yes",ROW(AssessmentData[])-1),ROW(163:163)),1),"")</f>
        <v/>
      </c>
      <c r="Q165" s="129" t="str" cm="1">
        <f t="array" ref="Q165">IFERROR(INDEX(InTutoring[],SMALL(IF(InTutoring[Unit 3 Post-Test 1]="Yes",ROW(AssessmentData[])-1),ROW(163:163)),1),"")</f>
        <v/>
      </c>
      <c r="R165" s="129" t="str" cm="1">
        <f t="array" ref="R165">IFERROR(INDEX(InTutoring[],SMALL(IF(InTutoring[Unit 3 Post-Test 2]="Yes",ROW(AssessmentData[])-1),ROW(163:163)),1),"")</f>
        <v/>
      </c>
      <c r="S165" s="129" t="str" cm="1">
        <f t="array" ref="S165">IFERROR(INDEX(InTutoring[],SMALL(IF(InTutoring[Unit 3 Post-Test 3]="Yes",ROW(AssessmentData[])-1),ROW(163:163)),1),"")</f>
        <v/>
      </c>
      <c r="T165" s="129" t="str" cm="1">
        <f t="array" ref="T165">IFERROR(INDEX(InTutoring[],SMALL(IF(InTutoring[Unit 3 Post-Test 4]="Yes",ROW(AssessmentData[])-1),ROW(163:163)),1),"")</f>
        <v/>
      </c>
      <c r="U165" s="129" t="str" cm="1">
        <f t="array" ref="U165">IFERROR(INDEX(InTutoring[],SMALL(IF(InTutoring[Unit 3 Post-Test 5]="Yes",ROW(AssessmentData[])-1),ROW(163:163)),1),"")</f>
        <v/>
      </c>
      <c r="V165" s="132"/>
      <c r="W165" s="129" t="str" cm="1">
        <f t="array" ref="W165">IFERROR(INDEX(InTutoring[],SMALL(IF(InTutoring[Unit 3 Assessment]="Yes",ROW(AssessmentData[])-1),ROW(163:163)),1),"")</f>
        <v/>
      </c>
      <c r="X165" s="129" t="str" cm="1">
        <f t="array" ref="X165">IFERROR(INDEX(InTutoring[],SMALL(IF(InTutoring[Unit 4 Post-Test 1]="Yes",ROW(AssessmentData[])-1),ROW(163:163)),1),"")</f>
        <v/>
      </c>
      <c r="Y165" s="129" t="str" cm="1">
        <f t="array" ref="Y165">IFERROR(INDEX(InTutoring[],SMALL(IF(InTutoring[Unit 4 Post-Test 2]="Yes",ROW(AssessmentData[])-1),ROW(163:163)),1),"")</f>
        <v/>
      </c>
      <c r="Z165" s="129" t="str" cm="1">
        <f t="array" ref="Z165">IFERROR(INDEX(InTutoring[],SMALL(IF(InTutoring[Unit 4 Post-Test 3]="Yes",ROW(AssessmentData[])-1),ROW(163:163)),1),"")</f>
        <v/>
      </c>
      <c r="AA165" s="129" t="str" cm="1">
        <f t="array" ref="AA165">IFERROR(INDEX(InTutoring[],SMALL(IF(InTutoring[Unit 4 Post-Test 4]="Yes",ROW(AssessmentData[])-1),ROW(163:163)),1),"")</f>
        <v/>
      </c>
      <c r="AB165" s="129" t="str" cm="1">
        <f t="array" ref="AB165">IFERROR(INDEX(InTutoring[],SMALL(IF(InTutoring[Unit 4 Post-Test 5]="Yes",ROW(AssessmentData[])-1),ROW(163:163)),1),"")</f>
        <v/>
      </c>
      <c r="AC165" s="132"/>
      <c r="AD165" s="129" t="str" cm="1">
        <f t="array" ref="AD165">IFERROR(INDEX(InTutoring[],SMALL(IF(InTutoring[Unit 4 Assessment]="Yes",ROW(AssessmentData[])-1),ROW(163:163)),1),"")</f>
        <v/>
      </c>
      <c r="AE165" s="129" t="str" cm="1">
        <f t="array" ref="AE165">IFERROR(INDEX(InTutoring[],SMALL(IF(InTutoring[Unit 5 Post-Test 1]="Yes",ROW(AssessmentData[])-1),ROW(163:163)),1),"")</f>
        <v/>
      </c>
      <c r="AF165" s="129" t="str" cm="1">
        <f t="array" ref="AF165">IFERROR(INDEX(InTutoring[],SMALL(IF(InTutoring[Unit 5 Post-Test 2]="Yes",ROW(AssessmentData[])-1),ROW(163:163)),1),"")</f>
        <v/>
      </c>
      <c r="AG165" s="129" t="str" cm="1">
        <f t="array" ref="AG165">IFERROR(INDEX(InTutoring[],SMALL(IF(InTutoring[Unit 5 Post-Test 3]="Yes",ROW(AssessmentData[])-1),ROW(163:163)),1),"")</f>
        <v/>
      </c>
      <c r="AH165" s="129" t="str" cm="1">
        <f t="array" ref="AH165">IFERROR(INDEX(InTutoring[],SMALL(IF(InTutoring[Unit 5 Post-Test 4]="Yes",ROW(AssessmentData[])-1),ROW(163:163)),1),"")</f>
        <v/>
      </c>
      <c r="AI165" s="129" t="str" cm="1">
        <f t="array" ref="AI165">IFERROR(INDEX(InTutoring[],SMALL(IF(InTutoring[Unit 5 Post-Test 5]="Yes",ROW(AssessmentData[])-1),ROW(163:163)),1),"")</f>
        <v/>
      </c>
      <c r="AJ165" s="132"/>
      <c r="AK165" s="129" t="str" cm="1">
        <f t="array" ref="AK165">IFERROR(INDEX(InTutoring[],SMALL(IF(InTutoring[Unit 5 Assessment]="Yes",ROW(AssessmentData[])-1),ROW(163:163)),1),"")</f>
        <v/>
      </c>
      <c r="AL165" s="129" t="str" cm="1">
        <f t="array" ref="AL165">IFERROR(INDEX(InTutoring[],SMALL(IF(InTutoring[Unit 6 Post-Test 1]="Yes",ROW(AssessmentData[])-1),ROW(163:163)),1),"")</f>
        <v/>
      </c>
      <c r="AM165" s="129" t="str" cm="1">
        <f t="array" ref="AM165">IFERROR(INDEX(InTutoring[],SMALL(IF(InTutoring[Unit 6 Post-Test 2]="Yes",ROW(AssessmentData[])-1),ROW(163:163)),1),"")</f>
        <v/>
      </c>
      <c r="AN165" s="129" t="str" cm="1">
        <f t="array" ref="AN165">IFERROR(INDEX(InTutoring[],SMALL(IF(InTutoring[Unit 6 Post-Test 3]="Yes",ROW(AssessmentData[])-1),ROW(163:163)),1),"")</f>
        <v/>
      </c>
      <c r="AO165" s="129" t="str" cm="1">
        <f t="array" ref="AO165">IFERROR(INDEX(InTutoring[],SMALL(IF(InTutoring[Unit 6 Post-Test 4]="Yes",ROW(AssessmentData[])-1),ROW(163:163)),1),"")</f>
        <v/>
      </c>
      <c r="AP165" s="129" t="str" cm="1">
        <f t="array" ref="AP165">IFERROR(INDEX(InTutoring[],SMALL(IF(InTutoring[Unit 6 Post-Test 5]="Yes",ROW(AssessmentData[])-1),ROW(163:163)),1),"")</f>
        <v/>
      </c>
    </row>
    <row r="166" spans="2:42" x14ac:dyDescent="0.25">
      <c r="B166" s="129" t="str" cm="1">
        <f t="array" ref="B166">IFERROR(INDEX(InTutoring[],SMALL(IF(InTutoring[BOY Benchmark]="Yes",ROW(AssessmentData[])-1),ROW(164:164)),1),"")</f>
        <v/>
      </c>
      <c r="C166" s="129" t="str" cm="1">
        <f t="array" ref="C166">IFERROR(INDEX(InTutoring[],SMALL(IF(InTutoring[Unit 1 Post-Test 1]="Yes",ROW(AssessmentData[])-1),ROW(164:164)),1),"")</f>
        <v/>
      </c>
      <c r="D166" s="129" t="str" cm="1">
        <f t="array" ref="D166">IFERROR(INDEX(InTutoring[],SMALL(IF(InTutoring[Unit 1 Post-Test 2]="Yes",ROW(AssessmentData[])-1),ROW(164:164)),1),"")</f>
        <v/>
      </c>
      <c r="E166" s="129" t="str" cm="1">
        <f t="array" ref="E166">IFERROR(INDEX(InTutoring[],SMALL(IF(InTutoring[Unit 1 Post-Test 3]="Yes",ROW(AssessmentData[])-1),ROW(164:164)),1),"")</f>
        <v/>
      </c>
      <c r="F166" s="129" t="str" cm="1">
        <f t="array" ref="F166">IFERROR(INDEX(InTutoring[],SMALL(IF(InTutoring[Unit 1 Post-Test 4]="Yes",ROW(AssessmentData[])-1),ROW(164:164)),1),"")</f>
        <v/>
      </c>
      <c r="G166" s="131"/>
      <c r="H166" s="132"/>
      <c r="I166" s="129" t="str" cm="1">
        <f t="array" ref="I166">IFERROR(INDEX(InTutoring[],SMALL(IF(InTutoring[Unit 1 Assessment]="Yes",ROW(AssessmentData[])-1),ROW(164:164)),1),"")</f>
        <v/>
      </c>
      <c r="J166" s="129" t="str" cm="1">
        <f t="array" ref="J166">IFERROR(INDEX(InTutoring[],SMALL(IF(InTutoring[Unit 2 Post-Test 1]="Yes",ROW(AssessmentData[])-1),ROW(164:164)),1),"")</f>
        <v/>
      </c>
      <c r="K166" s="129" t="str" cm="1">
        <f t="array" ref="K166">IFERROR(INDEX(InTutoring[],SMALL(IF(InTutoring[Unit 2 Post-Test 2]="Yes",ROW(AssessmentData[])-1),ROW(164:164)),1),"")</f>
        <v/>
      </c>
      <c r="L166" s="129" t="str" cm="1">
        <f t="array" ref="L166">IFERROR(INDEX(InTutoring[],SMALL(IF(InTutoring[Unit 2 Post-Test 3]="Yes",ROW(AssessmentData[])-1),ROW(164:164)),1),"")</f>
        <v/>
      </c>
      <c r="M166" s="129" t="str" cm="1">
        <f t="array" ref="M166">IFERROR(INDEX(InTutoring[],SMALL(IF(InTutoring[Unit 2 Post-Test 4]="Yes",ROW(AssessmentData[])-1),ROW(164:164)),1),"")</f>
        <v/>
      </c>
      <c r="N166" s="129" t="str" cm="1">
        <f t="array" ref="N166">IFERROR(INDEX(InTutoring[],SMALL(IF(InTutoring[Unit 2 Post-Test 5]="Yes",ROW(AssessmentData[])-1),ROW(164:164)),1),"")</f>
        <v/>
      </c>
      <c r="O166" s="132"/>
      <c r="P166" s="129" t="str" cm="1">
        <f t="array" ref="P166">IFERROR(INDEX(InTutoring[],SMALL(IF(InTutoring[Unit 2 Assessment]="Yes",ROW(AssessmentData[])-1),ROW(164:164)),1),"")</f>
        <v/>
      </c>
      <c r="Q166" s="129" t="str" cm="1">
        <f t="array" ref="Q166">IFERROR(INDEX(InTutoring[],SMALL(IF(InTutoring[Unit 3 Post-Test 1]="Yes",ROW(AssessmentData[])-1),ROW(164:164)),1),"")</f>
        <v/>
      </c>
      <c r="R166" s="129" t="str" cm="1">
        <f t="array" ref="R166">IFERROR(INDEX(InTutoring[],SMALL(IF(InTutoring[Unit 3 Post-Test 2]="Yes",ROW(AssessmentData[])-1),ROW(164:164)),1),"")</f>
        <v/>
      </c>
      <c r="S166" s="129" t="str" cm="1">
        <f t="array" ref="S166">IFERROR(INDEX(InTutoring[],SMALL(IF(InTutoring[Unit 3 Post-Test 3]="Yes",ROW(AssessmentData[])-1),ROW(164:164)),1),"")</f>
        <v/>
      </c>
      <c r="T166" s="129" t="str" cm="1">
        <f t="array" ref="T166">IFERROR(INDEX(InTutoring[],SMALL(IF(InTutoring[Unit 3 Post-Test 4]="Yes",ROW(AssessmentData[])-1),ROW(164:164)),1),"")</f>
        <v/>
      </c>
      <c r="U166" s="129" t="str" cm="1">
        <f t="array" ref="U166">IFERROR(INDEX(InTutoring[],SMALL(IF(InTutoring[Unit 3 Post-Test 5]="Yes",ROW(AssessmentData[])-1),ROW(164:164)),1),"")</f>
        <v/>
      </c>
      <c r="V166" s="132"/>
      <c r="W166" s="129" t="str" cm="1">
        <f t="array" ref="W166">IFERROR(INDEX(InTutoring[],SMALL(IF(InTutoring[Unit 3 Assessment]="Yes",ROW(AssessmentData[])-1),ROW(164:164)),1),"")</f>
        <v/>
      </c>
      <c r="X166" s="129" t="str" cm="1">
        <f t="array" ref="X166">IFERROR(INDEX(InTutoring[],SMALL(IF(InTutoring[Unit 4 Post-Test 1]="Yes",ROW(AssessmentData[])-1),ROW(164:164)),1),"")</f>
        <v/>
      </c>
      <c r="Y166" s="129" t="str" cm="1">
        <f t="array" ref="Y166">IFERROR(INDEX(InTutoring[],SMALL(IF(InTutoring[Unit 4 Post-Test 2]="Yes",ROW(AssessmentData[])-1),ROW(164:164)),1),"")</f>
        <v/>
      </c>
      <c r="Z166" s="129" t="str" cm="1">
        <f t="array" ref="Z166">IFERROR(INDEX(InTutoring[],SMALL(IF(InTutoring[Unit 4 Post-Test 3]="Yes",ROW(AssessmentData[])-1),ROW(164:164)),1),"")</f>
        <v/>
      </c>
      <c r="AA166" s="129" t="str" cm="1">
        <f t="array" ref="AA166">IFERROR(INDEX(InTutoring[],SMALL(IF(InTutoring[Unit 4 Post-Test 4]="Yes",ROW(AssessmentData[])-1),ROW(164:164)),1),"")</f>
        <v/>
      </c>
      <c r="AB166" s="129" t="str" cm="1">
        <f t="array" ref="AB166">IFERROR(INDEX(InTutoring[],SMALL(IF(InTutoring[Unit 4 Post-Test 5]="Yes",ROW(AssessmentData[])-1),ROW(164:164)),1),"")</f>
        <v/>
      </c>
      <c r="AC166" s="132"/>
      <c r="AD166" s="129" t="str" cm="1">
        <f t="array" ref="AD166">IFERROR(INDEX(InTutoring[],SMALL(IF(InTutoring[Unit 4 Assessment]="Yes",ROW(AssessmentData[])-1),ROW(164:164)),1),"")</f>
        <v/>
      </c>
      <c r="AE166" s="129" t="str" cm="1">
        <f t="array" ref="AE166">IFERROR(INDEX(InTutoring[],SMALL(IF(InTutoring[Unit 5 Post-Test 1]="Yes",ROW(AssessmentData[])-1),ROW(164:164)),1),"")</f>
        <v/>
      </c>
      <c r="AF166" s="129" t="str" cm="1">
        <f t="array" ref="AF166">IFERROR(INDEX(InTutoring[],SMALL(IF(InTutoring[Unit 5 Post-Test 2]="Yes",ROW(AssessmentData[])-1),ROW(164:164)),1),"")</f>
        <v/>
      </c>
      <c r="AG166" s="129" t="str" cm="1">
        <f t="array" ref="AG166">IFERROR(INDEX(InTutoring[],SMALL(IF(InTutoring[Unit 5 Post-Test 3]="Yes",ROW(AssessmentData[])-1),ROW(164:164)),1),"")</f>
        <v/>
      </c>
      <c r="AH166" s="129" t="str" cm="1">
        <f t="array" ref="AH166">IFERROR(INDEX(InTutoring[],SMALL(IF(InTutoring[Unit 5 Post-Test 4]="Yes",ROW(AssessmentData[])-1),ROW(164:164)),1),"")</f>
        <v/>
      </c>
      <c r="AI166" s="129" t="str" cm="1">
        <f t="array" ref="AI166">IFERROR(INDEX(InTutoring[],SMALL(IF(InTutoring[Unit 5 Post-Test 5]="Yes",ROW(AssessmentData[])-1),ROW(164:164)),1),"")</f>
        <v/>
      </c>
      <c r="AJ166" s="132"/>
      <c r="AK166" s="129" t="str" cm="1">
        <f t="array" ref="AK166">IFERROR(INDEX(InTutoring[],SMALL(IF(InTutoring[Unit 5 Assessment]="Yes",ROW(AssessmentData[])-1),ROW(164:164)),1),"")</f>
        <v/>
      </c>
      <c r="AL166" s="129" t="str" cm="1">
        <f t="array" ref="AL166">IFERROR(INDEX(InTutoring[],SMALL(IF(InTutoring[Unit 6 Post-Test 1]="Yes",ROW(AssessmentData[])-1),ROW(164:164)),1),"")</f>
        <v/>
      </c>
      <c r="AM166" s="129" t="str" cm="1">
        <f t="array" ref="AM166">IFERROR(INDEX(InTutoring[],SMALL(IF(InTutoring[Unit 6 Post-Test 2]="Yes",ROW(AssessmentData[])-1),ROW(164:164)),1),"")</f>
        <v/>
      </c>
      <c r="AN166" s="129" t="str" cm="1">
        <f t="array" ref="AN166">IFERROR(INDEX(InTutoring[],SMALL(IF(InTutoring[Unit 6 Post-Test 3]="Yes",ROW(AssessmentData[])-1),ROW(164:164)),1),"")</f>
        <v/>
      </c>
      <c r="AO166" s="129" t="str" cm="1">
        <f t="array" ref="AO166">IFERROR(INDEX(InTutoring[],SMALL(IF(InTutoring[Unit 6 Post-Test 4]="Yes",ROW(AssessmentData[])-1),ROW(164:164)),1),"")</f>
        <v/>
      </c>
      <c r="AP166" s="129" t="str" cm="1">
        <f t="array" ref="AP166">IFERROR(INDEX(InTutoring[],SMALL(IF(InTutoring[Unit 6 Post-Test 5]="Yes",ROW(AssessmentData[])-1),ROW(164:164)),1),"")</f>
        <v/>
      </c>
    </row>
    <row r="167" spans="2:42" x14ac:dyDescent="0.25">
      <c r="B167" s="129" t="str" cm="1">
        <f t="array" ref="B167">IFERROR(INDEX(InTutoring[],SMALL(IF(InTutoring[BOY Benchmark]="Yes",ROW(AssessmentData[])-1),ROW(165:165)),1),"")</f>
        <v/>
      </c>
      <c r="C167" s="129" t="str" cm="1">
        <f t="array" ref="C167">IFERROR(INDEX(InTutoring[],SMALL(IF(InTutoring[Unit 1 Post-Test 1]="Yes",ROW(AssessmentData[])-1),ROW(165:165)),1),"")</f>
        <v/>
      </c>
      <c r="D167" s="129" t="str" cm="1">
        <f t="array" ref="D167">IFERROR(INDEX(InTutoring[],SMALL(IF(InTutoring[Unit 1 Post-Test 2]="Yes",ROW(AssessmentData[])-1),ROW(165:165)),1),"")</f>
        <v/>
      </c>
      <c r="E167" s="129" t="str" cm="1">
        <f t="array" ref="E167">IFERROR(INDEX(InTutoring[],SMALL(IF(InTutoring[Unit 1 Post-Test 3]="Yes",ROW(AssessmentData[])-1),ROW(165:165)),1),"")</f>
        <v/>
      </c>
      <c r="F167" s="129" t="str" cm="1">
        <f t="array" ref="F167">IFERROR(INDEX(InTutoring[],SMALL(IF(InTutoring[Unit 1 Post-Test 4]="Yes",ROW(AssessmentData[])-1),ROW(165:165)),1),"")</f>
        <v/>
      </c>
      <c r="G167" s="131"/>
      <c r="H167" s="132"/>
      <c r="I167" s="129" t="str" cm="1">
        <f t="array" ref="I167">IFERROR(INDEX(InTutoring[],SMALL(IF(InTutoring[Unit 1 Assessment]="Yes",ROW(AssessmentData[])-1),ROW(165:165)),1),"")</f>
        <v/>
      </c>
      <c r="J167" s="129" t="str" cm="1">
        <f t="array" ref="J167">IFERROR(INDEX(InTutoring[],SMALL(IF(InTutoring[Unit 2 Post-Test 1]="Yes",ROW(AssessmentData[])-1),ROW(165:165)),1),"")</f>
        <v/>
      </c>
      <c r="K167" s="129" t="str" cm="1">
        <f t="array" ref="K167">IFERROR(INDEX(InTutoring[],SMALL(IF(InTutoring[Unit 2 Post-Test 2]="Yes",ROW(AssessmentData[])-1),ROW(165:165)),1),"")</f>
        <v/>
      </c>
      <c r="L167" s="129" t="str" cm="1">
        <f t="array" ref="L167">IFERROR(INDEX(InTutoring[],SMALL(IF(InTutoring[Unit 2 Post-Test 3]="Yes",ROW(AssessmentData[])-1),ROW(165:165)),1),"")</f>
        <v/>
      </c>
      <c r="M167" s="129" t="str" cm="1">
        <f t="array" ref="M167">IFERROR(INDEX(InTutoring[],SMALL(IF(InTutoring[Unit 2 Post-Test 4]="Yes",ROW(AssessmentData[])-1),ROW(165:165)),1),"")</f>
        <v/>
      </c>
      <c r="N167" s="129" t="str" cm="1">
        <f t="array" ref="N167">IFERROR(INDEX(InTutoring[],SMALL(IF(InTutoring[Unit 2 Post-Test 5]="Yes",ROW(AssessmentData[])-1),ROW(165:165)),1),"")</f>
        <v/>
      </c>
      <c r="O167" s="132"/>
      <c r="P167" s="129" t="str" cm="1">
        <f t="array" ref="P167">IFERROR(INDEX(InTutoring[],SMALL(IF(InTutoring[Unit 2 Assessment]="Yes",ROW(AssessmentData[])-1),ROW(165:165)),1),"")</f>
        <v/>
      </c>
      <c r="Q167" s="129" t="str" cm="1">
        <f t="array" ref="Q167">IFERROR(INDEX(InTutoring[],SMALL(IF(InTutoring[Unit 3 Post-Test 1]="Yes",ROW(AssessmentData[])-1),ROW(165:165)),1),"")</f>
        <v/>
      </c>
      <c r="R167" s="129" t="str" cm="1">
        <f t="array" ref="R167">IFERROR(INDEX(InTutoring[],SMALL(IF(InTutoring[Unit 3 Post-Test 2]="Yes",ROW(AssessmentData[])-1),ROW(165:165)),1),"")</f>
        <v/>
      </c>
      <c r="S167" s="129" t="str" cm="1">
        <f t="array" ref="S167">IFERROR(INDEX(InTutoring[],SMALL(IF(InTutoring[Unit 3 Post-Test 3]="Yes",ROW(AssessmentData[])-1),ROW(165:165)),1),"")</f>
        <v/>
      </c>
      <c r="T167" s="129" t="str" cm="1">
        <f t="array" ref="T167">IFERROR(INDEX(InTutoring[],SMALL(IF(InTutoring[Unit 3 Post-Test 4]="Yes",ROW(AssessmentData[])-1),ROW(165:165)),1),"")</f>
        <v/>
      </c>
      <c r="U167" s="129" t="str" cm="1">
        <f t="array" ref="U167">IFERROR(INDEX(InTutoring[],SMALL(IF(InTutoring[Unit 3 Post-Test 5]="Yes",ROW(AssessmentData[])-1),ROW(165:165)),1),"")</f>
        <v/>
      </c>
      <c r="V167" s="132"/>
      <c r="W167" s="129" t="str" cm="1">
        <f t="array" ref="W167">IFERROR(INDEX(InTutoring[],SMALL(IF(InTutoring[Unit 3 Assessment]="Yes",ROW(AssessmentData[])-1),ROW(165:165)),1),"")</f>
        <v/>
      </c>
      <c r="X167" s="129" t="str" cm="1">
        <f t="array" ref="X167">IFERROR(INDEX(InTutoring[],SMALL(IF(InTutoring[Unit 4 Post-Test 1]="Yes",ROW(AssessmentData[])-1),ROW(165:165)),1),"")</f>
        <v/>
      </c>
      <c r="Y167" s="129" t="str" cm="1">
        <f t="array" ref="Y167">IFERROR(INDEX(InTutoring[],SMALL(IF(InTutoring[Unit 4 Post-Test 2]="Yes",ROW(AssessmentData[])-1),ROW(165:165)),1),"")</f>
        <v/>
      </c>
      <c r="Z167" s="129" t="str" cm="1">
        <f t="array" ref="Z167">IFERROR(INDEX(InTutoring[],SMALL(IF(InTutoring[Unit 4 Post-Test 3]="Yes",ROW(AssessmentData[])-1),ROW(165:165)),1),"")</f>
        <v/>
      </c>
      <c r="AA167" s="129" t="str" cm="1">
        <f t="array" ref="AA167">IFERROR(INDEX(InTutoring[],SMALL(IF(InTutoring[Unit 4 Post-Test 4]="Yes",ROW(AssessmentData[])-1),ROW(165:165)),1),"")</f>
        <v/>
      </c>
      <c r="AB167" s="129" t="str" cm="1">
        <f t="array" ref="AB167">IFERROR(INDEX(InTutoring[],SMALL(IF(InTutoring[Unit 4 Post-Test 5]="Yes",ROW(AssessmentData[])-1),ROW(165:165)),1),"")</f>
        <v/>
      </c>
      <c r="AC167" s="132"/>
      <c r="AD167" s="129" t="str" cm="1">
        <f t="array" ref="AD167">IFERROR(INDEX(InTutoring[],SMALL(IF(InTutoring[Unit 4 Assessment]="Yes",ROW(AssessmentData[])-1),ROW(165:165)),1),"")</f>
        <v/>
      </c>
      <c r="AE167" s="129" t="str" cm="1">
        <f t="array" ref="AE167">IFERROR(INDEX(InTutoring[],SMALL(IF(InTutoring[Unit 5 Post-Test 1]="Yes",ROW(AssessmentData[])-1),ROW(165:165)),1),"")</f>
        <v/>
      </c>
      <c r="AF167" s="129" t="str" cm="1">
        <f t="array" ref="AF167">IFERROR(INDEX(InTutoring[],SMALL(IF(InTutoring[Unit 5 Post-Test 2]="Yes",ROW(AssessmentData[])-1),ROW(165:165)),1),"")</f>
        <v/>
      </c>
      <c r="AG167" s="129" t="str" cm="1">
        <f t="array" ref="AG167">IFERROR(INDEX(InTutoring[],SMALL(IF(InTutoring[Unit 5 Post-Test 3]="Yes",ROW(AssessmentData[])-1),ROW(165:165)),1),"")</f>
        <v/>
      </c>
      <c r="AH167" s="129" t="str" cm="1">
        <f t="array" ref="AH167">IFERROR(INDEX(InTutoring[],SMALL(IF(InTutoring[Unit 5 Post-Test 4]="Yes",ROW(AssessmentData[])-1),ROW(165:165)),1),"")</f>
        <v/>
      </c>
      <c r="AI167" s="129" t="str" cm="1">
        <f t="array" ref="AI167">IFERROR(INDEX(InTutoring[],SMALL(IF(InTutoring[Unit 5 Post-Test 5]="Yes",ROW(AssessmentData[])-1),ROW(165:165)),1),"")</f>
        <v/>
      </c>
      <c r="AJ167" s="132"/>
      <c r="AK167" s="129" t="str" cm="1">
        <f t="array" ref="AK167">IFERROR(INDEX(InTutoring[],SMALL(IF(InTutoring[Unit 5 Assessment]="Yes",ROW(AssessmentData[])-1),ROW(165:165)),1),"")</f>
        <v/>
      </c>
      <c r="AL167" s="129" t="str" cm="1">
        <f t="array" ref="AL167">IFERROR(INDEX(InTutoring[],SMALL(IF(InTutoring[Unit 6 Post-Test 1]="Yes",ROW(AssessmentData[])-1),ROW(165:165)),1),"")</f>
        <v/>
      </c>
      <c r="AM167" s="129" t="str" cm="1">
        <f t="array" ref="AM167">IFERROR(INDEX(InTutoring[],SMALL(IF(InTutoring[Unit 6 Post-Test 2]="Yes",ROW(AssessmentData[])-1),ROW(165:165)),1),"")</f>
        <v/>
      </c>
      <c r="AN167" s="129" t="str" cm="1">
        <f t="array" ref="AN167">IFERROR(INDEX(InTutoring[],SMALL(IF(InTutoring[Unit 6 Post-Test 3]="Yes",ROW(AssessmentData[])-1),ROW(165:165)),1),"")</f>
        <v/>
      </c>
      <c r="AO167" s="129" t="str" cm="1">
        <f t="array" ref="AO167">IFERROR(INDEX(InTutoring[],SMALL(IF(InTutoring[Unit 6 Post-Test 4]="Yes",ROW(AssessmentData[])-1),ROW(165:165)),1),"")</f>
        <v/>
      </c>
      <c r="AP167" s="129" t="str" cm="1">
        <f t="array" ref="AP167">IFERROR(INDEX(InTutoring[],SMALL(IF(InTutoring[Unit 6 Post-Test 5]="Yes",ROW(AssessmentData[])-1),ROW(165:165)),1),"")</f>
        <v/>
      </c>
    </row>
    <row r="168" spans="2:42" x14ac:dyDescent="0.25">
      <c r="B168" s="129" t="str" cm="1">
        <f t="array" ref="B168">IFERROR(INDEX(InTutoring[],SMALL(IF(InTutoring[BOY Benchmark]="Yes",ROW(AssessmentData[])-1),ROW(166:166)),1),"")</f>
        <v/>
      </c>
      <c r="C168" s="129" t="str" cm="1">
        <f t="array" ref="C168">IFERROR(INDEX(InTutoring[],SMALL(IF(InTutoring[Unit 1 Post-Test 1]="Yes",ROW(AssessmentData[])-1),ROW(166:166)),1),"")</f>
        <v/>
      </c>
      <c r="D168" s="129" t="str" cm="1">
        <f t="array" ref="D168">IFERROR(INDEX(InTutoring[],SMALL(IF(InTutoring[Unit 1 Post-Test 2]="Yes",ROW(AssessmentData[])-1),ROW(166:166)),1),"")</f>
        <v/>
      </c>
      <c r="E168" s="129" t="str" cm="1">
        <f t="array" ref="E168">IFERROR(INDEX(InTutoring[],SMALL(IF(InTutoring[Unit 1 Post-Test 3]="Yes",ROW(AssessmentData[])-1),ROW(166:166)),1),"")</f>
        <v/>
      </c>
      <c r="F168" s="129" t="str" cm="1">
        <f t="array" ref="F168">IFERROR(INDEX(InTutoring[],SMALL(IF(InTutoring[Unit 1 Post-Test 4]="Yes",ROW(AssessmentData[])-1),ROW(166:166)),1),"")</f>
        <v/>
      </c>
      <c r="G168" s="131"/>
      <c r="H168" s="132"/>
      <c r="I168" s="129" t="str" cm="1">
        <f t="array" ref="I168">IFERROR(INDEX(InTutoring[],SMALL(IF(InTutoring[Unit 1 Assessment]="Yes",ROW(AssessmentData[])-1),ROW(166:166)),1),"")</f>
        <v/>
      </c>
      <c r="J168" s="129" t="str" cm="1">
        <f t="array" ref="J168">IFERROR(INDEX(InTutoring[],SMALL(IF(InTutoring[Unit 2 Post-Test 1]="Yes",ROW(AssessmentData[])-1),ROW(166:166)),1),"")</f>
        <v/>
      </c>
      <c r="K168" s="129" t="str" cm="1">
        <f t="array" ref="K168">IFERROR(INDEX(InTutoring[],SMALL(IF(InTutoring[Unit 2 Post-Test 2]="Yes",ROW(AssessmentData[])-1),ROW(166:166)),1),"")</f>
        <v/>
      </c>
      <c r="L168" s="129" t="str" cm="1">
        <f t="array" ref="L168">IFERROR(INDEX(InTutoring[],SMALL(IF(InTutoring[Unit 2 Post-Test 3]="Yes",ROW(AssessmentData[])-1),ROW(166:166)),1),"")</f>
        <v/>
      </c>
      <c r="M168" s="129" t="str" cm="1">
        <f t="array" ref="M168">IFERROR(INDEX(InTutoring[],SMALL(IF(InTutoring[Unit 2 Post-Test 4]="Yes",ROW(AssessmentData[])-1),ROW(166:166)),1),"")</f>
        <v/>
      </c>
      <c r="N168" s="129" t="str" cm="1">
        <f t="array" ref="N168">IFERROR(INDEX(InTutoring[],SMALL(IF(InTutoring[Unit 2 Post-Test 5]="Yes",ROW(AssessmentData[])-1),ROW(166:166)),1),"")</f>
        <v/>
      </c>
      <c r="O168" s="132"/>
      <c r="P168" s="129" t="str" cm="1">
        <f t="array" ref="P168">IFERROR(INDEX(InTutoring[],SMALL(IF(InTutoring[Unit 2 Assessment]="Yes",ROW(AssessmentData[])-1),ROW(166:166)),1),"")</f>
        <v/>
      </c>
      <c r="Q168" s="129" t="str" cm="1">
        <f t="array" ref="Q168">IFERROR(INDEX(InTutoring[],SMALL(IF(InTutoring[Unit 3 Post-Test 1]="Yes",ROW(AssessmentData[])-1),ROW(166:166)),1),"")</f>
        <v/>
      </c>
      <c r="R168" s="129" t="str" cm="1">
        <f t="array" ref="R168">IFERROR(INDEX(InTutoring[],SMALL(IF(InTutoring[Unit 3 Post-Test 2]="Yes",ROW(AssessmentData[])-1),ROW(166:166)),1),"")</f>
        <v/>
      </c>
      <c r="S168" s="129" t="str" cm="1">
        <f t="array" ref="S168">IFERROR(INDEX(InTutoring[],SMALL(IF(InTutoring[Unit 3 Post-Test 3]="Yes",ROW(AssessmentData[])-1),ROW(166:166)),1),"")</f>
        <v/>
      </c>
      <c r="T168" s="129" t="str" cm="1">
        <f t="array" ref="T168">IFERROR(INDEX(InTutoring[],SMALL(IF(InTutoring[Unit 3 Post-Test 4]="Yes",ROW(AssessmentData[])-1),ROW(166:166)),1),"")</f>
        <v/>
      </c>
      <c r="U168" s="129" t="str" cm="1">
        <f t="array" ref="U168">IFERROR(INDEX(InTutoring[],SMALL(IF(InTutoring[Unit 3 Post-Test 5]="Yes",ROW(AssessmentData[])-1),ROW(166:166)),1),"")</f>
        <v/>
      </c>
      <c r="V168" s="132"/>
      <c r="W168" s="129" t="str" cm="1">
        <f t="array" ref="W168">IFERROR(INDEX(InTutoring[],SMALL(IF(InTutoring[Unit 3 Assessment]="Yes",ROW(AssessmentData[])-1),ROW(166:166)),1),"")</f>
        <v/>
      </c>
      <c r="X168" s="129" t="str" cm="1">
        <f t="array" ref="X168">IFERROR(INDEX(InTutoring[],SMALL(IF(InTutoring[Unit 4 Post-Test 1]="Yes",ROW(AssessmentData[])-1),ROW(166:166)),1),"")</f>
        <v/>
      </c>
      <c r="Y168" s="129" t="str" cm="1">
        <f t="array" ref="Y168">IFERROR(INDEX(InTutoring[],SMALL(IF(InTutoring[Unit 4 Post-Test 2]="Yes",ROW(AssessmentData[])-1),ROW(166:166)),1),"")</f>
        <v/>
      </c>
      <c r="Z168" s="129" t="str" cm="1">
        <f t="array" ref="Z168">IFERROR(INDEX(InTutoring[],SMALL(IF(InTutoring[Unit 4 Post-Test 3]="Yes",ROW(AssessmentData[])-1),ROW(166:166)),1),"")</f>
        <v/>
      </c>
      <c r="AA168" s="129" t="str" cm="1">
        <f t="array" ref="AA168">IFERROR(INDEX(InTutoring[],SMALL(IF(InTutoring[Unit 4 Post-Test 4]="Yes",ROW(AssessmentData[])-1),ROW(166:166)),1),"")</f>
        <v/>
      </c>
      <c r="AB168" s="129" t="str" cm="1">
        <f t="array" ref="AB168">IFERROR(INDEX(InTutoring[],SMALL(IF(InTutoring[Unit 4 Post-Test 5]="Yes",ROW(AssessmentData[])-1),ROW(166:166)),1),"")</f>
        <v/>
      </c>
      <c r="AC168" s="132"/>
      <c r="AD168" s="129" t="str" cm="1">
        <f t="array" ref="AD168">IFERROR(INDEX(InTutoring[],SMALL(IF(InTutoring[Unit 4 Assessment]="Yes",ROW(AssessmentData[])-1),ROW(166:166)),1),"")</f>
        <v/>
      </c>
      <c r="AE168" s="129" t="str" cm="1">
        <f t="array" ref="AE168">IFERROR(INDEX(InTutoring[],SMALL(IF(InTutoring[Unit 5 Post-Test 1]="Yes",ROW(AssessmentData[])-1),ROW(166:166)),1),"")</f>
        <v/>
      </c>
      <c r="AF168" s="129" t="str" cm="1">
        <f t="array" ref="AF168">IFERROR(INDEX(InTutoring[],SMALL(IF(InTutoring[Unit 5 Post-Test 2]="Yes",ROW(AssessmentData[])-1),ROW(166:166)),1),"")</f>
        <v/>
      </c>
      <c r="AG168" s="129" t="str" cm="1">
        <f t="array" ref="AG168">IFERROR(INDEX(InTutoring[],SMALL(IF(InTutoring[Unit 5 Post-Test 3]="Yes",ROW(AssessmentData[])-1),ROW(166:166)),1),"")</f>
        <v/>
      </c>
      <c r="AH168" s="129" t="str" cm="1">
        <f t="array" ref="AH168">IFERROR(INDEX(InTutoring[],SMALL(IF(InTutoring[Unit 5 Post-Test 4]="Yes",ROW(AssessmentData[])-1),ROW(166:166)),1),"")</f>
        <v/>
      </c>
      <c r="AI168" s="129" t="str" cm="1">
        <f t="array" ref="AI168">IFERROR(INDEX(InTutoring[],SMALL(IF(InTutoring[Unit 5 Post-Test 5]="Yes",ROW(AssessmentData[])-1),ROW(166:166)),1),"")</f>
        <v/>
      </c>
      <c r="AJ168" s="132"/>
      <c r="AK168" s="129" t="str" cm="1">
        <f t="array" ref="AK168">IFERROR(INDEX(InTutoring[],SMALL(IF(InTutoring[Unit 5 Assessment]="Yes",ROW(AssessmentData[])-1),ROW(166:166)),1),"")</f>
        <v/>
      </c>
      <c r="AL168" s="129" t="str" cm="1">
        <f t="array" ref="AL168">IFERROR(INDEX(InTutoring[],SMALL(IF(InTutoring[Unit 6 Post-Test 1]="Yes",ROW(AssessmentData[])-1),ROW(166:166)),1),"")</f>
        <v/>
      </c>
      <c r="AM168" s="129" t="str" cm="1">
        <f t="array" ref="AM168">IFERROR(INDEX(InTutoring[],SMALL(IF(InTutoring[Unit 6 Post-Test 2]="Yes",ROW(AssessmentData[])-1),ROW(166:166)),1),"")</f>
        <v/>
      </c>
      <c r="AN168" s="129" t="str" cm="1">
        <f t="array" ref="AN168">IFERROR(INDEX(InTutoring[],SMALL(IF(InTutoring[Unit 6 Post-Test 3]="Yes",ROW(AssessmentData[])-1),ROW(166:166)),1),"")</f>
        <v/>
      </c>
      <c r="AO168" s="129" t="str" cm="1">
        <f t="array" ref="AO168">IFERROR(INDEX(InTutoring[],SMALL(IF(InTutoring[Unit 6 Post-Test 4]="Yes",ROW(AssessmentData[])-1),ROW(166:166)),1),"")</f>
        <v/>
      </c>
      <c r="AP168" s="129" t="str" cm="1">
        <f t="array" ref="AP168">IFERROR(INDEX(InTutoring[],SMALL(IF(InTutoring[Unit 6 Post-Test 5]="Yes",ROW(AssessmentData[])-1),ROW(166:166)),1),"")</f>
        <v/>
      </c>
    </row>
    <row r="169" spans="2:42" x14ac:dyDescent="0.25">
      <c r="B169" s="129" t="str" cm="1">
        <f t="array" ref="B169">IFERROR(INDEX(InTutoring[],SMALL(IF(InTutoring[BOY Benchmark]="Yes",ROW(AssessmentData[])-1),ROW(167:167)),1),"")</f>
        <v/>
      </c>
      <c r="C169" s="129" t="str" cm="1">
        <f t="array" ref="C169">IFERROR(INDEX(InTutoring[],SMALL(IF(InTutoring[Unit 1 Post-Test 1]="Yes",ROW(AssessmentData[])-1),ROW(167:167)),1),"")</f>
        <v/>
      </c>
      <c r="D169" s="129" t="str" cm="1">
        <f t="array" ref="D169">IFERROR(INDEX(InTutoring[],SMALL(IF(InTutoring[Unit 1 Post-Test 2]="Yes",ROW(AssessmentData[])-1),ROW(167:167)),1),"")</f>
        <v/>
      </c>
      <c r="E169" s="129" t="str" cm="1">
        <f t="array" ref="E169">IFERROR(INDEX(InTutoring[],SMALL(IF(InTutoring[Unit 1 Post-Test 3]="Yes",ROW(AssessmentData[])-1),ROW(167:167)),1),"")</f>
        <v/>
      </c>
      <c r="F169" s="129" t="str" cm="1">
        <f t="array" ref="F169">IFERROR(INDEX(InTutoring[],SMALL(IF(InTutoring[Unit 1 Post-Test 4]="Yes",ROW(AssessmentData[])-1),ROW(167:167)),1),"")</f>
        <v/>
      </c>
      <c r="G169" s="131"/>
      <c r="H169" s="132"/>
      <c r="I169" s="129" t="str" cm="1">
        <f t="array" ref="I169">IFERROR(INDEX(InTutoring[],SMALL(IF(InTutoring[Unit 1 Assessment]="Yes",ROW(AssessmentData[])-1),ROW(167:167)),1),"")</f>
        <v/>
      </c>
      <c r="J169" s="129" t="str" cm="1">
        <f t="array" ref="J169">IFERROR(INDEX(InTutoring[],SMALL(IF(InTutoring[Unit 2 Post-Test 1]="Yes",ROW(AssessmentData[])-1),ROW(167:167)),1),"")</f>
        <v/>
      </c>
      <c r="K169" s="129" t="str" cm="1">
        <f t="array" ref="K169">IFERROR(INDEX(InTutoring[],SMALL(IF(InTutoring[Unit 2 Post-Test 2]="Yes",ROW(AssessmentData[])-1),ROW(167:167)),1),"")</f>
        <v/>
      </c>
      <c r="L169" s="129" t="str" cm="1">
        <f t="array" ref="L169">IFERROR(INDEX(InTutoring[],SMALL(IF(InTutoring[Unit 2 Post-Test 3]="Yes",ROW(AssessmentData[])-1),ROW(167:167)),1),"")</f>
        <v/>
      </c>
      <c r="M169" s="129" t="str" cm="1">
        <f t="array" ref="M169">IFERROR(INDEX(InTutoring[],SMALL(IF(InTutoring[Unit 2 Post-Test 4]="Yes",ROW(AssessmentData[])-1),ROW(167:167)),1),"")</f>
        <v/>
      </c>
      <c r="N169" s="129" t="str" cm="1">
        <f t="array" ref="N169">IFERROR(INDEX(InTutoring[],SMALL(IF(InTutoring[Unit 2 Post-Test 5]="Yes",ROW(AssessmentData[])-1),ROW(167:167)),1),"")</f>
        <v/>
      </c>
      <c r="O169" s="132"/>
      <c r="P169" s="129" t="str" cm="1">
        <f t="array" ref="P169">IFERROR(INDEX(InTutoring[],SMALL(IF(InTutoring[Unit 2 Assessment]="Yes",ROW(AssessmentData[])-1),ROW(167:167)),1),"")</f>
        <v/>
      </c>
      <c r="Q169" s="129" t="str" cm="1">
        <f t="array" ref="Q169">IFERROR(INDEX(InTutoring[],SMALL(IF(InTutoring[Unit 3 Post-Test 1]="Yes",ROW(AssessmentData[])-1),ROW(167:167)),1),"")</f>
        <v/>
      </c>
      <c r="R169" s="129" t="str" cm="1">
        <f t="array" ref="R169">IFERROR(INDEX(InTutoring[],SMALL(IF(InTutoring[Unit 3 Post-Test 2]="Yes",ROW(AssessmentData[])-1),ROW(167:167)),1),"")</f>
        <v/>
      </c>
      <c r="S169" s="129" t="str" cm="1">
        <f t="array" ref="S169">IFERROR(INDEX(InTutoring[],SMALL(IF(InTutoring[Unit 3 Post-Test 3]="Yes",ROW(AssessmentData[])-1),ROW(167:167)),1),"")</f>
        <v/>
      </c>
      <c r="T169" s="129" t="str" cm="1">
        <f t="array" ref="T169">IFERROR(INDEX(InTutoring[],SMALL(IF(InTutoring[Unit 3 Post-Test 4]="Yes",ROW(AssessmentData[])-1),ROW(167:167)),1),"")</f>
        <v/>
      </c>
      <c r="U169" s="129" t="str" cm="1">
        <f t="array" ref="U169">IFERROR(INDEX(InTutoring[],SMALL(IF(InTutoring[Unit 3 Post-Test 5]="Yes",ROW(AssessmentData[])-1),ROW(167:167)),1),"")</f>
        <v/>
      </c>
      <c r="V169" s="132"/>
      <c r="W169" s="129" t="str" cm="1">
        <f t="array" ref="W169">IFERROR(INDEX(InTutoring[],SMALL(IF(InTutoring[Unit 3 Assessment]="Yes",ROW(AssessmentData[])-1),ROW(167:167)),1),"")</f>
        <v/>
      </c>
      <c r="X169" s="129" t="str" cm="1">
        <f t="array" ref="X169">IFERROR(INDEX(InTutoring[],SMALL(IF(InTutoring[Unit 4 Post-Test 1]="Yes",ROW(AssessmentData[])-1),ROW(167:167)),1),"")</f>
        <v/>
      </c>
      <c r="Y169" s="129" t="str" cm="1">
        <f t="array" ref="Y169">IFERROR(INDEX(InTutoring[],SMALL(IF(InTutoring[Unit 4 Post-Test 2]="Yes",ROW(AssessmentData[])-1),ROW(167:167)),1),"")</f>
        <v/>
      </c>
      <c r="Z169" s="129" t="str" cm="1">
        <f t="array" ref="Z169">IFERROR(INDEX(InTutoring[],SMALL(IF(InTutoring[Unit 4 Post-Test 3]="Yes",ROW(AssessmentData[])-1),ROW(167:167)),1),"")</f>
        <v/>
      </c>
      <c r="AA169" s="129" t="str" cm="1">
        <f t="array" ref="AA169">IFERROR(INDEX(InTutoring[],SMALL(IF(InTutoring[Unit 4 Post-Test 4]="Yes",ROW(AssessmentData[])-1),ROW(167:167)),1),"")</f>
        <v/>
      </c>
      <c r="AB169" s="129" t="str" cm="1">
        <f t="array" ref="AB169">IFERROR(INDEX(InTutoring[],SMALL(IF(InTutoring[Unit 4 Post-Test 5]="Yes",ROW(AssessmentData[])-1),ROW(167:167)),1),"")</f>
        <v/>
      </c>
      <c r="AC169" s="132"/>
      <c r="AD169" s="129" t="str" cm="1">
        <f t="array" ref="AD169">IFERROR(INDEX(InTutoring[],SMALL(IF(InTutoring[Unit 4 Assessment]="Yes",ROW(AssessmentData[])-1),ROW(167:167)),1),"")</f>
        <v/>
      </c>
      <c r="AE169" s="129" t="str" cm="1">
        <f t="array" ref="AE169">IFERROR(INDEX(InTutoring[],SMALL(IF(InTutoring[Unit 5 Post-Test 1]="Yes",ROW(AssessmentData[])-1),ROW(167:167)),1),"")</f>
        <v/>
      </c>
      <c r="AF169" s="129" t="str" cm="1">
        <f t="array" ref="AF169">IFERROR(INDEX(InTutoring[],SMALL(IF(InTutoring[Unit 5 Post-Test 2]="Yes",ROW(AssessmentData[])-1),ROW(167:167)),1),"")</f>
        <v/>
      </c>
      <c r="AG169" s="129" t="str" cm="1">
        <f t="array" ref="AG169">IFERROR(INDEX(InTutoring[],SMALL(IF(InTutoring[Unit 5 Post-Test 3]="Yes",ROW(AssessmentData[])-1),ROW(167:167)),1),"")</f>
        <v/>
      </c>
      <c r="AH169" s="129" t="str" cm="1">
        <f t="array" ref="AH169">IFERROR(INDEX(InTutoring[],SMALL(IF(InTutoring[Unit 5 Post-Test 4]="Yes",ROW(AssessmentData[])-1),ROW(167:167)),1),"")</f>
        <v/>
      </c>
      <c r="AI169" s="129" t="str" cm="1">
        <f t="array" ref="AI169">IFERROR(INDEX(InTutoring[],SMALL(IF(InTutoring[Unit 5 Post-Test 5]="Yes",ROW(AssessmentData[])-1),ROW(167:167)),1),"")</f>
        <v/>
      </c>
      <c r="AJ169" s="132"/>
      <c r="AK169" s="129" t="str" cm="1">
        <f t="array" ref="AK169">IFERROR(INDEX(InTutoring[],SMALL(IF(InTutoring[Unit 5 Assessment]="Yes",ROW(AssessmentData[])-1),ROW(167:167)),1),"")</f>
        <v/>
      </c>
      <c r="AL169" s="129" t="str" cm="1">
        <f t="array" ref="AL169">IFERROR(INDEX(InTutoring[],SMALL(IF(InTutoring[Unit 6 Post-Test 1]="Yes",ROW(AssessmentData[])-1),ROW(167:167)),1),"")</f>
        <v/>
      </c>
      <c r="AM169" s="129" t="str" cm="1">
        <f t="array" ref="AM169">IFERROR(INDEX(InTutoring[],SMALL(IF(InTutoring[Unit 6 Post-Test 2]="Yes",ROW(AssessmentData[])-1),ROW(167:167)),1),"")</f>
        <v/>
      </c>
      <c r="AN169" s="129" t="str" cm="1">
        <f t="array" ref="AN169">IFERROR(INDEX(InTutoring[],SMALL(IF(InTutoring[Unit 6 Post-Test 3]="Yes",ROW(AssessmentData[])-1),ROW(167:167)),1),"")</f>
        <v/>
      </c>
      <c r="AO169" s="129" t="str" cm="1">
        <f t="array" ref="AO169">IFERROR(INDEX(InTutoring[],SMALL(IF(InTutoring[Unit 6 Post-Test 4]="Yes",ROW(AssessmentData[])-1),ROW(167:167)),1),"")</f>
        <v/>
      </c>
      <c r="AP169" s="129" t="str" cm="1">
        <f t="array" ref="AP169">IFERROR(INDEX(InTutoring[],SMALL(IF(InTutoring[Unit 6 Post-Test 5]="Yes",ROW(AssessmentData[])-1),ROW(167:167)),1),"")</f>
        <v/>
      </c>
    </row>
    <row r="170" spans="2:42" x14ac:dyDescent="0.25">
      <c r="B170" s="129" t="str" cm="1">
        <f t="array" ref="B170">IFERROR(INDEX(InTutoring[],SMALL(IF(InTutoring[BOY Benchmark]="Yes",ROW(AssessmentData[])-1),ROW(168:168)),1),"")</f>
        <v/>
      </c>
      <c r="C170" s="129" t="str" cm="1">
        <f t="array" ref="C170">IFERROR(INDEX(InTutoring[],SMALL(IF(InTutoring[Unit 1 Post-Test 1]="Yes",ROW(AssessmentData[])-1),ROW(168:168)),1),"")</f>
        <v/>
      </c>
      <c r="D170" s="129" t="str" cm="1">
        <f t="array" ref="D170">IFERROR(INDEX(InTutoring[],SMALL(IF(InTutoring[Unit 1 Post-Test 2]="Yes",ROW(AssessmentData[])-1),ROW(168:168)),1),"")</f>
        <v/>
      </c>
      <c r="E170" s="129" t="str" cm="1">
        <f t="array" ref="E170">IFERROR(INDEX(InTutoring[],SMALL(IF(InTutoring[Unit 1 Post-Test 3]="Yes",ROW(AssessmentData[])-1),ROW(168:168)),1),"")</f>
        <v/>
      </c>
      <c r="F170" s="129" t="str" cm="1">
        <f t="array" ref="F170">IFERROR(INDEX(InTutoring[],SMALL(IF(InTutoring[Unit 1 Post-Test 4]="Yes",ROW(AssessmentData[])-1),ROW(168:168)),1),"")</f>
        <v/>
      </c>
      <c r="G170" s="131"/>
      <c r="H170" s="132"/>
      <c r="I170" s="129" t="str" cm="1">
        <f t="array" ref="I170">IFERROR(INDEX(InTutoring[],SMALL(IF(InTutoring[Unit 1 Assessment]="Yes",ROW(AssessmentData[])-1),ROW(168:168)),1),"")</f>
        <v/>
      </c>
      <c r="J170" s="129" t="str" cm="1">
        <f t="array" ref="J170">IFERROR(INDEX(InTutoring[],SMALL(IF(InTutoring[Unit 2 Post-Test 1]="Yes",ROW(AssessmentData[])-1),ROW(168:168)),1),"")</f>
        <v/>
      </c>
      <c r="K170" s="129" t="str" cm="1">
        <f t="array" ref="K170">IFERROR(INDEX(InTutoring[],SMALL(IF(InTutoring[Unit 2 Post-Test 2]="Yes",ROW(AssessmentData[])-1),ROW(168:168)),1),"")</f>
        <v/>
      </c>
      <c r="L170" s="129" t="str" cm="1">
        <f t="array" ref="L170">IFERROR(INDEX(InTutoring[],SMALL(IF(InTutoring[Unit 2 Post-Test 3]="Yes",ROW(AssessmentData[])-1),ROW(168:168)),1),"")</f>
        <v/>
      </c>
      <c r="M170" s="129" t="str" cm="1">
        <f t="array" ref="M170">IFERROR(INDEX(InTutoring[],SMALL(IF(InTutoring[Unit 2 Post-Test 4]="Yes",ROW(AssessmentData[])-1),ROW(168:168)),1),"")</f>
        <v/>
      </c>
      <c r="N170" s="129" t="str" cm="1">
        <f t="array" ref="N170">IFERROR(INDEX(InTutoring[],SMALL(IF(InTutoring[Unit 2 Post-Test 5]="Yes",ROW(AssessmentData[])-1),ROW(168:168)),1),"")</f>
        <v/>
      </c>
      <c r="O170" s="132"/>
      <c r="P170" s="129" t="str" cm="1">
        <f t="array" ref="P170">IFERROR(INDEX(InTutoring[],SMALL(IF(InTutoring[Unit 2 Assessment]="Yes",ROW(AssessmentData[])-1),ROW(168:168)),1),"")</f>
        <v/>
      </c>
      <c r="Q170" s="129" t="str" cm="1">
        <f t="array" ref="Q170">IFERROR(INDEX(InTutoring[],SMALL(IF(InTutoring[Unit 3 Post-Test 1]="Yes",ROW(AssessmentData[])-1),ROW(168:168)),1),"")</f>
        <v/>
      </c>
      <c r="R170" s="129" t="str" cm="1">
        <f t="array" ref="R170">IFERROR(INDEX(InTutoring[],SMALL(IF(InTutoring[Unit 3 Post-Test 2]="Yes",ROW(AssessmentData[])-1),ROW(168:168)),1),"")</f>
        <v/>
      </c>
      <c r="S170" s="129" t="str" cm="1">
        <f t="array" ref="S170">IFERROR(INDEX(InTutoring[],SMALL(IF(InTutoring[Unit 3 Post-Test 3]="Yes",ROW(AssessmentData[])-1),ROW(168:168)),1),"")</f>
        <v/>
      </c>
      <c r="T170" s="129" t="str" cm="1">
        <f t="array" ref="T170">IFERROR(INDEX(InTutoring[],SMALL(IF(InTutoring[Unit 3 Post-Test 4]="Yes",ROW(AssessmentData[])-1),ROW(168:168)),1),"")</f>
        <v/>
      </c>
      <c r="U170" s="129" t="str" cm="1">
        <f t="array" ref="U170">IFERROR(INDEX(InTutoring[],SMALL(IF(InTutoring[Unit 3 Post-Test 5]="Yes",ROW(AssessmentData[])-1),ROW(168:168)),1),"")</f>
        <v/>
      </c>
      <c r="V170" s="132"/>
      <c r="W170" s="129" t="str" cm="1">
        <f t="array" ref="W170">IFERROR(INDEX(InTutoring[],SMALL(IF(InTutoring[Unit 3 Assessment]="Yes",ROW(AssessmentData[])-1),ROW(168:168)),1),"")</f>
        <v/>
      </c>
      <c r="X170" s="129" t="str" cm="1">
        <f t="array" ref="X170">IFERROR(INDEX(InTutoring[],SMALL(IF(InTutoring[Unit 4 Post-Test 1]="Yes",ROW(AssessmentData[])-1),ROW(168:168)),1),"")</f>
        <v/>
      </c>
      <c r="Y170" s="129" t="str" cm="1">
        <f t="array" ref="Y170">IFERROR(INDEX(InTutoring[],SMALL(IF(InTutoring[Unit 4 Post-Test 2]="Yes",ROW(AssessmentData[])-1),ROW(168:168)),1),"")</f>
        <v/>
      </c>
      <c r="Z170" s="129" t="str" cm="1">
        <f t="array" ref="Z170">IFERROR(INDEX(InTutoring[],SMALL(IF(InTutoring[Unit 4 Post-Test 3]="Yes",ROW(AssessmentData[])-1),ROW(168:168)),1),"")</f>
        <v/>
      </c>
      <c r="AA170" s="129" t="str" cm="1">
        <f t="array" ref="AA170">IFERROR(INDEX(InTutoring[],SMALL(IF(InTutoring[Unit 4 Post-Test 4]="Yes",ROW(AssessmentData[])-1),ROW(168:168)),1),"")</f>
        <v/>
      </c>
      <c r="AB170" s="129" t="str" cm="1">
        <f t="array" ref="AB170">IFERROR(INDEX(InTutoring[],SMALL(IF(InTutoring[Unit 4 Post-Test 5]="Yes",ROW(AssessmentData[])-1),ROW(168:168)),1),"")</f>
        <v/>
      </c>
      <c r="AC170" s="132"/>
      <c r="AD170" s="129" t="str" cm="1">
        <f t="array" ref="AD170">IFERROR(INDEX(InTutoring[],SMALL(IF(InTutoring[Unit 4 Assessment]="Yes",ROW(AssessmentData[])-1),ROW(168:168)),1),"")</f>
        <v/>
      </c>
      <c r="AE170" s="129" t="str" cm="1">
        <f t="array" ref="AE170">IFERROR(INDEX(InTutoring[],SMALL(IF(InTutoring[Unit 5 Post-Test 1]="Yes",ROW(AssessmentData[])-1),ROW(168:168)),1),"")</f>
        <v/>
      </c>
      <c r="AF170" s="129" t="str" cm="1">
        <f t="array" ref="AF170">IFERROR(INDEX(InTutoring[],SMALL(IF(InTutoring[Unit 5 Post-Test 2]="Yes",ROW(AssessmentData[])-1),ROW(168:168)),1),"")</f>
        <v/>
      </c>
      <c r="AG170" s="129" t="str" cm="1">
        <f t="array" ref="AG170">IFERROR(INDEX(InTutoring[],SMALL(IF(InTutoring[Unit 5 Post-Test 3]="Yes",ROW(AssessmentData[])-1),ROW(168:168)),1),"")</f>
        <v/>
      </c>
      <c r="AH170" s="129" t="str" cm="1">
        <f t="array" ref="AH170">IFERROR(INDEX(InTutoring[],SMALL(IF(InTutoring[Unit 5 Post-Test 4]="Yes",ROW(AssessmentData[])-1),ROW(168:168)),1),"")</f>
        <v/>
      </c>
      <c r="AI170" s="129" t="str" cm="1">
        <f t="array" ref="AI170">IFERROR(INDEX(InTutoring[],SMALL(IF(InTutoring[Unit 5 Post-Test 5]="Yes",ROW(AssessmentData[])-1),ROW(168:168)),1),"")</f>
        <v/>
      </c>
      <c r="AJ170" s="132"/>
      <c r="AK170" s="129" t="str" cm="1">
        <f t="array" ref="AK170">IFERROR(INDEX(InTutoring[],SMALL(IF(InTutoring[Unit 5 Assessment]="Yes",ROW(AssessmentData[])-1),ROW(168:168)),1),"")</f>
        <v/>
      </c>
      <c r="AL170" s="129" t="str" cm="1">
        <f t="array" ref="AL170">IFERROR(INDEX(InTutoring[],SMALL(IF(InTutoring[Unit 6 Post-Test 1]="Yes",ROW(AssessmentData[])-1),ROW(168:168)),1),"")</f>
        <v/>
      </c>
      <c r="AM170" s="129" t="str" cm="1">
        <f t="array" ref="AM170">IFERROR(INDEX(InTutoring[],SMALL(IF(InTutoring[Unit 6 Post-Test 2]="Yes",ROW(AssessmentData[])-1),ROW(168:168)),1),"")</f>
        <v/>
      </c>
      <c r="AN170" s="129" t="str" cm="1">
        <f t="array" ref="AN170">IFERROR(INDEX(InTutoring[],SMALL(IF(InTutoring[Unit 6 Post-Test 3]="Yes",ROW(AssessmentData[])-1),ROW(168:168)),1),"")</f>
        <v/>
      </c>
      <c r="AO170" s="129" t="str" cm="1">
        <f t="array" ref="AO170">IFERROR(INDEX(InTutoring[],SMALL(IF(InTutoring[Unit 6 Post-Test 4]="Yes",ROW(AssessmentData[])-1),ROW(168:168)),1),"")</f>
        <v/>
      </c>
      <c r="AP170" s="129" t="str" cm="1">
        <f t="array" ref="AP170">IFERROR(INDEX(InTutoring[],SMALL(IF(InTutoring[Unit 6 Post-Test 5]="Yes",ROW(AssessmentData[])-1),ROW(168:168)),1),"")</f>
        <v/>
      </c>
    </row>
    <row r="171" spans="2:42" x14ac:dyDescent="0.25">
      <c r="B171" s="129" t="str" cm="1">
        <f t="array" ref="B171">IFERROR(INDEX(InTutoring[],SMALL(IF(InTutoring[BOY Benchmark]="Yes",ROW(AssessmentData[])-1),ROW(169:169)),1),"")</f>
        <v/>
      </c>
      <c r="C171" s="129" t="str" cm="1">
        <f t="array" ref="C171">IFERROR(INDEX(InTutoring[],SMALL(IF(InTutoring[Unit 1 Post-Test 1]="Yes",ROW(AssessmentData[])-1),ROW(169:169)),1),"")</f>
        <v/>
      </c>
      <c r="D171" s="129" t="str" cm="1">
        <f t="array" ref="D171">IFERROR(INDEX(InTutoring[],SMALL(IF(InTutoring[Unit 1 Post-Test 2]="Yes",ROW(AssessmentData[])-1),ROW(169:169)),1),"")</f>
        <v/>
      </c>
      <c r="E171" s="129" t="str" cm="1">
        <f t="array" ref="E171">IFERROR(INDEX(InTutoring[],SMALL(IF(InTutoring[Unit 1 Post-Test 3]="Yes",ROW(AssessmentData[])-1),ROW(169:169)),1),"")</f>
        <v/>
      </c>
      <c r="F171" s="129" t="str" cm="1">
        <f t="array" ref="F171">IFERROR(INDEX(InTutoring[],SMALL(IF(InTutoring[Unit 1 Post-Test 4]="Yes",ROW(AssessmentData[])-1),ROW(169:169)),1),"")</f>
        <v/>
      </c>
      <c r="G171" s="131"/>
      <c r="H171" s="132"/>
      <c r="I171" s="129" t="str" cm="1">
        <f t="array" ref="I171">IFERROR(INDEX(InTutoring[],SMALL(IF(InTutoring[Unit 1 Assessment]="Yes",ROW(AssessmentData[])-1),ROW(169:169)),1),"")</f>
        <v/>
      </c>
      <c r="J171" s="129" t="str" cm="1">
        <f t="array" ref="J171">IFERROR(INDEX(InTutoring[],SMALL(IF(InTutoring[Unit 2 Post-Test 1]="Yes",ROW(AssessmentData[])-1),ROW(169:169)),1),"")</f>
        <v/>
      </c>
      <c r="K171" s="129" t="str" cm="1">
        <f t="array" ref="K171">IFERROR(INDEX(InTutoring[],SMALL(IF(InTutoring[Unit 2 Post-Test 2]="Yes",ROW(AssessmentData[])-1),ROW(169:169)),1),"")</f>
        <v/>
      </c>
      <c r="L171" s="129" t="str" cm="1">
        <f t="array" ref="L171">IFERROR(INDEX(InTutoring[],SMALL(IF(InTutoring[Unit 2 Post-Test 3]="Yes",ROW(AssessmentData[])-1),ROW(169:169)),1),"")</f>
        <v/>
      </c>
      <c r="M171" s="129" t="str" cm="1">
        <f t="array" ref="M171">IFERROR(INDEX(InTutoring[],SMALL(IF(InTutoring[Unit 2 Post-Test 4]="Yes",ROW(AssessmentData[])-1),ROW(169:169)),1),"")</f>
        <v/>
      </c>
      <c r="N171" s="129" t="str" cm="1">
        <f t="array" ref="N171">IFERROR(INDEX(InTutoring[],SMALL(IF(InTutoring[Unit 2 Post-Test 5]="Yes",ROW(AssessmentData[])-1),ROW(169:169)),1),"")</f>
        <v/>
      </c>
      <c r="O171" s="132"/>
      <c r="P171" s="129" t="str" cm="1">
        <f t="array" ref="P171">IFERROR(INDEX(InTutoring[],SMALL(IF(InTutoring[Unit 2 Assessment]="Yes",ROW(AssessmentData[])-1),ROW(169:169)),1),"")</f>
        <v/>
      </c>
      <c r="Q171" s="129" t="str" cm="1">
        <f t="array" ref="Q171">IFERROR(INDEX(InTutoring[],SMALL(IF(InTutoring[Unit 3 Post-Test 1]="Yes",ROW(AssessmentData[])-1),ROW(169:169)),1),"")</f>
        <v/>
      </c>
      <c r="R171" s="129" t="str" cm="1">
        <f t="array" ref="R171">IFERROR(INDEX(InTutoring[],SMALL(IF(InTutoring[Unit 3 Post-Test 2]="Yes",ROW(AssessmentData[])-1),ROW(169:169)),1),"")</f>
        <v/>
      </c>
      <c r="S171" s="129" t="str" cm="1">
        <f t="array" ref="S171">IFERROR(INDEX(InTutoring[],SMALL(IF(InTutoring[Unit 3 Post-Test 3]="Yes",ROW(AssessmentData[])-1),ROW(169:169)),1),"")</f>
        <v/>
      </c>
      <c r="T171" s="129" t="str" cm="1">
        <f t="array" ref="T171">IFERROR(INDEX(InTutoring[],SMALL(IF(InTutoring[Unit 3 Post-Test 4]="Yes",ROW(AssessmentData[])-1),ROW(169:169)),1),"")</f>
        <v/>
      </c>
      <c r="U171" s="129" t="str" cm="1">
        <f t="array" ref="U171">IFERROR(INDEX(InTutoring[],SMALL(IF(InTutoring[Unit 3 Post-Test 5]="Yes",ROW(AssessmentData[])-1),ROW(169:169)),1),"")</f>
        <v/>
      </c>
      <c r="V171" s="132"/>
      <c r="W171" s="129" t="str" cm="1">
        <f t="array" ref="W171">IFERROR(INDEX(InTutoring[],SMALL(IF(InTutoring[Unit 3 Assessment]="Yes",ROW(AssessmentData[])-1),ROW(169:169)),1),"")</f>
        <v/>
      </c>
      <c r="X171" s="129" t="str" cm="1">
        <f t="array" ref="X171">IFERROR(INDEX(InTutoring[],SMALL(IF(InTutoring[Unit 4 Post-Test 1]="Yes",ROW(AssessmentData[])-1),ROW(169:169)),1),"")</f>
        <v/>
      </c>
      <c r="Y171" s="129" t="str" cm="1">
        <f t="array" ref="Y171">IFERROR(INDEX(InTutoring[],SMALL(IF(InTutoring[Unit 4 Post-Test 2]="Yes",ROW(AssessmentData[])-1),ROW(169:169)),1),"")</f>
        <v/>
      </c>
      <c r="Z171" s="129" t="str" cm="1">
        <f t="array" ref="Z171">IFERROR(INDEX(InTutoring[],SMALL(IF(InTutoring[Unit 4 Post-Test 3]="Yes",ROW(AssessmentData[])-1),ROW(169:169)),1),"")</f>
        <v/>
      </c>
      <c r="AA171" s="129" t="str" cm="1">
        <f t="array" ref="AA171">IFERROR(INDEX(InTutoring[],SMALL(IF(InTutoring[Unit 4 Post-Test 4]="Yes",ROW(AssessmentData[])-1),ROW(169:169)),1),"")</f>
        <v/>
      </c>
      <c r="AB171" s="129" t="str" cm="1">
        <f t="array" ref="AB171">IFERROR(INDEX(InTutoring[],SMALL(IF(InTutoring[Unit 4 Post-Test 5]="Yes",ROW(AssessmentData[])-1),ROW(169:169)),1),"")</f>
        <v/>
      </c>
      <c r="AC171" s="132"/>
      <c r="AD171" s="129" t="str" cm="1">
        <f t="array" ref="AD171">IFERROR(INDEX(InTutoring[],SMALL(IF(InTutoring[Unit 4 Assessment]="Yes",ROW(AssessmentData[])-1),ROW(169:169)),1),"")</f>
        <v/>
      </c>
      <c r="AE171" s="129" t="str" cm="1">
        <f t="array" ref="AE171">IFERROR(INDEX(InTutoring[],SMALL(IF(InTutoring[Unit 5 Post-Test 1]="Yes",ROW(AssessmentData[])-1),ROW(169:169)),1),"")</f>
        <v/>
      </c>
      <c r="AF171" s="129" t="str" cm="1">
        <f t="array" ref="AF171">IFERROR(INDEX(InTutoring[],SMALL(IF(InTutoring[Unit 5 Post-Test 2]="Yes",ROW(AssessmentData[])-1),ROW(169:169)),1),"")</f>
        <v/>
      </c>
      <c r="AG171" s="129" t="str" cm="1">
        <f t="array" ref="AG171">IFERROR(INDEX(InTutoring[],SMALL(IF(InTutoring[Unit 5 Post-Test 3]="Yes",ROW(AssessmentData[])-1),ROW(169:169)),1),"")</f>
        <v/>
      </c>
      <c r="AH171" s="129" t="str" cm="1">
        <f t="array" ref="AH171">IFERROR(INDEX(InTutoring[],SMALL(IF(InTutoring[Unit 5 Post-Test 4]="Yes",ROW(AssessmentData[])-1),ROW(169:169)),1),"")</f>
        <v/>
      </c>
      <c r="AI171" s="129" t="str" cm="1">
        <f t="array" ref="AI171">IFERROR(INDEX(InTutoring[],SMALL(IF(InTutoring[Unit 5 Post-Test 5]="Yes",ROW(AssessmentData[])-1),ROW(169:169)),1),"")</f>
        <v/>
      </c>
      <c r="AJ171" s="132"/>
      <c r="AK171" s="129" t="str" cm="1">
        <f t="array" ref="AK171">IFERROR(INDEX(InTutoring[],SMALL(IF(InTutoring[Unit 5 Assessment]="Yes",ROW(AssessmentData[])-1),ROW(169:169)),1),"")</f>
        <v/>
      </c>
      <c r="AL171" s="129" t="str" cm="1">
        <f t="array" ref="AL171">IFERROR(INDEX(InTutoring[],SMALL(IF(InTutoring[Unit 6 Post-Test 1]="Yes",ROW(AssessmentData[])-1),ROW(169:169)),1),"")</f>
        <v/>
      </c>
      <c r="AM171" s="129" t="str" cm="1">
        <f t="array" ref="AM171">IFERROR(INDEX(InTutoring[],SMALL(IF(InTutoring[Unit 6 Post-Test 2]="Yes",ROW(AssessmentData[])-1),ROW(169:169)),1),"")</f>
        <v/>
      </c>
      <c r="AN171" s="129" t="str" cm="1">
        <f t="array" ref="AN171">IFERROR(INDEX(InTutoring[],SMALL(IF(InTutoring[Unit 6 Post-Test 3]="Yes",ROW(AssessmentData[])-1),ROW(169:169)),1),"")</f>
        <v/>
      </c>
      <c r="AO171" s="129" t="str" cm="1">
        <f t="array" ref="AO171">IFERROR(INDEX(InTutoring[],SMALL(IF(InTutoring[Unit 6 Post-Test 4]="Yes",ROW(AssessmentData[])-1),ROW(169:169)),1),"")</f>
        <v/>
      </c>
      <c r="AP171" s="129" t="str" cm="1">
        <f t="array" ref="AP171">IFERROR(INDEX(InTutoring[],SMALL(IF(InTutoring[Unit 6 Post-Test 5]="Yes",ROW(AssessmentData[])-1),ROW(169:169)),1),"")</f>
        <v/>
      </c>
    </row>
    <row r="172" spans="2:42" x14ac:dyDescent="0.25">
      <c r="B172" s="129" t="str" cm="1">
        <f t="array" ref="B172">IFERROR(INDEX(InTutoring[],SMALL(IF(InTutoring[BOY Benchmark]="Yes",ROW(AssessmentData[])-1),ROW(170:170)),1),"")</f>
        <v/>
      </c>
      <c r="C172" s="129" t="str" cm="1">
        <f t="array" ref="C172">IFERROR(INDEX(InTutoring[],SMALL(IF(InTutoring[Unit 1 Post-Test 1]="Yes",ROW(AssessmentData[])-1),ROW(170:170)),1),"")</f>
        <v/>
      </c>
      <c r="D172" s="129" t="str" cm="1">
        <f t="array" ref="D172">IFERROR(INDEX(InTutoring[],SMALL(IF(InTutoring[Unit 1 Post-Test 2]="Yes",ROW(AssessmentData[])-1),ROW(170:170)),1),"")</f>
        <v/>
      </c>
      <c r="E172" s="129" t="str" cm="1">
        <f t="array" ref="E172">IFERROR(INDEX(InTutoring[],SMALL(IF(InTutoring[Unit 1 Post-Test 3]="Yes",ROW(AssessmentData[])-1),ROW(170:170)),1),"")</f>
        <v/>
      </c>
      <c r="F172" s="129" t="str" cm="1">
        <f t="array" ref="F172">IFERROR(INDEX(InTutoring[],SMALL(IF(InTutoring[Unit 1 Post-Test 4]="Yes",ROW(AssessmentData[])-1),ROW(170:170)),1),"")</f>
        <v/>
      </c>
      <c r="G172" s="131"/>
      <c r="H172" s="132"/>
      <c r="I172" s="129" t="str" cm="1">
        <f t="array" ref="I172">IFERROR(INDEX(InTutoring[],SMALL(IF(InTutoring[Unit 1 Assessment]="Yes",ROW(AssessmentData[])-1),ROW(170:170)),1),"")</f>
        <v/>
      </c>
      <c r="J172" s="129" t="str" cm="1">
        <f t="array" ref="J172">IFERROR(INDEX(InTutoring[],SMALL(IF(InTutoring[Unit 2 Post-Test 1]="Yes",ROW(AssessmentData[])-1),ROW(170:170)),1),"")</f>
        <v/>
      </c>
      <c r="K172" s="129" t="str" cm="1">
        <f t="array" ref="K172">IFERROR(INDEX(InTutoring[],SMALL(IF(InTutoring[Unit 2 Post-Test 2]="Yes",ROW(AssessmentData[])-1),ROW(170:170)),1),"")</f>
        <v/>
      </c>
      <c r="L172" s="129" t="str" cm="1">
        <f t="array" ref="L172">IFERROR(INDEX(InTutoring[],SMALL(IF(InTutoring[Unit 2 Post-Test 3]="Yes",ROW(AssessmentData[])-1),ROW(170:170)),1),"")</f>
        <v/>
      </c>
      <c r="M172" s="129" t="str" cm="1">
        <f t="array" ref="M172">IFERROR(INDEX(InTutoring[],SMALL(IF(InTutoring[Unit 2 Post-Test 4]="Yes",ROW(AssessmentData[])-1),ROW(170:170)),1),"")</f>
        <v/>
      </c>
      <c r="N172" s="129" t="str" cm="1">
        <f t="array" ref="N172">IFERROR(INDEX(InTutoring[],SMALL(IF(InTutoring[Unit 2 Post-Test 5]="Yes",ROW(AssessmentData[])-1),ROW(170:170)),1),"")</f>
        <v/>
      </c>
      <c r="O172" s="132"/>
      <c r="P172" s="129" t="str" cm="1">
        <f t="array" ref="P172">IFERROR(INDEX(InTutoring[],SMALL(IF(InTutoring[Unit 2 Assessment]="Yes",ROW(AssessmentData[])-1),ROW(170:170)),1),"")</f>
        <v/>
      </c>
      <c r="Q172" s="129" t="str" cm="1">
        <f t="array" ref="Q172">IFERROR(INDEX(InTutoring[],SMALL(IF(InTutoring[Unit 3 Post-Test 1]="Yes",ROW(AssessmentData[])-1),ROW(170:170)),1),"")</f>
        <v/>
      </c>
      <c r="R172" s="129" t="str" cm="1">
        <f t="array" ref="R172">IFERROR(INDEX(InTutoring[],SMALL(IF(InTutoring[Unit 3 Post-Test 2]="Yes",ROW(AssessmentData[])-1),ROW(170:170)),1),"")</f>
        <v/>
      </c>
      <c r="S172" s="129" t="str" cm="1">
        <f t="array" ref="S172">IFERROR(INDEX(InTutoring[],SMALL(IF(InTutoring[Unit 3 Post-Test 3]="Yes",ROW(AssessmentData[])-1),ROW(170:170)),1),"")</f>
        <v/>
      </c>
      <c r="T172" s="129" t="str" cm="1">
        <f t="array" ref="T172">IFERROR(INDEX(InTutoring[],SMALL(IF(InTutoring[Unit 3 Post-Test 4]="Yes",ROW(AssessmentData[])-1),ROW(170:170)),1),"")</f>
        <v/>
      </c>
      <c r="U172" s="129" t="str" cm="1">
        <f t="array" ref="U172">IFERROR(INDEX(InTutoring[],SMALL(IF(InTutoring[Unit 3 Post-Test 5]="Yes",ROW(AssessmentData[])-1),ROW(170:170)),1),"")</f>
        <v/>
      </c>
      <c r="V172" s="132"/>
      <c r="W172" s="129" t="str" cm="1">
        <f t="array" ref="W172">IFERROR(INDEX(InTutoring[],SMALL(IF(InTutoring[Unit 3 Assessment]="Yes",ROW(AssessmentData[])-1),ROW(170:170)),1),"")</f>
        <v/>
      </c>
      <c r="X172" s="129" t="str" cm="1">
        <f t="array" ref="X172">IFERROR(INDEX(InTutoring[],SMALL(IF(InTutoring[Unit 4 Post-Test 1]="Yes",ROW(AssessmentData[])-1),ROW(170:170)),1),"")</f>
        <v/>
      </c>
      <c r="Y172" s="129" t="str" cm="1">
        <f t="array" ref="Y172">IFERROR(INDEX(InTutoring[],SMALL(IF(InTutoring[Unit 4 Post-Test 2]="Yes",ROW(AssessmentData[])-1),ROW(170:170)),1),"")</f>
        <v/>
      </c>
      <c r="Z172" s="129" t="str" cm="1">
        <f t="array" ref="Z172">IFERROR(INDEX(InTutoring[],SMALL(IF(InTutoring[Unit 4 Post-Test 3]="Yes",ROW(AssessmentData[])-1),ROW(170:170)),1),"")</f>
        <v/>
      </c>
      <c r="AA172" s="129" t="str" cm="1">
        <f t="array" ref="AA172">IFERROR(INDEX(InTutoring[],SMALL(IF(InTutoring[Unit 4 Post-Test 4]="Yes",ROW(AssessmentData[])-1),ROW(170:170)),1),"")</f>
        <v/>
      </c>
      <c r="AB172" s="129" t="str" cm="1">
        <f t="array" ref="AB172">IFERROR(INDEX(InTutoring[],SMALL(IF(InTutoring[Unit 4 Post-Test 5]="Yes",ROW(AssessmentData[])-1),ROW(170:170)),1),"")</f>
        <v/>
      </c>
      <c r="AC172" s="132"/>
      <c r="AD172" s="129" t="str" cm="1">
        <f t="array" ref="AD172">IFERROR(INDEX(InTutoring[],SMALL(IF(InTutoring[Unit 4 Assessment]="Yes",ROW(AssessmentData[])-1),ROW(170:170)),1),"")</f>
        <v/>
      </c>
      <c r="AE172" s="129" t="str" cm="1">
        <f t="array" ref="AE172">IFERROR(INDEX(InTutoring[],SMALL(IF(InTutoring[Unit 5 Post-Test 1]="Yes",ROW(AssessmentData[])-1),ROW(170:170)),1),"")</f>
        <v/>
      </c>
      <c r="AF172" s="129" t="str" cm="1">
        <f t="array" ref="AF172">IFERROR(INDEX(InTutoring[],SMALL(IF(InTutoring[Unit 5 Post-Test 2]="Yes",ROW(AssessmentData[])-1),ROW(170:170)),1),"")</f>
        <v/>
      </c>
      <c r="AG172" s="129" t="str" cm="1">
        <f t="array" ref="AG172">IFERROR(INDEX(InTutoring[],SMALL(IF(InTutoring[Unit 5 Post-Test 3]="Yes",ROW(AssessmentData[])-1),ROW(170:170)),1),"")</f>
        <v/>
      </c>
      <c r="AH172" s="129" t="str" cm="1">
        <f t="array" ref="AH172">IFERROR(INDEX(InTutoring[],SMALL(IF(InTutoring[Unit 5 Post-Test 4]="Yes",ROW(AssessmentData[])-1),ROW(170:170)),1),"")</f>
        <v/>
      </c>
      <c r="AI172" s="129" t="str" cm="1">
        <f t="array" ref="AI172">IFERROR(INDEX(InTutoring[],SMALL(IF(InTutoring[Unit 5 Post-Test 5]="Yes",ROW(AssessmentData[])-1),ROW(170:170)),1),"")</f>
        <v/>
      </c>
      <c r="AJ172" s="132"/>
      <c r="AK172" s="129" t="str" cm="1">
        <f t="array" ref="AK172">IFERROR(INDEX(InTutoring[],SMALL(IF(InTutoring[Unit 5 Assessment]="Yes",ROW(AssessmentData[])-1),ROW(170:170)),1),"")</f>
        <v/>
      </c>
      <c r="AL172" s="129" t="str" cm="1">
        <f t="array" ref="AL172">IFERROR(INDEX(InTutoring[],SMALL(IF(InTutoring[Unit 6 Post-Test 1]="Yes",ROW(AssessmentData[])-1),ROW(170:170)),1),"")</f>
        <v/>
      </c>
      <c r="AM172" s="129" t="str" cm="1">
        <f t="array" ref="AM172">IFERROR(INDEX(InTutoring[],SMALL(IF(InTutoring[Unit 6 Post-Test 2]="Yes",ROW(AssessmentData[])-1),ROW(170:170)),1),"")</f>
        <v/>
      </c>
      <c r="AN172" s="129" t="str" cm="1">
        <f t="array" ref="AN172">IFERROR(INDEX(InTutoring[],SMALL(IF(InTutoring[Unit 6 Post-Test 3]="Yes",ROW(AssessmentData[])-1),ROW(170:170)),1),"")</f>
        <v/>
      </c>
      <c r="AO172" s="129" t="str" cm="1">
        <f t="array" ref="AO172">IFERROR(INDEX(InTutoring[],SMALL(IF(InTutoring[Unit 6 Post-Test 4]="Yes",ROW(AssessmentData[])-1),ROW(170:170)),1),"")</f>
        <v/>
      </c>
      <c r="AP172" s="129" t="str" cm="1">
        <f t="array" ref="AP172">IFERROR(INDEX(InTutoring[],SMALL(IF(InTutoring[Unit 6 Post-Test 5]="Yes",ROW(AssessmentData[])-1),ROW(170:170)),1),"")</f>
        <v/>
      </c>
    </row>
    <row r="173" spans="2:42" x14ac:dyDescent="0.25">
      <c r="B173" s="129" t="str" cm="1">
        <f t="array" ref="B173">IFERROR(INDEX(InTutoring[],SMALL(IF(InTutoring[BOY Benchmark]="Yes",ROW(AssessmentData[])-1),ROW(171:171)),1),"")</f>
        <v/>
      </c>
      <c r="C173" s="129" t="str" cm="1">
        <f t="array" ref="C173">IFERROR(INDEX(InTutoring[],SMALL(IF(InTutoring[Unit 1 Post-Test 1]="Yes",ROW(AssessmentData[])-1),ROW(171:171)),1),"")</f>
        <v/>
      </c>
      <c r="D173" s="129" t="str" cm="1">
        <f t="array" ref="D173">IFERROR(INDEX(InTutoring[],SMALL(IF(InTutoring[Unit 1 Post-Test 2]="Yes",ROW(AssessmentData[])-1),ROW(171:171)),1),"")</f>
        <v/>
      </c>
      <c r="E173" s="129" t="str" cm="1">
        <f t="array" ref="E173">IFERROR(INDEX(InTutoring[],SMALL(IF(InTutoring[Unit 1 Post-Test 3]="Yes",ROW(AssessmentData[])-1),ROW(171:171)),1),"")</f>
        <v/>
      </c>
      <c r="F173" s="129" t="str" cm="1">
        <f t="array" ref="F173">IFERROR(INDEX(InTutoring[],SMALL(IF(InTutoring[Unit 1 Post-Test 4]="Yes",ROW(AssessmentData[])-1),ROW(171:171)),1),"")</f>
        <v/>
      </c>
      <c r="G173" s="131"/>
      <c r="H173" s="132"/>
      <c r="I173" s="129" t="str" cm="1">
        <f t="array" ref="I173">IFERROR(INDEX(InTutoring[],SMALL(IF(InTutoring[Unit 1 Assessment]="Yes",ROW(AssessmentData[])-1),ROW(171:171)),1),"")</f>
        <v/>
      </c>
      <c r="J173" s="129" t="str" cm="1">
        <f t="array" ref="J173">IFERROR(INDEX(InTutoring[],SMALL(IF(InTutoring[Unit 2 Post-Test 1]="Yes",ROW(AssessmentData[])-1),ROW(171:171)),1),"")</f>
        <v/>
      </c>
      <c r="K173" s="129" t="str" cm="1">
        <f t="array" ref="K173">IFERROR(INDEX(InTutoring[],SMALL(IF(InTutoring[Unit 2 Post-Test 2]="Yes",ROW(AssessmentData[])-1),ROW(171:171)),1),"")</f>
        <v/>
      </c>
      <c r="L173" s="129" t="str" cm="1">
        <f t="array" ref="L173">IFERROR(INDEX(InTutoring[],SMALL(IF(InTutoring[Unit 2 Post-Test 3]="Yes",ROW(AssessmentData[])-1),ROW(171:171)),1),"")</f>
        <v/>
      </c>
      <c r="M173" s="129" t="str" cm="1">
        <f t="array" ref="M173">IFERROR(INDEX(InTutoring[],SMALL(IF(InTutoring[Unit 2 Post-Test 4]="Yes",ROW(AssessmentData[])-1),ROW(171:171)),1),"")</f>
        <v/>
      </c>
      <c r="N173" s="129" t="str" cm="1">
        <f t="array" ref="N173">IFERROR(INDEX(InTutoring[],SMALL(IF(InTutoring[Unit 2 Post-Test 5]="Yes",ROW(AssessmentData[])-1),ROW(171:171)),1),"")</f>
        <v/>
      </c>
      <c r="O173" s="132"/>
      <c r="P173" s="129" t="str" cm="1">
        <f t="array" ref="P173">IFERROR(INDEX(InTutoring[],SMALL(IF(InTutoring[Unit 2 Assessment]="Yes",ROW(AssessmentData[])-1),ROW(171:171)),1),"")</f>
        <v/>
      </c>
      <c r="Q173" s="129" t="str" cm="1">
        <f t="array" ref="Q173">IFERROR(INDEX(InTutoring[],SMALL(IF(InTutoring[Unit 3 Post-Test 1]="Yes",ROW(AssessmentData[])-1),ROW(171:171)),1),"")</f>
        <v/>
      </c>
      <c r="R173" s="129" t="str" cm="1">
        <f t="array" ref="R173">IFERROR(INDEX(InTutoring[],SMALL(IF(InTutoring[Unit 3 Post-Test 2]="Yes",ROW(AssessmentData[])-1),ROW(171:171)),1),"")</f>
        <v/>
      </c>
      <c r="S173" s="129" t="str" cm="1">
        <f t="array" ref="S173">IFERROR(INDEX(InTutoring[],SMALL(IF(InTutoring[Unit 3 Post-Test 3]="Yes",ROW(AssessmentData[])-1),ROW(171:171)),1),"")</f>
        <v/>
      </c>
      <c r="T173" s="129" t="str" cm="1">
        <f t="array" ref="T173">IFERROR(INDEX(InTutoring[],SMALL(IF(InTutoring[Unit 3 Post-Test 4]="Yes",ROW(AssessmentData[])-1),ROW(171:171)),1),"")</f>
        <v/>
      </c>
      <c r="U173" s="129" t="str" cm="1">
        <f t="array" ref="U173">IFERROR(INDEX(InTutoring[],SMALL(IF(InTutoring[Unit 3 Post-Test 5]="Yes",ROW(AssessmentData[])-1),ROW(171:171)),1),"")</f>
        <v/>
      </c>
      <c r="V173" s="132"/>
      <c r="W173" s="129" t="str" cm="1">
        <f t="array" ref="W173">IFERROR(INDEX(InTutoring[],SMALL(IF(InTutoring[Unit 3 Assessment]="Yes",ROW(AssessmentData[])-1),ROW(171:171)),1),"")</f>
        <v/>
      </c>
      <c r="X173" s="129" t="str" cm="1">
        <f t="array" ref="X173">IFERROR(INDEX(InTutoring[],SMALL(IF(InTutoring[Unit 4 Post-Test 1]="Yes",ROW(AssessmentData[])-1),ROW(171:171)),1),"")</f>
        <v/>
      </c>
      <c r="Y173" s="129" t="str" cm="1">
        <f t="array" ref="Y173">IFERROR(INDEX(InTutoring[],SMALL(IF(InTutoring[Unit 4 Post-Test 2]="Yes",ROW(AssessmentData[])-1),ROW(171:171)),1),"")</f>
        <v/>
      </c>
      <c r="Z173" s="129" t="str" cm="1">
        <f t="array" ref="Z173">IFERROR(INDEX(InTutoring[],SMALL(IF(InTutoring[Unit 4 Post-Test 3]="Yes",ROW(AssessmentData[])-1),ROW(171:171)),1),"")</f>
        <v/>
      </c>
      <c r="AA173" s="129" t="str" cm="1">
        <f t="array" ref="AA173">IFERROR(INDEX(InTutoring[],SMALL(IF(InTutoring[Unit 4 Post-Test 4]="Yes",ROW(AssessmentData[])-1),ROW(171:171)),1),"")</f>
        <v/>
      </c>
      <c r="AB173" s="129" t="str" cm="1">
        <f t="array" ref="AB173">IFERROR(INDEX(InTutoring[],SMALL(IF(InTutoring[Unit 4 Post-Test 5]="Yes",ROW(AssessmentData[])-1),ROW(171:171)),1),"")</f>
        <v/>
      </c>
      <c r="AC173" s="132"/>
      <c r="AD173" s="129" t="str" cm="1">
        <f t="array" ref="AD173">IFERROR(INDEX(InTutoring[],SMALL(IF(InTutoring[Unit 4 Assessment]="Yes",ROW(AssessmentData[])-1),ROW(171:171)),1),"")</f>
        <v/>
      </c>
      <c r="AE173" s="129" t="str" cm="1">
        <f t="array" ref="AE173">IFERROR(INDEX(InTutoring[],SMALL(IF(InTutoring[Unit 5 Post-Test 1]="Yes",ROW(AssessmentData[])-1),ROW(171:171)),1),"")</f>
        <v/>
      </c>
      <c r="AF173" s="129" t="str" cm="1">
        <f t="array" ref="AF173">IFERROR(INDEX(InTutoring[],SMALL(IF(InTutoring[Unit 5 Post-Test 2]="Yes",ROW(AssessmentData[])-1),ROW(171:171)),1),"")</f>
        <v/>
      </c>
      <c r="AG173" s="129" t="str" cm="1">
        <f t="array" ref="AG173">IFERROR(INDEX(InTutoring[],SMALL(IF(InTutoring[Unit 5 Post-Test 3]="Yes",ROW(AssessmentData[])-1),ROW(171:171)),1),"")</f>
        <v/>
      </c>
      <c r="AH173" s="129" t="str" cm="1">
        <f t="array" ref="AH173">IFERROR(INDEX(InTutoring[],SMALL(IF(InTutoring[Unit 5 Post-Test 4]="Yes",ROW(AssessmentData[])-1),ROW(171:171)),1),"")</f>
        <v/>
      </c>
      <c r="AI173" s="129" t="str" cm="1">
        <f t="array" ref="AI173">IFERROR(INDEX(InTutoring[],SMALL(IF(InTutoring[Unit 5 Post-Test 5]="Yes",ROW(AssessmentData[])-1),ROW(171:171)),1),"")</f>
        <v/>
      </c>
      <c r="AJ173" s="132"/>
      <c r="AK173" s="129" t="str" cm="1">
        <f t="array" ref="AK173">IFERROR(INDEX(InTutoring[],SMALL(IF(InTutoring[Unit 5 Assessment]="Yes",ROW(AssessmentData[])-1),ROW(171:171)),1),"")</f>
        <v/>
      </c>
      <c r="AL173" s="129" t="str" cm="1">
        <f t="array" ref="AL173">IFERROR(INDEX(InTutoring[],SMALL(IF(InTutoring[Unit 6 Post-Test 1]="Yes",ROW(AssessmentData[])-1),ROW(171:171)),1),"")</f>
        <v/>
      </c>
      <c r="AM173" s="129" t="str" cm="1">
        <f t="array" ref="AM173">IFERROR(INDEX(InTutoring[],SMALL(IF(InTutoring[Unit 6 Post-Test 2]="Yes",ROW(AssessmentData[])-1),ROW(171:171)),1),"")</f>
        <v/>
      </c>
      <c r="AN173" s="129" t="str" cm="1">
        <f t="array" ref="AN173">IFERROR(INDEX(InTutoring[],SMALL(IF(InTutoring[Unit 6 Post-Test 3]="Yes",ROW(AssessmentData[])-1),ROW(171:171)),1),"")</f>
        <v/>
      </c>
      <c r="AO173" s="129" t="str" cm="1">
        <f t="array" ref="AO173">IFERROR(INDEX(InTutoring[],SMALL(IF(InTutoring[Unit 6 Post-Test 4]="Yes",ROW(AssessmentData[])-1),ROW(171:171)),1),"")</f>
        <v/>
      </c>
      <c r="AP173" s="129" t="str" cm="1">
        <f t="array" ref="AP173">IFERROR(INDEX(InTutoring[],SMALL(IF(InTutoring[Unit 6 Post-Test 5]="Yes",ROW(AssessmentData[])-1),ROW(171:171)),1),"")</f>
        <v/>
      </c>
    </row>
    <row r="174" spans="2:42" x14ac:dyDescent="0.25">
      <c r="B174" s="129" t="str" cm="1">
        <f t="array" ref="B174">IFERROR(INDEX(InTutoring[],SMALL(IF(InTutoring[BOY Benchmark]="Yes",ROW(AssessmentData[])-1),ROW(172:172)),1),"")</f>
        <v/>
      </c>
      <c r="C174" s="129" t="str" cm="1">
        <f t="array" ref="C174">IFERROR(INDEX(InTutoring[],SMALL(IF(InTutoring[Unit 1 Post-Test 1]="Yes",ROW(AssessmentData[])-1),ROW(172:172)),1),"")</f>
        <v/>
      </c>
      <c r="D174" s="129" t="str" cm="1">
        <f t="array" ref="D174">IFERROR(INDEX(InTutoring[],SMALL(IF(InTutoring[Unit 1 Post-Test 2]="Yes",ROW(AssessmentData[])-1),ROW(172:172)),1),"")</f>
        <v/>
      </c>
      <c r="E174" s="129" t="str" cm="1">
        <f t="array" ref="E174">IFERROR(INDEX(InTutoring[],SMALL(IF(InTutoring[Unit 1 Post-Test 3]="Yes",ROW(AssessmentData[])-1),ROW(172:172)),1),"")</f>
        <v/>
      </c>
      <c r="F174" s="129" t="str" cm="1">
        <f t="array" ref="F174">IFERROR(INDEX(InTutoring[],SMALL(IF(InTutoring[Unit 1 Post-Test 4]="Yes",ROW(AssessmentData[])-1),ROW(172:172)),1),"")</f>
        <v/>
      </c>
      <c r="G174" s="131"/>
      <c r="H174" s="132"/>
      <c r="I174" s="129" t="str" cm="1">
        <f t="array" ref="I174">IFERROR(INDEX(InTutoring[],SMALL(IF(InTutoring[Unit 1 Assessment]="Yes",ROW(AssessmentData[])-1),ROW(172:172)),1),"")</f>
        <v/>
      </c>
      <c r="J174" s="129" t="str" cm="1">
        <f t="array" ref="J174">IFERROR(INDEX(InTutoring[],SMALL(IF(InTutoring[Unit 2 Post-Test 1]="Yes",ROW(AssessmentData[])-1),ROW(172:172)),1),"")</f>
        <v/>
      </c>
      <c r="K174" s="129" t="str" cm="1">
        <f t="array" ref="K174">IFERROR(INDEX(InTutoring[],SMALL(IF(InTutoring[Unit 2 Post-Test 2]="Yes",ROW(AssessmentData[])-1),ROW(172:172)),1),"")</f>
        <v/>
      </c>
      <c r="L174" s="129" t="str" cm="1">
        <f t="array" ref="L174">IFERROR(INDEX(InTutoring[],SMALL(IF(InTutoring[Unit 2 Post-Test 3]="Yes",ROW(AssessmentData[])-1),ROW(172:172)),1),"")</f>
        <v/>
      </c>
      <c r="M174" s="129" t="str" cm="1">
        <f t="array" ref="M174">IFERROR(INDEX(InTutoring[],SMALL(IF(InTutoring[Unit 2 Post-Test 4]="Yes",ROW(AssessmentData[])-1),ROW(172:172)),1),"")</f>
        <v/>
      </c>
      <c r="N174" s="129" t="str" cm="1">
        <f t="array" ref="N174">IFERROR(INDEX(InTutoring[],SMALL(IF(InTutoring[Unit 2 Post-Test 5]="Yes",ROW(AssessmentData[])-1),ROW(172:172)),1),"")</f>
        <v/>
      </c>
      <c r="O174" s="132"/>
      <c r="P174" s="129" t="str" cm="1">
        <f t="array" ref="P174">IFERROR(INDEX(InTutoring[],SMALL(IF(InTutoring[Unit 2 Assessment]="Yes",ROW(AssessmentData[])-1),ROW(172:172)),1),"")</f>
        <v/>
      </c>
      <c r="Q174" s="129" t="str" cm="1">
        <f t="array" ref="Q174">IFERROR(INDEX(InTutoring[],SMALL(IF(InTutoring[Unit 3 Post-Test 1]="Yes",ROW(AssessmentData[])-1),ROW(172:172)),1),"")</f>
        <v/>
      </c>
      <c r="R174" s="129" t="str" cm="1">
        <f t="array" ref="R174">IFERROR(INDEX(InTutoring[],SMALL(IF(InTutoring[Unit 3 Post-Test 2]="Yes",ROW(AssessmentData[])-1),ROW(172:172)),1),"")</f>
        <v/>
      </c>
      <c r="S174" s="129" t="str" cm="1">
        <f t="array" ref="S174">IFERROR(INDEX(InTutoring[],SMALL(IF(InTutoring[Unit 3 Post-Test 3]="Yes",ROW(AssessmentData[])-1),ROW(172:172)),1),"")</f>
        <v/>
      </c>
      <c r="T174" s="129" t="str" cm="1">
        <f t="array" ref="T174">IFERROR(INDEX(InTutoring[],SMALL(IF(InTutoring[Unit 3 Post-Test 4]="Yes",ROW(AssessmentData[])-1),ROW(172:172)),1),"")</f>
        <v/>
      </c>
      <c r="U174" s="129" t="str" cm="1">
        <f t="array" ref="U174">IFERROR(INDEX(InTutoring[],SMALL(IF(InTutoring[Unit 3 Post-Test 5]="Yes",ROW(AssessmentData[])-1),ROW(172:172)),1),"")</f>
        <v/>
      </c>
      <c r="V174" s="132"/>
      <c r="W174" s="129" t="str" cm="1">
        <f t="array" ref="W174">IFERROR(INDEX(InTutoring[],SMALL(IF(InTutoring[Unit 3 Assessment]="Yes",ROW(AssessmentData[])-1),ROW(172:172)),1),"")</f>
        <v/>
      </c>
      <c r="X174" s="129" t="str" cm="1">
        <f t="array" ref="X174">IFERROR(INDEX(InTutoring[],SMALL(IF(InTutoring[Unit 4 Post-Test 1]="Yes",ROW(AssessmentData[])-1),ROW(172:172)),1),"")</f>
        <v/>
      </c>
      <c r="Y174" s="129" t="str" cm="1">
        <f t="array" ref="Y174">IFERROR(INDEX(InTutoring[],SMALL(IF(InTutoring[Unit 4 Post-Test 2]="Yes",ROW(AssessmentData[])-1),ROW(172:172)),1),"")</f>
        <v/>
      </c>
      <c r="Z174" s="129" t="str" cm="1">
        <f t="array" ref="Z174">IFERROR(INDEX(InTutoring[],SMALL(IF(InTutoring[Unit 4 Post-Test 3]="Yes",ROW(AssessmentData[])-1),ROW(172:172)),1),"")</f>
        <v/>
      </c>
      <c r="AA174" s="129" t="str" cm="1">
        <f t="array" ref="AA174">IFERROR(INDEX(InTutoring[],SMALL(IF(InTutoring[Unit 4 Post-Test 4]="Yes",ROW(AssessmentData[])-1),ROW(172:172)),1),"")</f>
        <v/>
      </c>
      <c r="AB174" s="129" t="str" cm="1">
        <f t="array" ref="AB174">IFERROR(INDEX(InTutoring[],SMALL(IF(InTutoring[Unit 4 Post-Test 5]="Yes",ROW(AssessmentData[])-1),ROW(172:172)),1),"")</f>
        <v/>
      </c>
      <c r="AC174" s="132"/>
      <c r="AD174" s="129" t="str" cm="1">
        <f t="array" ref="AD174">IFERROR(INDEX(InTutoring[],SMALL(IF(InTutoring[Unit 4 Assessment]="Yes",ROW(AssessmentData[])-1),ROW(172:172)),1),"")</f>
        <v/>
      </c>
      <c r="AE174" s="129" t="str" cm="1">
        <f t="array" ref="AE174">IFERROR(INDEX(InTutoring[],SMALL(IF(InTutoring[Unit 5 Post-Test 1]="Yes",ROW(AssessmentData[])-1),ROW(172:172)),1),"")</f>
        <v/>
      </c>
      <c r="AF174" s="129" t="str" cm="1">
        <f t="array" ref="AF174">IFERROR(INDEX(InTutoring[],SMALL(IF(InTutoring[Unit 5 Post-Test 2]="Yes",ROW(AssessmentData[])-1),ROW(172:172)),1),"")</f>
        <v/>
      </c>
      <c r="AG174" s="129" t="str" cm="1">
        <f t="array" ref="AG174">IFERROR(INDEX(InTutoring[],SMALL(IF(InTutoring[Unit 5 Post-Test 3]="Yes",ROW(AssessmentData[])-1),ROW(172:172)),1),"")</f>
        <v/>
      </c>
      <c r="AH174" s="129" t="str" cm="1">
        <f t="array" ref="AH174">IFERROR(INDEX(InTutoring[],SMALL(IF(InTutoring[Unit 5 Post-Test 4]="Yes",ROW(AssessmentData[])-1),ROW(172:172)),1),"")</f>
        <v/>
      </c>
      <c r="AI174" s="129" t="str" cm="1">
        <f t="array" ref="AI174">IFERROR(INDEX(InTutoring[],SMALL(IF(InTutoring[Unit 5 Post-Test 5]="Yes",ROW(AssessmentData[])-1),ROW(172:172)),1),"")</f>
        <v/>
      </c>
      <c r="AJ174" s="132"/>
      <c r="AK174" s="129" t="str" cm="1">
        <f t="array" ref="AK174">IFERROR(INDEX(InTutoring[],SMALL(IF(InTutoring[Unit 5 Assessment]="Yes",ROW(AssessmentData[])-1),ROW(172:172)),1),"")</f>
        <v/>
      </c>
      <c r="AL174" s="129" t="str" cm="1">
        <f t="array" ref="AL174">IFERROR(INDEX(InTutoring[],SMALL(IF(InTutoring[Unit 6 Post-Test 1]="Yes",ROW(AssessmentData[])-1),ROW(172:172)),1),"")</f>
        <v/>
      </c>
      <c r="AM174" s="129" t="str" cm="1">
        <f t="array" ref="AM174">IFERROR(INDEX(InTutoring[],SMALL(IF(InTutoring[Unit 6 Post-Test 2]="Yes",ROW(AssessmentData[])-1),ROW(172:172)),1),"")</f>
        <v/>
      </c>
      <c r="AN174" s="129" t="str" cm="1">
        <f t="array" ref="AN174">IFERROR(INDEX(InTutoring[],SMALL(IF(InTutoring[Unit 6 Post-Test 3]="Yes",ROW(AssessmentData[])-1),ROW(172:172)),1),"")</f>
        <v/>
      </c>
      <c r="AO174" s="129" t="str" cm="1">
        <f t="array" ref="AO174">IFERROR(INDEX(InTutoring[],SMALL(IF(InTutoring[Unit 6 Post-Test 4]="Yes",ROW(AssessmentData[])-1),ROW(172:172)),1),"")</f>
        <v/>
      </c>
      <c r="AP174" s="129" t="str" cm="1">
        <f t="array" ref="AP174">IFERROR(INDEX(InTutoring[],SMALL(IF(InTutoring[Unit 6 Post-Test 5]="Yes",ROW(AssessmentData[])-1),ROW(172:172)),1),"")</f>
        <v/>
      </c>
    </row>
    <row r="175" spans="2:42" x14ac:dyDescent="0.25">
      <c r="B175" s="129" t="str" cm="1">
        <f t="array" ref="B175">IFERROR(INDEX(InTutoring[],SMALL(IF(InTutoring[BOY Benchmark]="Yes",ROW(AssessmentData[])-1),ROW(173:173)),1),"")</f>
        <v/>
      </c>
      <c r="C175" s="129" t="str" cm="1">
        <f t="array" ref="C175">IFERROR(INDEX(InTutoring[],SMALL(IF(InTutoring[Unit 1 Post-Test 1]="Yes",ROW(AssessmentData[])-1),ROW(173:173)),1),"")</f>
        <v/>
      </c>
      <c r="D175" s="129" t="str" cm="1">
        <f t="array" ref="D175">IFERROR(INDEX(InTutoring[],SMALL(IF(InTutoring[Unit 1 Post-Test 2]="Yes",ROW(AssessmentData[])-1),ROW(173:173)),1),"")</f>
        <v/>
      </c>
      <c r="E175" s="129" t="str" cm="1">
        <f t="array" ref="E175">IFERROR(INDEX(InTutoring[],SMALL(IF(InTutoring[Unit 1 Post-Test 3]="Yes",ROW(AssessmentData[])-1),ROW(173:173)),1),"")</f>
        <v/>
      </c>
      <c r="F175" s="129" t="str" cm="1">
        <f t="array" ref="F175">IFERROR(INDEX(InTutoring[],SMALL(IF(InTutoring[Unit 1 Post-Test 4]="Yes",ROW(AssessmentData[])-1),ROW(173:173)),1),"")</f>
        <v/>
      </c>
      <c r="G175" s="131"/>
      <c r="H175" s="132"/>
      <c r="I175" s="129" t="str" cm="1">
        <f t="array" ref="I175">IFERROR(INDEX(InTutoring[],SMALL(IF(InTutoring[Unit 1 Assessment]="Yes",ROW(AssessmentData[])-1),ROW(173:173)),1),"")</f>
        <v/>
      </c>
      <c r="J175" s="129" t="str" cm="1">
        <f t="array" ref="J175">IFERROR(INDEX(InTutoring[],SMALL(IF(InTutoring[Unit 2 Post-Test 1]="Yes",ROW(AssessmentData[])-1),ROW(173:173)),1),"")</f>
        <v/>
      </c>
      <c r="K175" s="129" t="str" cm="1">
        <f t="array" ref="K175">IFERROR(INDEX(InTutoring[],SMALL(IF(InTutoring[Unit 2 Post-Test 2]="Yes",ROW(AssessmentData[])-1),ROW(173:173)),1),"")</f>
        <v/>
      </c>
      <c r="L175" s="129" t="str" cm="1">
        <f t="array" ref="L175">IFERROR(INDEX(InTutoring[],SMALL(IF(InTutoring[Unit 2 Post-Test 3]="Yes",ROW(AssessmentData[])-1),ROW(173:173)),1),"")</f>
        <v/>
      </c>
      <c r="M175" s="129" t="str" cm="1">
        <f t="array" ref="M175">IFERROR(INDEX(InTutoring[],SMALL(IF(InTutoring[Unit 2 Post-Test 4]="Yes",ROW(AssessmentData[])-1),ROW(173:173)),1),"")</f>
        <v/>
      </c>
      <c r="N175" s="129" t="str" cm="1">
        <f t="array" ref="N175">IFERROR(INDEX(InTutoring[],SMALL(IF(InTutoring[Unit 2 Post-Test 5]="Yes",ROW(AssessmentData[])-1),ROW(173:173)),1),"")</f>
        <v/>
      </c>
      <c r="O175" s="132"/>
      <c r="P175" s="129" t="str" cm="1">
        <f t="array" ref="P175">IFERROR(INDEX(InTutoring[],SMALL(IF(InTutoring[Unit 2 Assessment]="Yes",ROW(AssessmentData[])-1),ROW(173:173)),1),"")</f>
        <v/>
      </c>
      <c r="Q175" s="129" t="str" cm="1">
        <f t="array" ref="Q175">IFERROR(INDEX(InTutoring[],SMALL(IF(InTutoring[Unit 3 Post-Test 1]="Yes",ROW(AssessmentData[])-1),ROW(173:173)),1),"")</f>
        <v/>
      </c>
      <c r="R175" s="129" t="str" cm="1">
        <f t="array" ref="R175">IFERROR(INDEX(InTutoring[],SMALL(IF(InTutoring[Unit 3 Post-Test 2]="Yes",ROW(AssessmentData[])-1),ROW(173:173)),1),"")</f>
        <v/>
      </c>
      <c r="S175" s="129" t="str" cm="1">
        <f t="array" ref="S175">IFERROR(INDEX(InTutoring[],SMALL(IF(InTutoring[Unit 3 Post-Test 3]="Yes",ROW(AssessmentData[])-1),ROW(173:173)),1),"")</f>
        <v/>
      </c>
      <c r="T175" s="129" t="str" cm="1">
        <f t="array" ref="T175">IFERROR(INDEX(InTutoring[],SMALL(IF(InTutoring[Unit 3 Post-Test 4]="Yes",ROW(AssessmentData[])-1),ROW(173:173)),1),"")</f>
        <v/>
      </c>
      <c r="U175" s="129" t="str" cm="1">
        <f t="array" ref="U175">IFERROR(INDEX(InTutoring[],SMALL(IF(InTutoring[Unit 3 Post-Test 5]="Yes",ROW(AssessmentData[])-1),ROW(173:173)),1),"")</f>
        <v/>
      </c>
      <c r="V175" s="132"/>
      <c r="W175" s="129" t="str" cm="1">
        <f t="array" ref="W175">IFERROR(INDEX(InTutoring[],SMALL(IF(InTutoring[Unit 3 Assessment]="Yes",ROW(AssessmentData[])-1),ROW(173:173)),1),"")</f>
        <v/>
      </c>
      <c r="X175" s="129" t="str" cm="1">
        <f t="array" ref="X175">IFERROR(INDEX(InTutoring[],SMALL(IF(InTutoring[Unit 4 Post-Test 1]="Yes",ROW(AssessmentData[])-1),ROW(173:173)),1),"")</f>
        <v/>
      </c>
      <c r="Y175" s="129" t="str" cm="1">
        <f t="array" ref="Y175">IFERROR(INDEX(InTutoring[],SMALL(IF(InTutoring[Unit 4 Post-Test 2]="Yes",ROW(AssessmentData[])-1),ROW(173:173)),1),"")</f>
        <v/>
      </c>
      <c r="Z175" s="129" t="str" cm="1">
        <f t="array" ref="Z175">IFERROR(INDEX(InTutoring[],SMALL(IF(InTutoring[Unit 4 Post-Test 3]="Yes",ROW(AssessmentData[])-1),ROW(173:173)),1),"")</f>
        <v/>
      </c>
      <c r="AA175" s="129" t="str" cm="1">
        <f t="array" ref="AA175">IFERROR(INDEX(InTutoring[],SMALL(IF(InTutoring[Unit 4 Post-Test 4]="Yes",ROW(AssessmentData[])-1),ROW(173:173)),1),"")</f>
        <v/>
      </c>
      <c r="AB175" s="129" t="str" cm="1">
        <f t="array" ref="AB175">IFERROR(INDEX(InTutoring[],SMALL(IF(InTutoring[Unit 4 Post-Test 5]="Yes",ROW(AssessmentData[])-1),ROW(173:173)),1),"")</f>
        <v/>
      </c>
      <c r="AC175" s="132"/>
      <c r="AD175" s="129" t="str" cm="1">
        <f t="array" ref="AD175">IFERROR(INDEX(InTutoring[],SMALL(IF(InTutoring[Unit 4 Assessment]="Yes",ROW(AssessmentData[])-1),ROW(173:173)),1),"")</f>
        <v/>
      </c>
      <c r="AE175" s="129" t="str" cm="1">
        <f t="array" ref="AE175">IFERROR(INDEX(InTutoring[],SMALL(IF(InTutoring[Unit 5 Post-Test 1]="Yes",ROW(AssessmentData[])-1),ROW(173:173)),1),"")</f>
        <v/>
      </c>
      <c r="AF175" s="129" t="str" cm="1">
        <f t="array" ref="AF175">IFERROR(INDEX(InTutoring[],SMALL(IF(InTutoring[Unit 5 Post-Test 2]="Yes",ROW(AssessmentData[])-1),ROW(173:173)),1),"")</f>
        <v/>
      </c>
      <c r="AG175" s="129" t="str" cm="1">
        <f t="array" ref="AG175">IFERROR(INDEX(InTutoring[],SMALL(IF(InTutoring[Unit 5 Post-Test 3]="Yes",ROW(AssessmentData[])-1),ROW(173:173)),1),"")</f>
        <v/>
      </c>
      <c r="AH175" s="129" t="str" cm="1">
        <f t="array" ref="AH175">IFERROR(INDEX(InTutoring[],SMALL(IF(InTutoring[Unit 5 Post-Test 4]="Yes",ROW(AssessmentData[])-1),ROW(173:173)),1),"")</f>
        <v/>
      </c>
      <c r="AI175" s="129" t="str" cm="1">
        <f t="array" ref="AI175">IFERROR(INDEX(InTutoring[],SMALL(IF(InTutoring[Unit 5 Post-Test 5]="Yes",ROW(AssessmentData[])-1),ROW(173:173)),1),"")</f>
        <v/>
      </c>
      <c r="AJ175" s="132"/>
      <c r="AK175" s="129" t="str" cm="1">
        <f t="array" ref="AK175">IFERROR(INDEX(InTutoring[],SMALL(IF(InTutoring[Unit 5 Assessment]="Yes",ROW(AssessmentData[])-1),ROW(173:173)),1),"")</f>
        <v/>
      </c>
      <c r="AL175" s="129" t="str" cm="1">
        <f t="array" ref="AL175">IFERROR(INDEX(InTutoring[],SMALL(IF(InTutoring[Unit 6 Post-Test 1]="Yes",ROW(AssessmentData[])-1),ROW(173:173)),1),"")</f>
        <v/>
      </c>
      <c r="AM175" s="129" t="str" cm="1">
        <f t="array" ref="AM175">IFERROR(INDEX(InTutoring[],SMALL(IF(InTutoring[Unit 6 Post-Test 2]="Yes",ROW(AssessmentData[])-1),ROW(173:173)),1),"")</f>
        <v/>
      </c>
      <c r="AN175" s="129" t="str" cm="1">
        <f t="array" ref="AN175">IFERROR(INDEX(InTutoring[],SMALL(IF(InTutoring[Unit 6 Post-Test 3]="Yes",ROW(AssessmentData[])-1),ROW(173:173)),1),"")</f>
        <v/>
      </c>
      <c r="AO175" s="129" t="str" cm="1">
        <f t="array" ref="AO175">IFERROR(INDEX(InTutoring[],SMALL(IF(InTutoring[Unit 6 Post-Test 4]="Yes",ROW(AssessmentData[])-1),ROW(173:173)),1),"")</f>
        <v/>
      </c>
      <c r="AP175" s="129" t="str" cm="1">
        <f t="array" ref="AP175">IFERROR(INDEX(InTutoring[],SMALL(IF(InTutoring[Unit 6 Post-Test 5]="Yes",ROW(AssessmentData[])-1),ROW(173:173)),1),"")</f>
        <v/>
      </c>
    </row>
    <row r="176" spans="2:42" x14ac:dyDescent="0.25">
      <c r="B176" s="129" t="str" cm="1">
        <f t="array" ref="B176">IFERROR(INDEX(InTutoring[],SMALL(IF(InTutoring[BOY Benchmark]="Yes",ROW(AssessmentData[])-1),ROW(174:174)),1),"")</f>
        <v/>
      </c>
      <c r="C176" s="129" t="str" cm="1">
        <f t="array" ref="C176">IFERROR(INDEX(InTutoring[],SMALL(IF(InTutoring[Unit 1 Post-Test 1]="Yes",ROW(AssessmentData[])-1),ROW(174:174)),1),"")</f>
        <v/>
      </c>
      <c r="D176" s="129" t="str" cm="1">
        <f t="array" ref="D176">IFERROR(INDEX(InTutoring[],SMALL(IF(InTutoring[Unit 1 Post-Test 2]="Yes",ROW(AssessmentData[])-1),ROW(174:174)),1),"")</f>
        <v/>
      </c>
      <c r="E176" s="129" t="str" cm="1">
        <f t="array" ref="E176">IFERROR(INDEX(InTutoring[],SMALL(IF(InTutoring[Unit 1 Post-Test 3]="Yes",ROW(AssessmentData[])-1),ROW(174:174)),1),"")</f>
        <v/>
      </c>
      <c r="F176" s="129" t="str" cm="1">
        <f t="array" ref="F176">IFERROR(INDEX(InTutoring[],SMALL(IF(InTutoring[Unit 1 Post-Test 4]="Yes",ROW(AssessmentData[])-1),ROW(174:174)),1),"")</f>
        <v/>
      </c>
      <c r="G176" s="131"/>
      <c r="H176" s="132"/>
      <c r="I176" s="129" t="str" cm="1">
        <f t="array" ref="I176">IFERROR(INDEX(InTutoring[],SMALL(IF(InTutoring[Unit 1 Assessment]="Yes",ROW(AssessmentData[])-1),ROW(174:174)),1),"")</f>
        <v/>
      </c>
      <c r="J176" s="129" t="str" cm="1">
        <f t="array" ref="J176">IFERROR(INDEX(InTutoring[],SMALL(IF(InTutoring[Unit 2 Post-Test 1]="Yes",ROW(AssessmentData[])-1),ROW(174:174)),1),"")</f>
        <v/>
      </c>
      <c r="K176" s="129" t="str" cm="1">
        <f t="array" ref="K176">IFERROR(INDEX(InTutoring[],SMALL(IF(InTutoring[Unit 2 Post-Test 2]="Yes",ROW(AssessmentData[])-1),ROW(174:174)),1),"")</f>
        <v/>
      </c>
      <c r="L176" s="129" t="str" cm="1">
        <f t="array" ref="L176">IFERROR(INDEX(InTutoring[],SMALL(IF(InTutoring[Unit 2 Post-Test 3]="Yes",ROW(AssessmentData[])-1),ROW(174:174)),1),"")</f>
        <v/>
      </c>
      <c r="M176" s="129" t="str" cm="1">
        <f t="array" ref="M176">IFERROR(INDEX(InTutoring[],SMALL(IF(InTutoring[Unit 2 Post-Test 4]="Yes",ROW(AssessmentData[])-1),ROW(174:174)),1),"")</f>
        <v/>
      </c>
      <c r="N176" s="129" t="str" cm="1">
        <f t="array" ref="N176">IFERROR(INDEX(InTutoring[],SMALL(IF(InTutoring[Unit 2 Post-Test 5]="Yes",ROW(AssessmentData[])-1),ROW(174:174)),1),"")</f>
        <v/>
      </c>
      <c r="O176" s="132"/>
      <c r="P176" s="129" t="str" cm="1">
        <f t="array" ref="P176">IFERROR(INDEX(InTutoring[],SMALL(IF(InTutoring[Unit 2 Assessment]="Yes",ROW(AssessmentData[])-1),ROW(174:174)),1),"")</f>
        <v/>
      </c>
      <c r="Q176" s="129" t="str" cm="1">
        <f t="array" ref="Q176">IFERROR(INDEX(InTutoring[],SMALL(IF(InTutoring[Unit 3 Post-Test 1]="Yes",ROW(AssessmentData[])-1),ROW(174:174)),1),"")</f>
        <v/>
      </c>
      <c r="R176" s="129" t="str" cm="1">
        <f t="array" ref="R176">IFERROR(INDEX(InTutoring[],SMALL(IF(InTutoring[Unit 3 Post-Test 2]="Yes",ROW(AssessmentData[])-1),ROW(174:174)),1),"")</f>
        <v/>
      </c>
      <c r="S176" s="129" t="str" cm="1">
        <f t="array" ref="S176">IFERROR(INDEX(InTutoring[],SMALL(IF(InTutoring[Unit 3 Post-Test 3]="Yes",ROW(AssessmentData[])-1),ROW(174:174)),1),"")</f>
        <v/>
      </c>
      <c r="T176" s="129" t="str" cm="1">
        <f t="array" ref="T176">IFERROR(INDEX(InTutoring[],SMALL(IF(InTutoring[Unit 3 Post-Test 4]="Yes",ROW(AssessmentData[])-1),ROW(174:174)),1),"")</f>
        <v/>
      </c>
      <c r="U176" s="129" t="str" cm="1">
        <f t="array" ref="U176">IFERROR(INDEX(InTutoring[],SMALL(IF(InTutoring[Unit 3 Post-Test 5]="Yes",ROW(AssessmentData[])-1),ROW(174:174)),1),"")</f>
        <v/>
      </c>
      <c r="V176" s="132"/>
      <c r="W176" s="129" t="str" cm="1">
        <f t="array" ref="W176">IFERROR(INDEX(InTutoring[],SMALL(IF(InTutoring[Unit 3 Assessment]="Yes",ROW(AssessmentData[])-1),ROW(174:174)),1),"")</f>
        <v/>
      </c>
      <c r="X176" s="129" t="str" cm="1">
        <f t="array" ref="X176">IFERROR(INDEX(InTutoring[],SMALL(IF(InTutoring[Unit 4 Post-Test 1]="Yes",ROW(AssessmentData[])-1),ROW(174:174)),1),"")</f>
        <v/>
      </c>
      <c r="Y176" s="129" t="str" cm="1">
        <f t="array" ref="Y176">IFERROR(INDEX(InTutoring[],SMALL(IF(InTutoring[Unit 4 Post-Test 2]="Yes",ROW(AssessmentData[])-1),ROW(174:174)),1),"")</f>
        <v/>
      </c>
      <c r="Z176" s="129" t="str" cm="1">
        <f t="array" ref="Z176">IFERROR(INDEX(InTutoring[],SMALL(IF(InTutoring[Unit 4 Post-Test 3]="Yes",ROW(AssessmentData[])-1),ROW(174:174)),1),"")</f>
        <v/>
      </c>
      <c r="AA176" s="129" t="str" cm="1">
        <f t="array" ref="AA176">IFERROR(INDEX(InTutoring[],SMALL(IF(InTutoring[Unit 4 Post-Test 4]="Yes",ROW(AssessmentData[])-1),ROW(174:174)),1),"")</f>
        <v/>
      </c>
      <c r="AB176" s="129" t="str" cm="1">
        <f t="array" ref="AB176">IFERROR(INDEX(InTutoring[],SMALL(IF(InTutoring[Unit 4 Post-Test 5]="Yes",ROW(AssessmentData[])-1),ROW(174:174)),1),"")</f>
        <v/>
      </c>
      <c r="AC176" s="132"/>
      <c r="AD176" s="129" t="str" cm="1">
        <f t="array" ref="AD176">IFERROR(INDEX(InTutoring[],SMALL(IF(InTutoring[Unit 4 Assessment]="Yes",ROW(AssessmentData[])-1),ROW(174:174)),1),"")</f>
        <v/>
      </c>
      <c r="AE176" s="129" t="str" cm="1">
        <f t="array" ref="AE176">IFERROR(INDEX(InTutoring[],SMALL(IF(InTutoring[Unit 5 Post-Test 1]="Yes",ROW(AssessmentData[])-1),ROW(174:174)),1),"")</f>
        <v/>
      </c>
      <c r="AF176" s="129" t="str" cm="1">
        <f t="array" ref="AF176">IFERROR(INDEX(InTutoring[],SMALL(IF(InTutoring[Unit 5 Post-Test 2]="Yes",ROW(AssessmentData[])-1),ROW(174:174)),1),"")</f>
        <v/>
      </c>
      <c r="AG176" s="129" t="str" cm="1">
        <f t="array" ref="AG176">IFERROR(INDEX(InTutoring[],SMALL(IF(InTutoring[Unit 5 Post-Test 3]="Yes",ROW(AssessmentData[])-1),ROW(174:174)),1),"")</f>
        <v/>
      </c>
      <c r="AH176" s="129" t="str" cm="1">
        <f t="array" ref="AH176">IFERROR(INDEX(InTutoring[],SMALL(IF(InTutoring[Unit 5 Post-Test 4]="Yes",ROW(AssessmentData[])-1),ROW(174:174)),1),"")</f>
        <v/>
      </c>
      <c r="AI176" s="129" t="str" cm="1">
        <f t="array" ref="AI176">IFERROR(INDEX(InTutoring[],SMALL(IF(InTutoring[Unit 5 Post-Test 5]="Yes",ROW(AssessmentData[])-1),ROW(174:174)),1),"")</f>
        <v/>
      </c>
      <c r="AJ176" s="132"/>
      <c r="AK176" s="129" t="str" cm="1">
        <f t="array" ref="AK176">IFERROR(INDEX(InTutoring[],SMALL(IF(InTutoring[Unit 5 Assessment]="Yes",ROW(AssessmentData[])-1),ROW(174:174)),1),"")</f>
        <v/>
      </c>
      <c r="AL176" s="129" t="str" cm="1">
        <f t="array" ref="AL176">IFERROR(INDEX(InTutoring[],SMALL(IF(InTutoring[Unit 6 Post-Test 1]="Yes",ROW(AssessmentData[])-1),ROW(174:174)),1),"")</f>
        <v/>
      </c>
      <c r="AM176" s="129" t="str" cm="1">
        <f t="array" ref="AM176">IFERROR(INDEX(InTutoring[],SMALL(IF(InTutoring[Unit 6 Post-Test 2]="Yes",ROW(AssessmentData[])-1),ROW(174:174)),1),"")</f>
        <v/>
      </c>
      <c r="AN176" s="129" t="str" cm="1">
        <f t="array" ref="AN176">IFERROR(INDEX(InTutoring[],SMALL(IF(InTutoring[Unit 6 Post-Test 3]="Yes",ROW(AssessmentData[])-1),ROW(174:174)),1),"")</f>
        <v/>
      </c>
      <c r="AO176" s="129" t="str" cm="1">
        <f t="array" ref="AO176">IFERROR(INDEX(InTutoring[],SMALL(IF(InTutoring[Unit 6 Post-Test 4]="Yes",ROW(AssessmentData[])-1),ROW(174:174)),1),"")</f>
        <v/>
      </c>
      <c r="AP176" s="129" t="str" cm="1">
        <f t="array" ref="AP176">IFERROR(INDEX(InTutoring[],SMALL(IF(InTutoring[Unit 6 Post-Test 5]="Yes",ROW(AssessmentData[])-1),ROW(174:174)),1),"")</f>
        <v/>
      </c>
    </row>
    <row r="177" spans="2:42" x14ac:dyDescent="0.25">
      <c r="B177" s="129" t="str" cm="1">
        <f t="array" ref="B177">IFERROR(INDEX(InTutoring[],SMALL(IF(InTutoring[BOY Benchmark]="Yes",ROW(AssessmentData[])-1),ROW(175:175)),1),"")</f>
        <v/>
      </c>
      <c r="C177" s="129" t="str" cm="1">
        <f t="array" ref="C177">IFERROR(INDEX(InTutoring[],SMALL(IF(InTutoring[Unit 1 Post-Test 1]="Yes",ROW(AssessmentData[])-1),ROW(175:175)),1),"")</f>
        <v/>
      </c>
      <c r="D177" s="129" t="str" cm="1">
        <f t="array" ref="D177">IFERROR(INDEX(InTutoring[],SMALL(IF(InTutoring[Unit 1 Post-Test 2]="Yes",ROW(AssessmentData[])-1),ROW(175:175)),1),"")</f>
        <v/>
      </c>
      <c r="E177" s="129" t="str" cm="1">
        <f t="array" ref="E177">IFERROR(INDEX(InTutoring[],SMALL(IF(InTutoring[Unit 1 Post-Test 3]="Yes",ROW(AssessmentData[])-1),ROW(175:175)),1),"")</f>
        <v/>
      </c>
      <c r="F177" s="129" t="str" cm="1">
        <f t="array" ref="F177">IFERROR(INDEX(InTutoring[],SMALL(IF(InTutoring[Unit 1 Post-Test 4]="Yes",ROW(AssessmentData[])-1),ROW(175:175)),1),"")</f>
        <v/>
      </c>
      <c r="G177" s="131"/>
      <c r="H177" s="132"/>
      <c r="I177" s="129" t="str" cm="1">
        <f t="array" ref="I177">IFERROR(INDEX(InTutoring[],SMALL(IF(InTutoring[Unit 1 Assessment]="Yes",ROW(AssessmentData[])-1),ROW(175:175)),1),"")</f>
        <v/>
      </c>
      <c r="J177" s="129" t="str" cm="1">
        <f t="array" ref="J177">IFERROR(INDEX(InTutoring[],SMALL(IF(InTutoring[Unit 2 Post-Test 1]="Yes",ROW(AssessmentData[])-1),ROW(175:175)),1),"")</f>
        <v/>
      </c>
      <c r="K177" s="129" t="str" cm="1">
        <f t="array" ref="K177">IFERROR(INDEX(InTutoring[],SMALL(IF(InTutoring[Unit 2 Post-Test 2]="Yes",ROW(AssessmentData[])-1),ROW(175:175)),1),"")</f>
        <v/>
      </c>
      <c r="L177" s="129" t="str" cm="1">
        <f t="array" ref="L177">IFERROR(INDEX(InTutoring[],SMALL(IF(InTutoring[Unit 2 Post-Test 3]="Yes",ROW(AssessmentData[])-1),ROW(175:175)),1),"")</f>
        <v/>
      </c>
      <c r="M177" s="129" t="str" cm="1">
        <f t="array" ref="M177">IFERROR(INDEX(InTutoring[],SMALL(IF(InTutoring[Unit 2 Post-Test 4]="Yes",ROW(AssessmentData[])-1),ROW(175:175)),1),"")</f>
        <v/>
      </c>
      <c r="N177" s="129" t="str" cm="1">
        <f t="array" ref="N177">IFERROR(INDEX(InTutoring[],SMALL(IF(InTutoring[Unit 2 Post-Test 5]="Yes",ROW(AssessmentData[])-1),ROW(175:175)),1),"")</f>
        <v/>
      </c>
      <c r="O177" s="132"/>
      <c r="P177" s="129" t="str" cm="1">
        <f t="array" ref="P177">IFERROR(INDEX(InTutoring[],SMALL(IF(InTutoring[Unit 2 Assessment]="Yes",ROW(AssessmentData[])-1),ROW(175:175)),1),"")</f>
        <v/>
      </c>
      <c r="Q177" s="129" t="str" cm="1">
        <f t="array" ref="Q177">IFERROR(INDEX(InTutoring[],SMALL(IF(InTutoring[Unit 3 Post-Test 1]="Yes",ROW(AssessmentData[])-1),ROW(175:175)),1),"")</f>
        <v/>
      </c>
      <c r="R177" s="129" t="str" cm="1">
        <f t="array" ref="R177">IFERROR(INDEX(InTutoring[],SMALL(IF(InTutoring[Unit 3 Post-Test 2]="Yes",ROW(AssessmentData[])-1),ROW(175:175)),1),"")</f>
        <v/>
      </c>
      <c r="S177" s="129" t="str" cm="1">
        <f t="array" ref="S177">IFERROR(INDEX(InTutoring[],SMALL(IF(InTutoring[Unit 3 Post-Test 3]="Yes",ROW(AssessmentData[])-1),ROW(175:175)),1),"")</f>
        <v/>
      </c>
      <c r="T177" s="129" t="str" cm="1">
        <f t="array" ref="T177">IFERROR(INDEX(InTutoring[],SMALL(IF(InTutoring[Unit 3 Post-Test 4]="Yes",ROW(AssessmentData[])-1),ROW(175:175)),1),"")</f>
        <v/>
      </c>
      <c r="U177" s="129" t="str" cm="1">
        <f t="array" ref="U177">IFERROR(INDEX(InTutoring[],SMALL(IF(InTutoring[Unit 3 Post-Test 5]="Yes",ROW(AssessmentData[])-1),ROW(175:175)),1),"")</f>
        <v/>
      </c>
      <c r="V177" s="132"/>
      <c r="W177" s="129" t="str" cm="1">
        <f t="array" ref="W177">IFERROR(INDEX(InTutoring[],SMALL(IF(InTutoring[Unit 3 Assessment]="Yes",ROW(AssessmentData[])-1),ROW(175:175)),1),"")</f>
        <v/>
      </c>
      <c r="X177" s="129" t="str" cm="1">
        <f t="array" ref="X177">IFERROR(INDEX(InTutoring[],SMALL(IF(InTutoring[Unit 4 Post-Test 1]="Yes",ROW(AssessmentData[])-1),ROW(175:175)),1),"")</f>
        <v/>
      </c>
      <c r="Y177" s="129" t="str" cm="1">
        <f t="array" ref="Y177">IFERROR(INDEX(InTutoring[],SMALL(IF(InTutoring[Unit 4 Post-Test 2]="Yes",ROW(AssessmentData[])-1),ROW(175:175)),1),"")</f>
        <v/>
      </c>
      <c r="Z177" s="129" t="str" cm="1">
        <f t="array" ref="Z177">IFERROR(INDEX(InTutoring[],SMALL(IF(InTutoring[Unit 4 Post-Test 3]="Yes",ROW(AssessmentData[])-1),ROW(175:175)),1),"")</f>
        <v/>
      </c>
      <c r="AA177" s="129" t="str" cm="1">
        <f t="array" ref="AA177">IFERROR(INDEX(InTutoring[],SMALL(IF(InTutoring[Unit 4 Post-Test 4]="Yes",ROW(AssessmentData[])-1),ROW(175:175)),1),"")</f>
        <v/>
      </c>
      <c r="AB177" s="129" t="str" cm="1">
        <f t="array" ref="AB177">IFERROR(INDEX(InTutoring[],SMALL(IF(InTutoring[Unit 4 Post-Test 5]="Yes",ROW(AssessmentData[])-1),ROW(175:175)),1),"")</f>
        <v/>
      </c>
      <c r="AC177" s="132"/>
      <c r="AD177" s="129" t="str" cm="1">
        <f t="array" ref="AD177">IFERROR(INDEX(InTutoring[],SMALL(IF(InTutoring[Unit 4 Assessment]="Yes",ROW(AssessmentData[])-1),ROW(175:175)),1),"")</f>
        <v/>
      </c>
      <c r="AE177" s="129" t="str" cm="1">
        <f t="array" ref="AE177">IFERROR(INDEX(InTutoring[],SMALL(IF(InTutoring[Unit 5 Post-Test 1]="Yes",ROW(AssessmentData[])-1),ROW(175:175)),1),"")</f>
        <v/>
      </c>
      <c r="AF177" s="129" t="str" cm="1">
        <f t="array" ref="AF177">IFERROR(INDEX(InTutoring[],SMALL(IF(InTutoring[Unit 5 Post-Test 2]="Yes",ROW(AssessmentData[])-1),ROW(175:175)),1),"")</f>
        <v/>
      </c>
      <c r="AG177" s="129" t="str" cm="1">
        <f t="array" ref="AG177">IFERROR(INDEX(InTutoring[],SMALL(IF(InTutoring[Unit 5 Post-Test 3]="Yes",ROW(AssessmentData[])-1),ROW(175:175)),1),"")</f>
        <v/>
      </c>
      <c r="AH177" s="129" t="str" cm="1">
        <f t="array" ref="AH177">IFERROR(INDEX(InTutoring[],SMALL(IF(InTutoring[Unit 5 Post-Test 4]="Yes",ROW(AssessmentData[])-1),ROW(175:175)),1),"")</f>
        <v/>
      </c>
      <c r="AI177" s="129" t="str" cm="1">
        <f t="array" ref="AI177">IFERROR(INDEX(InTutoring[],SMALL(IF(InTutoring[Unit 5 Post-Test 5]="Yes",ROW(AssessmentData[])-1),ROW(175:175)),1),"")</f>
        <v/>
      </c>
      <c r="AJ177" s="132"/>
      <c r="AK177" s="129" t="str" cm="1">
        <f t="array" ref="AK177">IFERROR(INDEX(InTutoring[],SMALL(IF(InTutoring[Unit 5 Assessment]="Yes",ROW(AssessmentData[])-1),ROW(175:175)),1),"")</f>
        <v/>
      </c>
      <c r="AL177" s="129" t="str" cm="1">
        <f t="array" ref="AL177">IFERROR(INDEX(InTutoring[],SMALL(IF(InTutoring[Unit 6 Post-Test 1]="Yes",ROW(AssessmentData[])-1),ROW(175:175)),1),"")</f>
        <v/>
      </c>
      <c r="AM177" s="129" t="str" cm="1">
        <f t="array" ref="AM177">IFERROR(INDEX(InTutoring[],SMALL(IF(InTutoring[Unit 6 Post-Test 2]="Yes",ROW(AssessmentData[])-1),ROW(175:175)),1),"")</f>
        <v/>
      </c>
      <c r="AN177" s="129" t="str" cm="1">
        <f t="array" ref="AN177">IFERROR(INDEX(InTutoring[],SMALL(IF(InTutoring[Unit 6 Post-Test 3]="Yes",ROW(AssessmentData[])-1),ROW(175:175)),1),"")</f>
        <v/>
      </c>
      <c r="AO177" s="129" t="str" cm="1">
        <f t="array" ref="AO177">IFERROR(INDEX(InTutoring[],SMALL(IF(InTutoring[Unit 6 Post-Test 4]="Yes",ROW(AssessmentData[])-1),ROW(175:175)),1),"")</f>
        <v/>
      </c>
      <c r="AP177" s="129" t="str" cm="1">
        <f t="array" ref="AP177">IFERROR(INDEX(InTutoring[],SMALL(IF(InTutoring[Unit 6 Post-Test 5]="Yes",ROW(AssessmentData[])-1),ROW(175:175)),1),"")</f>
        <v/>
      </c>
    </row>
    <row r="178" spans="2:42" x14ac:dyDescent="0.25">
      <c r="B178" s="129" t="str" cm="1">
        <f t="array" ref="B178">IFERROR(INDEX(InTutoring[],SMALL(IF(InTutoring[BOY Benchmark]="Yes",ROW(AssessmentData[])-1),ROW(176:176)),1),"")</f>
        <v/>
      </c>
      <c r="C178" s="129" t="str" cm="1">
        <f t="array" ref="C178">IFERROR(INDEX(InTutoring[],SMALL(IF(InTutoring[Unit 1 Post-Test 1]="Yes",ROW(AssessmentData[])-1),ROW(176:176)),1),"")</f>
        <v/>
      </c>
      <c r="D178" s="129" t="str" cm="1">
        <f t="array" ref="D178">IFERROR(INDEX(InTutoring[],SMALL(IF(InTutoring[Unit 1 Post-Test 2]="Yes",ROW(AssessmentData[])-1),ROW(176:176)),1),"")</f>
        <v/>
      </c>
      <c r="E178" s="129" t="str" cm="1">
        <f t="array" ref="E178">IFERROR(INDEX(InTutoring[],SMALL(IF(InTutoring[Unit 1 Post-Test 3]="Yes",ROW(AssessmentData[])-1),ROW(176:176)),1),"")</f>
        <v/>
      </c>
      <c r="F178" s="129" t="str" cm="1">
        <f t="array" ref="F178">IFERROR(INDEX(InTutoring[],SMALL(IF(InTutoring[Unit 1 Post-Test 4]="Yes",ROW(AssessmentData[])-1),ROW(176:176)),1),"")</f>
        <v/>
      </c>
      <c r="G178" s="131"/>
      <c r="H178" s="132"/>
      <c r="I178" s="129" t="str" cm="1">
        <f t="array" ref="I178">IFERROR(INDEX(InTutoring[],SMALL(IF(InTutoring[Unit 1 Assessment]="Yes",ROW(AssessmentData[])-1),ROW(176:176)),1),"")</f>
        <v/>
      </c>
      <c r="J178" s="129" t="str" cm="1">
        <f t="array" ref="J178">IFERROR(INDEX(InTutoring[],SMALL(IF(InTutoring[Unit 2 Post-Test 1]="Yes",ROW(AssessmentData[])-1),ROW(176:176)),1),"")</f>
        <v/>
      </c>
      <c r="K178" s="129" t="str" cm="1">
        <f t="array" ref="K178">IFERROR(INDEX(InTutoring[],SMALL(IF(InTutoring[Unit 2 Post-Test 2]="Yes",ROW(AssessmentData[])-1),ROW(176:176)),1),"")</f>
        <v/>
      </c>
      <c r="L178" s="129" t="str" cm="1">
        <f t="array" ref="L178">IFERROR(INDEX(InTutoring[],SMALL(IF(InTutoring[Unit 2 Post-Test 3]="Yes",ROW(AssessmentData[])-1),ROW(176:176)),1),"")</f>
        <v/>
      </c>
      <c r="M178" s="129" t="str" cm="1">
        <f t="array" ref="M178">IFERROR(INDEX(InTutoring[],SMALL(IF(InTutoring[Unit 2 Post-Test 4]="Yes",ROW(AssessmentData[])-1),ROW(176:176)),1),"")</f>
        <v/>
      </c>
      <c r="N178" s="129" t="str" cm="1">
        <f t="array" ref="N178">IFERROR(INDEX(InTutoring[],SMALL(IF(InTutoring[Unit 2 Post-Test 5]="Yes",ROW(AssessmentData[])-1),ROW(176:176)),1),"")</f>
        <v/>
      </c>
      <c r="O178" s="132"/>
      <c r="P178" s="129" t="str" cm="1">
        <f t="array" ref="P178">IFERROR(INDEX(InTutoring[],SMALL(IF(InTutoring[Unit 2 Assessment]="Yes",ROW(AssessmentData[])-1),ROW(176:176)),1),"")</f>
        <v/>
      </c>
      <c r="Q178" s="129" t="str" cm="1">
        <f t="array" ref="Q178">IFERROR(INDEX(InTutoring[],SMALL(IF(InTutoring[Unit 3 Post-Test 1]="Yes",ROW(AssessmentData[])-1),ROW(176:176)),1),"")</f>
        <v/>
      </c>
      <c r="R178" s="129" t="str" cm="1">
        <f t="array" ref="R178">IFERROR(INDEX(InTutoring[],SMALL(IF(InTutoring[Unit 3 Post-Test 2]="Yes",ROW(AssessmentData[])-1),ROW(176:176)),1),"")</f>
        <v/>
      </c>
      <c r="S178" s="129" t="str" cm="1">
        <f t="array" ref="S178">IFERROR(INDEX(InTutoring[],SMALL(IF(InTutoring[Unit 3 Post-Test 3]="Yes",ROW(AssessmentData[])-1),ROW(176:176)),1),"")</f>
        <v/>
      </c>
      <c r="T178" s="129" t="str" cm="1">
        <f t="array" ref="T178">IFERROR(INDEX(InTutoring[],SMALL(IF(InTutoring[Unit 3 Post-Test 4]="Yes",ROW(AssessmentData[])-1),ROW(176:176)),1),"")</f>
        <v/>
      </c>
      <c r="U178" s="129" t="str" cm="1">
        <f t="array" ref="U178">IFERROR(INDEX(InTutoring[],SMALL(IF(InTutoring[Unit 3 Post-Test 5]="Yes",ROW(AssessmentData[])-1),ROW(176:176)),1),"")</f>
        <v/>
      </c>
      <c r="V178" s="132"/>
      <c r="W178" s="129" t="str" cm="1">
        <f t="array" ref="W178">IFERROR(INDEX(InTutoring[],SMALL(IF(InTutoring[Unit 3 Assessment]="Yes",ROW(AssessmentData[])-1),ROW(176:176)),1),"")</f>
        <v/>
      </c>
      <c r="X178" s="129" t="str" cm="1">
        <f t="array" ref="X178">IFERROR(INDEX(InTutoring[],SMALL(IF(InTutoring[Unit 4 Post-Test 1]="Yes",ROW(AssessmentData[])-1),ROW(176:176)),1),"")</f>
        <v/>
      </c>
      <c r="Y178" s="129" t="str" cm="1">
        <f t="array" ref="Y178">IFERROR(INDEX(InTutoring[],SMALL(IF(InTutoring[Unit 4 Post-Test 2]="Yes",ROW(AssessmentData[])-1),ROW(176:176)),1),"")</f>
        <v/>
      </c>
      <c r="Z178" s="129" t="str" cm="1">
        <f t="array" ref="Z178">IFERROR(INDEX(InTutoring[],SMALL(IF(InTutoring[Unit 4 Post-Test 3]="Yes",ROW(AssessmentData[])-1),ROW(176:176)),1),"")</f>
        <v/>
      </c>
      <c r="AA178" s="129" t="str" cm="1">
        <f t="array" ref="AA178">IFERROR(INDEX(InTutoring[],SMALL(IF(InTutoring[Unit 4 Post-Test 4]="Yes",ROW(AssessmentData[])-1),ROW(176:176)),1),"")</f>
        <v/>
      </c>
      <c r="AB178" s="129" t="str" cm="1">
        <f t="array" ref="AB178">IFERROR(INDEX(InTutoring[],SMALL(IF(InTutoring[Unit 4 Post-Test 5]="Yes",ROW(AssessmentData[])-1),ROW(176:176)),1),"")</f>
        <v/>
      </c>
      <c r="AC178" s="132"/>
      <c r="AD178" s="129" t="str" cm="1">
        <f t="array" ref="AD178">IFERROR(INDEX(InTutoring[],SMALL(IF(InTutoring[Unit 4 Assessment]="Yes",ROW(AssessmentData[])-1),ROW(176:176)),1),"")</f>
        <v/>
      </c>
      <c r="AE178" s="129" t="str" cm="1">
        <f t="array" ref="AE178">IFERROR(INDEX(InTutoring[],SMALL(IF(InTutoring[Unit 5 Post-Test 1]="Yes",ROW(AssessmentData[])-1),ROW(176:176)),1),"")</f>
        <v/>
      </c>
      <c r="AF178" s="129" t="str" cm="1">
        <f t="array" ref="AF178">IFERROR(INDEX(InTutoring[],SMALL(IF(InTutoring[Unit 5 Post-Test 2]="Yes",ROW(AssessmentData[])-1),ROW(176:176)),1),"")</f>
        <v/>
      </c>
      <c r="AG178" s="129" t="str" cm="1">
        <f t="array" ref="AG178">IFERROR(INDEX(InTutoring[],SMALL(IF(InTutoring[Unit 5 Post-Test 3]="Yes",ROW(AssessmentData[])-1),ROW(176:176)),1),"")</f>
        <v/>
      </c>
      <c r="AH178" s="129" t="str" cm="1">
        <f t="array" ref="AH178">IFERROR(INDEX(InTutoring[],SMALL(IF(InTutoring[Unit 5 Post-Test 4]="Yes",ROW(AssessmentData[])-1),ROW(176:176)),1),"")</f>
        <v/>
      </c>
      <c r="AI178" s="129" t="str" cm="1">
        <f t="array" ref="AI178">IFERROR(INDEX(InTutoring[],SMALL(IF(InTutoring[Unit 5 Post-Test 5]="Yes",ROW(AssessmentData[])-1),ROW(176:176)),1),"")</f>
        <v/>
      </c>
      <c r="AJ178" s="132"/>
      <c r="AK178" s="129" t="str" cm="1">
        <f t="array" ref="AK178">IFERROR(INDEX(InTutoring[],SMALL(IF(InTutoring[Unit 5 Assessment]="Yes",ROW(AssessmentData[])-1),ROW(176:176)),1),"")</f>
        <v/>
      </c>
      <c r="AL178" s="129" t="str" cm="1">
        <f t="array" ref="AL178">IFERROR(INDEX(InTutoring[],SMALL(IF(InTutoring[Unit 6 Post-Test 1]="Yes",ROW(AssessmentData[])-1),ROW(176:176)),1),"")</f>
        <v/>
      </c>
      <c r="AM178" s="129" t="str" cm="1">
        <f t="array" ref="AM178">IFERROR(INDEX(InTutoring[],SMALL(IF(InTutoring[Unit 6 Post-Test 2]="Yes",ROW(AssessmentData[])-1),ROW(176:176)),1),"")</f>
        <v/>
      </c>
      <c r="AN178" s="129" t="str" cm="1">
        <f t="array" ref="AN178">IFERROR(INDEX(InTutoring[],SMALL(IF(InTutoring[Unit 6 Post-Test 3]="Yes",ROW(AssessmentData[])-1),ROW(176:176)),1),"")</f>
        <v/>
      </c>
      <c r="AO178" s="129" t="str" cm="1">
        <f t="array" ref="AO178">IFERROR(INDEX(InTutoring[],SMALL(IF(InTutoring[Unit 6 Post-Test 4]="Yes",ROW(AssessmentData[])-1),ROW(176:176)),1),"")</f>
        <v/>
      </c>
      <c r="AP178" s="129" t="str" cm="1">
        <f t="array" ref="AP178">IFERROR(INDEX(InTutoring[],SMALL(IF(InTutoring[Unit 6 Post-Test 5]="Yes",ROW(AssessmentData[])-1),ROW(176:176)),1),"")</f>
        <v/>
      </c>
    </row>
    <row r="179" spans="2:42" x14ac:dyDescent="0.25">
      <c r="B179" s="129" t="str" cm="1">
        <f t="array" ref="B179">IFERROR(INDEX(InTutoring[],SMALL(IF(InTutoring[BOY Benchmark]="Yes",ROW(AssessmentData[])-1),ROW(177:177)),1),"")</f>
        <v/>
      </c>
      <c r="C179" s="129" t="str" cm="1">
        <f t="array" ref="C179">IFERROR(INDEX(InTutoring[],SMALL(IF(InTutoring[Unit 1 Post-Test 1]="Yes",ROW(AssessmentData[])-1),ROW(177:177)),1),"")</f>
        <v/>
      </c>
      <c r="D179" s="129" t="str" cm="1">
        <f t="array" ref="D179">IFERROR(INDEX(InTutoring[],SMALL(IF(InTutoring[Unit 1 Post-Test 2]="Yes",ROW(AssessmentData[])-1),ROW(177:177)),1),"")</f>
        <v/>
      </c>
      <c r="E179" s="129" t="str" cm="1">
        <f t="array" ref="E179">IFERROR(INDEX(InTutoring[],SMALL(IF(InTutoring[Unit 1 Post-Test 3]="Yes",ROW(AssessmentData[])-1),ROW(177:177)),1),"")</f>
        <v/>
      </c>
      <c r="F179" s="129" t="str" cm="1">
        <f t="array" ref="F179">IFERROR(INDEX(InTutoring[],SMALL(IF(InTutoring[Unit 1 Post-Test 4]="Yes",ROW(AssessmentData[])-1),ROW(177:177)),1),"")</f>
        <v/>
      </c>
      <c r="G179" s="131"/>
      <c r="H179" s="132"/>
      <c r="I179" s="129" t="str" cm="1">
        <f t="array" ref="I179">IFERROR(INDEX(InTutoring[],SMALL(IF(InTutoring[Unit 1 Assessment]="Yes",ROW(AssessmentData[])-1),ROW(177:177)),1),"")</f>
        <v/>
      </c>
      <c r="J179" s="129" t="str" cm="1">
        <f t="array" ref="J179">IFERROR(INDEX(InTutoring[],SMALL(IF(InTutoring[Unit 2 Post-Test 1]="Yes",ROW(AssessmentData[])-1),ROW(177:177)),1),"")</f>
        <v/>
      </c>
      <c r="K179" s="129" t="str" cm="1">
        <f t="array" ref="K179">IFERROR(INDEX(InTutoring[],SMALL(IF(InTutoring[Unit 2 Post-Test 2]="Yes",ROW(AssessmentData[])-1),ROW(177:177)),1),"")</f>
        <v/>
      </c>
      <c r="L179" s="129" t="str" cm="1">
        <f t="array" ref="L179">IFERROR(INDEX(InTutoring[],SMALL(IF(InTutoring[Unit 2 Post-Test 3]="Yes",ROW(AssessmentData[])-1),ROW(177:177)),1),"")</f>
        <v/>
      </c>
      <c r="M179" s="129" t="str" cm="1">
        <f t="array" ref="M179">IFERROR(INDEX(InTutoring[],SMALL(IF(InTutoring[Unit 2 Post-Test 4]="Yes",ROW(AssessmentData[])-1),ROW(177:177)),1),"")</f>
        <v/>
      </c>
      <c r="N179" s="129" t="str" cm="1">
        <f t="array" ref="N179">IFERROR(INDEX(InTutoring[],SMALL(IF(InTutoring[Unit 2 Post-Test 5]="Yes",ROW(AssessmentData[])-1),ROW(177:177)),1),"")</f>
        <v/>
      </c>
      <c r="O179" s="132"/>
      <c r="P179" s="129" t="str" cm="1">
        <f t="array" ref="P179">IFERROR(INDEX(InTutoring[],SMALL(IF(InTutoring[Unit 2 Assessment]="Yes",ROW(AssessmentData[])-1),ROW(177:177)),1),"")</f>
        <v/>
      </c>
      <c r="Q179" s="129" t="str" cm="1">
        <f t="array" ref="Q179">IFERROR(INDEX(InTutoring[],SMALL(IF(InTutoring[Unit 3 Post-Test 1]="Yes",ROW(AssessmentData[])-1),ROW(177:177)),1),"")</f>
        <v/>
      </c>
      <c r="R179" s="129" t="str" cm="1">
        <f t="array" ref="R179">IFERROR(INDEX(InTutoring[],SMALL(IF(InTutoring[Unit 3 Post-Test 2]="Yes",ROW(AssessmentData[])-1),ROW(177:177)),1),"")</f>
        <v/>
      </c>
      <c r="S179" s="129" t="str" cm="1">
        <f t="array" ref="S179">IFERROR(INDEX(InTutoring[],SMALL(IF(InTutoring[Unit 3 Post-Test 3]="Yes",ROW(AssessmentData[])-1),ROW(177:177)),1),"")</f>
        <v/>
      </c>
      <c r="T179" s="129" t="str" cm="1">
        <f t="array" ref="T179">IFERROR(INDEX(InTutoring[],SMALL(IF(InTutoring[Unit 3 Post-Test 4]="Yes",ROW(AssessmentData[])-1),ROW(177:177)),1),"")</f>
        <v/>
      </c>
      <c r="U179" s="129" t="str" cm="1">
        <f t="array" ref="U179">IFERROR(INDEX(InTutoring[],SMALL(IF(InTutoring[Unit 3 Post-Test 5]="Yes",ROW(AssessmentData[])-1),ROW(177:177)),1),"")</f>
        <v/>
      </c>
      <c r="V179" s="132"/>
      <c r="W179" s="129" t="str" cm="1">
        <f t="array" ref="W179">IFERROR(INDEX(InTutoring[],SMALL(IF(InTutoring[Unit 3 Assessment]="Yes",ROW(AssessmentData[])-1),ROW(177:177)),1),"")</f>
        <v/>
      </c>
      <c r="X179" s="129" t="str" cm="1">
        <f t="array" ref="X179">IFERROR(INDEX(InTutoring[],SMALL(IF(InTutoring[Unit 4 Post-Test 1]="Yes",ROW(AssessmentData[])-1),ROW(177:177)),1),"")</f>
        <v/>
      </c>
      <c r="Y179" s="129" t="str" cm="1">
        <f t="array" ref="Y179">IFERROR(INDEX(InTutoring[],SMALL(IF(InTutoring[Unit 4 Post-Test 2]="Yes",ROW(AssessmentData[])-1),ROW(177:177)),1),"")</f>
        <v/>
      </c>
      <c r="Z179" s="129" t="str" cm="1">
        <f t="array" ref="Z179">IFERROR(INDEX(InTutoring[],SMALL(IF(InTutoring[Unit 4 Post-Test 3]="Yes",ROW(AssessmentData[])-1),ROW(177:177)),1),"")</f>
        <v/>
      </c>
      <c r="AA179" s="129" t="str" cm="1">
        <f t="array" ref="AA179">IFERROR(INDEX(InTutoring[],SMALL(IF(InTutoring[Unit 4 Post-Test 4]="Yes",ROW(AssessmentData[])-1),ROW(177:177)),1),"")</f>
        <v/>
      </c>
      <c r="AB179" s="129" t="str" cm="1">
        <f t="array" ref="AB179">IFERROR(INDEX(InTutoring[],SMALL(IF(InTutoring[Unit 4 Post-Test 5]="Yes",ROW(AssessmentData[])-1),ROW(177:177)),1),"")</f>
        <v/>
      </c>
      <c r="AC179" s="132"/>
      <c r="AD179" s="129" t="str" cm="1">
        <f t="array" ref="AD179">IFERROR(INDEX(InTutoring[],SMALL(IF(InTutoring[Unit 4 Assessment]="Yes",ROW(AssessmentData[])-1),ROW(177:177)),1),"")</f>
        <v/>
      </c>
      <c r="AE179" s="129" t="str" cm="1">
        <f t="array" ref="AE179">IFERROR(INDEX(InTutoring[],SMALL(IF(InTutoring[Unit 5 Post-Test 1]="Yes",ROW(AssessmentData[])-1),ROW(177:177)),1),"")</f>
        <v/>
      </c>
      <c r="AF179" s="129" t="str" cm="1">
        <f t="array" ref="AF179">IFERROR(INDEX(InTutoring[],SMALL(IF(InTutoring[Unit 5 Post-Test 2]="Yes",ROW(AssessmentData[])-1),ROW(177:177)),1),"")</f>
        <v/>
      </c>
      <c r="AG179" s="129" t="str" cm="1">
        <f t="array" ref="AG179">IFERROR(INDEX(InTutoring[],SMALL(IF(InTutoring[Unit 5 Post-Test 3]="Yes",ROW(AssessmentData[])-1),ROW(177:177)),1),"")</f>
        <v/>
      </c>
      <c r="AH179" s="129" t="str" cm="1">
        <f t="array" ref="AH179">IFERROR(INDEX(InTutoring[],SMALL(IF(InTutoring[Unit 5 Post-Test 4]="Yes",ROW(AssessmentData[])-1),ROW(177:177)),1),"")</f>
        <v/>
      </c>
      <c r="AI179" s="129" t="str" cm="1">
        <f t="array" ref="AI179">IFERROR(INDEX(InTutoring[],SMALL(IF(InTutoring[Unit 5 Post-Test 5]="Yes",ROW(AssessmentData[])-1),ROW(177:177)),1),"")</f>
        <v/>
      </c>
      <c r="AJ179" s="132"/>
      <c r="AK179" s="129" t="str" cm="1">
        <f t="array" ref="AK179">IFERROR(INDEX(InTutoring[],SMALL(IF(InTutoring[Unit 5 Assessment]="Yes",ROW(AssessmentData[])-1),ROW(177:177)),1),"")</f>
        <v/>
      </c>
      <c r="AL179" s="129" t="str" cm="1">
        <f t="array" ref="AL179">IFERROR(INDEX(InTutoring[],SMALL(IF(InTutoring[Unit 6 Post-Test 1]="Yes",ROW(AssessmentData[])-1),ROW(177:177)),1),"")</f>
        <v/>
      </c>
      <c r="AM179" s="129" t="str" cm="1">
        <f t="array" ref="AM179">IFERROR(INDEX(InTutoring[],SMALL(IF(InTutoring[Unit 6 Post-Test 2]="Yes",ROW(AssessmentData[])-1),ROW(177:177)),1),"")</f>
        <v/>
      </c>
      <c r="AN179" s="129" t="str" cm="1">
        <f t="array" ref="AN179">IFERROR(INDEX(InTutoring[],SMALL(IF(InTutoring[Unit 6 Post-Test 3]="Yes",ROW(AssessmentData[])-1),ROW(177:177)),1),"")</f>
        <v/>
      </c>
      <c r="AO179" s="129" t="str" cm="1">
        <f t="array" ref="AO179">IFERROR(INDEX(InTutoring[],SMALL(IF(InTutoring[Unit 6 Post-Test 4]="Yes",ROW(AssessmentData[])-1),ROW(177:177)),1),"")</f>
        <v/>
      </c>
      <c r="AP179" s="129" t="str" cm="1">
        <f t="array" ref="AP179">IFERROR(INDEX(InTutoring[],SMALL(IF(InTutoring[Unit 6 Post-Test 5]="Yes",ROW(AssessmentData[])-1),ROW(177:177)),1),"")</f>
        <v/>
      </c>
    </row>
    <row r="180" spans="2:42" x14ac:dyDescent="0.25">
      <c r="B180" s="129" t="str" cm="1">
        <f t="array" ref="B180">IFERROR(INDEX(InTutoring[],SMALL(IF(InTutoring[BOY Benchmark]="Yes",ROW(AssessmentData[])-1),ROW(178:178)),1),"")</f>
        <v/>
      </c>
      <c r="C180" s="129" t="str" cm="1">
        <f t="array" ref="C180">IFERROR(INDEX(InTutoring[],SMALL(IF(InTutoring[Unit 1 Post-Test 1]="Yes",ROW(AssessmentData[])-1),ROW(178:178)),1),"")</f>
        <v/>
      </c>
      <c r="D180" s="129" t="str" cm="1">
        <f t="array" ref="D180">IFERROR(INDEX(InTutoring[],SMALL(IF(InTutoring[Unit 1 Post-Test 2]="Yes",ROW(AssessmentData[])-1),ROW(178:178)),1),"")</f>
        <v/>
      </c>
      <c r="E180" s="129" t="str" cm="1">
        <f t="array" ref="E180">IFERROR(INDEX(InTutoring[],SMALL(IF(InTutoring[Unit 1 Post-Test 3]="Yes",ROW(AssessmentData[])-1),ROW(178:178)),1),"")</f>
        <v/>
      </c>
      <c r="F180" s="129" t="str" cm="1">
        <f t="array" ref="F180">IFERROR(INDEX(InTutoring[],SMALL(IF(InTutoring[Unit 1 Post-Test 4]="Yes",ROW(AssessmentData[])-1),ROW(178:178)),1),"")</f>
        <v/>
      </c>
      <c r="G180" s="131"/>
      <c r="H180" s="132"/>
      <c r="I180" s="129" t="str" cm="1">
        <f t="array" ref="I180">IFERROR(INDEX(InTutoring[],SMALL(IF(InTutoring[Unit 1 Assessment]="Yes",ROW(AssessmentData[])-1),ROW(178:178)),1),"")</f>
        <v/>
      </c>
      <c r="J180" s="129" t="str" cm="1">
        <f t="array" ref="J180">IFERROR(INDEX(InTutoring[],SMALL(IF(InTutoring[Unit 2 Post-Test 1]="Yes",ROW(AssessmentData[])-1),ROW(178:178)),1),"")</f>
        <v/>
      </c>
      <c r="K180" s="129" t="str" cm="1">
        <f t="array" ref="K180">IFERROR(INDEX(InTutoring[],SMALL(IF(InTutoring[Unit 2 Post-Test 2]="Yes",ROW(AssessmentData[])-1),ROW(178:178)),1),"")</f>
        <v/>
      </c>
      <c r="L180" s="129" t="str" cm="1">
        <f t="array" ref="L180">IFERROR(INDEX(InTutoring[],SMALL(IF(InTutoring[Unit 2 Post-Test 3]="Yes",ROW(AssessmentData[])-1),ROW(178:178)),1),"")</f>
        <v/>
      </c>
      <c r="M180" s="129" t="str" cm="1">
        <f t="array" ref="M180">IFERROR(INDEX(InTutoring[],SMALL(IF(InTutoring[Unit 2 Post-Test 4]="Yes",ROW(AssessmentData[])-1),ROW(178:178)),1),"")</f>
        <v/>
      </c>
      <c r="N180" s="129" t="str" cm="1">
        <f t="array" ref="N180">IFERROR(INDEX(InTutoring[],SMALL(IF(InTutoring[Unit 2 Post-Test 5]="Yes",ROW(AssessmentData[])-1),ROW(178:178)),1),"")</f>
        <v/>
      </c>
      <c r="O180" s="132"/>
      <c r="P180" s="129" t="str" cm="1">
        <f t="array" ref="P180">IFERROR(INDEX(InTutoring[],SMALL(IF(InTutoring[Unit 2 Assessment]="Yes",ROW(AssessmentData[])-1),ROW(178:178)),1),"")</f>
        <v/>
      </c>
      <c r="Q180" s="129" t="str" cm="1">
        <f t="array" ref="Q180">IFERROR(INDEX(InTutoring[],SMALL(IF(InTutoring[Unit 3 Post-Test 1]="Yes",ROW(AssessmentData[])-1),ROW(178:178)),1),"")</f>
        <v/>
      </c>
      <c r="R180" s="129" t="str" cm="1">
        <f t="array" ref="R180">IFERROR(INDEX(InTutoring[],SMALL(IF(InTutoring[Unit 3 Post-Test 2]="Yes",ROW(AssessmentData[])-1),ROW(178:178)),1),"")</f>
        <v/>
      </c>
      <c r="S180" s="129" t="str" cm="1">
        <f t="array" ref="S180">IFERROR(INDEX(InTutoring[],SMALL(IF(InTutoring[Unit 3 Post-Test 3]="Yes",ROW(AssessmentData[])-1),ROW(178:178)),1),"")</f>
        <v/>
      </c>
      <c r="T180" s="129" t="str" cm="1">
        <f t="array" ref="T180">IFERROR(INDEX(InTutoring[],SMALL(IF(InTutoring[Unit 3 Post-Test 4]="Yes",ROW(AssessmentData[])-1),ROW(178:178)),1),"")</f>
        <v/>
      </c>
      <c r="U180" s="129" t="str" cm="1">
        <f t="array" ref="U180">IFERROR(INDEX(InTutoring[],SMALL(IF(InTutoring[Unit 3 Post-Test 5]="Yes",ROW(AssessmentData[])-1),ROW(178:178)),1),"")</f>
        <v/>
      </c>
      <c r="V180" s="132"/>
      <c r="W180" s="129" t="str" cm="1">
        <f t="array" ref="W180">IFERROR(INDEX(InTutoring[],SMALL(IF(InTutoring[Unit 3 Assessment]="Yes",ROW(AssessmentData[])-1),ROW(178:178)),1),"")</f>
        <v/>
      </c>
      <c r="X180" s="129" t="str" cm="1">
        <f t="array" ref="X180">IFERROR(INDEX(InTutoring[],SMALL(IF(InTutoring[Unit 4 Post-Test 1]="Yes",ROW(AssessmentData[])-1),ROW(178:178)),1),"")</f>
        <v/>
      </c>
      <c r="Y180" s="129" t="str" cm="1">
        <f t="array" ref="Y180">IFERROR(INDEX(InTutoring[],SMALL(IF(InTutoring[Unit 4 Post-Test 2]="Yes",ROW(AssessmentData[])-1),ROW(178:178)),1),"")</f>
        <v/>
      </c>
      <c r="Z180" s="129" t="str" cm="1">
        <f t="array" ref="Z180">IFERROR(INDEX(InTutoring[],SMALL(IF(InTutoring[Unit 4 Post-Test 3]="Yes",ROW(AssessmentData[])-1),ROW(178:178)),1),"")</f>
        <v/>
      </c>
      <c r="AA180" s="129" t="str" cm="1">
        <f t="array" ref="AA180">IFERROR(INDEX(InTutoring[],SMALL(IF(InTutoring[Unit 4 Post-Test 4]="Yes",ROW(AssessmentData[])-1),ROW(178:178)),1),"")</f>
        <v/>
      </c>
      <c r="AB180" s="129" t="str" cm="1">
        <f t="array" ref="AB180">IFERROR(INDEX(InTutoring[],SMALL(IF(InTutoring[Unit 4 Post-Test 5]="Yes",ROW(AssessmentData[])-1),ROW(178:178)),1),"")</f>
        <v/>
      </c>
      <c r="AC180" s="132"/>
      <c r="AD180" s="129" t="str" cm="1">
        <f t="array" ref="AD180">IFERROR(INDEX(InTutoring[],SMALL(IF(InTutoring[Unit 4 Assessment]="Yes",ROW(AssessmentData[])-1),ROW(178:178)),1),"")</f>
        <v/>
      </c>
      <c r="AE180" s="129" t="str" cm="1">
        <f t="array" ref="AE180">IFERROR(INDEX(InTutoring[],SMALL(IF(InTutoring[Unit 5 Post-Test 1]="Yes",ROW(AssessmentData[])-1),ROW(178:178)),1),"")</f>
        <v/>
      </c>
      <c r="AF180" s="129" t="str" cm="1">
        <f t="array" ref="AF180">IFERROR(INDEX(InTutoring[],SMALL(IF(InTutoring[Unit 5 Post-Test 2]="Yes",ROW(AssessmentData[])-1),ROW(178:178)),1),"")</f>
        <v/>
      </c>
      <c r="AG180" s="129" t="str" cm="1">
        <f t="array" ref="AG180">IFERROR(INDEX(InTutoring[],SMALL(IF(InTutoring[Unit 5 Post-Test 3]="Yes",ROW(AssessmentData[])-1),ROW(178:178)),1),"")</f>
        <v/>
      </c>
      <c r="AH180" s="129" t="str" cm="1">
        <f t="array" ref="AH180">IFERROR(INDEX(InTutoring[],SMALL(IF(InTutoring[Unit 5 Post-Test 4]="Yes",ROW(AssessmentData[])-1),ROW(178:178)),1),"")</f>
        <v/>
      </c>
      <c r="AI180" s="129" t="str" cm="1">
        <f t="array" ref="AI180">IFERROR(INDEX(InTutoring[],SMALL(IF(InTutoring[Unit 5 Post-Test 5]="Yes",ROW(AssessmentData[])-1),ROW(178:178)),1),"")</f>
        <v/>
      </c>
      <c r="AJ180" s="132"/>
      <c r="AK180" s="129" t="str" cm="1">
        <f t="array" ref="AK180">IFERROR(INDEX(InTutoring[],SMALL(IF(InTutoring[Unit 5 Assessment]="Yes",ROW(AssessmentData[])-1),ROW(178:178)),1),"")</f>
        <v/>
      </c>
      <c r="AL180" s="129" t="str" cm="1">
        <f t="array" ref="AL180">IFERROR(INDEX(InTutoring[],SMALL(IF(InTutoring[Unit 6 Post-Test 1]="Yes",ROW(AssessmentData[])-1),ROW(178:178)),1),"")</f>
        <v/>
      </c>
      <c r="AM180" s="129" t="str" cm="1">
        <f t="array" ref="AM180">IFERROR(INDEX(InTutoring[],SMALL(IF(InTutoring[Unit 6 Post-Test 2]="Yes",ROW(AssessmentData[])-1),ROW(178:178)),1),"")</f>
        <v/>
      </c>
      <c r="AN180" s="129" t="str" cm="1">
        <f t="array" ref="AN180">IFERROR(INDEX(InTutoring[],SMALL(IF(InTutoring[Unit 6 Post-Test 3]="Yes",ROW(AssessmentData[])-1),ROW(178:178)),1),"")</f>
        <v/>
      </c>
      <c r="AO180" s="129" t="str" cm="1">
        <f t="array" ref="AO180">IFERROR(INDEX(InTutoring[],SMALL(IF(InTutoring[Unit 6 Post-Test 4]="Yes",ROW(AssessmentData[])-1),ROW(178:178)),1),"")</f>
        <v/>
      </c>
      <c r="AP180" s="129" t="str" cm="1">
        <f t="array" ref="AP180">IFERROR(INDEX(InTutoring[],SMALL(IF(InTutoring[Unit 6 Post-Test 5]="Yes",ROW(AssessmentData[])-1),ROW(178:178)),1),"")</f>
        <v/>
      </c>
    </row>
    <row r="181" spans="2:42" x14ac:dyDescent="0.25">
      <c r="B181" s="129" t="str" cm="1">
        <f t="array" ref="B181">IFERROR(INDEX(InTutoring[],SMALL(IF(InTutoring[BOY Benchmark]="Yes",ROW(AssessmentData[])-1),ROW(179:179)),1),"")</f>
        <v/>
      </c>
      <c r="C181" s="129" t="str" cm="1">
        <f t="array" ref="C181">IFERROR(INDEX(InTutoring[],SMALL(IF(InTutoring[Unit 1 Post-Test 1]="Yes",ROW(AssessmentData[])-1),ROW(179:179)),1),"")</f>
        <v/>
      </c>
      <c r="D181" s="129" t="str" cm="1">
        <f t="array" ref="D181">IFERROR(INDEX(InTutoring[],SMALL(IF(InTutoring[Unit 1 Post-Test 2]="Yes",ROW(AssessmentData[])-1),ROW(179:179)),1),"")</f>
        <v/>
      </c>
      <c r="E181" s="129" t="str" cm="1">
        <f t="array" ref="E181">IFERROR(INDEX(InTutoring[],SMALL(IF(InTutoring[Unit 1 Post-Test 3]="Yes",ROW(AssessmentData[])-1),ROW(179:179)),1),"")</f>
        <v/>
      </c>
      <c r="F181" s="129" t="str" cm="1">
        <f t="array" ref="F181">IFERROR(INDEX(InTutoring[],SMALL(IF(InTutoring[Unit 1 Post-Test 4]="Yes",ROW(AssessmentData[])-1),ROW(179:179)),1),"")</f>
        <v/>
      </c>
      <c r="G181" s="131"/>
      <c r="H181" s="132"/>
      <c r="I181" s="129" t="str" cm="1">
        <f t="array" ref="I181">IFERROR(INDEX(InTutoring[],SMALL(IF(InTutoring[Unit 1 Assessment]="Yes",ROW(AssessmentData[])-1),ROW(179:179)),1),"")</f>
        <v/>
      </c>
      <c r="J181" s="129" t="str" cm="1">
        <f t="array" ref="J181">IFERROR(INDEX(InTutoring[],SMALL(IF(InTutoring[Unit 2 Post-Test 1]="Yes",ROW(AssessmentData[])-1),ROW(179:179)),1),"")</f>
        <v/>
      </c>
      <c r="K181" s="129" t="str" cm="1">
        <f t="array" ref="K181">IFERROR(INDEX(InTutoring[],SMALL(IF(InTutoring[Unit 2 Post-Test 2]="Yes",ROW(AssessmentData[])-1),ROW(179:179)),1),"")</f>
        <v/>
      </c>
      <c r="L181" s="129" t="str" cm="1">
        <f t="array" ref="L181">IFERROR(INDEX(InTutoring[],SMALL(IF(InTutoring[Unit 2 Post-Test 3]="Yes",ROW(AssessmentData[])-1),ROW(179:179)),1),"")</f>
        <v/>
      </c>
      <c r="M181" s="129" t="str" cm="1">
        <f t="array" ref="M181">IFERROR(INDEX(InTutoring[],SMALL(IF(InTutoring[Unit 2 Post-Test 4]="Yes",ROW(AssessmentData[])-1),ROW(179:179)),1),"")</f>
        <v/>
      </c>
      <c r="N181" s="129" t="str" cm="1">
        <f t="array" ref="N181">IFERROR(INDEX(InTutoring[],SMALL(IF(InTutoring[Unit 2 Post-Test 5]="Yes",ROW(AssessmentData[])-1),ROW(179:179)),1),"")</f>
        <v/>
      </c>
      <c r="O181" s="132"/>
      <c r="P181" s="129" t="str" cm="1">
        <f t="array" ref="P181">IFERROR(INDEX(InTutoring[],SMALL(IF(InTutoring[Unit 2 Assessment]="Yes",ROW(AssessmentData[])-1),ROW(179:179)),1),"")</f>
        <v/>
      </c>
      <c r="Q181" s="129" t="str" cm="1">
        <f t="array" ref="Q181">IFERROR(INDEX(InTutoring[],SMALL(IF(InTutoring[Unit 3 Post-Test 1]="Yes",ROW(AssessmentData[])-1),ROW(179:179)),1),"")</f>
        <v/>
      </c>
      <c r="R181" s="129" t="str" cm="1">
        <f t="array" ref="R181">IFERROR(INDEX(InTutoring[],SMALL(IF(InTutoring[Unit 3 Post-Test 2]="Yes",ROW(AssessmentData[])-1),ROW(179:179)),1),"")</f>
        <v/>
      </c>
      <c r="S181" s="129" t="str" cm="1">
        <f t="array" ref="S181">IFERROR(INDEX(InTutoring[],SMALL(IF(InTutoring[Unit 3 Post-Test 3]="Yes",ROW(AssessmentData[])-1),ROW(179:179)),1),"")</f>
        <v/>
      </c>
      <c r="T181" s="129" t="str" cm="1">
        <f t="array" ref="T181">IFERROR(INDEX(InTutoring[],SMALL(IF(InTutoring[Unit 3 Post-Test 4]="Yes",ROW(AssessmentData[])-1),ROW(179:179)),1),"")</f>
        <v/>
      </c>
      <c r="U181" s="129" t="str" cm="1">
        <f t="array" ref="U181">IFERROR(INDEX(InTutoring[],SMALL(IF(InTutoring[Unit 3 Post-Test 5]="Yes",ROW(AssessmentData[])-1),ROW(179:179)),1),"")</f>
        <v/>
      </c>
      <c r="V181" s="132"/>
      <c r="W181" s="129" t="str" cm="1">
        <f t="array" ref="W181">IFERROR(INDEX(InTutoring[],SMALL(IF(InTutoring[Unit 3 Assessment]="Yes",ROW(AssessmentData[])-1),ROW(179:179)),1),"")</f>
        <v/>
      </c>
      <c r="X181" s="129" t="str" cm="1">
        <f t="array" ref="X181">IFERROR(INDEX(InTutoring[],SMALL(IF(InTutoring[Unit 4 Post-Test 1]="Yes",ROW(AssessmentData[])-1),ROW(179:179)),1),"")</f>
        <v/>
      </c>
      <c r="Y181" s="129" t="str" cm="1">
        <f t="array" ref="Y181">IFERROR(INDEX(InTutoring[],SMALL(IF(InTutoring[Unit 4 Post-Test 2]="Yes",ROW(AssessmentData[])-1),ROW(179:179)),1),"")</f>
        <v/>
      </c>
      <c r="Z181" s="129" t="str" cm="1">
        <f t="array" ref="Z181">IFERROR(INDEX(InTutoring[],SMALL(IF(InTutoring[Unit 4 Post-Test 3]="Yes",ROW(AssessmentData[])-1),ROW(179:179)),1),"")</f>
        <v/>
      </c>
      <c r="AA181" s="129" t="str" cm="1">
        <f t="array" ref="AA181">IFERROR(INDEX(InTutoring[],SMALL(IF(InTutoring[Unit 4 Post-Test 4]="Yes",ROW(AssessmentData[])-1),ROW(179:179)),1),"")</f>
        <v/>
      </c>
      <c r="AB181" s="129" t="str" cm="1">
        <f t="array" ref="AB181">IFERROR(INDEX(InTutoring[],SMALL(IF(InTutoring[Unit 4 Post-Test 5]="Yes",ROW(AssessmentData[])-1),ROW(179:179)),1),"")</f>
        <v/>
      </c>
      <c r="AC181" s="132"/>
      <c r="AD181" s="129" t="str" cm="1">
        <f t="array" ref="AD181">IFERROR(INDEX(InTutoring[],SMALL(IF(InTutoring[Unit 4 Assessment]="Yes",ROW(AssessmentData[])-1),ROW(179:179)),1),"")</f>
        <v/>
      </c>
      <c r="AE181" s="129" t="str" cm="1">
        <f t="array" ref="AE181">IFERROR(INDEX(InTutoring[],SMALL(IF(InTutoring[Unit 5 Post-Test 1]="Yes",ROW(AssessmentData[])-1),ROW(179:179)),1),"")</f>
        <v/>
      </c>
      <c r="AF181" s="129" t="str" cm="1">
        <f t="array" ref="AF181">IFERROR(INDEX(InTutoring[],SMALL(IF(InTutoring[Unit 5 Post-Test 2]="Yes",ROW(AssessmentData[])-1),ROW(179:179)),1),"")</f>
        <v/>
      </c>
      <c r="AG181" s="129" t="str" cm="1">
        <f t="array" ref="AG181">IFERROR(INDEX(InTutoring[],SMALL(IF(InTutoring[Unit 5 Post-Test 3]="Yes",ROW(AssessmentData[])-1),ROW(179:179)),1),"")</f>
        <v/>
      </c>
      <c r="AH181" s="129" t="str" cm="1">
        <f t="array" ref="AH181">IFERROR(INDEX(InTutoring[],SMALL(IF(InTutoring[Unit 5 Post-Test 4]="Yes",ROW(AssessmentData[])-1),ROW(179:179)),1),"")</f>
        <v/>
      </c>
      <c r="AI181" s="129" t="str" cm="1">
        <f t="array" ref="AI181">IFERROR(INDEX(InTutoring[],SMALL(IF(InTutoring[Unit 5 Post-Test 5]="Yes",ROW(AssessmentData[])-1),ROW(179:179)),1),"")</f>
        <v/>
      </c>
      <c r="AJ181" s="132"/>
      <c r="AK181" s="129" t="str" cm="1">
        <f t="array" ref="AK181">IFERROR(INDEX(InTutoring[],SMALL(IF(InTutoring[Unit 5 Assessment]="Yes",ROW(AssessmentData[])-1),ROW(179:179)),1),"")</f>
        <v/>
      </c>
      <c r="AL181" s="129" t="str" cm="1">
        <f t="array" ref="AL181">IFERROR(INDEX(InTutoring[],SMALL(IF(InTutoring[Unit 6 Post-Test 1]="Yes",ROW(AssessmentData[])-1),ROW(179:179)),1),"")</f>
        <v/>
      </c>
      <c r="AM181" s="129" t="str" cm="1">
        <f t="array" ref="AM181">IFERROR(INDEX(InTutoring[],SMALL(IF(InTutoring[Unit 6 Post-Test 2]="Yes",ROW(AssessmentData[])-1),ROW(179:179)),1),"")</f>
        <v/>
      </c>
      <c r="AN181" s="129" t="str" cm="1">
        <f t="array" ref="AN181">IFERROR(INDEX(InTutoring[],SMALL(IF(InTutoring[Unit 6 Post-Test 3]="Yes",ROW(AssessmentData[])-1),ROW(179:179)),1),"")</f>
        <v/>
      </c>
      <c r="AO181" s="129" t="str" cm="1">
        <f t="array" ref="AO181">IFERROR(INDEX(InTutoring[],SMALL(IF(InTutoring[Unit 6 Post-Test 4]="Yes",ROW(AssessmentData[])-1),ROW(179:179)),1),"")</f>
        <v/>
      </c>
      <c r="AP181" s="129" t="str" cm="1">
        <f t="array" ref="AP181">IFERROR(INDEX(InTutoring[],SMALL(IF(InTutoring[Unit 6 Post-Test 5]="Yes",ROW(AssessmentData[])-1),ROW(179:179)),1),"")</f>
        <v/>
      </c>
    </row>
    <row r="182" spans="2:42" x14ac:dyDescent="0.25">
      <c r="B182" s="129" t="str" cm="1">
        <f t="array" ref="B182">IFERROR(INDEX(InTutoring[],SMALL(IF(InTutoring[BOY Benchmark]="Yes",ROW(AssessmentData[])-1),ROW(180:180)),1),"")</f>
        <v/>
      </c>
      <c r="C182" s="129" t="str" cm="1">
        <f t="array" ref="C182">IFERROR(INDEX(InTutoring[],SMALL(IF(InTutoring[Unit 1 Post-Test 1]="Yes",ROW(AssessmentData[])-1),ROW(180:180)),1),"")</f>
        <v/>
      </c>
      <c r="D182" s="129" t="str" cm="1">
        <f t="array" ref="D182">IFERROR(INDEX(InTutoring[],SMALL(IF(InTutoring[Unit 1 Post-Test 2]="Yes",ROW(AssessmentData[])-1),ROW(180:180)),1),"")</f>
        <v/>
      </c>
      <c r="E182" s="129" t="str" cm="1">
        <f t="array" ref="E182">IFERROR(INDEX(InTutoring[],SMALL(IF(InTutoring[Unit 1 Post-Test 3]="Yes",ROW(AssessmentData[])-1),ROW(180:180)),1),"")</f>
        <v/>
      </c>
      <c r="F182" s="129" t="str" cm="1">
        <f t="array" ref="F182">IFERROR(INDEX(InTutoring[],SMALL(IF(InTutoring[Unit 1 Post-Test 4]="Yes",ROW(AssessmentData[])-1),ROW(180:180)),1),"")</f>
        <v/>
      </c>
      <c r="G182" s="131"/>
      <c r="H182" s="132"/>
      <c r="I182" s="129" t="str" cm="1">
        <f t="array" ref="I182">IFERROR(INDEX(InTutoring[],SMALL(IF(InTutoring[Unit 1 Assessment]="Yes",ROW(AssessmentData[])-1),ROW(180:180)),1),"")</f>
        <v/>
      </c>
      <c r="J182" s="129" t="str" cm="1">
        <f t="array" ref="J182">IFERROR(INDEX(InTutoring[],SMALL(IF(InTutoring[Unit 2 Post-Test 1]="Yes",ROW(AssessmentData[])-1),ROW(180:180)),1),"")</f>
        <v/>
      </c>
      <c r="K182" s="129" t="str" cm="1">
        <f t="array" ref="K182">IFERROR(INDEX(InTutoring[],SMALL(IF(InTutoring[Unit 2 Post-Test 2]="Yes",ROW(AssessmentData[])-1),ROW(180:180)),1),"")</f>
        <v/>
      </c>
      <c r="L182" s="129" t="str" cm="1">
        <f t="array" ref="L182">IFERROR(INDEX(InTutoring[],SMALL(IF(InTutoring[Unit 2 Post-Test 3]="Yes",ROW(AssessmentData[])-1),ROW(180:180)),1),"")</f>
        <v/>
      </c>
      <c r="M182" s="129" t="str" cm="1">
        <f t="array" ref="M182">IFERROR(INDEX(InTutoring[],SMALL(IF(InTutoring[Unit 2 Post-Test 4]="Yes",ROW(AssessmentData[])-1),ROW(180:180)),1),"")</f>
        <v/>
      </c>
      <c r="N182" s="129" t="str" cm="1">
        <f t="array" ref="N182">IFERROR(INDEX(InTutoring[],SMALL(IF(InTutoring[Unit 2 Post-Test 5]="Yes",ROW(AssessmentData[])-1),ROW(180:180)),1),"")</f>
        <v/>
      </c>
      <c r="O182" s="132"/>
      <c r="P182" s="129" t="str" cm="1">
        <f t="array" ref="P182">IFERROR(INDEX(InTutoring[],SMALL(IF(InTutoring[Unit 2 Assessment]="Yes",ROW(AssessmentData[])-1),ROW(180:180)),1),"")</f>
        <v/>
      </c>
      <c r="Q182" s="129" t="str" cm="1">
        <f t="array" ref="Q182">IFERROR(INDEX(InTutoring[],SMALL(IF(InTutoring[Unit 3 Post-Test 1]="Yes",ROW(AssessmentData[])-1),ROW(180:180)),1),"")</f>
        <v/>
      </c>
      <c r="R182" s="129" t="str" cm="1">
        <f t="array" ref="R182">IFERROR(INDEX(InTutoring[],SMALL(IF(InTutoring[Unit 3 Post-Test 2]="Yes",ROW(AssessmentData[])-1),ROW(180:180)),1),"")</f>
        <v/>
      </c>
      <c r="S182" s="129" t="str" cm="1">
        <f t="array" ref="S182">IFERROR(INDEX(InTutoring[],SMALL(IF(InTutoring[Unit 3 Post-Test 3]="Yes",ROW(AssessmentData[])-1),ROW(180:180)),1),"")</f>
        <v/>
      </c>
      <c r="T182" s="129" t="str" cm="1">
        <f t="array" ref="T182">IFERROR(INDEX(InTutoring[],SMALL(IF(InTutoring[Unit 3 Post-Test 4]="Yes",ROW(AssessmentData[])-1),ROW(180:180)),1),"")</f>
        <v/>
      </c>
      <c r="U182" s="129" t="str" cm="1">
        <f t="array" ref="U182">IFERROR(INDEX(InTutoring[],SMALL(IF(InTutoring[Unit 3 Post-Test 5]="Yes",ROW(AssessmentData[])-1),ROW(180:180)),1),"")</f>
        <v/>
      </c>
      <c r="V182" s="132"/>
      <c r="W182" s="129" t="str" cm="1">
        <f t="array" ref="W182">IFERROR(INDEX(InTutoring[],SMALL(IF(InTutoring[Unit 3 Assessment]="Yes",ROW(AssessmentData[])-1),ROW(180:180)),1),"")</f>
        <v/>
      </c>
      <c r="X182" s="129" t="str" cm="1">
        <f t="array" ref="X182">IFERROR(INDEX(InTutoring[],SMALL(IF(InTutoring[Unit 4 Post-Test 1]="Yes",ROW(AssessmentData[])-1),ROW(180:180)),1),"")</f>
        <v/>
      </c>
      <c r="Y182" s="129" t="str" cm="1">
        <f t="array" ref="Y182">IFERROR(INDEX(InTutoring[],SMALL(IF(InTutoring[Unit 4 Post-Test 2]="Yes",ROW(AssessmentData[])-1),ROW(180:180)),1),"")</f>
        <v/>
      </c>
      <c r="Z182" s="129" t="str" cm="1">
        <f t="array" ref="Z182">IFERROR(INDEX(InTutoring[],SMALL(IF(InTutoring[Unit 4 Post-Test 3]="Yes",ROW(AssessmentData[])-1),ROW(180:180)),1),"")</f>
        <v/>
      </c>
      <c r="AA182" s="129" t="str" cm="1">
        <f t="array" ref="AA182">IFERROR(INDEX(InTutoring[],SMALL(IF(InTutoring[Unit 4 Post-Test 4]="Yes",ROW(AssessmentData[])-1),ROW(180:180)),1),"")</f>
        <v/>
      </c>
      <c r="AB182" s="129" t="str" cm="1">
        <f t="array" ref="AB182">IFERROR(INDEX(InTutoring[],SMALL(IF(InTutoring[Unit 4 Post-Test 5]="Yes",ROW(AssessmentData[])-1),ROW(180:180)),1),"")</f>
        <v/>
      </c>
      <c r="AC182" s="132"/>
      <c r="AD182" s="129" t="str" cm="1">
        <f t="array" ref="AD182">IFERROR(INDEX(InTutoring[],SMALL(IF(InTutoring[Unit 4 Assessment]="Yes",ROW(AssessmentData[])-1),ROW(180:180)),1),"")</f>
        <v/>
      </c>
      <c r="AE182" s="129" t="str" cm="1">
        <f t="array" ref="AE182">IFERROR(INDEX(InTutoring[],SMALL(IF(InTutoring[Unit 5 Post-Test 1]="Yes",ROW(AssessmentData[])-1),ROW(180:180)),1),"")</f>
        <v/>
      </c>
      <c r="AF182" s="129" t="str" cm="1">
        <f t="array" ref="AF182">IFERROR(INDEX(InTutoring[],SMALL(IF(InTutoring[Unit 5 Post-Test 2]="Yes",ROW(AssessmentData[])-1),ROW(180:180)),1),"")</f>
        <v/>
      </c>
      <c r="AG182" s="129" t="str" cm="1">
        <f t="array" ref="AG182">IFERROR(INDEX(InTutoring[],SMALL(IF(InTutoring[Unit 5 Post-Test 3]="Yes",ROW(AssessmentData[])-1),ROW(180:180)),1),"")</f>
        <v/>
      </c>
      <c r="AH182" s="129" t="str" cm="1">
        <f t="array" ref="AH182">IFERROR(INDEX(InTutoring[],SMALL(IF(InTutoring[Unit 5 Post-Test 4]="Yes",ROW(AssessmentData[])-1),ROW(180:180)),1),"")</f>
        <v/>
      </c>
      <c r="AI182" s="129" t="str" cm="1">
        <f t="array" ref="AI182">IFERROR(INDEX(InTutoring[],SMALL(IF(InTutoring[Unit 5 Post-Test 5]="Yes",ROW(AssessmentData[])-1),ROW(180:180)),1),"")</f>
        <v/>
      </c>
      <c r="AJ182" s="132"/>
      <c r="AK182" s="129" t="str" cm="1">
        <f t="array" ref="AK182">IFERROR(INDEX(InTutoring[],SMALL(IF(InTutoring[Unit 5 Assessment]="Yes",ROW(AssessmentData[])-1),ROW(180:180)),1),"")</f>
        <v/>
      </c>
      <c r="AL182" s="129" t="str" cm="1">
        <f t="array" ref="AL182">IFERROR(INDEX(InTutoring[],SMALL(IF(InTutoring[Unit 6 Post-Test 1]="Yes",ROW(AssessmentData[])-1),ROW(180:180)),1),"")</f>
        <v/>
      </c>
      <c r="AM182" s="129" t="str" cm="1">
        <f t="array" ref="AM182">IFERROR(INDEX(InTutoring[],SMALL(IF(InTutoring[Unit 6 Post-Test 2]="Yes",ROW(AssessmentData[])-1),ROW(180:180)),1),"")</f>
        <v/>
      </c>
      <c r="AN182" s="129" t="str" cm="1">
        <f t="array" ref="AN182">IFERROR(INDEX(InTutoring[],SMALL(IF(InTutoring[Unit 6 Post-Test 3]="Yes",ROW(AssessmentData[])-1),ROW(180:180)),1),"")</f>
        <v/>
      </c>
      <c r="AO182" s="129" t="str" cm="1">
        <f t="array" ref="AO182">IFERROR(INDEX(InTutoring[],SMALL(IF(InTutoring[Unit 6 Post-Test 4]="Yes",ROW(AssessmentData[])-1),ROW(180:180)),1),"")</f>
        <v/>
      </c>
      <c r="AP182" s="129" t="str" cm="1">
        <f t="array" ref="AP182">IFERROR(INDEX(InTutoring[],SMALL(IF(InTutoring[Unit 6 Post-Test 5]="Yes",ROW(AssessmentData[])-1),ROW(180:180)),1),"")</f>
        <v/>
      </c>
    </row>
    <row r="183" spans="2:42" x14ac:dyDescent="0.25">
      <c r="B183" s="129" t="str" cm="1">
        <f t="array" ref="B183">IFERROR(INDEX(InTutoring[],SMALL(IF(InTutoring[BOY Benchmark]="Yes",ROW(AssessmentData[])-1),ROW(181:181)),1),"")</f>
        <v/>
      </c>
      <c r="C183" s="129" t="str" cm="1">
        <f t="array" ref="C183">IFERROR(INDEX(InTutoring[],SMALL(IF(InTutoring[Unit 1 Post-Test 1]="Yes",ROW(AssessmentData[])-1),ROW(181:181)),1),"")</f>
        <v/>
      </c>
      <c r="D183" s="129" t="str" cm="1">
        <f t="array" ref="D183">IFERROR(INDEX(InTutoring[],SMALL(IF(InTutoring[Unit 1 Post-Test 2]="Yes",ROW(AssessmentData[])-1),ROW(181:181)),1),"")</f>
        <v/>
      </c>
      <c r="E183" s="129" t="str" cm="1">
        <f t="array" ref="E183">IFERROR(INDEX(InTutoring[],SMALL(IF(InTutoring[Unit 1 Post-Test 3]="Yes",ROW(AssessmentData[])-1),ROW(181:181)),1),"")</f>
        <v/>
      </c>
      <c r="F183" s="129" t="str" cm="1">
        <f t="array" ref="F183">IFERROR(INDEX(InTutoring[],SMALL(IF(InTutoring[Unit 1 Post-Test 4]="Yes",ROW(AssessmentData[])-1),ROW(181:181)),1),"")</f>
        <v/>
      </c>
      <c r="G183" s="131"/>
      <c r="H183" s="132"/>
      <c r="I183" s="129" t="str" cm="1">
        <f t="array" ref="I183">IFERROR(INDEX(InTutoring[],SMALL(IF(InTutoring[Unit 1 Assessment]="Yes",ROW(AssessmentData[])-1),ROW(181:181)),1),"")</f>
        <v/>
      </c>
      <c r="J183" s="129" t="str" cm="1">
        <f t="array" ref="J183">IFERROR(INDEX(InTutoring[],SMALL(IF(InTutoring[Unit 2 Post-Test 1]="Yes",ROW(AssessmentData[])-1),ROW(181:181)),1),"")</f>
        <v/>
      </c>
      <c r="K183" s="129" t="str" cm="1">
        <f t="array" ref="K183">IFERROR(INDEX(InTutoring[],SMALL(IF(InTutoring[Unit 2 Post-Test 2]="Yes",ROW(AssessmentData[])-1),ROW(181:181)),1),"")</f>
        <v/>
      </c>
      <c r="L183" s="129" t="str" cm="1">
        <f t="array" ref="L183">IFERROR(INDEX(InTutoring[],SMALL(IF(InTutoring[Unit 2 Post-Test 3]="Yes",ROW(AssessmentData[])-1),ROW(181:181)),1),"")</f>
        <v/>
      </c>
      <c r="M183" s="129" t="str" cm="1">
        <f t="array" ref="M183">IFERROR(INDEX(InTutoring[],SMALL(IF(InTutoring[Unit 2 Post-Test 4]="Yes",ROW(AssessmentData[])-1),ROW(181:181)),1),"")</f>
        <v/>
      </c>
      <c r="N183" s="129" t="str" cm="1">
        <f t="array" ref="N183">IFERROR(INDEX(InTutoring[],SMALL(IF(InTutoring[Unit 2 Post-Test 5]="Yes",ROW(AssessmentData[])-1),ROW(181:181)),1),"")</f>
        <v/>
      </c>
      <c r="O183" s="132"/>
      <c r="P183" s="129" t="str" cm="1">
        <f t="array" ref="P183">IFERROR(INDEX(InTutoring[],SMALL(IF(InTutoring[Unit 2 Assessment]="Yes",ROW(AssessmentData[])-1),ROW(181:181)),1),"")</f>
        <v/>
      </c>
      <c r="Q183" s="129" t="str" cm="1">
        <f t="array" ref="Q183">IFERROR(INDEX(InTutoring[],SMALL(IF(InTutoring[Unit 3 Post-Test 1]="Yes",ROW(AssessmentData[])-1),ROW(181:181)),1),"")</f>
        <v/>
      </c>
      <c r="R183" s="129" t="str" cm="1">
        <f t="array" ref="R183">IFERROR(INDEX(InTutoring[],SMALL(IF(InTutoring[Unit 3 Post-Test 2]="Yes",ROW(AssessmentData[])-1),ROW(181:181)),1),"")</f>
        <v/>
      </c>
      <c r="S183" s="129" t="str" cm="1">
        <f t="array" ref="S183">IFERROR(INDEX(InTutoring[],SMALL(IF(InTutoring[Unit 3 Post-Test 3]="Yes",ROW(AssessmentData[])-1),ROW(181:181)),1),"")</f>
        <v/>
      </c>
      <c r="T183" s="129" t="str" cm="1">
        <f t="array" ref="T183">IFERROR(INDEX(InTutoring[],SMALL(IF(InTutoring[Unit 3 Post-Test 4]="Yes",ROW(AssessmentData[])-1),ROW(181:181)),1),"")</f>
        <v/>
      </c>
      <c r="U183" s="129" t="str" cm="1">
        <f t="array" ref="U183">IFERROR(INDEX(InTutoring[],SMALL(IF(InTutoring[Unit 3 Post-Test 5]="Yes",ROW(AssessmentData[])-1),ROW(181:181)),1),"")</f>
        <v/>
      </c>
      <c r="V183" s="132"/>
      <c r="W183" s="129" t="str" cm="1">
        <f t="array" ref="W183">IFERROR(INDEX(InTutoring[],SMALL(IF(InTutoring[Unit 3 Assessment]="Yes",ROW(AssessmentData[])-1),ROW(181:181)),1),"")</f>
        <v/>
      </c>
      <c r="X183" s="129" t="str" cm="1">
        <f t="array" ref="X183">IFERROR(INDEX(InTutoring[],SMALL(IF(InTutoring[Unit 4 Post-Test 1]="Yes",ROW(AssessmentData[])-1),ROW(181:181)),1),"")</f>
        <v/>
      </c>
      <c r="Y183" s="129" t="str" cm="1">
        <f t="array" ref="Y183">IFERROR(INDEX(InTutoring[],SMALL(IF(InTutoring[Unit 4 Post-Test 2]="Yes",ROW(AssessmentData[])-1),ROW(181:181)),1),"")</f>
        <v/>
      </c>
      <c r="Z183" s="129" t="str" cm="1">
        <f t="array" ref="Z183">IFERROR(INDEX(InTutoring[],SMALL(IF(InTutoring[Unit 4 Post-Test 3]="Yes",ROW(AssessmentData[])-1),ROW(181:181)),1),"")</f>
        <v/>
      </c>
      <c r="AA183" s="129" t="str" cm="1">
        <f t="array" ref="AA183">IFERROR(INDEX(InTutoring[],SMALL(IF(InTutoring[Unit 4 Post-Test 4]="Yes",ROW(AssessmentData[])-1),ROW(181:181)),1),"")</f>
        <v/>
      </c>
      <c r="AB183" s="129" t="str" cm="1">
        <f t="array" ref="AB183">IFERROR(INDEX(InTutoring[],SMALL(IF(InTutoring[Unit 4 Post-Test 5]="Yes",ROW(AssessmentData[])-1),ROW(181:181)),1),"")</f>
        <v/>
      </c>
      <c r="AC183" s="132"/>
      <c r="AD183" s="129" t="str" cm="1">
        <f t="array" ref="AD183">IFERROR(INDEX(InTutoring[],SMALL(IF(InTutoring[Unit 4 Assessment]="Yes",ROW(AssessmentData[])-1),ROW(181:181)),1),"")</f>
        <v/>
      </c>
      <c r="AE183" s="129" t="str" cm="1">
        <f t="array" ref="AE183">IFERROR(INDEX(InTutoring[],SMALL(IF(InTutoring[Unit 5 Post-Test 1]="Yes",ROW(AssessmentData[])-1),ROW(181:181)),1),"")</f>
        <v/>
      </c>
      <c r="AF183" s="129" t="str" cm="1">
        <f t="array" ref="AF183">IFERROR(INDEX(InTutoring[],SMALL(IF(InTutoring[Unit 5 Post-Test 2]="Yes",ROW(AssessmentData[])-1),ROW(181:181)),1),"")</f>
        <v/>
      </c>
      <c r="AG183" s="129" t="str" cm="1">
        <f t="array" ref="AG183">IFERROR(INDEX(InTutoring[],SMALL(IF(InTutoring[Unit 5 Post-Test 3]="Yes",ROW(AssessmentData[])-1),ROW(181:181)),1),"")</f>
        <v/>
      </c>
      <c r="AH183" s="129" t="str" cm="1">
        <f t="array" ref="AH183">IFERROR(INDEX(InTutoring[],SMALL(IF(InTutoring[Unit 5 Post-Test 4]="Yes",ROW(AssessmentData[])-1),ROW(181:181)),1),"")</f>
        <v/>
      </c>
      <c r="AI183" s="129" t="str" cm="1">
        <f t="array" ref="AI183">IFERROR(INDEX(InTutoring[],SMALL(IF(InTutoring[Unit 5 Post-Test 5]="Yes",ROW(AssessmentData[])-1),ROW(181:181)),1),"")</f>
        <v/>
      </c>
      <c r="AJ183" s="132"/>
      <c r="AK183" s="129" t="str" cm="1">
        <f t="array" ref="AK183">IFERROR(INDEX(InTutoring[],SMALL(IF(InTutoring[Unit 5 Assessment]="Yes",ROW(AssessmentData[])-1),ROW(181:181)),1),"")</f>
        <v/>
      </c>
      <c r="AL183" s="129" t="str" cm="1">
        <f t="array" ref="AL183">IFERROR(INDEX(InTutoring[],SMALL(IF(InTutoring[Unit 6 Post-Test 1]="Yes",ROW(AssessmentData[])-1),ROW(181:181)),1),"")</f>
        <v/>
      </c>
      <c r="AM183" s="129" t="str" cm="1">
        <f t="array" ref="AM183">IFERROR(INDEX(InTutoring[],SMALL(IF(InTutoring[Unit 6 Post-Test 2]="Yes",ROW(AssessmentData[])-1),ROW(181:181)),1),"")</f>
        <v/>
      </c>
      <c r="AN183" s="129" t="str" cm="1">
        <f t="array" ref="AN183">IFERROR(INDEX(InTutoring[],SMALL(IF(InTutoring[Unit 6 Post-Test 3]="Yes",ROW(AssessmentData[])-1),ROW(181:181)),1),"")</f>
        <v/>
      </c>
      <c r="AO183" s="129" t="str" cm="1">
        <f t="array" ref="AO183">IFERROR(INDEX(InTutoring[],SMALL(IF(InTutoring[Unit 6 Post-Test 4]="Yes",ROW(AssessmentData[])-1),ROW(181:181)),1),"")</f>
        <v/>
      </c>
      <c r="AP183" s="129" t="str" cm="1">
        <f t="array" ref="AP183">IFERROR(INDEX(InTutoring[],SMALL(IF(InTutoring[Unit 6 Post-Test 5]="Yes",ROW(AssessmentData[])-1),ROW(181:181)),1),"")</f>
        <v/>
      </c>
    </row>
    <row r="184" spans="2:42" x14ac:dyDescent="0.25">
      <c r="B184" s="129" t="str" cm="1">
        <f t="array" ref="B184">IFERROR(INDEX(InTutoring[],SMALL(IF(InTutoring[BOY Benchmark]="Yes",ROW(AssessmentData[])-1),ROW(182:182)),1),"")</f>
        <v/>
      </c>
      <c r="C184" s="129" t="str" cm="1">
        <f t="array" ref="C184">IFERROR(INDEX(InTutoring[],SMALL(IF(InTutoring[Unit 1 Post-Test 1]="Yes",ROW(AssessmentData[])-1),ROW(182:182)),1),"")</f>
        <v/>
      </c>
      <c r="D184" s="129" t="str" cm="1">
        <f t="array" ref="D184">IFERROR(INDEX(InTutoring[],SMALL(IF(InTutoring[Unit 1 Post-Test 2]="Yes",ROW(AssessmentData[])-1),ROW(182:182)),1),"")</f>
        <v/>
      </c>
      <c r="E184" s="129" t="str" cm="1">
        <f t="array" ref="E184">IFERROR(INDEX(InTutoring[],SMALL(IF(InTutoring[Unit 1 Post-Test 3]="Yes",ROW(AssessmentData[])-1),ROW(182:182)),1),"")</f>
        <v/>
      </c>
      <c r="F184" s="129" t="str" cm="1">
        <f t="array" ref="F184">IFERROR(INDEX(InTutoring[],SMALL(IF(InTutoring[Unit 1 Post-Test 4]="Yes",ROW(AssessmentData[])-1),ROW(182:182)),1),"")</f>
        <v/>
      </c>
      <c r="G184" s="131"/>
      <c r="H184" s="132"/>
      <c r="I184" s="129" t="str" cm="1">
        <f t="array" ref="I184">IFERROR(INDEX(InTutoring[],SMALL(IF(InTutoring[Unit 1 Assessment]="Yes",ROW(AssessmentData[])-1),ROW(182:182)),1),"")</f>
        <v/>
      </c>
      <c r="J184" s="129" t="str" cm="1">
        <f t="array" ref="J184">IFERROR(INDEX(InTutoring[],SMALL(IF(InTutoring[Unit 2 Post-Test 1]="Yes",ROW(AssessmentData[])-1),ROW(182:182)),1),"")</f>
        <v/>
      </c>
      <c r="K184" s="129" t="str" cm="1">
        <f t="array" ref="K184">IFERROR(INDEX(InTutoring[],SMALL(IF(InTutoring[Unit 2 Post-Test 2]="Yes",ROW(AssessmentData[])-1),ROW(182:182)),1),"")</f>
        <v/>
      </c>
      <c r="L184" s="129" t="str" cm="1">
        <f t="array" ref="L184">IFERROR(INDEX(InTutoring[],SMALL(IF(InTutoring[Unit 2 Post-Test 3]="Yes",ROW(AssessmentData[])-1),ROW(182:182)),1),"")</f>
        <v/>
      </c>
      <c r="M184" s="129" t="str" cm="1">
        <f t="array" ref="M184">IFERROR(INDEX(InTutoring[],SMALL(IF(InTutoring[Unit 2 Post-Test 4]="Yes",ROW(AssessmentData[])-1),ROW(182:182)),1),"")</f>
        <v/>
      </c>
      <c r="N184" s="129" t="str" cm="1">
        <f t="array" ref="N184">IFERROR(INDEX(InTutoring[],SMALL(IF(InTutoring[Unit 2 Post-Test 5]="Yes",ROW(AssessmentData[])-1),ROW(182:182)),1),"")</f>
        <v/>
      </c>
      <c r="O184" s="132"/>
      <c r="P184" s="129" t="str" cm="1">
        <f t="array" ref="P184">IFERROR(INDEX(InTutoring[],SMALL(IF(InTutoring[Unit 2 Assessment]="Yes",ROW(AssessmentData[])-1),ROW(182:182)),1),"")</f>
        <v/>
      </c>
      <c r="Q184" s="129" t="str" cm="1">
        <f t="array" ref="Q184">IFERROR(INDEX(InTutoring[],SMALL(IF(InTutoring[Unit 3 Post-Test 1]="Yes",ROW(AssessmentData[])-1),ROW(182:182)),1),"")</f>
        <v/>
      </c>
      <c r="R184" s="129" t="str" cm="1">
        <f t="array" ref="R184">IFERROR(INDEX(InTutoring[],SMALL(IF(InTutoring[Unit 3 Post-Test 2]="Yes",ROW(AssessmentData[])-1),ROW(182:182)),1),"")</f>
        <v/>
      </c>
      <c r="S184" s="129" t="str" cm="1">
        <f t="array" ref="S184">IFERROR(INDEX(InTutoring[],SMALL(IF(InTutoring[Unit 3 Post-Test 3]="Yes",ROW(AssessmentData[])-1),ROW(182:182)),1),"")</f>
        <v/>
      </c>
      <c r="T184" s="129" t="str" cm="1">
        <f t="array" ref="T184">IFERROR(INDEX(InTutoring[],SMALL(IF(InTutoring[Unit 3 Post-Test 4]="Yes",ROW(AssessmentData[])-1),ROW(182:182)),1),"")</f>
        <v/>
      </c>
      <c r="U184" s="129" t="str" cm="1">
        <f t="array" ref="U184">IFERROR(INDEX(InTutoring[],SMALL(IF(InTutoring[Unit 3 Post-Test 5]="Yes",ROW(AssessmentData[])-1),ROW(182:182)),1),"")</f>
        <v/>
      </c>
      <c r="V184" s="132"/>
      <c r="W184" s="129" t="str" cm="1">
        <f t="array" ref="W184">IFERROR(INDEX(InTutoring[],SMALL(IF(InTutoring[Unit 3 Assessment]="Yes",ROW(AssessmentData[])-1),ROW(182:182)),1),"")</f>
        <v/>
      </c>
      <c r="X184" s="129" t="str" cm="1">
        <f t="array" ref="X184">IFERROR(INDEX(InTutoring[],SMALL(IF(InTutoring[Unit 4 Post-Test 1]="Yes",ROW(AssessmentData[])-1),ROW(182:182)),1),"")</f>
        <v/>
      </c>
      <c r="Y184" s="129" t="str" cm="1">
        <f t="array" ref="Y184">IFERROR(INDEX(InTutoring[],SMALL(IF(InTutoring[Unit 4 Post-Test 2]="Yes",ROW(AssessmentData[])-1),ROW(182:182)),1),"")</f>
        <v/>
      </c>
      <c r="Z184" s="129" t="str" cm="1">
        <f t="array" ref="Z184">IFERROR(INDEX(InTutoring[],SMALL(IF(InTutoring[Unit 4 Post-Test 3]="Yes",ROW(AssessmentData[])-1),ROW(182:182)),1),"")</f>
        <v/>
      </c>
      <c r="AA184" s="129" t="str" cm="1">
        <f t="array" ref="AA184">IFERROR(INDEX(InTutoring[],SMALL(IF(InTutoring[Unit 4 Post-Test 4]="Yes",ROW(AssessmentData[])-1),ROW(182:182)),1),"")</f>
        <v/>
      </c>
      <c r="AB184" s="129" t="str" cm="1">
        <f t="array" ref="AB184">IFERROR(INDEX(InTutoring[],SMALL(IF(InTutoring[Unit 4 Post-Test 5]="Yes",ROW(AssessmentData[])-1),ROW(182:182)),1),"")</f>
        <v/>
      </c>
      <c r="AC184" s="132"/>
      <c r="AD184" s="129" t="str" cm="1">
        <f t="array" ref="AD184">IFERROR(INDEX(InTutoring[],SMALL(IF(InTutoring[Unit 4 Assessment]="Yes",ROW(AssessmentData[])-1),ROW(182:182)),1),"")</f>
        <v/>
      </c>
      <c r="AE184" s="129" t="str" cm="1">
        <f t="array" ref="AE184">IFERROR(INDEX(InTutoring[],SMALL(IF(InTutoring[Unit 5 Post-Test 1]="Yes",ROW(AssessmentData[])-1),ROW(182:182)),1),"")</f>
        <v/>
      </c>
      <c r="AF184" s="129" t="str" cm="1">
        <f t="array" ref="AF184">IFERROR(INDEX(InTutoring[],SMALL(IF(InTutoring[Unit 5 Post-Test 2]="Yes",ROW(AssessmentData[])-1),ROW(182:182)),1),"")</f>
        <v/>
      </c>
      <c r="AG184" s="129" t="str" cm="1">
        <f t="array" ref="AG184">IFERROR(INDEX(InTutoring[],SMALL(IF(InTutoring[Unit 5 Post-Test 3]="Yes",ROW(AssessmentData[])-1),ROW(182:182)),1),"")</f>
        <v/>
      </c>
      <c r="AH184" s="129" t="str" cm="1">
        <f t="array" ref="AH184">IFERROR(INDEX(InTutoring[],SMALL(IF(InTutoring[Unit 5 Post-Test 4]="Yes",ROW(AssessmentData[])-1),ROW(182:182)),1),"")</f>
        <v/>
      </c>
      <c r="AI184" s="129" t="str" cm="1">
        <f t="array" ref="AI184">IFERROR(INDEX(InTutoring[],SMALL(IF(InTutoring[Unit 5 Post-Test 5]="Yes",ROW(AssessmentData[])-1),ROW(182:182)),1),"")</f>
        <v/>
      </c>
      <c r="AJ184" s="132"/>
      <c r="AK184" s="129" t="str" cm="1">
        <f t="array" ref="AK184">IFERROR(INDEX(InTutoring[],SMALL(IF(InTutoring[Unit 5 Assessment]="Yes",ROW(AssessmentData[])-1),ROW(182:182)),1),"")</f>
        <v/>
      </c>
      <c r="AL184" s="129" t="str" cm="1">
        <f t="array" ref="AL184">IFERROR(INDEX(InTutoring[],SMALL(IF(InTutoring[Unit 6 Post-Test 1]="Yes",ROW(AssessmentData[])-1),ROW(182:182)),1),"")</f>
        <v/>
      </c>
      <c r="AM184" s="129" t="str" cm="1">
        <f t="array" ref="AM184">IFERROR(INDEX(InTutoring[],SMALL(IF(InTutoring[Unit 6 Post-Test 2]="Yes",ROW(AssessmentData[])-1),ROW(182:182)),1),"")</f>
        <v/>
      </c>
      <c r="AN184" s="129" t="str" cm="1">
        <f t="array" ref="AN184">IFERROR(INDEX(InTutoring[],SMALL(IF(InTutoring[Unit 6 Post-Test 3]="Yes",ROW(AssessmentData[])-1),ROW(182:182)),1),"")</f>
        <v/>
      </c>
      <c r="AO184" s="129" t="str" cm="1">
        <f t="array" ref="AO184">IFERROR(INDEX(InTutoring[],SMALL(IF(InTutoring[Unit 6 Post-Test 4]="Yes",ROW(AssessmentData[])-1),ROW(182:182)),1),"")</f>
        <v/>
      </c>
      <c r="AP184" s="129" t="str" cm="1">
        <f t="array" ref="AP184">IFERROR(INDEX(InTutoring[],SMALL(IF(InTutoring[Unit 6 Post-Test 5]="Yes",ROW(AssessmentData[])-1),ROW(182:182)),1),"")</f>
        <v/>
      </c>
    </row>
    <row r="185" spans="2:42" x14ac:dyDescent="0.25">
      <c r="B185" s="129" t="str" cm="1">
        <f t="array" ref="B185">IFERROR(INDEX(InTutoring[],SMALL(IF(InTutoring[BOY Benchmark]="Yes",ROW(AssessmentData[])-1),ROW(183:183)),1),"")</f>
        <v/>
      </c>
      <c r="C185" s="129" t="str" cm="1">
        <f t="array" ref="C185">IFERROR(INDEX(InTutoring[],SMALL(IF(InTutoring[Unit 1 Post-Test 1]="Yes",ROW(AssessmentData[])-1),ROW(183:183)),1),"")</f>
        <v/>
      </c>
      <c r="D185" s="129" t="str" cm="1">
        <f t="array" ref="D185">IFERROR(INDEX(InTutoring[],SMALL(IF(InTutoring[Unit 1 Post-Test 2]="Yes",ROW(AssessmentData[])-1),ROW(183:183)),1),"")</f>
        <v/>
      </c>
      <c r="E185" s="129" t="str" cm="1">
        <f t="array" ref="E185">IFERROR(INDEX(InTutoring[],SMALL(IF(InTutoring[Unit 1 Post-Test 3]="Yes",ROW(AssessmentData[])-1),ROW(183:183)),1),"")</f>
        <v/>
      </c>
      <c r="F185" s="129" t="str" cm="1">
        <f t="array" ref="F185">IFERROR(INDEX(InTutoring[],SMALL(IF(InTutoring[Unit 1 Post-Test 4]="Yes",ROW(AssessmentData[])-1),ROW(183:183)),1),"")</f>
        <v/>
      </c>
      <c r="G185" s="131"/>
      <c r="H185" s="132"/>
      <c r="I185" s="129" t="str" cm="1">
        <f t="array" ref="I185">IFERROR(INDEX(InTutoring[],SMALL(IF(InTutoring[Unit 1 Assessment]="Yes",ROW(AssessmentData[])-1),ROW(183:183)),1),"")</f>
        <v/>
      </c>
      <c r="J185" s="129" t="str" cm="1">
        <f t="array" ref="J185">IFERROR(INDEX(InTutoring[],SMALL(IF(InTutoring[Unit 2 Post-Test 1]="Yes",ROW(AssessmentData[])-1),ROW(183:183)),1),"")</f>
        <v/>
      </c>
      <c r="K185" s="129" t="str" cm="1">
        <f t="array" ref="K185">IFERROR(INDEX(InTutoring[],SMALL(IF(InTutoring[Unit 2 Post-Test 2]="Yes",ROW(AssessmentData[])-1),ROW(183:183)),1),"")</f>
        <v/>
      </c>
      <c r="L185" s="129" t="str" cm="1">
        <f t="array" ref="L185">IFERROR(INDEX(InTutoring[],SMALL(IF(InTutoring[Unit 2 Post-Test 3]="Yes",ROW(AssessmentData[])-1),ROW(183:183)),1),"")</f>
        <v/>
      </c>
      <c r="M185" s="129" t="str" cm="1">
        <f t="array" ref="M185">IFERROR(INDEX(InTutoring[],SMALL(IF(InTutoring[Unit 2 Post-Test 4]="Yes",ROW(AssessmentData[])-1),ROW(183:183)),1),"")</f>
        <v/>
      </c>
      <c r="N185" s="129" t="str" cm="1">
        <f t="array" ref="N185">IFERROR(INDEX(InTutoring[],SMALL(IF(InTutoring[Unit 2 Post-Test 5]="Yes",ROW(AssessmentData[])-1),ROW(183:183)),1),"")</f>
        <v/>
      </c>
      <c r="O185" s="132"/>
      <c r="P185" s="129" t="str" cm="1">
        <f t="array" ref="P185">IFERROR(INDEX(InTutoring[],SMALL(IF(InTutoring[Unit 2 Assessment]="Yes",ROW(AssessmentData[])-1),ROW(183:183)),1),"")</f>
        <v/>
      </c>
      <c r="Q185" s="129" t="str" cm="1">
        <f t="array" ref="Q185">IFERROR(INDEX(InTutoring[],SMALL(IF(InTutoring[Unit 3 Post-Test 1]="Yes",ROW(AssessmentData[])-1),ROW(183:183)),1),"")</f>
        <v/>
      </c>
      <c r="R185" s="129" t="str" cm="1">
        <f t="array" ref="R185">IFERROR(INDEX(InTutoring[],SMALL(IF(InTutoring[Unit 3 Post-Test 2]="Yes",ROW(AssessmentData[])-1),ROW(183:183)),1),"")</f>
        <v/>
      </c>
      <c r="S185" s="129" t="str" cm="1">
        <f t="array" ref="S185">IFERROR(INDEX(InTutoring[],SMALL(IF(InTutoring[Unit 3 Post-Test 3]="Yes",ROW(AssessmentData[])-1),ROW(183:183)),1),"")</f>
        <v/>
      </c>
      <c r="T185" s="129" t="str" cm="1">
        <f t="array" ref="T185">IFERROR(INDEX(InTutoring[],SMALL(IF(InTutoring[Unit 3 Post-Test 4]="Yes",ROW(AssessmentData[])-1),ROW(183:183)),1),"")</f>
        <v/>
      </c>
      <c r="U185" s="129" t="str" cm="1">
        <f t="array" ref="U185">IFERROR(INDEX(InTutoring[],SMALL(IF(InTutoring[Unit 3 Post-Test 5]="Yes",ROW(AssessmentData[])-1),ROW(183:183)),1),"")</f>
        <v/>
      </c>
      <c r="V185" s="132"/>
      <c r="W185" s="129" t="str" cm="1">
        <f t="array" ref="W185">IFERROR(INDEX(InTutoring[],SMALL(IF(InTutoring[Unit 3 Assessment]="Yes",ROW(AssessmentData[])-1),ROW(183:183)),1),"")</f>
        <v/>
      </c>
      <c r="X185" s="129" t="str" cm="1">
        <f t="array" ref="X185">IFERROR(INDEX(InTutoring[],SMALL(IF(InTutoring[Unit 4 Post-Test 1]="Yes",ROW(AssessmentData[])-1),ROW(183:183)),1),"")</f>
        <v/>
      </c>
      <c r="Y185" s="129" t="str" cm="1">
        <f t="array" ref="Y185">IFERROR(INDEX(InTutoring[],SMALL(IF(InTutoring[Unit 4 Post-Test 2]="Yes",ROW(AssessmentData[])-1),ROW(183:183)),1),"")</f>
        <v/>
      </c>
      <c r="Z185" s="129" t="str" cm="1">
        <f t="array" ref="Z185">IFERROR(INDEX(InTutoring[],SMALL(IF(InTutoring[Unit 4 Post-Test 3]="Yes",ROW(AssessmentData[])-1),ROW(183:183)),1),"")</f>
        <v/>
      </c>
      <c r="AA185" s="129" t="str" cm="1">
        <f t="array" ref="AA185">IFERROR(INDEX(InTutoring[],SMALL(IF(InTutoring[Unit 4 Post-Test 4]="Yes",ROW(AssessmentData[])-1),ROW(183:183)),1),"")</f>
        <v/>
      </c>
      <c r="AB185" s="129" t="str" cm="1">
        <f t="array" ref="AB185">IFERROR(INDEX(InTutoring[],SMALL(IF(InTutoring[Unit 4 Post-Test 5]="Yes",ROW(AssessmentData[])-1),ROW(183:183)),1),"")</f>
        <v/>
      </c>
      <c r="AC185" s="132"/>
      <c r="AD185" s="129" t="str" cm="1">
        <f t="array" ref="AD185">IFERROR(INDEX(InTutoring[],SMALL(IF(InTutoring[Unit 4 Assessment]="Yes",ROW(AssessmentData[])-1),ROW(183:183)),1),"")</f>
        <v/>
      </c>
      <c r="AE185" s="129" t="str" cm="1">
        <f t="array" ref="AE185">IFERROR(INDEX(InTutoring[],SMALL(IF(InTutoring[Unit 5 Post-Test 1]="Yes",ROW(AssessmentData[])-1),ROW(183:183)),1),"")</f>
        <v/>
      </c>
      <c r="AF185" s="129" t="str" cm="1">
        <f t="array" ref="AF185">IFERROR(INDEX(InTutoring[],SMALL(IF(InTutoring[Unit 5 Post-Test 2]="Yes",ROW(AssessmentData[])-1),ROW(183:183)),1),"")</f>
        <v/>
      </c>
      <c r="AG185" s="129" t="str" cm="1">
        <f t="array" ref="AG185">IFERROR(INDEX(InTutoring[],SMALL(IF(InTutoring[Unit 5 Post-Test 3]="Yes",ROW(AssessmentData[])-1),ROW(183:183)),1),"")</f>
        <v/>
      </c>
      <c r="AH185" s="129" t="str" cm="1">
        <f t="array" ref="AH185">IFERROR(INDEX(InTutoring[],SMALL(IF(InTutoring[Unit 5 Post-Test 4]="Yes",ROW(AssessmentData[])-1),ROW(183:183)),1),"")</f>
        <v/>
      </c>
      <c r="AI185" s="129" t="str" cm="1">
        <f t="array" ref="AI185">IFERROR(INDEX(InTutoring[],SMALL(IF(InTutoring[Unit 5 Post-Test 5]="Yes",ROW(AssessmentData[])-1),ROW(183:183)),1),"")</f>
        <v/>
      </c>
      <c r="AJ185" s="132"/>
      <c r="AK185" s="129" t="str" cm="1">
        <f t="array" ref="AK185">IFERROR(INDEX(InTutoring[],SMALL(IF(InTutoring[Unit 5 Assessment]="Yes",ROW(AssessmentData[])-1),ROW(183:183)),1),"")</f>
        <v/>
      </c>
      <c r="AL185" s="129" t="str" cm="1">
        <f t="array" ref="AL185">IFERROR(INDEX(InTutoring[],SMALL(IF(InTutoring[Unit 6 Post-Test 1]="Yes",ROW(AssessmentData[])-1),ROW(183:183)),1),"")</f>
        <v/>
      </c>
      <c r="AM185" s="129" t="str" cm="1">
        <f t="array" ref="AM185">IFERROR(INDEX(InTutoring[],SMALL(IF(InTutoring[Unit 6 Post-Test 2]="Yes",ROW(AssessmentData[])-1),ROW(183:183)),1),"")</f>
        <v/>
      </c>
      <c r="AN185" s="129" t="str" cm="1">
        <f t="array" ref="AN185">IFERROR(INDEX(InTutoring[],SMALL(IF(InTutoring[Unit 6 Post-Test 3]="Yes",ROW(AssessmentData[])-1),ROW(183:183)),1),"")</f>
        <v/>
      </c>
      <c r="AO185" s="129" t="str" cm="1">
        <f t="array" ref="AO185">IFERROR(INDEX(InTutoring[],SMALL(IF(InTutoring[Unit 6 Post-Test 4]="Yes",ROW(AssessmentData[])-1),ROW(183:183)),1),"")</f>
        <v/>
      </c>
      <c r="AP185" s="129" t="str" cm="1">
        <f t="array" ref="AP185">IFERROR(INDEX(InTutoring[],SMALL(IF(InTutoring[Unit 6 Post-Test 5]="Yes",ROW(AssessmentData[])-1),ROW(183:183)),1),"")</f>
        <v/>
      </c>
    </row>
    <row r="186" spans="2:42" x14ac:dyDescent="0.25">
      <c r="B186" s="129" t="str" cm="1">
        <f t="array" ref="B186">IFERROR(INDEX(InTutoring[],SMALL(IF(InTutoring[BOY Benchmark]="Yes",ROW(AssessmentData[])-1),ROW(184:184)),1),"")</f>
        <v/>
      </c>
      <c r="C186" s="129" t="str" cm="1">
        <f t="array" ref="C186">IFERROR(INDEX(InTutoring[],SMALL(IF(InTutoring[Unit 1 Post-Test 1]="Yes",ROW(AssessmentData[])-1),ROW(184:184)),1),"")</f>
        <v/>
      </c>
      <c r="D186" s="129" t="str" cm="1">
        <f t="array" ref="D186">IFERROR(INDEX(InTutoring[],SMALL(IF(InTutoring[Unit 1 Post-Test 2]="Yes",ROW(AssessmentData[])-1),ROW(184:184)),1),"")</f>
        <v/>
      </c>
      <c r="E186" s="129" t="str" cm="1">
        <f t="array" ref="E186">IFERROR(INDEX(InTutoring[],SMALL(IF(InTutoring[Unit 1 Post-Test 3]="Yes",ROW(AssessmentData[])-1),ROW(184:184)),1),"")</f>
        <v/>
      </c>
      <c r="F186" s="129" t="str" cm="1">
        <f t="array" ref="F186">IFERROR(INDEX(InTutoring[],SMALL(IF(InTutoring[Unit 1 Post-Test 4]="Yes",ROW(AssessmentData[])-1),ROW(184:184)),1),"")</f>
        <v/>
      </c>
      <c r="G186" s="131"/>
      <c r="H186" s="132"/>
      <c r="I186" s="129" t="str" cm="1">
        <f t="array" ref="I186">IFERROR(INDEX(InTutoring[],SMALL(IF(InTutoring[Unit 1 Assessment]="Yes",ROW(AssessmentData[])-1),ROW(184:184)),1),"")</f>
        <v/>
      </c>
      <c r="J186" s="129" t="str" cm="1">
        <f t="array" ref="J186">IFERROR(INDEX(InTutoring[],SMALL(IF(InTutoring[Unit 2 Post-Test 1]="Yes",ROW(AssessmentData[])-1),ROW(184:184)),1),"")</f>
        <v/>
      </c>
      <c r="K186" s="129" t="str" cm="1">
        <f t="array" ref="K186">IFERROR(INDEX(InTutoring[],SMALL(IF(InTutoring[Unit 2 Post-Test 2]="Yes",ROW(AssessmentData[])-1),ROW(184:184)),1),"")</f>
        <v/>
      </c>
      <c r="L186" s="129" t="str" cm="1">
        <f t="array" ref="L186">IFERROR(INDEX(InTutoring[],SMALL(IF(InTutoring[Unit 2 Post-Test 3]="Yes",ROW(AssessmentData[])-1),ROW(184:184)),1),"")</f>
        <v/>
      </c>
      <c r="M186" s="129" t="str" cm="1">
        <f t="array" ref="M186">IFERROR(INDEX(InTutoring[],SMALL(IF(InTutoring[Unit 2 Post-Test 4]="Yes",ROW(AssessmentData[])-1),ROW(184:184)),1),"")</f>
        <v/>
      </c>
      <c r="N186" s="129" t="str" cm="1">
        <f t="array" ref="N186">IFERROR(INDEX(InTutoring[],SMALL(IF(InTutoring[Unit 2 Post-Test 5]="Yes",ROW(AssessmentData[])-1),ROW(184:184)),1),"")</f>
        <v/>
      </c>
      <c r="O186" s="132"/>
      <c r="P186" s="129" t="str" cm="1">
        <f t="array" ref="P186">IFERROR(INDEX(InTutoring[],SMALL(IF(InTutoring[Unit 2 Assessment]="Yes",ROW(AssessmentData[])-1),ROW(184:184)),1),"")</f>
        <v/>
      </c>
      <c r="Q186" s="129" t="str" cm="1">
        <f t="array" ref="Q186">IFERROR(INDEX(InTutoring[],SMALL(IF(InTutoring[Unit 3 Post-Test 1]="Yes",ROW(AssessmentData[])-1),ROW(184:184)),1),"")</f>
        <v/>
      </c>
      <c r="R186" s="129" t="str" cm="1">
        <f t="array" ref="R186">IFERROR(INDEX(InTutoring[],SMALL(IF(InTutoring[Unit 3 Post-Test 2]="Yes",ROW(AssessmentData[])-1),ROW(184:184)),1),"")</f>
        <v/>
      </c>
      <c r="S186" s="129" t="str" cm="1">
        <f t="array" ref="S186">IFERROR(INDEX(InTutoring[],SMALL(IF(InTutoring[Unit 3 Post-Test 3]="Yes",ROW(AssessmentData[])-1),ROW(184:184)),1),"")</f>
        <v/>
      </c>
      <c r="T186" s="129" t="str" cm="1">
        <f t="array" ref="T186">IFERROR(INDEX(InTutoring[],SMALL(IF(InTutoring[Unit 3 Post-Test 4]="Yes",ROW(AssessmentData[])-1),ROW(184:184)),1),"")</f>
        <v/>
      </c>
      <c r="U186" s="129" t="str" cm="1">
        <f t="array" ref="U186">IFERROR(INDEX(InTutoring[],SMALL(IF(InTutoring[Unit 3 Post-Test 5]="Yes",ROW(AssessmentData[])-1),ROW(184:184)),1),"")</f>
        <v/>
      </c>
      <c r="V186" s="132"/>
      <c r="W186" s="129" t="str" cm="1">
        <f t="array" ref="W186">IFERROR(INDEX(InTutoring[],SMALL(IF(InTutoring[Unit 3 Assessment]="Yes",ROW(AssessmentData[])-1),ROW(184:184)),1),"")</f>
        <v/>
      </c>
      <c r="X186" s="129" t="str" cm="1">
        <f t="array" ref="X186">IFERROR(INDEX(InTutoring[],SMALL(IF(InTutoring[Unit 4 Post-Test 1]="Yes",ROW(AssessmentData[])-1),ROW(184:184)),1),"")</f>
        <v/>
      </c>
      <c r="Y186" s="129" t="str" cm="1">
        <f t="array" ref="Y186">IFERROR(INDEX(InTutoring[],SMALL(IF(InTutoring[Unit 4 Post-Test 2]="Yes",ROW(AssessmentData[])-1),ROW(184:184)),1),"")</f>
        <v/>
      </c>
      <c r="Z186" s="129" t="str" cm="1">
        <f t="array" ref="Z186">IFERROR(INDEX(InTutoring[],SMALL(IF(InTutoring[Unit 4 Post-Test 3]="Yes",ROW(AssessmentData[])-1),ROW(184:184)),1),"")</f>
        <v/>
      </c>
      <c r="AA186" s="129" t="str" cm="1">
        <f t="array" ref="AA186">IFERROR(INDEX(InTutoring[],SMALL(IF(InTutoring[Unit 4 Post-Test 4]="Yes",ROW(AssessmentData[])-1),ROW(184:184)),1),"")</f>
        <v/>
      </c>
      <c r="AB186" s="129" t="str" cm="1">
        <f t="array" ref="AB186">IFERROR(INDEX(InTutoring[],SMALL(IF(InTutoring[Unit 4 Post-Test 5]="Yes",ROW(AssessmentData[])-1),ROW(184:184)),1),"")</f>
        <v/>
      </c>
      <c r="AC186" s="132"/>
      <c r="AD186" s="129" t="str" cm="1">
        <f t="array" ref="AD186">IFERROR(INDEX(InTutoring[],SMALL(IF(InTutoring[Unit 4 Assessment]="Yes",ROW(AssessmentData[])-1),ROW(184:184)),1),"")</f>
        <v/>
      </c>
      <c r="AE186" s="129" t="str" cm="1">
        <f t="array" ref="AE186">IFERROR(INDEX(InTutoring[],SMALL(IF(InTutoring[Unit 5 Post-Test 1]="Yes",ROW(AssessmentData[])-1),ROW(184:184)),1),"")</f>
        <v/>
      </c>
      <c r="AF186" s="129" t="str" cm="1">
        <f t="array" ref="AF186">IFERROR(INDEX(InTutoring[],SMALL(IF(InTutoring[Unit 5 Post-Test 2]="Yes",ROW(AssessmentData[])-1),ROW(184:184)),1),"")</f>
        <v/>
      </c>
      <c r="AG186" s="129" t="str" cm="1">
        <f t="array" ref="AG186">IFERROR(INDEX(InTutoring[],SMALL(IF(InTutoring[Unit 5 Post-Test 3]="Yes",ROW(AssessmentData[])-1),ROW(184:184)),1),"")</f>
        <v/>
      </c>
      <c r="AH186" s="129" t="str" cm="1">
        <f t="array" ref="AH186">IFERROR(INDEX(InTutoring[],SMALL(IF(InTutoring[Unit 5 Post-Test 4]="Yes",ROW(AssessmentData[])-1),ROW(184:184)),1),"")</f>
        <v/>
      </c>
      <c r="AI186" s="129" t="str" cm="1">
        <f t="array" ref="AI186">IFERROR(INDEX(InTutoring[],SMALL(IF(InTutoring[Unit 5 Post-Test 5]="Yes",ROW(AssessmentData[])-1),ROW(184:184)),1),"")</f>
        <v/>
      </c>
      <c r="AJ186" s="132"/>
      <c r="AK186" s="129" t="str" cm="1">
        <f t="array" ref="AK186">IFERROR(INDEX(InTutoring[],SMALL(IF(InTutoring[Unit 5 Assessment]="Yes",ROW(AssessmentData[])-1),ROW(184:184)),1),"")</f>
        <v/>
      </c>
      <c r="AL186" s="129" t="str" cm="1">
        <f t="array" ref="AL186">IFERROR(INDEX(InTutoring[],SMALL(IF(InTutoring[Unit 6 Post-Test 1]="Yes",ROW(AssessmentData[])-1),ROW(184:184)),1),"")</f>
        <v/>
      </c>
      <c r="AM186" s="129" t="str" cm="1">
        <f t="array" ref="AM186">IFERROR(INDEX(InTutoring[],SMALL(IF(InTutoring[Unit 6 Post-Test 2]="Yes",ROW(AssessmentData[])-1),ROW(184:184)),1),"")</f>
        <v/>
      </c>
      <c r="AN186" s="129" t="str" cm="1">
        <f t="array" ref="AN186">IFERROR(INDEX(InTutoring[],SMALL(IF(InTutoring[Unit 6 Post-Test 3]="Yes",ROW(AssessmentData[])-1),ROW(184:184)),1),"")</f>
        <v/>
      </c>
      <c r="AO186" s="129" t="str" cm="1">
        <f t="array" ref="AO186">IFERROR(INDEX(InTutoring[],SMALL(IF(InTutoring[Unit 6 Post-Test 4]="Yes",ROW(AssessmentData[])-1),ROW(184:184)),1),"")</f>
        <v/>
      </c>
      <c r="AP186" s="129" t="str" cm="1">
        <f t="array" ref="AP186">IFERROR(INDEX(InTutoring[],SMALL(IF(InTutoring[Unit 6 Post-Test 5]="Yes",ROW(AssessmentData[])-1),ROW(184:184)),1),"")</f>
        <v/>
      </c>
    </row>
    <row r="187" spans="2:42" x14ac:dyDescent="0.25">
      <c r="B187" s="129" t="str" cm="1">
        <f t="array" ref="B187">IFERROR(INDEX(InTutoring[],SMALL(IF(InTutoring[BOY Benchmark]="Yes",ROW(AssessmentData[])-1),ROW(185:185)),1),"")</f>
        <v/>
      </c>
      <c r="C187" s="129" t="str" cm="1">
        <f t="array" ref="C187">IFERROR(INDEX(InTutoring[],SMALL(IF(InTutoring[Unit 1 Post-Test 1]="Yes",ROW(AssessmentData[])-1),ROW(185:185)),1),"")</f>
        <v/>
      </c>
      <c r="D187" s="129" t="str" cm="1">
        <f t="array" ref="D187">IFERROR(INDEX(InTutoring[],SMALL(IF(InTutoring[Unit 1 Post-Test 2]="Yes",ROW(AssessmentData[])-1),ROW(185:185)),1),"")</f>
        <v/>
      </c>
      <c r="E187" s="129" t="str" cm="1">
        <f t="array" ref="E187">IFERROR(INDEX(InTutoring[],SMALL(IF(InTutoring[Unit 1 Post-Test 3]="Yes",ROW(AssessmentData[])-1),ROW(185:185)),1),"")</f>
        <v/>
      </c>
      <c r="F187" s="129" t="str" cm="1">
        <f t="array" ref="F187">IFERROR(INDEX(InTutoring[],SMALL(IF(InTutoring[Unit 1 Post-Test 4]="Yes",ROW(AssessmentData[])-1),ROW(185:185)),1),"")</f>
        <v/>
      </c>
      <c r="G187" s="131"/>
      <c r="H187" s="132"/>
      <c r="I187" s="129" t="str" cm="1">
        <f t="array" ref="I187">IFERROR(INDEX(InTutoring[],SMALL(IF(InTutoring[Unit 1 Assessment]="Yes",ROW(AssessmentData[])-1),ROW(185:185)),1),"")</f>
        <v/>
      </c>
      <c r="J187" s="129" t="str" cm="1">
        <f t="array" ref="J187">IFERROR(INDEX(InTutoring[],SMALL(IF(InTutoring[Unit 2 Post-Test 1]="Yes",ROW(AssessmentData[])-1),ROW(185:185)),1),"")</f>
        <v/>
      </c>
      <c r="K187" s="129" t="str" cm="1">
        <f t="array" ref="K187">IFERROR(INDEX(InTutoring[],SMALL(IF(InTutoring[Unit 2 Post-Test 2]="Yes",ROW(AssessmentData[])-1),ROW(185:185)),1),"")</f>
        <v/>
      </c>
      <c r="L187" s="129" t="str" cm="1">
        <f t="array" ref="L187">IFERROR(INDEX(InTutoring[],SMALL(IF(InTutoring[Unit 2 Post-Test 3]="Yes",ROW(AssessmentData[])-1),ROW(185:185)),1),"")</f>
        <v/>
      </c>
      <c r="M187" s="129" t="str" cm="1">
        <f t="array" ref="M187">IFERROR(INDEX(InTutoring[],SMALL(IF(InTutoring[Unit 2 Post-Test 4]="Yes",ROW(AssessmentData[])-1),ROW(185:185)),1),"")</f>
        <v/>
      </c>
      <c r="N187" s="129" t="str" cm="1">
        <f t="array" ref="N187">IFERROR(INDEX(InTutoring[],SMALL(IF(InTutoring[Unit 2 Post-Test 5]="Yes",ROW(AssessmentData[])-1),ROW(185:185)),1),"")</f>
        <v/>
      </c>
      <c r="O187" s="132"/>
      <c r="P187" s="129" t="str" cm="1">
        <f t="array" ref="P187">IFERROR(INDEX(InTutoring[],SMALL(IF(InTutoring[Unit 2 Assessment]="Yes",ROW(AssessmentData[])-1),ROW(185:185)),1),"")</f>
        <v/>
      </c>
      <c r="Q187" s="129" t="str" cm="1">
        <f t="array" ref="Q187">IFERROR(INDEX(InTutoring[],SMALL(IF(InTutoring[Unit 3 Post-Test 1]="Yes",ROW(AssessmentData[])-1),ROW(185:185)),1),"")</f>
        <v/>
      </c>
      <c r="R187" s="129" t="str" cm="1">
        <f t="array" ref="R187">IFERROR(INDEX(InTutoring[],SMALL(IF(InTutoring[Unit 3 Post-Test 2]="Yes",ROW(AssessmentData[])-1),ROW(185:185)),1),"")</f>
        <v/>
      </c>
      <c r="S187" s="129" t="str" cm="1">
        <f t="array" ref="S187">IFERROR(INDEX(InTutoring[],SMALL(IF(InTutoring[Unit 3 Post-Test 3]="Yes",ROW(AssessmentData[])-1),ROW(185:185)),1),"")</f>
        <v/>
      </c>
      <c r="T187" s="129" t="str" cm="1">
        <f t="array" ref="T187">IFERROR(INDEX(InTutoring[],SMALL(IF(InTutoring[Unit 3 Post-Test 4]="Yes",ROW(AssessmentData[])-1),ROW(185:185)),1),"")</f>
        <v/>
      </c>
      <c r="U187" s="129" t="str" cm="1">
        <f t="array" ref="U187">IFERROR(INDEX(InTutoring[],SMALL(IF(InTutoring[Unit 3 Post-Test 5]="Yes",ROW(AssessmentData[])-1),ROW(185:185)),1),"")</f>
        <v/>
      </c>
      <c r="V187" s="132"/>
      <c r="W187" s="129" t="str" cm="1">
        <f t="array" ref="W187">IFERROR(INDEX(InTutoring[],SMALL(IF(InTutoring[Unit 3 Assessment]="Yes",ROW(AssessmentData[])-1),ROW(185:185)),1),"")</f>
        <v/>
      </c>
      <c r="X187" s="129" t="str" cm="1">
        <f t="array" ref="X187">IFERROR(INDEX(InTutoring[],SMALL(IF(InTutoring[Unit 4 Post-Test 1]="Yes",ROW(AssessmentData[])-1),ROW(185:185)),1),"")</f>
        <v/>
      </c>
      <c r="Y187" s="129" t="str" cm="1">
        <f t="array" ref="Y187">IFERROR(INDEX(InTutoring[],SMALL(IF(InTutoring[Unit 4 Post-Test 2]="Yes",ROW(AssessmentData[])-1),ROW(185:185)),1),"")</f>
        <v/>
      </c>
      <c r="Z187" s="129" t="str" cm="1">
        <f t="array" ref="Z187">IFERROR(INDEX(InTutoring[],SMALL(IF(InTutoring[Unit 4 Post-Test 3]="Yes",ROW(AssessmentData[])-1),ROW(185:185)),1),"")</f>
        <v/>
      </c>
      <c r="AA187" s="129" t="str" cm="1">
        <f t="array" ref="AA187">IFERROR(INDEX(InTutoring[],SMALL(IF(InTutoring[Unit 4 Post-Test 4]="Yes",ROW(AssessmentData[])-1),ROW(185:185)),1),"")</f>
        <v/>
      </c>
      <c r="AB187" s="129" t="str" cm="1">
        <f t="array" ref="AB187">IFERROR(INDEX(InTutoring[],SMALL(IF(InTutoring[Unit 4 Post-Test 5]="Yes",ROW(AssessmentData[])-1),ROW(185:185)),1),"")</f>
        <v/>
      </c>
      <c r="AC187" s="132"/>
      <c r="AD187" s="129" t="str" cm="1">
        <f t="array" ref="AD187">IFERROR(INDEX(InTutoring[],SMALL(IF(InTutoring[Unit 4 Assessment]="Yes",ROW(AssessmentData[])-1),ROW(185:185)),1),"")</f>
        <v/>
      </c>
      <c r="AE187" s="129" t="str" cm="1">
        <f t="array" ref="AE187">IFERROR(INDEX(InTutoring[],SMALL(IF(InTutoring[Unit 5 Post-Test 1]="Yes",ROW(AssessmentData[])-1),ROW(185:185)),1),"")</f>
        <v/>
      </c>
      <c r="AF187" s="129" t="str" cm="1">
        <f t="array" ref="AF187">IFERROR(INDEX(InTutoring[],SMALL(IF(InTutoring[Unit 5 Post-Test 2]="Yes",ROW(AssessmentData[])-1),ROW(185:185)),1),"")</f>
        <v/>
      </c>
      <c r="AG187" s="129" t="str" cm="1">
        <f t="array" ref="AG187">IFERROR(INDEX(InTutoring[],SMALL(IF(InTutoring[Unit 5 Post-Test 3]="Yes",ROW(AssessmentData[])-1),ROW(185:185)),1),"")</f>
        <v/>
      </c>
      <c r="AH187" s="129" t="str" cm="1">
        <f t="array" ref="AH187">IFERROR(INDEX(InTutoring[],SMALL(IF(InTutoring[Unit 5 Post-Test 4]="Yes",ROW(AssessmentData[])-1),ROW(185:185)),1),"")</f>
        <v/>
      </c>
      <c r="AI187" s="129" t="str" cm="1">
        <f t="array" ref="AI187">IFERROR(INDEX(InTutoring[],SMALL(IF(InTutoring[Unit 5 Post-Test 5]="Yes",ROW(AssessmentData[])-1),ROW(185:185)),1),"")</f>
        <v/>
      </c>
      <c r="AJ187" s="132"/>
      <c r="AK187" s="129" t="str" cm="1">
        <f t="array" ref="AK187">IFERROR(INDEX(InTutoring[],SMALL(IF(InTutoring[Unit 5 Assessment]="Yes",ROW(AssessmentData[])-1),ROW(185:185)),1),"")</f>
        <v/>
      </c>
      <c r="AL187" s="129" t="str" cm="1">
        <f t="array" ref="AL187">IFERROR(INDEX(InTutoring[],SMALL(IF(InTutoring[Unit 6 Post-Test 1]="Yes",ROW(AssessmentData[])-1),ROW(185:185)),1),"")</f>
        <v/>
      </c>
      <c r="AM187" s="129" t="str" cm="1">
        <f t="array" ref="AM187">IFERROR(INDEX(InTutoring[],SMALL(IF(InTutoring[Unit 6 Post-Test 2]="Yes",ROW(AssessmentData[])-1),ROW(185:185)),1),"")</f>
        <v/>
      </c>
      <c r="AN187" s="129" t="str" cm="1">
        <f t="array" ref="AN187">IFERROR(INDEX(InTutoring[],SMALL(IF(InTutoring[Unit 6 Post-Test 3]="Yes",ROW(AssessmentData[])-1),ROW(185:185)),1),"")</f>
        <v/>
      </c>
      <c r="AO187" s="129" t="str" cm="1">
        <f t="array" ref="AO187">IFERROR(INDEX(InTutoring[],SMALL(IF(InTutoring[Unit 6 Post-Test 4]="Yes",ROW(AssessmentData[])-1),ROW(185:185)),1),"")</f>
        <v/>
      </c>
      <c r="AP187" s="129" t="str" cm="1">
        <f t="array" ref="AP187">IFERROR(INDEX(InTutoring[],SMALL(IF(InTutoring[Unit 6 Post-Test 5]="Yes",ROW(AssessmentData[])-1),ROW(185:185)),1),"")</f>
        <v/>
      </c>
    </row>
    <row r="188" spans="2:42" x14ac:dyDescent="0.25">
      <c r="B188" s="129" t="str" cm="1">
        <f t="array" ref="B188">IFERROR(INDEX(InTutoring[],SMALL(IF(InTutoring[BOY Benchmark]="Yes",ROW(AssessmentData[])-1),ROW(186:186)),1),"")</f>
        <v/>
      </c>
      <c r="C188" s="129" t="str" cm="1">
        <f t="array" ref="C188">IFERROR(INDEX(InTutoring[],SMALL(IF(InTutoring[Unit 1 Post-Test 1]="Yes",ROW(AssessmentData[])-1),ROW(186:186)),1),"")</f>
        <v/>
      </c>
      <c r="D188" s="129" t="str" cm="1">
        <f t="array" ref="D188">IFERROR(INDEX(InTutoring[],SMALL(IF(InTutoring[Unit 1 Post-Test 2]="Yes",ROW(AssessmentData[])-1),ROW(186:186)),1),"")</f>
        <v/>
      </c>
      <c r="E188" s="129" t="str" cm="1">
        <f t="array" ref="E188">IFERROR(INDEX(InTutoring[],SMALL(IF(InTutoring[Unit 1 Post-Test 3]="Yes",ROW(AssessmentData[])-1),ROW(186:186)),1),"")</f>
        <v/>
      </c>
      <c r="F188" s="129" t="str" cm="1">
        <f t="array" ref="F188">IFERROR(INDEX(InTutoring[],SMALL(IF(InTutoring[Unit 1 Post-Test 4]="Yes",ROW(AssessmentData[])-1),ROW(186:186)),1),"")</f>
        <v/>
      </c>
      <c r="G188" s="131"/>
      <c r="H188" s="132"/>
      <c r="I188" s="129" t="str" cm="1">
        <f t="array" ref="I188">IFERROR(INDEX(InTutoring[],SMALL(IF(InTutoring[Unit 1 Assessment]="Yes",ROW(AssessmentData[])-1),ROW(186:186)),1),"")</f>
        <v/>
      </c>
      <c r="J188" s="129" t="str" cm="1">
        <f t="array" ref="J188">IFERROR(INDEX(InTutoring[],SMALL(IF(InTutoring[Unit 2 Post-Test 1]="Yes",ROW(AssessmentData[])-1),ROW(186:186)),1),"")</f>
        <v/>
      </c>
      <c r="K188" s="129" t="str" cm="1">
        <f t="array" ref="K188">IFERROR(INDEX(InTutoring[],SMALL(IF(InTutoring[Unit 2 Post-Test 2]="Yes",ROW(AssessmentData[])-1),ROW(186:186)),1),"")</f>
        <v/>
      </c>
      <c r="L188" s="129" t="str" cm="1">
        <f t="array" ref="L188">IFERROR(INDEX(InTutoring[],SMALL(IF(InTutoring[Unit 2 Post-Test 3]="Yes",ROW(AssessmentData[])-1),ROW(186:186)),1),"")</f>
        <v/>
      </c>
      <c r="M188" s="129" t="str" cm="1">
        <f t="array" ref="M188">IFERROR(INDEX(InTutoring[],SMALL(IF(InTutoring[Unit 2 Post-Test 4]="Yes",ROW(AssessmentData[])-1),ROW(186:186)),1),"")</f>
        <v/>
      </c>
      <c r="N188" s="129" t="str" cm="1">
        <f t="array" ref="N188">IFERROR(INDEX(InTutoring[],SMALL(IF(InTutoring[Unit 2 Post-Test 5]="Yes",ROW(AssessmentData[])-1),ROW(186:186)),1),"")</f>
        <v/>
      </c>
      <c r="O188" s="132"/>
      <c r="P188" s="129" t="str" cm="1">
        <f t="array" ref="P188">IFERROR(INDEX(InTutoring[],SMALL(IF(InTutoring[Unit 2 Assessment]="Yes",ROW(AssessmentData[])-1),ROW(186:186)),1),"")</f>
        <v/>
      </c>
      <c r="Q188" s="129" t="str" cm="1">
        <f t="array" ref="Q188">IFERROR(INDEX(InTutoring[],SMALL(IF(InTutoring[Unit 3 Post-Test 1]="Yes",ROW(AssessmentData[])-1),ROW(186:186)),1),"")</f>
        <v/>
      </c>
      <c r="R188" s="129" t="str" cm="1">
        <f t="array" ref="R188">IFERROR(INDEX(InTutoring[],SMALL(IF(InTutoring[Unit 3 Post-Test 2]="Yes",ROW(AssessmentData[])-1),ROW(186:186)),1),"")</f>
        <v/>
      </c>
      <c r="S188" s="129" t="str" cm="1">
        <f t="array" ref="S188">IFERROR(INDEX(InTutoring[],SMALL(IF(InTutoring[Unit 3 Post-Test 3]="Yes",ROW(AssessmentData[])-1),ROW(186:186)),1),"")</f>
        <v/>
      </c>
      <c r="T188" s="129" t="str" cm="1">
        <f t="array" ref="T188">IFERROR(INDEX(InTutoring[],SMALL(IF(InTutoring[Unit 3 Post-Test 4]="Yes",ROW(AssessmentData[])-1),ROW(186:186)),1),"")</f>
        <v/>
      </c>
      <c r="U188" s="129" t="str" cm="1">
        <f t="array" ref="U188">IFERROR(INDEX(InTutoring[],SMALL(IF(InTutoring[Unit 3 Post-Test 5]="Yes",ROW(AssessmentData[])-1),ROW(186:186)),1),"")</f>
        <v/>
      </c>
      <c r="V188" s="132"/>
      <c r="W188" s="129" t="str" cm="1">
        <f t="array" ref="W188">IFERROR(INDEX(InTutoring[],SMALL(IF(InTutoring[Unit 3 Assessment]="Yes",ROW(AssessmentData[])-1),ROW(186:186)),1),"")</f>
        <v/>
      </c>
      <c r="X188" s="129" t="str" cm="1">
        <f t="array" ref="X188">IFERROR(INDEX(InTutoring[],SMALL(IF(InTutoring[Unit 4 Post-Test 1]="Yes",ROW(AssessmentData[])-1),ROW(186:186)),1),"")</f>
        <v/>
      </c>
      <c r="Y188" s="129" t="str" cm="1">
        <f t="array" ref="Y188">IFERROR(INDEX(InTutoring[],SMALL(IF(InTutoring[Unit 4 Post-Test 2]="Yes",ROW(AssessmentData[])-1),ROW(186:186)),1),"")</f>
        <v/>
      </c>
      <c r="Z188" s="129" t="str" cm="1">
        <f t="array" ref="Z188">IFERROR(INDEX(InTutoring[],SMALL(IF(InTutoring[Unit 4 Post-Test 3]="Yes",ROW(AssessmentData[])-1),ROW(186:186)),1),"")</f>
        <v/>
      </c>
      <c r="AA188" s="129" t="str" cm="1">
        <f t="array" ref="AA188">IFERROR(INDEX(InTutoring[],SMALL(IF(InTutoring[Unit 4 Post-Test 4]="Yes",ROW(AssessmentData[])-1),ROW(186:186)),1),"")</f>
        <v/>
      </c>
      <c r="AB188" s="129" t="str" cm="1">
        <f t="array" ref="AB188">IFERROR(INDEX(InTutoring[],SMALL(IF(InTutoring[Unit 4 Post-Test 5]="Yes",ROW(AssessmentData[])-1),ROW(186:186)),1),"")</f>
        <v/>
      </c>
      <c r="AC188" s="132"/>
      <c r="AD188" s="129" t="str" cm="1">
        <f t="array" ref="AD188">IFERROR(INDEX(InTutoring[],SMALL(IF(InTutoring[Unit 4 Assessment]="Yes",ROW(AssessmentData[])-1),ROW(186:186)),1),"")</f>
        <v/>
      </c>
      <c r="AE188" s="129" t="str" cm="1">
        <f t="array" ref="AE188">IFERROR(INDEX(InTutoring[],SMALL(IF(InTutoring[Unit 5 Post-Test 1]="Yes",ROW(AssessmentData[])-1),ROW(186:186)),1),"")</f>
        <v/>
      </c>
      <c r="AF188" s="129" t="str" cm="1">
        <f t="array" ref="AF188">IFERROR(INDEX(InTutoring[],SMALL(IF(InTutoring[Unit 5 Post-Test 2]="Yes",ROW(AssessmentData[])-1),ROW(186:186)),1),"")</f>
        <v/>
      </c>
      <c r="AG188" s="129" t="str" cm="1">
        <f t="array" ref="AG188">IFERROR(INDEX(InTutoring[],SMALL(IF(InTutoring[Unit 5 Post-Test 3]="Yes",ROW(AssessmentData[])-1),ROW(186:186)),1),"")</f>
        <v/>
      </c>
      <c r="AH188" s="129" t="str" cm="1">
        <f t="array" ref="AH188">IFERROR(INDEX(InTutoring[],SMALL(IF(InTutoring[Unit 5 Post-Test 4]="Yes",ROW(AssessmentData[])-1),ROW(186:186)),1),"")</f>
        <v/>
      </c>
      <c r="AI188" s="129" t="str" cm="1">
        <f t="array" ref="AI188">IFERROR(INDEX(InTutoring[],SMALL(IF(InTutoring[Unit 5 Post-Test 5]="Yes",ROW(AssessmentData[])-1),ROW(186:186)),1),"")</f>
        <v/>
      </c>
      <c r="AJ188" s="132"/>
      <c r="AK188" s="129" t="str" cm="1">
        <f t="array" ref="AK188">IFERROR(INDEX(InTutoring[],SMALL(IF(InTutoring[Unit 5 Assessment]="Yes",ROW(AssessmentData[])-1),ROW(186:186)),1),"")</f>
        <v/>
      </c>
      <c r="AL188" s="129" t="str" cm="1">
        <f t="array" ref="AL188">IFERROR(INDEX(InTutoring[],SMALL(IF(InTutoring[Unit 6 Post-Test 1]="Yes",ROW(AssessmentData[])-1),ROW(186:186)),1),"")</f>
        <v/>
      </c>
      <c r="AM188" s="129" t="str" cm="1">
        <f t="array" ref="AM188">IFERROR(INDEX(InTutoring[],SMALL(IF(InTutoring[Unit 6 Post-Test 2]="Yes",ROW(AssessmentData[])-1),ROW(186:186)),1),"")</f>
        <v/>
      </c>
      <c r="AN188" s="129" t="str" cm="1">
        <f t="array" ref="AN188">IFERROR(INDEX(InTutoring[],SMALL(IF(InTutoring[Unit 6 Post-Test 3]="Yes",ROW(AssessmentData[])-1),ROW(186:186)),1),"")</f>
        <v/>
      </c>
      <c r="AO188" s="129" t="str" cm="1">
        <f t="array" ref="AO188">IFERROR(INDEX(InTutoring[],SMALL(IF(InTutoring[Unit 6 Post-Test 4]="Yes",ROW(AssessmentData[])-1),ROW(186:186)),1),"")</f>
        <v/>
      </c>
      <c r="AP188" s="129" t="str" cm="1">
        <f t="array" ref="AP188">IFERROR(INDEX(InTutoring[],SMALL(IF(InTutoring[Unit 6 Post-Test 5]="Yes",ROW(AssessmentData[])-1),ROW(186:186)),1),"")</f>
        <v/>
      </c>
    </row>
    <row r="189" spans="2:42" x14ac:dyDescent="0.25">
      <c r="B189" s="129" t="str" cm="1">
        <f t="array" ref="B189">IFERROR(INDEX(InTutoring[],SMALL(IF(InTutoring[BOY Benchmark]="Yes",ROW(AssessmentData[])-1),ROW(187:187)),1),"")</f>
        <v/>
      </c>
      <c r="C189" s="129" t="str" cm="1">
        <f t="array" ref="C189">IFERROR(INDEX(InTutoring[],SMALL(IF(InTutoring[Unit 1 Post-Test 1]="Yes",ROW(AssessmentData[])-1),ROW(187:187)),1),"")</f>
        <v/>
      </c>
      <c r="D189" s="129" t="str" cm="1">
        <f t="array" ref="D189">IFERROR(INDEX(InTutoring[],SMALL(IF(InTutoring[Unit 1 Post-Test 2]="Yes",ROW(AssessmentData[])-1),ROW(187:187)),1),"")</f>
        <v/>
      </c>
      <c r="E189" s="129" t="str" cm="1">
        <f t="array" ref="E189">IFERROR(INDEX(InTutoring[],SMALL(IF(InTutoring[Unit 1 Post-Test 3]="Yes",ROW(AssessmentData[])-1),ROW(187:187)),1),"")</f>
        <v/>
      </c>
      <c r="F189" s="129" t="str" cm="1">
        <f t="array" ref="F189">IFERROR(INDEX(InTutoring[],SMALL(IF(InTutoring[Unit 1 Post-Test 4]="Yes",ROW(AssessmentData[])-1),ROW(187:187)),1),"")</f>
        <v/>
      </c>
      <c r="G189" s="131"/>
      <c r="H189" s="132"/>
      <c r="I189" s="129" t="str" cm="1">
        <f t="array" ref="I189">IFERROR(INDEX(InTutoring[],SMALL(IF(InTutoring[Unit 1 Assessment]="Yes",ROW(AssessmentData[])-1),ROW(187:187)),1),"")</f>
        <v/>
      </c>
      <c r="J189" s="129" t="str" cm="1">
        <f t="array" ref="J189">IFERROR(INDEX(InTutoring[],SMALL(IF(InTutoring[Unit 2 Post-Test 1]="Yes",ROW(AssessmentData[])-1),ROW(187:187)),1),"")</f>
        <v/>
      </c>
      <c r="K189" s="129" t="str" cm="1">
        <f t="array" ref="K189">IFERROR(INDEX(InTutoring[],SMALL(IF(InTutoring[Unit 2 Post-Test 2]="Yes",ROW(AssessmentData[])-1),ROW(187:187)),1),"")</f>
        <v/>
      </c>
      <c r="L189" s="129" t="str" cm="1">
        <f t="array" ref="L189">IFERROR(INDEX(InTutoring[],SMALL(IF(InTutoring[Unit 2 Post-Test 3]="Yes",ROW(AssessmentData[])-1),ROW(187:187)),1),"")</f>
        <v/>
      </c>
      <c r="M189" s="129" t="str" cm="1">
        <f t="array" ref="M189">IFERROR(INDEX(InTutoring[],SMALL(IF(InTutoring[Unit 2 Post-Test 4]="Yes",ROW(AssessmentData[])-1),ROW(187:187)),1),"")</f>
        <v/>
      </c>
      <c r="N189" s="129" t="str" cm="1">
        <f t="array" ref="N189">IFERROR(INDEX(InTutoring[],SMALL(IF(InTutoring[Unit 2 Post-Test 5]="Yes",ROW(AssessmentData[])-1),ROW(187:187)),1),"")</f>
        <v/>
      </c>
      <c r="O189" s="132"/>
      <c r="P189" s="129" t="str" cm="1">
        <f t="array" ref="P189">IFERROR(INDEX(InTutoring[],SMALL(IF(InTutoring[Unit 2 Assessment]="Yes",ROW(AssessmentData[])-1),ROW(187:187)),1),"")</f>
        <v/>
      </c>
      <c r="Q189" s="129" t="str" cm="1">
        <f t="array" ref="Q189">IFERROR(INDEX(InTutoring[],SMALL(IF(InTutoring[Unit 3 Post-Test 1]="Yes",ROW(AssessmentData[])-1),ROW(187:187)),1),"")</f>
        <v/>
      </c>
      <c r="R189" s="129" t="str" cm="1">
        <f t="array" ref="R189">IFERROR(INDEX(InTutoring[],SMALL(IF(InTutoring[Unit 3 Post-Test 2]="Yes",ROW(AssessmentData[])-1),ROW(187:187)),1),"")</f>
        <v/>
      </c>
      <c r="S189" s="129" t="str" cm="1">
        <f t="array" ref="S189">IFERROR(INDEX(InTutoring[],SMALL(IF(InTutoring[Unit 3 Post-Test 3]="Yes",ROW(AssessmentData[])-1),ROW(187:187)),1),"")</f>
        <v/>
      </c>
      <c r="T189" s="129" t="str" cm="1">
        <f t="array" ref="T189">IFERROR(INDEX(InTutoring[],SMALL(IF(InTutoring[Unit 3 Post-Test 4]="Yes",ROW(AssessmentData[])-1),ROW(187:187)),1),"")</f>
        <v/>
      </c>
      <c r="U189" s="129" t="str" cm="1">
        <f t="array" ref="U189">IFERROR(INDEX(InTutoring[],SMALL(IF(InTutoring[Unit 3 Post-Test 5]="Yes",ROW(AssessmentData[])-1),ROW(187:187)),1),"")</f>
        <v/>
      </c>
      <c r="V189" s="132"/>
      <c r="W189" s="129" t="str" cm="1">
        <f t="array" ref="W189">IFERROR(INDEX(InTutoring[],SMALL(IF(InTutoring[Unit 3 Assessment]="Yes",ROW(AssessmentData[])-1),ROW(187:187)),1),"")</f>
        <v/>
      </c>
      <c r="X189" s="129" t="str" cm="1">
        <f t="array" ref="X189">IFERROR(INDEX(InTutoring[],SMALL(IF(InTutoring[Unit 4 Post-Test 1]="Yes",ROW(AssessmentData[])-1),ROW(187:187)),1),"")</f>
        <v/>
      </c>
      <c r="Y189" s="129" t="str" cm="1">
        <f t="array" ref="Y189">IFERROR(INDEX(InTutoring[],SMALL(IF(InTutoring[Unit 4 Post-Test 2]="Yes",ROW(AssessmentData[])-1),ROW(187:187)),1),"")</f>
        <v/>
      </c>
      <c r="Z189" s="129" t="str" cm="1">
        <f t="array" ref="Z189">IFERROR(INDEX(InTutoring[],SMALL(IF(InTutoring[Unit 4 Post-Test 3]="Yes",ROW(AssessmentData[])-1),ROW(187:187)),1),"")</f>
        <v/>
      </c>
      <c r="AA189" s="129" t="str" cm="1">
        <f t="array" ref="AA189">IFERROR(INDEX(InTutoring[],SMALL(IF(InTutoring[Unit 4 Post-Test 4]="Yes",ROW(AssessmentData[])-1),ROW(187:187)),1),"")</f>
        <v/>
      </c>
      <c r="AB189" s="129" t="str" cm="1">
        <f t="array" ref="AB189">IFERROR(INDEX(InTutoring[],SMALL(IF(InTutoring[Unit 4 Post-Test 5]="Yes",ROW(AssessmentData[])-1),ROW(187:187)),1),"")</f>
        <v/>
      </c>
      <c r="AC189" s="132"/>
      <c r="AD189" s="129" t="str" cm="1">
        <f t="array" ref="AD189">IFERROR(INDEX(InTutoring[],SMALL(IF(InTutoring[Unit 4 Assessment]="Yes",ROW(AssessmentData[])-1),ROW(187:187)),1),"")</f>
        <v/>
      </c>
      <c r="AE189" s="129" t="str" cm="1">
        <f t="array" ref="AE189">IFERROR(INDEX(InTutoring[],SMALL(IF(InTutoring[Unit 5 Post-Test 1]="Yes",ROW(AssessmentData[])-1),ROW(187:187)),1),"")</f>
        <v/>
      </c>
      <c r="AF189" s="129" t="str" cm="1">
        <f t="array" ref="AF189">IFERROR(INDEX(InTutoring[],SMALL(IF(InTutoring[Unit 5 Post-Test 2]="Yes",ROW(AssessmentData[])-1),ROW(187:187)),1),"")</f>
        <v/>
      </c>
      <c r="AG189" s="129" t="str" cm="1">
        <f t="array" ref="AG189">IFERROR(INDEX(InTutoring[],SMALL(IF(InTutoring[Unit 5 Post-Test 3]="Yes",ROW(AssessmentData[])-1),ROW(187:187)),1),"")</f>
        <v/>
      </c>
      <c r="AH189" s="129" t="str" cm="1">
        <f t="array" ref="AH189">IFERROR(INDEX(InTutoring[],SMALL(IF(InTutoring[Unit 5 Post-Test 4]="Yes",ROW(AssessmentData[])-1),ROW(187:187)),1),"")</f>
        <v/>
      </c>
      <c r="AI189" s="129" t="str" cm="1">
        <f t="array" ref="AI189">IFERROR(INDEX(InTutoring[],SMALL(IF(InTutoring[Unit 5 Post-Test 5]="Yes",ROW(AssessmentData[])-1),ROW(187:187)),1),"")</f>
        <v/>
      </c>
      <c r="AJ189" s="132"/>
      <c r="AK189" s="129" t="str" cm="1">
        <f t="array" ref="AK189">IFERROR(INDEX(InTutoring[],SMALL(IF(InTutoring[Unit 5 Assessment]="Yes",ROW(AssessmentData[])-1),ROW(187:187)),1),"")</f>
        <v/>
      </c>
      <c r="AL189" s="129" t="str" cm="1">
        <f t="array" ref="AL189">IFERROR(INDEX(InTutoring[],SMALL(IF(InTutoring[Unit 6 Post-Test 1]="Yes",ROW(AssessmentData[])-1),ROW(187:187)),1),"")</f>
        <v/>
      </c>
      <c r="AM189" s="129" t="str" cm="1">
        <f t="array" ref="AM189">IFERROR(INDEX(InTutoring[],SMALL(IF(InTutoring[Unit 6 Post-Test 2]="Yes",ROW(AssessmentData[])-1),ROW(187:187)),1),"")</f>
        <v/>
      </c>
      <c r="AN189" s="129" t="str" cm="1">
        <f t="array" ref="AN189">IFERROR(INDEX(InTutoring[],SMALL(IF(InTutoring[Unit 6 Post-Test 3]="Yes",ROW(AssessmentData[])-1),ROW(187:187)),1),"")</f>
        <v/>
      </c>
      <c r="AO189" s="129" t="str" cm="1">
        <f t="array" ref="AO189">IFERROR(INDEX(InTutoring[],SMALL(IF(InTutoring[Unit 6 Post-Test 4]="Yes",ROW(AssessmentData[])-1),ROW(187:187)),1),"")</f>
        <v/>
      </c>
      <c r="AP189" s="129" t="str" cm="1">
        <f t="array" ref="AP189">IFERROR(INDEX(InTutoring[],SMALL(IF(InTutoring[Unit 6 Post-Test 5]="Yes",ROW(AssessmentData[])-1),ROW(187:187)),1),"")</f>
        <v/>
      </c>
    </row>
    <row r="190" spans="2:42" x14ac:dyDescent="0.25">
      <c r="B190" s="129" t="str" cm="1">
        <f t="array" ref="B190">IFERROR(INDEX(InTutoring[],SMALL(IF(InTutoring[BOY Benchmark]="Yes",ROW(AssessmentData[])-1),ROW(188:188)),1),"")</f>
        <v/>
      </c>
      <c r="C190" s="129" t="str" cm="1">
        <f t="array" ref="C190">IFERROR(INDEX(InTutoring[],SMALL(IF(InTutoring[Unit 1 Post-Test 1]="Yes",ROW(AssessmentData[])-1),ROW(188:188)),1),"")</f>
        <v/>
      </c>
      <c r="D190" s="129" t="str" cm="1">
        <f t="array" ref="D190">IFERROR(INDEX(InTutoring[],SMALL(IF(InTutoring[Unit 1 Post-Test 2]="Yes",ROW(AssessmentData[])-1),ROW(188:188)),1),"")</f>
        <v/>
      </c>
      <c r="E190" s="129" t="str" cm="1">
        <f t="array" ref="E190">IFERROR(INDEX(InTutoring[],SMALL(IF(InTutoring[Unit 1 Post-Test 3]="Yes",ROW(AssessmentData[])-1),ROW(188:188)),1),"")</f>
        <v/>
      </c>
      <c r="F190" s="129" t="str" cm="1">
        <f t="array" ref="F190">IFERROR(INDEX(InTutoring[],SMALL(IF(InTutoring[Unit 1 Post-Test 4]="Yes",ROW(AssessmentData[])-1),ROW(188:188)),1),"")</f>
        <v/>
      </c>
      <c r="G190" s="131"/>
      <c r="H190" s="132"/>
      <c r="I190" s="129" t="str" cm="1">
        <f t="array" ref="I190">IFERROR(INDEX(InTutoring[],SMALL(IF(InTutoring[Unit 1 Assessment]="Yes",ROW(AssessmentData[])-1),ROW(188:188)),1),"")</f>
        <v/>
      </c>
      <c r="J190" s="129" t="str" cm="1">
        <f t="array" ref="J190">IFERROR(INDEX(InTutoring[],SMALL(IF(InTutoring[Unit 2 Post-Test 1]="Yes",ROW(AssessmentData[])-1),ROW(188:188)),1),"")</f>
        <v/>
      </c>
      <c r="K190" s="129" t="str" cm="1">
        <f t="array" ref="K190">IFERROR(INDEX(InTutoring[],SMALL(IF(InTutoring[Unit 2 Post-Test 2]="Yes",ROW(AssessmentData[])-1),ROW(188:188)),1),"")</f>
        <v/>
      </c>
      <c r="L190" s="129" t="str" cm="1">
        <f t="array" ref="L190">IFERROR(INDEX(InTutoring[],SMALL(IF(InTutoring[Unit 2 Post-Test 3]="Yes",ROW(AssessmentData[])-1),ROW(188:188)),1),"")</f>
        <v/>
      </c>
      <c r="M190" s="129" t="str" cm="1">
        <f t="array" ref="M190">IFERROR(INDEX(InTutoring[],SMALL(IF(InTutoring[Unit 2 Post-Test 4]="Yes",ROW(AssessmentData[])-1),ROW(188:188)),1),"")</f>
        <v/>
      </c>
      <c r="N190" s="129" t="str" cm="1">
        <f t="array" ref="N190">IFERROR(INDEX(InTutoring[],SMALL(IF(InTutoring[Unit 2 Post-Test 5]="Yes",ROW(AssessmentData[])-1),ROW(188:188)),1),"")</f>
        <v/>
      </c>
      <c r="O190" s="132"/>
      <c r="P190" s="129" t="str" cm="1">
        <f t="array" ref="P190">IFERROR(INDEX(InTutoring[],SMALL(IF(InTutoring[Unit 2 Assessment]="Yes",ROW(AssessmentData[])-1),ROW(188:188)),1),"")</f>
        <v/>
      </c>
      <c r="Q190" s="129" t="str" cm="1">
        <f t="array" ref="Q190">IFERROR(INDEX(InTutoring[],SMALL(IF(InTutoring[Unit 3 Post-Test 1]="Yes",ROW(AssessmentData[])-1),ROW(188:188)),1),"")</f>
        <v/>
      </c>
      <c r="R190" s="129" t="str" cm="1">
        <f t="array" ref="R190">IFERROR(INDEX(InTutoring[],SMALL(IF(InTutoring[Unit 3 Post-Test 2]="Yes",ROW(AssessmentData[])-1),ROW(188:188)),1),"")</f>
        <v/>
      </c>
      <c r="S190" s="129" t="str" cm="1">
        <f t="array" ref="S190">IFERROR(INDEX(InTutoring[],SMALL(IF(InTutoring[Unit 3 Post-Test 3]="Yes",ROW(AssessmentData[])-1),ROW(188:188)),1),"")</f>
        <v/>
      </c>
      <c r="T190" s="129" t="str" cm="1">
        <f t="array" ref="T190">IFERROR(INDEX(InTutoring[],SMALL(IF(InTutoring[Unit 3 Post-Test 4]="Yes",ROW(AssessmentData[])-1),ROW(188:188)),1),"")</f>
        <v/>
      </c>
      <c r="U190" s="129" t="str" cm="1">
        <f t="array" ref="U190">IFERROR(INDEX(InTutoring[],SMALL(IF(InTutoring[Unit 3 Post-Test 5]="Yes",ROW(AssessmentData[])-1),ROW(188:188)),1),"")</f>
        <v/>
      </c>
      <c r="V190" s="132"/>
      <c r="W190" s="129" t="str" cm="1">
        <f t="array" ref="W190">IFERROR(INDEX(InTutoring[],SMALL(IF(InTutoring[Unit 3 Assessment]="Yes",ROW(AssessmentData[])-1),ROW(188:188)),1),"")</f>
        <v/>
      </c>
      <c r="X190" s="129" t="str" cm="1">
        <f t="array" ref="X190">IFERROR(INDEX(InTutoring[],SMALL(IF(InTutoring[Unit 4 Post-Test 1]="Yes",ROW(AssessmentData[])-1),ROW(188:188)),1),"")</f>
        <v/>
      </c>
      <c r="Y190" s="129" t="str" cm="1">
        <f t="array" ref="Y190">IFERROR(INDEX(InTutoring[],SMALL(IF(InTutoring[Unit 4 Post-Test 2]="Yes",ROW(AssessmentData[])-1),ROW(188:188)),1),"")</f>
        <v/>
      </c>
      <c r="Z190" s="129" t="str" cm="1">
        <f t="array" ref="Z190">IFERROR(INDEX(InTutoring[],SMALL(IF(InTutoring[Unit 4 Post-Test 3]="Yes",ROW(AssessmentData[])-1),ROW(188:188)),1),"")</f>
        <v/>
      </c>
      <c r="AA190" s="129" t="str" cm="1">
        <f t="array" ref="AA190">IFERROR(INDEX(InTutoring[],SMALL(IF(InTutoring[Unit 4 Post-Test 4]="Yes",ROW(AssessmentData[])-1),ROW(188:188)),1),"")</f>
        <v/>
      </c>
      <c r="AB190" s="129" t="str" cm="1">
        <f t="array" ref="AB190">IFERROR(INDEX(InTutoring[],SMALL(IF(InTutoring[Unit 4 Post-Test 5]="Yes",ROW(AssessmentData[])-1),ROW(188:188)),1),"")</f>
        <v/>
      </c>
      <c r="AC190" s="132"/>
      <c r="AD190" s="129" t="str" cm="1">
        <f t="array" ref="AD190">IFERROR(INDEX(InTutoring[],SMALL(IF(InTutoring[Unit 4 Assessment]="Yes",ROW(AssessmentData[])-1),ROW(188:188)),1),"")</f>
        <v/>
      </c>
      <c r="AE190" s="129" t="str" cm="1">
        <f t="array" ref="AE190">IFERROR(INDEX(InTutoring[],SMALL(IF(InTutoring[Unit 5 Post-Test 1]="Yes",ROW(AssessmentData[])-1),ROW(188:188)),1),"")</f>
        <v/>
      </c>
      <c r="AF190" s="129" t="str" cm="1">
        <f t="array" ref="AF190">IFERROR(INDEX(InTutoring[],SMALL(IF(InTutoring[Unit 5 Post-Test 2]="Yes",ROW(AssessmentData[])-1),ROW(188:188)),1),"")</f>
        <v/>
      </c>
      <c r="AG190" s="129" t="str" cm="1">
        <f t="array" ref="AG190">IFERROR(INDEX(InTutoring[],SMALL(IF(InTutoring[Unit 5 Post-Test 3]="Yes",ROW(AssessmentData[])-1),ROW(188:188)),1),"")</f>
        <v/>
      </c>
      <c r="AH190" s="129" t="str" cm="1">
        <f t="array" ref="AH190">IFERROR(INDEX(InTutoring[],SMALL(IF(InTutoring[Unit 5 Post-Test 4]="Yes",ROW(AssessmentData[])-1),ROW(188:188)),1),"")</f>
        <v/>
      </c>
      <c r="AI190" s="129" t="str" cm="1">
        <f t="array" ref="AI190">IFERROR(INDEX(InTutoring[],SMALL(IF(InTutoring[Unit 5 Post-Test 5]="Yes",ROW(AssessmentData[])-1),ROW(188:188)),1),"")</f>
        <v/>
      </c>
      <c r="AJ190" s="132"/>
      <c r="AK190" s="129" t="str" cm="1">
        <f t="array" ref="AK190">IFERROR(INDEX(InTutoring[],SMALL(IF(InTutoring[Unit 5 Assessment]="Yes",ROW(AssessmentData[])-1),ROW(188:188)),1),"")</f>
        <v/>
      </c>
      <c r="AL190" s="129" t="str" cm="1">
        <f t="array" ref="AL190">IFERROR(INDEX(InTutoring[],SMALL(IF(InTutoring[Unit 6 Post-Test 1]="Yes",ROW(AssessmentData[])-1),ROW(188:188)),1),"")</f>
        <v/>
      </c>
      <c r="AM190" s="129" t="str" cm="1">
        <f t="array" ref="AM190">IFERROR(INDEX(InTutoring[],SMALL(IF(InTutoring[Unit 6 Post-Test 2]="Yes",ROW(AssessmentData[])-1),ROW(188:188)),1),"")</f>
        <v/>
      </c>
      <c r="AN190" s="129" t="str" cm="1">
        <f t="array" ref="AN190">IFERROR(INDEX(InTutoring[],SMALL(IF(InTutoring[Unit 6 Post-Test 3]="Yes",ROW(AssessmentData[])-1),ROW(188:188)),1),"")</f>
        <v/>
      </c>
      <c r="AO190" s="129" t="str" cm="1">
        <f t="array" ref="AO190">IFERROR(INDEX(InTutoring[],SMALL(IF(InTutoring[Unit 6 Post-Test 4]="Yes",ROW(AssessmentData[])-1),ROW(188:188)),1),"")</f>
        <v/>
      </c>
      <c r="AP190" s="129" t="str" cm="1">
        <f t="array" ref="AP190">IFERROR(INDEX(InTutoring[],SMALL(IF(InTutoring[Unit 6 Post-Test 5]="Yes",ROW(AssessmentData[])-1),ROW(188:188)),1),"")</f>
        <v/>
      </c>
    </row>
    <row r="191" spans="2:42" x14ac:dyDescent="0.25">
      <c r="B191" s="129" t="str" cm="1">
        <f t="array" ref="B191">IFERROR(INDEX(InTutoring[],SMALL(IF(InTutoring[BOY Benchmark]="Yes",ROW(AssessmentData[])-1),ROW(189:189)),1),"")</f>
        <v/>
      </c>
      <c r="C191" s="129" t="str" cm="1">
        <f t="array" ref="C191">IFERROR(INDEX(InTutoring[],SMALL(IF(InTutoring[Unit 1 Post-Test 1]="Yes",ROW(AssessmentData[])-1),ROW(189:189)),1),"")</f>
        <v/>
      </c>
      <c r="D191" s="129" t="str" cm="1">
        <f t="array" ref="D191">IFERROR(INDEX(InTutoring[],SMALL(IF(InTutoring[Unit 1 Post-Test 2]="Yes",ROW(AssessmentData[])-1),ROW(189:189)),1),"")</f>
        <v/>
      </c>
      <c r="E191" s="129" t="str" cm="1">
        <f t="array" ref="E191">IFERROR(INDEX(InTutoring[],SMALL(IF(InTutoring[Unit 1 Post-Test 3]="Yes",ROW(AssessmentData[])-1),ROW(189:189)),1),"")</f>
        <v/>
      </c>
      <c r="F191" s="129" t="str" cm="1">
        <f t="array" ref="F191">IFERROR(INDEX(InTutoring[],SMALL(IF(InTutoring[Unit 1 Post-Test 4]="Yes",ROW(AssessmentData[])-1),ROW(189:189)),1),"")</f>
        <v/>
      </c>
      <c r="G191" s="131"/>
      <c r="H191" s="132"/>
      <c r="I191" s="129" t="str" cm="1">
        <f t="array" ref="I191">IFERROR(INDEX(InTutoring[],SMALL(IF(InTutoring[Unit 1 Assessment]="Yes",ROW(AssessmentData[])-1),ROW(189:189)),1),"")</f>
        <v/>
      </c>
      <c r="J191" s="129" t="str" cm="1">
        <f t="array" ref="J191">IFERROR(INDEX(InTutoring[],SMALL(IF(InTutoring[Unit 2 Post-Test 1]="Yes",ROW(AssessmentData[])-1),ROW(189:189)),1),"")</f>
        <v/>
      </c>
      <c r="K191" s="129" t="str" cm="1">
        <f t="array" ref="K191">IFERROR(INDEX(InTutoring[],SMALL(IF(InTutoring[Unit 2 Post-Test 2]="Yes",ROW(AssessmentData[])-1),ROW(189:189)),1),"")</f>
        <v/>
      </c>
      <c r="L191" s="129" t="str" cm="1">
        <f t="array" ref="L191">IFERROR(INDEX(InTutoring[],SMALL(IF(InTutoring[Unit 2 Post-Test 3]="Yes",ROW(AssessmentData[])-1),ROW(189:189)),1),"")</f>
        <v/>
      </c>
      <c r="M191" s="129" t="str" cm="1">
        <f t="array" ref="M191">IFERROR(INDEX(InTutoring[],SMALL(IF(InTutoring[Unit 2 Post-Test 4]="Yes",ROW(AssessmentData[])-1),ROW(189:189)),1),"")</f>
        <v/>
      </c>
      <c r="N191" s="129" t="str" cm="1">
        <f t="array" ref="N191">IFERROR(INDEX(InTutoring[],SMALL(IF(InTutoring[Unit 2 Post-Test 5]="Yes",ROW(AssessmentData[])-1),ROW(189:189)),1),"")</f>
        <v/>
      </c>
      <c r="O191" s="132"/>
      <c r="P191" s="129" t="str" cm="1">
        <f t="array" ref="P191">IFERROR(INDEX(InTutoring[],SMALL(IF(InTutoring[Unit 2 Assessment]="Yes",ROW(AssessmentData[])-1),ROW(189:189)),1),"")</f>
        <v/>
      </c>
      <c r="Q191" s="129" t="str" cm="1">
        <f t="array" ref="Q191">IFERROR(INDEX(InTutoring[],SMALL(IF(InTutoring[Unit 3 Post-Test 1]="Yes",ROW(AssessmentData[])-1),ROW(189:189)),1),"")</f>
        <v/>
      </c>
      <c r="R191" s="129" t="str" cm="1">
        <f t="array" ref="R191">IFERROR(INDEX(InTutoring[],SMALL(IF(InTutoring[Unit 3 Post-Test 2]="Yes",ROW(AssessmentData[])-1),ROW(189:189)),1),"")</f>
        <v/>
      </c>
      <c r="S191" s="129" t="str" cm="1">
        <f t="array" ref="S191">IFERROR(INDEX(InTutoring[],SMALL(IF(InTutoring[Unit 3 Post-Test 3]="Yes",ROW(AssessmentData[])-1),ROW(189:189)),1),"")</f>
        <v/>
      </c>
      <c r="T191" s="129" t="str" cm="1">
        <f t="array" ref="T191">IFERROR(INDEX(InTutoring[],SMALL(IF(InTutoring[Unit 3 Post-Test 4]="Yes",ROW(AssessmentData[])-1),ROW(189:189)),1),"")</f>
        <v/>
      </c>
      <c r="U191" s="129" t="str" cm="1">
        <f t="array" ref="U191">IFERROR(INDEX(InTutoring[],SMALL(IF(InTutoring[Unit 3 Post-Test 5]="Yes",ROW(AssessmentData[])-1),ROW(189:189)),1),"")</f>
        <v/>
      </c>
      <c r="V191" s="132"/>
      <c r="W191" s="129" t="str" cm="1">
        <f t="array" ref="W191">IFERROR(INDEX(InTutoring[],SMALL(IF(InTutoring[Unit 3 Assessment]="Yes",ROW(AssessmentData[])-1),ROW(189:189)),1),"")</f>
        <v/>
      </c>
      <c r="X191" s="129" t="str" cm="1">
        <f t="array" ref="X191">IFERROR(INDEX(InTutoring[],SMALL(IF(InTutoring[Unit 4 Post-Test 1]="Yes",ROW(AssessmentData[])-1),ROW(189:189)),1),"")</f>
        <v/>
      </c>
      <c r="Y191" s="129" t="str" cm="1">
        <f t="array" ref="Y191">IFERROR(INDEX(InTutoring[],SMALL(IF(InTutoring[Unit 4 Post-Test 2]="Yes",ROW(AssessmentData[])-1),ROW(189:189)),1),"")</f>
        <v/>
      </c>
      <c r="Z191" s="129" t="str" cm="1">
        <f t="array" ref="Z191">IFERROR(INDEX(InTutoring[],SMALL(IF(InTutoring[Unit 4 Post-Test 3]="Yes",ROW(AssessmentData[])-1),ROW(189:189)),1),"")</f>
        <v/>
      </c>
      <c r="AA191" s="129" t="str" cm="1">
        <f t="array" ref="AA191">IFERROR(INDEX(InTutoring[],SMALL(IF(InTutoring[Unit 4 Post-Test 4]="Yes",ROW(AssessmentData[])-1),ROW(189:189)),1),"")</f>
        <v/>
      </c>
      <c r="AB191" s="129" t="str" cm="1">
        <f t="array" ref="AB191">IFERROR(INDEX(InTutoring[],SMALL(IF(InTutoring[Unit 4 Post-Test 5]="Yes",ROW(AssessmentData[])-1),ROW(189:189)),1),"")</f>
        <v/>
      </c>
      <c r="AC191" s="132"/>
      <c r="AD191" s="129" t="str" cm="1">
        <f t="array" ref="AD191">IFERROR(INDEX(InTutoring[],SMALL(IF(InTutoring[Unit 4 Assessment]="Yes",ROW(AssessmentData[])-1),ROW(189:189)),1),"")</f>
        <v/>
      </c>
      <c r="AE191" s="129" t="str" cm="1">
        <f t="array" ref="AE191">IFERROR(INDEX(InTutoring[],SMALL(IF(InTutoring[Unit 5 Post-Test 1]="Yes",ROW(AssessmentData[])-1),ROW(189:189)),1),"")</f>
        <v/>
      </c>
      <c r="AF191" s="129" t="str" cm="1">
        <f t="array" ref="AF191">IFERROR(INDEX(InTutoring[],SMALL(IF(InTutoring[Unit 5 Post-Test 2]="Yes",ROW(AssessmentData[])-1),ROW(189:189)),1),"")</f>
        <v/>
      </c>
      <c r="AG191" s="129" t="str" cm="1">
        <f t="array" ref="AG191">IFERROR(INDEX(InTutoring[],SMALL(IF(InTutoring[Unit 5 Post-Test 3]="Yes",ROW(AssessmentData[])-1),ROW(189:189)),1),"")</f>
        <v/>
      </c>
      <c r="AH191" s="129" t="str" cm="1">
        <f t="array" ref="AH191">IFERROR(INDEX(InTutoring[],SMALL(IF(InTutoring[Unit 5 Post-Test 4]="Yes",ROW(AssessmentData[])-1),ROW(189:189)),1),"")</f>
        <v/>
      </c>
      <c r="AI191" s="129" t="str" cm="1">
        <f t="array" ref="AI191">IFERROR(INDEX(InTutoring[],SMALL(IF(InTutoring[Unit 5 Post-Test 5]="Yes",ROW(AssessmentData[])-1),ROW(189:189)),1),"")</f>
        <v/>
      </c>
      <c r="AJ191" s="132"/>
      <c r="AK191" s="129" t="str" cm="1">
        <f t="array" ref="AK191">IFERROR(INDEX(InTutoring[],SMALL(IF(InTutoring[Unit 5 Assessment]="Yes",ROW(AssessmentData[])-1),ROW(189:189)),1),"")</f>
        <v/>
      </c>
      <c r="AL191" s="129" t="str" cm="1">
        <f t="array" ref="AL191">IFERROR(INDEX(InTutoring[],SMALL(IF(InTutoring[Unit 6 Post-Test 1]="Yes",ROW(AssessmentData[])-1),ROW(189:189)),1),"")</f>
        <v/>
      </c>
      <c r="AM191" s="129" t="str" cm="1">
        <f t="array" ref="AM191">IFERROR(INDEX(InTutoring[],SMALL(IF(InTutoring[Unit 6 Post-Test 2]="Yes",ROW(AssessmentData[])-1),ROW(189:189)),1),"")</f>
        <v/>
      </c>
      <c r="AN191" s="129" t="str" cm="1">
        <f t="array" ref="AN191">IFERROR(INDEX(InTutoring[],SMALL(IF(InTutoring[Unit 6 Post-Test 3]="Yes",ROW(AssessmentData[])-1),ROW(189:189)),1),"")</f>
        <v/>
      </c>
      <c r="AO191" s="129" t="str" cm="1">
        <f t="array" ref="AO191">IFERROR(INDEX(InTutoring[],SMALL(IF(InTutoring[Unit 6 Post-Test 4]="Yes",ROW(AssessmentData[])-1),ROW(189:189)),1),"")</f>
        <v/>
      </c>
      <c r="AP191" s="129" t="str" cm="1">
        <f t="array" ref="AP191">IFERROR(INDEX(InTutoring[],SMALL(IF(InTutoring[Unit 6 Post-Test 5]="Yes",ROW(AssessmentData[])-1),ROW(189:189)),1),"")</f>
        <v/>
      </c>
    </row>
    <row r="192" spans="2:42" x14ac:dyDescent="0.25">
      <c r="B192" s="129" t="str" cm="1">
        <f t="array" ref="B192">IFERROR(INDEX(InTutoring[],SMALL(IF(InTutoring[BOY Benchmark]="Yes",ROW(AssessmentData[])-1),ROW(190:190)),1),"")</f>
        <v/>
      </c>
      <c r="C192" s="129" t="str" cm="1">
        <f t="array" ref="C192">IFERROR(INDEX(InTutoring[],SMALL(IF(InTutoring[Unit 1 Post-Test 1]="Yes",ROW(AssessmentData[])-1),ROW(190:190)),1),"")</f>
        <v/>
      </c>
      <c r="D192" s="129" t="str" cm="1">
        <f t="array" ref="D192">IFERROR(INDEX(InTutoring[],SMALL(IF(InTutoring[Unit 1 Post-Test 2]="Yes",ROW(AssessmentData[])-1),ROW(190:190)),1),"")</f>
        <v/>
      </c>
      <c r="E192" s="129" t="str" cm="1">
        <f t="array" ref="E192">IFERROR(INDEX(InTutoring[],SMALL(IF(InTutoring[Unit 1 Post-Test 3]="Yes",ROW(AssessmentData[])-1),ROW(190:190)),1),"")</f>
        <v/>
      </c>
      <c r="F192" s="129" t="str" cm="1">
        <f t="array" ref="F192">IFERROR(INDEX(InTutoring[],SMALL(IF(InTutoring[Unit 1 Post-Test 4]="Yes",ROW(AssessmentData[])-1),ROW(190:190)),1),"")</f>
        <v/>
      </c>
      <c r="G192" s="131"/>
      <c r="H192" s="132"/>
      <c r="I192" s="129" t="str" cm="1">
        <f t="array" ref="I192">IFERROR(INDEX(InTutoring[],SMALL(IF(InTutoring[Unit 1 Assessment]="Yes",ROW(AssessmentData[])-1),ROW(190:190)),1),"")</f>
        <v/>
      </c>
      <c r="J192" s="129" t="str" cm="1">
        <f t="array" ref="J192">IFERROR(INDEX(InTutoring[],SMALL(IF(InTutoring[Unit 2 Post-Test 1]="Yes",ROW(AssessmentData[])-1),ROW(190:190)),1),"")</f>
        <v/>
      </c>
      <c r="K192" s="129" t="str" cm="1">
        <f t="array" ref="K192">IFERROR(INDEX(InTutoring[],SMALL(IF(InTutoring[Unit 2 Post-Test 2]="Yes",ROW(AssessmentData[])-1),ROW(190:190)),1),"")</f>
        <v/>
      </c>
      <c r="L192" s="129" t="str" cm="1">
        <f t="array" ref="L192">IFERROR(INDEX(InTutoring[],SMALL(IF(InTutoring[Unit 2 Post-Test 3]="Yes",ROW(AssessmentData[])-1),ROW(190:190)),1),"")</f>
        <v/>
      </c>
      <c r="M192" s="129" t="str" cm="1">
        <f t="array" ref="M192">IFERROR(INDEX(InTutoring[],SMALL(IF(InTutoring[Unit 2 Post-Test 4]="Yes",ROW(AssessmentData[])-1),ROW(190:190)),1),"")</f>
        <v/>
      </c>
      <c r="N192" s="129" t="str" cm="1">
        <f t="array" ref="N192">IFERROR(INDEX(InTutoring[],SMALL(IF(InTutoring[Unit 2 Post-Test 5]="Yes",ROW(AssessmentData[])-1),ROW(190:190)),1),"")</f>
        <v/>
      </c>
      <c r="O192" s="132"/>
      <c r="P192" s="129" t="str" cm="1">
        <f t="array" ref="P192">IFERROR(INDEX(InTutoring[],SMALL(IF(InTutoring[Unit 2 Assessment]="Yes",ROW(AssessmentData[])-1),ROW(190:190)),1),"")</f>
        <v/>
      </c>
      <c r="Q192" s="129" t="str" cm="1">
        <f t="array" ref="Q192">IFERROR(INDEX(InTutoring[],SMALL(IF(InTutoring[Unit 3 Post-Test 1]="Yes",ROW(AssessmentData[])-1),ROW(190:190)),1),"")</f>
        <v/>
      </c>
      <c r="R192" s="129" t="str" cm="1">
        <f t="array" ref="R192">IFERROR(INDEX(InTutoring[],SMALL(IF(InTutoring[Unit 3 Post-Test 2]="Yes",ROW(AssessmentData[])-1),ROW(190:190)),1),"")</f>
        <v/>
      </c>
      <c r="S192" s="129" t="str" cm="1">
        <f t="array" ref="S192">IFERROR(INDEX(InTutoring[],SMALL(IF(InTutoring[Unit 3 Post-Test 3]="Yes",ROW(AssessmentData[])-1),ROW(190:190)),1),"")</f>
        <v/>
      </c>
      <c r="T192" s="129" t="str" cm="1">
        <f t="array" ref="T192">IFERROR(INDEX(InTutoring[],SMALL(IF(InTutoring[Unit 3 Post-Test 4]="Yes",ROW(AssessmentData[])-1),ROW(190:190)),1),"")</f>
        <v/>
      </c>
      <c r="U192" s="129" t="str" cm="1">
        <f t="array" ref="U192">IFERROR(INDEX(InTutoring[],SMALL(IF(InTutoring[Unit 3 Post-Test 5]="Yes",ROW(AssessmentData[])-1),ROW(190:190)),1),"")</f>
        <v/>
      </c>
      <c r="V192" s="132"/>
      <c r="W192" s="129" t="str" cm="1">
        <f t="array" ref="W192">IFERROR(INDEX(InTutoring[],SMALL(IF(InTutoring[Unit 3 Assessment]="Yes",ROW(AssessmentData[])-1),ROW(190:190)),1),"")</f>
        <v/>
      </c>
      <c r="X192" s="129" t="str" cm="1">
        <f t="array" ref="X192">IFERROR(INDEX(InTutoring[],SMALL(IF(InTutoring[Unit 4 Post-Test 1]="Yes",ROW(AssessmentData[])-1),ROW(190:190)),1),"")</f>
        <v/>
      </c>
      <c r="Y192" s="129" t="str" cm="1">
        <f t="array" ref="Y192">IFERROR(INDEX(InTutoring[],SMALL(IF(InTutoring[Unit 4 Post-Test 2]="Yes",ROW(AssessmentData[])-1),ROW(190:190)),1),"")</f>
        <v/>
      </c>
      <c r="Z192" s="129" t="str" cm="1">
        <f t="array" ref="Z192">IFERROR(INDEX(InTutoring[],SMALL(IF(InTutoring[Unit 4 Post-Test 3]="Yes",ROW(AssessmentData[])-1),ROW(190:190)),1),"")</f>
        <v/>
      </c>
      <c r="AA192" s="129" t="str" cm="1">
        <f t="array" ref="AA192">IFERROR(INDEX(InTutoring[],SMALL(IF(InTutoring[Unit 4 Post-Test 4]="Yes",ROW(AssessmentData[])-1),ROW(190:190)),1),"")</f>
        <v/>
      </c>
      <c r="AB192" s="129" t="str" cm="1">
        <f t="array" ref="AB192">IFERROR(INDEX(InTutoring[],SMALL(IF(InTutoring[Unit 4 Post-Test 5]="Yes",ROW(AssessmentData[])-1),ROW(190:190)),1),"")</f>
        <v/>
      </c>
      <c r="AC192" s="132"/>
      <c r="AD192" s="129" t="str" cm="1">
        <f t="array" ref="AD192">IFERROR(INDEX(InTutoring[],SMALL(IF(InTutoring[Unit 4 Assessment]="Yes",ROW(AssessmentData[])-1),ROW(190:190)),1),"")</f>
        <v/>
      </c>
      <c r="AE192" s="129" t="str" cm="1">
        <f t="array" ref="AE192">IFERROR(INDEX(InTutoring[],SMALL(IF(InTutoring[Unit 5 Post-Test 1]="Yes",ROW(AssessmentData[])-1),ROW(190:190)),1),"")</f>
        <v/>
      </c>
      <c r="AF192" s="129" t="str" cm="1">
        <f t="array" ref="AF192">IFERROR(INDEX(InTutoring[],SMALL(IF(InTutoring[Unit 5 Post-Test 2]="Yes",ROW(AssessmentData[])-1),ROW(190:190)),1),"")</f>
        <v/>
      </c>
      <c r="AG192" s="129" t="str" cm="1">
        <f t="array" ref="AG192">IFERROR(INDEX(InTutoring[],SMALL(IF(InTutoring[Unit 5 Post-Test 3]="Yes",ROW(AssessmentData[])-1),ROW(190:190)),1),"")</f>
        <v/>
      </c>
      <c r="AH192" s="129" t="str" cm="1">
        <f t="array" ref="AH192">IFERROR(INDEX(InTutoring[],SMALL(IF(InTutoring[Unit 5 Post-Test 4]="Yes",ROW(AssessmentData[])-1),ROW(190:190)),1),"")</f>
        <v/>
      </c>
      <c r="AI192" s="129" t="str" cm="1">
        <f t="array" ref="AI192">IFERROR(INDEX(InTutoring[],SMALL(IF(InTutoring[Unit 5 Post-Test 5]="Yes",ROW(AssessmentData[])-1),ROW(190:190)),1),"")</f>
        <v/>
      </c>
      <c r="AJ192" s="132"/>
      <c r="AK192" s="129" t="str" cm="1">
        <f t="array" ref="AK192">IFERROR(INDEX(InTutoring[],SMALL(IF(InTutoring[Unit 5 Assessment]="Yes",ROW(AssessmentData[])-1),ROW(190:190)),1),"")</f>
        <v/>
      </c>
      <c r="AL192" s="129" t="str" cm="1">
        <f t="array" ref="AL192">IFERROR(INDEX(InTutoring[],SMALL(IF(InTutoring[Unit 6 Post-Test 1]="Yes",ROW(AssessmentData[])-1),ROW(190:190)),1),"")</f>
        <v/>
      </c>
      <c r="AM192" s="129" t="str" cm="1">
        <f t="array" ref="AM192">IFERROR(INDEX(InTutoring[],SMALL(IF(InTutoring[Unit 6 Post-Test 2]="Yes",ROW(AssessmentData[])-1),ROW(190:190)),1),"")</f>
        <v/>
      </c>
      <c r="AN192" s="129" t="str" cm="1">
        <f t="array" ref="AN192">IFERROR(INDEX(InTutoring[],SMALL(IF(InTutoring[Unit 6 Post-Test 3]="Yes",ROW(AssessmentData[])-1),ROW(190:190)),1),"")</f>
        <v/>
      </c>
      <c r="AO192" s="129" t="str" cm="1">
        <f t="array" ref="AO192">IFERROR(INDEX(InTutoring[],SMALL(IF(InTutoring[Unit 6 Post-Test 4]="Yes",ROW(AssessmentData[])-1),ROW(190:190)),1),"")</f>
        <v/>
      </c>
      <c r="AP192" s="129" t="str" cm="1">
        <f t="array" ref="AP192">IFERROR(INDEX(InTutoring[],SMALL(IF(InTutoring[Unit 6 Post-Test 5]="Yes",ROW(AssessmentData[])-1),ROW(190:190)),1),"")</f>
        <v/>
      </c>
    </row>
    <row r="193" spans="2:42" x14ac:dyDescent="0.25">
      <c r="B193" s="129" t="str" cm="1">
        <f t="array" ref="B193">IFERROR(INDEX(InTutoring[],SMALL(IF(InTutoring[BOY Benchmark]="Yes",ROW(AssessmentData[])-1),ROW(191:191)),1),"")</f>
        <v/>
      </c>
      <c r="C193" s="129" t="str" cm="1">
        <f t="array" ref="C193">IFERROR(INDEX(InTutoring[],SMALL(IF(InTutoring[Unit 1 Post-Test 1]="Yes",ROW(AssessmentData[])-1),ROW(191:191)),1),"")</f>
        <v/>
      </c>
      <c r="D193" s="129" t="str" cm="1">
        <f t="array" ref="D193">IFERROR(INDEX(InTutoring[],SMALL(IF(InTutoring[Unit 1 Post-Test 2]="Yes",ROW(AssessmentData[])-1),ROW(191:191)),1),"")</f>
        <v/>
      </c>
      <c r="E193" s="129" t="str" cm="1">
        <f t="array" ref="E193">IFERROR(INDEX(InTutoring[],SMALL(IF(InTutoring[Unit 1 Post-Test 3]="Yes",ROW(AssessmentData[])-1),ROW(191:191)),1),"")</f>
        <v/>
      </c>
      <c r="F193" s="129" t="str" cm="1">
        <f t="array" ref="F193">IFERROR(INDEX(InTutoring[],SMALL(IF(InTutoring[Unit 1 Post-Test 4]="Yes",ROW(AssessmentData[])-1),ROW(191:191)),1),"")</f>
        <v/>
      </c>
      <c r="G193" s="131"/>
      <c r="H193" s="132"/>
      <c r="I193" s="129" t="str" cm="1">
        <f t="array" ref="I193">IFERROR(INDEX(InTutoring[],SMALL(IF(InTutoring[Unit 1 Assessment]="Yes",ROW(AssessmentData[])-1),ROW(191:191)),1),"")</f>
        <v/>
      </c>
      <c r="J193" s="129" t="str" cm="1">
        <f t="array" ref="J193">IFERROR(INDEX(InTutoring[],SMALL(IF(InTutoring[Unit 2 Post-Test 1]="Yes",ROW(AssessmentData[])-1),ROW(191:191)),1),"")</f>
        <v/>
      </c>
      <c r="K193" s="129" t="str" cm="1">
        <f t="array" ref="K193">IFERROR(INDEX(InTutoring[],SMALL(IF(InTutoring[Unit 2 Post-Test 2]="Yes",ROW(AssessmentData[])-1),ROW(191:191)),1),"")</f>
        <v/>
      </c>
      <c r="L193" s="129" t="str" cm="1">
        <f t="array" ref="L193">IFERROR(INDEX(InTutoring[],SMALL(IF(InTutoring[Unit 2 Post-Test 3]="Yes",ROW(AssessmentData[])-1),ROW(191:191)),1),"")</f>
        <v/>
      </c>
      <c r="M193" s="129" t="str" cm="1">
        <f t="array" ref="M193">IFERROR(INDEX(InTutoring[],SMALL(IF(InTutoring[Unit 2 Post-Test 4]="Yes",ROW(AssessmentData[])-1),ROW(191:191)),1),"")</f>
        <v/>
      </c>
      <c r="N193" s="129" t="str" cm="1">
        <f t="array" ref="N193">IFERROR(INDEX(InTutoring[],SMALL(IF(InTutoring[Unit 2 Post-Test 5]="Yes",ROW(AssessmentData[])-1),ROW(191:191)),1),"")</f>
        <v/>
      </c>
      <c r="O193" s="132"/>
      <c r="P193" s="129" t="str" cm="1">
        <f t="array" ref="P193">IFERROR(INDEX(InTutoring[],SMALL(IF(InTutoring[Unit 2 Assessment]="Yes",ROW(AssessmentData[])-1),ROW(191:191)),1),"")</f>
        <v/>
      </c>
      <c r="Q193" s="129" t="str" cm="1">
        <f t="array" ref="Q193">IFERROR(INDEX(InTutoring[],SMALL(IF(InTutoring[Unit 3 Post-Test 1]="Yes",ROW(AssessmentData[])-1),ROW(191:191)),1),"")</f>
        <v/>
      </c>
      <c r="R193" s="129" t="str" cm="1">
        <f t="array" ref="R193">IFERROR(INDEX(InTutoring[],SMALL(IF(InTutoring[Unit 3 Post-Test 2]="Yes",ROW(AssessmentData[])-1),ROW(191:191)),1),"")</f>
        <v/>
      </c>
      <c r="S193" s="129" t="str" cm="1">
        <f t="array" ref="S193">IFERROR(INDEX(InTutoring[],SMALL(IF(InTutoring[Unit 3 Post-Test 3]="Yes",ROW(AssessmentData[])-1),ROW(191:191)),1),"")</f>
        <v/>
      </c>
      <c r="T193" s="129" t="str" cm="1">
        <f t="array" ref="T193">IFERROR(INDEX(InTutoring[],SMALL(IF(InTutoring[Unit 3 Post-Test 4]="Yes",ROW(AssessmentData[])-1),ROW(191:191)),1),"")</f>
        <v/>
      </c>
      <c r="U193" s="129" t="str" cm="1">
        <f t="array" ref="U193">IFERROR(INDEX(InTutoring[],SMALL(IF(InTutoring[Unit 3 Post-Test 5]="Yes",ROW(AssessmentData[])-1),ROW(191:191)),1),"")</f>
        <v/>
      </c>
      <c r="V193" s="132"/>
      <c r="W193" s="129" t="str" cm="1">
        <f t="array" ref="W193">IFERROR(INDEX(InTutoring[],SMALL(IF(InTutoring[Unit 3 Assessment]="Yes",ROW(AssessmentData[])-1),ROW(191:191)),1),"")</f>
        <v/>
      </c>
      <c r="X193" s="129" t="str" cm="1">
        <f t="array" ref="X193">IFERROR(INDEX(InTutoring[],SMALL(IF(InTutoring[Unit 4 Post-Test 1]="Yes",ROW(AssessmentData[])-1),ROW(191:191)),1),"")</f>
        <v/>
      </c>
      <c r="Y193" s="129" t="str" cm="1">
        <f t="array" ref="Y193">IFERROR(INDEX(InTutoring[],SMALL(IF(InTutoring[Unit 4 Post-Test 2]="Yes",ROW(AssessmentData[])-1),ROW(191:191)),1),"")</f>
        <v/>
      </c>
      <c r="Z193" s="129" t="str" cm="1">
        <f t="array" ref="Z193">IFERROR(INDEX(InTutoring[],SMALL(IF(InTutoring[Unit 4 Post-Test 3]="Yes",ROW(AssessmentData[])-1),ROW(191:191)),1),"")</f>
        <v/>
      </c>
      <c r="AA193" s="129" t="str" cm="1">
        <f t="array" ref="AA193">IFERROR(INDEX(InTutoring[],SMALL(IF(InTutoring[Unit 4 Post-Test 4]="Yes",ROW(AssessmentData[])-1),ROW(191:191)),1),"")</f>
        <v/>
      </c>
      <c r="AB193" s="129" t="str" cm="1">
        <f t="array" ref="AB193">IFERROR(INDEX(InTutoring[],SMALL(IF(InTutoring[Unit 4 Post-Test 5]="Yes",ROW(AssessmentData[])-1),ROW(191:191)),1),"")</f>
        <v/>
      </c>
      <c r="AC193" s="132"/>
      <c r="AD193" s="129" t="str" cm="1">
        <f t="array" ref="AD193">IFERROR(INDEX(InTutoring[],SMALL(IF(InTutoring[Unit 4 Assessment]="Yes",ROW(AssessmentData[])-1),ROW(191:191)),1),"")</f>
        <v/>
      </c>
      <c r="AE193" s="129" t="str" cm="1">
        <f t="array" ref="AE193">IFERROR(INDEX(InTutoring[],SMALL(IF(InTutoring[Unit 5 Post-Test 1]="Yes",ROW(AssessmentData[])-1),ROW(191:191)),1),"")</f>
        <v/>
      </c>
      <c r="AF193" s="129" t="str" cm="1">
        <f t="array" ref="AF193">IFERROR(INDEX(InTutoring[],SMALL(IF(InTutoring[Unit 5 Post-Test 2]="Yes",ROW(AssessmentData[])-1),ROW(191:191)),1),"")</f>
        <v/>
      </c>
      <c r="AG193" s="129" t="str" cm="1">
        <f t="array" ref="AG193">IFERROR(INDEX(InTutoring[],SMALL(IF(InTutoring[Unit 5 Post-Test 3]="Yes",ROW(AssessmentData[])-1),ROW(191:191)),1),"")</f>
        <v/>
      </c>
      <c r="AH193" s="129" t="str" cm="1">
        <f t="array" ref="AH193">IFERROR(INDEX(InTutoring[],SMALL(IF(InTutoring[Unit 5 Post-Test 4]="Yes",ROW(AssessmentData[])-1),ROW(191:191)),1),"")</f>
        <v/>
      </c>
      <c r="AI193" s="129" t="str" cm="1">
        <f t="array" ref="AI193">IFERROR(INDEX(InTutoring[],SMALL(IF(InTutoring[Unit 5 Post-Test 5]="Yes",ROW(AssessmentData[])-1),ROW(191:191)),1),"")</f>
        <v/>
      </c>
      <c r="AJ193" s="132"/>
      <c r="AK193" s="129" t="str" cm="1">
        <f t="array" ref="AK193">IFERROR(INDEX(InTutoring[],SMALL(IF(InTutoring[Unit 5 Assessment]="Yes",ROW(AssessmentData[])-1),ROW(191:191)),1),"")</f>
        <v/>
      </c>
      <c r="AL193" s="129" t="str" cm="1">
        <f t="array" ref="AL193">IFERROR(INDEX(InTutoring[],SMALL(IF(InTutoring[Unit 6 Post-Test 1]="Yes",ROW(AssessmentData[])-1),ROW(191:191)),1),"")</f>
        <v/>
      </c>
      <c r="AM193" s="129" t="str" cm="1">
        <f t="array" ref="AM193">IFERROR(INDEX(InTutoring[],SMALL(IF(InTutoring[Unit 6 Post-Test 2]="Yes",ROW(AssessmentData[])-1),ROW(191:191)),1),"")</f>
        <v/>
      </c>
      <c r="AN193" s="129" t="str" cm="1">
        <f t="array" ref="AN193">IFERROR(INDEX(InTutoring[],SMALL(IF(InTutoring[Unit 6 Post-Test 3]="Yes",ROW(AssessmentData[])-1),ROW(191:191)),1),"")</f>
        <v/>
      </c>
      <c r="AO193" s="129" t="str" cm="1">
        <f t="array" ref="AO193">IFERROR(INDEX(InTutoring[],SMALL(IF(InTutoring[Unit 6 Post-Test 4]="Yes",ROW(AssessmentData[])-1),ROW(191:191)),1),"")</f>
        <v/>
      </c>
      <c r="AP193" s="129" t="str" cm="1">
        <f t="array" ref="AP193">IFERROR(INDEX(InTutoring[],SMALL(IF(InTutoring[Unit 6 Post-Test 5]="Yes",ROW(AssessmentData[])-1),ROW(191:191)),1),"")</f>
        <v/>
      </c>
    </row>
    <row r="194" spans="2:42" x14ac:dyDescent="0.25">
      <c r="B194" s="129" t="str" cm="1">
        <f t="array" ref="B194">IFERROR(INDEX(InTutoring[],SMALL(IF(InTutoring[BOY Benchmark]="Yes",ROW(AssessmentData[])-1),ROW(192:192)),1),"")</f>
        <v/>
      </c>
      <c r="C194" s="129" t="str" cm="1">
        <f t="array" ref="C194">IFERROR(INDEX(InTutoring[],SMALL(IF(InTutoring[Unit 1 Post-Test 1]="Yes",ROW(AssessmentData[])-1),ROW(192:192)),1),"")</f>
        <v/>
      </c>
      <c r="D194" s="129" t="str" cm="1">
        <f t="array" ref="D194">IFERROR(INDEX(InTutoring[],SMALL(IF(InTutoring[Unit 1 Post-Test 2]="Yes",ROW(AssessmentData[])-1),ROW(192:192)),1),"")</f>
        <v/>
      </c>
      <c r="E194" s="129" t="str" cm="1">
        <f t="array" ref="E194">IFERROR(INDEX(InTutoring[],SMALL(IF(InTutoring[Unit 1 Post-Test 3]="Yes",ROW(AssessmentData[])-1),ROW(192:192)),1),"")</f>
        <v/>
      </c>
      <c r="F194" s="129" t="str" cm="1">
        <f t="array" ref="F194">IFERROR(INDEX(InTutoring[],SMALL(IF(InTutoring[Unit 1 Post-Test 4]="Yes",ROW(AssessmentData[])-1),ROW(192:192)),1),"")</f>
        <v/>
      </c>
      <c r="G194" s="131"/>
      <c r="H194" s="132"/>
      <c r="I194" s="129" t="str" cm="1">
        <f t="array" ref="I194">IFERROR(INDEX(InTutoring[],SMALL(IF(InTutoring[Unit 1 Assessment]="Yes",ROW(AssessmentData[])-1),ROW(192:192)),1),"")</f>
        <v/>
      </c>
      <c r="J194" s="129" t="str" cm="1">
        <f t="array" ref="J194">IFERROR(INDEX(InTutoring[],SMALL(IF(InTutoring[Unit 2 Post-Test 1]="Yes",ROW(AssessmentData[])-1),ROW(192:192)),1),"")</f>
        <v/>
      </c>
      <c r="K194" s="129" t="str" cm="1">
        <f t="array" ref="K194">IFERROR(INDEX(InTutoring[],SMALL(IF(InTutoring[Unit 2 Post-Test 2]="Yes",ROW(AssessmentData[])-1),ROW(192:192)),1),"")</f>
        <v/>
      </c>
      <c r="L194" s="129" t="str" cm="1">
        <f t="array" ref="L194">IFERROR(INDEX(InTutoring[],SMALL(IF(InTutoring[Unit 2 Post-Test 3]="Yes",ROW(AssessmentData[])-1),ROW(192:192)),1),"")</f>
        <v/>
      </c>
      <c r="M194" s="129" t="str" cm="1">
        <f t="array" ref="M194">IFERROR(INDEX(InTutoring[],SMALL(IF(InTutoring[Unit 2 Post-Test 4]="Yes",ROW(AssessmentData[])-1),ROW(192:192)),1),"")</f>
        <v/>
      </c>
      <c r="N194" s="129" t="str" cm="1">
        <f t="array" ref="N194">IFERROR(INDEX(InTutoring[],SMALL(IF(InTutoring[Unit 2 Post-Test 5]="Yes",ROW(AssessmentData[])-1),ROW(192:192)),1),"")</f>
        <v/>
      </c>
      <c r="O194" s="132"/>
      <c r="P194" s="129" t="str" cm="1">
        <f t="array" ref="P194">IFERROR(INDEX(InTutoring[],SMALL(IF(InTutoring[Unit 2 Assessment]="Yes",ROW(AssessmentData[])-1),ROW(192:192)),1),"")</f>
        <v/>
      </c>
      <c r="Q194" s="129" t="str" cm="1">
        <f t="array" ref="Q194">IFERROR(INDEX(InTutoring[],SMALL(IF(InTutoring[Unit 3 Post-Test 1]="Yes",ROW(AssessmentData[])-1),ROW(192:192)),1),"")</f>
        <v/>
      </c>
      <c r="R194" s="129" t="str" cm="1">
        <f t="array" ref="R194">IFERROR(INDEX(InTutoring[],SMALL(IF(InTutoring[Unit 3 Post-Test 2]="Yes",ROW(AssessmentData[])-1),ROW(192:192)),1),"")</f>
        <v/>
      </c>
      <c r="S194" s="129" t="str" cm="1">
        <f t="array" ref="S194">IFERROR(INDEX(InTutoring[],SMALL(IF(InTutoring[Unit 3 Post-Test 3]="Yes",ROW(AssessmentData[])-1),ROW(192:192)),1),"")</f>
        <v/>
      </c>
      <c r="T194" s="129" t="str" cm="1">
        <f t="array" ref="T194">IFERROR(INDEX(InTutoring[],SMALL(IF(InTutoring[Unit 3 Post-Test 4]="Yes",ROW(AssessmentData[])-1),ROW(192:192)),1),"")</f>
        <v/>
      </c>
      <c r="U194" s="129" t="str" cm="1">
        <f t="array" ref="U194">IFERROR(INDEX(InTutoring[],SMALL(IF(InTutoring[Unit 3 Post-Test 5]="Yes",ROW(AssessmentData[])-1),ROW(192:192)),1),"")</f>
        <v/>
      </c>
      <c r="V194" s="132"/>
      <c r="W194" s="129" t="str" cm="1">
        <f t="array" ref="W194">IFERROR(INDEX(InTutoring[],SMALL(IF(InTutoring[Unit 3 Assessment]="Yes",ROW(AssessmentData[])-1),ROW(192:192)),1),"")</f>
        <v/>
      </c>
      <c r="X194" s="129" t="str" cm="1">
        <f t="array" ref="X194">IFERROR(INDEX(InTutoring[],SMALL(IF(InTutoring[Unit 4 Post-Test 1]="Yes",ROW(AssessmentData[])-1),ROW(192:192)),1),"")</f>
        <v/>
      </c>
      <c r="Y194" s="129" t="str" cm="1">
        <f t="array" ref="Y194">IFERROR(INDEX(InTutoring[],SMALL(IF(InTutoring[Unit 4 Post-Test 2]="Yes",ROW(AssessmentData[])-1),ROW(192:192)),1),"")</f>
        <v/>
      </c>
      <c r="Z194" s="129" t="str" cm="1">
        <f t="array" ref="Z194">IFERROR(INDEX(InTutoring[],SMALL(IF(InTutoring[Unit 4 Post-Test 3]="Yes",ROW(AssessmentData[])-1),ROW(192:192)),1),"")</f>
        <v/>
      </c>
      <c r="AA194" s="129" t="str" cm="1">
        <f t="array" ref="AA194">IFERROR(INDEX(InTutoring[],SMALL(IF(InTutoring[Unit 4 Post-Test 4]="Yes",ROW(AssessmentData[])-1),ROW(192:192)),1),"")</f>
        <v/>
      </c>
      <c r="AB194" s="129" t="str" cm="1">
        <f t="array" ref="AB194">IFERROR(INDEX(InTutoring[],SMALL(IF(InTutoring[Unit 4 Post-Test 5]="Yes",ROW(AssessmentData[])-1),ROW(192:192)),1),"")</f>
        <v/>
      </c>
      <c r="AC194" s="132"/>
      <c r="AD194" s="129" t="str" cm="1">
        <f t="array" ref="AD194">IFERROR(INDEX(InTutoring[],SMALL(IF(InTutoring[Unit 4 Assessment]="Yes",ROW(AssessmentData[])-1),ROW(192:192)),1),"")</f>
        <v/>
      </c>
      <c r="AE194" s="129" t="str" cm="1">
        <f t="array" ref="AE194">IFERROR(INDEX(InTutoring[],SMALL(IF(InTutoring[Unit 5 Post-Test 1]="Yes",ROW(AssessmentData[])-1),ROW(192:192)),1),"")</f>
        <v/>
      </c>
      <c r="AF194" s="129" t="str" cm="1">
        <f t="array" ref="AF194">IFERROR(INDEX(InTutoring[],SMALL(IF(InTutoring[Unit 5 Post-Test 2]="Yes",ROW(AssessmentData[])-1),ROW(192:192)),1),"")</f>
        <v/>
      </c>
      <c r="AG194" s="129" t="str" cm="1">
        <f t="array" ref="AG194">IFERROR(INDEX(InTutoring[],SMALL(IF(InTutoring[Unit 5 Post-Test 3]="Yes",ROW(AssessmentData[])-1),ROW(192:192)),1),"")</f>
        <v/>
      </c>
      <c r="AH194" s="129" t="str" cm="1">
        <f t="array" ref="AH194">IFERROR(INDEX(InTutoring[],SMALL(IF(InTutoring[Unit 5 Post-Test 4]="Yes",ROW(AssessmentData[])-1),ROW(192:192)),1),"")</f>
        <v/>
      </c>
      <c r="AI194" s="129" t="str" cm="1">
        <f t="array" ref="AI194">IFERROR(INDEX(InTutoring[],SMALL(IF(InTutoring[Unit 5 Post-Test 5]="Yes",ROW(AssessmentData[])-1),ROW(192:192)),1),"")</f>
        <v/>
      </c>
      <c r="AJ194" s="132"/>
      <c r="AK194" s="129" t="str" cm="1">
        <f t="array" ref="AK194">IFERROR(INDEX(InTutoring[],SMALL(IF(InTutoring[Unit 5 Assessment]="Yes",ROW(AssessmentData[])-1),ROW(192:192)),1),"")</f>
        <v/>
      </c>
      <c r="AL194" s="129" t="str" cm="1">
        <f t="array" ref="AL194">IFERROR(INDEX(InTutoring[],SMALL(IF(InTutoring[Unit 6 Post-Test 1]="Yes",ROW(AssessmentData[])-1),ROW(192:192)),1),"")</f>
        <v/>
      </c>
      <c r="AM194" s="129" t="str" cm="1">
        <f t="array" ref="AM194">IFERROR(INDEX(InTutoring[],SMALL(IF(InTutoring[Unit 6 Post-Test 2]="Yes",ROW(AssessmentData[])-1),ROW(192:192)),1),"")</f>
        <v/>
      </c>
      <c r="AN194" s="129" t="str" cm="1">
        <f t="array" ref="AN194">IFERROR(INDEX(InTutoring[],SMALL(IF(InTutoring[Unit 6 Post-Test 3]="Yes",ROW(AssessmentData[])-1),ROW(192:192)),1),"")</f>
        <v/>
      </c>
      <c r="AO194" s="129" t="str" cm="1">
        <f t="array" ref="AO194">IFERROR(INDEX(InTutoring[],SMALL(IF(InTutoring[Unit 6 Post-Test 4]="Yes",ROW(AssessmentData[])-1),ROW(192:192)),1),"")</f>
        <v/>
      </c>
      <c r="AP194" s="129" t="str" cm="1">
        <f t="array" ref="AP194">IFERROR(INDEX(InTutoring[],SMALL(IF(InTutoring[Unit 6 Post-Test 5]="Yes",ROW(AssessmentData[])-1),ROW(192:192)),1),"")</f>
        <v/>
      </c>
    </row>
    <row r="195" spans="2:42" x14ac:dyDescent="0.25">
      <c r="B195" s="129" t="str" cm="1">
        <f t="array" ref="B195">IFERROR(INDEX(InTutoring[],SMALL(IF(InTutoring[BOY Benchmark]="Yes",ROW(AssessmentData[])-1),ROW(193:193)),1),"")</f>
        <v/>
      </c>
      <c r="C195" s="129" t="str" cm="1">
        <f t="array" ref="C195">IFERROR(INDEX(InTutoring[],SMALL(IF(InTutoring[Unit 1 Post-Test 1]="Yes",ROW(AssessmentData[])-1),ROW(193:193)),1),"")</f>
        <v/>
      </c>
      <c r="D195" s="129" t="str" cm="1">
        <f t="array" ref="D195">IFERROR(INDEX(InTutoring[],SMALL(IF(InTutoring[Unit 1 Post-Test 2]="Yes",ROW(AssessmentData[])-1),ROW(193:193)),1),"")</f>
        <v/>
      </c>
      <c r="E195" s="129" t="str" cm="1">
        <f t="array" ref="E195">IFERROR(INDEX(InTutoring[],SMALL(IF(InTutoring[Unit 1 Post-Test 3]="Yes",ROW(AssessmentData[])-1),ROW(193:193)),1),"")</f>
        <v/>
      </c>
      <c r="F195" s="129" t="str" cm="1">
        <f t="array" ref="F195">IFERROR(INDEX(InTutoring[],SMALL(IF(InTutoring[Unit 1 Post-Test 4]="Yes",ROW(AssessmentData[])-1),ROW(193:193)),1),"")</f>
        <v/>
      </c>
      <c r="G195" s="131"/>
      <c r="H195" s="132"/>
      <c r="I195" s="129" t="str" cm="1">
        <f t="array" ref="I195">IFERROR(INDEX(InTutoring[],SMALL(IF(InTutoring[Unit 1 Assessment]="Yes",ROW(AssessmentData[])-1),ROW(193:193)),1),"")</f>
        <v/>
      </c>
      <c r="J195" s="129" t="str" cm="1">
        <f t="array" ref="J195">IFERROR(INDEX(InTutoring[],SMALL(IF(InTutoring[Unit 2 Post-Test 1]="Yes",ROW(AssessmentData[])-1),ROW(193:193)),1),"")</f>
        <v/>
      </c>
      <c r="K195" s="129" t="str" cm="1">
        <f t="array" ref="K195">IFERROR(INDEX(InTutoring[],SMALL(IF(InTutoring[Unit 2 Post-Test 2]="Yes",ROW(AssessmentData[])-1),ROW(193:193)),1),"")</f>
        <v/>
      </c>
      <c r="L195" s="129" t="str" cm="1">
        <f t="array" ref="L195">IFERROR(INDEX(InTutoring[],SMALL(IF(InTutoring[Unit 2 Post-Test 3]="Yes",ROW(AssessmentData[])-1),ROW(193:193)),1),"")</f>
        <v/>
      </c>
      <c r="M195" s="129" t="str" cm="1">
        <f t="array" ref="M195">IFERROR(INDEX(InTutoring[],SMALL(IF(InTutoring[Unit 2 Post-Test 4]="Yes",ROW(AssessmentData[])-1),ROW(193:193)),1),"")</f>
        <v/>
      </c>
      <c r="N195" s="129" t="str" cm="1">
        <f t="array" ref="N195">IFERROR(INDEX(InTutoring[],SMALL(IF(InTutoring[Unit 2 Post-Test 5]="Yes",ROW(AssessmentData[])-1),ROW(193:193)),1),"")</f>
        <v/>
      </c>
      <c r="O195" s="132"/>
      <c r="P195" s="129" t="str" cm="1">
        <f t="array" ref="P195">IFERROR(INDEX(InTutoring[],SMALL(IF(InTutoring[Unit 2 Assessment]="Yes",ROW(AssessmentData[])-1),ROW(193:193)),1),"")</f>
        <v/>
      </c>
      <c r="Q195" s="129" t="str" cm="1">
        <f t="array" ref="Q195">IFERROR(INDEX(InTutoring[],SMALL(IF(InTutoring[Unit 3 Post-Test 1]="Yes",ROW(AssessmentData[])-1),ROW(193:193)),1),"")</f>
        <v/>
      </c>
      <c r="R195" s="129" t="str" cm="1">
        <f t="array" ref="R195">IFERROR(INDEX(InTutoring[],SMALL(IF(InTutoring[Unit 3 Post-Test 2]="Yes",ROW(AssessmentData[])-1),ROW(193:193)),1),"")</f>
        <v/>
      </c>
      <c r="S195" s="129" t="str" cm="1">
        <f t="array" ref="S195">IFERROR(INDEX(InTutoring[],SMALL(IF(InTutoring[Unit 3 Post-Test 3]="Yes",ROW(AssessmentData[])-1),ROW(193:193)),1),"")</f>
        <v/>
      </c>
      <c r="T195" s="129" t="str" cm="1">
        <f t="array" ref="T195">IFERROR(INDEX(InTutoring[],SMALL(IF(InTutoring[Unit 3 Post-Test 4]="Yes",ROW(AssessmentData[])-1),ROW(193:193)),1),"")</f>
        <v/>
      </c>
      <c r="U195" s="129" t="str" cm="1">
        <f t="array" ref="U195">IFERROR(INDEX(InTutoring[],SMALL(IF(InTutoring[Unit 3 Post-Test 5]="Yes",ROW(AssessmentData[])-1),ROW(193:193)),1),"")</f>
        <v/>
      </c>
      <c r="V195" s="132"/>
      <c r="W195" s="129" t="str" cm="1">
        <f t="array" ref="W195">IFERROR(INDEX(InTutoring[],SMALL(IF(InTutoring[Unit 3 Assessment]="Yes",ROW(AssessmentData[])-1),ROW(193:193)),1),"")</f>
        <v/>
      </c>
      <c r="X195" s="129" t="str" cm="1">
        <f t="array" ref="X195">IFERROR(INDEX(InTutoring[],SMALL(IF(InTutoring[Unit 4 Post-Test 1]="Yes",ROW(AssessmentData[])-1),ROW(193:193)),1),"")</f>
        <v/>
      </c>
      <c r="Y195" s="129" t="str" cm="1">
        <f t="array" ref="Y195">IFERROR(INDEX(InTutoring[],SMALL(IF(InTutoring[Unit 4 Post-Test 2]="Yes",ROW(AssessmentData[])-1),ROW(193:193)),1),"")</f>
        <v/>
      </c>
      <c r="Z195" s="129" t="str" cm="1">
        <f t="array" ref="Z195">IFERROR(INDEX(InTutoring[],SMALL(IF(InTutoring[Unit 4 Post-Test 3]="Yes",ROW(AssessmentData[])-1),ROW(193:193)),1),"")</f>
        <v/>
      </c>
      <c r="AA195" s="129" t="str" cm="1">
        <f t="array" ref="AA195">IFERROR(INDEX(InTutoring[],SMALL(IF(InTutoring[Unit 4 Post-Test 4]="Yes",ROW(AssessmentData[])-1),ROW(193:193)),1),"")</f>
        <v/>
      </c>
      <c r="AB195" s="129" t="str" cm="1">
        <f t="array" ref="AB195">IFERROR(INDEX(InTutoring[],SMALL(IF(InTutoring[Unit 4 Post-Test 5]="Yes",ROW(AssessmentData[])-1),ROW(193:193)),1),"")</f>
        <v/>
      </c>
      <c r="AC195" s="132"/>
      <c r="AD195" s="129" t="str" cm="1">
        <f t="array" ref="AD195">IFERROR(INDEX(InTutoring[],SMALL(IF(InTutoring[Unit 4 Assessment]="Yes",ROW(AssessmentData[])-1),ROW(193:193)),1),"")</f>
        <v/>
      </c>
      <c r="AE195" s="129" t="str" cm="1">
        <f t="array" ref="AE195">IFERROR(INDEX(InTutoring[],SMALL(IF(InTutoring[Unit 5 Post-Test 1]="Yes",ROW(AssessmentData[])-1),ROW(193:193)),1),"")</f>
        <v/>
      </c>
      <c r="AF195" s="129" t="str" cm="1">
        <f t="array" ref="AF195">IFERROR(INDEX(InTutoring[],SMALL(IF(InTutoring[Unit 5 Post-Test 2]="Yes",ROW(AssessmentData[])-1),ROW(193:193)),1),"")</f>
        <v/>
      </c>
      <c r="AG195" s="129" t="str" cm="1">
        <f t="array" ref="AG195">IFERROR(INDEX(InTutoring[],SMALL(IF(InTutoring[Unit 5 Post-Test 3]="Yes",ROW(AssessmentData[])-1),ROW(193:193)),1),"")</f>
        <v/>
      </c>
      <c r="AH195" s="129" t="str" cm="1">
        <f t="array" ref="AH195">IFERROR(INDEX(InTutoring[],SMALL(IF(InTutoring[Unit 5 Post-Test 4]="Yes",ROW(AssessmentData[])-1),ROW(193:193)),1),"")</f>
        <v/>
      </c>
      <c r="AI195" s="129" t="str" cm="1">
        <f t="array" ref="AI195">IFERROR(INDEX(InTutoring[],SMALL(IF(InTutoring[Unit 5 Post-Test 5]="Yes",ROW(AssessmentData[])-1),ROW(193:193)),1),"")</f>
        <v/>
      </c>
      <c r="AJ195" s="132"/>
      <c r="AK195" s="129" t="str" cm="1">
        <f t="array" ref="AK195">IFERROR(INDEX(InTutoring[],SMALL(IF(InTutoring[Unit 5 Assessment]="Yes",ROW(AssessmentData[])-1),ROW(193:193)),1),"")</f>
        <v/>
      </c>
      <c r="AL195" s="129" t="str" cm="1">
        <f t="array" ref="AL195">IFERROR(INDEX(InTutoring[],SMALL(IF(InTutoring[Unit 6 Post-Test 1]="Yes",ROW(AssessmentData[])-1),ROW(193:193)),1),"")</f>
        <v/>
      </c>
      <c r="AM195" s="129" t="str" cm="1">
        <f t="array" ref="AM195">IFERROR(INDEX(InTutoring[],SMALL(IF(InTutoring[Unit 6 Post-Test 2]="Yes",ROW(AssessmentData[])-1),ROW(193:193)),1),"")</f>
        <v/>
      </c>
      <c r="AN195" s="129" t="str" cm="1">
        <f t="array" ref="AN195">IFERROR(INDEX(InTutoring[],SMALL(IF(InTutoring[Unit 6 Post-Test 3]="Yes",ROW(AssessmentData[])-1),ROW(193:193)),1),"")</f>
        <v/>
      </c>
      <c r="AO195" s="129" t="str" cm="1">
        <f t="array" ref="AO195">IFERROR(INDEX(InTutoring[],SMALL(IF(InTutoring[Unit 6 Post-Test 4]="Yes",ROW(AssessmentData[])-1),ROW(193:193)),1),"")</f>
        <v/>
      </c>
      <c r="AP195" s="129" t="str" cm="1">
        <f t="array" ref="AP195">IFERROR(INDEX(InTutoring[],SMALL(IF(InTutoring[Unit 6 Post-Test 5]="Yes",ROW(AssessmentData[])-1),ROW(193:193)),1),"")</f>
        <v/>
      </c>
    </row>
    <row r="196" spans="2:42" x14ac:dyDescent="0.25">
      <c r="B196" s="129" t="str" cm="1">
        <f t="array" ref="B196">IFERROR(INDEX(InTutoring[],SMALL(IF(InTutoring[BOY Benchmark]="Yes",ROW(AssessmentData[])-1),ROW(194:194)),1),"")</f>
        <v/>
      </c>
      <c r="C196" s="129" t="str" cm="1">
        <f t="array" ref="C196">IFERROR(INDEX(InTutoring[],SMALL(IF(InTutoring[Unit 1 Post-Test 1]="Yes",ROW(AssessmentData[])-1),ROW(194:194)),1),"")</f>
        <v/>
      </c>
      <c r="D196" s="129" t="str" cm="1">
        <f t="array" ref="D196">IFERROR(INDEX(InTutoring[],SMALL(IF(InTutoring[Unit 1 Post-Test 2]="Yes",ROW(AssessmentData[])-1),ROW(194:194)),1),"")</f>
        <v/>
      </c>
      <c r="E196" s="129" t="str" cm="1">
        <f t="array" ref="E196">IFERROR(INDEX(InTutoring[],SMALL(IF(InTutoring[Unit 1 Post-Test 3]="Yes",ROW(AssessmentData[])-1),ROW(194:194)),1),"")</f>
        <v/>
      </c>
      <c r="F196" s="129" t="str" cm="1">
        <f t="array" ref="F196">IFERROR(INDEX(InTutoring[],SMALL(IF(InTutoring[Unit 1 Post-Test 4]="Yes",ROW(AssessmentData[])-1),ROW(194:194)),1),"")</f>
        <v/>
      </c>
      <c r="G196" s="131"/>
      <c r="H196" s="132"/>
      <c r="I196" s="129" t="str" cm="1">
        <f t="array" ref="I196">IFERROR(INDEX(InTutoring[],SMALL(IF(InTutoring[Unit 1 Assessment]="Yes",ROW(AssessmentData[])-1),ROW(194:194)),1),"")</f>
        <v/>
      </c>
      <c r="J196" s="129" t="str" cm="1">
        <f t="array" ref="J196">IFERROR(INDEX(InTutoring[],SMALL(IF(InTutoring[Unit 2 Post-Test 1]="Yes",ROW(AssessmentData[])-1),ROW(194:194)),1),"")</f>
        <v/>
      </c>
      <c r="K196" s="129" t="str" cm="1">
        <f t="array" ref="K196">IFERROR(INDEX(InTutoring[],SMALL(IF(InTutoring[Unit 2 Post-Test 2]="Yes",ROW(AssessmentData[])-1),ROW(194:194)),1),"")</f>
        <v/>
      </c>
      <c r="L196" s="129" t="str" cm="1">
        <f t="array" ref="L196">IFERROR(INDEX(InTutoring[],SMALL(IF(InTutoring[Unit 2 Post-Test 3]="Yes",ROW(AssessmentData[])-1),ROW(194:194)),1),"")</f>
        <v/>
      </c>
      <c r="M196" s="129" t="str" cm="1">
        <f t="array" ref="M196">IFERROR(INDEX(InTutoring[],SMALL(IF(InTutoring[Unit 2 Post-Test 4]="Yes",ROW(AssessmentData[])-1),ROW(194:194)),1),"")</f>
        <v/>
      </c>
      <c r="N196" s="129" t="str" cm="1">
        <f t="array" ref="N196">IFERROR(INDEX(InTutoring[],SMALL(IF(InTutoring[Unit 2 Post-Test 5]="Yes",ROW(AssessmentData[])-1),ROW(194:194)),1),"")</f>
        <v/>
      </c>
      <c r="O196" s="132"/>
      <c r="P196" s="129" t="str" cm="1">
        <f t="array" ref="P196">IFERROR(INDEX(InTutoring[],SMALL(IF(InTutoring[Unit 2 Assessment]="Yes",ROW(AssessmentData[])-1),ROW(194:194)),1),"")</f>
        <v/>
      </c>
      <c r="Q196" s="129" t="str" cm="1">
        <f t="array" ref="Q196">IFERROR(INDEX(InTutoring[],SMALL(IF(InTutoring[Unit 3 Post-Test 1]="Yes",ROW(AssessmentData[])-1),ROW(194:194)),1),"")</f>
        <v/>
      </c>
      <c r="R196" s="129" t="str" cm="1">
        <f t="array" ref="R196">IFERROR(INDEX(InTutoring[],SMALL(IF(InTutoring[Unit 3 Post-Test 2]="Yes",ROW(AssessmentData[])-1),ROW(194:194)),1),"")</f>
        <v/>
      </c>
      <c r="S196" s="129" t="str" cm="1">
        <f t="array" ref="S196">IFERROR(INDEX(InTutoring[],SMALL(IF(InTutoring[Unit 3 Post-Test 3]="Yes",ROW(AssessmentData[])-1),ROW(194:194)),1),"")</f>
        <v/>
      </c>
      <c r="T196" s="129" t="str" cm="1">
        <f t="array" ref="T196">IFERROR(INDEX(InTutoring[],SMALL(IF(InTutoring[Unit 3 Post-Test 4]="Yes",ROW(AssessmentData[])-1),ROW(194:194)),1),"")</f>
        <v/>
      </c>
      <c r="U196" s="129" t="str" cm="1">
        <f t="array" ref="U196">IFERROR(INDEX(InTutoring[],SMALL(IF(InTutoring[Unit 3 Post-Test 5]="Yes",ROW(AssessmentData[])-1),ROW(194:194)),1),"")</f>
        <v/>
      </c>
      <c r="V196" s="132"/>
      <c r="W196" s="129" t="str" cm="1">
        <f t="array" ref="W196">IFERROR(INDEX(InTutoring[],SMALL(IF(InTutoring[Unit 3 Assessment]="Yes",ROW(AssessmentData[])-1),ROW(194:194)),1),"")</f>
        <v/>
      </c>
      <c r="X196" s="129" t="str" cm="1">
        <f t="array" ref="X196">IFERROR(INDEX(InTutoring[],SMALL(IF(InTutoring[Unit 4 Post-Test 1]="Yes",ROW(AssessmentData[])-1),ROW(194:194)),1),"")</f>
        <v/>
      </c>
      <c r="Y196" s="129" t="str" cm="1">
        <f t="array" ref="Y196">IFERROR(INDEX(InTutoring[],SMALL(IF(InTutoring[Unit 4 Post-Test 2]="Yes",ROW(AssessmentData[])-1),ROW(194:194)),1),"")</f>
        <v/>
      </c>
      <c r="Z196" s="129" t="str" cm="1">
        <f t="array" ref="Z196">IFERROR(INDEX(InTutoring[],SMALL(IF(InTutoring[Unit 4 Post-Test 3]="Yes",ROW(AssessmentData[])-1),ROW(194:194)),1),"")</f>
        <v/>
      </c>
      <c r="AA196" s="129" t="str" cm="1">
        <f t="array" ref="AA196">IFERROR(INDEX(InTutoring[],SMALL(IF(InTutoring[Unit 4 Post-Test 4]="Yes",ROW(AssessmentData[])-1),ROW(194:194)),1),"")</f>
        <v/>
      </c>
      <c r="AB196" s="129" t="str" cm="1">
        <f t="array" ref="AB196">IFERROR(INDEX(InTutoring[],SMALL(IF(InTutoring[Unit 4 Post-Test 5]="Yes",ROW(AssessmentData[])-1),ROW(194:194)),1),"")</f>
        <v/>
      </c>
      <c r="AC196" s="132"/>
      <c r="AD196" s="129" t="str" cm="1">
        <f t="array" ref="AD196">IFERROR(INDEX(InTutoring[],SMALL(IF(InTutoring[Unit 4 Assessment]="Yes",ROW(AssessmentData[])-1),ROW(194:194)),1),"")</f>
        <v/>
      </c>
      <c r="AE196" s="129" t="str" cm="1">
        <f t="array" ref="AE196">IFERROR(INDEX(InTutoring[],SMALL(IF(InTutoring[Unit 5 Post-Test 1]="Yes",ROW(AssessmentData[])-1),ROW(194:194)),1),"")</f>
        <v/>
      </c>
      <c r="AF196" s="129" t="str" cm="1">
        <f t="array" ref="AF196">IFERROR(INDEX(InTutoring[],SMALL(IF(InTutoring[Unit 5 Post-Test 2]="Yes",ROW(AssessmentData[])-1),ROW(194:194)),1),"")</f>
        <v/>
      </c>
      <c r="AG196" s="129" t="str" cm="1">
        <f t="array" ref="AG196">IFERROR(INDEX(InTutoring[],SMALL(IF(InTutoring[Unit 5 Post-Test 3]="Yes",ROW(AssessmentData[])-1),ROW(194:194)),1),"")</f>
        <v/>
      </c>
      <c r="AH196" s="129" t="str" cm="1">
        <f t="array" ref="AH196">IFERROR(INDEX(InTutoring[],SMALL(IF(InTutoring[Unit 5 Post-Test 4]="Yes",ROW(AssessmentData[])-1),ROW(194:194)),1),"")</f>
        <v/>
      </c>
      <c r="AI196" s="129" t="str" cm="1">
        <f t="array" ref="AI196">IFERROR(INDEX(InTutoring[],SMALL(IF(InTutoring[Unit 5 Post-Test 5]="Yes",ROW(AssessmentData[])-1),ROW(194:194)),1),"")</f>
        <v/>
      </c>
      <c r="AJ196" s="132"/>
      <c r="AK196" s="129" t="str" cm="1">
        <f t="array" ref="AK196">IFERROR(INDEX(InTutoring[],SMALL(IF(InTutoring[Unit 5 Assessment]="Yes",ROW(AssessmentData[])-1),ROW(194:194)),1),"")</f>
        <v/>
      </c>
      <c r="AL196" s="129" t="str" cm="1">
        <f t="array" ref="AL196">IFERROR(INDEX(InTutoring[],SMALL(IF(InTutoring[Unit 6 Post-Test 1]="Yes",ROW(AssessmentData[])-1),ROW(194:194)),1),"")</f>
        <v/>
      </c>
      <c r="AM196" s="129" t="str" cm="1">
        <f t="array" ref="AM196">IFERROR(INDEX(InTutoring[],SMALL(IF(InTutoring[Unit 6 Post-Test 2]="Yes",ROW(AssessmentData[])-1),ROW(194:194)),1),"")</f>
        <v/>
      </c>
      <c r="AN196" s="129" t="str" cm="1">
        <f t="array" ref="AN196">IFERROR(INDEX(InTutoring[],SMALL(IF(InTutoring[Unit 6 Post-Test 3]="Yes",ROW(AssessmentData[])-1),ROW(194:194)),1),"")</f>
        <v/>
      </c>
      <c r="AO196" s="129" t="str" cm="1">
        <f t="array" ref="AO196">IFERROR(INDEX(InTutoring[],SMALL(IF(InTutoring[Unit 6 Post-Test 4]="Yes",ROW(AssessmentData[])-1),ROW(194:194)),1),"")</f>
        <v/>
      </c>
      <c r="AP196" s="129" t="str" cm="1">
        <f t="array" ref="AP196">IFERROR(INDEX(InTutoring[],SMALL(IF(InTutoring[Unit 6 Post-Test 5]="Yes",ROW(AssessmentData[])-1),ROW(194:194)),1),"")</f>
        <v/>
      </c>
    </row>
    <row r="197" spans="2:42" x14ac:dyDescent="0.25">
      <c r="B197" s="129" t="str" cm="1">
        <f t="array" ref="B197">IFERROR(INDEX(InTutoring[],SMALL(IF(InTutoring[BOY Benchmark]="Yes",ROW(AssessmentData[])-1),ROW(195:195)),1),"")</f>
        <v/>
      </c>
      <c r="C197" s="129" t="str" cm="1">
        <f t="array" ref="C197">IFERROR(INDEX(InTutoring[],SMALL(IF(InTutoring[Unit 1 Post-Test 1]="Yes",ROW(AssessmentData[])-1),ROW(195:195)),1),"")</f>
        <v/>
      </c>
      <c r="D197" s="129" t="str" cm="1">
        <f t="array" ref="D197">IFERROR(INDEX(InTutoring[],SMALL(IF(InTutoring[Unit 1 Post-Test 2]="Yes",ROW(AssessmentData[])-1),ROW(195:195)),1),"")</f>
        <v/>
      </c>
      <c r="E197" s="129" t="str" cm="1">
        <f t="array" ref="E197">IFERROR(INDEX(InTutoring[],SMALL(IF(InTutoring[Unit 1 Post-Test 3]="Yes",ROW(AssessmentData[])-1),ROW(195:195)),1),"")</f>
        <v/>
      </c>
      <c r="F197" s="129" t="str" cm="1">
        <f t="array" ref="F197">IFERROR(INDEX(InTutoring[],SMALL(IF(InTutoring[Unit 1 Post-Test 4]="Yes",ROW(AssessmentData[])-1),ROW(195:195)),1),"")</f>
        <v/>
      </c>
      <c r="G197" s="131"/>
      <c r="H197" s="132"/>
      <c r="I197" s="129" t="str" cm="1">
        <f t="array" ref="I197">IFERROR(INDEX(InTutoring[],SMALL(IF(InTutoring[Unit 1 Assessment]="Yes",ROW(AssessmentData[])-1),ROW(195:195)),1),"")</f>
        <v/>
      </c>
      <c r="J197" s="129" t="str" cm="1">
        <f t="array" ref="J197">IFERROR(INDEX(InTutoring[],SMALL(IF(InTutoring[Unit 2 Post-Test 1]="Yes",ROW(AssessmentData[])-1),ROW(195:195)),1),"")</f>
        <v/>
      </c>
      <c r="K197" s="129" t="str" cm="1">
        <f t="array" ref="K197">IFERROR(INDEX(InTutoring[],SMALL(IF(InTutoring[Unit 2 Post-Test 2]="Yes",ROW(AssessmentData[])-1),ROW(195:195)),1),"")</f>
        <v/>
      </c>
      <c r="L197" s="129" t="str" cm="1">
        <f t="array" ref="L197">IFERROR(INDEX(InTutoring[],SMALL(IF(InTutoring[Unit 2 Post-Test 3]="Yes",ROW(AssessmentData[])-1),ROW(195:195)),1),"")</f>
        <v/>
      </c>
      <c r="M197" s="129" t="str" cm="1">
        <f t="array" ref="M197">IFERROR(INDEX(InTutoring[],SMALL(IF(InTutoring[Unit 2 Post-Test 4]="Yes",ROW(AssessmentData[])-1),ROW(195:195)),1),"")</f>
        <v/>
      </c>
      <c r="N197" s="129" t="str" cm="1">
        <f t="array" ref="N197">IFERROR(INDEX(InTutoring[],SMALL(IF(InTutoring[Unit 2 Post-Test 5]="Yes",ROW(AssessmentData[])-1),ROW(195:195)),1),"")</f>
        <v/>
      </c>
      <c r="O197" s="132"/>
      <c r="P197" s="129" t="str" cm="1">
        <f t="array" ref="P197">IFERROR(INDEX(InTutoring[],SMALL(IF(InTutoring[Unit 2 Assessment]="Yes",ROW(AssessmentData[])-1),ROW(195:195)),1),"")</f>
        <v/>
      </c>
      <c r="Q197" s="129" t="str" cm="1">
        <f t="array" ref="Q197">IFERROR(INDEX(InTutoring[],SMALL(IF(InTutoring[Unit 3 Post-Test 1]="Yes",ROW(AssessmentData[])-1),ROW(195:195)),1),"")</f>
        <v/>
      </c>
      <c r="R197" s="129" t="str" cm="1">
        <f t="array" ref="R197">IFERROR(INDEX(InTutoring[],SMALL(IF(InTutoring[Unit 3 Post-Test 2]="Yes",ROW(AssessmentData[])-1),ROW(195:195)),1),"")</f>
        <v/>
      </c>
      <c r="S197" s="129" t="str" cm="1">
        <f t="array" ref="S197">IFERROR(INDEX(InTutoring[],SMALL(IF(InTutoring[Unit 3 Post-Test 3]="Yes",ROW(AssessmentData[])-1),ROW(195:195)),1),"")</f>
        <v/>
      </c>
      <c r="T197" s="129" t="str" cm="1">
        <f t="array" ref="T197">IFERROR(INDEX(InTutoring[],SMALL(IF(InTutoring[Unit 3 Post-Test 4]="Yes",ROW(AssessmentData[])-1),ROW(195:195)),1),"")</f>
        <v/>
      </c>
      <c r="U197" s="129" t="str" cm="1">
        <f t="array" ref="U197">IFERROR(INDEX(InTutoring[],SMALL(IF(InTutoring[Unit 3 Post-Test 5]="Yes",ROW(AssessmentData[])-1),ROW(195:195)),1),"")</f>
        <v/>
      </c>
      <c r="V197" s="132"/>
      <c r="W197" s="129" t="str" cm="1">
        <f t="array" ref="W197">IFERROR(INDEX(InTutoring[],SMALL(IF(InTutoring[Unit 3 Assessment]="Yes",ROW(AssessmentData[])-1),ROW(195:195)),1),"")</f>
        <v/>
      </c>
      <c r="X197" s="129" t="str" cm="1">
        <f t="array" ref="X197">IFERROR(INDEX(InTutoring[],SMALL(IF(InTutoring[Unit 4 Post-Test 1]="Yes",ROW(AssessmentData[])-1),ROW(195:195)),1),"")</f>
        <v/>
      </c>
      <c r="Y197" s="129" t="str" cm="1">
        <f t="array" ref="Y197">IFERROR(INDEX(InTutoring[],SMALL(IF(InTutoring[Unit 4 Post-Test 2]="Yes",ROW(AssessmentData[])-1),ROW(195:195)),1),"")</f>
        <v/>
      </c>
      <c r="Z197" s="129" t="str" cm="1">
        <f t="array" ref="Z197">IFERROR(INDEX(InTutoring[],SMALL(IF(InTutoring[Unit 4 Post-Test 3]="Yes",ROW(AssessmentData[])-1),ROW(195:195)),1),"")</f>
        <v/>
      </c>
      <c r="AA197" s="129" t="str" cm="1">
        <f t="array" ref="AA197">IFERROR(INDEX(InTutoring[],SMALL(IF(InTutoring[Unit 4 Post-Test 4]="Yes",ROW(AssessmentData[])-1),ROW(195:195)),1),"")</f>
        <v/>
      </c>
      <c r="AB197" s="129" t="str" cm="1">
        <f t="array" ref="AB197">IFERROR(INDEX(InTutoring[],SMALL(IF(InTutoring[Unit 4 Post-Test 5]="Yes",ROW(AssessmentData[])-1),ROW(195:195)),1),"")</f>
        <v/>
      </c>
      <c r="AC197" s="132"/>
      <c r="AD197" s="129" t="str" cm="1">
        <f t="array" ref="AD197">IFERROR(INDEX(InTutoring[],SMALL(IF(InTutoring[Unit 4 Assessment]="Yes",ROW(AssessmentData[])-1),ROW(195:195)),1),"")</f>
        <v/>
      </c>
      <c r="AE197" s="129" t="str" cm="1">
        <f t="array" ref="AE197">IFERROR(INDEX(InTutoring[],SMALL(IF(InTutoring[Unit 5 Post-Test 1]="Yes",ROW(AssessmentData[])-1),ROW(195:195)),1),"")</f>
        <v/>
      </c>
      <c r="AF197" s="129" t="str" cm="1">
        <f t="array" ref="AF197">IFERROR(INDEX(InTutoring[],SMALL(IF(InTutoring[Unit 5 Post-Test 2]="Yes",ROW(AssessmentData[])-1),ROW(195:195)),1),"")</f>
        <v/>
      </c>
      <c r="AG197" s="129" t="str" cm="1">
        <f t="array" ref="AG197">IFERROR(INDEX(InTutoring[],SMALL(IF(InTutoring[Unit 5 Post-Test 3]="Yes",ROW(AssessmentData[])-1),ROW(195:195)),1),"")</f>
        <v/>
      </c>
      <c r="AH197" s="129" t="str" cm="1">
        <f t="array" ref="AH197">IFERROR(INDEX(InTutoring[],SMALL(IF(InTutoring[Unit 5 Post-Test 4]="Yes",ROW(AssessmentData[])-1),ROW(195:195)),1),"")</f>
        <v/>
      </c>
      <c r="AI197" s="129" t="str" cm="1">
        <f t="array" ref="AI197">IFERROR(INDEX(InTutoring[],SMALL(IF(InTutoring[Unit 5 Post-Test 5]="Yes",ROW(AssessmentData[])-1),ROW(195:195)),1),"")</f>
        <v/>
      </c>
      <c r="AJ197" s="132"/>
      <c r="AK197" s="129" t="str" cm="1">
        <f t="array" ref="AK197">IFERROR(INDEX(InTutoring[],SMALL(IF(InTutoring[Unit 5 Assessment]="Yes",ROW(AssessmentData[])-1),ROW(195:195)),1),"")</f>
        <v/>
      </c>
      <c r="AL197" s="129" t="str" cm="1">
        <f t="array" ref="AL197">IFERROR(INDEX(InTutoring[],SMALL(IF(InTutoring[Unit 6 Post-Test 1]="Yes",ROW(AssessmentData[])-1),ROW(195:195)),1),"")</f>
        <v/>
      </c>
      <c r="AM197" s="129" t="str" cm="1">
        <f t="array" ref="AM197">IFERROR(INDEX(InTutoring[],SMALL(IF(InTutoring[Unit 6 Post-Test 2]="Yes",ROW(AssessmentData[])-1),ROW(195:195)),1),"")</f>
        <v/>
      </c>
      <c r="AN197" s="129" t="str" cm="1">
        <f t="array" ref="AN197">IFERROR(INDEX(InTutoring[],SMALL(IF(InTutoring[Unit 6 Post-Test 3]="Yes",ROW(AssessmentData[])-1),ROW(195:195)),1),"")</f>
        <v/>
      </c>
      <c r="AO197" s="129" t="str" cm="1">
        <f t="array" ref="AO197">IFERROR(INDEX(InTutoring[],SMALL(IF(InTutoring[Unit 6 Post-Test 4]="Yes",ROW(AssessmentData[])-1),ROW(195:195)),1),"")</f>
        <v/>
      </c>
      <c r="AP197" s="129" t="str" cm="1">
        <f t="array" ref="AP197">IFERROR(INDEX(InTutoring[],SMALL(IF(InTutoring[Unit 6 Post-Test 5]="Yes",ROW(AssessmentData[])-1),ROW(195:195)),1),"")</f>
        <v/>
      </c>
    </row>
    <row r="198" spans="2:42" x14ac:dyDescent="0.25">
      <c r="B198" s="129" t="str" cm="1">
        <f t="array" ref="B198">IFERROR(INDEX(InTutoring[],SMALL(IF(InTutoring[BOY Benchmark]="Yes",ROW(AssessmentData[])-1),ROW(196:196)),1),"")</f>
        <v/>
      </c>
      <c r="C198" s="129" t="str" cm="1">
        <f t="array" ref="C198">IFERROR(INDEX(InTutoring[],SMALL(IF(InTutoring[Unit 1 Post-Test 1]="Yes",ROW(AssessmentData[])-1),ROW(196:196)),1),"")</f>
        <v/>
      </c>
      <c r="D198" s="129" t="str" cm="1">
        <f t="array" ref="D198">IFERROR(INDEX(InTutoring[],SMALL(IF(InTutoring[Unit 1 Post-Test 2]="Yes",ROW(AssessmentData[])-1),ROW(196:196)),1),"")</f>
        <v/>
      </c>
      <c r="E198" s="129" t="str" cm="1">
        <f t="array" ref="E198">IFERROR(INDEX(InTutoring[],SMALL(IF(InTutoring[Unit 1 Post-Test 3]="Yes",ROW(AssessmentData[])-1),ROW(196:196)),1),"")</f>
        <v/>
      </c>
      <c r="F198" s="129" t="str" cm="1">
        <f t="array" ref="F198">IFERROR(INDEX(InTutoring[],SMALL(IF(InTutoring[Unit 1 Post-Test 4]="Yes",ROW(AssessmentData[])-1),ROW(196:196)),1),"")</f>
        <v/>
      </c>
      <c r="G198" s="131"/>
      <c r="H198" s="132"/>
      <c r="I198" s="129" t="str" cm="1">
        <f t="array" ref="I198">IFERROR(INDEX(InTutoring[],SMALL(IF(InTutoring[Unit 1 Assessment]="Yes",ROW(AssessmentData[])-1),ROW(196:196)),1),"")</f>
        <v/>
      </c>
      <c r="J198" s="129" t="str" cm="1">
        <f t="array" ref="J198">IFERROR(INDEX(InTutoring[],SMALL(IF(InTutoring[Unit 2 Post-Test 1]="Yes",ROW(AssessmentData[])-1),ROW(196:196)),1),"")</f>
        <v/>
      </c>
      <c r="K198" s="129" t="str" cm="1">
        <f t="array" ref="K198">IFERROR(INDEX(InTutoring[],SMALL(IF(InTutoring[Unit 2 Post-Test 2]="Yes",ROW(AssessmentData[])-1),ROW(196:196)),1),"")</f>
        <v/>
      </c>
      <c r="L198" s="129" t="str" cm="1">
        <f t="array" ref="L198">IFERROR(INDEX(InTutoring[],SMALL(IF(InTutoring[Unit 2 Post-Test 3]="Yes",ROW(AssessmentData[])-1),ROW(196:196)),1),"")</f>
        <v/>
      </c>
      <c r="M198" s="129" t="str" cm="1">
        <f t="array" ref="M198">IFERROR(INDEX(InTutoring[],SMALL(IF(InTutoring[Unit 2 Post-Test 4]="Yes",ROW(AssessmentData[])-1),ROW(196:196)),1),"")</f>
        <v/>
      </c>
      <c r="N198" s="129" t="str" cm="1">
        <f t="array" ref="N198">IFERROR(INDEX(InTutoring[],SMALL(IF(InTutoring[Unit 2 Post-Test 5]="Yes",ROW(AssessmentData[])-1),ROW(196:196)),1),"")</f>
        <v/>
      </c>
      <c r="O198" s="132"/>
      <c r="P198" s="129" t="str" cm="1">
        <f t="array" ref="P198">IFERROR(INDEX(InTutoring[],SMALL(IF(InTutoring[Unit 2 Assessment]="Yes",ROW(AssessmentData[])-1),ROW(196:196)),1),"")</f>
        <v/>
      </c>
      <c r="Q198" s="129" t="str" cm="1">
        <f t="array" ref="Q198">IFERROR(INDEX(InTutoring[],SMALL(IF(InTutoring[Unit 3 Post-Test 1]="Yes",ROW(AssessmentData[])-1),ROW(196:196)),1),"")</f>
        <v/>
      </c>
      <c r="R198" s="129" t="str" cm="1">
        <f t="array" ref="R198">IFERROR(INDEX(InTutoring[],SMALL(IF(InTutoring[Unit 3 Post-Test 2]="Yes",ROW(AssessmentData[])-1),ROW(196:196)),1),"")</f>
        <v/>
      </c>
      <c r="S198" s="129" t="str" cm="1">
        <f t="array" ref="S198">IFERROR(INDEX(InTutoring[],SMALL(IF(InTutoring[Unit 3 Post-Test 3]="Yes",ROW(AssessmentData[])-1),ROW(196:196)),1),"")</f>
        <v/>
      </c>
      <c r="T198" s="129" t="str" cm="1">
        <f t="array" ref="T198">IFERROR(INDEX(InTutoring[],SMALL(IF(InTutoring[Unit 3 Post-Test 4]="Yes",ROW(AssessmentData[])-1),ROW(196:196)),1),"")</f>
        <v/>
      </c>
      <c r="U198" s="129" t="str" cm="1">
        <f t="array" ref="U198">IFERROR(INDEX(InTutoring[],SMALL(IF(InTutoring[Unit 3 Post-Test 5]="Yes",ROW(AssessmentData[])-1),ROW(196:196)),1),"")</f>
        <v/>
      </c>
      <c r="V198" s="132"/>
      <c r="W198" s="129" t="str" cm="1">
        <f t="array" ref="W198">IFERROR(INDEX(InTutoring[],SMALL(IF(InTutoring[Unit 3 Assessment]="Yes",ROW(AssessmentData[])-1),ROW(196:196)),1),"")</f>
        <v/>
      </c>
      <c r="X198" s="129" t="str" cm="1">
        <f t="array" ref="X198">IFERROR(INDEX(InTutoring[],SMALL(IF(InTutoring[Unit 4 Post-Test 1]="Yes",ROW(AssessmentData[])-1),ROW(196:196)),1),"")</f>
        <v/>
      </c>
      <c r="Y198" s="129" t="str" cm="1">
        <f t="array" ref="Y198">IFERROR(INDEX(InTutoring[],SMALL(IF(InTutoring[Unit 4 Post-Test 2]="Yes",ROW(AssessmentData[])-1),ROW(196:196)),1),"")</f>
        <v/>
      </c>
      <c r="Z198" s="129" t="str" cm="1">
        <f t="array" ref="Z198">IFERROR(INDEX(InTutoring[],SMALL(IF(InTutoring[Unit 4 Post-Test 3]="Yes",ROW(AssessmentData[])-1),ROW(196:196)),1),"")</f>
        <v/>
      </c>
      <c r="AA198" s="129" t="str" cm="1">
        <f t="array" ref="AA198">IFERROR(INDEX(InTutoring[],SMALL(IF(InTutoring[Unit 4 Post-Test 4]="Yes",ROW(AssessmentData[])-1),ROW(196:196)),1),"")</f>
        <v/>
      </c>
      <c r="AB198" s="129" t="str" cm="1">
        <f t="array" ref="AB198">IFERROR(INDEX(InTutoring[],SMALL(IF(InTutoring[Unit 4 Post-Test 5]="Yes",ROW(AssessmentData[])-1),ROW(196:196)),1),"")</f>
        <v/>
      </c>
      <c r="AC198" s="132"/>
      <c r="AD198" s="129" t="str" cm="1">
        <f t="array" ref="AD198">IFERROR(INDEX(InTutoring[],SMALL(IF(InTutoring[Unit 4 Assessment]="Yes",ROW(AssessmentData[])-1),ROW(196:196)),1),"")</f>
        <v/>
      </c>
      <c r="AE198" s="129" t="str" cm="1">
        <f t="array" ref="AE198">IFERROR(INDEX(InTutoring[],SMALL(IF(InTutoring[Unit 5 Post-Test 1]="Yes",ROW(AssessmentData[])-1),ROW(196:196)),1),"")</f>
        <v/>
      </c>
      <c r="AF198" s="129" t="str" cm="1">
        <f t="array" ref="AF198">IFERROR(INDEX(InTutoring[],SMALL(IF(InTutoring[Unit 5 Post-Test 2]="Yes",ROW(AssessmentData[])-1),ROW(196:196)),1),"")</f>
        <v/>
      </c>
      <c r="AG198" s="129" t="str" cm="1">
        <f t="array" ref="AG198">IFERROR(INDEX(InTutoring[],SMALL(IF(InTutoring[Unit 5 Post-Test 3]="Yes",ROW(AssessmentData[])-1),ROW(196:196)),1),"")</f>
        <v/>
      </c>
      <c r="AH198" s="129" t="str" cm="1">
        <f t="array" ref="AH198">IFERROR(INDEX(InTutoring[],SMALL(IF(InTutoring[Unit 5 Post-Test 4]="Yes",ROW(AssessmentData[])-1),ROW(196:196)),1),"")</f>
        <v/>
      </c>
      <c r="AI198" s="129" t="str" cm="1">
        <f t="array" ref="AI198">IFERROR(INDEX(InTutoring[],SMALL(IF(InTutoring[Unit 5 Post-Test 5]="Yes",ROW(AssessmentData[])-1),ROW(196:196)),1),"")</f>
        <v/>
      </c>
      <c r="AJ198" s="132"/>
      <c r="AK198" s="129" t="str" cm="1">
        <f t="array" ref="AK198">IFERROR(INDEX(InTutoring[],SMALL(IF(InTutoring[Unit 5 Assessment]="Yes",ROW(AssessmentData[])-1),ROW(196:196)),1),"")</f>
        <v/>
      </c>
      <c r="AL198" s="129" t="str" cm="1">
        <f t="array" ref="AL198">IFERROR(INDEX(InTutoring[],SMALL(IF(InTutoring[Unit 6 Post-Test 1]="Yes",ROW(AssessmentData[])-1),ROW(196:196)),1),"")</f>
        <v/>
      </c>
      <c r="AM198" s="129" t="str" cm="1">
        <f t="array" ref="AM198">IFERROR(INDEX(InTutoring[],SMALL(IF(InTutoring[Unit 6 Post-Test 2]="Yes",ROW(AssessmentData[])-1),ROW(196:196)),1),"")</f>
        <v/>
      </c>
      <c r="AN198" s="129" t="str" cm="1">
        <f t="array" ref="AN198">IFERROR(INDEX(InTutoring[],SMALL(IF(InTutoring[Unit 6 Post-Test 3]="Yes",ROW(AssessmentData[])-1),ROW(196:196)),1),"")</f>
        <v/>
      </c>
      <c r="AO198" s="129" t="str" cm="1">
        <f t="array" ref="AO198">IFERROR(INDEX(InTutoring[],SMALL(IF(InTutoring[Unit 6 Post-Test 4]="Yes",ROW(AssessmentData[])-1),ROW(196:196)),1),"")</f>
        <v/>
      </c>
      <c r="AP198" s="129" t="str" cm="1">
        <f t="array" ref="AP198">IFERROR(INDEX(InTutoring[],SMALL(IF(InTutoring[Unit 6 Post-Test 5]="Yes",ROW(AssessmentData[])-1),ROW(196:196)),1),"")</f>
        <v/>
      </c>
    </row>
    <row r="199" spans="2:42" x14ac:dyDescent="0.25">
      <c r="B199" s="129" t="str" cm="1">
        <f t="array" ref="B199">IFERROR(INDEX(InTutoring[],SMALL(IF(InTutoring[BOY Benchmark]="Yes",ROW(AssessmentData[])-1),ROW(197:197)),1),"")</f>
        <v/>
      </c>
      <c r="C199" s="129" t="str" cm="1">
        <f t="array" ref="C199">IFERROR(INDEX(InTutoring[],SMALL(IF(InTutoring[Unit 1 Post-Test 1]="Yes",ROW(AssessmentData[])-1),ROW(197:197)),1),"")</f>
        <v/>
      </c>
      <c r="D199" s="129" t="str" cm="1">
        <f t="array" ref="D199">IFERROR(INDEX(InTutoring[],SMALL(IF(InTutoring[Unit 1 Post-Test 2]="Yes",ROW(AssessmentData[])-1),ROW(197:197)),1),"")</f>
        <v/>
      </c>
      <c r="E199" s="129" t="str" cm="1">
        <f t="array" ref="E199">IFERROR(INDEX(InTutoring[],SMALL(IF(InTutoring[Unit 1 Post-Test 3]="Yes",ROW(AssessmentData[])-1),ROW(197:197)),1),"")</f>
        <v/>
      </c>
      <c r="F199" s="129" t="str" cm="1">
        <f t="array" ref="F199">IFERROR(INDEX(InTutoring[],SMALL(IF(InTutoring[Unit 1 Post-Test 4]="Yes",ROW(AssessmentData[])-1),ROW(197:197)),1),"")</f>
        <v/>
      </c>
      <c r="G199" s="131"/>
      <c r="H199" s="132"/>
      <c r="I199" s="129" t="str" cm="1">
        <f t="array" ref="I199">IFERROR(INDEX(InTutoring[],SMALL(IF(InTutoring[Unit 1 Assessment]="Yes",ROW(AssessmentData[])-1),ROW(197:197)),1),"")</f>
        <v/>
      </c>
      <c r="J199" s="129" t="str" cm="1">
        <f t="array" ref="J199">IFERROR(INDEX(InTutoring[],SMALL(IF(InTutoring[Unit 2 Post-Test 1]="Yes",ROW(AssessmentData[])-1),ROW(197:197)),1),"")</f>
        <v/>
      </c>
      <c r="K199" s="129" t="str" cm="1">
        <f t="array" ref="K199">IFERROR(INDEX(InTutoring[],SMALL(IF(InTutoring[Unit 2 Post-Test 2]="Yes",ROW(AssessmentData[])-1),ROW(197:197)),1),"")</f>
        <v/>
      </c>
      <c r="L199" s="129" t="str" cm="1">
        <f t="array" ref="L199">IFERROR(INDEX(InTutoring[],SMALL(IF(InTutoring[Unit 2 Post-Test 3]="Yes",ROW(AssessmentData[])-1),ROW(197:197)),1),"")</f>
        <v/>
      </c>
      <c r="M199" s="129" t="str" cm="1">
        <f t="array" ref="M199">IFERROR(INDEX(InTutoring[],SMALL(IF(InTutoring[Unit 2 Post-Test 4]="Yes",ROW(AssessmentData[])-1),ROW(197:197)),1),"")</f>
        <v/>
      </c>
      <c r="N199" s="129" t="str" cm="1">
        <f t="array" ref="N199">IFERROR(INDEX(InTutoring[],SMALL(IF(InTutoring[Unit 2 Post-Test 5]="Yes",ROW(AssessmentData[])-1),ROW(197:197)),1),"")</f>
        <v/>
      </c>
      <c r="O199" s="132"/>
      <c r="P199" s="129" t="str" cm="1">
        <f t="array" ref="P199">IFERROR(INDEX(InTutoring[],SMALL(IF(InTutoring[Unit 2 Assessment]="Yes",ROW(AssessmentData[])-1),ROW(197:197)),1),"")</f>
        <v/>
      </c>
      <c r="Q199" s="129" t="str" cm="1">
        <f t="array" ref="Q199">IFERROR(INDEX(InTutoring[],SMALL(IF(InTutoring[Unit 3 Post-Test 1]="Yes",ROW(AssessmentData[])-1),ROW(197:197)),1),"")</f>
        <v/>
      </c>
      <c r="R199" s="129" t="str" cm="1">
        <f t="array" ref="R199">IFERROR(INDEX(InTutoring[],SMALL(IF(InTutoring[Unit 3 Post-Test 2]="Yes",ROW(AssessmentData[])-1),ROW(197:197)),1),"")</f>
        <v/>
      </c>
      <c r="S199" s="129" t="str" cm="1">
        <f t="array" ref="S199">IFERROR(INDEX(InTutoring[],SMALL(IF(InTutoring[Unit 3 Post-Test 3]="Yes",ROW(AssessmentData[])-1),ROW(197:197)),1),"")</f>
        <v/>
      </c>
      <c r="T199" s="129" t="str" cm="1">
        <f t="array" ref="T199">IFERROR(INDEX(InTutoring[],SMALL(IF(InTutoring[Unit 3 Post-Test 4]="Yes",ROW(AssessmentData[])-1),ROW(197:197)),1),"")</f>
        <v/>
      </c>
      <c r="U199" s="129" t="str" cm="1">
        <f t="array" ref="U199">IFERROR(INDEX(InTutoring[],SMALL(IF(InTutoring[Unit 3 Post-Test 5]="Yes",ROW(AssessmentData[])-1),ROW(197:197)),1),"")</f>
        <v/>
      </c>
      <c r="V199" s="132"/>
      <c r="W199" s="129" t="str" cm="1">
        <f t="array" ref="W199">IFERROR(INDEX(InTutoring[],SMALL(IF(InTutoring[Unit 3 Assessment]="Yes",ROW(AssessmentData[])-1),ROW(197:197)),1),"")</f>
        <v/>
      </c>
      <c r="X199" s="129" t="str" cm="1">
        <f t="array" ref="X199">IFERROR(INDEX(InTutoring[],SMALL(IF(InTutoring[Unit 4 Post-Test 1]="Yes",ROW(AssessmentData[])-1),ROW(197:197)),1),"")</f>
        <v/>
      </c>
      <c r="Y199" s="129" t="str" cm="1">
        <f t="array" ref="Y199">IFERROR(INDEX(InTutoring[],SMALL(IF(InTutoring[Unit 4 Post-Test 2]="Yes",ROW(AssessmentData[])-1),ROW(197:197)),1),"")</f>
        <v/>
      </c>
      <c r="Z199" s="129" t="str" cm="1">
        <f t="array" ref="Z199">IFERROR(INDEX(InTutoring[],SMALL(IF(InTutoring[Unit 4 Post-Test 3]="Yes",ROW(AssessmentData[])-1),ROW(197:197)),1),"")</f>
        <v/>
      </c>
      <c r="AA199" s="129" t="str" cm="1">
        <f t="array" ref="AA199">IFERROR(INDEX(InTutoring[],SMALL(IF(InTutoring[Unit 4 Post-Test 4]="Yes",ROW(AssessmentData[])-1),ROW(197:197)),1),"")</f>
        <v/>
      </c>
      <c r="AB199" s="129" t="str" cm="1">
        <f t="array" ref="AB199">IFERROR(INDEX(InTutoring[],SMALL(IF(InTutoring[Unit 4 Post-Test 5]="Yes",ROW(AssessmentData[])-1),ROW(197:197)),1),"")</f>
        <v/>
      </c>
      <c r="AC199" s="132"/>
      <c r="AD199" s="129" t="str" cm="1">
        <f t="array" ref="AD199">IFERROR(INDEX(InTutoring[],SMALL(IF(InTutoring[Unit 4 Assessment]="Yes",ROW(AssessmentData[])-1),ROW(197:197)),1),"")</f>
        <v/>
      </c>
      <c r="AE199" s="129" t="str" cm="1">
        <f t="array" ref="AE199">IFERROR(INDEX(InTutoring[],SMALL(IF(InTutoring[Unit 5 Post-Test 1]="Yes",ROW(AssessmentData[])-1),ROW(197:197)),1),"")</f>
        <v/>
      </c>
      <c r="AF199" s="129" t="str" cm="1">
        <f t="array" ref="AF199">IFERROR(INDEX(InTutoring[],SMALL(IF(InTutoring[Unit 5 Post-Test 2]="Yes",ROW(AssessmentData[])-1),ROW(197:197)),1),"")</f>
        <v/>
      </c>
      <c r="AG199" s="129" t="str" cm="1">
        <f t="array" ref="AG199">IFERROR(INDEX(InTutoring[],SMALL(IF(InTutoring[Unit 5 Post-Test 3]="Yes",ROW(AssessmentData[])-1),ROW(197:197)),1),"")</f>
        <v/>
      </c>
      <c r="AH199" s="129" t="str" cm="1">
        <f t="array" ref="AH199">IFERROR(INDEX(InTutoring[],SMALL(IF(InTutoring[Unit 5 Post-Test 4]="Yes",ROW(AssessmentData[])-1),ROW(197:197)),1),"")</f>
        <v/>
      </c>
      <c r="AI199" s="129" t="str" cm="1">
        <f t="array" ref="AI199">IFERROR(INDEX(InTutoring[],SMALL(IF(InTutoring[Unit 5 Post-Test 5]="Yes",ROW(AssessmentData[])-1),ROW(197:197)),1),"")</f>
        <v/>
      </c>
      <c r="AJ199" s="132"/>
      <c r="AK199" s="129" t="str" cm="1">
        <f t="array" ref="AK199">IFERROR(INDEX(InTutoring[],SMALL(IF(InTutoring[Unit 5 Assessment]="Yes",ROW(AssessmentData[])-1),ROW(197:197)),1),"")</f>
        <v/>
      </c>
      <c r="AL199" s="129" t="str" cm="1">
        <f t="array" ref="AL199">IFERROR(INDEX(InTutoring[],SMALL(IF(InTutoring[Unit 6 Post-Test 1]="Yes",ROW(AssessmentData[])-1),ROW(197:197)),1),"")</f>
        <v/>
      </c>
      <c r="AM199" s="129" t="str" cm="1">
        <f t="array" ref="AM199">IFERROR(INDEX(InTutoring[],SMALL(IF(InTutoring[Unit 6 Post-Test 2]="Yes",ROW(AssessmentData[])-1),ROW(197:197)),1),"")</f>
        <v/>
      </c>
      <c r="AN199" s="129" t="str" cm="1">
        <f t="array" ref="AN199">IFERROR(INDEX(InTutoring[],SMALL(IF(InTutoring[Unit 6 Post-Test 3]="Yes",ROW(AssessmentData[])-1),ROW(197:197)),1),"")</f>
        <v/>
      </c>
      <c r="AO199" s="129" t="str" cm="1">
        <f t="array" ref="AO199">IFERROR(INDEX(InTutoring[],SMALL(IF(InTutoring[Unit 6 Post-Test 4]="Yes",ROW(AssessmentData[])-1),ROW(197:197)),1),"")</f>
        <v/>
      </c>
      <c r="AP199" s="129" t="str" cm="1">
        <f t="array" ref="AP199">IFERROR(INDEX(InTutoring[],SMALL(IF(InTutoring[Unit 6 Post-Test 5]="Yes",ROW(AssessmentData[])-1),ROW(197:197)),1),"")</f>
        <v/>
      </c>
    </row>
    <row r="200" spans="2:42" x14ac:dyDescent="0.25">
      <c r="B200" s="129" t="str" cm="1">
        <f t="array" ref="B200">IFERROR(INDEX(InTutoring[],SMALL(IF(InTutoring[BOY Benchmark]="Yes",ROW(AssessmentData[])-1),ROW(198:198)),1),"")</f>
        <v/>
      </c>
      <c r="C200" s="129" t="str" cm="1">
        <f t="array" ref="C200">IFERROR(INDEX(InTutoring[],SMALL(IF(InTutoring[Unit 1 Post-Test 1]="Yes",ROW(AssessmentData[])-1),ROW(198:198)),1),"")</f>
        <v/>
      </c>
      <c r="D200" s="129" t="str" cm="1">
        <f t="array" ref="D200">IFERROR(INDEX(InTutoring[],SMALL(IF(InTutoring[Unit 1 Post-Test 2]="Yes",ROW(AssessmentData[])-1),ROW(198:198)),1),"")</f>
        <v/>
      </c>
      <c r="E200" s="129" t="str" cm="1">
        <f t="array" ref="E200">IFERROR(INDEX(InTutoring[],SMALL(IF(InTutoring[Unit 1 Post-Test 3]="Yes",ROW(AssessmentData[])-1),ROW(198:198)),1),"")</f>
        <v/>
      </c>
      <c r="F200" s="129" t="str" cm="1">
        <f t="array" ref="F200">IFERROR(INDEX(InTutoring[],SMALL(IF(InTutoring[Unit 1 Post-Test 4]="Yes",ROW(AssessmentData[])-1),ROW(198:198)),1),"")</f>
        <v/>
      </c>
      <c r="G200" s="131"/>
      <c r="H200" s="132"/>
      <c r="I200" s="129" t="str" cm="1">
        <f t="array" ref="I200">IFERROR(INDEX(InTutoring[],SMALL(IF(InTutoring[Unit 1 Assessment]="Yes",ROW(AssessmentData[])-1),ROW(198:198)),1),"")</f>
        <v/>
      </c>
      <c r="J200" s="129" t="str" cm="1">
        <f t="array" ref="J200">IFERROR(INDEX(InTutoring[],SMALL(IF(InTutoring[Unit 2 Post-Test 1]="Yes",ROW(AssessmentData[])-1),ROW(198:198)),1),"")</f>
        <v/>
      </c>
      <c r="K200" s="129" t="str" cm="1">
        <f t="array" ref="K200">IFERROR(INDEX(InTutoring[],SMALL(IF(InTutoring[Unit 2 Post-Test 2]="Yes",ROW(AssessmentData[])-1),ROW(198:198)),1),"")</f>
        <v/>
      </c>
      <c r="L200" s="129" t="str" cm="1">
        <f t="array" ref="L200">IFERROR(INDEX(InTutoring[],SMALL(IF(InTutoring[Unit 2 Post-Test 3]="Yes",ROW(AssessmentData[])-1),ROW(198:198)),1),"")</f>
        <v/>
      </c>
      <c r="M200" s="129" t="str" cm="1">
        <f t="array" ref="M200">IFERROR(INDEX(InTutoring[],SMALL(IF(InTutoring[Unit 2 Post-Test 4]="Yes",ROW(AssessmentData[])-1),ROW(198:198)),1),"")</f>
        <v/>
      </c>
      <c r="N200" s="129" t="str" cm="1">
        <f t="array" ref="N200">IFERROR(INDEX(InTutoring[],SMALL(IF(InTutoring[Unit 2 Post-Test 5]="Yes",ROW(AssessmentData[])-1),ROW(198:198)),1),"")</f>
        <v/>
      </c>
      <c r="O200" s="132"/>
      <c r="P200" s="129" t="str" cm="1">
        <f t="array" ref="P200">IFERROR(INDEX(InTutoring[],SMALL(IF(InTutoring[Unit 2 Assessment]="Yes",ROW(AssessmentData[])-1),ROW(198:198)),1),"")</f>
        <v/>
      </c>
      <c r="Q200" s="129" t="str" cm="1">
        <f t="array" ref="Q200">IFERROR(INDEX(InTutoring[],SMALL(IF(InTutoring[Unit 3 Post-Test 1]="Yes",ROW(AssessmentData[])-1),ROW(198:198)),1),"")</f>
        <v/>
      </c>
      <c r="R200" s="129" t="str" cm="1">
        <f t="array" ref="R200">IFERROR(INDEX(InTutoring[],SMALL(IF(InTutoring[Unit 3 Post-Test 2]="Yes",ROW(AssessmentData[])-1),ROW(198:198)),1),"")</f>
        <v/>
      </c>
      <c r="S200" s="129" t="str" cm="1">
        <f t="array" ref="S200">IFERROR(INDEX(InTutoring[],SMALL(IF(InTutoring[Unit 3 Post-Test 3]="Yes",ROW(AssessmentData[])-1),ROW(198:198)),1),"")</f>
        <v/>
      </c>
      <c r="T200" s="129" t="str" cm="1">
        <f t="array" ref="T200">IFERROR(INDEX(InTutoring[],SMALL(IF(InTutoring[Unit 3 Post-Test 4]="Yes",ROW(AssessmentData[])-1),ROW(198:198)),1),"")</f>
        <v/>
      </c>
      <c r="U200" s="129" t="str" cm="1">
        <f t="array" ref="U200">IFERROR(INDEX(InTutoring[],SMALL(IF(InTutoring[Unit 3 Post-Test 5]="Yes",ROW(AssessmentData[])-1),ROW(198:198)),1),"")</f>
        <v/>
      </c>
      <c r="V200" s="132"/>
      <c r="W200" s="129" t="str" cm="1">
        <f t="array" ref="W200">IFERROR(INDEX(InTutoring[],SMALL(IF(InTutoring[Unit 3 Assessment]="Yes",ROW(AssessmentData[])-1),ROW(198:198)),1),"")</f>
        <v/>
      </c>
      <c r="X200" s="129" t="str" cm="1">
        <f t="array" ref="X200">IFERROR(INDEX(InTutoring[],SMALL(IF(InTutoring[Unit 4 Post-Test 1]="Yes",ROW(AssessmentData[])-1),ROW(198:198)),1),"")</f>
        <v/>
      </c>
      <c r="Y200" s="129" t="str" cm="1">
        <f t="array" ref="Y200">IFERROR(INDEX(InTutoring[],SMALL(IF(InTutoring[Unit 4 Post-Test 2]="Yes",ROW(AssessmentData[])-1),ROW(198:198)),1),"")</f>
        <v/>
      </c>
      <c r="Z200" s="129" t="str" cm="1">
        <f t="array" ref="Z200">IFERROR(INDEX(InTutoring[],SMALL(IF(InTutoring[Unit 4 Post-Test 3]="Yes",ROW(AssessmentData[])-1),ROW(198:198)),1),"")</f>
        <v/>
      </c>
      <c r="AA200" s="129" t="str" cm="1">
        <f t="array" ref="AA200">IFERROR(INDEX(InTutoring[],SMALL(IF(InTutoring[Unit 4 Post-Test 4]="Yes",ROW(AssessmentData[])-1),ROW(198:198)),1),"")</f>
        <v/>
      </c>
      <c r="AB200" s="129" t="str" cm="1">
        <f t="array" ref="AB200">IFERROR(INDEX(InTutoring[],SMALL(IF(InTutoring[Unit 4 Post-Test 5]="Yes",ROW(AssessmentData[])-1),ROW(198:198)),1),"")</f>
        <v/>
      </c>
      <c r="AC200" s="132"/>
      <c r="AD200" s="129" t="str" cm="1">
        <f t="array" ref="AD200">IFERROR(INDEX(InTutoring[],SMALL(IF(InTutoring[Unit 4 Assessment]="Yes",ROW(AssessmentData[])-1),ROW(198:198)),1),"")</f>
        <v/>
      </c>
      <c r="AE200" s="129" t="str" cm="1">
        <f t="array" ref="AE200">IFERROR(INDEX(InTutoring[],SMALL(IF(InTutoring[Unit 5 Post-Test 1]="Yes",ROW(AssessmentData[])-1),ROW(198:198)),1),"")</f>
        <v/>
      </c>
      <c r="AF200" s="129" t="str" cm="1">
        <f t="array" ref="AF200">IFERROR(INDEX(InTutoring[],SMALL(IF(InTutoring[Unit 5 Post-Test 2]="Yes",ROW(AssessmentData[])-1),ROW(198:198)),1),"")</f>
        <v/>
      </c>
      <c r="AG200" s="129" t="str" cm="1">
        <f t="array" ref="AG200">IFERROR(INDEX(InTutoring[],SMALL(IF(InTutoring[Unit 5 Post-Test 3]="Yes",ROW(AssessmentData[])-1),ROW(198:198)),1),"")</f>
        <v/>
      </c>
      <c r="AH200" s="129" t="str" cm="1">
        <f t="array" ref="AH200">IFERROR(INDEX(InTutoring[],SMALL(IF(InTutoring[Unit 5 Post-Test 4]="Yes",ROW(AssessmentData[])-1),ROW(198:198)),1),"")</f>
        <v/>
      </c>
      <c r="AI200" s="129" t="str" cm="1">
        <f t="array" ref="AI200">IFERROR(INDEX(InTutoring[],SMALL(IF(InTutoring[Unit 5 Post-Test 5]="Yes",ROW(AssessmentData[])-1),ROW(198:198)),1),"")</f>
        <v/>
      </c>
      <c r="AJ200" s="132"/>
      <c r="AK200" s="129" t="str" cm="1">
        <f t="array" ref="AK200">IFERROR(INDEX(InTutoring[],SMALL(IF(InTutoring[Unit 5 Assessment]="Yes",ROW(AssessmentData[])-1),ROW(198:198)),1),"")</f>
        <v/>
      </c>
      <c r="AL200" s="129" t="str" cm="1">
        <f t="array" ref="AL200">IFERROR(INDEX(InTutoring[],SMALL(IF(InTutoring[Unit 6 Post-Test 1]="Yes",ROW(AssessmentData[])-1),ROW(198:198)),1),"")</f>
        <v/>
      </c>
      <c r="AM200" s="129" t="str" cm="1">
        <f t="array" ref="AM200">IFERROR(INDEX(InTutoring[],SMALL(IF(InTutoring[Unit 6 Post-Test 2]="Yes",ROW(AssessmentData[])-1),ROW(198:198)),1),"")</f>
        <v/>
      </c>
      <c r="AN200" s="129" t="str" cm="1">
        <f t="array" ref="AN200">IFERROR(INDEX(InTutoring[],SMALL(IF(InTutoring[Unit 6 Post-Test 3]="Yes",ROW(AssessmentData[])-1),ROW(198:198)),1),"")</f>
        <v/>
      </c>
      <c r="AO200" s="129" t="str" cm="1">
        <f t="array" ref="AO200">IFERROR(INDEX(InTutoring[],SMALL(IF(InTutoring[Unit 6 Post-Test 4]="Yes",ROW(AssessmentData[])-1),ROW(198:198)),1),"")</f>
        <v/>
      </c>
      <c r="AP200" s="129" t="str" cm="1">
        <f t="array" ref="AP200">IFERROR(INDEX(InTutoring[],SMALL(IF(InTutoring[Unit 6 Post-Test 5]="Yes",ROW(AssessmentData[])-1),ROW(198:198)),1),"")</f>
        <v/>
      </c>
    </row>
    <row r="201" spans="2:42" x14ac:dyDescent="0.25">
      <c r="B201" s="129" t="str" cm="1">
        <f t="array" ref="B201">IFERROR(INDEX(InTutoring[],SMALL(IF(InTutoring[BOY Benchmark]="Yes",ROW(AssessmentData[])-1),ROW(199:199)),1),"")</f>
        <v/>
      </c>
      <c r="C201" s="129" t="str" cm="1">
        <f t="array" ref="C201">IFERROR(INDEX(InTutoring[],SMALL(IF(InTutoring[Unit 1 Post-Test 1]="Yes",ROW(AssessmentData[])-1),ROW(199:199)),1),"")</f>
        <v/>
      </c>
      <c r="D201" s="129" t="str" cm="1">
        <f t="array" ref="D201">IFERROR(INDEX(InTutoring[],SMALL(IF(InTutoring[Unit 1 Post-Test 2]="Yes",ROW(AssessmentData[])-1),ROW(199:199)),1),"")</f>
        <v/>
      </c>
      <c r="E201" s="129" t="str" cm="1">
        <f t="array" ref="E201">IFERROR(INDEX(InTutoring[],SMALL(IF(InTutoring[Unit 1 Post-Test 3]="Yes",ROW(AssessmentData[])-1),ROW(199:199)),1),"")</f>
        <v/>
      </c>
      <c r="F201" s="129" t="str" cm="1">
        <f t="array" ref="F201">IFERROR(INDEX(InTutoring[],SMALL(IF(InTutoring[Unit 1 Post-Test 4]="Yes",ROW(AssessmentData[])-1),ROW(199:199)),1),"")</f>
        <v/>
      </c>
      <c r="G201" s="131"/>
      <c r="H201" s="132"/>
      <c r="I201" s="129" t="str" cm="1">
        <f t="array" ref="I201">IFERROR(INDEX(InTutoring[],SMALL(IF(InTutoring[Unit 1 Assessment]="Yes",ROW(AssessmentData[])-1),ROW(199:199)),1),"")</f>
        <v/>
      </c>
      <c r="J201" s="129" t="str" cm="1">
        <f t="array" ref="J201">IFERROR(INDEX(InTutoring[],SMALL(IF(InTutoring[Unit 2 Post-Test 1]="Yes",ROW(AssessmentData[])-1),ROW(199:199)),1),"")</f>
        <v/>
      </c>
      <c r="K201" s="129" t="str" cm="1">
        <f t="array" ref="K201">IFERROR(INDEX(InTutoring[],SMALL(IF(InTutoring[Unit 2 Post-Test 2]="Yes",ROW(AssessmentData[])-1),ROW(199:199)),1),"")</f>
        <v/>
      </c>
      <c r="L201" s="129" t="str" cm="1">
        <f t="array" ref="L201">IFERROR(INDEX(InTutoring[],SMALL(IF(InTutoring[Unit 2 Post-Test 3]="Yes",ROW(AssessmentData[])-1),ROW(199:199)),1),"")</f>
        <v/>
      </c>
      <c r="M201" s="129" t="str" cm="1">
        <f t="array" ref="M201">IFERROR(INDEX(InTutoring[],SMALL(IF(InTutoring[Unit 2 Post-Test 4]="Yes",ROW(AssessmentData[])-1),ROW(199:199)),1),"")</f>
        <v/>
      </c>
      <c r="N201" s="129" t="str" cm="1">
        <f t="array" ref="N201">IFERROR(INDEX(InTutoring[],SMALL(IF(InTutoring[Unit 2 Post-Test 5]="Yes",ROW(AssessmentData[])-1),ROW(199:199)),1),"")</f>
        <v/>
      </c>
      <c r="O201" s="132"/>
      <c r="P201" s="129" t="str" cm="1">
        <f t="array" ref="P201">IFERROR(INDEX(InTutoring[],SMALL(IF(InTutoring[Unit 2 Assessment]="Yes",ROW(AssessmentData[])-1),ROW(199:199)),1),"")</f>
        <v/>
      </c>
      <c r="Q201" s="129" t="str" cm="1">
        <f t="array" ref="Q201">IFERROR(INDEX(InTutoring[],SMALL(IF(InTutoring[Unit 3 Post-Test 1]="Yes",ROW(AssessmentData[])-1),ROW(199:199)),1),"")</f>
        <v/>
      </c>
      <c r="R201" s="129" t="str" cm="1">
        <f t="array" ref="R201">IFERROR(INDEX(InTutoring[],SMALL(IF(InTutoring[Unit 3 Post-Test 2]="Yes",ROW(AssessmentData[])-1),ROW(199:199)),1),"")</f>
        <v/>
      </c>
      <c r="S201" s="129" t="str" cm="1">
        <f t="array" ref="S201">IFERROR(INDEX(InTutoring[],SMALL(IF(InTutoring[Unit 3 Post-Test 3]="Yes",ROW(AssessmentData[])-1),ROW(199:199)),1),"")</f>
        <v/>
      </c>
      <c r="T201" s="129" t="str" cm="1">
        <f t="array" ref="T201">IFERROR(INDEX(InTutoring[],SMALL(IF(InTutoring[Unit 3 Post-Test 4]="Yes",ROW(AssessmentData[])-1),ROW(199:199)),1),"")</f>
        <v/>
      </c>
      <c r="U201" s="129" t="str" cm="1">
        <f t="array" ref="U201">IFERROR(INDEX(InTutoring[],SMALL(IF(InTutoring[Unit 3 Post-Test 5]="Yes",ROW(AssessmentData[])-1),ROW(199:199)),1),"")</f>
        <v/>
      </c>
      <c r="V201" s="132"/>
      <c r="W201" s="129" t="str" cm="1">
        <f t="array" ref="W201">IFERROR(INDEX(InTutoring[],SMALL(IF(InTutoring[Unit 3 Assessment]="Yes",ROW(AssessmentData[])-1),ROW(199:199)),1),"")</f>
        <v/>
      </c>
      <c r="X201" s="129" t="str" cm="1">
        <f t="array" ref="X201">IFERROR(INDEX(InTutoring[],SMALL(IF(InTutoring[Unit 4 Post-Test 1]="Yes",ROW(AssessmentData[])-1),ROW(199:199)),1),"")</f>
        <v/>
      </c>
      <c r="Y201" s="129" t="str" cm="1">
        <f t="array" ref="Y201">IFERROR(INDEX(InTutoring[],SMALL(IF(InTutoring[Unit 4 Post-Test 2]="Yes",ROW(AssessmentData[])-1),ROW(199:199)),1),"")</f>
        <v/>
      </c>
      <c r="Z201" s="129" t="str" cm="1">
        <f t="array" ref="Z201">IFERROR(INDEX(InTutoring[],SMALL(IF(InTutoring[Unit 4 Post-Test 3]="Yes",ROW(AssessmentData[])-1),ROW(199:199)),1),"")</f>
        <v/>
      </c>
      <c r="AA201" s="129" t="str" cm="1">
        <f t="array" ref="AA201">IFERROR(INDEX(InTutoring[],SMALL(IF(InTutoring[Unit 4 Post-Test 4]="Yes",ROW(AssessmentData[])-1),ROW(199:199)),1),"")</f>
        <v/>
      </c>
      <c r="AB201" s="129" t="str" cm="1">
        <f t="array" ref="AB201">IFERROR(INDEX(InTutoring[],SMALL(IF(InTutoring[Unit 4 Post-Test 5]="Yes",ROW(AssessmentData[])-1),ROW(199:199)),1),"")</f>
        <v/>
      </c>
      <c r="AC201" s="132"/>
      <c r="AD201" s="129" t="str" cm="1">
        <f t="array" ref="AD201">IFERROR(INDEX(InTutoring[],SMALL(IF(InTutoring[Unit 4 Assessment]="Yes",ROW(AssessmentData[])-1),ROW(199:199)),1),"")</f>
        <v/>
      </c>
      <c r="AE201" s="129" t="str" cm="1">
        <f t="array" ref="AE201">IFERROR(INDEX(InTutoring[],SMALL(IF(InTutoring[Unit 5 Post-Test 1]="Yes",ROW(AssessmentData[])-1),ROW(199:199)),1),"")</f>
        <v/>
      </c>
      <c r="AF201" s="129" t="str" cm="1">
        <f t="array" ref="AF201">IFERROR(INDEX(InTutoring[],SMALL(IF(InTutoring[Unit 5 Post-Test 2]="Yes",ROW(AssessmentData[])-1),ROW(199:199)),1),"")</f>
        <v/>
      </c>
      <c r="AG201" s="129" t="str" cm="1">
        <f t="array" ref="AG201">IFERROR(INDEX(InTutoring[],SMALL(IF(InTutoring[Unit 5 Post-Test 3]="Yes",ROW(AssessmentData[])-1),ROW(199:199)),1),"")</f>
        <v/>
      </c>
      <c r="AH201" s="129" t="str" cm="1">
        <f t="array" ref="AH201">IFERROR(INDEX(InTutoring[],SMALL(IF(InTutoring[Unit 5 Post-Test 4]="Yes",ROW(AssessmentData[])-1),ROW(199:199)),1),"")</f>
        <v/>
      </c>
      <c r="AI201" s="129" t="str" cm="1">
        <f t="array" ref="AI201">IFERROR(INDEX(InTutoring[],SMALL(IF(InTutoring[Unit 5 Post-Test 5]="Yes",ROW(AssessmentData[])-1),ROW(199:199)),1),"")</f>
        <v/>
      </c>
      <c r="AJ201" s="132"/>
      <c r="AK201" s="129" t="str" cm="1">
        <f t="array" ref="AK201">IFERROR(INDEX(InTutoring[],SMALL(IF(InTutoring[Unit 5 Assessment]="Yes",ROW(AssessmentData[])-1),ROW(199:199)),1),"")</f>
        <v/>
      </c>
      <c r="AL201" s="129" t="str" cm="1">
        <f t="array" ref="AL201">IFERROR(INDEX(InTutoring[],SMALL(IF(InTutoring[Unit 6 Post-Test 1]="Yes",ROW(AssessmentData[])-1),ROW(199:199)),1),"")</f>
        <v/>
      </c>
      <c r="AM201" s="129" t="str" cm="1">
        <f t="array" ref="AM201">IFERROR(INDEX(InTutoring[],SMALL(IF(InTutoring[Unit 6 Post-Test 2]="Yes",ROW(AssessmentData[])-1),ROW(199:199)),1),"")</f>
        <v/>
      </c>
      <c r="AN201" s="129" t="str" cm="1">
        <f t="array" ref="AN201">IFERROR(INDEX(InTutoring[],SMALL(IF(InTutoring[Unit 6 Post-Test 3]="Yes",ROW(AssessmentData[])-1),ROW(199:199)),1),"")</f>
        <v/>
      </c>
      <c r="AO201" s="129" t="str" cm="1">
        <f t="array" ref="AO201">IFERROR(INDEX(InTutoring[],SMALL(IF(InTutoring[Unit 6 Post-Test 4]="Yes",ROW(AssessmentData[])-1),ROW(199:199)),1),"")</f>
        <v/>
      </c>
      <c r="AP201" s="129" t="str" cm="1">
        <f t="array" ref="AP201">IFERROR(INDEX(InTutoring[],SMALL(IF(InTutoring[Unit 6 Post-Test 5]="Yes",ROW(AssessmentData[])-1),ROW(199:199)),1),"")</f>
        <v/>
      </c>
    </row>
    <row r="202" spans="2:42" x14ac:dyDescent="0.25">
      <c r="B202" s="129" t="str" cm="1">
        <f t="array" ref="B202">IFERROR(INDEX(InTutoring[],SMALL(IF(InTutoring[BOY Benchmark]="Yes",ROW(AssessmentData[])-1),ROW(200:200)),1),"")</f>
        <v/>
      </c>
      <c r="C202" s="129" t="str" cm="1">
        <f t="array" ref="C202">IFERROR(INDEX(InTutoring[],SMALL(IF(InTutoring[Unit 1 Post-Test 1]="Yes",ROW(AssessmentData[])-1),ROW(200:200)),1),"")</f>
        <v/>
      </c>
      <c r="D202" s="129" t="str" cm="1">
        <f t="array" ref="D202">IFERROR(INDEX(InTutoring[],SMALL(IF(InTutoring[Unit 1 Post-Test 2]="Yes",ROW(AssessmentData[])-1),ROW(200:200)),1),"")</f>
        <v/>
      </c>
      <c r="E202" s="129" t="str" cm="1">
        <f t="array" ref="E202">IFERROR(INDEX(InTutoring[],SMALL(IF(InTutoring[Unit 1 Post-Test 3]="Yes",ROW(AssessmentData[])-1),ROW(200:200)),1),"")</f>
        <v/>
      </c>
      <c r="F202" s="129" t="str" cm="1">
        <f t="array" ref="F202">IFERROR(INDEX(InTutoring[],SMALL(IF(InTutoring[Unit 1 Post-Test 4]="Yes",ROW(AssessmentData[])-1),ROW(200:200)),1),"")</f>
        <v/>
      </c>
      <c r="G202" s="131"/>
      <c r="H202" s="132"/>
      <c r="I202" s="129" t="str" cm="1">
        <f t="array" ref="I202">IFERROR(INDEX(InTutoring[],SMALL(IF(InTutoring[Unit 1 Assessment]="Yes",ROW(AssessmentData[])-1),ROW(200:200)),1),"")</f>
        <v/>
      </c>
      <c r="J202" s="129" t="str" cm="1">
        <f t="array" ref="J202">IFERROR(INDEX(InTutoring[],SMALL(IF(InTutoring[Unit 2 Post-Test 1]="Yes",ROW(AssessmentData[])-1),ROW(200:200)),1),"")</f>
        <v/>
      </c>
      <c r="K202" s="129" t="str" cm="1">
        <f t="array" ref="K202">IFERROR(INDEX(InTutoring[],SMALL(IF(InTutoring[Unit 2 Post-Test 2]="Yes",ROW(AssessmentData[])-1),ROW(200:200)),1),"")</f>
        <v/>
      </c>
      <c r="L202" s="129" t="str" cm="1">
        <f t="array" ref="L202">IFERROR(INDEX(InTutoring[],SMALL(IF(InTutoring[Unit 2 Post-Test 3]="Yes",ROW(AssessmentData[])-1),ROW(200:200)),1),"")</f>
        <v/>
      </c>
      <c r="M202" s="129" t="str" cm="1">
        <f t="array" ref="M202">IFERROR(INDEX(InTutoring[],SMALL(IF(InTutoring[Unit 2 Post-Test 4]="Yes",ROW(AssessmentData[])-1),ROW(200:200)),1),"")</f>
        <v/>
      </c>
      <c r="N202" s="129" t="str" cm="1">
        <f t="array" ref="N202">IFERROR(INDEX(InTutoring[],SMALL(IF(InTutoring[Unit 2 Post-Test 5]="Yes",ROW(AssessmentData[])-1),ROW(200:200)),1),"")</f>
        <v/>
      </c>
      <c r="O202" s="132"/>
      <c r="P202" s="129" t="str" cm="1">
        <f t="array" ref="P202">IFERROR(INDEX(InTutoring[],SMALL(IF(InTutoring[Unit 2 Assessment]="Yes",ROW(AssessmentData[])-1),ROW(200:200)),1),"")</f>
        <v/>
      </c>
      <c r="Q202" s="129" t="str" cm="1">
        <f t="array" ref="Q202">IFERROR(INDEX(InTutoring[],SMALL(IF(InTutoring[Unit 3 Post-Test 1]="Yes",ROW(AssessmentData[])-1),ROW(200:200)),1),"")</f>
        <v/>
      </c>
      <c r="R202" s="129" t="str" cm="1">
        <f t="array" ref="R202">IFERROR(INDEX(InTutoring[],SMALL(IF(InTutoring[Unit 3 Post-Test 2]="Yes",ROW(AssessmentData[])-1),ROW(200:200)),1),"")</f>
        <v/>
      </c>
      <c r="S202" s="129" t="str" cm="1">
        <f t="array" ref="S202">IFERROR(INDEX(InTutoring[],SMALL(IF(InTutoring[Unit 3 Post-Test 3]="Yes",ROW(AssessmentData[])-1),ROW(200:200)),1),"")</f>
        <v/>
      </c>
      <c r="T202" s="129" t="str" cm="1">
        <f t="array" ref="T202">IFERROR(INDEX(InTutoring[],SMALL(IF(InTutoring[Unit 3 Post-Test 4]="Yes",ROW(AssessmentData[])-1),ROW(200:200)),1),"")</f>
        <v/>
      </c>
      <c r="U202" s="129" t="str" cm="1">
        <f t="array" ref="U202">IFERROR(INDEX(InTutoring[],SMALL(IF(InTutoring[Unit 3 Post-Test 5]="Yes",ROW(AssessmentData[])-1),ROW(200:200)),1),"")</f>
        <v/>
      </c>
      <c r="V202" s="132"/>
      <c r="W202" s="129" t="str" cm="1">
        <f t="array" ref="W202">IFERROR(INDEX(InTutoring[],SMALL(IF(InTutoring[Unit 3 Assessment]="Yes",ROW(AssessmentData[])-1),ROW(200:200)),1),"")</f>
        <v/>
      </c>
      <c r="X202" s="129" t="str" cm="1">
        <f t="array" ref="X202">IFERROR(INDEX(InTutoring[],SMALL(IF(InTutoring[Unit 4 Post-Test 1]="Yes",ROW(AssessmentData[])-1),ROW(200:200)),1),"")</f>
        <v/>
      </c>
      <c r="Y202" s="129" t="str" cm="1">
        <f t="array" ref="Y202">IFERROR(INDEX(InTutoring[],SMALL(IF(InTutoring[Unit 4 Post-Test 2]="Yes",ROW(AssessmentData[])-1),ROW(200:200)),1),"")</f>
        <v/>
      </c>
      <c r="Z202" s="129" t="str" cm="1">
        <f t="array" ref="Z202">IFERROR(INDEX(InTutoring[],SMALL(IF(InTutoring[Unit 4 Post-Test 3]="Yes",ROW(AssessmentData[])-1),ROW(200:200)),1),"")</f>
        <v/>
      </c>
      <c r="AA202" s="129" t="str" cm="1">
        <f t="array" ref="AA202">IFERROR(INDEX(InTutoring[],SMALL(IF(InTutoring[Unit 4 Post-Test 4]="Yes",ROW(AssessmentData[])-1),ROW(200:200)),1),"")</f>
        <v/>
      </c>
      <c r="AB202" s="129" t="str" cm="1">
        <f t="array" ref="AB202">IFERROR(INDEX(InTutoring[],SMALL(IF(InTutoring[Unit 4 Post-Test 5]="Yes",ROW(AssessmentData[])-1),ROW(200:200)),1),"")</f>
        <v/>
      </c>
      <c r="AC202" s="132"/>
      <c r="AD202" s="129" t="str" cm="1">
        <f t="array" ref="AD202">IFERROR(INDEX(InTutoring[],SMALL(IF(InTutoring[Unit 4 Assessment]="Yes",ROW(AssessmentData[])-1),ROW(200:200)),1),"")</f>
        <v/>
      </c>
      <c r="AE202" s="129" t="str" cm="1">
        <f t="array" ref="AE202">IFERROR(INDEX(InTutoring[],SMALL(IF(InTutoring[Unit 5 Post-Test 1]="Yes",ROW(AssessmentData[])-1),ROW(200:200)),1),"")</f>
        <v/>
      </c>
      <c r="AF202" s="129" t="str" cm="1">
        <f t="array" ref="AF202">IFERROR(INDEX(InTutoring[],SMALL(IF(InTutoring[Unit 5 Post-Test 2]="Yes",ROW(AssessmentData[])-1),ROW(200:200)),1),"")</f>
        <v/>
      </c>
      <c r="AG202" s="129" t="str" cm="1">
        <f t="array" ref="AG202">IFERROR(INDEX(InTutoring[],SMALL(IF(InTutoring[Unit 5 Post-Test 3]="Yes",ROW(AssessmentData[])-1),ROW(200:200)),1),"")</f>
        <v/>
      </c>
      <c r="AH202" s="129" t="str" cm="1">
        <f t="array" ref="AH202">IFERROR(INDEX(InTutoring[],SMALL(IF(InTutoring[Unit 5 Post-Test 4]="Yes",ROW(AssessmentData[])-1),ROW(200:200)),1),"")</f>
        <v/>
      </c>
      <c r="AI202" s="129" t="str" cm="1">
        <f t="array" ref="AI202">IFERROR(INDEX(InTutoring[],SMALL(IF(InTutoring[Unit 5 Post-Test 5]="Yes",ROW(AssessmentData[])-1),ROW(200:200)),1),"")</f>
        <v/>
      </c>
      <c r="AJ202" s="132"/>
      <c r="AK202" s="129" t="str" cm="1">
        <f t="array" ref="AK202">IFERROR(INDEX(InTutoring[],SMALL(IF(InTutoring[Unit 5 Assessment]="Yes",ROW(AssessmentData[])-1),ROW(200:200)),1),"")</f>
        <v/>
      </c>
      <c r="AL202" s="129" t="str" cm="1">
        <f t="array" ref="AL202">IFERROR(INDEX(InTutoring[],SMALL(IF(InTutoring[Unit 6 Post-Test 1]="Yes",ROW(AssessmentData[])-1),ROW(200:200)),1),"")</f>
        <v/>
      </c>
      <c r="AM202" s="129" t="str" cm="1">
        <f t="array" ref="AM202">IFERROR(INDEX(InTutoring[],SMALL(IF(InTutoring[Unit 6 Post-Test 2]="Yes",ROW(AssessmentData[])-1),ROW(200:200)),1),"")</f>
        <v/>
      </c>
      <c r="AN202" s="129" t="str" cm="1">
        <f t="array" ref="AN202">IFERROR(INDEX(InTutoring[],SMALL(IF(InTutoring[Unit 6 Post-Test 3]="Yes",ROW(AssessmentData[])-1),ROW(200:200)),1),"")</f>
        <v/>
      </c>
      <c r="AO202" s="129" t="str" cm="1">
        <f t="array" ref="AO202">IFERROR(INDEX(InTutoring[],SMALL(IF(InTutoring[Unit 6 Post-Test 4]="Yes",ROW(AssessmentData[])-1),ROW(200:200)),1),"")</f>
        <v/>
      </c>
      <c r="AP202" s="129" t="str" cm="1">
        <f t="array" ref="AP202">IFERROR(INDEX(InTutoring[],SMALL(IF(InTutoring[Unit 6 Post-Test 5]="Yes",ROW(AssessmentData[])-1),ROW(200:200)),1),"")</f>
        <v/>
      </c>
    </row>
    <row r="203" spans="2:42" x14ac:dyDescent="0.25">
      <c r="B203" s="129" t="str" cm="1">
        <f t="array" ref="B203">IFERROR(INDEX(InTutoring[],SMALL(IF(InTutoring[BOY Benchmark]="Yes",ROW(AssessmentData[])-1),ROW(201:201)),1),"")</f>
        <v/>
      </c>
      <c r="C203" s="129" t="str" cm="1">
        <f t="array" ref="C203">IFERROR(INDEX(InTutoring[],SMALL(IF(InTutoring[Unit 1 Post-Test 1]="Yes",ROW(AssessmentData[])-1),ROW(201:201)),1),"")</f>
        <v/>
      </c>
      <c r="D203" s="129" t="str" cm="1">
        <f t="array" ref="D203">IFERROR(INDEX(InTutoring[],SMALL(IF(InTutoring[Unit 1 Post-Test 2]="Yes",ROW(AssessmentData[])-1),ROW(201:201)),1),"")</f>
        <v/>
      </c>
      <c r="E203" s="129" t="str" cm="1">
        <f t="array" ref="E203">IFERROR(INDEX(InTutoring[],SMALL(IF(InTutoring[Unit 1 Post-Test 3]="Yes",ROW(AssessmentData[])-1),ROW(201:201)),1),"")</f>
        <v/>
      </c>
      <c r="F203" s="129" t="str" cm="1">
        <f t="array" ref="F203">IFERROR(INDEX(InTutoring[],SMALL(IF(InTutoring[Unit 1 Post-Test 4]="Yes",ROW(AssessmentData[])-1),ROW(201:201)),1),"")</f>
        <v/>
      </c>
      <c r="G203" s="131"/>
      <c r="H203" s="132"/>
      <c r="I203" s="129" t="str" cm="1">
        <f t="array" ref="I203">IFERROR(INDEX(InTutoring[],SMALL(IF(InTutoring[Unit 1 Assessment]="Yes",ROW(AssessmentData[])-1),ROW(201:201)),1),"")</f>
        <v/>
      </c>
      <c r="J203" s="129" t="str" cm="1">
        <f t="array" ref="J203">IFERROR(INDEX(InTutoring[],SMALL(IF(InTutoring[Unit 2 Post-Test 1]="Yes",ROW(AssessmentData[])-1),ROW(201:201)),1),"")</f>
        <v/>
      </c>
      <c r="K203" s="129" t="str" cm="1">
        <f t="array" ref="K203">IFERROR(INDEX(InTutoring[],SMALL(IF(InTutoring[Unit 2 Post-Test 2]="Yes",ROW(AssessmentData[])-1),ROW(201:201)),1),"")</f>
        <v/>
      </c>
      <c r="L203" s="129" t="str" cm="1">
        <f t="array" ref="L203">IFERROR(INDEX(InTutoring[],SMALL(IF(InTutoring[Unit 2 Post-Test 3]="Yes",ROW(AssessmentData[])-1),ROW(201:201)),1),"")</f>
        <v/>
      </c>
      <c r="M203" s="129" t="str" cm="1">
        <f t="array" ref="M203">IFERROR(INDEX(InTutoring[],SMALL(IF(InTutoring[Unit 2 Post-Test 4]="Yes",ROW(AssessmentData[])-1),ROW(201:201)),1),"")</f>
        <v/>
      </c>
      <c r="N203" s="129" t="str" cm="1">
        <f t="array" ref="N203">IFERROR(INDEX(InTutoring[],SMALL(IF(InTutoring[Unit 2 Post-Test 5]="Yes",ROW(AssessmentData[])-1),ROW(201:201)),1),"")</f>
        <v/>
      </c>
      <c r="O203" s="132"/>
      <c r="P203" s="129" t="str" cm="1">
        <f t="array" ref="P203">IFERROR(INDEX(InTutoring[],SMALL(IF(InTutoring[Unit 2 Assessment]="Yes",ROW(AssessmentData[])-1),ROW(201:201)),1),"")</f>
        <v/>
      </c>
      <c r="Q203" s="129" t="str" cm="1">
        <f t="array" ref="Q203">IFERROR(INDEX(InTutoring[],SMALL(IF(InTutoring[Unit 3 Post-Test 1]="Yes",ROW(AssessmentData[])-1),ROW(201:201)),1),"")</f>
        <v/>
      </c>
      <c r="R203" s="129" t="str" cm="1">
        <f t="array" ref="R203">IFERROR(INDEX(InTutoring[],SMALL(IF(InTutoring[Unit 3 Post-Test 2]="Yes",ROW(AssessmentData[])-1),ROW(201:201)),1),"")</f>
        <v/>
      </c>
      <c r="S203" s="129" t="str" cm="1">
        <f t="array" ref="S203">IFERROR(INDEX(InTutoring[],SMALL(IF(InTutoring[Unit 3 Post-Test 3]="Yes",ROW(AssessmentData[])-1),ROW(201:201)),1),"")</f>
        <v/>
      </c>
      <c r="T203" s="129" t="str" cm="1">
        <f t="array" ref="T203">IFERROR(INDEX(InTutoring[],SMALL(IF(InTutoring[Unit 3 Post-Test 4]="Yes",ROW(AssessmentData[])-1),ROW(201:201)),1),"")</f>
        <v/>
      </c>
      <c r="U203" s="129" t="str" cm="1">
        <f t="array" ref="U203">IFERROR(INDEX(InTutoring[],SMALL(IF(InTutoring[Unit 3 Post-Test 5]="Yes",ROW(AssessmentData[])-1),ROW(201:201)),1),"")</f>
        <v/>
      </c>
      <c r="V203" s="132"/>
      <c r="W203" s="129" t="str" cm="1">
        <f t="array" ref="W203">IFERROR(INDEX(InTutoring[],SMALL(IF(InTutoring[Unit 3 Assessment]="Yes",ROW(AssessmentData[])-1),ROW(201:201)),1),"")</f>
        <v/>
      </c>
      <c r="X203" s="129" t="str" cm="1">
        <f t="array" ref="X203">IFERROR(INDEX(InTutoring[],SMALL(IF(InTutoring[Unit 4 Post-Test 1]="Yes",ROW(AssessmentData[])-1),ROW(201:201)),1),"")</f>
        <v/>
      </c>
      <c r="Y203" s="129" t="str" cm="1">
        <f t="array" ref="Y203">IFERROR(INDEX(InTutoring[],SMALL(IF(InTutoring[Unit 4 Post-Test 2]="Yes",ROW(AssessmentData[])-1),ROW(201:201)),1),"")</f>
        <v/>
      </c>
      <c r="Z203" s="129" t="str" cm="1">
        <f t="array" ref="Z203">IFERROR(INDEX(InTutoring[],SMALL(IF(InTutoring[Unit 4 Post-Test 3]="Yes",ROW(AssessmentData[])-1),ROW(201:201)),1),"")</f>
        <v/>
      </c>
      <c r="AA203" s="129" t="str" cm="1">
        <f t="array" ref="AA203">IFERROR(INDEX(InTutoring[],SMALL(IF(InTutoring[Unit 4 Post-Test 4]="Yes",ROW(AssessmentData[])-1),ROW(201:201)),1),"")</f>
        <v/>
      </c>
      <c r="AB203" s="129" t="str" cm="1">
        <f t="array" ref="AB203">IFERROR(INDEX(InTutoring[],SMALL(IF(InTutoring[Unit 4 Post-Test 5]="Yes",ROW(AssessmentData[])-1),ROW(201:201)),1),"")</f>
        <v/>
      </c>
      <c r="AC203" s="132"/>
      <c r="AD203" s="129" t="str" cm="1">
        <f t="array" ref="AD203">IFERROR(INDEX(InTutoring[],SMALL(IF(InTutoring[Unit 4 Assessment]="Yes",ROW(AssessmentData[])-1),ROW(201:201)),1),"")</f>
        <v/>
      </c>
      <c r="AE203" s="129" t="str" cm="1">
        <f t="array" ref="AE203">IFERROR(INDEX(InTutoring[],SMALL(IF(InTutoring[Unit 5 Post-Test 1]="Yes",ROW(AssessmentData[])-1),ROW(201:201)),1),"")</f>
        <v/>
      </c>
      <c r="AF203" s="129" t="str" cm="1">
        <f t="array" ref="AF203">IFERROR(INDEX(InTutoring[],SMALL(IF(InTutoring[Unit 5 Post-Test 2]="Yes",ROW(AssessmentData[])-1),ROW(201:201)),1),"")</f>
        <v/>
      </c>
      <c r="AG203" s="129" t="str" cm="1">
        <f t="array" ref="AG203">IFERROR(INDEX(InTutoring[],SMALL(IF(InTutoring[Unit 5 Post-Test 3]="Yes",ROW(AssessmentData[])-1),ROW(201:201)),1),"")</f>
        <v/>
      </c>
      <c r="AH203" s="129" t="str" cm="1">
        <f t="array" ref="AH203">IFERROR(INDEX(InTutoring[],SMALL(IF(InTutoring[Unit 5 Post-Test 4]="Yes",ROW(AssessmentData[])-1),ROW(201:201)),1),"")</f>
        <v/>
      </c>
      <c r="AI203" s="129" t="str" cm="1">
        <f t="array" ref="AI203">IFERROR(INDEX(InTutoring[],SMALL(IF(InTutoring[Unit 5 Post-Test 5]="Yes",ROW(AssessmentData[])-1),ROW(201:201)),1),"")</f>
        <v/>
      </c>
      <c r="AJ203" s="132"/>
      <c r="AK203" s="129" t="str" cm="1">
        <f t="array" ref="AK203">IFERROR(INDEX(InTutoring[],SMALL(IF(InTutoring[Unit 5 Assessment]="Yes",ROW(AssessmentData[])-1),ROW(201:201)),1),"")</f>
        <v/>
      </c>
      <c r="AL203" s="129" t="str" cm="1">
        <f t="array" ref="AL203">IFERROR(INDEX(InTutoring[],SMALL(IF(InTutoring[Unit 6 Post-Test 1]="Yes",ROW(AssessmentData[])-1),ROW(201:201)),1),"")</f>
        <v/>
      </c>
      <c r="AM203" s="129" t="str" cm="1">
        <f t="array" ref="AM203">IFERROR(INDEX(InTutoring[],SMALL(IF(InTutoring[Unit 6 Post-Test 2]="Yes",ROW(AssessmentData[])-1),ROW(201:201)),1),"")</f>
        <v/>
      </c>
      <c r="AN203" s="129" t="str" cm="1">
        <f t="array" ref="AN203">IFERROR(INDEX(InTutoring[],SMALL(IF(InTutoring[Unit 6 Post-Test 3]="Yes",ROW(AssessmentData[])-1),ROW(201:201)),1),"")</f>
        <v/>
      </c>
      <c r="AO203" s="129" t="str" cm="1">
        <f t="array" ref="AO203">IFERROR(INDEX(InTutoring[],SMALL(IF(InTutoring[Unit 6 Post-Test 4]="Yes",ROW(AssessmentData[])-1),ROW(201:201)),1),"")</f>
        <v/>
      </c>
      <c r="AP203" s="129" t="str" cm="1">
        <f t="array" ref="AP203">IFERROR(INDEX(InTutoring[],SMALL(IF(InTutoring[Unit 6 Post-Test 5]="Yes",ROW(AssessmentData[])-1),ROW(201:201)),1),"")</f>
        <v/>
      </c>
    </row>
    <row r="204" spans="2:42" x14ac:dyDescent="0.25">
      <c r="B204" s="129" t="str" cm="1">
        <f t="array" ref="B204">IFERROR(INDEX(InTutoring[],SMALL(IF(InTutoring[BOY Benchmark]="Yes",ROW(AssessmentData[])-1),ROW(202:202)),1),"")</f>
        <v/>
      </c>
      <c r="C204" s="129" t="str" cm="1">
        <f t="array" ref="C204">IFERROR(INDEX(InTutoring[],SMALL(IF(InTutoring[Unit 1 Post-Test 1]="Yes",ROW(AssessmentData[])-1),ROW(202:202)),1),"")</f>
        <v/>
      </c>
      <c r="D204" s="129" t="str" cm="1">
        <f t="array" ref="D204">IFERROR(INDEX(InTutoring[],SMALL(IF(InTutoring[Unit 1 Post-Test 2]="Yes",ROW(AssessmentData[])-1),ROW(202:202)),1),"")</f>
        <v/>
      </c>
      <c r="E204" s="129" t="str" cm="1">
        <f t="array" ref="E204">IFERROR(INDEX(InTutoring[],SMALL(IF(InTutoring[Unit 1 Post-Test 3]="Yes",ROW(AssessmentData[])-1),ROW(202:202)),1),"")</f>
        <v/>
      </c>
      <c r="F204" s="129" t="str" cm="1">
        <f t="array" ref="F204">IFERROR(INDEX(InTutoring[],SMALL(IF(InTutoring[Unit 1 Post-Test 4]="Yes",ROW(AssessmentData[])-1),ROW(202:202)),1),"")</f>
        <v/>
      </c>
      <c r="G204" s="131"/>
      <c r="H204" s="132"/>
      <c r="I204" s="129" t="str" cm="1">
        <f t="array" ref="I204">IFERROR(INDEX(InTutoring[],SMALL(IF(InTutoring[Unit 1 Assessment]="Yes",ROW(AssessmentData[])-1),ROW(202:202)),1),"")</f>
        <v/>
      </c>
      <c r="J204" s="129" t="str" cm="1">
        <f t="array" ref="J204">IFERROR(INDEX(InTutoring[],SMALL(IF(InTutoring[Unit 2 Post-Test 1]="Yes",ROW(AssessmentData[])-1),ROW(202:202)),1),"")</f>
        <v/>
      </c>
      <c r="K204" s="129" t="str" cm="1">
        <f t="array" ref="K204">IFERROR(INDEX(InTutoring[],SMALL(IF(InTutoring[Unit 2 Post-Test 2]="Yes",ROW(AssessmentData[])-1),ROW(202:202)),1),"")</f>
        <v/>
      </c>
      <c r="L204" s="129" t="str" cm="1">
        <f t="array" ref="L204">IFERROR(INDEX(InTutoring[],SMALL(IF(InTutoring[Unit 2 Post-Test 3]="Yes",ROW(AssessmentData[])-1),ROW(202:202)),1),"")</f>
        <v/>
      </c>
      <c r="M204" s="129" t="str" cm="1">
        <f t="array" ref="M204">IFERROR(INDEX(InTutoring[],SMALL(IF(InTutoring[Unit 2 Post-Test 4]="Yes",ROW(AssessmentData[])-1),ROW(202:202)),1),"")</f>
        <v/>
      </c>
      <c r="N204" s="129" t="str" cm="1">
        <f t="array" ref="N204">IFERROR(INDEX(InTutoring[],SMALL(IF(InTutoring[Unit 2 Post-Test 5]="Yes",ROW(AssessmentData[])-1),ROW(202:202)),1),"")</f>
        <v/>
      </c>
      <c r="O204" s="132"/>
      <c r="P204" s="129" t="str" cm="1">
        <f t="array" ref="P204">IFERROR(INDEX(InTutoring[],SMALL(IF(InTutoring[Unit 2 Assessment]="Yes",ROW(AssessmentData[])-1),ROW(202:202)),1),"")</f>
        <v/>
      </c>
      <c r="Q204" s="129" t="str" cm="1">
        <f t="array" ref="Q204">IFERROR(INDEX(InTutoring[],SMALL(IF(InTutoring[Unit 3 Post-Test 1]="Yes",ROW(AssessmentData[])-1),ROW(202:202)),1),"")</f>
        <v/>
      </c>
      <c r="R204" s="129" t="str" cm="1">
        <f t="array" ref="R204">IFERROR(INDEX(InTutoring[],SMALL(IF(InTutoring[Unit 3 Post-Test 2]="Yes",ROW(AssessmentData[])-1),ROW(202:202)),1),"")</f>
        <v/>
      </c>
      <c r="S204" s="129" t="str" cm="1">
        <f t="array" ref="S204">IFERROR(INDEX(InTutoring[],SMALL(IF(InTutoring[Unit 3 Post-Test 3]="Yes",ROW(AssessmentData[])-1),ROW(202:202)),1),"")</f>
        <v/>
      </c>
      <c r="T204" s="129" t="str" cm="1">
        <f t="array" ref="T204">IFERROR(INDEX(InTutoring[],SMALL(IF(InTutoring[Unit 3 Post-Test 4]="Yes",ROW(AssessmentData[])-1),ROW(202:202)),1),"")</f>
        <v/>
      </c>
      <c r="U204" s="129" t="str" cm="1">
        <f t="array" ref="U204">IFERROR(INDEX(InTutoring[],SMALL(IF(InTutoring[Unit 3 Post-Test 5]="Yes",ROW(AssessmentData[])-1),ROW(202:202)),1),"")</f>
        <v/>
      </c>
      <c r="V204" s="132"/>
      <c r="W204" s="129" t="str" cm="1">
        <f t="array" ref="W204">IFERROR(INDEX(InTutoring[],SMALL(IF(InTutoring[Unit 3 Assessment]="Yes",ROW(AssessmentData[])-1),ROW(202:202)),1),"")</f>
        <v/>
      </c>
      <c r="X204" s="129" t="str" cm="1">
        <f t="array" ref="X204">IFERROR(INDEX(InTutoring[],SMALL(IF(InTutoring[Unit 4 Post-Test 1]="Yes",ROW(AssessmentData[])-1),ROW(202:202)),1),"")</f>
        <v/>
      </c>
      <c r="Y204" s="129" t="str" cm="1">
        <f t="array" ref="Y204">IFERROR(INDEX(InTutoring[],SMALL(IF(InTutoring[Unit 4 Post-Test 2]="Yes",ROW(AssessmentData[])-1),ROW(202:202)),1),"")</f>
        <v/>
      </c>
      <c r="Z204" s="129" t="str" cm="1">
        <f t="array" ref="Z204">IFERROR(INDEX(InTutoring[],SMALL(IF(InTutoring[Unit 4 Post-Test 3]="Yes",ROW(AssessmentData[])-1),ROW(202:202)),1),"")</f>
        <v/>
      </c>
      <c r="AA204" s="129" t="str" cm="1">
        <f t="array" ref="AA204">IFERROR(INDEX(InTutoring[],SMALL(IF(InTutoring[Unit 4 Post-Test 4]="Yes",ROW(AssessmentData[])-1),ROW(202:202)),1),"")</f>
        <v/>
      </c>
      <c r="AB204" s="129" t="str" cm="1">
        <f t="array" ref="AB204">IFERROR(INDEX(InTutoring[],SMALL(IF(InTutoring[Unit 4 Post-Test 5]="Yes",ROW(AssessmentData[])-1),ROW(202:202)),1),"")</f>
        <v/>
      </c>
      <c r="AC204" s="132"/>
      <c r="AD204" s="129" t="str" cm="1">
        <f t="array" ref="AD204">IFERROR(INDEX(InTutoring[],SMALL(IF(InTutoring[Unit 4 Assessment]="Yes",ROW(AssessmentData[])-1),ROW(202:202)),1),"")</f>
        <v/>
      </c>
      <c r="AE204" s="129" t="str" cm="1">
        <f t="array" ref="AE204">IFERROR(INDEX(InTutoring[],SMALL(IF(InTutoring[Unit 5 Post-Test 1]="Yes",ROW(AssessmentData[])-1),ROW(202:202)),1),"")</f>
        <v/>
      </c>
      <c r="AF204" s="129" t="str" cm="1">
        <f t="array" ref="AF204">IFERROR(INDEX(InTutoring[],SMALL(IF(InTutoring[Unit 5 Post-Test 2]="Yes",ROW(AssessmentData[])-1),ROW(202:202)),1),"")</f>
        <v/>
      </c>
      <c r="AG204" s="129" t="str" cm="1">
        <f t="array" ref="AG204">IFERROR(INDEX(InTutoring[],SMALL(IF(InTutoring[Unit 5 Post-Test 3]="Yes",ROW(AssessmentData[])-1),ROW(202:202)),1),"")</f>
        <v/>
      </c>
      <c r="AH204" s="129" t="str" cm="1">
        <f t="array" ref="AH204">IFERROR(INDEX(InTutoring[],SMALL(IF(InTutoring[Unit 5 Post-Test 4]="Yes",ROW(AssessmentData[])-1),ROW(202:202)),1),"")</f>
        <v/>
      </c>
      <c r="AI204" s="129" t="str" cm="1">
        <f t="array" ref="AI204">IFERROR(INDEX(InTutoring[],SMALL(IF(InTutoring[Unit 5 Post-Test 5]="Yes",ROW(AssessmentData[])-1),ROW(202:202)),1),"")</f>
        <v/>
      </c>
      <c r="AJ204" s="132"/>
      <c r="AK204" s="129" t="str" cm="1">
        <f t="array" ref="AK204">IFERROR(INDEX(InTutoring[],SMALL(IF(InTutoring[Unit 5 Assessment]="Yes",ROW(AssessmentData[])-1),ROW(202:202)),1),"")</f>
        <v/>
      </c>
      <c r="AL204" s="129" t="str" cm="1">
        <f t="array" ref="AL204">IFERROR(INDEX(InTutoring[],SMALL(IF(InTutoring[Unit 6 Post-Test 1]="Yes",ROW(AssessmentData[])-1),ROW(202:202)),1),"")</f>
        <v/>
      </c>
      <c r="AM204" s="129" t="str" cm="1">
        <f t="array" ref="AM204">IFERROR(INDEX(InTutoring[],SMALL(IF(InTutoring[Unit 6 Post-Test 2]="Yes",ROW(AssessmentData[])-1),ROW(202:202)),1),"")</f>
        <v/>
      </c>
      <c r="AN204" s="129" t="str" cm="1">
        <f t="array" ref="AN204">IFERROR(INDEX(InTutoring[],SMALL(IF(InTutoring[Unit 6 Post-Test 3]="Yes",ROW(AssessmentData[])-1),ROW(202:202)),1),"")</f>
        <v/>
      </c>
      <c r="AO204" s="129" t="str" cm="1">
        <f t="array" ref="AO204">IFERROR(INDEX(InTutoring[],SMALL(IF(InTutoring[Unit 6 Post-Test 4]="Yes",ROW(AssessmentData[])-1),ROW(202:202)),1),"")</f>
        <v/>
      </c>
      <c r="AP204" s="129" t="str" cm="1">
        <f t="array" ref="AP204">IFERROR(INDEX(InTutoring[],SMALL(IF(InTutoring[Unit 6 Post-Test 5]="Yes",ROW(AssessmentData[])-1),ROW(202:202)),1),"")</f>
        <v/>
      </c>
    </row>
    <row r="205" spans="2:42" x14ac:dyDescent="0.25">
      <c r="B205" s="129" t="str" cm="1">
        <f t="array" ref="B205">IFERROR(INDEX(InTutoring[],SMALL(IF(InTutoring[BOY Benchmark]="Yes",ROW(AssessmentData[])-1),ROW(203:203)),1),"")</f>
        <v/>
      </c>
      <c r="C205" s="129" t="str" cm="1">
        <f t="array" ref="C205">IFERROR(INDEX(InTutoring[],SMALL(IF(InTutoring[Unit 1 Post-Test 1]="Yes",ROW(AssessmentData[])-1),ROW(203:203)),1),"")</f>
        <v/>
      </c>
      <c r="D205" s="129" t="str" cm="1">
        <f t="array" ref="D205">IFERROR(INDEX(InTutoring[],SMALL(IF(InTutoring[Unit 1 Post-Test 2]="Yes",ROW(AssessmentData[])-1),ROW(203:203)),1),"")</f>
        <v/>
      </c>
      <c r="E205" s="129" t="str" cm="1">
        <f t="array" ref="E205">IFERROR(INDEX(InTutoring[],SMALL(IF(InTutoring[Unit 1 Post-Test 3]="Yes",ROW(AssessmentData[])-1),ROW(203:203)),1),"")</f>
        <v/>
      </c>
      <c r="F205" s="129" t="str" cm="1">
        <f t="array" ref="F205">IFERROR(INDEX(InTutoring[],SMALL(IF(InTutoring[Unit 1 Post-Test 4]="Yes",ROW(AssessmentData[])-1),ROW(203:203)),1),"")</f>
        <v/>
      </c>
      <c r="G205" s="131"/>
      <c r="H205" s="132"/>
      <c r="I205" s="129" t="str" cm="1">
        <f t="array" ref="I205">IFERROR(INDEX(InTutoring[],SMALL(IF(InTutoring[Unit 1 Assessment]="Yes",ROW(AssessmentData[])-1),ROW(203:203)),1),"")</f>
        <v/>
      </c>
      <c r="J205" s="129" t="str" cm="1">
        <f t="array" ref="J205">IFERROR(INDEX(InTutoring[],SMALL(IF(InTutoring[Unit 2 Post-Test 1]="Yes",ROW(AssessmentData[])-1),ROW(203:203)),1),"")</f>
        <v/>
      </c>
      <c r="K205" s="129" t="str" cm="1">
        <f t="array" ref="K205">IFERROR(INDEX(InTutoring[],SMALL(IF(InTutoring[Unit 2 Post-Test 2]="Yes",ROW(AssessmentData[])-1),ROW(203:203)),1),"")</f>
        <v/>
      </c>
      <c r="L205" s="129" t="str" cm="1">
        <f t="array" ref="L205">IFERROR(INDEX(InTutoring[],SMALL(IF(InTutoring[Unit 2 Post-Test 3]="Yes",ROW(AssessmentData[])-1),ROW(203:203)),1),"")</f>
        <v/>
      </c>
      <c r="M205" s="129" t="str" cm="1">
        <f t="array" ref="M205">IFERROR(INDEX(InTutoring[],SMALL(IF(InTutoring[Unit 2 Post-Test 4]="Yes",ROW(AssessmentData[])-1),ROW(203:203)),1),"")</f>
        <v/>
      </c>
      <c r="N205" s="129" t="str" cm="1">
        <f t="array" ref="N205">IFERROR(INDEX(InTutoring[],SMALL(IF(InTutoring[Unit 2 Post-Test 5]="Yes",ROW(AssessmentData[])-1),ROW(203:203)),1),"")</f>
        <v/>
      </c>
      <c r="O205" s="132"/>
      <c r="P205" s="129" t="str" cm="1">
        <f t="array" ref="P205">IFERROR(INDEX(InTutoring[],SMALL(IF(InTutoring[Unit 2 Assessment]="Yes",ROW(AssessmentData[])-1),ROW(203:203)),1),"")</f>
        <v/>
      </c>
      <c r="Q205" s="129" t="str" cm="1">
        <f t="array" ref="Q205">IFERROR(INDEX(InTutoring[],SMALL(IF(InTutoring[Unit 3 Post-Test 1]="Yes",ROW(AssessmentData[])-1),ROW(203:203)),1),"")</f>
        <v/>
      </c>
      <c r="R205" s="129" t="str" cm="1">
        <f t="array" ref="R205">IFERROR(INDEX(InTutoring[],SMALL(IF(InTutoring[Unit 3 Post-Test 2]="Yes",ROW(AssessmentData[])-1),ROW(203:203)),1),"")</f>
        <v/>
      </c>
      <c r="S205" s="129" t="str" cm="1">
        <f t="array" ref="S205">IFERROR(INDEX(InTutoring[],SMALL(IF(InTutoring[Unit 3 Post-Test 3]="Yes",ROW(AssessmentData[])-1),ROW(203:203)),1),"")</f>
        <v/>
      </c>
      <c r="T205" s="129" t="str" cm="1">
        <f t="array" ref="T205">IFERROR(INDEX(InTutoring[],SMALL(IF(InTutoring[Unit 3 Post-Test 4]="Yes",ROW(AssessmentData[])-1),ROW(203:203)),1),"")</f>
        <v/>
      </c>
      <c r="U205" s="129" t="str" cm="1">
        <f t="array" ref="U205">IFERROR(INDEX(InTutoring[],SMALL(IF(InTutoring[Unit 3 Post-Test 5]="Yes",ROW(AssessmentData[])-1),ROW(203:203)),1),"")</f>
        <v/>
      </c>
      <c r="V205" s="132"/>
      <c r="W205" s="129" t="str" cm="1">
        <f t="array" ref="W205">IFERROR(INDEX(InTutoring[],SMALL(IF(InTutoring[Unit 3 Assessment]="Yes",ROW(AssessmentData[])-1),ROW(203:203)),1),"")</f>
        <v/>
      </c>
      <c r="X205" s="129" t="str" cm="1">
        <f t="array" ref="X205">IFERROR(INDEX(InTutoring[],SMALL(IF(InTutoring[Unit 4 Post-Test 1]="Yes",ROW(AssessmentData[])-1),ROW(203:203)),1),"")</f>
        <v/>
      </c>
      <c r="Y205" s="129" t="str" cm="1">
        <f t="array" ref="Y205">IFERROR(INDEX(InTutoring[],SMALL(IF(InTutoring[Unit 4 Post-Test 2]="Yes",ROW(AssessmentData[])-1),ROW(203:203)),1),"")</f>
        <v/>
      </c>
      <c r="Z205" s="129" t="str" cm="1">
        <f t="array" ref="Z205">IFERROR(INDEX(InTutoring[],SMALL(IF(InTutoring[Unit 4 Post-Test 3]="Yes",ROW(AssessmentData[])-1),ROW(203:203)),1),"")</f>
        <v/>
      </c>
      <c r="AA205" s="129" t="str" cm="1">
        <f t="array" ref="AA205">IFERROR(INDEX(InTutoring[],SMALL(IF(InTutoring[Unit 4 Post-Test 4]="Yes",ROW(AssessmentData[])-1),ROW(203:203)),1),"")</f>
        <v/>
      </c>
      <c r="AB205" s="129" t="str" cm="1">
        <f t="array" ref="AB205">IFERROR(INDEX(InTutoring[],SMALL(IF(InTutoring[Unit 4 Post-Test 5]="Yes",ROW(AssessmentData[])-1),ROW(203:203)),1),"")</f>
        <v/>
      </c>
      <c r="AC205" s="132"/>
      <c r="AD205" s="129" t="str" cm="1">
        <f t="array" ref="AD205">IFERROR(INDEX(InTutoring[],SMALL(IF(InTutoring[Unit 4 Assessment]="Yes",ROW(AssessmentData[])-1),ROW(203:203)),1),"")</f>
        <v/>
      </c>
      <c r="AE205" s="129" t="str" cm="1">
        <f t="array" ref="AE205">IFERROR(INDEX(InTutoring[],SMALL(IF(InTutoring[Unit 5 Post-Test 1]="Yes",ROW(AssessmentData[])-1),ROW(203:203)),1),"")</f>
        <v/>
      </c>
      <c r="AF205" s="129" t="str" cm="1">
        <f t="array" ref="AF205">IFERROR(INDEX(InTutoring[],SMALL(IF(InTutoring[Unit 5 Post-Test 2]="Yes",ROW(AssessmentData[])-1),ROW(203:203)),1),"")</f>
        <v/>
      </c>
      <c r="AG205" s="129" t="str" cm="1">
        <f t="array" ref="AG205">IFERROR(INDEX(InTutoring[],SMALL(IF(InTutoring[Unit 5 Post-Test 3]="Yes",ROW(AssessmentData[])-1),ROW(203:203)),1),"")</f>
        <v/>
      </c>
      <c r="AH205" s="129" t="str" cm="1">
        <f t="array" ref="AH205">IFERROR(INDEX(InTutoring[],SMALL(IF(InTutoring[Unit 5 Post-Test 4]="Yes",ROW(AssessmentData[])-1),ROW(203:203)),1),"")</f>
        <v/>
      </c>
      <c r="AI205" s="129" t="str" cm="1">
        <f t="array" ref="AI205">IFERROR(INDEX(InTutoring[],SMALL(IF(InTutoring[Unit 5 Post-Test 5]="Yes",ROW(AssessmentData[])-1),ROW(203:203)),1),"")</f>
        <v/>
      </c>
      <c r="AJ205" s="132"/>
      <c r="AK205" s="129" t="str" cm="1">
        <f t="array" ref="AK205">IFERROR(INDEX(InTutoring[],SMALL(IF(InTutoring[Unit 5 Assessment]="Yes",ROW(AssessmentData[])-1),ROW(203:203)),1),"")</f>
        <v/>
      </c>
      <c r="AL205" s="129" t="str" cm="1">
        <f t="array" ref="AL205">IFERROR(INDEX(InTutoring[],SMALL(IF(InTutoring[Unit 6 Post-Test 1]="Yes",ROW(AssessmentData[])-1),ROW(203:203)),1),"")</f>
        <v/>
      </c>
      <c r="AM205" s="129" t="str" cm="1">
        <f t="array" ref="AM205">IFERROR(INDEX(InTutoring[],SMALL(IF(InTutoring[Unit 6 Post-Test 2]="Yes",ROW(AssessmentData[])-1),ROW(203:203)),1),"")</f>
        <v/>
      </c>
      <c r="AN205" s="129" t="str" cm="1">
        <f t="array" ref="AN205">IFERROR(INDEX(InTutoring[],SMALL(IF(InTutoring[Unit 6 Post-Test 3]="Yes",ROW(AssessmentData[])-1),ROW(203:203)),1),"")</f>
        <v/>
      </c>
      <c r="AO205" s="129" t="str" cm="1">
        <f t="array" ref="AO205">IFERROR(INDEX(InTutoring[],SMALL(IF(InTutoring[Unit 6 Post-Test 4]="Yes",ROW(AssessmentData[])-1),ROW(203:203)),1),"")</f>
        <v/>
      </c>
      <c r="AP205" s="129" t="str" cm="1">
        <f t="array" ref="AP205">IFERROR(INDEX(InTutoring[],SMALL(IF(InTutoring[Unit 6 Post-Test 5]="Yes",ROW(AssessmentData[])-1),ROW(203:203)),1),"")</f>
        <v/>
      </c>
    </row>
    <row r="206" spans="2:42" x14ac:dyDescent="0.25">
      <c r="B206" s="129" t="str" cm="1">
        <f t="array" ref="B206">IFERROR(INDEX(InTutoring[],SMALL(IF(InTutoring[BOY Benchmark]="Yes",ROW(AssessmentData[])-1),ROW(204:204)),1),"")</f>
        <v/>
      </c>
      <c r="C206" s="129" t="str" cm="1">
        <f t="array" ref="C206">IFERROR(INDEX(InTutoring[],SMALL(IF(InTutoring[Unit 1 Post-Test 1]="Yes",ROW(AssessmentData[])-1),ROW(204:204)),1),"")</f>
        <v/>
      </c>
      <c r="D206" s="129" t="str" cm="1">
        <f t="array" ref="D206">IFERROR(INDEX(InTutoring[],SMALL(IF(InTutoring[Unit 1 Post-Test 2]="Yes",ROW(AssessmentData[])-1),ROW(204:204)),1),"")</f>
        <v/>
      </c>
      <c r="E206" s="129" t="str" cm="1">
        <f t="array" ref="E206">IFERROR(INDEX(InTutoring[],SMALL(IF(InTutoring[Unit 1 Post-Test 3]="Yes",ROW(AssessmentData[])-1),ROW(204:204)),1),"")</f>
        <v/>
      </c>
      <c r="F206" s="129" t="str" cm="1">
        <f t="array" ref="F206">IFERROR(INDEX(InTutoring[],SMALL(IF(InTutoring[Unit 1 Post-Test 4]="Yes",ROW(AssessmentData[])-1),ROW(204:204)),1),"")</f>
        <v/>
      </c>
      <c r="G206" s="131"/>
      <c r="H206" s="132"/>
      <c r="I206" s="129" t="str" cm="1">
        <f t="array" ref="I206">IFERROR(INDEX(InTutoring[],SMALL(IF(InTutoring[Unit 1 Assessment]="Yes",ROW(AssessmentData[])-1),ROW(204:204)),1),"")</f>
        <v/>
      </c>
      <c r="J206" s="129" t="str" cm="1">
        <f t="array" ref="J206">IFERROR(INDEX(InTutoring[],SMALL(IF(InTutoring[Unit 2 Post-Test 1]="Yes",ROW(AssessmentData[])-1),ROW(204:204)),1),"")</f>
        <v/>
      </c>
      <c r="K206" s="129" t="str" cm="1">
        <f t="array" ref="K206">IFERROR(INDEX(InTutoring[],SMALL(IF(InTutoring[Unit 2 Post-Test 2]="Yes",ROW(AssessmentData[])-1),ROW(204:204)),1),"")</f>
        <v/>
      </c>
      <c r="L206" s="129" t="str" cm="1">
        <f t="array" ref="L206">IFERROR(INDEX(InTutoring[],SMALL(IF(InTutoring[Unit 2 Post-Test 3]="Yes",ROW(AssessmentData[])-1),ROW(204:204)),1),"")</f>
        <v/>
      </c>
      <c r="M206" s="129" t="str" cm="1">
        <f t="array" ref="M206">IFERROR(INDEX(InTutoring[],SMALL(IF(InTutoring[Unit 2 Post-Test 4]="Yes",ROW(AssessmentData[])-1),ROW(204:204)),1),"")</f>
        <v/>
      </c>
      <c r="N206" s="129" t="str" cm="1">
        <f t="array" ref="N206">IFERROR(INDEX(InTutoring[],SMALL(IF(InTutoring[Unit 2 Post-Test 5]="Yes",ROW(AssessmentData[])-1),ROW(204:204)),1),"")</f>
        <v/>
      </c>
      <c r="O206" s="132"/>
      <c r="P206" s="129" t="str" cm="1">
        <f t="array" ref="P206">IFERROR(INDEX(InTutoring[],SMALL(IF(InTutoring[Unit 2 Assessment]="Yes",ROW(AssessmentData[])-1),ROW(204:204)),1),"")</f>
        <v/>
      </c>
      <c r="Q206" s="129" t="str" cm="1">
        <f t="array" ref="Q206">IFERROR(INDEX(InTutoring[],SMALL(IF(InTutoring[Unit 3 Post-Test 1]="Yes",ROW(AssessmentData[])-1),ROW(204:204)),1),"")</f>
        <v/>
      </c>
      <c r="R206" s="129" t="str" cm="1">
        <f t="array" ref="R206">IFERROR(INDEX(InTutoring[],SMALL(IF(InTutoring[Unit 3 Post-Test 2]="Yes",ROW(AssessmentData[])-1),ROW(204:204)),1),"")</f>
        <v/>
      </c>
      <c r="S206" s="129" t="str" cm="1">
        <f t="array" ref="S206">IFERROR(INDEX(InTutoring[],SMALL(IF(InTutoring[Unit 3 Post-Test 3]="Yes",ROW(AssessmentData[])-1),ROW(204:204)),1),"")</f>
        <v/>
      </c>
      <c r="T206" s="129" t="str" cm="1">
        <f t="array" ref="T206">IFERROR(INDEX(InTutoring[],SMALL(IF(InTutoring[Unit 3 Post-Test 4]="Yes",ROW(AssessmentData[])-1),ROW(204:204)),1),"")</f>
        <v/>
      </c>
      <c r="U206" s="129" t="str" cm="1">
        <f t="array" ref="U206">IFERROR(INDEX(InTutoring[],SMALL(IF(InTutoring[Unit 3 Post-Test 5]="Yes",ROW(AssessmentData[])-1),ROW(204:204)),1),"")</f>
        <v/>
      </c>
      <c r="V206" s="132"/>
      <c r="W206" s="129" t="str" cm="1">
        <f t="array" ref="W206">IFERROR(INDEX(InTutoring[],SMALL(IF(InTutoring[Unit 3 Assessment]="Yes",ROW(AssessmentData[])-1),ROW(204:204)),1),"")</f>
        <v/>
      </c>
      <c r="X206" s="129" t="str" cm="1">
        <f t="array" ref="X206">IFERROR(INDEX(InTutoring[],SMALL(IF(InTutoring[Unit 4 Post-Test 1]="Yes",ROW(AssessmentData[])-1),ROW(204:204)),1),"")</f>
        <v/>
      </c>
      <c r="Y206" s="129" t="str" cm="1">
        <f t="array" ref="Y206">IFERROR(INDEX(InTutoring[],SMALL(IF(InTutoring[Unit 4 Post-Test 2]="Yes",ROW(AssessmentData[])-1),ROW(204:204)),1),"")</f>
        <v/>
      </c>
      <c r="Z206" s="129" t="str" cm="1">
        <f t="array" ref="Z206">IFERROR(INDEX(InTutoring[],SMALL(IF(InTutoring[Unit 4 Post-Test 3]="Yes",ROW(AssessmentData[])-1),ROW(204:204)),1),"")</f>
        <v/>
      </c>
      <c r="AA206" s="129" t="str" cm="1">
        <f t="array" ref="AA206">IFERROR(INDEX(InTutoring[],SMALL(IF(InTutoring[Unit 4 Post-Test 4]="Yes",ROW(AssessmentData[])-1),ROW(204:204)),1),"")</f>
        <v/>
      </c>
      <c r="AB206" s="129" t="str" cm="1">
        <f t="array" ref="AB206">IFERROR(INDEX(InTutoring[],SMALL(IF(InTutoring[Unit 4 Post-Test 5]="Yes",ROW(AssessmentData[])-1),ROW(204:204)),1),"")</f>
        <v/>
      </c>
      <c r="AC206" s="132"/>
      <c r="AD206" s="129" t="str" cm="1">
        <f t="array" ref="AD206">IFERROR(INDEX(InTutoring[],SMALL(IF(InTutoring[Unit 4 Assessment]="Yes",ROW(AssessmentData[])-1),ROW(204:204)),1),"")</f>
        <v/>
      </c>
      <c r="AE206" s="129" t="str" cm="1">
        <f t="array" ref="AE206">IFERROR(INDEX(InTutoring[],SMALL(IF(InTutoring[Unit 5 Post-Test 1]="Yes",ROW(AssessmentData[])-1),ROW(204:204)),1),"")</f>
        <v/>
      </c>
      <c r="AF206" s="129" t="str" cm="1">
        <f t="array" ref="AF206">IFERROR(INDEX(InTutoring[],SMALL(IF(InTutoring[Unit 5 Post-Test 2]="Yes",ROW(AssessmentData[])-1),ROW(204:204)),1),"")</f>
        <v/>
      </c>
      <c r="AG206" s="129" t="str" cm="1">
        <f t="array" ref="AG206">IFERROR(INDEX(InTutoring[],SMALL(IF(InTutoring[Unit 5 Post-Test 3]="Yes",ROW(AssessmentData[])-1),ROW(204:204)),1),"")</f>
        <v/>
      </c>
      <c r="AH206" s="129" t="str" cm="1">
        <f t="array" ref="AH206">IFERROR(INDEX(InTutoring[],SMALL(IF(InTutoring[Unit 5 Post-Test 4]="Yes",ROW(AssessmentData[])-1),ROW(204:204)),1),"")</f>
        <v/>
      </c>
      <c r="AI206" s="129" t="str" cm="1">
        <f t="array" ref="AI206">IFERROR(INDEX(InTutoring[],SMALL(IF(InTutoring[Unit 5 Post-Test 5]="Yes",ROW(AssessmentData[])-1),ROW(204:204)),1),"")</f>
        <v/>
      </c>
      <c r="AJ206" s="132"/>
      <c r="AK206" s="129" t="str" cm="1">
        <f t="array" ref="AK206">IFERROR(INDEX(InTutoring[],SMALL(IF(InTutoring[Unit 5 Assessment]="Yes",ROW(AssessmentData[])-1),ROW(204:204)),1),"")</f>
        <v/>
      </c>
      <c r="AL206" s="129" t="str" cm="1">
        <f t="array" ref="AL206">IFERROR(INDEX(InTutoring[],SMALL(IF(InTutoring[Unit 6 Post-Test 1]="Yes",ROW(AssessmentData[])-1),ROW(204:204)),1),"")</f>
        <v/>
      </c>
      <c r="AM206" s="129" t="str" cm="1">
        <f t="array" ref="AM206">IFERROR(INDEX(InTutoring[],SMALL(IF(InTutoring[Unit 6 Post-Test 2]="Yes",ROW(AssessmentData[])-1),ROW(204:204)),1),"")</f>
        <v/>
      </c>
      <c r="AN206" s="129" t="str" cm="1">
        <f t="array" ref="AN206">IFERROR(INDEX(InTutoring[],SMALL(IF(InTutoring[Unit 6 Post-Test 3]="Yes",ROW(AssessmentData[])-1),ROW(204:204)),1),"")</f>
        <v/>
      </c>
      <c r="AO206" s="129" t="str" cm="1">
        <f t="array" ref="AO206">IFERROR(INDEX(InTutoring[],SMALL(IF(InTutoring[Unit 6 Post-Test 4]="Yes",ROW(AssessmentData[])-1),ROW(204:204)),1),"")</f>
        <v/>
      </c>
      <c r="AP206" s="129" t="str" cm="1">
        <f t="array" ref="AP206">IFERROR(INDEX(InTutoring[],SMALL(IF(InTutoring[Unit 6 Post-Test 5]="Yes",ROW(AssessmentData[])-1),ROW(204:204)),1),"")</f>
        <v/>
      </c>
    </row>
    <row r="207" spans="2:42" x14ac:dyDescent="0.25">
      <c r="B207" s="129" t="str" cm="1">
        <f t="array" ref="B207">IFERROR(INDEX(InTutoring[],SMALL(IF(InTutoring[BOY Benchmark]="Yes",ROW(AssessmentData[])-1),ROW(205:205)),1),"")</f>
        <v/>
      </c>
      <c r="C207" s="129" t="str" cm="1">
        <f t="array" ref="C207">IFERROR(INDEX(InTutoring[],SMALL(IF(InTutoring[Unit 1 Post-Test 1]="Yes",ROW(AssessmentData[])-1),ROW(205:205)),1),"")</f>
        <v/>
      </c>
      <c r="D207" s="129" t="str" cm="1">
        <f t="array" ref="D207">IFERROR(INDEX(InTutoring[],SMALL(IF(InTutoring[Unit 1 Post-Test 2]="Yes",ROW(AssessmentData[])-1),ROW(205:205)),1),"")</f>
        <v/>
      </c>
      <c r="E207" s="129" t="str" cm="1">
        <f t="array" ref="E207">IFERROR(INDEX(InTutoring[],SMALL(IF(InTutoring[Unit 1 Post-Test 3]="Yes",ROW(AssessmentData[])-1),ROW(205:205)),1),"")</f>
        <v/>
      </c>
      <c r="F207" s="129" t="str" cm="1">
        <f t="array" ref="F207">IFERROR(INDEX(InTutoring[],SMALL(IF(InTutoring[Unit 1 Post-Test 4]="Yes",ROW(AssessmentData[])-1),ROW(205:205)),1),"")</f>
        <v/>
      </c>
      <c r="G207" s="131"/>
      <c r="H207" s="132"/>
      <c r="I207" s="129" t="str" cm="1">
        <f t="array" ref="I207">IFERROR(INDEX(InTutoring[],SMALL(IF(InTutoring[Unit 1 Assessment]="Yes",ROW(AssessmentData[])-1),ROW(205:205)),1),"")</f>
        <v/>
      </c>
      <c r="J207" s="129" t="str" cm="1">
        <f t="array" ref="J207">IFERROR(INDEX(InTutoring[],SMALL(IF(InTutoring[Unit 2 Post-Test 1]="Yes",ROW(AssessmentData[])-1),ROW(205:205)),1),"")</f>
        <v/>
      </c>
      <c r="K207" s="129" t="str" cm="1">
        <f t="array" ref="K207">IFERROR(INDEX(InTutoring[],SMALL(IF(InTutoring[Unit 2 Post-Test 2]="Yes",ROW(AssessmentData[])-1),ROW(205:205)),1),"")</f>
        <v/>
      </c>
      <c r="L207" s="129" t="str" cm="1">
        <f t="array" ref="L207">IFERROR(INDEX(InTutoring[],SMALL(IF(InTutoring[Unit 2 Post-Test 3]="Yes",ROW(AssessmentData[])-1),ROW(205:205)),1),"")</f>
        <v/>
      </c>
      <c r="M207" s="129" t="str" cm="1">
        <f t="array" ref="M207">IFERROR(INDEX(InTutoring[],SMALL(IF(InTutoring[Unit 2 Post-Test 4]="Yes",ROW(AssessmentData[])-1),ROW(205:205)),1),"")</f>
        <v/>
      </c>
      <c r="N207" s="129" t="str" cm="1">
        <f t="array" ref="N207">IFERROR(INDEX(InTutoring[],SMALL(IF(InTutoring[Unit 2 Post-Test 5]="Yes",ROW(AssessmentData[])-1),ROW(205:205)),1),"")</f>
        <v/>
      </c>
      <c r="O207" s="132"/>
      <c r="P207" s="129" t="str" cm="1">
        <f t="array" ref="P207">IFERROR(INDEX(InTutoring[],SMALL(IF(InTutoring[Unit 2 Assessment]="Yes",ROW(AssessmentData[])-1),ROW(205:205)),1),"")</f>
        <v/>
      </c>
      <c r="Q207" s="129" t="str" cm="1">
        <f t="array" ref="Q207">IFERROR(INDEX(InTutoring[],SMALL(IF(InTutoring[Unit 3 Post-Test 1]="Yes",ROW(AssessmentData[])-1),ROW(205:205)),1),"")</f>
        <v/>
      </c>
      <c r="R207" s="129" t="str" cm="1">
        <f t="array" ref="R207">IFERROR(INDEX(InTutoring[],SMALL(IF(InTutoring[Unit 3 Post-Test 2]="Yes",ROW(AssessmentData[])-1),ROW(205:205)),1),"")</f>
        <v/>
      </c>
      <c r="S207" s="129" t="str" cm="1">
        <f t="array" ref="S207">IFERROR(INDEX(InTutoring[],SMALL(IF(InTutoring[Unit 3 Post-Test 3]="Yes",ROW(AssessmentData[])-1),ROW(205:205)),1),"")</f>
        <v/>
      </c>
      <c r="T207" s="129" t="str" cm="1">
        <f t="array" ref="T207">IFERROR(INDEX(InTutoring[],SMALL(IF(InTutoring[Unit 3 Post-Test 4]="Yes",ROW(AssessmentData[])-1),ROW(205:205)),1),"")</f>
        <v/>
      </c>
      <c r="U207" s="129" t="str" cm="1">
        <f t="array" ref="U207">IFERROR(INDEX(InTutoring[],SMALL(IF(InTutoring[Unit 3 Post-Test 5]="Yes",ROW(AssessmentData[])-1),ROW(205:205)),1),"")</f>
        <v/>
      </c>
      <c r="V207" s="132"/>
      <c r="W207" s="129" t="str" cm="1">
        <f t="array" ref="W207">IFERROR(INDEX(InTutoring[],SMALL(IF(InTutoring[Unit 3 Assessment]="Yes",ROW(AssessmentData[])-1),ROW(205:205)),1),"")</f>
        <v/>
      </c>
      <c r="X207" s="129" t="str" cm="1">
        <f t="array" ref="X207">IFERROR(INDEX(InTutoring[],SMALL(IF(InTutoring[Unit 4 Post-Test 1]="Yes",ROW(AssessmentData[])-1),ROW(205:205)),1),"")</f>
        <v/>
      </c>
      <c r="Y207" s="129" t="str" cm="1">
        <f t="array" ref="Y207">IFERROR(INDEX(InTutoring[],SMALL(IF(InTutoring[Unit 4 Post-Test 2]="Yes",ROW(AssessmentData[])-1),ROW(205:205)),1),"")</f>
        <v/>
      </c>
      <c r="Z207" s="129" t="str" cm="1">
        <f t="array" ref="Z207">IFERROR(INDEX(InTutoring[],SMALL(IF(InTutoring[Unit 4 Post-Test 3]="Yes",ROW(AssessmentData[])-1),ROW(205:205)),1),"")</f>
        <v/>
      </c>
      <c r="AA207" s="129" t="str" cm="1">
        <f t="array" ref="AA207">IFERROR(INDEX(InTutoring[],SMALL(IF(InTutoring[Unit 4 Post-Test 4]="Yes",ROW(AssessmentData[])-1),ROW(205:205)),1),"")</f>
        <v/>
      </c>
      <c r="AB207" s="129" t="str" cm="1">
        <f t="array" ref="AB207">IFERROR(INDEX(InTutoring[],SMALL(IF(InTutoring[Unit 4 Post-Test 5]="Yes",ROW(AssessmentData[])-1),ROW(205:205)),1),"")</f>
        <v/>
      </c>
      <c r="AC207" s="132"/>
      <c r="AD207" s="129" t="str" cm="1">
        <f t="array" ref="AD207">IFERROR(INDEX(InTutoring[],SMALL(IF(InTutoring[Unit 4 Assessment]="Yes",ROW(AssessmentData[])-1),ROW(205:205)),1),"")</f>
        <v/>
      </c>
      <c r="AE207" s="129" t="str" cm="1">
        <f t="array" ref="AE207">IFERROR(INDEX(InTutoring[],SMALL(IF(InTutoring[Unit 5 Post-Test 1]="Yes",ROW(AssessmentData[])-1),ROW(205:205)),1),"")</f>
        <v/>
      </c>
      <c r="AF207" s="129" t="str" cm="1">
        <f t="array" ref="AF207">IFERROR(INDEX(InTutoring[],SMALL(IF(InTutoring[Unit 5 Post-Test 2]="Yes",ROW(AssessmentData[])-1),ROW(205:205)),1),"")</f>
        <v/>
      </c>
      <c r="AG207" s="129" t="str" cm="1">
        <f t="array" ref="AG207">IFERROR(INDEX(InTutoring[],SMALL(IF(InTutoring[Unit 5 Post-Test 3]="Yes",ROW(AssessmentData[])-1),ROW(205:205)),1),"")</f>
        <v/>
      </c>
      <c r="AH207" s="129" t="str" cm="1">
        <f t="array" ref="AH207">IFERROR(INDEX(InTutoring[],SMALL(IF(InTutoring[Unit 5 Post-Test 4]="Yes",ROW(AssessmentData[])-1),ROW(205:205)),1),"")</f>
        <v/>
      </c>
      <c r="AI207" s="129" t="str" cm="1">
        <f t="array" ref="AI207">IFERROR(INDEX(InTutoring[],SMALL(IF(InTutoring[Unit 5 Post-Test 5]="Yes",ROW(AssessmentData[])-1),ROW(205:205)),1),"")</f>
        <v/>
      </c>
      <c r="AJ207" s="132"/>
      <c r="AK207" s="129" t="str" cm="1">
        <f t="array" ref="AK207">IFERROR(INDEX(InTutoring[],SMALL(IF(InTutoring[Unit 5 Assessment]="Yes",ROW(AssessmentData[])-1),ROW(205:205)),1),"")</f>
        <v/>
      </c>
      <c r="AL207" s="129" t="str" cm="1">
        <f t="array" ref="AL207">IFERROR(INDEX(InTutoring[],SMALL(IF(InTutoring[Unit 6 Post-Test 1]="Yes",ROW(AssessmentData[])-1),ROW(205:205)),1),"")</f>
        <v/>
      </c>
      <c r="AM207" s="129" t="str" cm="1">
        <f t="array" ref="AM207">IFERROR(INDEX(InTutoring[],SMALL(IF(InTutoring[Unit 6 Post-Test 2]="Yes",ROW(AssessmentData[])-1),ROW(205:205)),1),"")</f>
        <v/>
      </c>
      <c r="AN207" s="129" t="str" cm="1">
        <f t="array" ref="AN207">IFERROR(INDEX(InTutoring[],SMALL(IF(InTutoring[Unit 6 Post-Test 3]="Yes",ROW(AssessmentData[])-1),ROW(205:205)),1),"")</f>
        <v/>
      </c>
      <c r="AO207" s="129" t="str" cm="1">
        <f t="array" ref="AO207">IFERROR(INDEX(InTutoring[],SMALL(IF(InTutoring[Unit 6 Post-Test 4]="Yes",ROW(AssessmentData[])-1),ROW(205:205)),1),"")</f>
        <v/>
      </c>
      <c r="AP207" s="129" t="str" cm="1">
        <f t="array" ref="AP207">IFERROR(INDEX(InTutoring[],SMALL(IF(InTutoring[Unit 6 Post-Test 5]="Yes",ROW(AssessmentData[])-1),ROW(205:205)),1),"")</f>
        <v/>
      </c>
    </row>
    <row r="208" spans="2:42" x14ac:dyDescent="0.25">
      <c r="B208" s="129" t="str" cm="1">
        <f t="array" ref="B208">IFERROR(INDEX(InTutoring[],SMALL(IF(InTutoring[BOY Benchmark]="Yes",ROW(AssessmentData[])-1),ROW(206:206)),1),"")</f>
        <v/>
      </c>
      <c r="C208" s="129" t="str" cm="1">
        <f t="array" ref="C208">IFERROR(INDEX(InTutoring[],SMALL(IF(InTutoring[Unit 1 Post-Test 1]="Yes",ROW(AssessmentData[])-1),ROW(206:206)),1),"")</f>
        <v/>
      </c>
      <c r="D208" s="129" t="str" cm="1">
        <f t="array" ref="D208">IFERROR(INDEX(InTutoring[],SMALL(IF(InTutoring[Unit 1 Post-Test 2]="Yes",ROW(AssessmentData[])-1),ROW(206:206)),1),"")</f>
        <v/>
      </c>
      <c r="E208" s="129" t="str" cm="1">
        <f t="array" ref="E208">IFERROR(INDEX(InTutoring[],SMALL(IF(InTutoring[Unit 1 Post-Test 3]="Yes",ROW(AssessmentData[])-1),ROW(206:206)),1),"")</f>
        <v/>
      </c>
      <c r="F208" s="129" t="str" cm="1">
        <f t="array" ref="F208">IFERROR(INDEX(InTutoring[],SMALL(IF(InTutoring[Unit 1 Post-Test 4]="Yes",ROW(AssessmentData[])-1),ROW(206:206)),1),"")</f>
        <v/>
      </c>
      <c r="G208" s="131"/>
      <c r="H208" s="132"/>
      <c r="I208" s="129" t="str" cm="1">
        <f t="array" ref="I208">IFERROR(INDEX(InTutoring[],SMALL(IF(InTutoring[Unit 1 Assessment]="Yes",ROW(AssessmentData[])-1),ROW(206:206)),1),"")</f>
        <v/>
      </c>
      <c r="J208" s="129" t="str" cm="1">
        <f t="array" ref="J208">IFERROR(INDEX(InTutoring[],SMALL(IF(InTutoring[Unit 2 Post-Test 1]="Yes",ROW(AssessmentData[])-1),ROW(206:206)),1),"")</f>
        <v/>
      </c>
      <c r="K208" s="129" t="str" cm="1">
        <f t="array" ref="K208">IFERROR(INDEX(InTutoring[],SMALL(IF(InTutoring[Unit 2 Post-Test 2]="Yes",ROW(AssessmentData[])-1),ROW(206:206)),1),"")</f>
        <v/>
      </c>
      <c r="L208" s="129" t="str" cm="1">
        <f t="array" ref="L208">IFERROR(INDEX(InTutoring[],SMALL(IF(InTutoring[Unit 2 Post-Test 3]="Yes",ROW(AssessmentData[])-1),ROW(206:206)),1),"")</f>
        <v/>
      </c>
      <c r="M208" s="129" t="str" cm="1">
        <f t="array" ref="M208">IFERROR(INDEX(InTutoring[],SMALL(IF(InTutoring[Unit 2 Post-Test 4]="Yes",ROW(AssessmentData[])-1),ROW(206:206)),1),"")</f>
        <v/>
      </c>
      <c r="N208" s="129" t="str" cm="1">
        <f t="array" ref="N208">IFERROR(INDEX(InTutoring[],SMALL(IF(InTutoring[Unit 2 Post-Test 5]="Yes",ROW(AssessmentData[])-1),ROW(206:206)),1),"")</f>
        <v/>
      </c>
      <c r="O208" s="132"/>
      <c r="P208" s="129" t="str" cm="1">
        <f t="array" ref="P208">IFERROR(INDEX(InTutoring[],SMALL(IF(InTutoring[Unit 2 Assessment]="Yes",ROW(AssessmentData[])-1),ROW(206:206)),1),"")</f>
        <v/>
      </c>
      <c r="Q208" s="129" t="str" cm="1">
        <f t="array" ref="Q208">IFERROR(INDEX(InTutoring[],SMALL(IF(InTutoring[Unit 3 Post-Test 1]="Yes",ROW(AssessmentData[])-1),ROW(206:206)),1),"")</f>
        <v/>
      </c>
      <c r="R208" s="129" t="str" cm="1">
        <f t="array" ref="R208">IFERROR(INDEX(InTutoring[],SMALL(IF(InTutoring[Unit 3 Post-Test 2]="Yes",ROW(AssessmentData[])-1),ROW(206:206)),1),"")</f>
        <v/>
      </c>
      <c r="S208" s="129" t="str" cm="1">
        <f t="array" ref="S208">IFERROR(INDEX(InTutoring[],SMALL(IF(InTutoring[Unit 3 Post-Test 3]="Yes",ROW(AssessmentData[])-1),ROW(206:206)),1),"")</f>
        <v/>
      </c>
      <c r="T208" s="129" t="str" cm="1">
        <f t="array" ref="T208">IFERROR(INDEX(InTutoring[],SMALL(IF(InTutoring[Unit 3 Post-Test 4]="Yes",ROW(AssessmentData[])-1),ROW(206:206)),1),"")</f>
        <v/>
      </c>
      <c r="U208" s="129" t="str" cm="1">
        <f t="array" ref="U208">IFERROR(INDEX(InTutoring[],SMALL(IF(InTutoring[Unit 3 Post-Test 5]="Yes",ROW(AssessmentData[])-1),ROW(206:206)),1),"")</f>
        <v/>
      </c>
      <c r="V208" s="132"/>
      <c r="W208" s="129" t="str" cm="1">
        <f t="array" ref="W208">IFERROR(INDEX(InTutoring[],SMALL(IF(InTutoring[Unit 3 Assessment]="Yes",ROW(AssessmentData[])-1),ROW(206:206)),1),"")</f>
        <v/>
      </c>
      <c r="X208" s="129" t="str" cm="1">
        <f t="array" ref="X208">IFERROR(INDEX(InTutoring[],SMALL(IF(InTutoring[Unit 4 Post-Test 1]="Yes",ROW(AssessmentData[])-1),ROW(206:206)),1),"")</f>
        <v/>
      </c>
      <c r="Y208" s="129" t="str" cm="1">
        <f t="array" ref="Y208">IFERROR(INDEX(InTutoring[],SMALL(IF(InTutoring[Unit 4 Post-Test 2]="Yes",ROW(AssessmentData[])-1),ROW(206:206)),1),"")</f>
        <v/>
      </c>
      <c r="Z208" s="129" t="str" cm="1">
        <f t="array" ref="Z208">IFERROR(INDEX(InTutoring[],SMALL(IF(InTutoring[Unit 4 Post-Test 3]="Yes",ROW(AssessmentData[])-1),ROW(206:206)),1),"")</f>
        <v/>
      </c>
      <c r="AA208" s="129" t="str" cm="1">
        <f t="array" ref="AA208">IFERROR(INDEX(InTutoring[],SMALL(IF(InTutoring[Unit 4 Post-Test 4]="Yes",ROW(AssessmentData[])-1),ROW(206:206)),1),"")</f>
        <v/>
      </c>
      <c r="AB208" s="129" t="str" cm="1">
        <f t="array" ref="AB208">IFERROR(INDEX(InTutoring[],SMALL(IF(InTutoring[Unit 4 Post-Test 5]="Yes",ROW(AssessmentData[])-1),ROW(206:206)),1),"")</f>
        <v/>
      </c>
      <c r="AC208" s="132"/>
      <c r="AD208" s="129" t="str" cm="1">
        <f t="array" ref="AD208">IFERROR(INDEX(InTutoring[],SMALL(IF(InTutoring[Unit 4 Assessment]="Yes",ROW(AssessmentData[])-1),ROW(206:206)),1),"")</f>
        <v/>
      </c>
      <c r="AE208" s="129" t="str" cm="1">
        <f t="array" ref="AE208">IFERROR(INDEX(InTutoring[],SMALL(IF(InTutoring[Unit 5 Post-Test 1]="Yes",ROW(AssessmentData[])-1),ROW(206:206)),1),"")</f>
        <v/>
      </c>
      <c r="AF208" s="129" t="str" cm="1">
        <f t="array" ref="AF208">IFERROR(INDEX(InTutoring[],SMALL(IF(InTutoring[Unit 5 Post-Test 2]="Yes",ROW(AssessmentData[])-1),ROW(206:206)),1),"")</f>
        <v/>
      </c>
      <c r="AG208" s="129" t="str" cm="1">
        <f t="array" ref="AG208">IFERROR(INDEX(InTutoring[],SMALL(IF(InTutoring[Unit 5 Post-Test 3]="Yes",ROW(AssessmentData[])-1),ROW(206:206)),1),"")</f>
        <v/>
      </c>
      <c r="AH208" s="129" t="str" cm="1">
        <f t="array" ref="AH208">IFERROR(INDEX(InTutoring[],SMALL(IF(InTutoring[Unit 5 Post-Test 4]="Yes",ROW(AssessmentData[])-1),ROW(206:206)),1),"")</f>
        <v/>
      </c>
      <c r="AI208" s="129" t="str" cm="1">
        <f t="array" ref="AI208">IFERROR(INDEX(InTutoring[],SMALL(IF(InTutoring[Unit 5 Post-Test 5]="Yes",ROW(AssessmentData[])-1),ROW(206:206)),1),"")</f>
        <v/>
      </c>
      <c r="AJ208" s="132"/>
      <c r="AK208" s="129" t="str" cm="1">
        <f t="array" ref="AK208">IFERROR(INDEX(InTutoring[],SMALL(IF(InTutoring[Unit 5 Assessment]="Yes",ROW(AssessmentData[])-1),ROW(206:206)),1),"")</f>
        <v/>
      </c>
      <c r="AL208" s="129" t="str" cm="1">
        <f t="array" ref="AL208">IFERROR(INDEX(InTutoring[],SMALL(IF(InTutoring[Unit 6 Post-Test 1]="Yes",ROW(AssessmentData[])-1),ROW(206:206)),1),"")</f>
        <v/>
      </c>
      <c r="AM208" s="129" t="str" cm="1">
        <f t="array" ref="AM208">IFERROR(INDEX(InTutoring[],SMALL(IF(InTutoring[Unit 6 Post-Test 2]="Yes",ROW(AssessmentData[])-1),ROW(206:206)),1),"")</f>
        <v/>
      </c>
      <c r="AN208" s="129" t="str" cm="1">
        <f t="array" ref="AN208">IFERROR(INDEX(InTutoring[],SMALL(IF(InTutoring[Unit 6 Post-Test 3]="Yes",ROW(AssessmentData[])-1),ROW(206:206)),1),"")</f>
        <v/>
      </c>
      <c r="AO208" s="129" t="str" cm="1">
        <f t="array" ref="AO208">IFERROR(INDEX(InTutoring[],SMALL(IF(InTutoring[Unit 6 Post-Test 4]="Yes",ROW(AssessmentData[])-1),ROW(206:206)),1),"")</f>
        <v/>
      </c>
      <c r="AP208" s="129" t="str" cm="1">
        <f t="array" ref="AP208">IFERROR(INDEX(InTutoring[],SMALL(IF(InTutoring[Unit 6 Post-Test 5]="Yes",ROW(AssessmentData[])-1),ROW(206:206)),1),"")</f>
        <v/>
      </c>
    </row>
    <row r="209" spans="2:42" x14ac:dyDescent="0.25">
      <c r="B209" s="129" t="str" cm="1">
        <f t="array" ref="B209">IFERROR(INDEX(InTutoring[],SMALL(IF(InTutoring[BOY Benchmark]="Yes",ROW(AssessmentData[])-1),ROW(207:207)),1),"")</f>
        <v/>
      </c>
      <c r="C209" s="129" t="str" cm="1">
        <f t="array" ref="C209">IFERROR(INDEX(InTutoring[],SMALL(IF(InTutoring[Unit 1 Post-Test 1]="Yes",ROW(AssessmentData[])-1),ROW(207:207)),1),"")</f>
        <v/>
      </c>
      <c r="D209" s="129" t="str" cm="1">
        <f t="array" ref="D209">IFERROR(INDEX(InTutoring[],SMALL(IF(InTutoring[Unit 1 Post-Test 2]="Yes",ROW(AssessmentData[])-1),ROW(207:207)),1),"")</f>
        <v/>
      </c>
      <c r="E209" s="129" t="str" cm="1">
        <f t="array" ref="E209">IFERROR(INDEX(InTutoring[],SMALL(IF(InTutoring[Unit 1 Post-Test 3]="Yes",ROW(AssessmentData[])-1),ROW(207:207)),1),"")</f>
        <v/>
      </c>
      <c r="F209" s="129" t="str" cm="1">
        <f t="array" ref="F209">IFERROR(INDEX(InTutoring[],SMALL(IF(InTutoring[Unit 1 Post-Test 4]="Yes",ROW(AssessmentData[])-1),ROW(207:207)),1),"")</f>
        <v/>
      </c>
      <c r="G209" s="131"/>
      <c r="H209" s="132"/>
      <c r="I209" s="129" t="str" cm="1">
        <f t="array" ref="I209">IFERROR(INDEX(InTutoring[],SMALL(IF(InTutoring[Unit 1 Assessment]="Yes",ROW(AssessmentData[])-1),ROW(207:207)),1),"")</f>
        <v/>
      </c>
      <c r="J209" s="129" t="str" cm="1">
        <f t="array" ref="J209">IFERROR(INDEX(InTutoring[],SMALL(IF(InTutoring[Unit 2 Post-Test 1]="Yes",ROW(AssessmentData[])-1),ROW(207:207)),1),"")</f>
        <v/>
      </c>
      <c r="K209" s="129" t="str" cm="1">
        <f t="array" ref="K209">IFERROR(INDEX(InTutoring[],SMALL(IF(InTutoring[Unit 2 Post-Test 2]="Yes",ROW(AssessmentData[])-1),ROW(207:207)),1),"")</f>
        <v/>
      </c>
      <c r="L209" s="129" t="str" cm="1">
        <f t="array" ref="L209">IFERROR(INDEX(InTutoring[],SMALL(IF(InTutoring[Unit 2 Post-Test 3]="Yes",ROW(AssessmentData[])-1),ROW(207:207)),1),"")</f>
        <v/>
      </c>
      <c r="M209" s="129" t="str" cm="1">
        <f t="array" ref="M209">IFERROR(INDEX(InTutoring[],SMALL(IF(InTutoring[Unit 2 Post-Test 4]="Yes",ROW(AssessmentData[])-1),ROW(207:207)),1),"")</f>
        <v/>
      </c>
      <c r="N209" s="129" t="str" cm="1">
        <f t="array" ref="N209">IFERROR(INDEX(InTutoring[],SMALL(IF(InTutoring[Unit 2 Post-Test 5]="Yes",ROW(AssessmentData[])-1),ROW(207:207)),1),"")</f>
        <v/>
      </c>
      <c r="O209" s="132"/>
      <c r="P209" s="129" t="str" cm="1">
        <f t="array" ref="P209">IFERROR(INDEX(InTutoring[],SMALL(IF(InTutoring[Unit 2 Assessment]="Yes",ROW(AssessmentData[])-1),ROW(207:207)),1),"")</f>
        <v/>
      </c>
      <c r="Q209" s="129" t="str" cm="1">
        <f t="array" ref="Q209">IFERROR(INDEX(InTutoring[],SMALL(IF(InTutoring[Unit 3 Post-Test 1]="Yes",ROW(AssessmentData[])-1),ROW(207:207)),1),"")</f>
        <v/>
      </c>
      <c r="R209" s="129" t="str" cm="1">
        <f t="array" ref="R209">IFERROR(INDEX(InTutoring[],SMALL(IF(InTutoring[Unit 3 Post-Test 2]="Yes",ROW(AssessmentData[])-1),ROW(207:207)),1),"")</f>
        <v/>
      </c>
      <c r="S209" s="129" t="str" cm="1">
        <f t="array" ref="S209">IFERROR(INDEX(InTutoring[],SMALL(IF(InTutoring[Unit 3 Post-Test 3]="Yes",ROW(AssessmentData[])-1),ROW(207:207)),1),"")</f>
        <v/>
      </c>
      <c r="T209" s="129" t="str" cm="1">
        <f t="array" ref="T209">IFERROR(INDEX(InTutoring[],SMALL(IF(InTutoring[Unit 3 Post-Test 4]="Yes",ROW(AssessmentData[])-1),ROW(207:207)),1),"")</f>
        <v/>
      </c>
      <c r="U209" s="129" t="str" cm="1">
        <f t="array" ref="U209">IFERROR(INDEX(InTutoring[],SMALL(IF(InTutoring[Unit 3 Post-Test 5]="Yes",ROW(AssessmentData[])-1),ROW(207:207)),1),"")</f>
        <v/>
      </c>
      <c r="V209" s="132"/>
      <c r="W209" s="129" t="str" cm="1">
        <f t="array" ref="W209">IFERROR(INDEX(InTutoring[],SMALL(IF(InTutoring[Unit 3 Assessment]="Yes",ROW(AssessmentData[])-1),ROW(207:207)),1),"")</f>
        <v/>
      </c>
      <c r="X209" s="129" t="str" cm="1">
        <f t="array" ref="X209">IFERROR(INDEX(InTutoring[],SMALL(IF(InTutoring[Unit 4 Post-Test 1]="Yes",ROW(AssessmentData[])-1),ROW(207:207)),1),"")</f>
        <v/>
      </c>
      <c r="Y209" s="129" t="str" cm="1">
        <f t="array" ref="Y209">IFERROR(INDEX(InTutoring[],SMALL(IF(InTutoring[Unit 4 Post-Test 2]="Yes",ROW(AssessmentData[])-1),ROW(207:207)),1),"")</f>
        <v/>
      </c>
      <c r="Z209" s="129" t="str" cm="1">
        <f t="array" ref="Z209">IFERROR(INDEX(InTutoring[],SMALL(IF(InTutoring[Unit 4 Post-Test 3]="Yes",ROW(AssessmentData[])-1),ROW(207:207)),1),"")</f>
        <v/>
      </c>
      <c r="AA209" s="129" t="str" cm="1">
        <f t="array" ref="AA209">IFERROR(INDEX(InTutoring[],SMALL(IF(InTutoring[Unit 4 Post-Test 4]="Yes",ROW(AssessmentData[])-1),ROW(207:207)),1),"")</f>
        <v/>
      </c>
      <c r="AB209" s="129" t="str" cm="1">
        <f t="array" ref="AB209">IFERROR(INDEX(InTutoring[],SMALL(IF(InTutoring[Unit 4 Post-Test 5]="Yes",ROW(AssessmentData[])-1),ROW(207:207)),1),"")</f>
        <v/>
      </c>
      <c r="AC209" s="132"/>
      <c r="AD209" s="129" t="str" cm="1">
        <f t="array" ref="AD209">IFERROR(INDEX(InTutoring[],SMALL(IF(InTutoring[Unit 4 Assessment]="Yes",ROW(AssessmentData[])-1),ROW(207:207)),1),"")</f>
        <v/>
      </c>
      <c r="AE209" s="129" t="str" cm="1">
        <f t="array" ref="AE209">IFERROR(INDEX(InTutoring[],SMALL(IF(InTutoring[Unit 5 Post-Test 1]="Yes",ROW(AssessmentData[])-1),ROW(207:207)),1),"")</f>
        <v/>
      </c>
      <c r="AF209" s="129" t="str" cm="1">
        <f t="array" ref="AF209">IFERROR(INDEX(InTutoring[],SMALL(IF(InTutoring[Unit 5 Post-Test 2]="Yes",ROW(AssessmentData[])-1),ROW(207:207)),1),"")</f>
        <v/>
      </c>
      <c r="AG209" s="129" t="str" cm="1">
        <f t="array" ref="AG209">IFERROR(INDEX(InTutoring[],SMALL(IF(InTutoring[Unit 5 Post-Test 3]="Yes",ROW(AssessmentData[])-1),ROW(207:207)),1),"")</f>
        <v/>
      </c>
      <c r="AH209" s="129" t="str" cm="1">
        <f t="array" ref="AH209">IFERROR(INDEX(InTutoring[],SMALL(IF(InTutoring[Unit 5 Post-Test 4]="Yes",ROW(AssessmentData[])-1),ROW(207:207)),1),"")</f>
        <v/>
      </c>
      <c r="AI209" s="129" t="str" cm="1">
        <f t="array" ref="AI209">IFERROR(INDEX(InTutoring[],SMALL(IF(InTutoring[Unit 5 Post-Test 5]="Yes",ROW(AssessmentData[])-1),ROW(207:207)),1),"")</f>
        <v/>
      </c>
      <c r="AJ209" s="132"/>
      <c r="AK209" s="129" t="str" cm="1">
        <f t="array" ref="AK209">IFERROR(INDEX(InTutoring[],SMALL(IF(InTutoring[Unit 5 Assessment]="Yes",ROW(AssessmentData[])-1),ROW(207:207)),1),"")</f>
        <v/>
      </c>
      <c r="AL209" s="129" t="str" cm="1">
        <f t="array" ref="AL209">IFERROR(INDEX(InTutoring[],SMALL(IF(InTutoring[Unit 6 Post-Test 1]="Yes",ROW(AssessmentData[])-1),ROW(207:207)),1),"")</f>
        <v/>
      </c>
      <c r="AM209" s="129" t="str" cm="1">
        <f t="array" ref="AM209">IFERROR(INDEX(InTutoring[],SMALL(IF(InTutoring[Unit 6 Post-Test 2]="Yes",ROW(AssessmentData[])-1),ROW(207:207)),1),"")</f>
        <v/>
      </c>
      <c r="AN209" s="129" t="str" cm="1">
        <f t="array" ref="AN209">IFERROR(INDEX(InTutoring[],SMALL(IF(InTutoring[Unit 6 Post-Test 3]="Yes",ROW(AssessmentData[])-1),ROW(207:207)),1),"")</f>
        <v/>
      </c>
      <c r="AO209" s="129" t="str" cm="1">
        <f t="array" ref="AO209">IFERROR(INDEX(InTutoring[],SMALL(IF(InTutoring[Unit 6 Post-Test 4]="Yes",ROW(AssessmentData[])-1),ROW(207:207)),1),"")</f>
        <v/>
      </c>
      <c r="AP209" s="129" t="str" cm="1">
        <f t="array" ref="AP209">IFERROR(INDEX(InTutoring[],SMALL(IF(InTutoring[Unit 6 Post-Test 5]="Yes",ROW(AssessmentData[])-1),ROW(207:207)),1),"")</f>
        <v/>
      </c>
    </row>
    <row r="210" spans="2:42" x14ac:dyDescent="0.25">
      <c r="B210" s="129" t="str" cm="1">
        <f t="array" ref="B210">IFERROR(INDEX(InTutoring[],SMALL(IF(InTutoring[BOY Benchmark]="Yes",ROW(AssessmentData[])-1),ROW(208:208)),1),"")</f>
        <v/>
      </c>
      <c r="C210" s="129" t="str" cm="1">
        <f t="array" ref="C210">IFERROR(INDEX(InTutoring[],SMALL(IF(InTutoring[Unit 1 Post-Test 1]="Yes",ROW(AssessmentData[])-1),ROW(208:208)),1),"")</f>
        <v/>
      </c>
      <c r="D210" s="129" t="str" cm="1">
        <f t="array" ref="D210">IFERROR(INDEX(InTutoring[],SMALL(IF(InTutoring[Unit 1 Post-Test 2]="Yes",ROW(AssessmentData[])-1),ROW(208:208)),1),"")</f>
        <v/>
      </c>
      <c r="E210" s="129" t="str" cm="1">
        <f t="array" ref="E210">IFERROR(INDEX(InTutoring[],SMALL(IF(InTutoring[Unit 1 Post-Test 3]="Yes",ROW(AssessmentData[])-1),ROW(208:208)),1),"")</f>
        <v/>
      </c>
      <c r="F210" s="129" t="str" cm="1">
        <f t="array" ref="F210">IFERROR(INDEX(InTutoring[],SMALL(IF(InTutoring[Unit 1 Post-Test 4]="Yes",ROW(AssessmentData[])-1),ROW(208:208)),1),"")</f>
        <v/>
      </c>
      <c r="G210" s="131"/>
      <c r="H210" s="132"/>
      <c r="I210" s="129" t="str" cm="1">
        <f t="array" ref="I210">IFERROR(INDEX(InTutoring[],SMALL(IF(InTutoring[Unit 1 Assessment]="Yes",ROW(AssessmentData[])-1),ROW(208:208)),1),"")</f>
        <v/>
      </c>
      <c r="J210" s="129" t="str" cm="1">
        <f t="array" ref="J210">IFERROR(INDEX(InTutoring[],SMALL(IF(InTutoring[Unit 2 Post-Test 1]="Yes",ROW(AssessmentData[])-1),ROW(208:208)),1),"")</f>
        <v/>
      </c>
      <c r="K210" s="129" t="str" cm="1">
        <f t="array" ref="K210">IFERROR(INDEX(InTutoring[],SMALL(IF(InTutoring[Unit 2 Post-Test 2]="Yes",ROW(AssessmentData[])-1),ROW(208:208)),1),"")</f>
        <v/>
      </c>
      <c r="L210" s="129" t="str" cm="1">
        <f t="array" ref="L210">IFERROR(INDEX(InTutoring[],SMALL(IF(InTutoring[Unit 2 Post-Test 3]="Yes",ROW(AssessmentData[])-1),ROW(208:208)),1),"")</f>
        <v/>
      </c>
      <c r="M210" s="129" t="str" cm="1">
        <f t="array" ref="M210">IFERROR(INDEX(InTutoring[],SMALL(IF(InTutoring[Unit 2 Post-Test 4]="Yes",ROW(AssessmentData[])-1),ROW(208:208)),1),"")</f>
        <v/>
      </c>
      <c r="N210" s="129" t="str" cm="1">
        <f t="array" ref="N210">IFERROR(INDEX(InTutoring[],SMALL(IF(InTutoring[Unit 2 Post-Test 5]="Yes",ROW(AssessmentData[])-1),ROW(208:208)),1),"")</f>
        <v/>
      </c>
      <c r="O210" s="132"/>
      <c r="P210" s="129" t="str" cm="1">
        <f t="array" ref="P210">IFERROR(INDEX(InTutoring[],SMALL(IF(InTutoring[Unit 2 Assessment]="Yes",ROW(AssessmentData[])-1),ROW(208:208)),1),"")</f>
        <v/>
      </c>
      <c r="Q210" s="129" t="str" cm="1">
        <f t="array" ref="Q210">IFERROR(INDEX(InTutoring[],SMALL(IF(InTutoring[Unit 3 Post-Test 1]="Yes",ROW(AssessmentData[])-1),ROW(208:208)),1),"")</f>
        <v/>
      </c>
      <c r="R210" s="129" t="str" cm="1">
        <f t="array" ref="R210">IFERROR(INDEX(InTutoring[],SMALL(IF(InTutoring[Unit 3 Post-Test 2]="Yes",ROW(AssessmentData[])-1),ROW(208:208)),1),"")</f>
        <v/>
      </c>
      <c r="S210" s="129" t="str" cm="1">
        <f t="array" ref="S210">IFERROR(INDEX(InTutoring[],SMALL(IF(InTutoring[Unit 3 Post-Test 3]="Yes",ROW(AssessmentData[])-1),ROW(208:208)),1),"")</f>
        <v/>
      </c>
      <c r="T210" s="129" t="str" cm="1">
        <f t="array" ref="T210">IFERROR(INDEX(InTutoring[],SMALL(IF(InTutoring[Unit 3 Post-Test 4]="Yes",ROW(AssessmentData[])-1),ROW(208:208)),1),"")</f>
        <v/>
      </c>
      <c r="U210" s="129" t="str" cm="1">
        <f t="array" ref="U210">IFERROR(INDEX(InTutoring[],SMALL(IF(InTutoring[Unit 3 Post-Test 5]="Yes",ROW(AssessmentData[])-1),ROW(208:208)),1),"")</f>
        <v/>
      </c>
      <c r="V210" s="132"/>
      <c r="W210" s="129" t="str" cm="1">
        <f t="array" ref="W210">IFERROR(INDEX(InTutoring[],SMALL(IF(InTutoring[Unit 3 Assessment]="Yes",ROW(AssessmentData[])-1),ROW(208:208)),1),"")</f>
        <v/>
      </c>
      <c r="X210" s="129" t="str" cm="1">
        <f t="array" ref="X210">IFERROR(INDEX(InTutoring[],SMALL(IF(InTutoring[Unit 4 Post-Test 1]="Yes",ROW(AssessmentData[])-1),ROW(208:208)),1),"")</f>
        <v/>
      </c>
      <c r="Y210" s="129" t="str" cm="1">
        <f t="array" ref="Y210">IFERROR(INDEX(InTutoring[],SMALL(IF(InTutoring[Unit 4 Post-Test 2]="Yes",ROW(AssessmentData[])-1),ROW(208:208)),1),"")</f>
        <v/>
      </c>
      <c r="Z210" s="129" t="str" cm="1">
        <f t="array" ref="Z210">IFERROR(INDEX(InTutoring[],SMALL(IF(InTutoring[Unit 4 Post-Test 3]="Yes",ROW(AssessmentData[])-1),ROW(208:208)),1),"")</f>
        <v/>
      </c>
      <c r="AA210" s="129" t="str" cm="1">
        <f t="array" ref="AA210">IFERROR(INDEX(InTutoring[],SMALL(IF(InTutoring[Unit 4 Post-Test 4]="Yes",ROW(AssessmentData[])-1),ROW(208:208)),1),"")</f>
        <v/>
      </c>
      <c r="AB210" s="129" t="str" cm="1">
        <f t="array" ref="AB210">IFERROR(INDEX(InTutoring[],SMALL(IF(InTutoring[Unit 4 Post-Test 5]="Yes",ROW(AssessmentData[])-1),ROW(208:208)),1),"")</f>
        <v/>
      </c>
      <c r="AC210" s="132"/>
      <c r="AD210" s="129" t="str" cm="1">
        <f t="array" ref="AD210">IFERROR(INDEX(InTutoring[],SMALL(IF(InTutoring[Unit 4 Assessment]="Yes",ROW(AssessmentData[])-1),ROW(208:208)),1),"")</f>
        <v/>
      </c>
      <c r="AE210" s="129" t="str" cm="1">
        <f t="array" ref="AE210">IFERROR(INDEX(InTutoring[],SMALL(IF(InTutoring[Unit 5 Post-Test 1]="Yes",ROW(AssessmentData[])-1),ROW(208:208)),1),"")</f>
        <v/>
      </c>
      <c r="AF210" s="129" t="str" cm="1">
        <f t="array" ref="AF210">IFERROR(INDEX(InTutoring[],SMALL(IF(InTutoring[Unit 5 Post-Test 2]="Yes",ROW(AssessmentData[])-1),ROW(208:208)),1),"")</f>
        <v/>
      </c>
      <c r="AG210" s="129" t="str" cm="1">
        <f t="array" ref="AG210">IFERROR(INDEX(InTutoring[],SMALL(IF(InTutoring[Unit 5 Post-Test 3]="Yes",ROW(AssessmentData[])-1),ROW(208:208)),1),"")</f>
        <v/>
      </c>
      <c r="AH210" s="129" t="str" cm="1">
        <f t="array" ref="AH210">IFERROR(INDEX(InTutoring[],SMALL(IF(InTutoring[Unit 5 Post-Test 4]="Yes",ROW(AssessmentData[])-1),ROW(208:208)),1),"")</f>
        <v/>
      </c>
      <c r="AI210" s="129" t="str" cm="1">
        <f t="array" ref="AI210">IFERROR(INDEX(InTutoring[],SMALL(IF(InTutoring[Unit 5 Post-Test 5]="Yes",ROW(AssessmentData[])-1),ROW(208:208)),1),"")</f>
        <v/>
      </c>
      <c r="AJ210" s="132"/>
      <c r="AK210" s="129" t="str" cm="1">
        <f t="array" ref="AK210">IFERROR(INDEX(InTutoring[],SMALL(IF(InTutoring[Unit 5 Assessment]="Yes",ROW(AssessmentData[])-1),ROW(208:208)),1),"")</f>
        <v/>
      </c>
      <c r="AL210" s="129" t="str" cm="1">
        <f t="array" ref="AL210">IFERROR(INDEX(InTutoring[],SMALL(IF(InTutoring[Unit 6 Post-Test 1]="Yes",ROW(AssessmentData[])-1),ROW(208:208)),1),"")</f>
        <v/>
      </c>
      <c r="AM210" s="129" t="str" cm="1">
        <f t="array" ref="AM210">IFERROR(INDEX(InTutoring[],SMALL(IF(InTutoring[Unit 6 Post-Test 2]="Yes",ROW(AssessmentData[])-1),ROW(208:208)),1),"")</f>
        <v/>
      </c>
      <c r="AN210" s="129" t="str" cm="1">
        <f t="array" ref="AN210">IFERROR(INDEX(InTutoring[],SMALL(IF(InTutoring[Unit 6 Post-Test 3]="Yes",ROW(AssessmentData[])-1),ROW(208:208)),1),"")</f>
        <v/>
      </c>
      <c r="AO210" s="129" t="str" cm="1">
        <f t="array" ref="AO210">IFERROR(INDEX(InTutoring[],SMALL(IF(InTutoring[Unit 6 Post-Test 4]="Yes",ROW(AssessmentData[])-1),ROW(208:208)),1),"")</f>
        <v/>
      </c>
      <c r="AP210" s="129" t="str" cm="1">
        <f t="array" ref="AP210">IFERROR(INDEX(InTutoring[],SMALL(IF(InTutoring[Unit 6 Post-Test 5]="Yes",ROW(AssessmentData[])-1),ROW(208:208)),1),"")</f>
        <v/>
      </c>
    </row>
    <row r="211" spans="2:42" x14ac:dyDescent="0.25">
      <c r="B211" s="129" t="str" cm="1">
        <f t="array" ref="B211">IFERROR(INDEX(InTutoring[],SMALL(IF(InTutoring[BOY Benchmark]="Yes",ROW(AssessmentData[])-1),ROW(209:209)),1),"")</f>
        <v/>
      </c>
      <c r="C211" s="129" t="str" cm="1">
        <f t="array" ref="C211">IFERROR(INDEX(InTutoring[],SMALL(IF(InTutoring[Unit 1 Post-Test 1]="Yes",ROW(AssessmentData[])-1),ROW(209:209)),1),"")</f>
        <v/>
      </c>
      <c r="D211" s="129" t="str" cm="1">
        <f t="array" ref="D211">IFERROR(INDEX(InTutoring[],SMALL(IF(InTutoring[Unit 1 Post-Test 2]="Yes",ROW(AssessmentData[])-1),ROW(209:209)),1),"")</f>
        <v/>
      </c>
      <c r="E211" s="129" t="str" cm="1">
        <f t="array" ref="E211">IFERROR(INDEX(InTutoring[],SMALL(IF(InTutoring[Unit 1 Post-Test 3]="Yes",ROW(AssessmentData[])-1),ROW(209:209)),1),"")</f>
        <v/>
      </c>
      <c r="F211" s="129" t="str" cm="1">
        <f t="array" ref="F211">IFERROR(INDEX(InTutoring[],SMALL(IF(InTutoring[Unit 1 Post-Test 4]="Yes",ROW(AssessmentData[])-1),ROW(209:209)),1),"")</f>
        <v/>
      </c>
      <c r="G211" s="131"/>
      <c r="H211" s="132"/>
      <c r="I211" s="129" t="str" cm="1">
        <f t="array" ref="I211">IFERROR(INDEX(InTutoring[],SMALL(IF(InTutoring[Unit 1 Assessment]="Yes",ROW(AssessmentData[])-1),ROW(209:209)),1),"")</f>
        <v/>
      </c>
      <c r="J211" s="129" t="str" cm="1">
        <f t="array" ref="J211">IFERROR(INDEX(InTutoring[],SMALL(IF(InTutoring[Unit 2 Post-Test 1]="Yes",ROW(AssessmentData[])-1),ROW(209:209)),1),"")</f>
        <v/>
      </c>
      <c r="K211" s="129" t="str" cm="1">
        <f t="array" ref="K211">IFERROR(INDEX(InTutoring[],SMALL(IF(InTutoring[Unit 2 Post-Test 2]="Yes",ROW(AssessmentData[])-1),ROW(209:209)),1),"")</f>
        <v/>
      </c>
      <c r="L211" s="129" t="str" cm="1">
        <f t="array" ref="L211">IFERROR(INDEX(InTutoring[],SMALL(IF(InTutoring[Unit 2 Post-Test 3]="Yes",ROW(AssessmentData[])-1),ROW(209:209)),1),"")</f>
        <v/>
      </c>
      <c r="M211" s="129" t="str" cm="1">
        <f t="array" ref="M211">IFERROR(INDEX(InTutoring[],SMALL(IF(InTutoring[Unit 2 Post-Test 4]="Yes",ROW(AssessmentData[])-1),ROW(209:209)),1),"")</f>
        <v/>
      </c>
      <c r="N211" s="129" t="str" cm="1">
        <f t="array" ref="N211">IFERROR(INDEX(InTutoring[],SMALL(IF(InTutoring[Unit 2 Post-Test 5]="Yes",ROW(AssessmentData[])-1),ROW(209:209)),1),"")</f>
        <v/>
      </c>
      <c r="O211" s="132"/>
      <c r="P211" s="129" t="str" cm="1">
        <f t="array" ref="P211">IFERROR(INDEX(InTutoring[],SMALL(IF(InTutoring[Unit 2 Assessment]="Yes",ROW(AssessmentData[])-1),ROW(209:209)),1),"")</f>
        <v/>
      </c>
      <c r="Q211" s="129" t="str" cm="1">
        <f t="array" ref="Q211">IFERROR(INDEX(InTutoring[],SMALL(IF(InTutoring[Unit 3 Post-Test 1]="Yes",ROW(AssessmentData[])-1),ROW(209:209)),1),"")</f>
        <v/>
      </c>
      <c r="R211" s="129" t="str" cm="1">
        <f t="array" ref="R211">IFERROR(INDEX(InTutoring[],SMALL(IF(InTutoring[Unit 3 Post-Test 2]="Yes",ROW(AssessmentData[])-1),ROW(209:209)),1),"")</f>
        <v/>
      </c>
      <c r="S211" s="129" t="str" cm="1">
        <f t="array" ref="S211">IFERROR(INDEX(InTutoring[],SMALL(IF(InTutoring[Unit 3 Post-Test 3]="Yes",ROW(AssessmentData[])-1),ROW(209:209)),1),"")</f>
        <v/>
      </c>
      <c r="T211" s="129" t="str" cm="1">
        <f t="array" ref="T211">IFERROR(INDEX(InTutoring[],SMALL(IF(InTutoring[Unit 3 Post-Test 4]="Yes",ROW(AssessmentData[])-1),ROW(209:209)),1),"")</f>
        <v/>
      </c>
      <c r="U211" s="129" t="str" cm="1">
        <f t="array" ref="U211">IFERROR(INDEX(InTutoring[],SMALL(IF(InTutoring[Unit 3 Post-Test 5]="Yes",ROW(AssessmentData[])-1),ROW(209:209)),1),"")</f>
        <v/>
      </c>
      <c r="V211" s="132"/>
      <c r="W211" s="129" t="str" cm="1">
        <f t="array" ref="W211">IFERROR(INDEX(InTutoring[],SMALL(IF(InTutoring[Unit 3 Assessment]="Yes",ROW(AssessmentData[])-1),ROW(209:209)),1),"")</f>
        <v/>
      </c>
      <c r="X211" s="129" t="str" cm="1">
        <f t="array" ref="X211">IFERROR(INDEX(InTutoring[],SMALL(IF(InTutoring[Unit 4 Post-Test 1]="Yes",ROW(AssessmentData[])-1),ROW(209:209)),1),"")</f>
        <v/>
      </c>
      <c r="Y211" s="129" t="str" cm="1">
        <f t="array" ref="Y211">IFERROR(INDEX(InTutoring[],SMALL(IF(InTutoring[Unit 4 Post-Test 2]="Yes",ROW(AssessmentData[])-1),ROW(209:209)),1),"")</f>
        <v/>
      </c>
      <c r="Z211" s="129" t="str" cm="1">
        <f t="array" ref="Z211">IFERROR(INDEX(InTutoring[],SMALL(IF(InTutoring[Unit 4 Post-Test 3]="Yes",ROW(AssessmentData[])-1),ROW(209:209)),1),"")</f>
        <v/>
      </c>
      <c r="AA211" s="129" t="str" cm="1">
        <f t="array" ref="AA211">IFERROR(INDEX(InTutoring[],SMALL(IF(InTutoring[Unit 4 Post-Test 4]="Yes",ROW(AssessmentData[])-1),ROW(209:209)),1),"")</f>
        <v/>
      </c>
      <c r="AB211" s="129" t="str" cm="1">
        <f t="array" ref="AB211">IFERROR(INDEX(InTutoring[],SMALL(IF(InTutoring[Unit 4 Post-Test 5]="Yes",ROW(AssessmentData[])-1),ROW(209:209)),1),"")</f>
        <v/>
      </c>
      <c r="AC211" s="132"/>
      <c r="AD211" s="129" t="str" cm="1">
        <f t="array" ref="AD211">IFERROR(INDEX(InTutoring[],SMALL(IF(InTutoring[Unit 4 Assessment]="Yes",ROW(AssessmentData[])-1),ROW(209:209)),1),"")</f>
        <v/>
      </c>
      <c r="AE211" s="129" t="str" cm="1">
        <f t="array" ref="AE211">IFERROR(INDEX(InTutoring[],SMALL(IF(InTutoring[Unit 5 Post-Test 1]="Yes",ROW(AssessmentData[])-1),ROW(209:209)),1),"")</f>
        <v/>
      </c>
      <c r="AF211" s="129" t="str" cm="1">
        <f t="array" ref="AF211">IFERROR(INDEX(InTutoring[],SMALL(IF(InTutoring[Unit 5 Post-Test 2]="Yes",ROW(AssessmentData[])-1),ROW(209:209)),1),"")</f>
        <v/>
      </c>
      <c r="AG211" s="129" t="str" cm="1">
        <f t="array" ref="AG211">IFERROR(INDEX(InTutoring[],SMALL(IF(InTutoring[Unit 5 Post-Test 3]="Yes",ROW(AssessmentData[])-1),ROW(209:209)),1),"")</f>
        <v/>
      </c>
      <c r="AH211" s="129" t="str" cm="1">
        <f t="array" ref="AH211">IFERROR(INDEX(InTutoring[],SMALL(IF(InTutoring[Unit 5 Post-Test 4]="Yes",ROW(AssessmentData[])-1),ROW(209:209)),1),"")</f>
        <v/>
      </c>
      <c r="AI211" s="129" t="str" cm="1">
        <f t="array" ref="AI211">IFERROR(INDEX(InTutoring[],SMALL(IF(InTutoring[Unit 5 Post-Test 5]="Yes",ROW(AssessmentData[])-1),ROW(209:209)),1),"")</f>
        <v/>
      </c>
      <c r="AJ211" s="132"/>
      <c r="AK211" s="129" t="str" cm="1">
        <f t="array" ref="AK211">IFERROR(INDEX(InTutoring[],SMALL(IF(InTutoring[Unit 5 Assessment]="Yes",ROW(AssessmentData[])-1),ROW(209:209)),1),"")</f>
        <v/>
      </c>
      <c r="AL211" s="129" t="str" cm="1">
        <f t="array" ref="AL211">IFERROR(INDEX(InTutoring[],SMALL(IF(InTutoring[Unit 6 Post-Test 1]="Yes",ROW(AssessmentData[])-1),ROW(209:209)),1),"")</f>
        <v/>
      </c>
      <c r="AM211" s="129" t="str" cm="1">
        <f t="array" ref="AM211">IFERROR(INDEX(InTutoring[],SMALL(IF(InTutoring[Unit 6 Post-Test 2]="Yes",ROW(AssessmentData[])-1),ROW(209:209)),1),"")</f>
        <v/>
      </c>
      <c r="AN211" s="129" t="str" cm="1">
        <f t="array" ref="AN211">IFERROR(INDEX(InTutoring[],SMALL(IF(InTutoring[Unit 6 Post-Test 3]="Yes",ROW(AssessmentData[])-1),ROW(209:209)),1),"")</f>
        <v/>
      </c>
      <c r="AO211" s="129" t="str" cm="1">
        <f t="array" ref="AO211">IFERROR(INDEX(InTutoring[],SMALL(IF(InTutoring[Unit 6 Post-Test 4]="Yes",ROW(AssessmentData[])-1),ROW(209:209)),1),"")</f>
        <v/>
      </c>
      <c r="AP211" s="129" t="str" cm="1">
        <f t="array" ref="AP211">IFERROR(INDEX(InTutoring[],SMALL(IF(InTutoring[Unit 6 Post-Test 5]="Yes",ROW(AssessmentData[])-1),ROW(209:209)),1),"")</f>
        <v/>
      </c>
    </row>
    <row r="212" spans="2:42" x14ac:dyDescent="0.25">
      <c r="B212" s="129" t="str" cm="1">
        <f t="array" ref="B212">IFERROR(INDEX(InTutoring[],SMALL(IF(InTutoring[BOY Benchmark]="Yes",ROW(AssessmentData[])-1),ROW(210:210)),1),"")</f>
        <v/>
      </c>
      <c r="C212" s="129" t="str" cm="1">
        <f t="array" ref="C212">IFERROR(INDEX(InTutoring[],SMALL(IF(InTutoring[Unit 1 Post-Test 1]="Yes",ROW(AssessmentData[])-1),ROW(210:210)),1),"")</f>
        <v/>
      </c>
      <c r="D212" s="129" t="str" cm="1">
        <f t="array" ref="D212">IFERROR(INDEX(InTutoring[],SMALL(IF(InTutoring[Unit 1 Post-Test 2]="Yes",ROW(AssessmentData[])-1),ROW(210:210)),1),"")</f>
        <v/>
      </c>
      <c r="E212" s="129" t="str" cm="1">
        <f t="array" ref="E212">IFERROR(INDEX(InTutoring[],SMALL(IF(InTutoring[Unit 1 Post-Test 3]="Yes",ROW(AssessmentData[])-1),ROW(210:210)),1),"")</f>
        <v/>
      </c>
      <c r="F212" s="129" t="str" cm="1">
        <f t="array" ref="F212">IFERROR(INDEX(InTutoring[],SMALL(IF(InTutoring[Unit 1 Post-Test 4]="Yes",ROW(AssessmentData[])-1),ROW(210:210)),1),"")</f>
        <v/>
      </c>
      <c r="G212" s="131"/>
      <c r="H212" s="132"/>
      <c r="I212" s="129" t="str" cm="1">
        <f t="array" ref="I212">IFERROR(INDEX(InTutoring[],SMALL(IF(InTutoring[Unit 1 Assessment]="Yes",ROW(AssessmentData[])-1),ROW(210:210)),1),"")</f>
        <v/>
      </c>
      <c r="J212" s="129" t="str" cm="1">
        <f t="array" ref="J212">IFERROR(INDEX(InTutoring[],SMALL(IF(InTutoring[Unit 2 Post-Test 1]="Yes",ROW(AssessmentData[])-1),ROW(210:210)),1),"")</f>
        <v/>
      </c>
      <c r="K212" s="129" t="str" cm="1">
        <f t="array" ref="K212">IFERROR(INDEX(InTutoring[],SMALL(IF(InTutoring[Unit 2 Post-Test 2]="Yes",ROW(AssessmentData[])-1),ROW(210:210)),1),"")</f>
        <v/>
      </c>
      <c r="L212" s="129" t="str" cm="1">
        <f t="array" ref="L212">IFERROR(INDEX(InTutoring[],SMALL(IF(InTutoring[Unit 2 Post-Test 3]="Yes",ROW(AssessmentData[])-1),ROW(210:210)),1),"")</f>
        <v/>
      </c>
      <c r="M212" s="129" t="str" cm="1">
        <f t="array" ref="M212">IFERROR(INDEX(InTutoring[],SMALL(IF(InTutoring[Unit 2 Post-Test 4]="Yes",ROW(AssessmentData[])-1),ROW(210:210)),1),"")</f>
        <v/>
      </c>
      <c r="N212" s="129" t="str" cm="1">
        <f t="array" ref="N212">IFERROR(INDEX(InTutoring[],SMALL(IF(InTutoring[Unit 2 Post-Test 5]="Yes",ROW(AssessmentData[])-1),ROW(210:210)),1),"")</f>
        <v/>
      </c>
      <c r="O212" s="132"/>
      <c r="P212" s="129" t="str" cm="1">
        <f t="array" ref="P212">IFERROR(INDEX(InTutoring[],SMALL(IF(InTutoring[Unit 2 Assessment]="Yes",ROW(AssessmentData[])-1),ROW(210:210)),1),"")</f>
        <v/>
      </c>
      <c r="Q212" s="129" t="str" cm="1">
        <f t="array" ref="Q212">IFERROR(INDEX(InTutoring[],SMALL(IF(InTutoring[Unit 3 Post-Test 1]="Yes",ROW(AssessmentData[])-1),ROW(210:210)),1),"")</f>
        <v/>
      </c>
      <c r="R212" s="129" t="str" cm="1">
        <f t="array" ref="R212">IFERROR(INDEX(InTutoring[],SMALL(IF(InTutoring[Unit 3 Post-Test 2]="Yes",ROW(AssessmentData[])-1),ROW(210:210)),1),"")</f>
        <v/>
      </c>
      <c r="S212" s="129" t="str" cm="1">
        <f t="array" ref="S212">IFERROR(INDEX(InTutoring[],SMALL(IF(InTutoring[Unit 3 Post-Test 3]="Yes",ROW(AssessmentData[])-1),ROW(210:210)),1),"")</f>
        <v/>
      </c>
      <c r="T212" s="129" t="str" cm="1">
        <f t="array" ref="T212">IFERROR(INDEX(InTutoring[],SMALL(IF(InTutoring[Unit 3 Post-Test 4]="Yes",ROW(AssessmentData[])-1),ROW(210:210)),1),"")</f>
        <v/>
      </c>
      <c r="U212" s="129" t="str" cm="1">
        <f t="array" ref="U212">IFERROR(INDEX(InTutoring[],SMALL(IF(InTutoring[Unit 3 Post-Test 5]="Yes",ROW(AssessmentData[])-1),ROW(210:210)),1),"")</f>
        <v/>
      </c>
      <c r="V212" s="132"/>
      <c r="W212" s="129" t="str" cm="1">
        <f t="array" ref="W212">IFERROR(INDEX(InTutoring[],SMALL(IF(InTutoring[Unit 3 Assessment]="Yes",ROW(AssessmentData[])-1),ROW(210:210)),1),"")</f>
        <v/>
      </c>
      <c r="X212" s="129" t="str" cm="1">
        <f t="array" ref="X212">IFERROR(INDEX(InTutoring[],SMALL(IF(InTutoring[Unit 4 Post-Test 1]="Yes",ROW(AssessmentData[])-1),ROW(210:210)),1),"")</f>
        <v/>
      </c>
      <c r="Y212" s="129" t="str" cm="1">
        <f t="array" ref="Y212">IFERROR(INDEX(InTutoring[],SMALL(IF(InTutoring[Unit 4 Post-Test 2]="Yes",ROW(AssessmentData[])-1),ROW(210:210)),1),"")</f>
        <v/>
      </c>
      <c r="Z212" s="129" t="str" cm="1">
        <f t="array" ref="Z212">IFERROR(INDEX(InTutoring[],SMALL(IF(InTutoring[Unit 4 Post-Test 3]="Yes",ROW(AssessmentData[])-1),ROW(210:210)),1),"")</f>
        <v/>
      </c>
      <c r="AA212" s="129" t="str" cm="1">
        <f t="array" ref="AA212">IFERROR(INDEX(InTutoring[],SMALL(IF(InTutoring[Unit 4 Post-Test 4]="Yes",ROW(AssessmentData[])-1),ROW(210:210)),1),"")</f>
        <v/>
      </c>
      <c r="AB212" s="129" t="str" cm="1">
        <f t="array" ref="AB212">IFERROR(INDEX(InTutoring[],SMALL(IF(InTutoring[Unit 4 Post-Test 5]="Yes",ROW(AssessmentData[])-1),ROW(210:210)),1),"")</f>
        <v/>
      </c>
      <c r="AC212" s="132"/>
      <c r="AD212" s="129" t="str" cm="1">
        <f t="array" ref="AD212">IFERROR(INDEX(InTutoring[],SMALL(IF(InTutoring[Unit 4 Assessment]="Yes",ROW(AssessmentData[])-1),ROW(210:210)),1),"")</f>
        <v/>
      </c>
      <c r="AE212" s="129" t="str" cm="1">
        <f t="array" ref="AE212">IFERROR(INDEX(InTutoring[],SMALL(IF(InTutoring[Unit 5 Post-Test 1]="Yes",ROW(AssessmentData[])-1),ROW(210:210)),1),"")</f>
        <v/>
      </c>
      <c r="AF212" s="129" t="str" cm="1">
        <f t="array" ref="AF212">IFERROR(INDEX(InTutoring[],SMALL(IF(InTutoring[Unit 5 Post-Test 2]="Yes",ROW(AssessmentData[])-1),ROW(210:210)),1),"")</f>
        <v/>
      </c>
      <c r="AG212" s="129" t="str" cm="1">
        <f t="array" ref="AG212">IFERROR(INDEX(InTutoring[],SMALL(IF(InTutoring[Unit 5 Post-Test 3]="Yes",ROW(AssessmentData[])-1),ROW(210:210)),1),"")</f>
        <v/>
      </c>
      <c r="AH212" s="129" t="str" cm="1">
        <f t="array" ref="AH212">IFERROR(INDEX(InTutoring[],SMALL(IF(InTutoring[Unit 5 Post-Test 4]="Yes",ROW(AssessmentData[])-1),ROW(210:210)),1),"")</f>
        <v/>
      </c>
      <c r="AI212" s="129" t="str" cm="1">
        <f t="array" ref="AI212">IFERROR(INDEX(InTutoring[],SMALL(IF(InTutoring[Unit 5 Post-Test 5]="Yes",ROW(AssessmentData[])-1),ROW(210:210)),1),"")</f>
        <v/>
      </c>
      <c r="AJ212" s="132"/>
      <c r="AK212" s="129" t="str" cm="1">
        <f t="array" ref="AK212">IFERROR(INDEX(InTutoring[],SMALL(IF(InTutoring[Unit 5 Assessment]="Yes",ROW(AssessmentData[])-1),ROW(210:210)),1),"")</f>
        <v/>
      </c>
      <c r="AL212" s="129" t="str" cm="1">
        <f t="array" ref="AL212">IFERROR(INDEX(InTutoring[],SMALL(IF(InTutoring[Unit 6 Post-Test 1]="Yes",ROW(AssessmentData[])-1),ROW(210:210)),1),"")</f>
        <v/>
      </c>
      <c r="AM212" s="129" t="str" cm="1">
        <f t="array" ref="AM212">IFERROR(INDEX(InTutoring[],SMALL(IF(InTutoring[Unit 6 Post-Test 2]="Yes",ROW(AssessmentData[])-1),ROW(210:210)),1),"")</f>
        <v/>
      </c>
      <c r="AN212" s="129" t="str" cm="1">
        <f t="array" ref="AN212">IFERROR(INDEX(InTutoring[],SMALL(IF(InTutoring[Unit 6 Post-Test 3]="Yes",ROW(AssessmentData[])-1),ROW(210:210)),1),"")</f>
        <v/>
      </c>
      <c r="AO212" s="129" t="str" cm="1">
        <f t="array" ref="AO212">IFERROR(INDEX(InTutoring[],SMALL(IF(InTutoring[Unit 6 Post-Test 4]="Yes",ROW(AssessmentData[])-1),ROW(210:210)),1),"")</f>
        <v/>
      </c>
      <c r="AP212" s="129" t="str" cm="1">
        <f t="array" ref="AP212">IFERROR(INDEX(InTutoring[],SMALL(IF(InTutoring[Unit 6 Post-Test 5]="Yes",ROW(AssessmentData[])-1),ROW(210:210)),1),"")</f>
        <v/>
      </c>
    </row>
    <row r="213" spans="2:42" x14ac:dyDescent="0.25">
      <c r="B213" s="129" t="str" cm="1">
        <f t="array" ref="B213">IFERROR(INDEX(InTutoring[],SMALL(IF(InTutoring[BOY Benchmark]="Yes",ROW(AssessmentData[])-1),ROW(211:211)),1),"")</f>
        <v/>
      </c>
      <c r="C213" s="129" t="str" cm="1">
        <f t="array" ref="C213">IFERROR(INDEX(InTutoring[],SMALL(IF(InTutoring[Unit 1 Post-Test 1]="Yes",ROW(AssessmentData[])-1),ROW(211:211)),1),"")</f>
        <v/>
      </c>
      <c r="D213" s="129" t="str" cm="1">
        <f t="array" ref="D213">IFERROR(INDEX(InTutoring[],SMALL(IF(InTutoring[Unit 1 Post-Test 2]="Yes",ROW(AssessmentData[])-1),ROW(211:211)),1),"")</f>
        <v/>
      </c>
      <c r="E213" s="129" t="str" cm="1">
        <f t="array" ref="E213">IFERROR(INDEX(InTutoring[],SMALL(IF(InTutoring[Unit 1 Post-Test 3]="Yes",ROW(AssessmentData[])-1),ROW(211:211)),1),"")</f>
        <v/>
      </c>
      <c r="F213" s="129" t="str" cm="1">
        <f t="array" ref="F213">IFERROR(INDEX(InTutoring[],SMALL(IF(InTutoring[Unit 1 Post-Test 4]="Yes",ROW(AssessmentData[])-1),ROW(211:211)),1),"")</f>
        <v/>
      </c>
      <c r="G213" s="131"/>
      <c r="H213" s="132"/>
      <c r="I213" s="129" t="str" cm="1">
        <f t="array" ref="I213">IFERROR(INDEX(InTutoring[],SMALL(IF(InTutoring[Unit 1 Assessment]="Yes",ROW(AssessmentData[])-1),ROW(211:211)),1),"")</f>
        <v/>
      </c>
      <c r="J213" s="129" t="str" cm="1">
        <f t="array" ref="J213">IFERROR(INDEX(InTutoring[],SMALL(IF(InTutoring[Unit 2 Post-Test 1]="Yes",ROW(AssessmentData[])-1),ROW(211:211)),1),"")</f>
        <v/>
      </c>
      <c r="K213" s="129" t="str" cm="1">
        <f t="array" ref="K213">IFERROR(INDEX(InTutoring[],SMALL(IF(InTutoring[Unit 2 Post-Test 2]="Yes",ROW(AssessmentData[])-1),ROW(211:211)),1),"")</f>
        <v/>
      </c>
      <c r="L213" s="129" t="str" cm="1">
        <f t="array" ref="L213">IFERROR(INDEX(InTutoring[],SMALL(IF(InTutoring[Unit 2 Post-Test 3]="Yes",ROW(AssessmentData[])-1),ROW(211:211)),1),"")</f>
        <v/>
      </c>
      <c r="M213" s="129" t="str" cm="1">
        <f t="array" ref="M213">IFERROR(INDEX(InTutoring[],SMALL(IF(InTutoring[Unit 2 Post-Test 4]="Yes",ROW(AssessmentData[])-1),ROW(211:211)),1),"")</f>
        <v/>
      </c>
      <c r="N213" s="129" t="str" cm="1">
        <f t="array" ref="N213">IFERROR(INDEX(InTutoring[],SMALL(IF(InTutoring[Unit 2 Post-Test 5]="Yes",ROW(AssessmentData[])-1),ROW(211:211)),1),"")</f>
        <v/>
      </c>
      <c r="O213" s="132"/>
      <c r="P213" s="129" t="str" cm="1">
        <f t="array" ref="P213">IFERROR(INDEX(InTutoring[],SMALL(IF(InTutoring[Unit 2 Assessment]="Yes",ROW(AssessmentData[])-1),ROW(211:211)),1),"")</f>
        <v/>
      </c>
      <c r="Q213" s="129" t="str" cm="1">
        <f t="array" ref="Q213">IFERROR(INDEX(InTutoring[],SMALL(IF(InTutoring[Unit 3 Post-Test 1]="Yes",ROW(AssessmentData[])-1),ROW(211:211)),1),"")</f>
        <v/>
      </c>
      <c r="R213" s="129" t="str" cm="1">
        <f t="array" ref="R213">IFERROR(INDEX(InTutoring[],SMALL(IF(InTutoring[Unit 3 Post-Test 2]="Yes",ROW(AssessmentData[])-1),ROW(211:211)),1),"")</f>
        <v/>
      </c>
      <c r="S213" s="129" t="str" cm="1">
        <f t="array" ref="S213">IFERROR(INDEX(InTutoring[],SMALL(IF(InTutoring[Unit 3 Post-Test 3]="Yes",ROW(AssessmentData[])-1),ROW(211:211)),1),"")</f>
        <v/>
      </c>
      <c r="T213" s="129" t="str" cm="1">
        <f t="array" ref="T213">IFERROR(INDEX(InTutoring[],SMALL(IF(InTutoring[Unit 3 Post-Test 4]="Yes",ROW(AssessmentData[])-1),ROW(211:211)),1),"")</f>
        <v/>
      </c>
      <c r="U213" s="129" t="str" cm="1">
        <f t="array" ref="U213">IFERROR(INDEX(InTutoring[],SMALL(IF(InTutoring[Unit 3 Post-Test 5]="Yes",ROW(AssessmentData[])-1),ROW(211:211)),1),"")</f>
        <v/>
      </c>
      <c r="V213" s="132"/>
      <c r="W213" s="129" t="str" cm="1">
        <f t="array" ref="W213">IFERROR(INDEX(InTutoring[],SMALL(IF(InTutoring[Unit 3 Assessment]="Yes",ROW(AssessmentData[])-1),ROW(211:211)),1),"")</f>
        <v/>
      </c>
      <c r="X213" s="129" t="str" cm="1">
        <f t="array" ref="X213">IFERROR(INDEX(InTutoring[],SMALL(IF(InTutoring[Unit 4 Post-Test 1]="Yes",ROW(AssessmentData[])-1),ROW(211:211)),1),"")</f>
        <v/>
      </c>
      <c r="Y213" s="129" t="str" cm="1">
        <f t="array" ref="Y213">IFERROR(INDEX(InTutoring[],SMALL(IF(InTutoring[Unit 4 Post-Test 2]="Yes",ROW(AssessmentData[])-1),ROW(211:211)),1),"")</f>
        <v/>
      </c>
      <c r="Z213" s="129" t="str" cm="1">
        <f t="array" ref="Z213">IFERROR(INDEX(InTutoring[],SMALL(IF(InTutoring[Unit 4 Post-Test 3]="Yes",ROW(AssessmentData[])-1),ROW(211:211)),1),"")</f>
        <v/>
      </c>
      <c r="AA213" s="129" t="str" cm="1">
        <f t="array" ref="AA213">IFERROR(INDEX(InTutoring[],SMALL(IF(InTutoring[Unit 4 Post-Test 4]="Yes",ROW(AssessmentData[])-1),ROW(211:211)),1),"")</f>
        <v/>
      </c>
      <c r="AB213" s="129" t="str" cm="1">
        <f t="array" ref="AB213">IFERROR(INDEX(InTutoring[],SMALL(IF(InTutoring[Unit 4 Post-Test 5]="Yes",ROW(AssessmentData[])-1),ROW(211:211)),1),"")</f>
        <v/>
      </c>
      <c r="AC213" s="132"/>
      <c r="AD213" s="129" t="str" cm="1">
        <f t="array" ref="AD213">IFERROR(INDEX(InTutoring[],SMALL(IF(InTutoring[Unit 4 Assessment]="Yes",ROW(AssessmentData[])-1),ROW(211:211)),1),"")</f>
        <v/>
      </c>
      <c r="AE213" s="129" t="str" cm="1">
        <f t="array" ref="AE213">IFERROR(INDEX(InTutoring[],SMALL(IF(InTutoring[Unit 5 Post-Test 1]="Yes",ROW(AssessmentData[])-1),ROW(211:211)),1),"")</f>
        <v/>
      </c>
      <c r="AF213" s="129" t="str" cm="1">
        <f t="array" ref="AF213">IFERROR(INDEX(InTutoring[],SMALL(IF(InTutoring[Unit 5 Post-Test 2]="Yes",ROW(AssessmentData[])-1),ROW(211:211)),1),"")</f>
        <v/>
      </c>
      <c r="AG213" s="129" t="str" cm="1">
        <f t="array" ref="AG213">IFERROR(INDEX(InTutoring[],SMALL(IF(InTutoring[Unit 5 Post-Test 3]="Yes",ROW(AssessmentData[])-1),ROW(211:211)),1),"")</f>
        <v/>
      </c>
      <c r="AH213" s="129" t="str" cm="1">
        <f t="array" ref="AH213">IFERROR(INDEX(InTutoring[],SMALL(IF(InTutoring[Unit 5 Post-Test 4]="Yes",ROW(AssessmentData[])-1),ROW(211:211)),1),"")</f>
        <v/>
      </c>
      <c r="AI213" s="129" t="str" cm="1">
        <f t="array" ref="AI213">IFERROR(INDEX(InTutoring[],SMALL(IF(InTutoring[Unit 5 Post-Test 5]="Yes",ROW(AssessmentData[])-1),ROW(211:211)),1),"")</f>
        <v/>
      </c>
      <c r="AJ213" s="132"/>
      <c r="AK213" s="129" t="str" cm="1">
        <f t="array" ref="AK213">IFERROR(INDEX(InTutoring[],SMALL(IF(InTutoring[Unit 5 Assessment]="Yes",ROW(AssessmentData[])-1),ROW(211:211)),1),"")</f>
        <v/>
      </c>
      <c r="AL213" s="129" t="str" cm="1">
        <f t="array" ref="AL213">IFERROR(INDEX(InTutoring[],SMALL(IF(InTutoring[Unit 6 Post-Test 1]="Yes",ROW(AssessmentData[])-1),ROW(211:211)),1),"")</f>
        <v/>
      </c>
      <c r="AM213" s="129" t="str" cm="1">
        <f t="array" ref="AM213">IFERROR(INDEX(InTutoring[],SMALL(IF(InTutoring[Unit 6 Post-Test 2]="Yes",ROW(AssessmentData[])-1),ROW(211:211)),1),"")</f>
        <v/>
      </c>
      <c r="AN213" s="129" t="str" cm="1">
        <f t="array" ref="AN213">IFERROR(INDEX(InTutoring[],SMALL(IF(InTutoring[Unit 6 Post-Test 3]="Yes",ROW(AssessmentData[])-1),ROW(211:211)),1),"")</f>
        <v/>
      </c>
      <c r="AO213" s="129" t="str" cm="1">
        <f t="array" ref="AO213">IFERROR(INDEX(InTutoring[],SMALL(IF(InTutoring[Unit 6 Post-Test 4]="Yes",ROW(AssessmentData[])-1),ROW(211:211)),1),"")</f>
        <v/>
      </c>
      <c r="AP213" s="129" t="str" cm="1">
        <f t="array" ref="AP213">IFERROR(INDEX(InTutoring[],SMALL(IF(InTutoring[Unit 6 Post-Test 5]="Yes",ROW(AssessmentData[])-1),ROW(211:211)),1),"")</f>
        <v/>
      </c>
    </row>
    <row r="214" spans="2:42" x14ac:dyDescent="0.25">
      <c r="B214" s="129" t="str" cm="1">
        <f t="array" ref="B214">IFERROR(INDEX(InTutoring[],SMALL(IF(InTutoring[BOY Benchmark]="Yes",ROW(AssessmentData[])-1),ROW(212:212)),1),"")</f>
        <v/>
      </c>
      <c r="C214" s="129" t="str" cm="1">
        <f t="array" ref="C214">IFERROR(INDEX(InTutoring[],SMALL(IF(InTutoring[Unit 1 Post-Test 1]="Yes",ROW(AssessmentData[])-1),ROW(212:212)),1),"")</f>
        <v/>
      </c>
      <c r="D214" s="129" t="str" cm="1">
        <f t="array" ref="D214">IFERROR(INDEX(InTutoring[],SMALL(IF(InTutoring[Unit 1 Post-Test 2]="Yes",ROW(AssessmentData[])-1),ROW(212:212)),1),"")</f>
        <v/>
      </c>
      <c r="E214" s="129" t="str" cm="1">
        <f t="array" ref="E214">IFERROR(INDEX(InTutoring[],SMALL(IF(InTutoring[Unit 1 Post-Test 3]="Yes",ROW(AssessmentData[])-1),ROW(212:212)),1),"")</f>
        <v/>
      </c>
      <c r="F214" s="129" t="str" cm="1">
        <f t="array" ref="F214">IFERROR(INDEX(InTutoring[],SMALL(IF(InTutoring[Unit 1 Post-Test 4]="Yes",ROW(AssessmentData[])-1),ROW(212:212)),1),"")</f>
        <v/>
      </c>
      <c r="G214" s="131"/>
      <c r="H214" s="132"/>
      <c r="I214" s="129" t="str" cm="1">
        <f t="array" ref="I214">IFERROR(INDEX(InTutoring[],SMALL(IF(InTutoring[Unit 1 Assessment]="Yes",ROW(AssessmentData[])-1),ROW(212:212)),1),"")</f>
        <v/>
      </c>
      <c r="J214" s="129" t="str" cm="1">
        <f t="array" ref="J214">IFERROR(INDEX(InTutoring[],SMALL(IF(InTutoring[Unit 2 Post-Test 1]="Yes",ROW(AssessmentData[])-1),ROW(212:212)),1),"")</f>
        <v/>
      </c>
      <c r="K214" s="129" t="str" cm="1">
        <f t="array" ref="K214">IFERROR(INDEX(InTutoring[],SMALL(IF(InTutoring[Unit 2 Post-Test 2]="Yes",ROW(AssessmentData[])-1),ROW(212:212)),1),"")</f>
        <v/>
      </c>
      <c r="L214" s="129" t="str" cm="1">
        <f t="array" ref="L214">IFERROR(INDEX(InTutoring[],SMALL(IF(InTutoring[Unit 2 Post-Test 3]="Yes",ROW(AssessmentData[])-1),ROW(212:212)),1),"")</f>
        <v/>
      </c>
      <c r="M214" s="129" t="str" cm="1">
        <f t="array" ref="M214">IFERROR(INDEX(InTutoring[],SMALL(IF(InTutoring[Unit 2 Post-Test 4]="Yes",ROW(AssessmentData[])-1),ROW(212:212)),1),"")</f>
        <v/>
      </c>
      <c r="N214" s="129" t="str" cm="1">
        <f t="array" ref="N214">IFERROR(INDEX(InTutoring[],SMALL(IF(InTutoring[Unit 2 Post-Test 5]="Yes",ROW(AssessmentData[])-1),ROW(212:212)),1),"")</f>
        <v/>
      </c>
      <c r="O214" s="132"/>
      <c r="P214" s="129" t="str" cm="1">
        <f t="array" ref="P214">IFERROR(INDEX(InTutoring[],SMALL(IF(InTutoring[Unit 2 Assessment]="Yes",ROW(AssessmentData[])-1),ROW(212:212)),1),"")</f>
        <v/>
      </c>
      <c r="Q214" s="129" t="str" cm="1">
        <f t="array" ref="Q214">IFERROR(INDEX(InTutoring[],SMALL(IF(InTutoring[Unit 3 Post-Test 1]="Yes",ROW(AssessmentData[])-1),ROW(212:212)),1),"")</f>
        <v/>
      </c>
      <c r="R214" s="129" t="str" cm="1">
        <f t="array" ref="R214">IFERROR(INDEX(InTutoring[],SMALL(IF(InTutoring[Unit 3 Post-Test 2]="Yes",ROW(AssessmentData[])-1),ROW(212:212)),1),"")</f>
        <v/>
      </c>
      <c r="S214" s="129" t="str" cm="1">
        <f t="array" ref="S214">IFERROR(INDEX(InTutoring[],SMALL(IF(InTutoring[Unit 3 Post-Test 3]="Yes",ROW(AssessmentData[])-1),ROW(212:212)),1),"")</f>
        <v/>
      </c>
      <c r="T214" s="129" t="str" cm="1">
        <f t="array" ref="T214">IFERROR(INDEX(InTutoring[],SMALL(IF(InTutoring[Unit 3 Post-Test 4]="Yes",ROW(AssessmentData[])-1),ROW(212:212)),1),"")</f>
        <v/>
      </c>
      <c r="U214" s="129" t="str" cm="1">
        <f t="array" ref="U214">IFERROR(INDEX(InTutoring[],SMALL(IF(InTutoring[Unit 3 Post-Test 5]="Yes",ROW(AssessmentData[])-1),ROW(212:212)),1),"")</f>
        <v/>
      </c>
      <c r="V214" s="132"/>
      <c r="W214" s="129" t="str" cm="1">
        <f t="array" ref="W214">IFERROR(INDEX(InTutoring[],SMALL(IF(InTutoring[Unit 3 Assessment]="Yes",ROW(AssessmentData[])-1),ROW(212:212)),1),"")</f>
        <v/>
      </c>
      <c r="X214" s="129" t="str" cm="1">
        <f t="array" ref="X214">IFERROR(INDEX(InTutoring[],SMALL(IF(InTutoring[Unit 4 Post-Test 1]="Yes",ROW(AssessmentData[])-1),ROW(212:212)),1),"")</f>
        <v/>
      </c>
      <c r="Y214" s="129" t="str" cm="1">
        <f t="array" ref="Y214">IFERROR(INDEX(InTutoring[],SMALL(IF(InTutoring[Unit 4 Post-Test 2]="Yes",ROW(AssessmentData[])-1),ROW(212:212)),1),"")</f>
        <v/>
      </c>
      <c r="Z214" s="129" t="str" cm="1">
        <f t="array" ref="Z214">IFERROR(INDEX(InTutoring[],SMALL(IF(InTutoring[Unit 4 Post-Test 3]="Yes",ROW(AssessmentData[])-1),ROW(212:212)),1),"")</f>
        <v/>
      </c>
      <c r="AA214" s="129" t="str" cm="1">
        <f t="array" ref="AA214">IFERROR(INDEX(InTutoring[],SMALL(IF(InTutoring[Unit 4 Post-Test 4]="Yes",ROW(AssessmentData[])-1),ROW(212:212)),1),"")</f>
        <v/>
      </c>
      <c r="AB214" s="129" t="str" cm="1">
        <f t="array" ref="AB214">IFERROR(INDEX(InTutoring[],SMALL(IF(InTutoring[Unit 4 Post-Test 5]="Yes",ROW(AssessmentData[])-1),ROW(212:212)),1),"")</f>
        <v/>
      </c>
      <c r="AC214" s="132"/>
      <c r="AD214" s="129" t="str" cm="1">
        <f t="array" ref="AD214">IFERROR(INDEX(InTutoring[],SMALL(IF(InTutoring[Unit 4 Assessment]="Yes",ROW(AssessmentData[])-1),ROW(212:212)),1),"")</f>
        <v/>
      </c>
      <c r="AE214" s="129" t="str" cm="1">
        <f t="array" ref="AE214">IFERROR(INDEX(InTutoring[],SMALL(IF(InTutoring[Unit 5 Post-Test 1]="Yes",ROW(AssessmentData[])-1),ROW(212:212)),1),"")</f>
        <v/>
      </c>
      <c r="AF214" s="129" t="str" cm="1">
        <f t="array" ref="AF214">IFERROR(INDEX(InTutoring[],SMALL(IF(InTutoring[Unit 5 Post-Test 2]="Yes",ROW(AssessmentData[])-1),ROW(212:212)),1),"")</f>
        <v/>
      </c>
      <c r="AG214" s="129" t="str" cm="1">
        <f t="array" ref="AG214">IFERROR(INDEX(InTutoring[],SMALL(IF(InTutoring[Unit 5 Post-Test 3]="Yes",ROW(AssessmentData[])-1),ROW(212:212)),1),"")</f>
        <v/>
      </c>
      <c r="AH214" s="129" t="str" cm="1">
        <f t="array" ref="AH214">IFERROR(INDEX(InTutoring[],SMALL(IF(InTutoring[Unit 5 Post-Test 4]="Yes",ROW(AssessmentData[])-1),ROW(212:212)),1),"")</f>
        <v/>
      </c>
      <c r="AI214" s="129" t="str" cm="1">
        <f t="array" ref="AI214">IFERROR(INDEX(InTutoring[],SMALL(IF(InTutoring[Unit 5 Post-Test 5]="Yes",ROW(AssessmentData[])-1),ROW(212:212)),1),"")</f>
        <v/>
      </c>
      <c r="AJ214" s="132"/>
      <c r="AK214" s="129" t="str" cm="1">
        <f t="array" ref="AK214">IFERROR(INDEX(InTutoring[],SMALL(IF(InTutoring[Unit 5 Assessment]="Yes",ROW(AssessmentData[])-1),ROW(212:212)),1),"")</f>
        <v/>
      </c>
      <c r="AL214" s="129" t="str" cm="1">
        <f t="array" ref="AL214">IFERROR(INDEX(InTutoring[],SMALL(IF(InTutoring[Unit 6 Post-Test 1]="Yes",ROW(AssessmentData[])-1),ROW(212:212)),1),"")</f>
        <v/>
      </c>
      <c r="AM214" s="129" t="str" cm="1">
        <f t="array" ref="AM214">IFERROR(INDEX(InTutoring[],SMALL(IF(InTutoring[Unit 6 Post-Test 2]="Yes",ROW(AssessmentData[])-1),ROW(212:212)),1),"")</f>
        <v/>
      </c>
      <c r="AN214" s="129" t="str" cm="1">
        <f t="array" ref="AN214">IFERROR(INDEX(InTutoring[],SMALL(IF(InTutoring[Unit 6 Post-Test 3]="Yes",ROW(AssessmentData[])-1),ROW(212:212)),1),"")</f>
        <v/>
      </c>
      <c r="AO214" s="129" t="str" cm="1">
        <f t="array" ref="AO214">IFERROR(INDEX(InTutoring[],SMALL(IF(InTutoring[Unit 6 Post-Test 4]="Yes",ROW(AssessmentData[])-1),ROW(212:212)),1),"")</f>
        <v/>
      </c>
      <c r="AP214" s="129" t="str" cm="1">
        <f t="array" ref="AP214">IFERROR(INDEX(InTutoring[],SMALL(IF(InTutoring[Unit 6 Post-Test 5]="Yes",ROW(AssessmentData[])-1),ROW(212:212)),1),"")</f>
        <v/>
      </c>
    </row>
    <row r="215" spans="2:42" x14ac:dyDescent="0.25">
      <c r="B215" s="129" t="str" cm="1">
        <f t="array" ref="B215">IFERROR(INDEX(InTutoring[],SMALL(IF(InTutoring[BOY Benchmark]="Yes",ROW(AssessmentData[])-1),ROW(213:213)),1),"")</f>
        <v/>
      </c>
      <c r="C215" s="129" t="str" cm="1">
        <f t="array" ref="C215">IFERROR(INDEX(InTutoring[],SMALL(IF(InTutoring[Unit 1 Post-Test 1]="Yes",ROW(AssessmentData[])-1),ROW(213:213)),1),"")</f>
        <v/>
      </c>
      <c r="D215" s="129" t="str" cm="1">
        <f t="array" ref="D215">IFERROR(INDEX(InTutoring[],SMALL(IF(InTutoring[Unit 1 Post-Test 2]="Yes",ROW(AssessmentData[])-1),ROW(213:213)),1),"")</f>
        <v/>
      </c>
      <c r="E215" s="129" t="str" cm="1">
        <f t="array" ref="E215">IFERROR(INDEX(InTutoring[],SMALL(IF(InTutoring[Unit 1 Post-Test 3]="Yes",ROW(AssessmentData[])-1),ROW(213:213)),1),"")</f>
        <v/>
      </c>
      <c r="F215" s="129" t="str" cm="1">
        <f t="array" ref="F215">IFERROR(INDEX(InTutoring[],SMALL(IF(InTutoring[Unit 1 Post-Test 4]="Yes",ROW(AssessmentData[])-1),ROW(213:213)),1),"")</f>
        <v/>
      </c>
      <c r="G215" s="131"/>
      <c r="H215" s="132"/>
      <c r="I215" s="129" t="str" cm="1">
        <f t="array" ref="I215">IFERROR(INDEX(InTutoring[],SMALL(IF(InTutoring[Unit 1 Assessment]="Yes",ROW(AssessmentData[])-1),ROW(213:213)),1),"")</f>
        <v/>
      </c>
      <c r="J215" s="129" t="str" cm="1">
        <f t="array" ref="J215">IFERROR(INDEX(InTutoring[],SMALL(IF(InTutoring[Unit 2 Post-Test 1]="Yes",ROW(AssessmentData[])-1),ROW(213:213)),1),"")</f>
        <v/>
      </c>
      <c r="K215" s="129" t="str" cm="1">
        <f t="array" ref="K215">IFERROR(INDEX(InTutoring[],SMALL(IF(InTutoring[Unit 2 Post-Test 2]="Yes",ROW(AssessmentData[])-1),ROW(213:213)),1),"")</f>
        <v/>
      </c>
      <c r="L215" s="129" t="str" cm="1">
        <f t="array" ref="L215">IFERROR(INDEX(InTutoring[],SMALL(IF(InTutoring[Unit 2 Post-Test 3]="Yes",ROW(AssessmentData[])-1),ROW(213:213)),1),"")</f>
        <v/>
      </c>
      <c r="M215" s="129" t="str" cm="1">
        <f t="array" ref="M215">IFERROR(INDEX(InTutoring[],SMALL(IF(InTutoring[Unit 2 Post-Test 4]="Yes",ROW(AssessmentData[])-1),ROW(213:213)),1),"")</f>
        <v/>
      </c>
      <c r="N215" s="129" t="str" cm="1">
        <f t="array" ref="N215">IFERROR(INDEX(InTutoring[],SMALL(IF(InTutoring[Unit 2 Post-Test 5]="Yes",ROW(AssessmentData[])-1),ROW(213:213)),1),"")</f>
        <v/>
      </c>
      <c r="O215" s="132"/>
      <c r="P215" s="129" t="str" cm="1">
        <f t="array" ref="P215">IFERROR(INDEX(InTutoring[],SMALL(IF(InTutoring[Unit 2 Assessment]="Yes",ROW(AssessmentData[])-1),ROW(213:213)),1),"")</f>
        <v/>
      </c>
      <c r="Q215" s="129" t="str" cm="1">
        <f t="array" ref="Q215">IFERROR(INDEX(InTutoring[],SMALL(IF(InTutoring[Unit 3 Post-Test 1]="Yes",ROW(AssessmentData[])-1),ROW(213:213)),1),"")</f>
        <v/>
      </c>
      <c r="R215" s="129" t="str" cm="1">
        <f t="array" ref="R215">IFERROR(INDEX(InTutoring[],SMALL(IF(InTutoring[Unit 3 Post-Test 2]="Yes",ROW(AssessmentData[])-1),ROW(213:213)),1),"")</f>
        <v/>
      </c>
      <c r="S215" s="129" t="str" cm="1">
        <f t="array" ref="S215">IFERROR(INDEX(InTutoring[],SMALL(IF(InTutoring[Unit 3 Post-Test 3]="Yes",ROW(AssessmentData[])-1),ROW(213:213)),1),"")</f>
        <v/>
      </c>
      <c r="T215" s="129" t="str" cm="1">
        <f t="array" ref="T215">IFERROR(INDEX(InTutoring[],SMALL(IF(InTutoring[Unit 3 Post-Test 4]="Yes",ROW(AssessmentData[])-1),ROW(213:213)),1),"")</f>
        <v/>
      </c>
      <c r="U215" s="129" t="str" cm="1">
        <f t="array" ref="U215">IFERROR(INDEX(InTutoring[],SMALL(IF(InTutoring[Unit 3 Post-Test 5]="Yes",ROW(AssessmentData[])-1),ROW(213:213)),1),"")</f>
        <v/>
      </c>
      <c r="V215" s="132"/>
      <c r="W215" s="129" t="str" cm="1">
        <f t="array" ref="W215">IFERROR(INDEX(InTutoring[],SMALL(IF(InTutoring[Unit 3 Assessment]="Yes",ROW(AssessmentData[])-1),ROW(213:213)),1),"")</f>
        <v/>
      </c>
      <c r="X215" s="129" t="str" cm="1">
        <f t="array" ref="X215">IFERROR(INDEX(InTutoring[],SMALL(IF(InTutoring[Unit 4 Post-Test 1]="Yes",ROW(AssessmentData[])-1),ROW(213:213)),1),"")</f>
        <v/>
      </c>
      <c r="Y215" s="129" t="str" cm="1">
        <f t="array" ref="Y215">IFERROR(INDEX(InTutoring[],SMALL(IF(InTutoring[Unit 4 Post-Test 2]="Yes",ROW(AssessmentData[])-1),ROW(213:213)),1),"")</f>
        <v/>
      </c>
      <c r="Z215" s="129" t="str" cm="1">
        <f t="array" ref="Z215">IFERROR(INDEX(InTutoring[],SMALL(IF(InTutoring[Unit 4 Post-Test 3]="Yes",ROW(AssessmentData[])-1),ROW(213:213)),1),"")</f>
        <v/>
      </c>
      <c r="AA215" s="129" t="str" cm="1">
        <f t="array" ref="AA215">IFERROR(INDEX(InTutoring[],SMALL(IF(InTutoring[Unit 4 Post-Test 4]="Yes",ROW(AssessmentData[])-1),ROW(213:213)),1),"")</f>
        <v/>
      </c>
      <c r="AB215" s="129" t="str" cm="1">
        <f t="array" ref="AB215">IFERROR(INDEX(InTutoring[],SMALL(IF(InTutoring[Unit 4 Post-Test 5]="Yes",ROW(AssessmentData[])-1),ROW(213:213)),1),"")</f>
        <v/>
      </c>
      <c r="AC215" s="132"/>
      <c r="AD215" s="129" t="str" cm="1">
        <f t="array" ref="AD215">IFERROR(INDEX(InTutoring[],SMALL(IF(InTutoring[Unit 4 Assessment]="Yes",ROW(AssessmentData[])-1),ROW(213:213)),1),"")</f>
        <v/>
      </c>
      <c r="AE215" s="129" t="str" cm="1">
        <f t="array" ref="AE215">IFERROR(INDEX(InTutoring[],SMALL(IF(InTutoring[Unit 5 Post-Test 1]="Yes",ROW(AssessmentData[])-1),ROW(213:213)),1),"")</f>
        <v/>
      </c>
      <c r="AF215" s="129" t="str" cm="1">
        <f t="array" ref="AF215">IFERROR(INDEX(InTutoring[],SMALL(IF(InTutoring[Unit 5 Post-Test 2]="Yes",ROW(AssessmentData[])-1),ROW(213:213)),1),"")</f>
        <v/>
      </c>
      <c r="AG215" s="129" t="str" cm="1">
        <f t="array" ref="AG215">IFERROR(INDEX(InTutoring[],SMALL(IF(InTutoring[Unit 5 Post-Test 3]="Yes",ROW(AssessmentData[])-1),ROW(213:213)),1),"")</f>
        <v/>
      </c>
      <c r="AH215" s="129" t="str" cm="1">
        <f t="array" ref="AH215">IFERROR(INDEX(InTutoring[],SMALL(IF(InTutoring[Unit 5 Post-Test 4]="Yes",ROW(AssessmentData[])-1),ROW(213:213)),1),"")</f>
        <v/>
      </c>
      <c r="AI215" s="129" t="str" cm="1">
        <f t="array" ref="AI215">IFERROR(INDEX(InTutoring[],SMALL(IF(InTutoring[Unit 5 Post-Test 5]="Yes",ROW(AssessmentData[])-1),ROW(213:213)),1),"")</f>
        <v/>
      </c>
      <c r="AJ215" s="132"/>
      <c r="AK215" s="129" t="str" cm="1">
        <f t="array" ref="AK215">IFERROR(INDEX(InTutoring[],SMALL(IF(InTutoring[Unit 5 Assessment]="Yes",ROW(AssessmentData[])-1),ROW(213:213)),1),"")</f>
        <v/>
      </c>
      <c r="AL215" s="129" t="str" cm="1">
        <f t="array" ref="AL215">IFERROR(INDEX(InTutoring[],SMALL(IF(InTutoring[Unit 6 Post-Test 1]="Yes",ROW(AssessmentData[])-1),ROW(213:213)),1),"")</f>
        <v/>
      </c>
      <c r="AM215" s="129" t="str" cm="1">
        <f t="array" ref="AM215">IFERROR(INDEX(InTutoring[],SMALL(IF(InTutoring[Unit 6 Post-Test 2]="Yes",ROW(AssessmentData[])-1),ROW(213:213)),1),"")</f>
        <v/>
      </c>
      <c r="AN215" s="129" t="str" cm="1">
        <f t="array" ref="AN215">IFERROR(INDEX(InTutoring[],SMALL(IF(InTutoring[Unit 6 Post-Test 3]="Yes",ROW(AssessmentData[])-1),ROW(213:213)),1),"")</f>
        <v/>
      </c>
      <c r="AO215" s="129" t="str" cm="1">
        <f t="array" ref="AO215">IFERROR(INDEX(InTutoring[],SMALL(IF(InTutoring[Unit 6 Post-Test 4]="Yes",ROW(AssessmentData[])-1),ROW(213:213)),1),"")</f>
        <v/>
      </c>
      <c r="AP215" s="129" t="str" cm="1">
        <f t="array" ref="AP215">IFERROR(INDEX(InTutoring[],SMALL(IF(InTutoring[Unit 6 Post-Test 5]="Yes",ROW(AssessmentData[])-1),ROW(213:213)),1),"")</f>
        <v/>
      </c>
    </row>
    <row r="216" spans="2:42" x14ac:dyDescent="0.25">
      <c r="B216" s="129" t="str" cm="1">
        <f t="array" ref="B216">IFERROR(INDEX(InTutoring[],SMALL(IF(InTutoring[BOY Benchmark]="Yes",ROW(AssessmentData[])-1),ROW(214:214)),1),"")</f>
        <v/>
      </c>
      <c r="C216" s="129" t="str" cm="1">
        <f t="array" ref="C216">IFERROR(INDEX(InTutoring[],SMALL(IF(InTutoring[Unit 1 Post-Test 1]="Yes",ROW(AssessmentData[])-1),ROW(214:214)),1),"")</f>
        <v/>
      </c>
      <c r="D216" s="129" t="str" cm="1">
        <f t="array" ref="D216">IFERROR(INDEX(InTutoring[],SMALL(IF(InTutoring[Unit 1 Post-Test 2]="Yes",ROW(AssessmentData[])-1),ROW(214:214)),1),"")</f>
        <v/>
      </c>
      <c r="E216" s="129" t="str" cm="1">
        <f t="array" ref="E216">IFERROR(INDEX(InTutoring[],SMALL(IF(InTutoring[Unit 1 Post-Test 3]="Yes",ROW(AssessmentData[])-1),ROW(214:214)),1),"")</f>
        <v/>
      </c>
      <c r="F216" s="129" t="str" cm="1">
        <f t="array" ref="F216">IFERROR(INDEX(InTutoring[],SMALL(IF(InTutoring[Unit 1 Post-Test 4]="Yes",ROW(AssessmentData[])-1),ROW(214:214)),1),"")</f>
        <v/>
      </c>
      <c r="G216" s="131"/>
      <c r="H216" s="132"/>
      <c r="I216" s="129" t="str" cm="1">
        <f t="array" ref="I216">IFERROR(INDEX(InTutoring[],SMALL(IF(InTutoring[Unit 1 Assessment]="Yes",ROW(AssessmentData[])-1),ROW(214:214)),1),"")</f>
        <v/>
      </c>
      <c r="J216" s="129" t="str" cm="1">
        <f t="array" ref="J216">IFERROR(INDEX(InTutoring[],SMALL(IF(InTutoring[Unit 2 Post-Test 1]="Yes",ROW(AssessmentData[])-1),ROW(214:214)),1),"")</f>
        <v/>
      </c>
      <c r="K216" s="129" t="str" cm="1">
        <f t="array" ref="K216">IFERROR(INDEX(InTutoring[],SMALL(IF(InTutoring[Unit 2 Post-Test 2]="Yes",ROW(AssessmentData[])-1),ROW(214:214)),1),"")</f>
        <v/>
      </c>
      <c r="L216" s="129" t="str" cm="1">
        <f t="array" ref="L216">IFERROR(INDEX(InTutoring[],SMALL(IF(InTutoring[Unit 2 Post-Test 3]="Yes",ROW(AssessmentData[])-1),ROW(214:214)),1),"")</f>
        <v/>
      </c>
      <c r="M216" s="129" t="str" cm="1">
        <f t="array" ref="M216">IFERROR(INDEX(InTutoring[],SMALL(IF(InTutoring[Unit 2 Post-Test 4]="Yes",ROW(AssessmentData[])-1),ROW(214:214)),1),"")</f>
        <v/>
      </c>
      <c r="N216" s="129" t="str" cm="1">
        <f t="array" ref="N216">IFERROR(INDEX(InTutoring[],SMALL(IF(InTutoring[Unit 2 Post-Test 5]="Yes",ROW(AssessmentData[])-1),ROW(214:214)),1),"")</f>
        <v/>
      </c>
      <c r="O216" s="132"/>
      <c r="P216" s="129" t="str" cm="1">
        <f t="array" ref="P216">IFERROR(INDEX(InTutoring[],SMALL(IF(InTutoring[Unit 2 Assessment]="Yes",ROW(AssessmentData[])-1),ROW(214:214)),1),"")</f>
        <v/>
      </c>
      <c r="Q216" s="129" t="str" cm="1">
        <f t="array" ref="Q216">IFERROR(INDEX(InTutoring[],SMALL(IF(InTutoring[Unit 3 Post-Test 1]="Yes",ROW(AssessmentData[])-1),ROW(214:214)),1),"")</f>
        <v/>
      </c>
      <c r="R216" s="129" t="str" cm="1">
        <f t="array" ref="R216">IFERROR(INDEX(InTutoring[],SMALL(IF(InTutoring[Unit 3 Post-Test 2]="Yes",ROW(AssessmentData[])-1),ROW(214:214)),1),"")</f>
        <v/>
      </c>
      <c r="S216" s="129" t="str" cm="1">
        <f t="array" ref="S216">IFERROR(INDEX(InTutoring[],SMALL(IF(InTutoring[Unit 3 Post-Test 3]="Yes",ROW(AssessmentData[])-1),ROW(214:214)),1),"")</f>
        <v/>
      </c>
      <c r="T216" s="129" t="str" cm="1">
        <f t="array" ref="T216">IFERROR(INDEX(InTutoring[],SMALL(IF(InTutoring[Unit 3 Post-Test 4]="Yes",ROW(AssessmentData[])-1),ROW(214:214)),1),"")</f>
        <v/>
      </c>
      <c r="U216" s="129" t="str" cm="1">
        <f t="array" ref="U216">IFERROR(INDEX(InTutoring[],SMALL(IF(InTutoring[Unit 3 Post-Test 5]="Yes",ROW(AssessmentData[])-1),ROW(214:214)),1),"")</f>
        <v/>
      </c>
      <c r="V216" s="132"/>
      <c r="W216" s="129" t="str" cm="1">
        <f t="array" ref="W216">IFERROR(INDEX(InTutoring[],SMALL(IF(InTutoring[Unit 3 Assessment]="Yes",ROW(AssessmentData[])-1),ROW(214:214)),1),"")</f>
        <v/>
      </c>
      <c r="X216" s="129" t="str" cm="1">
        <f t="array" ref="X216">IFERROR(INDEX(InTutoring[],SMALL(IF(InTutoring[Unit 4 Post-Test 1]="Yes",ROW(AssessmentData[])-1),ROW(214:214)),1),"")</f>
        <v/>
      </c>
      <c r="Y216" s="129" t="str" cm="1">
        <f t="array" ref="Y216">IFERROR(INDEX(InTutoring[],SMALL(IF(InTutoring[Unit 4 Post-Test 2]="Yes",ROW(AssessmentData[])-1),ROW(214:214)),1),"")</f>
        <v/>
      </c>
      <c r="Z216" s="129" t="str" cm="1">
        <f t="array" ref="Z216">IFERROR(INDEX(InTutoring[],SMALL(IF(InTutoring[Unit 4 Post-Test 3]="Yes",ROW(AssessmentData[])-1),ROW(214:214)),1),"")</f>
        <v/>
      </c>
      <c r="AA216" s="129" t="str" cm="1">
        <f t="array" ref="AA216">IFERROR(INDEX(InTutoring[],SMALL(IF(InTutoring[Unit 4 Post-Test 4]="Yes",ROW(AssessmentData[])-1),ROW(214:214)),1),"")</f>
        <v/>
      </c>
      <c r="AB216" s="129" t="str" cm="1">
        <f t="array" ref="AB216">IFERROR(INDEX(InTutoring[],SMALL(IF(InTutoring[Unit 4 Post-Test 5]="Yes",ROW(AssessmentData[])-1),ROW(214:214)),1),"")</f>
        <v/>
      </c>
      <c r="AC216" s="132"/>
      <c r="AD216" s="129" t="str" cm="1">
        <f t="array" ref="AD216">IFERROR(INDEX(InTutoring[],SMALL(IF(InTutoring[Unit 4 Assessment]="Yes",ROW(AssessmentData[])-1),ROW(214:214)),1),"")</f>
        <v/>
      </c>
      <c r="AE216" s="129" t="str" cm="1">
        <f t="array" ref="AE216">IFERROR(INDEX(InTutoring[],SMALL(IF(InTutoring[Unit 5 Post-Test 1]="Yes",ROW(AssessmentData[])-1),ROW(214:214)),1),"")</f>
        <v/>
      </c>
      <c r="AF216" s="129" t="str" cm="1">
        <f t="array" ref="AF216">IFERROR(INDEX(InTutoring[],SMALL(IF(InTutoring[Unit 5 Post-Test 2]="Yes",ROW(AssessmentData[])-1),ROW(214:214)),1),"")</f>
        <v/>
      </c>
      <c r="AG216" s="129" t="str" cm="1">
        <f t="array" ref="AG216">IFERROR(INDEX(InTutoring[],SMALL(IF(InTutoring[Unit 5 Post-Test 3]="Yes",ROW(AssessmentData[])-1),ROW(214:214)),1),"")</f>
        <v/>
      </c>
      <c r="AH216" s="129" t="str" cm="1">
        <f t="array" ref="AH216">IFERROR(INDEX(InTutoring[],SMALL(IF(InTutoring[Unit 5 Post-Test 4]="Yes",ROW(AssessmentData[])-1),ROW(214:214)),1),"")</f>
        <v/>
      </c>
      <c r="AI216" s="129" t="str" cm="1">
        <f t="array" ref="AI216">IFERROR(INDEX(InTutoring[],SMALL(IF(InTutoring[Unit 5 Post-Test 5]="Yes",ROW(AssessmentData[])-1),ROW(214:214)),1),"")</f>
        <v/>
      </c>
      <c r="AJ216" s="132"/>
      <c r="AK216" s="129" t="str" cm="1">
        <f t="array" ref="AK216">IFERROR(INDEX(InTutoring[],SMALL(IF(InTutoring[Unit 5 Assessment]="Yes",ROW(AssessmentData[])-1),ROW(214:214)),1),"")</f>
        <v/>
      </c>
      <c r="AL216" s="129" t="str" cm="1">
        <f t="array" ref="AL216">IFERROR(INDEX(InTutoring[],SMALL(IF(InTutoring[Unit 6 Post-Test 1]="Yes",ROW(AssessmentData[])-1),ROW(214:214)),1),"")</f>
        <v/>
      </c>
      <c r="AM216" s="129" t="str" cm="1">
        <f t="array" ref="AM216">IFERROR(INDEX(InTutoring[],SMALL(IF(InTutoring[Unit 6 Post-Test 2]="Yes",ROW(AssessmentData[])-1),ROW(214:214)),1),"")</f>
        <v/>
      </c>
      <c r="AN216" s="129" t="str" cm="1">
        <f t="array" ref="AN216">IFERROR(INDEX(InTutoring[],SMALL(IF(InTutoring[Unit 6 Post-Test 3]="Yes",ROW(AssessmentData[])-1),ROW(214:214)),1),"")</f>
        <v/>
      </c>
      <c r="AO216" s="129" t="str" cm="1">
        <f t="array" ref="AO216">IFERROR(INDEX(InTutoring[],SMALL(IF(InTutoring[Unit 6 Post-Test 4]="Yes",ROW(AssessmentData[])-1),ROW(214:214)),1),"")</f>
        <v/>
      </c>
      <c r="AP216" s="129" t="str" cm="1">
        <f t="array" ref="AP216">IFERROR(INDEX(InTutoring[],SMALL(IF(InTutoring[Unit 6 Post-Test 5]="Yes",ROW(AssessmentData[])-1),ROW(214:214)),1),"")</f>
        <v/>
      </c>
    </row>
    <row r="217" spans="2:42" x14ac:dyDescent="0.25">
      <c r="B217" s="129" t="str" cm="1">
        <f t="array" ref="B217">IFERROR(INDEX(InTutoring[],SMALL(IF(InTutoring[BOY Benchmark]="Yes",ROW(AssessmentData[])-1),ROW(215:215)),1),"")</f>
        <v/>
      </c>
      <c r="C217" s="129" t="str" cm="1">
        <f t="array" ref="C217">IFERROR(INDEX(InTutoring[],SMALL(IF(InTutoring[Unit 1 Post-Test 1]="Yes",ROW(AssessmentData[])-1),ROW(215:215)),1),"")</f>
        <v/>
      </c>
      <c r="D217" s="129" t="str" cm="1">
        <f t="array" ref="D217">IFERROR(INDEX(InTutoring[],SMALL(IF(InTutoring[Unit 1 Post-Test 2]="Yes",ROW(AssessmentData[])-1),ROW(215:215)),1),"")</f>
        <v/>
      </c>
      <c r="E217" s="129" t="str" cm="1">
        <f t="array" ref="E217">IFERROR(INDEX(InTutoring[],SMALL(IF(InTutoring[Unit 1 Post-Test 3]="Yes",ROW(AssessmentData[])-1),ROW(215:215)),1),"")</f>
        <v/>
      </c>
      <c r="F217" s="129" t="str" cm="1">
        <f t="array" ref="F217">IFERROR(INDEX(InTutoring[],SMALL(IF(InTutoring[Unit 1 Post-Test 4]="Yes",ROW(AssessmentData[])-1),ROW(215:215)),1),"")</f>
        <v/>
      </c>
      <c r="G217" s="131"/>
      <c r="H217" s="132"/>
      <c r="I217" s="129" t="str" cm="1">
        <f t="array" ref="I217">IFERROR(INDEX(InTutoring[],SMALL(IF(InTutoring[Unit 1 Assessment]="Yes",ROW(AssessmentData[])-1),ROW(215:215)),1),"")</f>
        <v/>
      </c>
      <c r="J217" s="129" t="str" cm="1">
        <f t="array" ref="J217">IFERROR(INDEX(InTutoring[],SMALL(IF(InTutoring[Unit 2 Post-Test 1]="Yes",ROW(AssessmentData[])-1),ROW(215:215)),1),"")</f>
        <v/>
      </c>
      <c r="K217" s="129" t="str" cm="1">
        <f t="array" ref="K217">IFERROR(INDEX(InTutoring[],SMALL(IF(InTutoring[Unit 2 Post-Test 2]="Yes",ROW(AssessmentData[])-1),ROW(215:215)),1),"")</f>
        <v/>
      </c>
      <c r="L217" s="129" t="str" cm="1">
        <f t="array" ref="L217">IFERROR(INDEX(InTutoring[],SMALL(IF(InTutoring[Unit 2 Post-Test 3]="Yes",ROW(AssessmentData[])-1),ROW(215:215)),1),"")</f>
        <v/>
      </c>
      <c r="M217" s="129" t="str" cm="1">
        <f t="array" ref="M217">IFERROR(INDEX(InTutoring[],SMALL(IF(InTutoring[Unit 2 Post-Test 4]="Yes",ROW(AssessmentData[])-1),ROW(215:215)),1),"")</f>
        <v/>
      </c>
      <c r="N217" s="129" t="str" cm="1">
        <f t="array" ref="N217">IFERROR(INDEX(InTutoring[],SMALL(IF(InTutoring[Unit 2 Post-Test 5]="Yes",ROW(AssessmentData[])-1),ROW(215:215)),1),"")</f>
        <v/>
      </c>
      <c r="O217" s="132"/>
      <c r="P217" s="129" t="str" cm="1">
        <f t="array" ref="P217">IFERROR(INDEX(InTutoring[],SMALL(IF(InTutoring[Unit 2 Assessment]="Yes",ROW(AssessmentData[])-1),ROW(215:215)),1),"")</f>
        <v/>
      </c>
      <c r="Q217" s="129" t="str" cm="1">
        <f t="array" ref="Q217">IFERROR(INDEX(InTutoring[],SMALL(IF(InTutoring[Unit 3 Post-Test 1]="Yes",ROW(AssessmentData[])-1),ROW(215:215)),1),"")</f>
        <v/>
      </c>
      <c r="R217" s="129" t="str" cm="1">
        <f t="array" ref="R217">IFERROR(INDEX(InTutoring[],SMALL(IF(InTutoring[Unit 3 Post-Test 2]="Yes",ROW(AssessmentData[])-1),ROW(215:215)),1),"")</f>
        <v/>
      </c>
      <c r="S217" s="129" t="str" cm="1">
        <f t="array" ref="S217">IFERROR(INDEX(InTutoring[],SMALL(IF(InTutoring[Unit 3 Post-Test 3]="Yes",ROW(AssessmentData[])-1),ROW(215:215)),1),"")</f>
        <v/>
      </c>
      <c r="T217" s="129" t="str" cm="1">
        <f t="array" ref="T217">IFERROR(INDEX(InTutoring[],SMALL(IF(InTutoring[Unit 3 Post-Test 4]="Yes",ROW(AssessmentData[])-1),ROW(215:215)),1),"")</f>
        <v/>
      </c>
      <c r="U217" s="129" t="str" cm="1">
        <f t="array" ref="U217">IFERROR(INDEX(InTutoring[],SMALL(IF(InTutoring[Unit 3 Post-Test 5]="Yes",ROW(AssessmentData[])-1),ROW(215:215)),1),"")</f>
        <v/>
      </c>
      <c r="V217" s="132"/>
      <c r="W217" s="129" t="str" cm="1">
        <f t="array" ref="W217">IFERROR(INDEX(InTutoring[],SMALL(IF(InTutoring[Unit 3 Assessment]="Yes",ROW(AssessmentData[])-1),ROW(215:215)),1),"")</f>
        <v/>
      </c>
      <c r="X217" s="129" t="str" cm="1">
        <f t="array" ref="X217">IFERROR(INDEX(InTutoring[],SMALL(IF(InTutoring[Unit 4 Post-Test 1]="Yes",ROW(AssessmentData[])-1),ROW(215:215)),1),"")</f>
        <v/>
      </c>
      <c r="Y217" s="129" t="str" cm="1">
        <f t="array" ref="Y217">IFERROR(INDEX(InTutoring[],SMALL(IF(InTutoring[Unit 4 Post-Test 2]="Yes",ROW(AssessmentData[])-1),ROW(215:215)),1),"")</f>
        <v/>
      </c>
      <c r="Z217" s="129" t="str" cm="1">
        <f t="array" ref="Z217">IFERROR(INDEX(InTutoring[],SMALL(IF(InTutoring[Unit 4 Post-Test 3]="Yes",ROW(AssessmentData[])-1),ROW(215:215)),1),"")</f>
        <v/>
      </c>
      <c r="AA217" s="129" t="str" cm="1">
        <f t="array" ref="AA217">IFERROR(INDEX(InTutoring[],SMALL(IF(InTutoring[Unit 4 Post-Test 4]="Yes",ROW(AssessmentData[])-1),ROW(215:215)),1),"")</f>
        <v/>
      </c>
      <c r="AB217" s="129" t="str" cm="1">
        <f t="array" ref="AB217">IFERROR(INDEX(InTutoring[],SMALL(IF(InTutoring[Unit 4 Post-Test 5]="Yes",ROW(AssessmentData[])-1),ROW(215:215)),1),"")</f>
        <v/>
      </c>
      <c r="AC217" s="132"/>
      <c r="AD217" s="129" t="str" cm="1">
        <f t="array" ref="AD217">IFERROR(INDEX(InTutoring[],SMALL(IF(InTutoring[Unit 4 Assessment]="Yes",ROW(AssessmentData[])-1),ROW(215:215)),1),"")</f>
        <v/>
      </c>
      <c r="AE217" s="129" t="str" cm="1">
        <f t="array" ref="AE217">IFERROR(INDEX(InTutoring[],SMALL(IF(InTutoring[Unit 5 Post-Test 1]="Yes",ROW(AssessmentData[])-1),ROW(215:215)),1),"")</f>
        <v/>
      </c>
      <c r="AF217" s="129" t="str" cm="1">
        <f t="array" ref="AF217">IFERROR(INDEX(InTutoring[],SMALL(IF(InTutoring[Unit 5 Post-Test 2]="Yes",ROW(AssessmentData[])-1),ROW(215:215)),1),"")</f>
        <v/>
      </c>
      <c r="AG217" s="129" t="str" cm="1">
        <f t="array" ref="AG217">IFERROR(INDEX(InTutoring[],SMALL(IF(InTutoring[Unit 5 Post-Test 3]="Yes",ROW(AssessmentData[])-1),ROW(215:215)),1),"")</f>
        <v/>
      </c>
      <c r="AH217" s="129" t="str" cm="1">
        <f t="array" ref="AH217">IFERROR(INDEX(InTutoring[],SMALL(IF(InTutoring[Unit 5 Post-Test 4]="Yes",ROW(AssessmentData[])-1),ROW(215:215)),1),"")</f>
        <v/>
      </c>
      <c r="AI217" s="129" t="str" cm="1">
        <f t="array" ref="AI217">IFERROR(INDEX(InTutoring[],SMALL(IF(InTutoring[Unit 5 Post-Test 5]="Yes",ROW(AssessmentData[])-1),ROW(215:215)),1),"")</f>
        <v/>
      </c>
      <c r="AJ217" s="132"/>
      <c r="AK217" s="129" t="str" cm="1">
        <f t="array" ref="AK217">IFERROR(INDEX(InTutoring[],SMALL(IF(InTutoring[Unit 5 Assessment]="Yes",ROW(AssessmentData[])-1),ROW(215:215)),1),"")</f>
        <v/>
      </c>
      <c r="AL217" s="129" t="str" cm="1">
        <f t="array" ref="AL217">IFERROR(INDEX(InTutoring[],SMALL(IF(InTutoring[Unit 6 Post-Test 1]="Yes",ROW(AssessmentData[])-1),ROW(215:215)),1),"")</f>
        <v/>
      </c>
      <c r="AM217" s="129" t="str" cm="1">
        <f t="array" ref="AM217">IFERROR(INDEX(InTutoring[],SMALL(IF(InTutoring[Unit 6 Post-Test 2]="Yes",ROW(AssessmentData[])-1),ROW(215:215)),1),"")</f>
        <v/>
      </c>
      <c r="AN217" s="129" t="str" cm="1">
        <f t="array" ref="AN217">IFERROR(INDEX(InTutoring[],SMALL(IF(InTutoring[Unit 6 Post-Test 3]="Yes",ROW(AssessmentData[])-1),ROW(215:215)),1),"")</f>
        <v/>
      </c>
      <c r="AO217" s="129" t="str" cm="1">
        <f t="array" ref="AO217">IFERROR(INDEX(InTutoring[],SMALL(IF(InTutoring[Unit 6 Post-Test 4]="Yes",ROW(AssessmentData[])-1),ROW(215:215)),1),"")</f>
        <v/>
      </c>
      <c r="AP217" s="129" t="str" cm="1">
        <f t="array" ref="AP217">IFERROR(INDEX(InTutoring[],SMALL(IF(InTutoring[Unit 6 Post-Test 5]="Yes",ROW(AssessmentData[])-1),ROW(215:215)),1),"")</f>
        <v/>
      </c>
    </row>
    <row r="218" spans="2:42" x14ac:dyDescent="0.25">
      <c r="B218" s="129" t="str" cm="1">
        <f t="array" ref="B218">IFERROR(INDEX(InTutoring[],SMALL(IF(InTutoring[BOY Benchmark]="Yes",ROW(AssessmentData[])-1),ROW(216:216)),1),"")</f>
        <v/>
      </c>
      <c r="C218" s="129" t="str" cm="1">
        <f t="array" ref="C218">IFERROR(INDEX(InTutoring[],SMALL(IF(InTutoring[Unit 1 Post-Test 1]="Yes",ROW(AssessmentData[])-1),ROW(216:216)),1),"")</f>
        <v/>
      </c>
      <c r="D218" s="129" t="str" cm="1">
        <f t="array" ref="D218">IFERROR(INDEX(InTutoring[],SMALL(IF(InTutoring[Unit 1 Post-Test 2]="Yes",ROW(AssessmentData[])-1),ROW(216:216)),1),"")</f>
        <v/>
      </c>
      <c r="E218" s="129" t="str" cm="1">
        <f t="array" ref="E218">IFERROR(INDEX(InTutoring[],SMALL(IF(InTutoring[Unit 1 Post-Test 3]="Yes",ROW(AssessmentData[])-1),ROW(216:216)),1),"")</f>
        <v/>
      </c>
      <c r="F218" s="129" t="str" cm="1">
        <f t="array" ref="F218">IFERROR(INDEX(InTutoring[],SMALL(IF(InTutoring[Unit 1 Post-Test 4]="Yes",ROW(AssessmentData[])-1),ROW(216:216)),1),"")</f>
        <v/>
      </c>
      <c r="G218" s="131"/>
      <c r="H218" s="132"/>
      <c r="I218" s="129" t="str" cm="1">
        <f t="array" ref="I218">IFERROR(INDEX(InTutoring[],SMALL(IF(InTutoring[Unit 1 Assessment]="Yes",ROW(AssessmentData[])-1),ROW(216:216)),1),"")</f>
        <v/>
      </c>
      <c r="J218" s="129" t="str" cm="1">
        <f t="array" ref="J218">IFERROR(INDEX(InTutoring[],SMALL(IF(InTutoring[Unit 2 Post-Test 1]="Yes",ROW(AssessmentData[])-1),ROW(216:216)),1),"")</f>
        <v/>
      </c>
      <c r="K218" s="129" t="str" cm="1">
        <f t="array" ref="K218">IFERROR(INDEX(InTutoring[],SMALL(IF(InTutoring[Unit 2 Post-Test 2]="Yes",ROW(AssessmentData[])-1),ROW(216:216)),1),"")</f>
        <v/>
      </c>
      <c r="L218" s="129" t="str" cm="1">
        <f t="array" ref="L218">IFERROR(INDEX(InTutoring[],SMALL(IF(InTutoring[Unit 2 Post-Test 3]="Yes",ROW(AssessmentData[])-1),ROW(216:216)),1),"")</f>
        <v/>
      </c>
      <c r="M218" s="129" t="str" cm="1">
        <f t="array" ref="M218">IFERROR(INDEX(InTutoring[],SMALL(IF(InTutoring[Unit 2 Post-Test 4]="Yes",ROW(AssessmentData[])-1),ROW(216:216)),1),"")</f>
        <v/>
      </c>
      <c r="N218" s="129" t="str" cm="1">
        <f t="array" ref="N218">IFERROR(INDEX(InTutoring[],SMALL(IF(InTutoring[Unit 2 Post-Test 5]="Yes",ROW(AssessmentData[])-1),ROW(216:216)),1),"")</f>
        <v/>
      </c>
      <c r="O218" s="132"/>
      <c r="P218" s="129" t="str" cm="1">
        <f t="array" ref="P218">IFERROR(INDEX(InTutoring[],SMALL(IF(InTutoring[Unit 2 Assessment]="Yes",ROW(AssessmentData[])-1),ROW(216:216)),1),"")</f>
        <v/>
      </c>
      <c r="Q218" s="129" t="str" cm="1">
        <f t="array" ref="Q218">IFERROR(INDEX(InTutoring[],SMALL(IF(InTutoring[Unit 3 Post-Test 1]="Yes",ROW(AssessmentData[])-1),ROW(216:216)),1),"")</f>
        <v/>
      </c>
      <c r="R218" s="129" t="str" cm="1">
        <f t="array" ref="R218">IFERROR(INDEX(InTutoring[],SMALL(IF(InTutoring[Unit 3 Post-Test 2]="Yes",ROW(AssessmentData[])-1),ROW(216:216)),1),"")</f>
        <v/>
      </c>
      <c r="S218" s="129" t="str" cm="1">
        <f t="array" ref="S218">IFERROR(INDEX(InTutoring[],SMALL(IF(InTutoring[Unit 3 Post-Test 3]="Yes",ROW(AssessmentData[])-1),ROW(216:216)),1),"")</f>
        <v/>
      </c>
      <c r="T218" s="129" t="str" cm="1">
        <f t="array" ref="T218">IFERROR(INDEX(InTutoring[],SMALL(IF(InTutoring[Unit 3 Post-Test 4]="Yes",ROW(AssessmentData[])-1),ROW(216:216)),1),"")</f>
        <v/>
      </c>
      <c r="U218" s="129" t="str" cm="1">
        <f t="array" ref="U218">IFERROR(INDEX(InTutoring[],SMALL(IF(InTutoring[Unit 3 Post-Test 5]="Yes",ROW(AssessmentData[])-1),ROW(216:216)),1),"")</f>
        <v/>
      </c>
      <c r="V218" s="132"/>
      <c r="W218" s="129" t="str" cm="1">
        <f t="array" ref="W218">IFERROR(INDEX(InTutoring[],SMALL(IF(InTutoring[Unit 3 Assessment]="Yes",ROW(AssessmentData[])-1),ROW(216:216)),1),"")</f>
        <v/>
      </c>
      <c r="X218" s="129" t="str" cm="1">
        <f t="array" ref="X218">IFERROR(INDEX(InTutoring[],SMALL(IF(InTutoring[Unit 4 Post-Test 1]="Yes",ROW(AssessmentData[])-1),ROW(216:216)),1),"")</f>
        <v/>
      </c>
      <c r="Y218" s="129" t="str" cm="1">
        <f t="array" ref="Y218">IFERROR(INDEX(InTutoring[],SMALL(IF(InTutoring[Unit 4 Post-Test 2]="Yes",ROW(AssessmentData[])-1),ROW(216:216)),1),"")</f>
        <v/>
      </c>
      <c r="Z218" s="129" t="str" cm="1">
        <f t="array" ref="Z218">IFERROR(INDEX(InTutoring[],SMALL(IF(InTutoring[Unit 4 Post-Test 3]="Yes",ROW(AssessmentData[])-1),ROW(216:216)),1),"")</f>
        <v/>
      </c>
      <c r="AA218" s="129" t="str" cm="1">
        <f t="array" ref="AA218">IFERROR(INDEX(InTutoring[],SMALL(IF(InTutoring[Unit 4 Post-Test 4]="Yes",ROW(AssessmentData[])-1),ROW(216:216)),1),"")</f>
        <v/>
      </c>
      <c r="AB218" s="129" t="str" cm="1">
        <f t="array" ref="AB218">IFERROR(INDEX(InTutoring[],SMALL(IF(InTutoring[Unit 4 Post-Test 5]="Yes",ROW(AssessmentData[])-1),ROW(216:216)),1),"")</f>
        <v/>
      </c>
      <c r="AC218" s="132"/>
      <c r="AD218" s="129" t="str" cm="1">
        <f t="array" ref="AD218">IFERROR(INDEX(InTutoring[],SMALL(IF(InTutoring[Unit 4 Assessment]="Yes",ROW(AssessmentData[])-1),ROW(216:216)),1),"")</f>
        <v/>
      </c>
      <c r="AE218" s="129" t="str" cm="1">
        <f t="array" ref="AE218">IFERROR(INDEX(InTutoring[],SMALL(IF(InTutoring[Unit 5 Post-Test 1]="Yes",ROW(AssessmentData[])-1),ROW(216:216)),1),"")</f>
        <v/>
      </c>
      <c r="AF218" s="129" t="str" cm="1">
        <f t="array" ref="AF218">IFERROR(INDEX(InTutoring[],SMALL(IF(InTutoring[Unit 5 Post-Test 2]="Yes",ROW(AssessmentData[])-1),ROW(216:216)),1),"")</f>
        <v/>
      </c>
      <c r="AG218" s="129" t="str" cm="1">
        <f t="array" ref="AG218">IFERROR(INDEX(InTutoring[],SMALL(IF(InTutoring[Unit 5 Post-Test 3]="Yes",ROW(AssessmentData[])-1),ROW(216:216)),1),"")</f>
        <v/>
      </c>
      <c r="AH218" s="129" t="str" cm="1">
        <f t="array" ref="AH218">IFERROR(INDEX(InTutoring[],SMALL(IF(InTutoring[Unit 5 Post-Test 4]="Yes",ROW(AssessmentData[])-1),ROW(216:216)),1),"")</f>
        <v/>
      </c>
      <c r="AI218" s="129" t="str" cm="1">
        <f t="array" ref="AI218">IFERROR(INDEX(InTutoring[],SMALL(IF(InTutoring[Unit 5 Post-Test 5]="Yes",ROW(AssessmentData[])-1),ROW(216:216)),1),"")</f>
        <v/>
      </c>
      <c r="AJ218" s="132"/>
      <c r="AK218" s="129" t="str" cm="1">
        <f t="array" ref="AK218">IFERROR(INDEX(InTutoring[],SMALL(IF(InTutoring[Unit 5 Assessment]="Yes",ROW(AssessmentData[])-1),ROW(216:216)),1),"")</f>
        <v/>
      </c>
      <c r="AL218" s="129" t="str" cm="1">
        <f t="array" ref="AL218">IFERROR(INDEX(InTutoring[],SMALL(IF(InTutoring[Unit 6 Post-Test 1]="Yes",ROW(AssessmentData[])-1),ROW(216:216)),1),"")</f>
        <v/>
      </c>
      <c r="AM218" s="129" t="str" cm="1">
        <f t="array" ref="AM218">IFERROR(INDEX(InTutoring[],SMALL(IF(InTutoring[Unit 6 Post-Test 2]="Yes",ROW(AssessmentData[])-1),ROW(216:216)),1),"")</f>
        <v/>
      </c>
      <c r="AN218" s="129" t="str" cm="1">
        <f t="array" ref="AN218">IFERROR(INDEX(InTutoring[],SMALL(IF(InTutoring[Unit 6 Post-Test 3]="Yes",ROW(AssessmentData[])-1),ROW(216:216)),1),"")</f>
        <v/>
      </c>
      <c r="AO218" s="129" t="str" cm="1">
        <f t="array" ref="AO218">IFERROR(INDEX(InTutoring[],SMALL(IF(InTutoring[Unit 6 Post-Test 4]="Yes",ROW(AssessmentData[])-1),ROW(216:216)),1),"")</f>
        <v/>
      </c>
      <c r="AP218" s="129" t="str" cm="1">
        <f t="array" ref="AP218">IFERROR(INDEX(InTutoring[],SMALL(IF(InTutoring[Unit 6 Post-Test 5]="Yes",ROW(AssessmentData[])-1),ROW(216:216)),1),"")</f>
        <v/>
      </c>
    </row>
    <row r="219" spans="2:42" x14ac:dyDescent="0.25">
      <c r="B219" s="129" t="str" cm="1">
        <f t="array" ref="B219">IFERROR(INDEX(InTutoring[],SMALL(IF(InTutoring[BOY Benchmark]="Yes",ROW(AssessmentData[])-1),ROW(217:217)),1),"")</f>
        <v/>
      </c>
      <c r="C219" s="129" t="str" cm="1">
        <f t="array" ref="C219">IFERROR(INDEX(InTutoring[],SMALL(IF(InTutoring[Unit 1 Post-Test 1]="Yes",ROW(AssessmentData[])-1),ROW(217:217)),1),"")</f>
        <v/>
      </c>
      <c r="D219" s="129" t="str" cm="1">
        <f t="array" ref="D219">IFERROR(INDEX(InTutoring[],SMALL(IF(InTutoring[Unit 1 Post-Test 2]="Yes",ROW(AssessmentData[])-1),ROW(217:217)),1),"")</f>
        <v/>
      </c>
      <c r="E219" s="129" t="str" cm="1">
        <f t="array" ref="E219">IFERROR(INDEX(InTutoring[],SMALL(IF(InTutoring[Unit 1 Post-Test 3]="Yes",ROW(AssessmentData[])-1),ROW(217:217)),1),"")</f>
        <v/>
      </c>
      <c r="F219" s="129" t="str" cm="1">
        <f t="array" ref="F219">IFERROR(INDEX(InTutoring[],SMALL(IF(InTutoring[Unit 1 Post-Test 4]="Yes",ROW(AssessmentData[])-1),ROW(217:217)),1),"")</f>
        <v/>
      </c>
      <c r="G219" s="131"/>
      <c r="H219" s="132"/>
      <c r="I219" s="129" t="str" cm="1">
        <f t="array" ref="I219">IFERROR(INDEX(InTutoring[],SMALL(IF(InTutoring[Unit 1 Assessment]="Yes",ROW(AssessmentData[])-1),ROW(217:217)),1),"")</f>
        <v/>
      </c>
      <c r="J219" s="129" t="str" cm="1">
        <f t="array" ref="J219">IFERROR(INDEX(InTutoring[],SMALL(IF(InTutoring[Unit 2 Post-Test 1]="Yes",ROW(AssessmentData[])-1),ROW(217:217)),1),"")</f>
        <v/>
      </c>
      <c r="K219" s="129" t="str" cm="1">
        <f t="array" ref="K219">IFERROR(INDEX(InTutoring[],SMALL(IF(InTutoring[Unit 2 Post-Test 2]="Yes",ROW(AssessmentData[])-1),ROW(217:217)),1),"")</f>
        <v/>
      </c>
      <c r="L219" s="129" t="str" cm="1">
        <f t="array" ref="L219">IFERROR(INDEX(InTutoring[],SMALL(IF(InTutoring[Unit 2 Post-Test 3]="Yes",ROW(AssessmentData[])-1),ROW(217:217)),1),"")</f>
        <v/>
      </c>
      <c r="M219" s="129" t="str" cm="1">
        <f t="array" ref="M219">IFERROR(INDEX(InTutoring[],SMALL(IF(InTutoring[Unit 2 Post-Test 4]="Yes",ROW(AssessmentData[])-1),ROW(217:217)),1),"")</f>
        <v/>
      </c>
      <c r="N219" s="129" t="str" cm="1">
        <f t="array" ref="N219">IFERROR(INDEX(InTutoring[],SMALL(IF(InTutoring[Unit 2 Post-Test 5]="Yes",ROW(AssessmentData[])-1),ROW(217:217)),1),"")</f>
        <v/>
      </c>
      <c r="O219" s="132"/>
      <c r="P219" s="129" t="str" cm="1">
        <f t="array" ref="P219">IFERROR(INDEX(InTutoring[],SMALL(IF(InTutoring[Unit 2 Assessment]="Yes",ROW(AssessmentData[])-1),ROW(217:217)),1),"")</f>
        <v/>
      </c>
      <c r="Q219" s="129" t="str" cm="1">
        <f t="array" ref="Q219">IFERROR(INDEX(InTutoring[],SMALL(IF(InTutoring[Unit 3 Post-Test 1]="Yes",ROW(AssessmentData[])-1),ROW(217:217)),1),"")</f>
        <v/>
      </c>
      <c r="R219" s="129" t="str" cm="1">
        <f t="array" ref="R219">IFERROR(INDEX(InTutoring[],SMALL(IF(InTutoring[Unit 3 Post-Test 2]="Yes",ROW(AssessmentData[])-1),ROW(217:217)),1),"")</f>
        <v/>
      </c>
      <c r="S219" s="129" t="str" cm="1">
        <f t="array" ref="S219">IFERROR(INDEX(InTutoring[],SMALL(IF(InTutoring[Unit 3 Post-Test 3]="Yes",ROW(AssessmentData[])-1),ROW(217:217)),1),"")</f>
        <v/>
      </c>
      <c r="T219" s="129" t="str" cm="1">
        <f t="array" ref="T219">IFERROR(INDEX(InTutoring[],SMALL(IF(InTutoring[Unit 3 Post-Test 4]="Yes",ROW(AssessmentData[])-1),ROW(217:217)),1),"")</f>
        <v/>
      </c>
      <c r="U219" s="129" t="str" cm="1">
        <f t="array" ref="U219">IFERROR(INDEX(InTutoring[],SMALL(IF(InTutoring[Unit 3 Post-Test 5]="Yes",ROW(AssessmentData[])-1),ROW(217:217)),1),"")</f>
        <v/>
      </c>
      <c r="V219" s="132"/>
      <c r="W219" s="129" t="str" cm="1">
        <f t="array" ref="W219">IFERROR(INDEX(InTutoring[],SMALL(IF(InTutoring[Unit 3 Assessment]="Yes",ROW(AssessmentData[])-1),ROW(217:217)),1),"")</f>
        <v/>
      </c>
      <c r="X219" s="129" t="str" cm="1">
        <f t="array" ref="X219">IFERROR(INDEX(InTutoring[],SMALL(IF(InTutoring[Unit 4 Post-Test 1]="Yes",ROW(AssessmentData[])-1),ROW(217:217)),1),"")</f>
        <v/>
      </c>
      <c r="Y219" s="129" t="str" cm="1">
        <f t="array" ref="Y219">IFERROR(INDEX(InTutoring[],SMALL(IF(InTutoring[Unit 4 Post-Test 2]="Yes",ROW(AssessmentData[])-1),ROW(217:217)),1),"")</f>
        <v/>
      </c>
      <c r="Z219" s="129" t="str" cm="1">
        <f t="array" ref="Z219">IFERROR(INDEX(InTutoring[],SMALL(IF(InTutoring[Unit 4 Post-Test 3]="Yes",ROW(AssessmentData[])-1),ROW(217:217)),1),"")</f>
        <v/>
      </c>
      <c r="AA219" s="129" t="str" cm="1">
        <f t="array" ref="AA219">IFERROR(INDEX(InTutoring[],SMALL(IF(InTutoring[Unit 4 Post-Test 4]="Yes",ROW(AssessmentData[])-1),ROW(217:217)),1),"")</f>
        <v/>
      </c>
      <c r="AB219" s="129" t="str" cm="1">
        <f t="array" ref="AB219">IFERROR(INDEX(InTutoring[],SMALL(IF(InTutoring[Unit 4 Post-Test 5]="Yes",ROW(AssessmentData[])-1),ROW(217:217)),1),"")</f>
        <v/>
      </c>
      <c r="AC219" s="132"/>
      <c r="AD219" s="129" t="str" cm="1">
        <f t="array" ref="AD219">IFERROR(INDEX(InTutoring[],SMALL(IF(InTutoring[Unit 4 Assessment]="Yes",ROW(AssessmentData[])-1),ROW(217:217)),1),"")</f>
        <v/>
      </c>
      <c r="AE219" s="129" t="str" cm="1">
        <f t="array" ref="AE219">IFERROR(INDEX(InTutoring[],SMALL(IF(InTutoring[Unit 5 Post-Test 1]="Yes",ROW(AssessmentData[])-1),ROW(217:217)),1),"")</f>
        <v/>
      </c>
      <c r="AF219" s="129" t="str" cm="1">
        <f t="array" ref="AF219">IFERROR(INDEX(InTutoring[],SMALL(IF(InTutoring[Unit 5 Post-Test 2]="Yes",ROW(AssessmentData[])-1),ROW(217:217)),1),"")</f>
        <v/>
      </c>
      <c r="AG219" s="129" t="str" cm="1">
        <f t="array" ref="AG219">IFERROR(INDEX(InTutoring[],SMALL(IF(InTutoring[Unit 5 Post-Test 3]="Yes",ROW(AssessmentData[])-1),ROW(217:217)),1),"")</f>
        <v/>
      </c>
      <c r="AH219" s="129" t="str" cm="1">
        <f t="array" ref="AH219">IFERROR(INDEX(InTutoring[],SMALL(IF(InTutoring[Unit 5 Post-Test 4]="Yes",ROW(AssessmentData[])-1),ROW(217:217)),1),"")</f>
        <v/>
      </c>
      <c r="AI219" s="129" t="str" cm="1">
        <f t="array" ref="AI219">IFERROR(INDEX(InTutoring[],SMALL(IF(InTutoring[Unit 5 Post-Test 5]="Yes",ROW(AssessmentData[])-1),ROW(217:217)),1),"")</f>
        <v/>
      </c>
      <c r="AJ219" s="132"/>
      <c r="AK219" s="129" t="str" cm="1">
        <f t="array" ref="AK219">IFERROR(INDEX(InTutoring[],SMALL(IF(InTutoring[Unit 5 Assessment]="Yes",ROW(AssessmentData[])-1),ROW(217:217)),1),"")</f>
        <v/>
      </c>
      <c r="AL219" s="129" t="str" cm="1">
        <f t="array" ref="AL219">IFERROR(INDEX(InTutoring[],SMALL(IF(InTutoring[Unit 6 Post-Test 1]="Yes",ROW(AssessmentData[])-1),ROW(217:217)),1),"")</f>
        <v/>
      </c>
      <c r="AM219" s="129" t="str" cm="1">
        <f t="array" ref="AM219">IFERROR(INDEX(InTutoring[],SMALL(IF(InTutoring[Unit 6 Post-Test 2]="Yes",ROW(AssessmentData[])-1),ROW(217:217)),1),"")</f>
        <v/>
      </c>
      <c r="AN219" s="129" t="str" cm="1">
        <f t="array" ref="AN219">IFERROR(INDEX(InTutoring[],SMALL(IF(InTutoring[Unit 6 Post-Test 3]="Yes",ROW(AssessmentData[])-1),ROW(217:217)),1),"")</f>
        <v/>
      </c>
      <c r="AO219" s="129" t="str" cm="1">
        <f t="array" ref="AO219">IFERROR(INDEX(InTutoring[],SMALL(IF(InTutoring[Unit 6 Post-Test 4]="Yes",ROW(AssessmentData[])-1),ROW(217:217)),1),"")</f>
        <v/>
      </c>
      <c r="AP219" s="129" t="str" cm="1">
        <f t="array" ref="AP219">IFERROR(INDEX(InTutoring[],SMALL(IF(InTutoring[Unit 6 Post-Test 5]="Yes",ROW(AssessmentData[])-1),ROW(217:217)),1),"")</f>
        <v/>
      </c>
    </row>
    <row r="220" spans="2:42" x14ac:dyDescent="0.25">
      <c r="B220" s="129" t="str" cm="1">
        <f t="array" ref="B220">IFERROR(INDEX(InTutoring[],SMALL(IF(InTutoring[BOY Benchmark]="Yes",ROW(AssessmentData[])-1),ROW(218:218)),1),"")</f>
        <v/>
      </c>
      <c r="C220" s="129" t="str" cm="1">
        <f t="array" ref="C220">IFERROR(INDEX(InTutoring[],SMALL(IF(InTutoring[Unit 1 Post-Test 1]="Yes",ROW(AssessmentData[])-1),ROW(218:218)),1),"")</f>
        <v/>
      </c>
      <c r="D220" s="129" t="str" cm="1">
        <f t="array" ref="D220">IFERROR(INDEX(InTutoring[],SMALL(IF(InTutoring[Unit 1 Post-Test 2]="Yes",ROW(AssessmentData[])-1),ROW(218:218)),1),"")</f>
        <v/>
      </c>
      <c r="E220" s="129" t="str" cm="1">
        <f t="array" ref="E220">IFERROR(INDEX(InTutoring[],SMALL(IF(InTutoring[Unit 1 Post-Test 3]="Yes",ROW(AssessmentData[])-1),ROW(218:218)),1),"")</f>
        <v/>
      </c>
      <c r="F220" s="129" t="str" cm="1">
        <f t="array" ref="F220">IFERROR(INDEX(InTutoring[],SMALL(IF(InTutoring[Unit 1 Post-Test 4]="Yes",ROW(AssessmentData[])-1),ROW(218:218)),1),"")</f>
        <v/>
      </c>
      <c r="G220" s="131"/>
      <c r="H220" s="132"/>
      <c r="I220" s="129" t="str" cm="1">
        <f t="array" ref="I220">IFERROR(INDEX(InTutoring[],SMALL(IF(InTutoring[Unit 1 Assessment]="Yes",ROW(AssessmentData[])-1),ROW(218:218)),1),"")</f>
        <v/>
      </c>
      <c r="J220" s="129" t="str" cm="1">
        <f t="array" ref="J220">IFERROR(INDEX(InTutoring[],SMALL(IF(InTutoring[Unit 2 Post-Test 1]="Yes",ROW(AssessmentData[])-1),ROW(218:218)),1),"")</f>
        <v/>
      </c>
      <c r="K220" s="129" t="str" cm="1">
        <f t="array" ref="K220">IFERROR(INDEX(InTutoring[],SMALL(IF(InTutoring[Unit 2 Post-Test 2]="Yes",ROW(AssessmentData[])-1),ROW(218:218)),1),"")</f>
        <v/>
      </c>
      <c r="L220" s="129" t="str" cm="1">
        <f t="array" ref="L220">IFERROR(INDEX(InTutoring[],SMALL(IF(InTutoring[Unit 2 Post-Test 3]="Yes",ROW(AssessmentData[])-1),ROW(218:218)),1),"")</f>
        <v/>
      </c>
      <c r="M220" s="129" t="str" cm="1">
        <f t="array" ref="M220">IFERROR(INDEX(InTutoring[],SMALL(IF(InTutoring[Unit 2 Post-Test 4]="Yes",ROW(AssessmentData[])-1),ROW(218:218)),1),"")</f>
        <v/>
      </c>
      <c r="N220" s="129" t="str" cm="1">
        <f t="array" ref="N220">IFERROR(INDEX(InTutoring[],SMALL(IF(InTutoring[Unit 2 Post-Test 5]="Yes",ROW(AssessmentData[])-1),ROW(218:218)),1),"")</f>
        <v/>
      </c>
      <c r="O220" s="132"/>
      <c r="P220" s="129" t="str" cm="1">
        <f t="array" ref="P220">IFERROR(INDEX(InTutoring[],SMALL(IF(InTutoring[Unit 2 Assessment]="Yes",ROW(AssessmentData[])-1),ROW(218:218)),1),"")</f>
        <v/>
      </c>
      <c r="Q220" s="129" t="str" cm="1">
        <f t="array" ref="Q220">IFERROR(INDEX(InTutoring[],SMALL(IF(InTutoring[Unit 3 Post-Test 1]="Yes",ROW(AssessmentData[])-1),ROW(218:218)),1),"")</f>
        <v/>
      </c>
      <c r="R220" s="129" t="str" cm="1">
        <f t="array" ref="R220">IFERROR(INDEX(InTutoring[],SMALL(IF(InTutoring[Unit 3 Post-Test 2]="Yes",ROW(AssessmentData[])-1),ROW(218:218)),1),"")</f>
        <v/>
      </c>
      <c r="S220" s="129" t="str" cm="1">
        <f t="array" ref="S220">IFERROR(INDEX(InTutoring[],SMALL(IF(InTutoring[Unit 3 Post-Test 3]="Yes",ROW(AssessmentData[])-1),ROW(218:218)),1),"")</f>
        <v/>
      </c>
      <c r="T220" s="129" t="str" cm="1">
        <f t="array" ref="T220">IFERROR(INDEX(InTutoring[],SMALL(IF(InTutoring[Unit 3 Post-Test 4]="Yes",ROW(AssessmentData[])-1),ROW(218:218)),1),"")</f>
        <v/>
      </c>
      <c r="U220" s="129" t="str" cm="1">
        <f t="array" ref="U220">IFERROR(INDEX(InTutoring[],SMALL(IF(InTutoring[Unit 3 Post-Test 5]="Yes",ROW(AssessmentData[])-1),ROW(218:218)),1),"")</f>
        <v/>
      </c>
      <c r="V220" s="132"/>
      <c r="W220" s="129" t="str" cm="1">
        <f t="array" ref="W220">IFERROR(INDEX(InTutoring[],SMALL(IF(InTutoring[Unit 3 Assessment]="Yes",ROW(AssessmentData[])-1),ROW(218:218)),1),"")</f>
        <v/>
      </c>
      <c r="X220" s="129" t="str" cm="1">
        <f t="array" ref="X220">IFERROR(INDEX(InTutoring[],SMALL(IF(InTutoring[Unit 4 Post-Test 1]="Yes",ROW(AssessmentData[])-1),ROW(218:218)),1),"")</f>
        <v/>
      </c>
      <c r="Y220" s="129" t="str" cm="1">
        <f t="array" ref="Y220">IFERROR(INDEX(InTutoring[],SMALL(IF(InTutoring[Unit 4 Post-Test 2]="Yes",ROW(AssessmentData[])-1),ROW(218:218)),1),"")</f>
        <v/>
      </c>
      <c r="Z220" s="129" t="str" cm="1">
        <f t="array" ref="Z220">IFERROR(INDEX(InTutoring[],SMALL(IF(InTutoring[Unit 4 Post-Test 3]="Yes",ROW(AssessmentData[])-1),ROW(218:218)),1),"")</f>
        <v/>
      </c>
      <c r="AA220" s="129" t="str" cm="1">
        <f t="array" ref="AA220">IFERROR(INDEX(InTutoring[],SMALL(IF(InTutoring[Unit 4 Post-Test 4]="Yes",ROW(AssessmentData[])-1),ROW(218:218)),1),"")</f>
        <v/>
      </c>
      <c r="AB220" s="129" t="str" cm="1">
        <f t="array" ref="AB220">IFERROR(INDEX(InTutoring[],SMALL(IF(InTutoring[Unit 4 Post-Test 5]="Yes",ROW(AssessmentData[])-1),ROW(218:218)),1),"")</f>
        <v/>
      </c>
      <c r="AC220" s="132"/>
      <c r="AD220" s="129" t="str" cm="1">
        <f t="array" ref="AD220">IFERROR(INDEX(InTutoring[],SMALL(IF(InTutoring[Unit 4 Assessment]="Yes",ROW(AssessmentData[])-1),ROW(218:218)),1),"")</f>
        <v/>
      </c>
      <c r="AE220" s="129" t="str" cm="1">
        <f t="array" ref="AE220">IFERROR(INDEX(InTutoring[],SMALL(IF(InTutoring[Unit 5 Post-Test 1]="Yes",ROW(AssessmentData[])-1),ROW(218:218)),1),"")</f>
        <v/>
      </c>
      <c r="AF220" s="129" t="str" cm="1">
        <f t="array" ref="AF220">IFERROR(INDEX(InTutoring[],SMALL(IF(InTutoring[Unit 5 Post-Test 2]="Yes",ROW(AssessmentData[])-1),ROW(218:218)),1),"")</f>
        <v/>
      </c>
      <c r="AG220" s="129" t="str" cm="1">
        <f t="array" ref="AG220">IFERROR(INDEX(InTutoring[],SMALL(IF(InTutoring[Unit 5 Post-Test 3]="Yes",ROW(AssessmentData[])-1),ROW(218:218)),1),"")</f>
        <v/>
      </c>
      <c r="AH220" s="129" t="str" cm="1">
        <f t="array" ref="AH220">IFERROR(INDEX(InTutoring[],SMALL(IF(InTutoring[Unit 5 Post-Test 4]="Yes",ROW(AssessmentData[])-1),ROW(218:218)),1),"")</f>
        <v/>
      </c>
      <c r="AI220" s="129" t="str" cm="1">
        <f t="array" ref="AI220">IFERROR(INDEX(InTutoring[],SMALL(IF(InTutoring[Unit 5 Post-Test 5]="Yes",ROW(AssessmentData[])-1),ROW(218:218)),1),"")</f>
        <v/>
      </c>
      <c r="AJ220" s="132"/>
      <c r="AK220" s="129" t="str" cm="1">
        <f t="array" ref="AK220">IFERROR(INDEX(InTutoring[],SMALL(IF(InTutoring[Unit 5 Assessment]="Yes",ROW(AssessmentData[])-1),ROW(218:218)),1),"")</f>
        <v/>
      </c>
      <c r="AL220" s="129" t="str" cm="1">
        <f t="array" ref="AL220">IFERROR(INDEX(InTutoring[],SMALL(IF(InTutoring[Unit 6 Post-Test 1]="Yes",ROW(AssessmentData[])-1),ROW(218:218)),1),"")</f>
        <v/>
      </c>
      <c r="AM220" s="129" t="str" cm="1">
        <f t="array" ref="AM220">IFERROR(INDEX(InTutoring[],SMALL(IF(InTutoring[Unit 6 Post-Test 2]="Yes",ROW(AssessmentData[])-1),ROW(218:218)),1),"")</f>
        <v/>
      </c>
      <c r="AN220" s="129" t="str" cm="1">
        <f t="array" ref="AN220">IFERROR(INDEX(InTutoring[],SMALL(IF(InTutoring[Unit 6 Post-Test 3]="Yes",ROW(AssessmentData[])-1),ROW(218:218)),1),"")</f>
        <v/>
      </c>
      <c r="AO220" s="129" t="str" cm="1">
        <f t="array" ref="AO220">IFERROR(INDEX(InTutoring[],SMALL(IF(InTutoring[Unit 6 Post-Test 4]="Yes",ROW(AssessmentData[])-1),ROW(218:218)),1),"")</f>
        <v/>
      </c>
      <c r="AP220" s="129" t="str" cm="1">
        <f t="array" ref="AP220">IFERROR(INDEX(InTutoring[],SMALL(IF(InTutoring[Unit 6 Post-Test 5]="Yes",ROW(AssessmentData[])-1),ROW(218:218)),1),"")</f>
        <v/>
      </c>
    </row>
    <row r="221" spans="2:42" x14ac:dyDescent="0.25">
      <c r="B221" s="129" t="str" cm="1">
        <f t="array" ref="B221">IFERROR(INDEX(InTutoring[],SMALL(IF(InTutoring[BOY Benchmark]="Yes",ROW(AssessmentData[])-1),ROW(219:219)),1),"")</f>
        <v/>
      </c>
      <c r="C221" s="129" t="str" cm="1">
        <f t="array" ref="C221">IFERROR(INDEX(InTutoring[],SMALL(IF(InTutoring[Unit 1 Post-Test 1]="Yes",ROW(AssessmentData[])-1),ROW(219:219)),1),"")</f>
        <v/>
      </c>
      <c r="D221" s="129" t="str" cm="1">
        <f t="array" ref="D221">IFERROR(INDEX(InTutoring[],SMALL(IF(InTutoring[Unit 1 Post-Test 2]="Yes",ROW(AssessmentData[])-1),ROW(219:219)),1),"")</f>
        <v/>
      </c>
      <c r="E221" s="129" t="str" cm="1">
        <f t="array" ref="E221">IFERROR(INDEX(InTutoring[],SMALL(IF(InTutoring[Unit 1 Post-Test 3]="Yes",ROW(AssessmentData[])-1),ROW(219:219)),1),"")</f>
        <v/>
      </c>
      <c r="F221" s="129" t="str" cm="1">
        <f t="array" ref="F221">IFERROR(INDEX(InTutoring[],SMALL(IF(InTutoring[Unit 1 Post-Test 4]="Yes",ROW(AssessmentData[])-1),ROW(219:219)),1),"")</f>
        <v/>
      </c>
      <c r="G221" s="131"/>
      <c r="H221" s="132"/>
      <c r="I221" s="129" t="str" cm="1">
        <f t="array" ref="I221">IFERROR(INDEX(InTutoring[],SMALL(IF(InTutoring[Unit 1 Assessment]="Yes",ROW(AssessmentData[])-1),ROW(219:219)),1),"")</f>
        <v/>
      </c>
      <c r="J221" s="129" t="str" cm="1">
        <f t="array" ref="J221">IFERROR(INDEX(InTutoring[],SMALL(IF(InTutoring[Unit 2 Post-Test 1]="Yes",ROW(AssessmentData[])-1),ROW(219:219)),1),"")</f>
        <v/>
      </c>
      <c r="K221" s="129" t="str" cm="1">
        <f t="array" ref="K221">IFERROR(INDEX(InTutoring[],SMALL(IF(InTutoring[Unit 2 Post-Test 2]="Yes",ROW(AssessmentData[])-1),ROW(219:219)),1),"")</f>
        <v/>
      </c>
      <c r="L221" s="129" t="str" cm="1">
        <f t="array" ref="L221">IFERROR(INDEX(InTutoring[],SMALL(IF(InTutoring[Unit 2 Post-Test 3]="Yes",ROW(AssessmentData[])-1),ROW(219:219)),1),"")</f>
        <v/>
      </c>
      <c r="M221" s="129" t="str" cm="1">
        <f t="array" ref="M221">IFERROR(INDEX(InTutoring[],SMALL(IF(InTutoring[Unit 2 Post-Test 4]="Yes",ROW(AssessmentData[])-1),ROW(219:219)),1),"")</f>
        <v/>
      </c>
      <c r="N221" s="129" t="str" cm="1">
        <f t="array" ref="N221">IFERROR(INDEX(InTutoring[],SMALL(IF(InTutoring[Unit 2 Post-Test 5]="Yes",ROW(AssessmentData[])-1),ROW(219:219)),1),"")</f>
        <v/>
      </c>
      <c r="O221" s="132"/>
      <c r="P221" s="129" t="str" cm="1">
        <f t="array" ref="P221">IFERROR(INDEX(InTutoring[],SMALL(IF(InTutoring[Unit 2 Assessment]="Yes",ROW(AssessmentData[])-1),ROW(219:219)),1),"")</f>
        <v/>
      </c>
      <c r="Q221" s="129" t="str" cm="1">
        <f t="array" ref="Q221">IFERROR(INDEX(InTutoring[],SMALL(IF(InTutoring[Unit 3 Post-Test 1]="Yes",ROW(AssessmentData[])-1),ROW(219:219)),1),"")</f>
        <v/>
      </c>
      <c r="R221" s="129" t="str" cm="1">
        <f t="array" ref="R221">IFERROR(INDEX(InTutoring[],SMALL(IF(InTutoring[Unit 3 Post-Test 2]="Yes",ROW(AssessmentData[])-1),ROW(219:219)),1),"")</f>
        <v/>
      </c>
      <c r="S221" s="129" t="str" cm="1">
        <f t="array" ref="S221">IFERROR(INDEX(InTutoring[],SMALL(IF(InTutoring[Unit 3 Post-Test 3]="Yes",ROW(AssessmentData[])-1),ROW(219:219)),1),"")</f>
        <v/>
      </c>
      <c r="T221" s="129" t="str" cm="1">
        <f t="array" ref="T221">IFERROR(INDEX(InTutoring[],SMALL(IF(InTutoring[Unit 3 Post-Test 4]="Yes",ROW(AssessmentData[])-1),ROW(219:219)),1),"")</f>
        <v/>
      </c>
      <c r="U221" s="129" t="str" cm="1">
        <f t="array" ref="U221">IFERROR(INDEX(InTutoring[],SMALL(IF(InTutoring[Unit 3 Post-Test 5]="Yes",ROW(AssessmentData[])-1),ROW(219:219)),1),"")</f>
        <v/>
      </c>
      <c r="V221" s="132"/>
      <c r="W221" s="129" t="str" cm="1">
        <f t="array" ref="W221">IFERROR(INDEX(InTutoring[],SMALL(IF(InTutoring[Unit 3 Assessment]="Yes",ROW(AssessmentData[])-1),ROW(219:219)),1),"")</f>
        <v/>
      </c>
      <c r="X221" s="129" t="str" cm="1">
        <f t="array" ref="X221">IFERROR(INDEX(InTutoring[],SMALL(IF(InTutoring[Unit 4 Post-Test 1]="Yes",ROW(AssessmentData[])-1),ROW(219:219)),1),"")</f>
        <v/>
      </c>
      <c r="Y221" s="129" t="str" cm="1">
        <f t="array" ref="Y221">IFERROR(INDEX(InTutoring[],SMALL(IF(InTutoring[Unit 4 Post-Test 2]="Yes",ROW(AssessmentData[])-1),ROW(219:219)),1),"")</f>
        <v/>
      </c>
      <c r="Z221" s="129" t="str" cm="1">
        <f t="array" ref="Z221">IFERROR(INDEX(InTutoring[],SMALL(IF(InTutoring[Unit 4 Post-Test 3]="Yes",ROW(AssessmentData[])-1),ROW(219:219)),1),"")</f>
        <v/>
      </c>
      <c r="AA221" s="129" t="str" cm="1">
        <f t="array" ref="AA221">IFERROR(INDEX(InTutoring[],SMALL(IF(InTutoring[Unit 4 Post-Test 4]="Yes",ROW(AssessmentData[])-1),ROW(219:219)),1),"")</f>
        <v/>
      </c>
      <c r="AB221" s="129" t="str" cm="1">
        <f t="array" ref="AB221">IFERROR(INDEX(InTutoring[],SMALL(IF(InTutoring[Unit 4 Post-Test 5]="Yes",ROW(AssessmentData[])-1),ROW(219:219)),1),"")</f>
        <v/>
      </c>
      <c r="AC221" s="132"/>
      <c r="AD221" s="129" t="str" cm="1">
        <f t="array" ref="AD221">IFERROR(INDEX(InTutoring[],SMALL(IF(InTutoring[Unit 4 Assessment]="Yes",ROW(AssessmentData[])-1),ROW(219:219)),1),"")</f>
        <v/>
      </c>
      <c r="AE221" s="129" t="str" cm="1">
        <f t="array" ref="AE221">IFERROR(INDEX(InTutoring[],SMALL(IF(InTutoring[Unit 5 Post-Test 1]="Yes",ROW(AssessmentData[])-1),ROW(219:219)),1),"")</f>
        <v/>
      </c>
      <c r="AF221" s="129" t="str" cm="1">
        <f t="array" ref="AF221">IFERROR(INDEX(InTutoring[],SMALL(IF(InTutoring[Unit 5 Post-Test 2]="Yes",ROW(AssessmentData[])-1),ROW(219:219)),1),"")</f>
        <v/>
      </c>
      <c r="AG221" s="129" t="str" cm="1">
        <f t="array" ref="AG221">IFERROR(INDEX(InTutoring[],SMALL(IF(InTutoring[Unit 5 Post-Test 3]="Yes",ROW(AssessmentData[])-1),ROW(219:219)),1),"")</f>
        <v/>
      </c>
      <c r="AH221" s="129" t="str" cm="1">
        <f t="array" ref="AH221">IFERROR(INDEX(InTutoring[],SMALL(IF(InTutoring[Unit 5 Post-Test 4]="Yes",ROW(AssessmentData[])-1),ROW(219:219)),1),"")</f>
        <v/>
      </c>
      <c r="AI221" s="129" t="str" cm="1">
        <f t="array" ref="AI221">IFERROR(INDEX(InTutoring[],SMALL(IF(InTutoring[Unit 5 Post-Test 5]="Yes",ROW(AssessmentData[])-1),ROW(219:219)),1),"")</f>
        <v/>
      </c>
      <c r="AJ221" s="132"/>
      <c r="AK221" s="129" t="str" cm="1">
        <f t="array" ref="AK221">IFERROR(INDEX(InTutoring[],SMALL(IF(InTutoring[Unit 5 Assessment]="Yes",ROW(AssessmentData[])-1),ROW(219:219)),1),"")</f>
        <v/>
      </c>
      <c r="AL221" s="129" t="str" cm="1">
        <f t="array" ref="AL221">IFERROR(INDEX(InTutoring[],SMALL(IF(InTutoring[Unit 6 Post-Test 1]="Yes",ROW(AssessmentData[])-1),ROW(219:219)),1),"")</f>
        <v/>
      </c>
      <c r="AM221" s="129" t="str" cm="1">
        <f t="array" ref="AM221">IFERROR(INDEX(InTutoring[],SMALL(IF(InTutoring[Unit 6 Post-Test 2]="Yes",ROW(AssessmentData[])-1),ROW(219:219)),1),"")</f>
        <v/>
      </c>
      <c r="AN221" s="129" t="str" cm="1">
        <f t="array" ref="AN221">IFERROR(INDEX(InTutoring[],SMALL(IF(InTutoring[Unit 6 Post-Test 3]="Yes",ROW(AssessmentData[])-1),ROW(219:219)),1),"")</f>
        <v/>
      </c>
      <c r="AO221" s="129" t="str" cm="1">
        <f t="array" ref="AO221">IFERROR(INDEX(InTutoring[],SMALL(IF(InTutoring[Unit 6 Post-Test 4]="Yes",ROW(AssessmentData[])-1),ROW(219:219)),1),"")</f>
        <v/>
      </c>
      <c r="AP221" s="129" t="str" cm="1">
        <f t="array" ref="AP221">IFERROR(INDEX(InTutoring[],SMALL(IF(InTutoring[Unit 6 Post-Test 5]="Yes",ROW(AssessmentData[])-1),ROW(219:219)),1),"")</f>
        <v/>
      </c>
    </row>
    <row r="222" spans="2:42" x14ac:dyDescent="0.25">
      <c r="B222" s="129" t="str" cm="1">
        <f t="array" ref="B222">IFERROR(INDEX(InTutoring[],SMALL(IF(InTutoring[BOY Benchmark]="Yes",ROW(AssessmentData[])-1),ROW(220:220)),1),"")</f>
        <v/>
      </c>
      <c r="C222" s="129" t="str" cm="1">
        <f t="array" ref="C222">IFERROR(INDEX(InTutoring[],SMALL(IF(InTutoring[Unit 1 Post-Test 1]="Yes",ROW(AssessmentData[])-1),ROW(220:220)),1),"")</f>
        <v/>
      </c>
      <c r="D222" s="129" t="str" cm="1">
        <f t="array" ref="D222">IFERROR(INDEX(InTutoring[],SMALL(IF(InTutoring[Unit 1 Post-Test 2]="Yes",ROW(AssessmentData[])-1),ROW(220:220)),1),"")</f>
        <v/>
      </c>
      <c r="E222" s="129" t="str" cm="1">
        <f t="array" ref="E222">IFERROR(INDEX(InTutoring[],SMALL(IF(InTutoring[Unit 1 Post-Test 3]="Yes",ROW(AssessmentData[])-1),ROW(220:220)),1),"")</f>
        <v/>
      </c>
      <c r="F222" s="129" t="str" cm="1">
        <f t="array" ref="F222">IFERROR(INDEX(InTutoring[],SMALL(IF(InTutoring[Unit 1 Post-Test 4]="Yes",ROW(AssessmentData[])-1),ROW(220:220)),1),"")</f>
        <v/>
      </c>
      <c r="G222" s="131"/>
      <c r="H222" s="132"/>
      <c r="I222" s="129" t="str" cm="1">
        <f t="array" ref="I222">IFERROR(INDEX(InTutoring[],SMALL(IF(InTutoring[Unit 1 Assessment]="Yes",ROW(AssessmentData[])-1),ROW(220:220)),1),"")</f>
        <v/>
      </c>
      <c r="J222" s="129" t="str" cm="1">
        <f t="array" ref="J222">IFERROR(INDEX(InTutoring[],SMALL(IF(InTutoring[Unit 2 Post-Test 1]="Yes",ROW(AssessmentData[])-1),ROW(220:220)),1),"")</f>
        <v/>
      </c>
      <c r="K222" s="129" t="str" cm="1">
        <f t="array" ref="K222">IFERROR(INDEX(InTutoring[],SMALL(IF(InTutoring[Unit 2 Post-Test 2]="Yes",ROW(AssessmentData[])-1),ROW(220:220)),1),"")</f>
        <v/>
      </c>
      <c r="L222" s="129" t="str" cm="1">
        <f t="array" ref="L222">IFERROR(INDEX(InTutoring[],SMALL(IF(InTutoring[Unit 2 Post-Test 3]="Yes",ROW(AssessmentData[])-1),ROW(220:220)),1),"")</f>
        <v/>
      </c>
      <c r="M222" s="129" t="str" cm="1">
        <f t="array" ref="M222">IFERROR(INDEX(InTutoring[],SMALL(IF(InTutoring[Unit 2 Post-Test 4]="Yes",ROW(AssessmentData[])-1),ROW(220:220)),1),"")</f>
        <v/>
      </c>
      <c r="N222" s="129" t="str" cm="1">
        <f t="array" ref="N222">IFERROR(INDEX(InTutoring[],SMALL(IF(InTutoring[Unit 2 Post-Test 5]="Yes",ROW(AssessmentData[])-1),ROW(220:220)),1),"")</f>
        <v/>
      </c>
      <c r="O222" s="132"/>
      <c r="P222" s="129" t="str" cm="1">
        <f t="array" ref="P222">IFERROR(INDEX(InTutoring[],SMALL(IF(InTutoring[Unit 2 Assessment]="Yes",ROW(AssessmentData[])-1),ROW(220:220)),1),"")</f>
        <v/>
      </c>
      <c r="Q222" s="129" t="str" cm="1">
        <f t="array" ref="Q222">IFERROR(INDEX(InTutoring[],SMALL(IF(InTutoring[Unit 3 Post-Test 1]="Yes",ROW(AssessmentData[])-1),ROW(220:220)),1),"")</f>
        <v/>
      </c>
      <c r="R222" s="129" t="str" cm="1">
        <f t="array" ref="R222">IFERROR(INDEX(InTutoring[],SMALL(IF(InTutoring[Unit 3 Post-Test 2]="Yes",ROW(AssessmentData[])-1),ROW(220:220)),1),"")</f>
        <v/>
      </c>
      <c r="S222" s="129" t="str" cm="1">
        <f t="array" ref="S222">IFERROR(INDEX(InTutoring[],SMALL(IF(InTutoring[Unit 3 Post-Test 3]="Yes",ROW(AssessmentData[])-1),ROW(220:220)),1),"")</f>
        <v/>
      </c>
      <c r="T222" s="129" t="str" cm="1">
        <f t="array" ref="T222">IFERROR(INDEX(InTutoring[],SMALL(IF(InTutoring[Unit 3 Post-Test 4]="Yes",ROW(AssessmentData[])-1),ROW(220:220)),1),"")</f>
        <v/>
      </c>
      <c r="U222" s="129" t="str" cm="1">
        <f t="array" ref="U222">IFERROR(INDEX(InTutoring[],SMALL(IF(InTutoring[Unit 3 Post-Test 5]="Yes",ROW(AssessmentData[])-1),ROW(220:220)),1),"")</f>
        <v/>
      </c>
      <c r="V222" s="132"/>
      <c r="W222" s="129" t="str" cm="1">
        <f t="array" ref="W222">IFERROR(INDEX(InTutoring[],SMALL(IF(InTutoring[Unit 3 Assessment]="Yes",ROW(AssessmentData[])-1),ROW(220:220)),1),"")</f>
        <v/>
      </c>
      <c r="X222" s="129" t="str" cm="1">
        <f t="array" ref="X222">IFERROR(INDEX(InTutoring[],SMALL(IF(InTutoring[Unit 4 Post-Test 1]="Yes",ROW(AssessmentData[])-1),ROW(220:220)),1),"")</f>
        <v/>
      </c>
      <c r="Y222" s="129" t="str" cm="1">
        <f t="array" ref="Y222">IFERROR(INDEX(InTutoring[],SMALL(IF(InTutoring[Unit 4 Post-Test 2]="Yes",ROW(AssessmentData[])-1),ROW(220:220)),1),"")</f>
        <v/>
      </c>
      <c r="Z222" s="129" t="str" cm="1">
        <f t="array" ref="Z222">IFERROR(INDEX(InTutoring[],SMALL(IF(InTutoring[Unit 4 Post-Test 3]="Yes",ROW(AssessmentData[])-1),ROW(220:220)),1),"")</f>
        <v/>
      </c>
      <c r="AA222" s="129" t="str" cm="1">
        <f t="array" ref="AA222">IFERROR(INDEX(InTutoring[],SMALL(IF(InTutoring[Unit 4 Post-Test 4]="Yes",ROW(AssessmentData[])-1),ROW(220:220)),1),"")</f>
        <v/>
      </c>
      <c r="AB222" s="129" t="str" cm="1">
        <f t="array" ref="AB222">IFERROR(INDEX(InTutoring[],SMALL(IF(InTutoring[Unit 4 Post-Test 5]="Yes",ROW(AssessmentData[])-1),ROW(220:220)),1),"")</f>
        <v/>
      </c>
      <c r="AC222" s="132"/>
      <c r="AD222" s="129" t="str" cm="1">
        <f t="array" ref="AD222">IFERROR(INDEX(InTutoring[],SMALL(IF(InTutoring[Unit 4 Assessment]="Yes",ROW(AssessmentData[])-1),ROW(220:220)),1),"")</f>
        <v/>
      </c>
      <c r="AE222" s="129" t="str" cm="1">
        <f t="array" ref="AE222">IFERROR(INDEX(InTutoring[],SMALL(IF(InTutoring[Unit 5 Post-Test 1]="Yes",ROW(AssessmentData[])-1),ROW(220:220)),1),"")</f>
        <v/>
      </c>
      <c r="AF222" s="129" t="str" cm="1">
        <f t="array" ref="AF222">IFERROR(INDEX(InTutoring[],SMALL(IF(InTutoring[Unit 5 Post-Test 2]="Yes",ROW(AssessmentData[])-1),ROW(220:220)),1),"")</f>
        <v/>
      </c>
      <c r="AG222" s="129" t="str" cm="1">
        <f t="array" ref="AG222">IFERROR(INDEX(InTutoring[],SMALL(IF(InTutoring[Unit 5 Post-Test 3]="Yes",ROW(AssessmentData[])-1),ROW(220:220)),1),"")</f>
        <v/>
      </c>
      <c r="AH222" s="129" t="str" cm="1">
        <f t="array" ref="AH222">IFERROR(INDEX(InTutoring[],SMALL(IF(InTutoring[Unit 5 Post-Test 4]="Yes",ROW(AssessmentData[])-1),ROW(220:220)),1),"")</f>
        <v/>
      </c>
      <c r="AI222" s="129" t="str" cm="1">
        <f t="array" ref="AI222">IFERROR(INDEX(InTutoring[],SMALL(IF(InTutoring[Unit 5 Post-Test 5]="Yes",ROW(AssessmentData[])-1),ROW(220:220)),1),"")</f>
        <v/>
      </c>
      <c r="AJ222" s="132"/>
      <c r="AK222" s="129" t="str" cm="1">
        <f t="array" ref="AK222">IFERROR(INDEX(InTutoring[],SMALL(IF(InTutoring[Unit 5 Assessment]="Yes",ROW(AssessmentData[])-1),ROW(220:220)),1),"")</f>
        <v/>
      </c>
      <c r="AL222" s="129" t="str" cm="1">
        <f t="array" ref="AL222">IFERROR(INDEX(InTutoring[],SMALL(IF(InTutoring[Unit 6 Post-Test 1]="Yes",ROW(AssessmentData[])-1),ROW(220:220)),1),"")</f>
        <v/>
      </c>
      <c r="AM222" s="129" t="str" cm="1">
        <f t="array" ref="AM222">IFERROR(INDEX(InTutoring[],SMALL(IF(InTutoring[Unit 6 Post-Test 2]="Yes",ROW(AssessmentData[])-1),ROW(220:220)),1),"")</f>
        <v/>
      </c>
      <c r="AN222" s="129" t="str" cm="1">
        <f t="array" ref="AN222">IFERROR(INDEX(InTutoring[],SMALL(IF(InTutoring[Unit 6 Post-Test 3]="Yes",ROW(AssessmentData[])-1),ROW(220:220)),1),"")</f>
        <v/>
      </c>
      <c r="AO222" s="129" t="str" cm="1">
        <f t="array" ref="AO222">IFERROR(INDEX(InTutoring[],SMALL(IF(InTutoring[Unit 6 Post-Test 4]="Yes",ROW(AssessmentData[])-1),ROW(220:220)),1),"")</f>
        <v/>
      </c>
      <c r="AP222" s="129" t="str" cm="1">
        <f t="array" ref="AP222">IFERROR(INDEX(InTutoring[],SMALL(IF(InTutoring[Unit 6 Post-Test 5]="Yes",ROW(AssessmentData[])-1),ROW(220:220)),1),"")</f>
        <v/>
      </c>
    </row>
    <row r="223" spans="2:42" x14ac:dyDescent="0.25">
      <c r="B223" s="129" t="str" cm="1">
        <f t="array" ref="B223">IFERROR(INDEX(InTutoring[],SMALL(IF(InTutoring[BOY Benchmark]="Yes",ROW(AssessmentData[])-1),ROW(221:221)),1),"")</f>
        <v/>
      </c>
      <c r="C223" s="129" t="str" cm="1">
        <f t="array" ref="C223">IFERROR(INDEX(InTutoring[],SMALL(IF(InTutoring[Unit 1 Post-Test 1]="Yes",ROW(AssessmentData[])-1),ROW(221:221)),1),"")</f>
        <v/>
      </c>
      <c r="D223" s="129" t="str" cm="1">
        <f t="array" ref="D223">IFERROR(INDEX(InTutoring[],SMALL(IF(InTutoring[Unit 1 Post-Test 2]="Yes",ROW(AssessmentData[])-1),ROW(221:221)),1),"")</f>
        <v/>
      </c>
      <c r="E223" s="129" t="str" cm="1">
        <f t="array" ref="E223">IFERROR(INDEX(InTutoring[],SMALL(IF(InTutoring[Unit 1 Post-Test 3]="Yes",ROW(AssessmentData[])-1),ROW(221:221)),1),"")</f>
        <v/>
      </c>
      <c r="F223" s="129" t="str" cm="1">
        <f t="array" ref="F223">IFERROR(INDEX(InTutoring[],SMALL(IF(InTutoring[Unit 1 Post-Test 4]="Yes",ROW(AssessmentData[])-1),ROW(221:221)),1),"")</f>
        <v/>
      </c>
      <c r="G223" s="131"/>
      <c r="H223" s="132"/>
      <c r="I223" s="129" t="str" cm="1">
        <f t="array" ref="I223">IFERROR(INDEX(InTutoring[],SMALL(IF(InTutoring[Unit 1 Assessment]="Yes",ROW(AssessmentData[])-1),ROW(221:221)),1),"")</f>
        <v/>
      </c>
      <c r="J223" s="129" t="str" cm="1">
        <f t="array" ref="J223">IFERROR(INDEX(InTutoring[],SMALL(IF(InTutoring[Unit 2 Post-Test 1]="Yes",ROW(AssessmentData[])-1),ROW(221:221)),1),"")</f>
        <v/>
      </c>
      <c r="K223" s="129" t="str" cm="1">
        <f t="array" ref="K223">IFERROR(INDEX(InTutoring[],SMALL(IF(InTutoring[Unit 2 Post-Test 2]="Yes",ROW(AssessmentData[])-1),ROW(221:221)),1),"")</f>
        <v/>
      </c>
      <c r="L223" s="129" t="str" cm="1">
        <f t="array" ref="L223">IFERROR(INDEX(InTutoring[],SMALL(IF(InTutoring[Unit 2 Post-Test 3]="Yes",ROW(AssessmentData[])-1),ROW(221:221)),1),"")</f>
        <v/>
      </c>
      <c r="M223" s="129" t="str" cm="1">
        <f t="array" ref="M223">IFERROR(INDEX(InTutoring[],SMALL(IF(InTutoring[Unit 2 Post-Test 4]="Yes",ROW(AssessmentData[])-1),ROW(221:221)),1),"")</f>
        <v/>
      </c>
      <c r="N223" s="129" t="str" cm="1">
        <f t="array" ref="N223">IFERROR(INDEX(InTutoring[],SMALL(IF(InTutoring[Unit 2 Post-Test 5]="Yes",ROW(AssessmentData[])-1),ROW(221:221)),1),"")</f>
        <v/>
      </c>
      <c r="O223" s="132"/>
      <c r="P223" s="129" t="str" cm="1">
        <f t="array" ref="P223">IFERROR(INDEX(InTutoring[],SMALL(IF(InTutoring[Unit 2 Assessment]="Yes",ROW(AssessmentData[])-1),ROW(221:221)),1),"")</f>
        <v/>
      </c>
      <c r="Q223" s="129" t="str" cm="1">
        <f t="array" ref="Q223">IFERROR(INDEX(InTutoring[],SMALL(IF(InTutoring[Unit 3 Post-Test 1]="Yes",ROW(AssessmentData[])-1),ROW(221:221)),1),"")</f>
        <v/>
      </c>
      <c r="R223" s="129" t="str" cm="1">
        <f t="array" ref="R223">IFERROR(INDEX(InTutoring[],SMALL(IF(InTutoring[Unit 3 Post-Test 2]="Yes",ROW(AssessmentData[])-1),ROW(221:221)),1),"")</f>
        <v/>
      </c>
      <c r="S223" s="129" t="str" cm="1">
        <f t="array" ref="S223">IFERROR(INDEX(InTutoring[],SMALL(IF(InTutoring[Unit 3 Post-Test 3]="Yes",ROW(AssessmentData[])-1),ROW(221:221)),1),"")</f>
        <v/>
      </c>
      <c r="T223" s="129" t="str" cm="1">
        <f t="array" ref="T223">IFERROR(INDEX(InTutoring[],SMALL(IF(InTutoring[Unit 3 Post-Test 4]="Yes",ROW(AssessmentData[])-1),ROW(221:221)),1),"")</f>
        <v/>
      </c>
      <c r="U223" s="129" t="str" cm="1">
        <f t="array" ref="U223">IFERROR(INDEX(InTutoring[],SMALL(IF(InTutoring[Unit 3 Post-Test 5]="Yes",ROW(AssessmentData[])-1),ROW(221:221)),1),"")</f>
        <v/>
      </c>
      <c r="V223" s="132"/>
      <c r="W223" s="129" t="str" cm="1">
        <f t="array" ref="W223">IFERROR(INDEX(InTutoring[],SMALL(IF(InTutoring[Unit 3 Assessment]="Yes",ROW(AssessmentData[])-1),ROW(221:221)),1),"")</f>
        <v/>
      </c>
      <c r="X223" s="129" t="str" cm="1">
        <f t="array" ref="X223">IFERROR(INDEX(InTutoring[],SMALL(IF(InTutoring[Unit 4 Post-Test 1]="Yes",ROW(AssessmentData[])-1),ROW(221:221)),1),"")</f>
        <v/>
      </c>
      <c r="Y223" s="129" t="str" cm="1">
        <f t="array" ref="Y223">IFERROR(INDEX(InTutoring[],SMALL(IF(InTutoring[Unit 4 Post-Test 2]="Yes",ROW(AssessmentData[])-1),ROW(221:221)),1),"")</f>
        <v/>
      </c>
      <c r="Z223" s="129" t="str" cm="1">
        <f t="array" ref="Z223">IFERROR(INDEX(InTutoring[],SMALL(IF(InTutoring[Unit 4 Post-Test 3]="Yes",ROW(AssessmentData[])-1),ROW(221:221)),1),"")</f>
        <v/>
      </c>
      <c r="AA223" s="129" t="str" cm="1">
        <f t="array" ref="AA223">IFERROR(INDEX(InTutoring[],SMALL(IF(InTutoring[Unit 4 Post-Test 4]="Yes",ROW(AssessmentData[])-1),ROW(221:221)),1),"")</f>
        <v/>
      </c>
      <c r="AB223" s="129" t="str" cm="1">
        <f t="array" ref="AB223">IFERROR(INDEX(InTutoring[],SMALL(IF(InTutoring[Unit 4 Post-Test 5]="Yes",ROW(AssessmentData[])-1),ROW(221:221)),1),"")</f>
        <v/>
      </c>
      <c r="AC223" s="132"/>
      <c r="AD223" s="129" t="str" cm="1">
        <f t="array" ref="AD223">IFERROR(INDEX(InTutoring[],SMALL(IF(InTutoring[Unit 4 Assessment]="Yes",ROW(AssessmentData[])-1),ROW(221:221)),1),"")</f>
        <v/>
      </c>
      <c r="AE223" s="129" t="str" cm="1">
        <f t="array" ref="AE223">IFERROR(INDEX(InTutoring[],SMALL(IF(InTutoring[Unit 5 Post-Test 1]="Yes",ROW(AssessmentData[])-1),ROW(221:221)),1),"")</f>
        <v/>
      </c>
      <c r="AF223" s="129" t="str" cm="1">
        <f t="array" ref="AF223">IFERROR(INDEX(InTutoring[],SMALL(IF(InTutoring[Unit 5 Post-Test 2]="Yes",ROW(AssessmentData[])-1),ROW(221:221)),1),"")</f>
        <v/>
      </c>
      <c r="AG223" s="129" t="str" cm="1">
        <f t="array" ref="AG223">IFERROR(INDEX(InTutoring[],SMALL(IF(InTutoring[Unit 5 Post-Test 3]="Yes",ROW(AssessmentData[])-1),ROW(221:221)),1),"")</f>
        <v/>
      </c>
      <c r="AH223" s="129" t="str" cm="1">
        <f t="array" ref="AH223">IFERROR(INDEX(InTutoring[],SMALL(IF(InTutoring[Unit 5 Post-Test 4]="Yes",ROW(AssessmentData[])-1),ROW(221:221)),1),"")</f>
        <v/>
      </c>
      <c r="AI223" s="129" t="str" cm="1">
        <f t="array" ref="AI223">IFERROR(INDEX(InTutoring[],SMALL(IF(InTutoring[Unit 5 Post-Test 5]="Yes",ROW(AssessmentData[])-1),ROW(221:221)),1),"")</f>
        <v/>
      </c>
      <c r="AJ223" s="132"/>
      <c r="AK223" s="129" t="str" cm="1">
        <f t="array" ref="AK223">IFERROR(INDEX(InTutoring[],SMALL(IF(InTutoring[Unit 5 Assessment]="Yes",ROW(AssessmentData[])-1),ROW(221:221)),1),"")</f>
        <v/>
      </c>
      <c r="AL223" s="129" t="str" cm="1">
        <f t="array" ref="AL223">IFERROR(INDEX(InTutoring[],SMALL(IF(InTutoring[Unit 6 Post-Test 1]="Yes",ROW(AssessmentData[])-1),ROW(221:221)),1),"")</f>
        <v/>
      </c>
      <c r="AM223" s="129" t="str" cm="1">
        <f t="array" ref="AM223">IFERROR(INDEX(InTutoring[],SMALL(IF(InTutoring[Unit 6 Post-Test 2]="Yes",ROW(AssessmentData[])-1),ROW(221:221)),1),"")</f>
        <v/>
      </c>
      <c r="AN223" s="129" t="str" cm="1">
        <f t="array" ref="AN223">IFERROR(INDEX(InTutoring[],SMALL(IF(InTutoring[Unit 6 Post-Test 3]="Yes",ROW(AssessmentData[])-1),ROW(221:221)),1),"")</f>
        <v/>
      </c>
      <c r="AO223" s="129" t="str" cm="1">
        <f t="array" ref="AO223">IFERROR(INDEX(InTutoring[],SMALL(IF(InTutoring[Unit 6 Post-Test 4]="Yes",ROW(AssessmentData[])-1),ROW(221:221)),1),"")</f>
        <v/>
      </c>
      <c r="AP223" s="129" t="str" cm="1">
        <f t="array" ref="AP223">IFERROR(INDEX(InTutoring[],SMALL(IF(InTutoring[Unit 6 Post-Test 5]="Yes",ROW(AssessmentData[])-1),ROW(221:221)),1),"")</f>
        <v/>
      </c>
    </row>
    <row r="224" spans="2:42" x14ac:dyDescent="0.25">
      <c r="B224" s="129" t="str" cm="1">
        <f t="array" ref="B224">IFERROR(INDEX(InTutoring[],SMALL(IF(InTutoring[BOY Benchmark]="Yes",ROW(AssessmentData[])-1),ROW(222:222)),1),"")</f>
        <v/>
      </c>
      <c r="C224" s="129" t="str" cm="1">
        <f t="array" ref="C224">IFERROR(INDEX(InTutoring[],SMALL(IF(InTutoring[Unit 1 Post-Test 1]="Yes",ROW(AssessmentData[])-1),ROW(222:222)),1),"")</f>
        <v/>
      </c>
      <c r="D224" s="129" t="str" cm="1">
        <f t="array" ref="D224">IFERROR(INDEX(InTutoring[],SMALL(IF(InTutoring[Unit 1 Post-Test 2]="Yes",ROW(AssessmentData[])-1),ROW(222:222)),1),"")</f>
        <v/>
      </c>
      <c r="E224" s="129" t="str" cm="1">
        <f t="array" ref="E224">IFERROR(INDEX(InTutoring[],SMALL(IF(InTutoring[Unit 1 Post-Test 3]="Yes",ROW(AssessmentData[])-1),ROW(222:222)),1),"")</f>
        <v/>
      </c>
      <c r="F224" s="129" t="str" cm="1">
        <f t="array" ref="F224">IFERROR(INDEX(InTutoring[],SMALL(IF(InTutoring[Unit 1 Post-Test 4]="Yes",ROW(AssessmentData[])-1),ROW(222:222)),1),"")</f>
        <v/>
      </c>
      <c r="G224" s="131"/>
      <c r="H224" s="132"/>
      <c r="I224" s="129" t="str" cm="1">
        <f t="array" ref="I224">IFERROR(INDEX(InTutoring[],SMALL(IF(InTutoring[Unit 1 Assessment]="Yes",ROW(AssessmentData[])-1),ROW(222:222)),1),"")</f>
        <v/>
      </c>
      <c r="J224" s="129" t="str" cm="1">
        <f t="array" ref="J224">IFERROR(INDEX(InTutoring[],SMALL(IF(InTutoring[Unit 2 Post-Test 1]="Yes",ROW(AssessmentData[])-1),ROW(222:222)),1),"")</f>
        <v/>
      </c>
      <c r="K224" s="129" t="str" cm="1">
        <f t="array" ref="K224">IFERROR(INDEX(InTutoring[],SMALL(IF(InTutoring[Unit 2 Post-Test 2]="Yes",ROW(AssessmentData[])-1),ROW(222:222)),1),"")</f>
        <v/>
      </c>
      <c r="L224" s="129" t="str" cm="1">
        <f t="array" ref="L224">IFERROR(INDEX(InTutoring[],SMALL(IF(InTutoring[Unit 2 Post-Test 3]="Yes",ROW(AssessmentData[])-1),ROW(222:222)),1),"")</f>
        <v/>
      </c>
      <c r="M224" s="129" t="str" cm="1">
        <f t="array" ref="M224">IFERROR(INDEX(InTutoring[],SMALL(IF(InTutoring[Unit 2 Post-Test 4]="Yes",ROW(AssessmentData[])-1),ROW(222:222)),1),"")</f>
        <v/>
      </c>
      <c r="N224" s="129" t="str" cm="1">
        <f t="array" ref="N224">IFERROR(INDEX(InTutoring[],SMALL(IF(InTutoring[Unit 2 Post-Test 5]="Yes",ROW(AssessmentData[])-1),ROW(222:222)),1),"")</f>
        <v/>
      </c>
      <c r="O224" s="132"/>
      <c r="P224" s="129" t="str" cm="1">
        <f t="array" ref="P224">IFERROR(INDEX(InTutoring[],SMALL(IF(InTutoring[Unit 2 Assessment]="Yes",ROW(AssessmentData[])-1),ROW(222:222)),1),"")</f>
        <v/>
      </c>
      <c r="Q224" s="129" t="str" cm="1">
        <f t="array" ref="Q224">IFERROR(INDEX(InTutoring[],SMALL(IF(InTutoring[Unit 3 Post-Test 1]="Yes",ROW(AssessmentData[])-1),ROW(222:222)),1),"")</f>
        <v/>
      </c>
      <c r="R224" s="129" t="str" cm="1">
        <f t="array" ref="R224">IFERROR(INDEX(InTutoring[],SMALL(IF(InTutoring[Unit 3 Post-Test 2]="Yes",ROW(AssessmentData[])-1),ROW(222:222)),1),"")</f>
        <v/>
      </c>
      <c r="S224" s="129" t="str" cm="1">
        <f t="array" ref="S224">IFERROR(INDEX(InTutoring[],SMALL(IF(InTutoring[Unit 3 Post-Test 3]="Yes",ROW(AssessmentData[])-1),ROW(222:222)),1),"")</f>
        <v/>
      </c>
      <c r="T224" s="129" t="str" cm="1">
        <f t="array" ref="T224">IFERROR(INDEX(InTutoring[],SMALL(IF(InTutoring[Unit 3 Post-Test 4]="Yes",ROW(AssessmentData[])-1),ROW(222:222)),1),"")</f>
        <v/>
      </c>
      <c r="U224" s="129" t="str" cm="1">
        <f t="array" ref="U224">IFERROR(INDEX(InTutoring[],SMALL(IF(InTutoring[Unit 3 Post-Test 5]="Yes",ROW(AssessmentData[])-1),ROW(222:222)),1),"")</f>
        <v/>
      </c>
      <c r="V224" s="132"/>
      <c r="W224" s="129" t="str" cm="1">
        <f t="array" ref="W224">IFERROR(INDEX(InTutoring[],SMALL(IF(InTutoring[Unit 3 Assessment]="Yes",ROW(AssessmentData[])-1),ROW(222:222)),1),"")</f>
        <v/>
      </c>
      <c r="X224" s="129" t="str" cm="1">
        <f t="array" ref="X224">IFERROR(INDEX(InTutoring[],SMALL(IF(InTutoring[Unit 4 Post-Test 1]="Yes",ROW(AssessmentData[])-1),ROW(222:222)),1),"")</f>
        <v/>
      </c>
      <c r="Y224" s="129" t="str" cm="1">
        <f t="array" ref="Y224">IFERROR(INDEX(InTutoring[],SMALL(IF(InTutoring[Unit 4 Post-Test 2]="Yes",ROW(AssessmentData[])-1),ROW(222:222)),1),"")</f>
        <v/>
      </c>
      <c r="Z224" s="129" t="str" cm="1">
        <f t="array" ref="Z224">IFERROR(INDEX(InTutoring[],SMALL(IF(InTutoring[Unit 4 Post-Test 3]="Yes",ROW(AssessmentData[])-1),ROW(222:222)),1),"")</f>
        <v/>
      </c>
      <c r="AA224" s="129" t="str" cm="1">
        <f t="array" ref="AA224">IFERROR(INDEX(InTutoring[],SMALL(IF(InTutoring[Unit 4 Post-Test 4]="Yes",ROW(AssessmentData[])-1),ROW(222:222)),1),"")</f>
        <v/>
      </c>
      <c r="AB224" s="129" t="str" cm="1">
        <f t="array" ref="AB224">IFERROR(INDEX(InTutoring[],SMALL(IF(InTutoring[Unit 4 Post-Test 5]="Yes",ROW(AssessmentData[])-1),ROW(222:222)),1),"")</f>
        <v/>
      </c>
      <c r="AC224" s="132"/>
      <c r="AD224" s="129" t="str" cm="1">
        <f t="array" ref="AD224">IFERROR(INDEX(InTutoring[],SMALL(IF(InTutoring[Unit 4 Assessment]="Yes",ROW(AssessmentData[])-1),ROW(222:222)),1),"")</f>
        <v/>
      </c>
      <c r="AE224" s="129" t="str" cm="1">
        <f t="array" ref="AE224">IFERROR(INDEX(InTutoring[],SMALL(IF(InTutoring[Unit 5 Post-Test 1]="Yes",ROW(AssessmentData[])-1),ROW(222:222)),1),"")</f>
        <v/>
      </c>
      <c r="AF224" s="129" t="str" cm="1">
        <f t="array" ref="AF224">IFERROR(INDEX(InTutoring[],SMALL(IF(InTutoring[Unit 5 Post-Test 2]="Yes",ROW(AssessmentData[])-1),ROW(222:222)),1),"")</f>
        <v/>
      </c>
      <c r="AG224" s="129" t="str" cm="1">
        <f t="array" ref="AG224">IFERROR(INDEX(InTutoring[],SMALL(IF(InTutoring[Unit 5 Post-Test 3]="Yes",ROW(AssessmentData[])-1),ROW(222:222)),1),"")</f>
        <v/>
      </c>
      <c r="AH224" s="129" t="str" cm="1">
        <f t="array" ref="AH224">IFERROR(INDEX(InTutoring[],SMALL(IF(InTutoring[Unit 5 Post-Test 4]="Yes",ROW(AssessmentData[])-1),ROW(222:222)),1),"")</f>
        <v/>
      </c>
      <c r="AI224" s="129" t="str" cm="1">
        <f t="array" ref="AI224">IFERROR(INDEX(InTutoring[],SMALL(IF(InTutoring[Unit 5 Post-Test 5]="Yes",ROW(AssessmentData[])-1),ROW(222:222)),1),"")</f>
        <v/>
      </c>
      <c r="AJ224" s="132"/>
      <c r="AK224" s="129" t="str" cm="1">
        <f t="array" ref="AK224">IFERROR(INDEX(InTutoring[],SMALL(IF(InTutoring[Unit 5 Assessment]="Yes",ROW(AssessmentData[])-1),ROW(222:222)),1),"")</f>
        <v/>
      </c>
      <c r="AL224" s="129" t="str" cm="1">
        <f t="array" ref="AL224">IFERROR(INDEX(InTutoring[],SMALL(IF(InTutoring[Unit 6 Post-Test 1]="Yes",ROW(AssessmentData[])-1),ROW(222:222)),1),"")</f>
        <v/>
      </c>
      <c r="AM224" s="129" t="str" cm="1">
        <f t="array" ref="AM224">IFERROR(INDEX(InTutoring[],SMALL(IF(InTutoring[Unit 6 Post-Test 2]="Yes",ROW(AssessmentData[])-1),ROW(222:222)),1),"")</f>
        <v/>
      </c>
      <c r="AN224" s="129" t="str" cm="1">
        <f t="array" ref="AN224">IFERROR(INDEX(InTutoring[],SMALL(IF(InTutoring[Unit 6 Post-Test 3]="Yes",ROW(AssessmentData[])-1),ROW(222:222)),1),"")</f>
        <v/>
      </c>
      <c r="AO224" s="129" t="str" cm="1">
        <f t="array" ref="AO224">IFERROR(INDEX(InTutoring[],SMALL(IF(InTutoring[Unit 6 Post-Test 4]="Yes",ROW(AssessmentData[])-1),ROW(222:222)),1),"")</f>
        <v/>
      </c>
      <c r="AP224" s="129" t="str" cm="1">
        <f t="array" ref="AP224">IFERROR(INDEX(InTutoring[],SMALL(IF(InTutoring[Unit 6 Post-Test 5]="Yes",ROW(AssessmentData[])-1),ROW(222:222)),1),"")</f>
        <v/>
      </c>
    </row>
    <row r="225" spans="2:42" x14ac:dyDescent="0.25">
      <c r="B225" s="129" t="str" cm="1">
        <f t="array" ref="B225">IFERROR(INDEX(InTutoring[],SMALL(IF(InTutoring[BOY Benchmark]="Yes",ROW(AssessmentData[])-1),ROW(223:223)),1),"")</f>
        <v/>
      </c>
      <c r="C225" s="129" t="str" cm="1">
        <f t="array" ref="C225">IFERROR(INDEX(InTutoring[],SMALL(IF(InTutoring[Unit 1 Post-Test 1]="Yes",ROW(AssessmentData[])-1),ROW(223:223)),1),"")</f>
        <v/>
      </c>
      <c r="D225" s="129" t="str" cm="1">
        <f t="array" ref="D225">IFERROR(INDEX(InTutoring[],SMALL(IF(InTutoring[Unit 1 Post-Test 2]="Yes",ROW(AssessmentData[])-1),ROW(223:223)),1),"")</f>
        <v/>
      </c>
      <c r="E225" s="129" t="str" cm="1">
        <f t="array" ref="E225">IFERROR(INDEX(InTutoring[],SMALL(IF(InTutoring[Unit 1 Post-Test 3]="Yes",ROW(AssessmentData[])-1),ROW(223:223)),1),"")</f>
        <v/>
      </c>
      <c r="F225" s="129" t="str" cm="1">
        <f t="array" ref="F225">IFERROR(INDEX(InTutoring[],SMALL(IF(InTutoring[Unit 1 Post-Test 4]="Yes",ROW(AssessmentData[])-1),ROW(223:223)),1),"")</f>
        <v/>
      </c>
      <c r="G225" s="131"/>
      <c r="H225" s="132"/>
      <c r="I225" s="129" t="str" cm="1">
        <f t="array" ref="I225">IFERROR(INDEX(InTutoring[],SMALL(IF(InTutoring[Unit 1 Assessment]="Yes",ROW(AssessmentData[])-1),ROW(223:223)),1),"")</f>
        <v/>
      </c>
      <c r="J225" s="129" t="str" cm="1">
        <f t="array" ref="J225">IFERROR(INDEX(InTutoring[],SMALL(IF(InTutoring[Unit 2 Post-Test 1]="Yes",ROW(AssessmentData[])-1),ROW(223:223)),1),"")</f>
        <v/>
      </c>
      <c r="K225" s="129" t="str" cm="1">
        <f t="array" ref="K225">IFERROR(INDEX(InTutoring[],SMALL(IF(InTutoring[Unit 2 Post-Test 2]="Yes",ROW(AssessmentData[])-1),ROW(223:223)),1),"")</f>
        <v/>
      </c>
      <c r="L225" s="129" t="str" cm="1">
        <f t="array" ref="L225">IFERROR(INDEX(InTutoring[],SMALL(IF(InTutoring[Unit 2 Post-Test 3]="Yes",ROW(AssessmentData[])-1),ROW(223:223)),1),"")</f>
        <v/>
      </c>
      <c r="M225" s="129" t="str" cm="1">
        <f t="array" ref="M225">IFERROR(INDEX(InTutoring[],SMALL(IF(InTutoring[Unit 2 Post-Test 4]="Yes",ROW(AssessmentData[])-1),ROW(223:223)),1),"")</f>
        <v/>
      </c>
      <c r="N225" s="129" t="str" cm="1">
        <f t="array" ref="N225">IFERROR(INDEX(InTutoring[],SMALL(IF(InTutoring[Unit 2 Post-Test 5]="Yes",ROW(AssessmentData[])-1),ROW(223:223)),1),"")</f>
        <v/>
      </c>
      <c r="O225" s="132"/>
      <c r="P225" s="129" t="str" cm="1">
        <f t="array" ref="P225">IFERROR(INDEX(InTutoring[],SMALL(IF(InTutoring[Unit 2 Assessment]="Yes",ROW(AssessmentData[])-1),ROW(223:223)),1),"")</f>
        <v/>
      </c>
      <c r="Q225" s="129" t="str" cm="1">
        <f t="array" ref="Q225">IFERROR(INDEX(InTutoring[],SMALL(IF(InTutoring[Unit 3 Post-Test 1]="Yes",ROW(AssessmentData[])-1),ROW(223:223)),1),"")</f>
        <v/>
      </c>
      <c r="R225" s="129" t="str" cm="1">
        <f t="array" ref="R225">IFERROR(INDEX(InTutoring[],SMALL(IF(InTutoring[Unit 3 Post-Test 2]="Yes",ROW(AssessmentData[])-1),ROW(223:223)),1),"")</f>
        <v/>
      </c>
      <c r="S225" s="129" t="str" cm="1">
        <f t="array" ref="S225">IFERROR(INDEX(InTutoring[],SMALL(IF(InTutoring[Unit 3 Post-Test 3]="Yes",ROW(AssessmentData[])-1),ROW(223:223)),1),"")</f>
        <v/>
      </c>
      <c r="T225" s="129" t="str" cm="1">
        <f t="array" ref="T225">IFERROR(INDEX(InTutoring[],SMALL(IF(InTutoring[Unit 3 Post-Test 4]="Yes",ROW(AssessmentData[])-1),ROW(223:223)),1),"")</f>
        <v/>
      </c>
      <c r="U225" s="129" t="str" cm="1">
        <f t="array" ref="U225">IFERROR(INDEX(InTutoring[],SMALL(IF(InTutoring[Unit 3 Post-Test 5]="Yes",ROW(AssessmentData[])-1),ROW(223:223)),1),"")</f>
        <v/>
      </c>
      <c r="V225" s="132"/>
      <c r="W225" s="129" t="str" cm="1">
        <f t="array" ref="W225">IFERROR(INDEX(InTutoring[],SMALL(IF(InTutoring[Unit 3 Assessment]="Yes",ROW(AssessmentData[])-1),ROW(223:223)),1),"")</f>
        <v/>
      </c>
      <c r="X225" s="129" t="str" cm="1">
        <f t="array" ref="X225">IFERROR(INDEX(InTutoring[],SMALL(IF(InTutoring[Unit 4 Post-Test 1]="Yes",ROW(AssessmentData[])-1),ROW(223:223)),1),"")</f>
        <v/>
      </c>
      <c r="Y225" s="129" t="str" cm="1">
        <f t="array" ref="Y225">IFERROR(INDEX(InTutoring[],SMALL(IF(InTutoring[Unit 4 Post-Test 2]="Yes",ROW(AssessmentData[])-1),ROW(223:223)),1),"")</f>
        <v/>
      </c>
      <c r="Z225" s="129" t="str" cm="1">
        <f t="array" ref="Z225">IFERROR(INDEX(InTutoring[],SMALL(IF(InTutoring[Unit 4 Post-Test 3]="Yes",ROW(AssessmentData[])-1),ROW(223:223)),1),"")</f>
        <v/>
      </c>
      <c r="AA225" s="129" t="str" cm="1">
        <f t="array" ref="AA225">IFERROR(INDEX(InTutoring[],SMALL(IF(InTutoring[Unit 4 Post-Test 4]="Yes",ROW(AssessmentData[])-1),ROW(223:223)),1),"")</f>
        <v/>
      </c>
      <c r="AB225" s="129" t="str" cm="1">
        <f t="array" ref="AB225">IFERROR(INDEX(InTutoring[],SMALL(IF(InTutoring[Unit 4 Post-Test 5]="Yes",ROW(AssessmentData[])-1),ROW(223:223)),1),"")</f>
        <v/>
      </c>
      <c r="AC225" s="132"/>
      <c r="AD225" s="129" t="str" cm="1">
        <f t="array" ref="AD225">IFERROR(INDEX(InTutoring[],SMALL(IF(InTutoring[Unit 4 Assessment]="Yes",ROW(AssessmentData[])-1),ROW(223:223)),1),"")</f>
        <v/>
      </c>
      <c r="AE225" s="129" t="str" cm="1">
        <f t="array" ref="AE225">IFERROR(INDEX(InTutoring[],SMALL(IF(InTutoring[Unit 5 Post-Test 1]="Yes",ROW(AssessmentData[])-1),ROW(223:223)),1),"")</f>
        <v/>
      </c>
      <c r="AF225" s="129" t="str" cm="1">
        <f t="array" ref="AF225">IFERROR(INDEX(InTutoring[],SMALL(IF(InTutoring[Unit 5 Post-Test 2]="Yes",ROW(AssessmentData[])-1),ROW(223:223)),1),"")</f>
        <v/>
      </c>
      <c r="AG225" s="129" t="str" cm="1">
        <f t="array" ref="AG225">IFERROR(INDEX(InTutoring[],SMALL(IF(InTutoring[Unit 5 Post-Test 3]="Yes",ROW(AssessmentData[])-1),ROW(223:223)),1),"")</f>
        <v/>
      </c>
      <c r="AH225" s="129" t="str" cm="1">
        <f t="array" ref="AH225">IFERROR(INDEX(InTutoring[],SMALL(IF(InTutoring[Unit 5 Post-Test 4]="Yes",ROW(AssessmentData[])-1),ROW(223:223)),1),"")</f>
        <v/>
      </c>
      <c r="AI225" s="129" t="str" cm="1">
        <f t="array" ref="AI225">IFERROR(INDEX(InTutoring[],SMALL(IF(InTutoring[Unit 5 Post-Test 5]="Yes",ROW(AssessmentData[])-1),ROW(223:223)),1),"")</f>
        <v/>
      </c>
      <c r="AJ225" s="132"/>
      <c r="AK225" s="129" t="str" cm="1">
        <f t="array" ref="AK225">IFERROR(INDEX(InTutoring[],SMALL(IF(InTutoring[Unit 5 Assessment]="Yes",ROW(AssessmentData[])-1),ROW(223:223)),1),"")</f>
        <v/>
      </c>
      <c r="AL225" s="129" t="str" cm="1">
        <f t="array" ref="AL225">IFERROR(INDEX(InTutoring[],SMALL(IF(InTutoring[Unit 6 Post-Test 1]="Yes",ROW(AssessmentData[])-1),ROW(223:223)),1),"")</f>
        <v/>
      </c>
      <c r="AM225" s="129" t="str" cm="1">
        <f t="array" ref="AM225">IFERROR(INDEX(InTutoring[],SMALL(IF(InTutoring[Unit 6 Post-Test 2]="Yes",ROW(AssessmentData[])-1),ROW(223:223)),1),"")</f>
        <v/>
      </c>
      <c r="AN225" s="129" t="str" cm="1">
        <f t="array" ref="AN225">IFERROR(INDEX(InTutoring[],SMALL(IF(InTutoring[Unit 6 Post-Test 3]="Yes",ROW(AssessmentData[])-1),ROW(223:223)),1),"")</f>
        <v/>
      </c>
      <c r="AO225" s="129" t="str" cm="1">
        <f t="array" ref="AO225">IFERROR(INDEX(InTutoring[],SMALL(IF(InTutoring[Unit 6 Post-Test 4]="Yes",ROW(AssessmentData[])-1),ROW(223:223)),1),"")</f>
        <v/>
      </c>
      <c r="AP225" s="129" t="str" cm="1">
        <f t="array" ref="AP225">IFERROR(INDEX(InTutoring[],SMALL(IF(InTutoring[Unit 6 Post-Test 5]="Yes",ROW(AssessmentData[])-1),ROW(223:223)),1),"")</f>
        <v/>
      </c>
    </row>
    <row r="226" spans="2:42" x14ac:dyDescent="0.25">
      <c r="B226" s="129" t="str" cm="1">
        <f t="array" ref="B226">IFERROR(INDEX(InTutoring[],SMALL(IF(InTutoring[BOY Benchmark]="Yes",ROW(AssessmentData[])-1),ROW(224:224)),1),"")</f>
        <v/>
      </c>
      <c r="C226" s="129" t="str" cm="1">
        <f t="array" ref="C226">IFERROR(INDEX(InTutoring[],SMALL(IF(InTutoring[Unit 1 Post-Test 1]="Yes",ROW(AssessmentData[])-1),ROW(224:224)),1),"")</f>
        <v/>
      </c>
      <c r="D226" s="129" t="str" cm="1">
        <f t="array" ref="D226">IFERROR(INDEX(InTutoring[],SMALL(IF(InTutoring[Unit 1 Post-Test 2]="Yes",ROW(AssessmentData[])-1),ROW(224:224)),1),"")</f>
        <v/>
      </c>
      <c r="E226" s="129" t="str" cm="1">
        <f t="array" ref="E226">IFERROR(INDEX(InTutoring[],SMALL(IF(InTutoring[Unit 1 Post-Test 3]="Yes",ROW(AssessmentData[])-1),ROW(224:224)),1),"")</f>
        <v/>
      </c>
      <c r="F226" s="129" t="str" cm="1">
        <f t="array" ref="F226">IFERROR(INDEX(InTutoring[],SMALL(IF(InTutoring[Unit 1 Post-Test 4]="Yes",ROW(AssessmentData[])-1),ROW(224:224)),1),"")</f>
        <v/>
      </c>
      <c r="G226" s="131"/>
      <c r="H226" s="132"/>
      <c r="I226" s="129" t="str" cm="1">
        <f t="array" ref="I226">IFERROR(INDEX(InTutoring[],SMALL(IF(InTutoring[Unit 1 Assessment]="Yes",ROW(AssessmentData[])-1),ROW(224:224)),1),"")</f>
        <v/>
      </c>
      <c r="J226" s="129" t="str" cm="1">
        <f t="array" ref="J226">IFERROR(INDEX(InTutoring[],SMALL(IF(InTutoring[Unit 2 Post-Test 1]="Yes",ROW(AssessmentData[])-1),ROW(224:224)),1),"")</f>
        <v/>
      </c>
      <c r="K226" s="129" t="str" cm="1">
        <f t="array" ref="K226">IFERROR(INDEX(InTutoring[],SMALL(IF(InTutoring[Unit 2 Post-Test 2]="Yes",ROW(AssessmentData[])-1),ROW(224:224)),1),"")</f>
        <v/>
      </c>
      <c r="L226" s="129" t="str" cm="1">
        <f t="array" ref="L226">IFERROR(INDEX(InTutoring[],SMALL(IF(InTutoring[Unit 2 Post-Test 3]="Yes",ROW(AssessmentData[])-1),ROW(224:224)),1),"")</f>
        <v/>
      </c>
      <c r="M226" s="129" t="str" cm="1">
        <f t="array" ref="M226">IFERROR(INDEX(InTutoring[],SMALL(IF(InTutoring[Unit 2 Post-Test 4]="Yes",ROW(AssessmentData[])-1),ROW(224:224)),1),"")</f>
        <v/>
      </c>
      <c r="N226" s="129" t="str" cm="1">
        <f t="array" ref="N226">IFERROR(INDEX(InTutoring[],SMALL(IF(InTutoring[Unit 2 Post-Test 5]="Yes",ROW(AssessmentData[])-1),ROW(224:224)),1),"")</f>
        <v/>
      </c>
      <c r="O226" s="132"/>
      <c r="P226" s="129" t="str" cm="1">
        <f t="array" ref="P226">IFERROR(INDEX(InTutoring[],SMALL(IF(InTutoring[Unit 2 Assessment]="Yes",ROW(AssessmentData[])-1),ROW(224:224)),1),"")</f>
        <v/>
      </c>
      <c r="Q226" s="129" t="str" cm="1">
        <f t="array" ref="Q226">IFERROR(INDEX(InTutoring[],SMALL(IF(InTutoring[Unit 3 Post-Test 1]="Yes",ROW(AssessmentData[])-1),ROW(224:224)),1),"")</f>
        <v/>
      </c>
      <c r="R226" s="129" t="str" cm="1">
        <f t="array" ref="R226">IFERROR(INDEX(InTutoring[],SMALL(IF(InTutoring[Unit 3 Post-Test 2]="Yes",ROW(AssessmentData[])-1),ROW(224:224)),1),"")</f>
        <v/>
      </c>
      <c r="S226" s="129" t="str" cm="1">
        <f t="array" ref="S226">IFERROR(INDEX(InTutoring[],SMALL(IF(InTutoring[Unit 3 Post-Test 3]="Yes",ROW(AssessmentData[])-1),ROW(224:224)),1),"")</f>
        <v/>
      </c>
      <c r="T226" s="129" t="str" cm="1">
        <f t="array" ref="T226">IFERROR(INDEX(InTutoring[],SMALL(IF(InTutoring[Unit 3 Post-Test 4]="Yes",ROW(AssessmentData[])-1),ROW(224:224)),1),"")</f>
        <v/>
      </c>
      <c r="U226" s="129" t="str" cm="1">
        <f t="array" ref="U226">IFERROR(INDEX(InTutoring[],SMALL(IF(InTutoring[Unit 3 Post-Test 5]="Yes",ROW(AssessmentData[])-1),ROW(224:224)),1),"")</f>
        <v/>
      </c>
      <c r="V226" s="132"/>
      <c r="W226" s="129" t="str" cm="1">
        <f t="array" ref="W226">IFERROR(INDEX(InTutoring[],SMALL(IF(InTutoring[Unit 3 Assessment]="Yes",ROW(AssessmentData[])-1),ROW(224:224)),1),"")</f>
        <v/>
      </c>
      <c r="X226" s="129" t="str" cm="1">
        <f t="array" ref="X226">IFERROR(INDEX(InTutoring[],SMALL(IF(InTutoring[Unit 4 Post-Test 1]="Yes",ROW(AssessmentData[])-1),ROW(224:224)),1),"")</f>
        <v/>
      </c>
      <c r="Y226" s="129" t="str" cm="1">
        <f t="array" ref="Y226">IFERROR(INDEX(InTutoring[],SMALL(IF(InTutoring[Unit 4 Post-Test 2]="Yes",ROW(AssessmentData[])-1),ROW(224:224)),1),"")</f>
        <v/>
      </c>
      <c r="Z226" s="129" t="str" cm="1">
        <f t="array" ref="Z226">IFERROR(INDEX(InTutoring[],SMALL(IF(InTutoring[Unit 4 Post-Test 3]="Yes",ROW(AssessmentData[])-1),ROW(224:224)),1),"")</f>
        <v/>
      </c>
      <c r="AA226" s="129" t="str" cm="1">
        <f t="array" ref="AA226">IFERROR(INDEX(InTutoring[],SMALL(IF(InTutoring[Unit 4 Post-Test 4]="Yes",ROW(AssessmentData[])-1),ROW(224:224)),1),"")</f>
        <v/>
      </c>
      <c r="AB226" s="129" t="str" cm="1">
        <f t="array" ref="AB226">IFERROR(INDEX(InTutoring[],SMALL(IF(InTutoring[Unit 4 Post-Test 5]="Yes",ROW(AssessmentData[])-1),ROW(224:224)),1),"")</f>
        <v/>
      </c>
      <c r="AC226" s="132"/>
      <c r="AD226" s="129" t="str" cm="1">
        <f t="array" ref="AD226">IFERROR(INDEX(InTutoring[],SMALL(IF(InTutoring[Unit 4 Assessment]="Yes",ROW(AssessmentData[])-1),ROW(224:224)),1),"")</f>
        <v/>
      </c>
      <c r="AE226" s="129" t="str" cm="1">
        <f t="array" ref="AE226">IFERROR(INDEX(InTutoring[],SMALL(IF(InTutoring[Unit 5 Post-Test 1]="Yes",ROW(AssessmentData[])-1),ROW(224:224)),1),"")</f>
        <v/>
      </c>
      <c r="AF226" s="129" t="str" cm="1">
        <f t="array" ref="AF226">IFERROR(INDEX(InTutoring[],SMALL(IF(InTutoring[Unit 5 Post-Test 2]="Yes",ROW(AssessmentData[])-1),ROW(224:224)),1),"")</f>
        <v/>
      </c>
      <c r="AG226" s="129" t="str" cm="1">
        <f t="array" ref="AG226">IFERROR(INDEX(InTutoring[],SMALL(IF(InTutoring[Unit 5 Post-Test 3]="Yes",ROW(AssessmentData[])-1),ROW(224:224)),1),"")</f>
        <v/>
      </c>
      <c r="AH226" s="129" t="str" cm="1">
        <f t="array" ref="AH226">IFERROR(INDEX(InTutoring[],SMALL(IF(InTutoring[Unit 5 Post-Test 4]="Yes",ROW(AssessmentData[])-1),ROW(224:224)),1),"")</f>
        <v/>
      </c>
      <c r="AI226" s="129" t="str" cm="1">
        <f t="array" ref="AI226">IFERROR(INDEX(InTutoring[],SMALL(IF(InTutoring[Unit 5 Post-Test 5]="Yes",ROW(AssessmentData[])-1),ROW(224:224)),1),"")</f>
        <v/>
      </c>
      <c r="AJ226" s="132"/>
      <c r="AK226" s="129" t="str" cm="1">
        <f t="array" ref="AK226">IFERROR(INDEX(InTutoring[],SMALL(IF(InTutoring[Unit 5 Assessment]="Yes",ROW(AssessmentData[])-1),ROW(224:224)),1),"")</f>
        <v/>
      </c>
      <c r="AL226" s="129" t="str" cm="1">
        <f t="array" ref="AL226">IFERROR(INDEX(InTutoring[],SMALL(IF(InTutoring[Unit 6 Post-Test 1]="Yes",ROW(AssessmentData[])-1),ROW(224:224)),1),"")</f>
        <v/>
      </c>
      <c r="AM226" s="129" t="str" cm="1">
        <f t="array" ref="AM226">IFERROR(INDEX(InTutoring[],SMALL(IF(InTutoring[Unit 6 Post-Test 2]="Yes",ROW(AssessmentData[])-1),ROW(224:224)),1),"")</f>
        <v/>
      </c>
      <c r="AN226" s="129" t="str" cm="1">
        <f t="array" ref="AN226">IFERROR(INDEX(InTutoring[],SMALL(IF(InTutoring[Unit 6 Post-Test 3]="Yes",ROW(AssessmentData[])-1),ROW(224:224)),1),"")</f>
        <v/>
      </c>
      <c r="AO226" s="129" t="str" cm="1">
        <f t="array" ref="AO226">IFERROR(INDEX(InTutoring[],SMALL(IF(InTutoring[Unit 6 Post-Test 4]="Yes",ROW(AssessmentData[])-1),ROW(224:224)),1),"")</f>
        <v/>
      </c>
      <c r="AP226" s="129" t="str" cm="1">
        <f t="array" ref="AP226">IFERROR(INDEX(InTutoring[],SMALL(IF(InTutoring[Unit 6 Post-Test 5]="Yes",ROW(AssessmentData[])-1),ROW(224:224)),1),"")</f>
        <v/>
      </c>
    </row>
    <row r="227" spans="2:42" x14ac:dyDescent="0.25">
      <c r="B227" s="129" t="str" cm="1">
        <f t="array" ref="B227">IFERROR(INDEX(InTutoring[],SMALL(IF(InTutoring[BOY Benchmark]="Yes",ROW(AssessmentData[])-1),ROW(225:225)),1),"")</f>
        <v/>
      </c>
      <c r="C227" s="129" t="str" cm="1">
        <f t="array" ref="C227">IFERROR(INDEX(InTutoring[],SMALL(IF(InTutoring[Unit 1 Post-Test 1]="Yes",ROW(AssessmentData[])-1),ROW(225:225)),1),"")</f>
        <v/>
      </c>
      <c r="D227" s="129" t="str" cm="1">
        <f t="array" ref="D227">IFERROR(INDEX(InTutoring[],SMALL(IF(InTutoring[Unit 1 Post-Test 2]="Yes",ROW(AssessmentData[])-1),ROW(225:225)),1),"")</f>
        <v/>
      </c>
      <c r="E227" s="129" t="str" cm="1">
        <f t="array" ref="E227">IFERROR(INDEX(InTutoring[],SMALL(IF(InTutoring[Unit 1 Post-Test 3]="Yes",ROW(AssessmentData[])-1),ROW(225:225)),1),"")</f>
        <v/>
      </c>
      <c r="F227" s="129" t="str" cm="1">
        <f t="array" ref="F227">IFERROR(INDEX(InTutoring[],SMALL(IF(InTutoring[Unit 1 Post-Test 4]="Yes",ROW(AssessmentData[])-1),ROW(225:225)),1),"")</f>
        <v/>
      </c>
      <c r="G227" s="131"/>
      <c r="H227" s="132"/>
      <c r="I227" s="129" t="str" cm="1">
        <f t="array" ref="I227">IFERROR(INDEX(InTutoring[],SMALL(IF(InTutoring[Unit 1 Assessment]="Yes",ROW(AssessmentData[])-1),ROW(225:225)),1),"")</f>
        <v/>
      </c>
      <c r="J227" s="129" t="str" cm="1">
        <f t="array" ref="J227">IFERROR(INDEX(InTutoring[],SMALL(IF(InTutoring[Unit 2 Post-Test 1]="Yes",ROW(AssessmentData[])-1),ROW(225:225)),1),"")</f>
        <v/>
      </c>
      <c r="K227" s="129" t="str" cm="1">
        <f t="array" ref="K227">IFERROR(INDEX(InTutoring[],SMALL(IF(InTutoring[Unit 2 Post-Test 2]="Yes",ROW(AssessmentData[])-1),ROW(225:225)),1),"")</f>
        <v/>
      </c>
      <c r="L227" s="129" t="str" cm="1">
        <f t="array" ref="L227">IFERROR(INDEX(InTutoring[],SMALL(IF(InTutoring[Unit 2 Post-Test 3]="Yes",ROW(AssessmentData[])-1),ROW(225:225)),1),"")</f>
        <v/>
      </c>
      <c r="M227" s="129" t="str" cm="1">
        <f t="array" ref="M227">IFERROR(INDEX(InTutoring[],SMALL(IF(InTutoring[Unit 2 Post-Test 4]="Yes",ROW(AssessmentData[])-1),ROW(225:225)),1),"")</f>
        <v/>
      </c>
      <c r="N227" s="129" t="str" cm="1">
        <f t="array" ref="N227">IFERROR(INDEX(InTutoring[],SMALL(IF(InTutoring[Unit 2 Post-Test 5]="Yes",ROW(AssessmentData[])-1),ROW(225:225)),1),"")</f>
        <v/>
      </c>
      <c r="O227" s="132"/>
      <c r="P227" s="129" t="str" cm="1">
        <f t="array" ref="P227">IFERROR(INDEX(InTutoring[],SMALL(IF(InTutoring[Unit 2 Assessment]="Yes",ROW(AssessmentData[])-1),ROW(225:225)),1),"")</f>
        <v/>
      </c>
      <c r="Q227" s="129" t="str" cm="1">
        <f t="array" ref="Q227">IFERROR(INDEX(InTutoring[],SMALL(IF(InTutoring[Unit 3 Post-Test 1]="Yes",ROW(AssessmentData[])-1),ROW(225:225)),1),"")</f>
        <v/>
      </c>
      <c r="R227" s="129" t="str" cm="1">
        <f t="array" ref="R227">IFERROR(INDEX(InTutoring[],SMALL(IF(InTutoring[Unit 3 Post-Test 2]="Yes",ROW(AssessmentData[])-1),ROW(225:225)),1),"")</f>
        <v/>
      </c>
      <c r="S227" s="129" t="str" cm="1">
        <f t="array" ref="S227">IFERROR(INDEX(InTutoring[],SMALL(IF(InTutoring[Unit 3 Post-Test 3]="Yes",ROW(AssessmentData[])-1),ROW(225:225)),1),"")</f>
        <v/>
      </c>
      <c r="T227" s="129" t="str" cm="1">
        <f t="array" ref="T227">IFERROR(INDEX(InTutoring[],SMALL(IF(InTutoring[Unit 3 Post-Test 4]="Yes",ROW(AssessmentData[])-1),ROW(225:225)),1),"")</f>
        <v/>
      </c>
      <c r="U227" s="129" t="str" cm="1">
        <f t="array" ref="U227">IFERROR(INDEX(InTutoring[],SMALL(IF(InTutoring[Unit 3 Post-Test 5]="Yes",ROW(AssessmentData[])-1),ROW(225:225)),1),"")</f>
        <v/>
      </c>
      <c r="V227" s="132"/>
      <c r="W227" s="129" t="str" cm="1">
        <f t="array" ref="W227">IFERROR(INDEX(InTutoring[],SMALL(IF(InTutoring[Unit 3 Assessment]="Yes",ROW(AssessmentData[])-1),ROW(225:225)),1),"")</f>
        <v/>
      </c>
      <c r="X227" s="129" t="str" cm="1">
        <f t="array" ref="X227">IFERROR(INDEX(InTutoring[],SMALL(IF(InTutoring[Unit 4 Post-Test 1]="Yes",ROW(AssessmentData[])-1),ROW(225:225)),1),"")</f>
        <v/>
      </c>
      <c r="Y227" s="129" t="str" cm="1">
        <f t="array" ref="Y227">IFERROR(INDEX(InTutoring[],SMALL(IF(InTutoring[Unit 4 Post-Test 2]="Yes",ROW(AssessmentData[])-1),ROW(225:225)),1),"")</f>
        <v/>
      </c>
      <c r="Z227" s="129" t="str" cm="1">
        <f t="array" ref="Z227">IFERROR(INDEX(InTutoring[],SMALL(IF(InTutoring[Unit 4 Post-Test 3]="Yes",ROW(AssessmentData[])-1),ROW(225:225)),1),"")</f>
        <v/>
      </c>
      <c r="AA227" s="129" t="str" cm="1">
        <f t="array" ref="AA227">IFERROR(INDEX(InTutoring[],SMALL(IF(InTutoring[Unit 4 Post-Test 4]="Yes",ROW(AssessmentData[])-1),ROW(225:225)),1),"")</f>
        <v/>
      </c>
      <c r="AB227" s="129" t="str" cm="1">
        <f t="array" ref="AB227">IFERROR(INDEX(InTutoring[],SMALL(IF(InTutoring[Unit 4 Post-Test 5]="Yes",ROW(AssessmentData[])-1),ROW(225:225)),1),"")</f>
        <v/>
      </c>
      <c r="AC227" s="132"/>
      <c r="AD227" s="129" t="str" cm="1">
        <f t="array" ref="AD227">IFERROR(INDEX(InTutoring[],SMALL(IF(InTutoring[Unit 4 Assessment]="Yes",ROW(AssessmentData[])-1),ROW(225:225)),1),"")</f>
        <v/>
      </c>
      <c r="AE227" s="129" t="str" cm="1">
        <f t="array" ref="AE227">IFERROR(INDEX(InTutoring[],SMALL(IF(InTutoring[Unit 5 Post-Test 1]="Yes",ROW(AssessmentData[])-1),ROW(225:225)),1),"")</f>
        <v/>
      </c>
      <c r="AF227" s="129" t="str" cm="1">
        <f t="array" ref="AF227">IFERROR(INDEX(InTutoring[],SMALL(IF(InTutoring[Unit 5 Post-Test 2]="Yes",ROW(AssessmentData[])-1),ROW(225:225)),1),"")</f>
        <v/>
      </c>
      <c r="AG227" s="129" t="str" cm="1">
        <f t="array" ref="AG227">IFERROR(INDEX(InTutoring[],SMALL(IF(InTutoring[Unit 5 Post-Test 3]="Yes",ROW(AssessmentData[])-1),ROW(225:225)),1),"")</f>
        <v/>
      </c>
      <c r="AH227" s="129" t="str" cm="1">
        <f t="array" ref="AH227">IFERROR(INDEX(InTutoring[],SMALL(IF(InTutoring[Unit 5 Post-Test 4]="Yes",ROW(AssessmentData[])-1),ROW(225:225)),1),"")</f>
        <v/>
      </c>
      <c r="AI227" s="129" t="str" cm="1">
        <f t="array" ref="AI227">IFERROR(INDEX(InTutoring[],SMALL(IF(InTutoring[Unit 5 Post-Test 5]="Yes",ROW(AssessmentData[])-1),ROW(225:225)),1),"")</f>
        <v/>
      </c>
      <c r="AJ227" s="132"/>
      <c r="AK227" s="129" t="str" cm="1">
        <f t="array" ref="AK227">IFERROR(INDEX(InTutoring[],SMALL(IF(InTutoring[Unit 5 Assessment]="Yes",ROW(AssessmentData[])-1),ROW(225:225)),1),"")</f>
        <v/>
      </c>
      <c r="AL227" s="129" t="str" cm="1">
        <f t="array" ref="AL227">IFERROR(INDEX(InTutoring[],SMALL(IF(InTutoring[Unit 6 Post-Test 1]="Yes",ROW(AssessmentData[])-1),ROW(225:225)),1),"")</f>
        <v/>
      </c>
      <c r="AM227" s="129" t="str" cm="1">
        <f t="array" ref="AM227">IFERROR(INDEX(InTutoring[],SMALL(IF(InTutoring[Unit 6 Post-Test 2]="Yes",ROW(AssessmentData[])-1),ROW(225:225)),1),"")</f>
        <v/>
      </c>
      <c r="AN227" s="129" t="str" cm="1">
        <f t="array" ref="AN227">IFERROR(INDEX(InTutoring[],SMALL(IF(InTutoring[Unit 6 Post-Test 3]="Yes",ROW(AssessmentData[])-1),ROW(225:225)),1),"")</f>
        <v/>
      </c>
      <c r="AO227" s="129" t="str" cm="1">
        <f t="array" ref="AO227">IFERROR(INDEX(InTutoring[],SMALL(IF(InTutoring[Unit 6 Post-Test 4]="Yes",ROW(AssessmentData[])-1),ROW(225:225)),1),"")</f>
        <v/>
      </c>
      <c r="AP227" s="129" t="str" cm="1">
        <f t="array" ref="AP227">IFERROR(INDEX(InTutoring[],SMALL(IF(InTutoring[Unit 6 Post-Test 5]="Yes",ROW(AssessmentData[])-1),ROW(225:225)),1),"")</f>
        <v/>
      </c>
    </row>
    <row r="228" spans="2:42" x14ac:dyDescent="0.25">
      <c r="B228" s="129" t="str" cm="1">
        <f t="array" ref="B228">IFERROR(INDEX(InTutoring[],SMALL(IF(InTutoring[BOY Benchmark]="Yes",ROW(AssessmentData[])-1),ROW(226:226)),1),"")</f>
        <v/>
      </c>
      <c r="C228" s="129" t="str" cm="1">
        <f t="array" ref="C228">IFERROR(INDEX(InTutoring[],SMALL(IF(InTutoring[Unit 1 Post-Test 1]="Yes",ROW(AssessmentData[])-1),ROW(226:226)),1),"")</f>
        <v/>
      </c>
      <c r="D228" s="129" t="str" cm="1">
        <f t="array" ref="D228">IFERROR(INDEX(InTutoring[],SMALL(IF(InTutoring[Unit 1 Post-Test 2]="Yes",ROW(AssessmentData[])-1),ROW(226:226)),1),"")</f>
        <v/>
      </c>
      <c r="E228" s="129" t="str" cm="1">
        <f t="array" ref="E228">IFERROR(INDEX(InTutoring[],SMALL(IF(InTutoring[Unit 1 Post-Test 3]="Yes",ROW(AssessmentData[])-1),ROW(226:226)),1),"")</f>
        <v/>
      </c>
      <c r="F228" s="129" t="str" cm="1">
        <f t="array" ref="F228">IFERROR(INDEX(InTutoring[],SMALL(IF(InTutoring[Unit 1 Post-Test 4]="Yes",ROW(AssessmentData[])-1),ROW(226:226)),1),"")</f>
        <v/>
      </c>
      <c r="G228" s="131"/>
      <c r="H228" s="132"/>
      <c r="I228" s="129" t="str" cm="1">
        <f t="array" ref="I228">IFERROR(INDEX(InTutoring[],SMALL(IF(InTutoring[Unit 1 Assessment]="Yes",ROW(AssessmentData[])-1),ROW(226:226)),1),"")</f>
        <v/>
      </c>
      <c r="J228" s="129" t="str" cm="1">
        <f t="array" ref="J228">IFERROR(INDEX(InTutoring[],SMALL(IF(InTutoring[Unit 2 Post-Test 1]="Yes",ROW(AssessmentData[])-1),ROW(226:226)),1),"")</f>
        <v/>
      </c>
      <c r="K228" s="129" t="str" cm="1">
        <f t="array" ref="K228">IFERROR(INDEX(InTutoring[],SMALL(IF(InTutoring[Unit 2 Post-Test 2]="Yes",ROW(AssessmentData[])-1),ROW(226:226)),1),"")</f>
        <v/>
      </c>
      <c r="L228" s="129" t="str" cm="1">
        <f t="array" ref="L228">IFERROR(INDEX(InTutoring[],SMALL(IF(InTutoring[Unit 2 Post-Test 3]="Yes",ROW(AssessmentData[])-1),ROW(226:226)),1),"")</f>
        <v/>
      </c>
      <c r="M228" s="129" t="str" cm="1">
        <f t="array" ref="M228">IFERROR(INDEX(InTutoring[],SMALL(IF(InTutoring[Unit 2 Post-Test 4]="Yes",ROW(AssessmentData[])-1),ROW(226:226)),1),"")</f>
        <v/>
      </c>
      <c r="N228" s="129" t="str" cm="1">
        <f t="array" ref="N228">IFERROR(INDEX(InTutoring[],SMALL(IF(InTutoring[Unit 2 Post-Test 5]="Yes",ROW(AssessmentData[])-1),ROW(226:226)),1),"")</f>
        <v/>
      </c>
      <c r="O228" s="132"/>
      <c r="P228" s="129" t="str" cm="1">
        <f t="array" ref="P228">IFERROR(INDEX(InTutoring[],SMALL(IF(InTutoring[Unit 2 Assessment]="Yes",ROW(AssessmentData[])-1),ROW(226:226)),1),"")</f>
        <v/>
      </c>
      <c r="Q228" s="129" t="str" cm="1">
        <f t="array" ref="Q228">IFERROR(INDEX(InTutoring[],SMALL(IF(InTutoring[Unit 3 Post-Test 1]="Yes",ROW(AssessmentData[])-1),ROW(226:226)),1),"")</f>
        <v/>
      </c>
      <c r="R228" s="129" t="str" cm="1">
        <f t="array" ref="R228">IFERROR(INDEX(InTutoring[],SMALL(IF(InTutoring[Unit 3 Post-Test 2]="Yes",ROW(AssessmentData[])-1),ROW(226:226)),1),"")</f>
        <v/>
      </c>
      <c r="S228" s="129" t="str" cm="1">
        <f t="array" ref="S228">IFERROR(INDEX(InTutoring[],SMALL(IF(InTutoring[Unit 3 Post-Test 3]="Yes",ROW(AssessmentData[])-1),ROW(226:226)),1),"")</f>
        <v/>
      </c>
      <c r="T228" s="129" t="str" cm="1">
        <f t="array" ref="T228">IFERROR(INDEX(InTutoring[],SMALL(IF(InTutoring[Unit 3 Post-Test 4]="Yes",ROW(AssessmentData[])-1),ROW(226:226)),1),"")</f>
        <v/>
      </c>
      <c r="U228" s="129" t="str" cm="1">
        <f t="array" ref="U228">IFERROR(INDEX(InTutoring[],SMALL(IF(InTutoring[Unit 3 Post-Test 5]="Yes",ROW(AssessmentData[])-1),ROW(226:226)),1),"")</f>
        <v/>
      </c>
      <c r="V228" s="132"/>
      <c r="W228" s="129" t="str" cm="1">
        <f t="array" ref="W228">IFERROR(INDEX(InTutoring[],SMALL(IF(InTutoring[Unit 3 Assessment]="Yes",ROW(AssessmentData[])-1),ROW(226:226)),1),"")</f>
        <v/>
      </c>
      <c r="X228" s="129" t="str" cm="1">
        <f t="array" ref="X228">IFERROR(INDEX(InTutoring[],SMALL(IF(InTutoring[Unit 4 Post-Test 1]="Yes",ROW(AssessmentData[])-1),ROW(226:226)),1),"")</f>
        <v/>
      </c>
      <c r="Y228" s="129" t="str" cm="1">
        <f t="array" ref="Y228">IFERROR(INDEX(InTutoring[],SMALL(IF(InTutoring[Unit 4 Post-Test 2]="Yes",ROW(AssessmentData[])-1),ROW(226:226)),1),"")</f>
        <v/>
      </c>
      <c r="Z228" s="129" t="str" cm="1">
        <f t="array" ref="Z228">IFERROR(INDEX(InTutoring[],SMALL(IF(InTutoring[Unit 4 Post-Test 3]="Yes",ROW(AssessmentData[])-1),ROW(226:226)),1),"")</f>
        <v/>
      </c>
      <c r="AA228" s="129" t="str" cm="1">
        <f t="array" ref="AA228">IFERROR(INDEX(InTutoring[],SMALL(IF(InTutoring[Unit 4 Post-Test 4]="Yes",ROW(AssessmentData[])-1),ROW(226:226)),1),"")</f>
        <v/>
      </c>
      <c r="AB228" s="129" t="str" cm="1">
        <f t="array" ref="AB228">IFERROR(INDEX(InTutoring[],SMALL(IF(InTutoring[Unit 4 Post-Test 5]="Yes",ROW(AssessmentData[])-1),ROW(226:226)),1),"")</f>
        <v/>
      </c>
      <c r="AC228" s="132"/>
      <c r="AD228" s="129" t="str" cm="1">
        <f t="array" ref="AD228">IFERROR(INDEX(InTutoring[],SMALL(IF(InTutoring[Unit 4 Assessment]="Yes",ROW(AssessmentData[])-1),ROW(226:226)),1),"")</f>
        <v/>
      </c>
      <c r="AE228" s="129" t="str" cm="1">
        <f t="array" ref="AE228">IFERROR(INDEX(InTutoring[],SMALL(IF(InTutoring[Unit 5 Post-Test 1]="Yes",ROW(AssessmentData[])-1),ROW(226:226)),1),"")</f>
        <v/>
      </c>
      <c r="AF228" s="129" t="str" cm="1">
        <f t="array" ref="AF228">IFERROR(INDEX(InTutoring[],SMALL(IF(InTutoring[Unit 5 Post-Test 2]="Yes",ROW(AssessmentData[])-1),ROW(226:226)),1),"")</f>
        <v/>
      </c>
      <c r="AG228" s="129" t="str" cm="1">
        <f t="array" ref="AG228">IFERROR(INDEX(InTutoring[],SMALL(IF(InTutoring[Unit 5 Post-Test 3]="Yes",ROW(AssessmentData[])-1),ROW(226:226)),1),"")</f>
        <v/>
      </c>
      <c r="AH228" s="129" t="str" cm="1">
        <f t="array" ref="AH228">IFERROR(INDEX(InTutoring[],SMALL(IF(InTutoring[Unit 5 Post-Test 4]="Yes",ROW(AssessmentData[])-1),ROW(226:226)),1),"")</f>
        <v/>
      </c>
      <c r="AI228" s="129" t="str" cm="1">
        <f t="array" ref="AI228">IFERROR(INDEX(InTutoring[],SMALL(IF(InTutoring[Unit 5 Post-Test 5]="Yes",ROW(AssessmentData[])-1),ROW(226:226)),1),"")</f>
        <v/>
      </c>
      <c r="AJ228" s="132"/>
      <c r="AK228" s="129" t="str" cm="1">
        <f t="array" ref="AK228">IFERROR(INDEX(InTutoring[],SMALL(IF(InTutoring[Unit 5 Assessment]="Yes",ROW(AssessmentData[])-1),ROW(226:226)),1),"")</f>
        <v/>
      </c>
      <c r="AL228" s="129" t="str" cm="1">
        <f t="array" ref="AL228">IFERROR(INDEX(InTutoring[],SMALL(IF(InTutoring[Unit 6 Post-Test 1]="Yes",ROW(AssessmentData[])-1),ROW(226:226)),1),"")</f>
        <v/>
      </c>
      <c r="AM228" s="129" t="str" cm="1">
        <f t="array" ref="AM228">IFERROR(INDEX(InTutoring[],SMALL(IF(InTutoring[Unit 6 Post-Test 2]="Yes",ROW(AssessmentData[])-1),ROW(226:226)),1),"")</f>
        <v/>
      </c>
      <c r="AN228" s="129" t="str" cm="1">
        <f t="array" ref="AN228">IFERROR(INDEX(InTutoring[],SMALL(IF(InTutoring[Unit 6 Post-Test 3]="Yes",ROW(AssessmentData[])-1),ROW(226:226)),1),"")</f>
        <v/>
      </c>
      <c r="AO228" s="129" t="str" cm="1">
        <f t="array" ref="AO228">IFERROR(INDEX(InTutoring[],SMALL(IF(InTutoring[Unit 6 Post-Test 4]="Yes",ROW(AssessmentData[])-1),ROW(226:226)),1),"")</f>
        <v/>
      </c>
      <c r="AP228" s="129" t="str" cm="1">
        <f t="array" ref="AP228">IFERROR(INDEX(InTutoring[],SMALL(IF(InTutoring[Unit 6 Post-Test 5]="Yes",ROW(AssessmentData[])-1),ROW(226:226)),1),"")</f>
        <v/>
      </c>
    </row>
    <row r="229" spans="2:42" x14ac:dyDescent="0.25">
      <c r="B229" s="129" t="str" cm="1">
        <f t="array" ref="B229">IFERROR(INDEX(InTutoring[],SMALL(IF(InTutoring[BOY Benchmark]="Yes",ROW(AssessmentData[])-1),ROW(227:227)),1),"")</f>
        <v/>
      </c>
      <c r="C229" s="129" t="str" cm="1">
        <f t="array" ref="C229">IFERROR(INDEX(InTutoring[],SMALL(IF(InTutoring[Unit 1 Post-Test 1]="Yes",ROW(AssessmentData[])-1),ROW(227:227)),1),"")</f>
        <v/>
      </c>
      <c r="D229" s="129" t="str" cm="1">
        <f t="array" ref="D229">IFERROR(INDEX(InTutoring[],SMALL(IF(InTutoring[Unit 1 Post-Test 2]="Yes",ROW(AssessmentData[])-1),ROW(227:227)),1),"")</f>
        <v/>
      </c>
      <c r="E229" s="129" t="str" cm="1">
        <f t="array" ref="E229">IFERROR(INDEX(InTutoring[],SMALL(IF(InTutoring[Unit 1 Post-Test 3]="Yes",ROW(AssessmentData[])-1),ROW(227:227)),1),"")</f>
        <v/>
      </c>
      <c r="F229" s="129" t="str" cm="1">
        <f t="array" ref="F229">IFERROR(INDEX(InTutoring[],SMALL(IF(InTutoring[Unit 1 Post-Test 4]="Yes",ROW(AssessmentData[])-1),ROW(227:227)),1),"")</f>
        <v/>
      </c>
      <c r="G229" s="131"/>
      <c r="H229" s="132"/>
      <c r="I229" s="129" t="str" cm="1">
        <f t="array" ref="I229">IFERROR(INDEX(InTutoring[],SMALL(IF(InTutoring[Unit 1 Assessment]="Yes",ROW(AssessmentData[])-1),ROW(227:227)),1),"")</f>
        <v/>
      </c>
      <c r="J229" s="129" t="str" cm="1">
        <f t="array" ref="J229">IFERROR(INDEX(InTutoring[],SMALL(IF(InTutoring[Unit 2 Post-Test 1]="Yes",ROW(AssessmentData[])-1),ROW(227:227)),1),"")</f>
        <v/>
      </c>
      <c r="K229" s="129" t="str" cm="1">
        <f t="array" ref="K229">IFERROR(INDEX(InTutoring[],SMALL(IF(InTutoring[Unit 2 Post-Test 2]="Yes",ROW(AssessmentData[])-1),ROW(227:227)),1),"")</f>
        <v/>
      </c>
      <c r="L229" s="129" t="str" cm="1">
        <f t="array" ref="L229">IFERROR(INDEX(InTutoring[],SMALL(IF(InTutoring[Unit 2 Post-Test 3]="Yes",ROW(AssessmentData[])-1),ROW(227:227)),1),"")</f>
        <v/>
      </c>
      <c r="M229" s="129" t="str" cm="1">
        <f t="array" ref="M229">IFERROR(INDEX(InTutoring[],SMALL(IF(InTutoring[Unit 2 Post-Test 4]="Yes",ROW(AssessmentData[])-1),ROW(227:227)),1),"")</f>
        <v/>
      </c>
      <c r="N229" s="129" t="str" cm="1">
        <f t="array" ref="N229">IFERROR(INDEX(InTutoring[],SMALL(IF(InTutoring[Unit 2 Post-Test 5]="Yes",ROW(AssessmentData[])-1),ROW(227:227)),1),"")</f>
        <v/>
      </c>
      <c r="O229" s="132"/>
      <c r="P229" s="129" t="str" cm="1">
        <f t="array" ref="P229">IFERROR(INDEX(InTutoring[],SMALL(IF(InTutoring[Unit 2 Assessment]="Yes",ROW(AssessmentData[])-1),ROW(227:227)),1),"")</f>
        <v/>
      </c>
      <c r="Q229" s="129" t="str" cm="1">
        <f t="array" ref="Q229">IFERROR(INDEX(InTutoring[],SMALL(IF(InTutoring[Unit 3 Post-Test 1]="Yes",ROW(AssessmentData[])-1),ROW(227:227)),1),"")</f>
        <v/>
      </c>
      <c r="R229" s="129" t="str" cm="1">
        <f t="array" ref="R229">IFERROR(INDEX(InTutoring[],SMALL(IF(InTutoring[Unit 3 Post-Test 2]="Yes",ROW(AssessmentData[])-1),ROW(227:227)),1),"")</f>
        <v/>
      </c>
      <c r="S229" s="129" t="str" cm="1">
        <f t="array" ref="S229">IFERROR(INDEX(InTutoring[],SMALL(IF(InTutoring[Unit 3 Post-Test 3]="Yes",ROW(AssessmentData[])-1),ROW(227:227)),1),"")</f>
        <v/>
      </c>
      <c r="T229" s="129" t="str" cm="1">
        <f t="array" ref="T229">IFERROR(INDEX(InTutoring[],SMALL(IF(InTutoring[Unit 3 Post-Test 4]="Yes",ROW(AssessmentData[])-1),ROW(227:227)),1),"")</f>
        <v/>
      </c>
      <c r="U229" s="129" t="str" cm="1">
        <f t="array" ref="U229">IFERROR(INDEX(InTutoring[],SMALL(IF(InTutoring[Unit 3 Post-Test 5]="Yes",ROW(AssessmentData[])-1),ROW(227:227)),1),"")</f>
        <v/>
      </c>
      <c r="V229" s="132"/>
      <c r="W229" s="129" t="str" cm="1">
        <f t="array" ref="W229">IFERROR(INDEX(InTutoring[],SMALL(IF(InTutoring[Unit 3 Assessment]="Yes",ROW(AssessmentData[])-1),ROW(227:227)),1),"")</f>
        <v/>
      </c>
      <c r="X229" s="129" t="str" cm="1">
        <f t="array" ref="X229">IFERROR(INDEX(InTutoring[],SMALL(IF(InTutoring[Unit 4 Post-Test 1]="Yes",ROW(AssessmentData[])-1),ROW(227:227)),1),"")</f>
        <v/>
      </c>
      <c r="Y229" s="129" t="str" cm="1">
        <f t="array" ref="Y229">IFERROR(INDEX(InTutoring[],SMALL(IF(InTutoring[Unit 4 Post-Test 2]="Yes",ROW(AssessmentData[])-1),ROW(227:227)),1),"")</f>
        <v/>
      </c>
      <c r="Z229" s="129" t="str" cm="1">
        <f t="array" ref="Z229">IFERROR(INDEX(InTutoring[],SMALL(IF(InTutoring[Unit 4 Post-Test 3]="Yes",ROW(AssessmentData[])-1),ROW(227:227)),1),"")</f>
        <v/>
      </c>
      <c r="AA229" s="129" t="str" cm="1">
        <f t="array" ref="AA229">IFERROR(INDEX(InTutoring[],SMALL(IF(InTutoring[Unit 4 Post-Test 4]="Yes",ROW(AssessmentData[])-1),ROW(227:227)),1),"")</f>
        <v/>
      </c>
      <c r="AB229" s="129" t="str" cm="1">
        <f t="array" ref="AB229">IFERROR(INDEX(InTutoring[],SMALL(IF(InTutoring[Unit 4 Post-Test 5]="Yes",ROW(AssessmentData[])-1),ROW(227:227)),1),"")</f>
        <v/>
      </c>
      <c r="AC229" s="132"/>
      <c r="AD229" s="129" t="str" cm="1">
        <f t="array" ref="AD229">IFERROR(INDEX(InTutoring[],SMALL(IF(InTutoring[Unit 4 Assessment]="Yes",ROW(AssessmentData[])-1),ROW(227:227)),1),"")</f>
        <v/>
      </c>
      <c r="AE229" s="129" t="str" cm="1">
        <f t="array" ref="AE229">IFERROR(INDEX(InTutoring[],SMALL(IF(InTutoring[Unit 5 Post-Test 1]="Yes",ROW(AssessmentData[])-1),ROW(227:227)),1),"")</f>
        <v/>
      </c>
      <c r="AF229" s="129" t="str" cm="1">
        <f t="array" ref="AF229">IFERROR(INDEX(InTutoring[],SMALL(IF(InTutoring[Unit 5 Post-Test 2]="Yes",ROW(AssessmentData[])-1),ROW(227:227)),1),"")</f>
        <v/>
      </c>
      <c r="AG229" s="129" t="str" cm="1">
        <f t="array" ref="AG229">IFERROR(INDEX(InTutoring[],SMALL(IF(InTutoring[Unit 5 Post-Test 3]="Yes",ROW(AssessmentData[])-1),ROW(227:227)),1),"")</f>
        <v/>
      </c>
      <c r="AH229" s="129" t="str" cm="1">
        <f t="array" ref="AH229">IFERROR(INDEX(InTutoring[],SMALL(IF(InTutoring[Unit 5 Post-Test 4]="Yes",ROW(AssessmentData[])-1),ROW(227:227)),1),"")</f>
        <v/>
      </c>
      <c r="AI229" s="129" t="str" cm="1">
        <f t="array" ref="AI229">IFERROR(INDEX(InTutoring[],SMALL(IF(InTutoring[Unit 5 Post-Test 5]="Yes",ROW(AssessmentData[])-1),ROW(227:227)),1),"")</f>
        <v/>
      </c>
      <c r="AJ229" s="132"/>
      <c r="AK229" s="129" t="str" cm="1">
        <f t="array" ref="AK229">IFERROR(INDEX(InTutoring[],SMALL(IF(InTutoring[Unit 5 Assessment]="Yes",ROW(AssessmentData[])-1),ROW(227:227)),1),"")</f>
        <v/>
      </c>
      <c r="AL229" s="129" t="str" cm="1">
        <f t="array" ref="AL229">IFERROR(INDEX(InTutoring[],SMALL(IF(InTutoring[Unit 6 Post-Test 1]="Yes",ROW(AssessmentData[])-1),ROW(227:227)),1),"")</f>
        <v/>
      </c>
      <c r="AM229" s="129" t="str" cm="1">
        <f t="array" ref="AM229">IFERROR(INDEX(InTutoring[],SMALL(IF(InTutoring[Unit 6 Post-Test 2]="Yes",ROW(AssessmentData[])-1),ROW(227:227)),1),"")</f>
        <v/>
      </c>
      <c r="AN229" s="129" t="str" cm="1">
        <f t="array" ref="AN229">IFERROR(INDEX(InTutoring[],SMALL(IF(InTutoring[Unit 6 Post-Test 3]="Yes",ROW(AssessmentData[])-1),ROW(227:227)),1),"")</f>
        <v/>
      </c>
      <c r="AO229" s="129" t="str" cm="1">
        <f t="array" ref="AO229">IFERROR(INDEX(InTutoring[],SMALL(IF(InTutoring[Unit 6 Post-Test 4]="Yes",ROW(AssessmentData[])-1),ROW(227:227)),1),"")</f>
        <v/>
      </c>
      <c r="AP229" s="129" t="str" cm="1">
        <f t="array" ref="AP229">IFERROR(INDEX(InTutoring[],SMALL(IF(InTutoring[Unit 6 Post-Test 5]="Yes",ROW(AssessmentData[])-1),ROW(227:227)),1),"")</f>
        <v/>
      </c>
    </row>
    <row r="230" spans="2:42" x14ac:dyDescent="0.25">
      <c r="B230" s="129" t="str" cm="1">
        <f t="array" ref="B230">IFERROR(INDEX(InTutoring[],SMALL(IF(InTutoring[BOY Benchmark]="Yes",ROW(AssessmentData[])-1),ROW(228:228)),1),"")</f>
        <v/>
      </c>
      <c r="C230" s="129" t="str" cm="1">
        <f t="array" ref="C230">IFERROR(INDEX(InTutoring[],SMALL(IF(InTutoring[Unit 1 Post-Test 1]="Yes",ROW(AssessmentData[])-1),ROW(228:228)),1),"")</f>
        <v/>
      </c>
      <c r="D230" s="129" t="str" cm="1">
        <f t="array" ref="D230">IFERROR(INDEX(InTutoring[],SMALL(IF(InTutoring[Unit 1 Post-Test 2]="Yes",ROW(AssessmentData[])-1),ROW(228:228)),1),"")</f>
        <v/>
      </c>
      <c r="E230" s="129" t="str" cm="1">
        <f t="array" ref="E230">IFERROR(INDEX(InTutoring[],SMALL(IF(InTutoring[Unit 1 Post-Test 3]="Yes",ROW(AssessmentData[])-1),ROW(228:228)),1),"")</f>
        <v/>
      </c>
      <c r="F230" s="129" t="str" cm="1">
        <f t="array" ref="F230">IFERROR(INDEX(InTutoring[],SMALL(IF(InTutoring[Unit 1 Post-Test 4]="Yes",ROW(AssessmentData[])-1),ROW(228:228)),1),"")</f>
        <v/>
      </c>
      <c r="G230" s="131"/>
      <c r="H230" s="132"/>
      <c r="I230" s="129" t="str" cm="1">
        <f t="array" ref="I230">IFERROR(INDEX(InTutoring[],SMALL(IF(InTutoring[Unit 1 Assessment]="Yes",ROW(AssessmentData[])-1),ROW(228:228)),1),"")</f>
        <v/>
      </c>
      <c r="J230" s="129" t="str" cm="1">
        <f t="array" ref="J230">IFERROR(INDEX(InTutoring[],SMALL(IF(InTutoring[Unit 2 Post-Test 1]="Yes",ROW(AssessmentData[])-1),ROW(228:228)),1),"")</f>
        <v/>
      </c>
      <c r="K230" s="129" t="str" cm="1">
        <f t="array" ref="K230">IFERROR(INDEX(InTutoring[],SMALL(IF(InTutoring[Unit 2 Post-Test 2]="Yes",ROW(AssessmentData[])-1),ROW(228:228)),1),"")</f>
        <v/>
      </c>
      <c r="L230" s="129" t="str" cm="1">
        <f t="array" ref="L230">IFERROR(INDEX(InTutoring[],SMALL(IF(InTutoring[Unit 2 Post-Test 3]="Yes",ROW(AssessmentData[])-1),ROW(228:228)),1),"")</f>
        <v/>
      </c>
      <c r="M230" s="129" t="str" cm="1">
        <f t="array" ref="M230">IFERROR(INDEX(InTutoring[],SMALL(IF(InTutoring[Unit 2 Post-Test 4]="Yes",ROW(AssessmentData[])-1),ROW(228:228)),1),"")</f>
        <v/>
      </c>
      <c r="N230" s="129" t="str" cm="1">
        <f t="array" ref="N230">IFERROR(INDEX(InTutoring[],SMALL(IF(InTutoring[Unit 2 Post-Test 5]="Yes",ROW(AssessmentData[])-1),ROW(228:228)),1),"")</f>
        <v/>
      </c>
      <c r="O230" s="132"/>
      <c r="P230" s="129" t="str" cm="1">
        <f t="array" ref="P230">IFERROR(INDEX(InTutoring[],SMALL(IF(InTutoring[Unit 2 Assessment]="Yes",ROW(AssessmentData[])-1),ROW(228:228)),1),"")</f>
        <v/>
      </c>
      <c r="Q230" s="129" t="str" cm="1">
        <f t="array" ref="Q230">IFERROR(INDEX(InTutoring[],SMALL(IF(InTutoring[Unit 3 Post-Test 1]="Yes",ROW(AssessmentData[])-1),ROW(228:228)),1),"")</f>
        <v/>
      </c>
      <c r="R230" s="129" t="str" cm="1">
        <f t="array" ref="R230">IFERROR(INDEX(InTutoring[],SMALL(IF(InTutoring[Unit 3 Post-Test 2]="Yes",ROW(AssessmentData[])-1),ROW(228:228)),1),"")</f>
        <v/>
      </c>
      <c r="S230" s="129" t="str" cm="1">
        <f t="array" ref="S230">IFERROR(INDEX(InTutoring[],SMALL(IF(InTutoring[Unit 3 Post-Test 3]="Yes",ROW(AssessmentData[])-1),ROW(228:228)),1),"")</f>
        <v/>
      </c>
      <c r="T230" s="129" t="str" cm="1">
        <f t="array" ref="T230">IFERROR(INDEX(InTutoring[],SMALL(IF(InTutoring[Unit 3 Post-Test 4]="Yes",ROW(AssessmentData[])-1),ROW(228:228)),1),"")</f>
        <v/>
      </c>
      <c r="U230" s="129" t="str" cm="1">
        <f t="array" ref="U230">IFERROR(INDEX(InTutoring[],SMALL(IF(InTutoring[Unit 3 Post-Test 5]="Yes",ROW(AssessmentData[])-1),ROW(228:228)),1),"")</f>
        <v/>
      </c>
      <c r="V230" s="132"/>
      <c r="W230" s="129" t="str" cm="1">
        <f t="array" ref="W230">IFERROR(INDEX(InTutoring[],SMALL(IF(InTutoring[Unit 3 Assessment]="Yes",ROW(AssessmentData[])-1),ROW(228:228)),1),"")</f>
        <v/>
      </c>
      <c r="X230" s="129" t="str" cm="1">
        <f t="array" ref="X230">IFERROR(INDEX(InTutoring[],SMALL(IF(InTutoring[Unit 4 Post-Test 1]="Yes",ROW(AssessmentData[])-1),ROW(228:228)),1),"")</f>
        <v/>
      </c>
      <c r="Y230" s="129" t="str" cm="1">
        <f t="array" ref="Y230">IFERROR(INDEX(InTutoring[],SMALL(IF(InTutoring[Unit 4 Post-Test 2]="Yes",ROW(AssessmentData[])-1),ROW(228:228)),1),"")</f>
        <v/>
      </c>
      <c r="Z230" s="129" t="str" cm="1">
        <f t="array" ref="Z230">IFERROR(INDEX(InTutoring[],SMALL(IF(InTutoring[Unit 4 Post-Test 3]="Yes",ROW(AssessmentData[])-1),ROW(228:228)),1),"")</f>
        <v/>
      </c>
      <c r="AA230" s="129" t="str" cm="1">
        <f t="array" ref="AA230">IFERROR(INDEX(InTutoring[],SMALL(IF(InTutoring[Unit 4 Post-Test 4]="Yes",ROW(AssessmentData[])-1),ROW(228:228)),1),"")</f>
        <v/>
      </c>
      <c r="AB230" s="129" t="str" cm="1">
        <f t="array" ref="AB230">IFERROR(INDEX(InTutoring[],SMALL(IF(InTutoring[Unit 4 Post-Test 5]="Yes",ROW(AssessmentData[])-1),ROW(228:228)),1),"")</f>
        <v/>
      </c>
      <c r="AC230" s="132"/>
      <c r="AD230" s="129" t="str" cm="1">
        <f t="array" ref="AD230">IFERROR(INDEX(InTutoring[],SMALL(IF(InTutoring[Unit 4 Assessment]="Yes",ROW(AssessmentData[])-1),ROW(228:228)),1),"")</f>
        <v/>
      </c>
      <c r="AE230" s="129" t="str" cm="1">
        <f t="array" ref="AE230">IFERROR(INDEX(InTutoring[],SMALL(IF(InTutoring[Unit 5 Post-Test 1]="Yes",ROW(AssessmentData[])-1),ROW(228:228)),1),"")</f>
        <v/>
      </c>
      <c r="AF230" s="129" t="str" cm="1">
        <f t="array" ref="AF230">IFERROR(INDEX(InTutoring[],SMALL(IF(InTutoring[Unit 5 Post-Test 2]="Yes",ROW(AssessmentData[])-1),ROW(228:228)),1),"")</f>
        <v/>
      </c>
      <c r="AG230" s="129" t="str" cm="1">
        <f t="array" ref="AG230">IFERROR(INDEX(InTutoring[],SMALL(IF(InTutoring[Unit 5 Post-Test 3]="Yes",ROW(AssessmentData[])-1),ROW(228:228)),1),"")</f>
        <v/>
      </c>
      <c r="AH230" s="129" t="str" cm="1">
        <f t="array" ref="AH230">IFERROR(INDEX(InTutoring[],SMALL(IF(InTutoring[Unit 5 Post-Test 4]="Yes",ROW(AssessmentData[])-1),ROW(228:228)),1),"")</f>
        <v/>
      </c>
      <c r="AI230" s="129" t="str" cm="1">
        <f t="array" ref="AI230">IFERROR(INDEX(InTutoring[],SMALL(IF(InTutoring[Unit 5 Post-Test 5]="Yes",ROW(AssessmentData[])-1),ROW(228:228)),1),"")</f>
        <v/>
      </c>
      <c r="AJ230" s="132"/>
      <c r="AK230" s="129" t="str" cm="1">
        <f t="array" ref="AK230">IFERROR(INDEX(InTutoring[],SMALL(IF(InTutoring[Unit 5 Assessment]="Yes",ROW(AssessmentData[])-1),ROW(228:228)),1),"")</f>
        <v/>
      </c>
      <c r="AL230" s="129" t="str" cm="1">
        <f t="array" ref="AL230">IFERROR(INDEX(InTutoring[],SMALL(IF(InTutoring[Unit 6 Post-Test 1]="Yes",ROW(AssessmentData[])-1),ROW(228:228)),1),"")</f>
        <v/>
      </c>
      <c r="AM230" s="129" t="str" cm="1">
        <f t="array" ref="AM230">IFERROR(INDEX(InTutoring[],SMALL(IF(InTutoring[Unit 6 Post-Test 2]="Yes",ROW(AssessmentData[])-1),ROW(228:228)),1),"")</f>
        <v/>
      </c>
      <c r="AN230" s="129" t="str" cm="1">
        <f t="array" ref="AN230">IFERROR(INDEX(InTutoring[],SMALL(IF(InTutoring[Unit 6 Post-Test 3]="Yes",ROW(AssessmentData[])-1),ROW(228:228)),1),"")</f>
        <v/>
      </c>
      <c r="AO230" s="129" t="str" cm="1">
        <f t="array" ref="AO230">IFERROR(INDEX(InTutoring[],SMALL(IF(InTutoring[Unit 6 Post-Test 4]="Yes",ROW(AssessmentData[])-1),ROW(228:228)),1),"")</f>
        <v/>
      </c>
      <c r="AP230" s="129" t="str" cm="1">
        <f t="array" ref="AP230">IFERROR(INDEX(InTutoring[],SMALL(IF(InTutoring[Unit 6 Post-Test 5]="Yes",ROW(AssessmentData[])-1),ROW(228:228)),1),"")</f>
        <v/>
      </c>
    </row>
    <row r="231" spans="2:42" x14ac:dyDescent="0.25">
      <c r="B231" s="129" t="str" cm="1">
        <f t="array" ref="B231">IFERROR(INDEX(InTutoring[],SMALL(IF(InTutoring[BOY Benchmark]="Yes",ROW(AssessmentData[])-1),ROW(229:229)),1),"")</f>
        <v/>
      </c>
      <c r="C231" s="129" t="str" cm="1">
        <f t="array" ref="C231">IFERROR(INDEX(InTutoring[],SMALL(IF(InTutoring[Unit 1 Post-Test 1]="Yes",ROW(AssessmentData[])-1),ROW(229:229)),1),"")</f>
        <v/>
      </c>
      <c r="D231" s="129" t="str" cm="1">
        <f t="array" ref="D231">IFERROR(INDEX(InTutoring[],SMALL(IF(InTutoring[Unit 1 Post-Test 2]="Yes",ROW(AssessmentData[])-1),ROW(229:229)),1),"")</f>
        <v/>
      </c>
      <c r="E231" s="129" t="str" cm="1">
        <f t="array" ref="E231">IFERROR(INDEX(InTutoring[],SMALL(IF(InTutoring[Unit 1 Post-Test 3]="Yes",ROW(AssessmentData[])-1),ROW(229:229)),1),"")</f>
        <v/>
      </c>
      <c r="F231" s="129" t="str" cm="1">
        <f t="array" ref="F231">IFERROR(INDEX(InTutoring[],SMALL(IF(InTutoring[Unit 1 Post-Test 4]="Yes",ROW(AssessmentData[])-1),ROW(229:229)),1),"")</f>
        <v/>
      </c>
      <c r="G231" s="131"/>
      <c r="H231" s="132"/>
      <c r="I231" s="129" t="str" cm="1">
        <f t="array" ref="I231">IFERROR(INDEX(InTutoring[],SMALL(IF(InTutoring[Unit 1 Assessment]="Yes",ROW(AssessmentData[])-1),ROW(229:229)),1),"")</f>
        <v/>
      </c>
      <c r="J231" s="129" t="str" cm="1">
        <f t="array" ref="J231">IFERROR(INDEX(InTutoring[],SMALL(IF(InTutoring[Unit 2 Post-Test 1]="Yes",ROW(AssessmentData[])-1),ROW(229:229)),1),"")</f>
        <v/>
      </c>
      <c r="K231" s="129" t="str" cm="1">
        <f t="array" ref="K231">IFERROR(INDEX(InTutoring[],SMALL(IF(InTutoring[Unit 2 Post-Test 2]="Yes",ROW(AssessmentData[])-1),ROW(229:229)),1),"")</f>
        <v/>
      </c>
      <c r="L231" s="129" t="str" cm="1">
        <f t="array" ref="L231">IFERROR(INDEX(InTutoring[],SMALL(IF(InTutoring[Unit 2 Post-Test 3]="Yes",ROW(AssessmentData[])-1),ROW(229:229)),1),"")</f>
        <v/>
      </c>
      <c r="M231" s="129" t="str" cm="1">
        <f t="array" ref="M231">IFERROR(INDEX(InTutoring[],SMALL(IF(InTutoring[Unit 2 Post-Test 4]="Yes",ROW(AssessmentData[])-1),ROW(229:229)),1),"")</f>
        <v/>
      </c>
      <c r="N231" s="129" t="str" cm="1">
        <f t="array" ref="N231">IFERROR(INDEX(InTutoring[],SMALL(IF(InTutoring[Unit 2 Post-Test 5]="Yes",ROW(AssessmentData[])-1),ROW(229:229)),1),"")</f>
        <v/>
      </c>
      <c r="O231" s="132"/>
      <c r="P231" s="129" t="str" cm="1">
        <f t="array" ref="P231">IFERROR(INDEX(InTutoring[],SMALL(IF(InTutoring[Unit 2 Assessment]="Yes",ROW(AssessmentData[])-1),ROW(229:229)),1),"")</f>
        <v/>
      </c>
      <c r="Q231" s="129" t="str" cm="1">
        <f t="array" ref="Q231">IFERROR(INDEX(InTutoring[],SMALL(IF(InTutoring[Unit 3 Post-Test 1]="Yes",ROW(AssessmentData[])-1),ROW(229:229)),1),"")</f>
        <v/>
      </c>
      <c r="R231" s="129" t="str" cm="1">
        <f t="array" ref="R231">IFERROR(INDEX(InTutoring[],SMALL(IF(InTutoring[Unit 3 Post-Test 2]="Yes",ROW(AssessmentData[])-1),ROW(229:229)),1),"")</f>
        <v/>
      </c>
      <c r="S231" s="129" t="str" cm="1">
        <f t="array" ref="S231">IFERROR(INDEX(InTutoring[],SMALL(IF(InTutoring[Unit 3 Post-Test 3]="Yes",ROW(AssessmentData[])-1),ROW(229:229)),1),"")</f>
        <v/>
      </c>
      <c r="T231" s="129" t="str" cm="1">
        <f t="array" ref="T231">IFERROR(INDEX(InTutoring[],SMALL(IF(InTutoring[Unit 3 Post-Test 4]="Yes",ROW(AssessmentData[])-1),ROW(229:229)),1),"")</f>
        <v/>
      </c>
      <c r="U231" s="129" t="str" cm="1">
        <f t="array" ref="U231">IFERROR(INDEX(InTutoring[],SMALL(IF(InTutoring[Unit 3 Post-Test 5]="Yes",ROW(AssessmentData[])-1),ROW(229:229)),1),"")</f>
        <v/>
      </c>
      <c r="V231" s="132"/>
      <c r="W231" s="129" t="str" cm="1">
        <f t="array" ref="W231">IFERROR(INDEX(InTutoring[],SMALL(IF(InTutoring[Unit 3 Assessment]="Yes",ROW(AssessmentData[])-1),ROW(229:229)),1),"")</f>
        <v/>
      </c>
      <c r="X231" s="129" t="str" cm="1">
        <f t="array" ref="X231">IFERROR(INDEX(InTutoring[],SMALL(IF(InTutoring[Unit 4 Post-Test 1]="Yes",ROW(AssessmentData[])-1),ROW(229:229)),1),"")</f>
        <v/>
      </c>
      <c r="Y231" s="129" t="str" cm="1">
        <f t="array" ref="Y231">IFERROR(INDEX(InTutoring[],SMALL(IF(InTutoring[Unit 4 Post-Test 2]="Yes",ROW(AssessmentData[])-1),ROW(229:229)),1),"")</f>
        <v/>
      </c>
      <c r="Z231" s="129" t="str" cm="1">
        <f t="array" ref="Z231">IFERROR(INDEX(InTutoring[],SMALL(IF(InTutoring[Unit 4 Post-Test 3]="Yes",ROW(AssessmentData[])-1),ROW(229:229)),1),"")</f>
        <v/>
      </c>
      <c r="AA231" s="129" t="str" cm="1">
        <f t="array" ref="AA231">IFERROR(INDEX(InTutoring[],SMALL(IF(InTutoring[Unit 4 Post-Test 4]="Yes",ROW(AssessmentData[])-1),ROW(229:229)),1),"")</f>
        <v/>
      </c>
      <c r="AB231" s="129" t="str" cm="1">
        <f t="array" ref="AB231">IFERROR(INDEX(InTutoring[],SMALL(IF(InTutoring[Unit 4 Post-Test 5]="Yes",ROW(AssessmentData[])-1),ROW(229:229)),1),"")</f>
        <v/>
      </c>
      <c r="AC231" s="132"/>
      <c r="AD231" s="129" t="str" cm="1">
        <f t="array" ref="AD231">IFERROR(INDEX(InTutoring[],SMALL(IF(InTutoring[Unit 4 Assessment]="Yes",ROW(AssessmentData[])-1),ROW(229:229)),1),"")</f>
        <v/>
      </c>
      <c r="AE231" s="129" t="str" cm="1">
        <f t="array" ref="AE231">IFERROR(INDEX(InTutoring[],SMALL(IF(InTutoring[Unit 5 Post-Test 1]="Yes",ROW(AssessmentData[])-1),ROW(229:229)),1),"")</f>
        <v/>
      </c>
      <c r="AF231" s="129" t="str" cm="1">
        <f t="array" ref="AF231">IFERROR(INDEX(InTutoring[],SMALL(IF(InTutoring[Unit 5 Post-Test 2]="Yes",ROW(AssessmentData[])-1),ROW(229:229)),1),"")</f>
        <v/>
      </c>
      <c r="AG231" s="129" t="str" cm="1">
        <f t="array" ref="AG231">IFERROR(INDEX(InTutoring[],SMALL(IF(InTutoring[Unit 5 Post-Test 3]="Yes",ROW(AssessmentData[])-1),ROW(229:229)),1),"")</f>
        <v/>
      </c>
      <c r="AH231" s="129" t="str" cm="1">
        <f t="array" ref="AH231">IFERROR(INDEX(InTutoring[],SMALL(IF(InTutoring[Unit 5 Post-Test 4]="Yes",ROW(AssessmentData[])-1),ROW(229:229)),1),"")</f>
        <v/>
      </c>
      <c r="AI231" s="129" t="str" cm="1">
        <f t="array" ref="AI231">IFERROR(INDEX(InTutoring[],SMALL(IF(InTutoring[Unit 5 Post-Test 5]="Yes",ROW(AssessmentData[])-1),ROW(229:229)),1),"")</f>
        <v/>
      </c>
      <c r="AJ231" s="132"/>
      <c r="AK231" s="129" t="str" cm="1">
        <f t="array" ref="AK231">IFERROR(INDEX(InTutoring[],SMALL(IF(InTutoring[Unit 5 Assessment]="Yes",ROW(AssessmentData[])-1),ROW(229:229)),1),"")</f>
        <v/>
      </c>
      <c r="AL231" s="129" t="str" cm="1">
        <f t="array" ref="AL231">IFERROR(INDEX(InTutoring[],SMALL(IF(InTutoring[Unit 6 Post-Test 1]="Yes",ROW(AssessmentData[])-1),ROW(229:229)),1),"")</f>
        <v/>
      </c>
      <c r="AM231" s="129" t="str" cm="1">
        <f t="array" ref="AM231">IFERROR(INDEX(InTutoring[],SMALL(IF(InTutoring[Unit 6 Post-Test 2]="Yes",ROW(AssessmentData[])-1),ROW(229:229)),1),"")</f>
        <v/>
      </c>
      <c r="AN231" s="129" t="str" cm="1">
        <f t="array" ref="AN231">IFERROR(INDEX(InTutoring[],SMALL(IF(InTutoring[Unit 6 Post-Test 3]="Yes",ROW(AssessmentData[])-1),ROW(229:229)),1),"")</f>
        <v/>
      </c>
      <c r="AO231" s="129" t="str" cm="1">
        <f t="array" ref="AO231">IFERROR(INDEX(InTutoring[],SMALL(IF(InTutoring[Unit 6 Post-Test 4]="Yes",ROW(AssessmentData[])-1),ROW(229:229)),1),"")</f>
        <v/>
      </c>
      <c r="AP231" s="129" t="str" cm="1">
        <f t="array" ref="AP231">IFERROR(INDEX(InTutoring[],SMALL(IF(InTutoring[Unit 6 Post-Test 5]="Yes",ROW(AssessmentData[])-1),ROW(229:229)),1),"")</f>
        <v/>
      </c>
    </row>
    <row r="232" spans="2:42" x14ac:dyDescent="0.25">
      <c r="B232" s="129" t="str" cm="1">
        <f t="array" ref="B232">IFERROR(INDEX(InTutoring[],SMALL(IF(InTutoring[BOY Benchmark]="Yes",ROW(AssessmentData[])-1),ROW(230:230)),1),"")</f>
        <v/>
      </c>
      <c r="C232" s="129" t="str" cm="1">
        <f t="array" ref="C232">IFERROR(INDEX(InTutoring[],SMALL(IF(InTutoring[Unit 1 Post-Test 1]="Yes",ROW(AssessmentData[])-1),ROW(230:230)),1),"")</f>
        <v/>
      </c>
      <c r="D232" s="129" t="str" cm="1">
        <f t="array" ref="D232">IFERROR(INDEX(InTutoring[],SMALL(IF(InTutoring[Unit 1 Post-Test 2]="Yes",ROW(AssessmentData[])-1),ROW(230:230)),1),"")</f>
        <v/>
      </c>
      <c r="E232" s="129" t="str" cm="1">
        <f t="array" ref="E232">IFERROR(INDEX(InTutoring[],SMALL(IF(InTutoring[Unit 1 Post-Test 3]="Yes",ROW(AssessmentData[])-1),ROW(230:230)),1),"")</f>
        <v/>
      </c>
      <c r="F232" s="129" t="str" cm="1">
        <f t="array" ref="F232">IFERROR(INDEX(InTutoring[],SMALL(IF(InTutoring[Unit 1 Post-Test 4]="Yes",ROW(AssessmentData[])-1),ROW(230:230)),1),"")</f>
        <v/>
      </c>
      <c r="G232" s="131"/>
      <c r="H232" s="132"/>
      <c r="I232" s="129" t="str" cm="1">
        <f t="array" ref="I232">IFERROR(INDEX(InTutoring[],SMALL(IF(InTutoring[Unit 1 Assessment]="Yes",ROW(AssessmentData[])-1),ROW(230:230)),1),"")</f>
        <v/>
      </c>
      <c r="J232" s="129" t="str" cm="1">
        <f t="array" ref="J232">IFERROR(INDEX(InTutoring[],SMALL(IF(InTutoring[Unit 2 Post-Test 1]="Yes",ROW(AssessmentData[])-1),ROW(230:230)),1),"")</f>
        <v/>
      </c>
      <c r="K232" s="129" t="str" cm="1">
        <f t="array" ref="K232">IFERROR(INDEX(InTutoring[],SMALL(IF(InTutoring[Unit 2 Post-Test 2]="Yes",ROW(AssessmentData[])-1),ROW(230:230)),1),"")</f>
        <v/>
      </c>
      <c r="L232" s="129" t="str" cm="1">
        <f t="array" ref="L232">IFERROR(INDEX(InTutoring[],SMALL(IF(InTutoring[Unit 2 Post-Test 3]="Yes",ROW(AssessmentData[])-1),ROW(230:230)),1),"")</f>
        <v/>
      </c>
      <c r="M232" s="129" t="str" cm="1">
        <f t="array" ref="M232">IFERROR(INDEX(InTutoring[],SMALL(IF(InTutoring[Unit 2 Post-Test 4]="Yes",ROW(AssessmentData[])-1),ROW(230:230)),1),"")</f>
        <v/>
      </c>
      <c r="N232" s="129" t="str" cm="1">
        <f t="array" ref="N232">IFERROR(INDEX(InTutoring[],SMALL(IF(InTutoring[Unit 2 Post-Test 5]="Yes",ROW(AssessmentData[])-1),ROW(230:230)),1),"")</f>
        <v/>
      </c>
      <c r="O232" s="132"/>
      <c r="P232" s="129" t="str" cm="1">
        <f t="array" ref="P232">IFERROR(INDEX(InTutoring[],SMALL(IF(InTutoring[Unit 2 Assessment]="Yes",ROW(AssessmentData[])-1),ROW(230:230)),1),"")</f>
        <v/>
      </c>
      <c r="Q232" s="129" t="str" cm="1">
        <f t="array" ref="Q232">IFERROR(INDEX(InTutoring[],SMALL(IF(InTutoring[Unit 3 Post-Test 1]="Yes",ROW(AssessmentData[])-1),ROW(230:230)),1),"")</f>
        <v/>
      </c>
      <c r="R232" s="129" t="str" cm="1">
        <f t="array" ref="R232">IFERROR(INDEX(InTutoring[],SMALL(IF(InTutoring[Unit 3 Post-Test 2]="Yes",ROW(AssessmentData[])-1),ROW(230:230)),1),"")</f>
        <v/>
      </c>
      <c r="S232" s="129" t="str" cm="1">
        <f t="array" ref="S232">IFERROR(INDEX(InTutoring[],SMALL(IF(InTutoring[Unit 3 Post-Test 3]="Yes",ROW(AssessmentData[])-1),ROW(230:230)),1),"")</f>
        <v/>
      </c>
      <c r="T232" s="129" t="str" cm="1">
        <f t="array" ref="T232">IFERROR(INDEX(InTutoring[],SMALL(IF(InTutoring[Unit 3 Post-Test 4]="Yes",ROW(AssessmentData[])-1),ROW(230:230)),1),"")</f>
        <v/>
      </c>
      <c r="U232" s="129" t="str" cm="1">
        <f t="array" ref="U232">IFERROR(INDEX(InTutoring[],SMALL(IF(InTutoring[Unit 3 Post-Test 5]="Yes",ROW(AssessmentData[])-1),ROW(230:230)),1),"")</f>
        <v/>
      </c>
      <c r="V232" s="132"/>
      <c r="W232" s="129" t="str" cm="1">
        <f t="array" ref="W232">IFERROR(INDEX(InTutoring[],SMALL(IF(InTutoring[Unit 3 Assessment]="Yes",ROW(AssessmentData[])-1),ROW(230:230)),1),"")</f>
        <v/>
      </c>
      <c r="X232" s="129" t="str" cm="1">
        <f t="array" ref="X232">IFERROR(INDEX(InTutoring[],SMALL(IF(InTutoring[Unit 4 Post-Test 1]="Yes",ROW(AssessmentData[])-1),ROW(230:230)),1),"")</f>
        <v/>
      </c>
      <c r="Y232" s="129" t="str" cm="1">
        <f t="array" ref="Y232">IFERROR(INDEX(InTutoring[],SMALL(IF(InTutoring[Unit 4 Post-Test 2]="Yes",ROW(AssessmentData[])-1),ROW(230:230)),1),"")</f>
        <v/>
      </c>
      <c r="Z232" s="129" t="str" cm="1">
        <f t="array" ref="Z232">IFERROR(INDEX(InTutoring[],SMALL(IF(InTutoring[Unit 4 Post-Test 3]="Yes",ROW(AssessmentData[])-1),ROW(230:230)),1),"")</f>
        <v/>
      </c>
      <c r="AA232" s="129" t="str" cm="1">
        <f t="array" ref="AA232">IFERROR(INDEX(InTutoring[],SMALL(IF(InTutoring[Unit 4 Post-Test 4]="Yes",ROW(AssessmentData[])-1),ROW(230:230)),1),"")</f>
        <v/>
      </c>
      <c r="AB232" s="129" t="str" cm="1">
        <f t="array" ref="AB232">IFERROR(INDEX(InTutoring[],SMALL(IF(InTutoring[Unit 4 Post-Test 5]="Yes",ROW(AssessmentData[])-1),ROW(230:230)),1),"")</f>
        <v/>
      </c>
      <c r="AC232" s="132"/>
      <c r="AD232" s="129" t="str" cm="1">
        <f t="array" ref="AD232">IFERROR(INDEX(InTutoring[],SMALL(IF(InTutoring[Unit 4 Assessment]="Yes",ROW(AssessmentData[])-1),ROW(230:230)),1),"")</f>
        <v/>
      </c>
      <c r="AE232" s="129" t="str" cm="1">
        <f t="array" ref="AE232">IFERROR(INDEX(InTutoring[],SMALL(IF(InTutoring[Unit 5 Post-Test 1]="Yes",ROW(AssessmentData[])-1),ROW(230:230)),1),"")</f>
        <v/>
      </c>
      <c r="AF232" s="129" t="str" cm="1">
        <f t="array" ref="AF232">IFERROR(INDEX(InTutoring[],SMALL(IF(InTutoring[Unit 5 Post-Test 2]="Yes",ROW(AssessmentData[])-1),ROW(230:230)),1),"")</f>
        <v/>
      </c>
      <c r="AG232" s="129" t="str" cm="1">
        <f t="array" ref="AG232">IFERROR(INDEX(InTutoring[],SMALL(IF(InTutoring[Unit 5 Post-Test 3]="Yes",ROW(AssessmentData[])-1),ROW(230:230)),1),"")</f>
        <v/>
      </c>
      <c r="AH232" s="129" t="str" cm="1">
        <f t="array" ref="AH232">IFERROR(INDEX(InTutoring[],SMALL(IF(InTutoring[Unit 5 Post-Test 4]="Yes",ROW(AssessmentData[])-1),ROW(230:230)),1),"")</f>
        <v/>
      </c>
      <c r="AI232" s="129" t="str" cm="1">
        <f t="array" ref="AI232">IFERROR(INDEX(InTutoring[],SMALL(IF(InTutoring[Unit 5 Post-Test 5]="Yes",ROW(AssessmentData[])-1),ROW(230:230)),1),"")</f>
        <v/>
      </c>
      <c r="AJ232" s="132"/>
      <c r="AK232" s="129" t="str" cm="1">
        <f t="array" ref="AK232">IFERROR(INDEX(InTutoring[],SMALL(IF(InTutoring[Unit 5 Assessment]="Yes",ROW(AssessmentData[])-1),ROW(230:230)),1),"")</f>
        <v/>
      </c>
      <c r="AL232" s="129" t="str" cm="1">
        <f t="array" ref="AL232">IFERROR(INDEX(InTutoring[],SMALL(IF(InTutoring[Unit 6 Post-Test 1]="Yes",ROW(AssessmentData[])-1),ROW(230:230)),1),"")</f>
        <v/>
      </c>
      <c r="AM232" s="129" t="str" cm="1">
        <f t="array" ref="AM232">IFERROR(INDEX(InTutoring[],SMALL(IF(InTutoring[Unit 6 Post-Test 2]="Yes",ROW(AssessmentData[])-1),ROW(230:230)),1),"")</f>
        <v/>
      </c>
      <c r="AN232" s="129" t="str" cm="1">
        <f t="array" ref="AN232">IFERROR(INDEX(InTutoring[],SMALL(IF(InTutoring[Unit 6 Post-Test 3]="Yes",ROW(AssessmentData[])-1),ROW(230:230)),1),"")</f>
        <v/>
      </c>
      <c r="AO232" s="129" t="str" cm="1">
        <f t="array" ref="AO232">IFERROR(INDEX(InTutoring[],SMALL(IF(InTutoring[Unit 6 Post-Test 4]="Yes",ROW(AssessmentData[])-1),ROW(230:230)),1),"")</f>
        <v/>
      </c>
      <c r="AP232" s="129" t="str" cm="1">
        <f t="array" ref="AP232">IFERROR(INDEX(InTutoring[],SMALL(IF(InTutoring[Unit 6 Post-Test 5]="Yes",ROW(AssessmentData[])-1),ROW(230:230)),1),"")</f>
        <v/>
      </c>
    </row>
    <row r="233" spans="2:42" x14ac:dyDescent="0.25">
      <c r="B233" s="129" t="str" cm="1">
        <f t="array" ref="B233">IFERROR(INDEX(InTutoring[],SMALL(IF(InTutoring[BOY Benchmark]="Yes",ROW(AssessmentData[])-1),ROW(231:231)),1),"")</f>
        <v/>
      </c>
      <c r="C233" s="129" t="str" cm="1">
        <f t="array" ref="C233">IFERROR(INDEX(InTutoring[],SMALL(IF(InTutoring[Unit 1 Post-Test 1]="Yes",ROW(AssessmentData[])-1),ROW(231:231)),1),"")</f>
        <v/>
      </c>
      <c r="D233" s="129" t="str" cm="1">
        <f t="array" ref="D233">IFERROR(INDEX(InTutoring[],SMALL(IF(InTutoring[Unit 1 Post-Test 2]="Yes",ROW(AssessmentData[])-1),ROW(231:231)),1),"")</f>
        <v/>
      </c>
      <c r="E233" s="129" t="str" cm="1">
        <f t="array" ref="E233">IFERROR(INDEX(InTutoring[],SMALL(IF(InTutoring[Unit 1 Post-Test 3]="Yes",ROW(AssessmentData[])-1),ROW(231:231)),1),"")</f>
        <v/>
      </c>
      <c r="F233" s="129" t="str" cm="1">
        <f t="array" ref="F233">IFERROR(INDEX(InTutoring[],SMALL(IF(InTutoring[Unit 1 Post-Test 4]="Yes",ROW(AssessmentData[])-1),ROW(231:231)),1),"")</f>
        <v/>
      </c>
      <c r="G233" s="131"/>
      <c r="H233" s="132"/>
      <c r="I233" s="129" t="str" cm="1">
        <f t="array" ref="I233">IFERROR(INDEX(InTutoring[],SMALL(IF(InTutoring[Unit 1 Assessment]="Yes",ROW(AssessmentData[])-1),ROW(231:231)),1),"")</f>
        <v/>
      </c>
      <c r="J233" s="129" t="str" cm="1">
        <f t="array" ref="J233">IFERROR(INDEX(InTutoring[],SMALL(IF(InTutoring[Unit 2 Post-Test 1]="Yes",ROW(AssessmentData[])-1),ROW(231:231)),1),"")</f>
        <v/>
      </c>
      <c r="K233" s="129" t="str" cm="1">
        <f t="array" ref="K233">IFERROR(INDEX(InTutoring[],SMALL(IF(InTutoring[Unit 2 Post-Test 2]="Yes",ROW(AssessmentData[])-1),ROW(231:231)),1),"")</f>
        <v/>
      </c>
      <c r="L233" s="129" t="str" cm="1">
        <f t="array" ref="L233">IFERROR(INDEX(InTutoring[],SMALL(IF(InTutoring[Unit 2 Post-Test 3]="Yes",ROW(AssessmentData[])-1),ROW(231:231)),1),"")</f>
        <v/>
      </c>
      <c r="M233" s="129" t="str" cm="1">
        <f t="array" ref="M233">IFERROR(INDEX(InTutoring[],SMALL(IF(InTutoring[Unit 2 Post-Test 4]="Yes",ROW(AssessmentData[])-1),ROW(231:231)),1),"")</f>
        <v/>
      </c>
      <c r="N233" s="129" t="str" cm="1">
        <f t="array" ref="N233">IFERROR(INDEX(InTutoring[],SMALL(IF(InTutoring[Unit 2 Post-Test 5]="Yes",ROW(AssessmentData[])-1),ROW(231:231)),1),"")</f>
        <v/>
      </c>
      <c r="O233" s="132"/>
      <c r="P233" s="129" t="str" cm="1">
        <f t="array" ref="P233">IFERROR(INDEX(InTutoring[],SMALL(IF(InTutoring[Unit 2 Assessment]="Yes",ROW(AssessmentData[])-1),ROW(231:231)),1),"")</f>
        <v/>
      </c>
      <c r="Q233" s="129" t="str" cm="1">
        <f t="array" ref="Q233">IFERROR(INDEX(InTutoring[],SMALL(IF(InTutoring[Unit 3 Post-Test 1]="Yes",ROW(AssessmentData[])-1),ROW(231:231)),1),"")</f>
        <v/>
      </c>
      <c r="R233" s="129" t="str" cm="1">
        <f t="array" ref="R233">IFERROR(INDEX(InTutoring[],SMALL(IF(InTutoring[Unit 3 Post-Test 2]="Yes",ROW(AssessmentData[])-1),ROW(231:231)),1),"")</f>
        <v/>
      </c>
      <c r="S233" s="129" t="str" cm="1">
        <f t="array" ref="S233">IFERROR(INDEX(InTutoring[],SMALL(IF(InTutoring[Unit 3 Post-Test 3]="Yes",ROW(AssessmentData[])-1),ROW(231:231)),1),"")</f>
        <v/>
      </c>
      <c r="T233" s="129" t="str" cm="1">
        <f t="array" ref="T233">IFERROR(INDEX(InTutoring[],SMALL(IF(InTutoring[Unit 3 Post-Test 4]="Yes",ROW(AssessmentData[])-1),ROW(231:231)),1),"")</f>
        <v/>
      </c>
      <c r="U233" s="129" t="str" cm="1">
        <f t="array" ref="U233">IFERROR(INDEX(InTutoring[],SMALL(IF(InTutoring[Unit 3 Post-Test 5]="Yes",ROW(AssessmentData[])-1),ROW(231:231)),1),"")</f>
        <v/>
      </c>
      <c r="V233" s="132"/>
      <c r="W233" s="129" t="str" cm="1">
        <f t="array" ref="W233">IFERROR(INDEX(InTutoring[],SMALL(IF(InTutoring[Unit 3 Assessment]="Yes",ROW(AssessmentData[])-1),ROW(231:231)),1),"")</f>
        <v/>
      </c>
      <c r="X233" s="129" t="str" cm="1">
        <f t="array" ref="X233">IFERROR(INDEX(InTutoring[],SMALL(IF(InTutoring[Unit 4 Post-Test 1]="Yes",ROW(AssessmentData[])-1),ROW(231:231)),1),"")</f>
        <v/>
      </c>
      <c r="Y233" s="129" t="str" cm="1">
        <f t="array" ref="Y233">IFERROR(INDEX(InTutoring[],SMALL(IF(InTutoring[Unit 4 Post-Test 2]="Yes",ROW(AssessmentData[])-1),ROW(231:231)),1),"")</f>
        <v/>
      </c>
      <c r="Z233" s="129" t="str" cm="1">
        <f t="array" ref="Z233">IFERROR(INDEX(InTutoring[],SMALL(IF(InTutoring[Unit 4 Post-Test 3]="Yes",ROW(AssessmentData[])-1),ROW(231:231)),1),"")</f>
        <v/>
      </c>
      <c r="AA233" s="129" t="str" cm="1">
        <f t="array" ref="AA233">IFERROR(INDEX(InTutoring[],SMALL(IF(InTutoring[Unit 4 Post-Test 4]="Yes",ROW(AssessmentData[])-1),ROW(231:231)),1),"")</f>
        <v/>
      </c>
      <c r="AB233" s="129" t="str" cm="1">
        <f t="array" ref="AB233">IFERROR(INDEX(InTutoring[],SMALL(IF(InTutoring[Unit 4 Post-Test 5]="Yes",ROW(AssessmentData[])-1),ROW(231:231)),1),"")</f>
        <v/>
      </c>
      <c r="AC233" s="132"/>
      <c r="AD233" s="129" t="str" cm="1">
        <f t="array" ref="AD233">IFERROR(INDEX(InTutoring[],SMALL(IF(InTutoring[Unit 4 Assessment]="Yes",ROW(AssessmentData[])-1),ROW(231:231)),1),"")</f>
        <v/>
      </c>
      <c r="AE233" s="129" t="str" cm="1">
        <f t="array" ref="AE233">IFERROR(INDEX(InTutoring[],SMALL(IF(InTutoring[Unit 5 Post-Test 1]="Yes",ROW(AssessmentData[])-1),ROW(231:231)),1),"")</f>
        <v/>
      </c>
      <c r="AF233" s="129" t="str" cm="1">
        <f t="array" ref="AF233">IFERROR(INDEX(InTutoring[],SMALL(IF(InTutoring[Unit 5 Post-Test 2]="Yes",ROW(AssessmentData[])-1),ROW(231:231)),1),"")</f>
        <v/>
      </c>
      <c r="AG233" s="129" t="str" cm="1">
        <f t="array" ref="AG233">IFERROR(INDEX(InTutoring[],SMALL(IF(InTutoring[Unit 5 Post-Test 3]="Yes",ROW(AssessmentData[])-1),ROW(231:231)),1),"")</f>
        <v/>
      </c>
      <c r="AH233" s="129" t="str" cm="1">
        <f t="array" ref="AH233">IFERROR(INDEX(InTutoring[],SMALL(IF(InTutoring[Unit 5 Post-Test 4]="Yes",ROW(AssessmentData[])-1),ROW(231:231)),1),"")</f>
        <v/>
      </c>
      <c r="AI233" s="129" t="str" cm="1">
        <f t="array" ref="AI233">IFERROR(INDEX(InTutoring[],SMALL(IF(InTutoring[Unit 5 Post-Test 5]="Yes",ROW(AssessmentData[])-1),ROW(231:231)),1),"")</f>
        <v/>
      </c>
      <c r="AJ233" s="132"/>
      <c r="AK233" s="129" t="str" cm="1">
        <f t="array" ref="AK233">IFERROR(INDEX(InTutoring[],SMALL(IF(InTutoring[Unit 5 Assessment]="Yes",ROW(AssessmentData[])-1),ROW(231:231)),1),"")</f>
        <v/>
      </c>
      <c r="AL233" s="129" t="str" cm="1">
        <f t="array" ref="AL233">IFERROR(INDEX(InTutoring[],SMALL(IF(InTutoring[Unit 6 Post-Test 1]="Yes",ROW(AssessmentData[])-1),ROW(231:231)),1),"")</f>
        <v/>
      </c>
      <c r="AM233" s="129" t="str" cm="1">
        <f t="array" ref="AM233">IFERROR(INDEX(InTutoring[],SMALL(IF(InTutoring[Unit 6 Post-Test 2]="Yes",ROW(AssessmentData[])-1),ROW(231:231)),1),"")</f>
        <v/>
      </c>
      <c r="AN233" s="129" t="str" cm="1">
        <f t="array" ref="AN233">IFERROR(INDEX(InTutoring[],SMALL(IF(InTutoring[Unit 6 Post-Test 3]="Yes",ROW(AssessmentData[])-1),ROW(231:231)),1),"")</f>
        <v/>
      </c>
      <c r="AO233" s="129" t="str" cm="1">
        <f t="array" ref="AO233">IFERROR(INDEX(InTutoring[],SMALL(IF(InTutoring[Unit 6 Post-Test 4]="Yes",ROW(AssessmentData[])-1),ROW(231:231)),1),"")</f>
        <v/>
      </c>
      <c r="AP233" s="129" t="str" cm="1">
        <f t="array" ref="AP233">IFERROR(INDEX(InTutoring[],SMALL(IF(InTutoring[Unit 6 Post-Test 5]="Yes",ROW(AssessmentData[])-1),ROW(231:231)),1),"")</f>
        <v/>
      </c>
    </row>
    <row r="234" spans="2:42" x14ac:dyDescent="0.25">
      <c r="B234" s="129" t="str" cm="1">
        <f t="array" ref="B234">IFERROR(INDEX(InTutoring[],SMALL(IF(InTutoring[BOY Benchmark]="Yes",ROW(AssessmentData[])-1),ROW(232:232)),1),"")</f>
        <v/>
      </c>
      <c r="C234" s="129" t="str" cm="1">
        <f t="array" ref="C234">IFERROR(INDEX(InTutoring[],SMALL(IF(InTutoring[Unit 1 Post-Test 1]="Yes",ROW(AssessmentData[])-1),ROW(232:232)),1),"")</f>
        <v/>
      </c>
      <c r="D234" s="129" t="str" cm="1">
        <f t="array" ref="D234">IFERROR(INDEX(InTutoring[],SMALL(IF(InTutoring[Unit 1 Post-Test 2]="Yes",ROW(AssessmentData[])-1),ROW(232:232)),1),"")</f>
        <v/>
      </c>
      <c r="E234" s="129" t="str" cm="1">
        <f t="array" ref="E234">IFERROR(INDEX(InTutoring[],SMALL(IF(InTutoring[Unit 1 Post-Test 3]="Yes",ROW(AssessmentData[])-1),ROW(232:232)),1),"")</f>
        <v/>
      </c>
      <c r="F234" s="129" t="str" cm="1">
        <f t="array" ref="F234">IFERROR(INDEX(InTutoring[],SMALL(IF(InTutoring[Unit 1 Post-Test 4]="Yes",ROW(AssessmentData[])-1),ROW(232:232)),1),"")</f>
        <v/>
      </c>
      <c r="G234" s="131"/>
      <c r="H234" s="132"/>
      <c r="I234" s="129" t="str" cm="1">
        <f t="array" ref="I234">IFERROR(INDEX(InTutoring[],SMALL(IF(InTutoring[Unit 1 Assessment]="Yes",ROW(AssessmentData[])-1),ROW(232:232)),1),"")</f>
        <v/>
      </c>
      <c r="J234" s="129" t="str" cm="1">
        <f t="array" ref="J234">IFERROR(INDEX(InTutoring[],SMALL(IF(InTutoring[Unit 2 Post-Test 1]="Yes",ROW(AssessmentData[])-1),ROW(232:232)),1),"")</f>
        <v/>
      </c>
      <c r="K234" s="129" t="str" cm="1">
        <f t="array" ref="K234">IFERROR(INDEX(InTutoring[],SMALL(IF(InTutoring[Unit 2 Post-Test 2]="Yes",ROW(AssessmentData[])-1),ROW(232:232)),1),"")</f>
        <v/>
      </c>
      <c r="L234" s="129" t="str" cm="1">
        <f t="array" ref="L234">IFERROR(INDEX(InTutoring[],SMALL(IF(InTutoring[Unit 2 Post-Test 3]="Yes",ROW(AssessmentData[])-1),ROW(232:232)),1),"")</f>
        <v/>
      </c>
      <c r="M234" s="129" t="str" cm="1">
        <f t="array" ref="M234">IFERROR(INDEX(InTutoring[],SMALL(IF(InTutoring[Unit 2 Post-Test 4]="Yes",ROW(AssessmentData[])-1),ROW(232:232)),1),"")</f>
        <v/>
      </c>
      <c r="N234" s="129" t="str" cm="1">
        <f t="array" ref="N234">IFERROR(INDEX(InTutoring[],SMALL(IF(InTutoring[Unit 2 Post-Test 5]="Yes",ROW(AssessmentData[])-1),ROW(232:232)),1),"")</f>
        <v/>
      </c>
      <c r="O234" s="132"/>
      <c r="P234" s="129" t="str" cm="1">
        <f t="array" ref="P234">IFERROR(INDEX(InTutoring[],SMALL(IF(InTutoring[Unit 2 Assessment]="Yes",ROW(AssessmentData[])-1),ROW(232:232)),1),"")</f>
        <v/>
      </c>
      <c r="Q234" s="129" t="str" cm="1">
        <f t="array" ref="Q234">IFERROR(INDEX(InTutoring[],SMALL(IF(InTutoring[Unit 3 Post-Test 1]="Yes",ROW(AssessmentData[])-1),ROW(232:232)),1),"")</f>
        <v/>
      </c>
      <c r="R234" s="129" t="str" cm="1">
        <f t="array" ref="R234">IFERROR(INDEX(InTutoring[],SMALL(IF(InTutoring[Unit 3 Post-Test 2]="Yes",ROW(AssessmentData[])-1),ROW(232:232)),1),"")</f>
        <v/>
      </c>
      <c r="S234" s="129" t="str" cm="1">
        <f t="array" ref="S234">IFERROR(INDEX(InTutoring[],SMALL(IF(InTutoring[Unit 3 Post-Test 3]="Yes",ROW(AssessmentData[])-1),ROW(232:232)),1),"")</f>
        <v/>
      </c>
      <c r="T234" s="129" t="str" cm="1">
        <f t="array" ref="T234">IFERROR(INDEX(InTutoring[],SMALL(IF(InTutoring[Unit 3 Post-Test 4]="Yes",ROW(AssessmentData[])-1),ROW(232:232)),1),"")</f>
        <v/>
      </c>
      <c r="U234" s="129" t="str" cm="1">
        <f t="array" ref="U234">IFERROR(INDEX(InTutoring[],SMALL(IF(InTutoring[Unit 3 Post-Test 5]="Yes",ROW(AssessmentData[])-1),ROW(232:232)),1),"")</f>
        <v/>
      </c>
      <c r="V234" s="132"/>
      <c r="W234" s="129" t="str" cm="1">
        <f t="array" ref="W234">IFERROR(INDEX(InTutoring[],SMALL(IF(InTutoring[Unit 3 Assessment]="Yes",ROW(AssessmentData[])-1),ROW(232:232)),1),"")</f>
        <v/>
      </c>
      <c r="X234" s="129" t="str" cm="1">
        <f t="array" ref="X234">IFERROR(INDEX(InTutoring[],SMALL(IF(InTutoring[Unit 4 Post-Test 1]="Yes",ROW(AssessmentData[])-1),ROW(232:232)),1),"")</f>
        <v/>
      </c>
      <c r="Y234" s="129" t="str" cm="1">
        <f t="array" ref="Y234">IFERROR(INDEX(InTutoring[],SMALL(IF(InTutoring[Unit 4 Post-Test 2]="Yes",ROW(AssessmentData[])-1),ROW(232:232)),1),"")</f>
        <v/>
      </c>
      <c r="Z234" s="129" t="str" cm="1">
        <f t="array" ref="Z234">IFERROR(INDEX(InTutoring[],SMALL(IF(InTutoring[Unit 4 Post-Test 3]="Yes",ROW(AssessmentData[])-1),ROW(232:232)),1),"")</f>
        <v/>
      </c>
      <c r="AA234" s="129" t="str" cm="1">
        <f t="array" ref="AA234">IFERROR(INDEX(InTutoring[],SMALL(IF(InTutoring[Unit 4 Post-Test 4]="Yes",ROW(AssessmentData[])-1),ROW(232:232)),1),"")</f>
        <v/>
      </c>
      <c r="AB234" s="129" t="str" cm="1">
        <f t="array" ref="AB234">IFERROR(INDEX(InTutoring[],SMALL(IF(InTutoring[Unit 4 Post-Test 5]="Yes",ROW(AssessmentData[])-1),ROW(232:232)),1),"")</f>
        <v/>
      </c>
      <c r="AC234" s="132"/>
      <c r="AD234" s="129" t="str" cm="1">
        <f t="array" ref="AD234">IFERROR(INDEX(InTutoring[],SMALL(IF(InTutoring[Unit 4 Assessment]="Yes",ROW(AssessmentData[])-1),ROW(232:232)),1),"")</f>
        <v/>
      </c>
      <c r="AE234" s="129" t="str" cm="1">
        <f t="array" ref="AE234">IFERROR(INDEX(InTutoring[],SMALL(IF(InTutoring[Unit 5 Post-Test 1]="Yes",ROW(AssessmentData[])-1),ROW(232:232)),1),"")</f>
        <v/>
      </c>
      <c r="AF234" s="129" t="str" cm="1">
        <f t="array" ref="AF234">IFERROR(INDEX(InTutoring[],SMALL(IF(InTutoring[Unit 5 Post-Test 2]="Yes",ROW(AssessmentData[])-1),ROW(232:232)),1),"")</f>
        <v/>
      </c>
      <c r="AG234" s="129" t="str" cm="1">
        <f t="array" ref="AG234">IFERROR(INDEX(InTutoring[],SMALL(IF(InTutoring[Unit 5 Post-Test 3]="Yes",ROW(AssessmentData[])-1),ROW(232:232)),1),"")</f>
        <v/>
      </c>
      <c r="AH234" s="129" t="str" cm="1">
        <f t="array" ref="AH234">IFERROR(INDEX(InTutoring[],SMALL(IF(InTutoring[Unit 5 Post-Test 4]="Yes",ROW(AssessmentData[])-1),ROW(232:232)),1),"")</f>
        <v/>
      </c>
      <c r="AI234" s="129" t="str" cm="1">
        <f t="array" ref="AI234">IFERROR(INDEX(InTutoring[],SMALL(IF(InTutoring[Unit 5 Post-Test 5]="Yes",ROW(AssessmentData[])-1),ROW(232:232)),1),"")</f>
        <v/>
      </c>
      <c r="AJ234" s="132"/>
      <c r="AK234" s="129" t="str" cm="1">
        <f t="array" ref="AK234">IFERROR(INDEX(InTutoring[],SMALL(IF(InTutoring[Unit 5 Assessment]="Yes",ROW(AssessmentData[])-1),ROW(232:232)),1),"")</f>
        <v/>
      </c>
      <c r="AL234" s="129" t="str" cm="1">
        <f t="array" ref="AL234">IFERROR(INDEX(InTutoring[],SMALL(IF(InTutoring[Unit 6 Post-Test 1]="Yes",ROW(AssessmentData[])-1),ROW(232:232)),1),"")</f>
        <v/>
      </c>
      <c r="AM234" s="129" t="str" cm="1">
        <f t="array" ref="AM234">IFERROR(INDEX(InTutoring[],SMALL(IF(InTutoring[Unit 6 Post-Test 2]="Yes",ROW(AssessmentData[])-1),ROW(232:232)),1),"")</f>
        <v/>
      </c>
      <c r="AN234" s="129" t="str" cm="1">
        <f t="array" ref="AN234">IFERROR(INDEX(InTutoring[],SMALL(IF(InTutoring[Unit 6 Post-Test 3]="Yes",ROW(AssessmentData[])-1),ROW(232:232)),1),"")</f>
        <v/>
      </c>
      <c r="AO234" s="129" t="str" cm="1">
        <f t="array" ref="AO234">IFERROR(INDEX(InTutoring[],SMALL(IF(InTutoring[Unit 6 Post-Test 4]="Yes",ROW(AssessmentData[])-1),ROW(232:232)),1),"")</f>
        <v/>
      </c>
      <c r="AP234" s="129" t="str" cm="1">
        <f t="array" ref="AP234">IFERROR(INDEX(InTutoring[],SMALL(IF(InTutoring[Unit 6 Post-Test 5]="Yes",ROW(AssessmentData[])-1),ROW(232:232)),1),"")</f>
        <v/>
      </c>
    </row>
    <row r="235" spans="2:42" x14ac:dyDescent="0.25">
      <c r="B235" s="129" t="str" cm="1">
        <f t="array" ref="B235">IFERROR(INDEX(InTutoring[],SMALL(IF(InTutoring[BOY Benchmark]="Yes",ROW(AssessmentData[])-1),ROW(233:233)),1),"")</f>
        <v/>
      </c>
      <c r="C235" s="129" t="str" cm="1">
        <f t="array" ref="C235">IFERROR(INDEX(InTutoring[],SMALL(IF(InTutoring[Unit 1 Post-Test 1]="Yes",ROW(AssessmentData[])-1),ROW(233:233)),1),"")</f>
        <v/>
      </c>
      <c r="D235" s="129" t="str" cm="1">
        <f t="array" ref="D235">IFERROR(INDEX(InTutoring[],SMALL(IF(InTutoring[Unit 1 Post-Test 2]="Yes",ROW(AssessmentData[])-1),ROW(233:233)),1),"")</f>
        <v/>
      </c>
      <c r="E235" s="129" t="str" cm="1">
        <f t="array" ref="E235">IFERROR(INDEX(InTutoring[],SMALL(IF(InTutoring[Unit 1 Post-Test 3]="Yes",ROW(AssessmentData[])-1),ROW(233:233)),1),"")</f>
        <v/>
      </c>
      <c r="F235" s="129" t="str" cm="1">
        <f t="array" ref="F235">IFERROR(INDEX(InTutoring[],SMALL(IF(InTutoring[Unit 1 Post-Test 4]="Yes",ROW(AssessmentData[])-1),ROW(233:233)),1),"")</f>
        <v/>
      </c>
      <c r="G235" s="131"/>
      <c r="H235" s="132"/>
      <c r="I235" s="129" t="str" cm="1">
        <f t="array" ref="I235">IFERROR(INDEX(InTutoring[],SMALL(IF(InTutoring[Unit 1 Assessment]="Yes",ROW(AssessmentData[])-1),ROW(233:233)),1),"")</f>
        <v/>
      </c>
      <c r="J235" s="129" t="str" cm="1">
        <f t="array" ref="J235">IFERROR(INDEX(InTutoring[],SMALL(IF(InTutoring[Unit 2 Post-Test 1]="Yes",ROW(AssessmentData[])-1),ROW(233:233)),1),"")</f>
        <v/>
      </c>
      <c r="K235" s="129" t="str" cm="1">
        <f t="array" ref="K235">IFERROR(INDEX(InTutoring[],SMALL(IF(InTutoring[Unit 2 Post-Test 2]="Yes",ROW(AssessmentData[])-1),ROW(233:233)),1),"")</f>
        <v/>
      </c>
      <c r="L235" s="129" t="str" cm="1">
        <f t="array" ref="L235">IFERROR(INDEX(InTutoring[],SMALL(IF(InTutoring[Unit 2 Post-Test 3]="Yes",ROW(AssessmentData[])-1),ROW(233:233)),1),"")</f>
        <v/>
      </c>
      <c r="M235" s="129" t="str" cm="1">
        <f t="array" ref="M235">IFERROR(INDEX(InTutoring[],SMALL(IF(InTutoring[Unit 2 Post-Test 4]="Yes",ROW(AssessmentData[])-1),ROW(233:233)),1),"")</f>
        <v/>
      </c>
      <c r="N235" s="129" t="str" cm="1">
        <f t="array" ref="N235">IFERROR(INDEX(InTutoring[],SMALL(IF(InTutoring[Unit 2 Post-Test 5]="Yes",ROW(AssessmentData[])-1),ROW(233:233)),1),"")</f>
        <v/>
      </c>
      <c r="O235" s="132"/>
      <c r="P235" s="129" t="str" cm="1">
        <f t="array" ref="P235">IFERROR(INDEX(InTutoring[],SMALL(IF(InTutoring[Unit 2 Assessment]="Yes",ROW(AssessmentData[])-1),ROW(233:233)),1),"")</f>
        <v/>
      </c>
      <c r="Q235" s="129" t="str" cm="1">
        <f t="array" ref="Q235">IFERROR(INDEX(InTutoring[],SMALL(IF(InTutoring[Unit 3 Post-Test 1]="Yes",ROW(AssessmentData[])-1),ROW(233:233)),1),"")</f>
        <v/>
      </c>
      <c r="R235" s="129" t="str" cm="1">
        <f t="array" ref="R235">IFERROR(INDEX(InTutoring[],SMALL(IF(InTutoring[Unit 3 Post-Test 2]="Yes",ROW(AssessmentData[])-1),ROW(233:233)),1),"")</f>
        <v/>
      </c>
      <c r="S235" s="129" t="str" cm="1">
        <f t="array" ref="S235">IFERROR(INDEX(InTutoring[],SMALL(IF(InTutoring[Unit 3 Post-Test 3]="Yes",ROW(AssessmentData[])-1),ROW(233:233)),1),"")</f>
        <v/>
      </c>
      <c r="T235" s="129" t="str" cm="1">
        <f t="array" ref="T235">IFERROR(INDEX(InTutoring[],SMALL(IF(InTutoring[Unit 3 Post-Test 4]="Yes",ROW(AssessmentData[])-1),ROW(233:233)),1),"")</f>
        <v/>
      </c>
      <c r="U235" s="129" t="str" cm="1">
        <f t="array" ref="U235">IFERROR(INDEX(InTutoring[],SMALL(IF(InTutoring[Unit 3 Post-Test 5]="Yes",ROW(AssessmentData[])-1),ROW(233:233)),1),"")</f>
        <v/>
      </c>
      <c r="V235" s="132"/>
      <c r="W235" s="129" t="str" cm="1">
        <f t="array" ref="W235">IFERROR(INDEX(InTutoring[],SMALL(IF(InTutoring[Unit 3 Assessment]="Yes",ROW(AssessmentData[])-1),ROW(233:233)),1),"")</f>
        <v/>
      </c>
      <c r="X235" s="129" t="str" cm="1">
        <f t="array" ref="X235">IFERROR(INDEX(InTutoring[],SMALL(IF(InTutoring[Unit 4 Post-Test 1]="Yes",ROW(AssessmentData[])-1),ROW(233:233)),1),"")</f>
        <v/>
      </c>
      <c r="Y235" s="129" t="str" cm="1">
        <f t="array" ref="Y235">IFERROR(INDEX(InTutoring[],SMALL(IF(InTutoring[Unit 4 Post-Test 2]="Yes",ROW(AssessmentData[])-1),ROW(233:233)),1),"")</f>
        <v/>
      </c>
      <c r="Z235" s="129" t="str" cm="1">
        <f t="array" ref="Z235">IFERROR(INDEX(InTutoring[],SMALL(IF(InTutoring[Unit 4 Post-Test 3]="Yes",ROW(AssessmentData[])-1),ROW(233:233)),1),"")</f>
        <v/>
      </c>
      <c r="AA235" s="129" t="str" cm="1">
        <f t="array" ref="AA235">IFERROR(INDEX(InTutoring[],SMALL(IF(InTutoring[Unit 4 Post-Test 4]="Yes",ROW(AssessmentData[])-1),ROW(233:233)),1),"")</f>
        <v/>
      </c>
      <c r="AB235" s="129" t="str" cm="1">
        <f t="array" ref="AB235">IFERROR(INDEX(InTutoring[],SMALL(IF(InTutoring[Unit 4 Post-Test 5]="Yes",ROW(AssessmentData[])-1),ROW(233:233)),1),"")</f>
        <v/>
      </c>
      <c r="AC235" s="132"/>
      <c r="AD235" s="129" t="str" cm="1">
        <f t="array" ref="AD235">IFERROR(INDEX(InTutoring[],SMALL(IF(InTutoring[Unit 4 Assessment]="Yes",ROW(AssessmentData[])-1),ROW(233:233)),1),"")</f>
        <v/>
      </c>
      <c r="AE235" s="129" t="str" cm="1">
        <f t="array" ref="AE235">IFERROR(INDEX(InTutoring[],SMALL(IF(InTutoring[Unit 5 Post-Test 1]="Yes",ROW(AssessmentData[])-1),ROW(233:233)),1),"")</f>
        <v/>
      </c>
      <c r="AF235" s="129" t="str" cm="1">
        <f t="array" ref="AF235">IFERROR(INDEX(InTutoring[],SMALL(IF(InTutoring[Unit 5 Post-Test 2]="Yes",ROW(AssessmentData[])-1),ROW(233:233)),1),"")</f>
        <v/>
      </c>
      <c r="AG235" s="129" t="str" cm="1">
        <f t="array" ref="AG235">IFERROR(INDEX(InTutoring[],SMALL(IF(InTutoring[Unit 5 Post-Test 3]="Yes",ROW(AssessmentData[])-1),ROW(233:233)),1),"")</f>
        <v/>
      </c>
      <c r="AH235" s="129" t="str" cm="1">
        <f t="array" ref="AH235">IFERROR(INDEX(InTutoring[],SMALL(IF(InTutoring[Unit 5 Post-Test 4]="Yes",ROW(AssessmentData[])-1),ROW(233:233)),1),"")</f>
        <v/>
      </c>
      <c r="AI235" s="129" t="str" cm="1">
        <f t="array" ref="AI235">IFERROR(INDEX(InTutoring[],SMALL(IF(InTutoring[Unit 5 Post-Test 5]="Yes",ROW(AssessmentData[])-1),ROW(233:233)),1),"")</f>
        <v/>
      </c>
      <c r="AJ235" s="132"/>
      <c r="AK235" s="129" t="str" cm="1">
        <f t="array" ref="AK235">IFERROR(INDEX(InTutoring[],SMALL(IF(InTutoring[Unit 5 Assessment]="Yes",ROW(AssessmentData[])-1),ROW(233:233)),1),"")</f>
        <v/>
      </c>
      <c r="AL235" s="129" t="str" cm="1">
        <f t="array" ref="AL235">IFERROR(INDEX(InTutoring[],SMALL(IF(InTutoring[Unit 6 Post-Test 1]="Yes",ROW(AssessmentData[])-1),ROW(233:233)),1),"")</f>
        <v/>
      </c>
      <c r="AM235" s="129" t="str" cm="1">
        <f t="array" ref="AM235">IFERROR(INDEX(InTutoring[],SMALL(IF(InTutoring[Unit 6 Post-Test 2]="Yes",ROW(AssessmentData[])-1),ROW(233:233)),1),"")</f>
        <v/>
      </c>
      <c r="AN235" s="129" t="str" cm="1">
        <f t="array" ref="AN235">IFERROR(INDEX(InTutoring[],SMALL(IF(InTutoring[Unit 6 Post-Test 3]="Yes",ROW(AssessmentData[])-1),ROW(233:233)),1),"")</f>
        <v/>
      </c>
      <c r="AO235" s="129" t="str" cm="1">
        <f t="array" ref="AO235">IFERROR(INDEX(InTutoring[],SMALL(IF(InTutoring[Unit 6 Post-Test 4]="Yes",ROW(AssessmentData[])-1),ROW(233:233)),1),"")</f>
        <v/>
      </c>
      <c r="AP235" s="129" t="str" cm="1">
        <f t="array" ref="AP235">IFERROR(INDEX(InTutoring[],SMALL(IF(InTutoring[Unit 6 Post-Test 5]="Yes",ROW(AssessmentData[])-1),ROW(233:233)),1),"")</f>
        <v/>
      </c>
    </row>
    <row r="236" spans="2:42" x14ac:dyDescent="0.25">
      <c r="B236" s="129" t="str" cm="1">
        <f t="array" ref="B236">IFERROR(INDEX(InTutoring[],SMALL(IF(InTutoring[BOY Benchmark]="Yes",ROW(AssessmentData[])-1),ROW(234:234)),1),"")</f>
        <v/>
      </c>
      <c r="C236" s="129" t="str" cm="1">
        <f t="array" ref="C236">IFERROR(INDEX(InTutoring[],SMALL(IF(InTutoring[Unit 1 Post-Test 1]="Yes",ROW(AssessmentData[])-1),ROW(234:234)),1),"")</f>
        <v/>
      </c>
      <c r="D236" s="129" t="str" cm="1">
        <f t="array" ref="D236">IFERROR(INDEX(InTutoring[],SMALL(IF(InTutoring[Unit 1 Post-Test 2]="Yes",ROW(AssessmentData[])-1),ROW(234:234)),1),"")</f>
        <v/>
      </c>
      <c r="E236" s="129" t="str" cm="1">
        <f t="array" ref="E236">IFERROR(INDEX(InTutoring[],SMALL(IF(InTutoring[Unit 1 Post-Test 3]="Yes",ROW(AssessmentData[])-1),ROW(234:234)),1),"")</f>
        <v/>
      </c>
      <c r="F236" s="129" t="str" cm="1">
        <f t="array" ref="F236">IFERROR(INDEX(InTutoring[],SMALL(IF(InTutoring[Unit 1 Post-Test 4]="Yes",ROW(AssessmentData[])-1),ROW(234:234)),1),"")</f>
        <v/>
      </c>
      <c r="G236" s="131"/>
      <c r="H236" s="132"/>
      <c r="I236" s="129" t="str" cm="1">
        <f t="array" ref="I236">IFERROR(INDEX(InTutoring[],SMALL(IF(InTutoring[Unit 1 Assessment]="Yes",ROW(AssessmentData[])-1),ROW(234:234)),1),"")</f>
        <v/>
      </c>
      <c r="J236" s="129" t="str" cm="1">
        <f t="array" ref="J236">IFERROR(INDEX(InTutoring[],SMALL(IF(InTutoring[Unit 2 Post-Test 1]="Yes",ROW(AssessmentData[])-1),ROW(234:234)),1),"")</f>
        <v/>
      </c>
      <c r="K236" s="129" t="str" cm="1">
        <f t="array" ref="K236">IFERROR(INDEX(InTutoring[],SMALL(IF(InTutoring[Unit 2 Post-Test 2]="Yes",ROW(AssessmentData[])-1),ROW(234:234)),1),"")</f>
        <v/>
      </c>
      <c r="L236" s="129" t="str" cm="1">
        <f t="array" ref="L236">IFERROR(INDEX(InTutoring[],SMALL(IF(InTutoring[Unit 2 Post-Test 3]="Yes",ROW(AssessmentData[])-1),ROW(234:234)),1),"")</f>
        <v/>
      </c>
      <c r="M236" s="129" t="str" cm="1">
        <f t="array" ref="M236">IFERROR(INDEX(InTutoring[],SMALL(IF(InTutoring[Unit 2 Post-Test 4]="Yes",ROW(AssessmentData[])-1),ROW(234:234)),1),"")</f>
        <v/>
      </c>
      <c r="N236" s="129" t="str" cm="1">
        <f t="array" ref="N236">IFERROR(INDEX(InTutoring[],SMALL(IF(InTutoring[Unit 2 Post-Test 5]="Yes",ROW(AssessmentData[])-1),ROW(234:234)),1),"")</f>
        <v/>
      </c>
      <c r="O236" s="132"/>
      <c r="P236" s="129" t="str" cm="1">
        <f t="array" ref="P236">IFERROR(INDEX(InTutoring[],SMALL(IF(InTutoring[Unit 2 Assessment]="Yes",ROW(AssessmentData[])-1),ROW(234:234)),1),"")</f>
        <v/>
      </c>
      <c r="Q236" s="129" t="str" cm="1">
        <f t="array" ref="Q236">IFERROR(INDEX(InTutoring[],SMALL(IF(InTutoring[Unit 3 Post-Test 1]="Yes",ROW(AssessmentData[])-1),ROW(234:234)),1),"")</f>
        <v/>
      </c>
      <c r="R236" s="129" t="str" cm="1">
        <f t="array" ref="R236">IFERROR(INDEX(InTutoring[],SMALL(IF(InTutoring[Unit 3 Post-Test 2]="Yes",ROW(AssessmentData[])-1),ROW(234:234)),1),"")</f>
        <v/>
      </c>
      <c r="S236" s="129" t="str" cm="1">
        <f t="array" ref="S236">IFERROR(INDEX(InTutoring[],SMALL(IF(InTutoring[Unit 3 Post-Test 3]="Yes",ROW(AssessmentData[])-1),ROW(234:234)),1),"")</f>
        <v/>
      </c>
      <c r="T236" s="129" t="str" cm="1">
        <f t="array" ref="T236">IFERROR(INDEX(InTutoring[],SMALL(IF(InTutoring[Unit 3 Post-Test 4]="Yes",ROW(AssessmentData[])-1),ROW(234:234)),1),"")</f>
        <v/>
      </c>
      <c r="U236" s="129" t="str" cm="1">
        <f t="array" ref="U236">IFERROR(INDEX(InTutoring[],SMALL(IF(InTutoring[Unit 3 Post-Test 5]="Yes",ROW(AssessmentData[])-1),ROW(234:234)),1),"")</f>
        <v/>
      </c>
      <c r="V236" s="132"/>
      <c r="W236" s="129" t="str" cm="1">
        <f t="array" ref="W236">IFERROR(INDEX(InTutoring[],SMALL(IF(InTutoring[Unit 3 Assessment]="Yes",ROW(AssessmentData[])-1),ROW(234:234)),1),"")</f>
        <v/>
      </c>
      <c r="X236" s="129" t="str" cm="1">
        <f t="array" ref="X236">IFERROR(INDEX(InTutoring[],SMALL(IF(InTutoring[Unit 4 Post-Test 1]="Yes",ROW(AssessmentData[])-1),ROW(234:234)),1),"")</f>
        <v/>
      </c>
      <c r="Y236" s="129" t="str" cm="1">
        <f t="array" ref="Y236">IFERROR(INDEX(InTutoring[],SMALL(IF(InTutoring[Unit 4 Post-Test 2]="Yes",ROW(AssessmentData[])-1),ROW(234:234)),1),"")</f>
        <v/>
      </c>
      <c r="Z236" s="129" t="str" cm="1">
        <f t="array" ref="Z236">IFERROR(INDEX(InTutoring[],SMALL(IF(InTutoring[Unit 4 Post-Test 3]="Yes",ROW(AssessmentData[])-1),ROW(234:234)),1),"")</f>
        <v/>
      </c>
      <c r="AA236" s="129" t="str" cm="1">
        <f t="array" ref="AA236">IFERROR(INDEX(InTutoring[],SMALL(IF(InTutoring[Unit 4 Post-Test 4]="Yes",ROW(AssessmentData[])-1),ROW(234:234)),1),"")</f>
        <v/>
      </c>
      <c r="AB236" s="129" t="str" cm="1">
        <f t="array" ref="AB236">IFERROR(INDEX(InTutoring[],SMALL(IF(InTutoring[Unit 4 Post-Test 5]="Yes",ROW(AssessmentData[])-1),ROW(234:234)),1),"")</f>
        <v/>
      </c>
      <c r="AC236" s="132"/>
      <c r="AD236" s="129" t="str" cm="1">
        <f t="array" ref="AD236">IFERROR(INDEX(InTutoring[],SMALL(IF(InTutoring[Unit 4 Assessment]="Yes",ROW(AssessmentData[])-1),ROW(234:234)),1),"")</f>
        <v/>
      </c>
      <c r="AE236" s="129" t="str" cm="1">
        <f t="array" ref="AE236">IFERROR(INDEX(InTutoring[],SMALL(IF(InTutoring[Unit 5 Post-Test 1]="Yes",ROW(AssessmentData[])-1),ROW(234:234)),1),"")</f>
        <v/>
      </c>
      <c r="AF236" s="129" t="str" cm="1">
        <f t="array" ref="AF236">IFERROR(INDEX(InTutoring[],SMALL(IF(InTutoring[Unit 5 Post-Test 2]="Yes",ROW(AssessmentData[])-1),ROW(234:234)),1),"")</f>
        <v/>
      </c>
      <c r="AG236" s="129" t="str" cm="1">
        <f t="array" ref="AG236">IFERROR(INDEX(InTutoring[],SMALL(IF(InTutoring[Unit 5 Post-Test 3]="Yes",ROW(AssessmentData[])-1),ROW(234:234)),1),"")</f>
        <v/>
      </c>
      <c r="AH236" s="129" t="str" cm="1">
        <f t="array" ref="AH236">IFERROR(INDEX(InTutoring[],SMALL(IF(InTutoring[Unit 5 Post-Test 4]="Yes",ROW(AssessmentData[])-1),ROW(234:234)),1),"")</f>
        <v/>
      </c>
      <c r="AI236" s="129" t="str" cm="1">
        <f t="array" ref="AI236">IFERROR(INDEX(InTutoring[],SMALL(IF(InTutoring[Unit 5 Post-Test 5]="Yes",ROW(AssessmentData[])-1),ROW(234:234)),1),"")</f>
        <v/>
      </c>
      <c r="AJ236" s="132"/>
      <c r="AK236" s="129" t="str" cm="1">
        <f t="array" ref="AK236">IFERROR(INDEX(InTutoring[],SMALL(IF(InTutoring[Unit 5 Assessment]="Yes",ROW(AssessmentData[])-1),ROW(234:234)),1),"")</f>
        <v/>
      </c>
      <c r="AL236" s="129" t="str" cm="1">
        <f t="array" ref="AL236">IFERROR(INDEX(InTutoring[],SMALL(IF(InTutoring[Unit 6 Post-Test 1]="Yes",ROW(AssessmentData[])-1),ROW(234:234)),1),"")</f>
        <v/>
      </c>
      <c r="AM236" s="129" t="str" cm="1">
        <f t="array" ref="AM236">IFERROR(INDEX(InTutoring[],SMALL(IF(InTutoring[Unit 6 Post-Test 2]="Yes",ROW(AssessmentData[])-1),ROW(234:234)),1),"")</f>
        <v/>
      </c>
      <c r="AN236" s="129" t="str" cm="1">
        <f t="array" ref="AN236">IFERROR(INDEX(InTutoring[],SMALL(IF(InTutoring[Unit 6 Post-Test 3]="Yes",ROW(AssessmentData[])-1),ROW(234:234)),1),"")</f>
        <v/>
      </c>
      <c r="AO236" s="129" t="str" cm="1">
        <f t="array" ref="AO236">IFERROR(INDEX(InTutoring[],SMALL(IF(InTutoring[Unit 6 Post-Test 4]="Yes",ROW(AssessmentData[])-1),ROW(234:234)),1),"")</f>
        <v/>
      </c>
      <c r="AP236" s="129" t="str" cm="1">
        <f t="array" ref="AP236">IFERROR(INDEX(InTutoring[],SMALL(IF(InTutoring[Unit 6 Post-Test 5]="Yes",ROW(AssessmentData[])-1),ROW(234:234)),1),"")</f>
        <v/>
      </c>
    </row>
    <row r="237" spans="2:42" x14ac:dyDescent="0.25">
      <c r="B237" s="129" t="str" cm="1">
        <f t="array" ref="B237">IFERROR(INDEX(InTutoring[],SMALL(IF(InTutoring[BOY Benchmark]="Yes",ROW(AssessmentData[])-1),ROW(235:235)),1),"")</f>
        <v/>
      </c>
      <c r="C237" s="129" t="str" cm="1">
        <f t="array" ref="C237">IFERROR(INDEX(InTutoring[],SMALL(IF(InTutoring[Unit 1 Post-Test 1]="Yes",ROW(AssessmentData[])-1),ROW(235:235)),1),"")</f>
        <v/>
      </c>
      <c r="D237" s="129" t="str" cm="1">
        <f t="array" ref="D237">IFERROR(INDEX(InTutoring[],SMALL(IF(InTutoring[Unit 1 Post-Test 2]="Yes",ROW(AssessmentData[])-1),ROW(235:235)),1),"")</f>
        <v/>
      </c>
      <c r="E237" s="129" t="str" cm="1">
        <f t="array" ref="E237">IFERROR(INDEX(InTutoring[],SMALL(IF(InTutoring[Unit 1 Post-Test 3]="Yes",ROW(AssessmentData[])-1),ROW(235:235)),1),"")</f>
        <v/>
      </c>
      <c r="F237" s="129" t="str" cm="1">
        <f t="array" ref="F237">IFERROR(INDEX(InTutoring[],SMALL(IF(InTutoring[Unit 1 Post-Test 4]="Yes",ROW(AssessmentData[])-1),ROW(235:235)),1),"")</f>
        <v/>
      </c>
      <c r="G237" s="131"/>
      <c r="H237" s="132"/>
      <c r="I237" s="129" t="str" cm="1">
        <f t="array" ref="I237">IFERROR(INDEX(InTutoring[],SMALL(IF(InTutoring[Unit 1 Assessment]="Yes",ROW(AssessmentData[])-1),ROW(235:235)),1),"")</f>
        <v/>
      </c>
      <c r="J237" s="129" t="str" cm="1">
        <f t="array" ref="J237">IFERROR(INDEX(InTutoring[],SMALL(IF(InTutoring[Unit 2 Post-Test 1]="Yes",ROW(AssessmentData[])-1),ROW(235:235)),1),"")</f>
        <v/>
      </c>
      <c r="K237" s="129" t="str" cm="1">
        <f t="array" ref="K237">IFERROR(INDEX(InTutoring[],SMALL(IF(InTutoring[Unit 2 Post-Test 2]="Yes",ROW(AssessmentData[])-1),ROW(235:235)),1),"")</f>
        <v/>
      </c>
      <c r="L237" s="129" t="str" cm="1">
        <f t="array" ref="L237">IFERROR(INDEX(InTutoring[],SMALL(IF(InTutoring[Unit 2 Post-Test 3]="Yes",ROW(AssessmentData[])-1),ROW(235:235)),1),"")</f>
        <v/>
      </c>
      <c r="M237" s="129" t="str" cm="1">
        <f t="array" ref="M237">IFERROR(INDEX(InTutoring[],SMALL(IF(InTutoring[Unit 2 Post-Test 4]="Yes",ROW(AssessmentData[])-1),ROW(235:235)),1),"")</f>
        <v/>
      </c>
      <c r="N237" s="129" t="str" cm="1">
        <f t="array" ref="N237">IFERROR(INDEX(InTutoring[],SMALL(IF(InTutoring[Unit 2 Post-Test 5]="Yes",ROW(AssessmentData[])-1),ROW(235:235)),1),"")</f>
        <v/>
      </c>
      <c r="O237" s="132"/>
      <c r="P237" s="129" t="str" cm="1">
        <f t="array" ref="P237">IFERROR(INDEX(InTutoring[],SMALL(IF(InTutoring[Unit 2 Assessment]="Yes",ROW(AssessmentData[])-1),ROW(235:235)),1),"")</f>
        <v/>
      </c>
      <c r="Q237" s="129" t="str" cm="1">
        <f t="array" ref="Q237">IFERROR(INDEX(InTutoring[],SMALL(IF(InTutoring[Unit 3 Post-Test 1]="Yes",ROW(AssessmentData[])-1),ROW(235:235)),1),"")</f>
        <v/>
      </c>
      <c r="R237" s="129" t="str" cm="1">
        <f t="array" ref="R237">IFERROR(INDEX(InTutoring[],SMALL(IF(InTutoring[Unit 3 Post-Test 2]="Yes",ROW(AssessmentData[])-1),ROW(235:235)),1),"")</f>
        <v/>
      </c>
      <c r="S237" s="129" t="str" cm="1">
        <f t="array" ref="S237">IFERROR(INDEX(InTutoring[],SMALL(IF(InTutoring[Unit 3 Post-Test 3]="Yes",ROW(AssessmentData[])-1),ROW(235:235)),1),"")</f>
        <v/>
      </c>
      <c r="T237" s="129" t="str" cm="1">
        <f t="array" ref="T237">IFERROR(INDEX(InTutoring[],SMALL(IF(InTutoring[Unit 3 Post-Test 4]="Yes",ROW(AssessmentData[])-1),ROW(235:235)),1),"")</f>
        <v/>
      </c>
      <c r="U237" s="129" t="str" cm="1">
        <f t="array" ref="U237">IFERROR(INDEX(InTutoring[],SMALL(IF(InTutoring[Unit 3 Post-Test 5]="Yes",ROW(AssessmentData[])-1),ROW(235:235)),1),"")</f>
        <v/>
      </c>
      <c r="V237" s="132"/>
      <c r="W237" s="129" t="str" cm="1">
        <f t="array" ref="W237">IFERROR(INDEX(InTutoring[],SMALL(IF(InTutoring[Unit 3 Assessment]="Yes",ROW(AssessmentData[])-1),ROW(235:235)),1),"")</f>
        <v/>
      </c>
      <c r="X237" s="129" t="str" cm="1">
        <f t="array" ref="X237">IFERROR(INDEX(InTutoring[],SMALL(IF(InTutoring[Unit 4 Post-Test 1]="Yes",ROW(AssessmentData[])-1),ROW(235:235)),1),"")</f>
        <v/>
      </c>
      <c r="Y237" s="129" t="str" cm="1">
        <f t="array" ref="Y237">IFERROR(INDEX(InTutoring[],SMALL(IF(InTutoring[Unit 4 Post-Test 2]="Yes",ROW(AssessmentData[])-1),ROW(235:235)),1),"")</f>
        <v/>
      </c>
      <c r="Z237" s="129" t="str" cm="1">
        <f t="array" ref="Z237">IFERROR(INDEX(InTutoring[],SMALL(IF(InTutoring[Unit 4 Post-Test 3]="Yes",ROW(AssessmentData[])-1),ROW(235:235)),1),"")</f>
        <v/>
      </c>
      <c r="AA237" s="129" t="str" cm="1">
        <f t="array" ref="AA237">IFERROR(INDEX(InTutoring[],SMALL(IF(InTutoring[Unit 4 Post-Test 4]="Yes",ROW(AssessmentData[])-1),ROW(235:235)),1),"")</f>
        <v/>
      </c>
      <c r="AB237" s="129" t="str" cm="1">
        <f t="array" ref="AB237">IFERROR(INDEX(InTutoring[],SMALL(IF(InTutoring[Unit 4 Post-Test 5]="Yes",ROW(AssessmentData[])-1),ROW(235:235)),1),"")</f>
        <v/>
      </c>
      <c r="AC237" s="132"/>
      <c r="AD237" s="129" t="str" cm="1">
        <f t="array" ref="AD237">IFERROR(INDEX(InTutoring[],SMALL(IF(InTutoring[Unit 4 Assessment]="Yes",ROW(AssessmentData[])-1),ROW(235:235)),1),"")</f>
        <v/>
      </c>
      <c r="AE237" s="129" t="str" cm="1">
        <f t="array" ref="AE237">IFERROR(INDEX(InTutoring[],SMALL(IF(InTutoring[Unit 5 Post-Test 1]="Yes",ROW(AssessmentData[])-1),ROW(235:235)),1),"")</f>
        <v/>
      </c>
      <c r="AF237" s="129" t="str" cm="1">
        <f t="array" ref="AF237">IFERROR(INDEX(InTutoring[],SMALL(IF(InTutoring[Unit 5 Post-Test 2]="Yes",ROW(AssessmentData[])-1),ROW(235:235)),1),"")</f>
        <v/>
      </c>
      <c r="AG237" s="129" t="str" cm="1">
        <f t="array" ref="AG237">IFERROR(INDEX(InTutoring[],SMALL(IF(InTutoring[Unit 5 Post-Test 3]="Yes",ROW(AssessmentData[])-1),ROW(235:235)),1),"")</f>
        <v/>
      </c>
      <c r="AH237" s="129" t="str" cm="1">
        <f t="array" ref="AH237">IFERROR(INDEX(InTutoring[],SMALL(IF(InTutoring[Unit 5 Post-Test 4]="Yes",ROW(AssessmentData[])-1),ROW(235:235)),1),"")</f>
        <v/>
      </c>
      <c r="AI237" s="129" t="str" cm="1">
        <f t="array" ref="AI237">IFERROR(INDEX(InTutoring[],SMALL(IF(InTutoring[Unit 5 Post-Test 5]="Yes",ROW(AssessmentData[])-1),ROW(235:235)),1),"")</f>
        <v/>
      </c>
      <c r="AJ237" s="132"/>
      <c r="AK237" s="129" t="str" cm="1">
        <f t="array" ref="AK237">IFERROR(INDEX(InTutoring[],SMALL(IF(InTutoring[Unit 5 Assessment]="Yes",ROW(AssessmentData[])-1),ROW(235:235)),1),"")</f>
        <v/>
      </c>
      <c r="AL237" s="129" t="str" cm="1">
        <f t="array" ref="AL237">IFERROR(INDEX(InTutoring[],SMALL(IF(InTutoring[Unit 6 Post-Test 1]="Yes",ROW(AssessmentData[])-1),ROW(235:235)),1),"")</f>
        <v/>
      </c>
      <c r="AM237" s="129" t="str" cm="1">
        <f t="array" ref="AM237">IFERROR(INDEX(InTutoring[],SMALL(IF(InTutoring[Unit 6 Post-Test 2]="Yes",ROW(AssessmentData[])-1),ROW(235:235)),1),"")</f>
        <v/>
      </c>
      <c r="AN237" s="129" t="str" cm="1">
        <f t="array" ref="AN237">IFERROR(INDEX(InTutoring[],SMALL(IF(InTutoring[Unit 6 Post-Test 3]="Yes",ROW(AssessmentData[])-1),ROW(235:235)),1),"")</f>
        <v/>
      </c>
      <c r="AO237" s="129" t="str" cm="1">
        <f t="array" ref="AO237">IFERROR(INDEX(InTutoring[],SMALL(IF(InTutoring[Unit 6 Post-Test 4]="Yes",ROW(AssessmentData[])-1),ROW(235:235)),1),"")</f>
        <v/>
      </c>
      <c r="AP237" s="129" t="str" cm="1">
        <f t="array" ref="AP237">IFERROR(INDEX(InTutoring[],SMALL(IF(InTutoring[Unit 6 Post-Test 5]="Yes",ROW(AssessmentData[])-1),ROW(235:235)),1),"")</f>
        <v/>
      </c>
    </row>
    <row r="238" spans="2:42" x14ac:dyDescent="0.25">
      <c r="B238" s="129" t="str" cm="1">
        <f t="array" ref="B238">IFERROR(INDEX(InTutoring[],SMALL(IF(InTutoring[BOY Benchmark]="Yes",ROW(AssessmentData[])-1),ROW(236:236)),1),"")</f>
        <v/>
      </c>
      <c r="C238" s="129" t="str" cm="1">
        <f t="array" ref="C238">IFERROR(INDEX(InTutoring[],SMALL(IF(InTutoring[Unit 1 Post-Test 1]="Yes",ROW(AssessmentData[])-1),ROW(236:236)),1),"")</f>
        <v/>
      </c>
      <c r="D238" s="129" t="str" cm="1">
        <f t="array" ref="D238">IFERROR(INDEX(InTutoring[],SMALL(IF(InTutoring[Unit 1 Post-Test 2]="Yes",ROW(AssessmentData[])-1),ROW(236:236)),1),"")</f>
        <v/>
      </c>
      <c r="E238" s="129" t="str" cm="1">
        <f t="array" ref="E238">IFERROR(INDEX(InTutoring[],SMALL(IF(InTutoring[Unit 1 Post-Test 3]="Yes",ROW(AssessmentData[])-1),ROW(236:236)),1),"")</f>
        <v/>
      </c>
      <c r="F238" s="129" t="str" cm="1">
        <f t="array" ref="F238">IFERROR(INDEX(InTutoring[],SMALL(IF(InTutoring[Unit 1 Post-Test 4]="Yes",ROW(AssessmentData[])-1),ROW(236:236)),1),"")</f>
        <v/>
      </c>
      <c r="G238" s="131"/>
      <c r="H238" s="132"/>
      <c r="I238" s="129" t="str" cm="1">
        <f t="array" ref="I238">IFERROR(INDEX(InTutoring[],SMALL(IF(InTutoring[Unit 1 Assessment]="Yes",ROW(AssessmentData[])-1),ROW(236:236)),1),"")</f>
        <v/>
      </c>
      <c r="J238" s="129" t="str" cm="1">
        <f t="array" ref="J238">IFERROR(INDEX(InTutoring[],SMALL(IF(InTutoring[Unit 2 Post-Test 1]="Yes",ROW(AssessmentData[])-1),ROW(236:236)),1),"")</f>
        <v/>
      </c>
      <c r="K238" s="129" t="str" cm="1">
        <f t="array" ref="K238">IFERROR(INDEX(InTutoring[],SMALL(IF(InTutoring[Unit 2 Post-Test 2]="Yes",ROW(AssessmentData[])-1),ROW(236:236)),1),"")</f>
        <v/>
      </c>
      <c r="L238" s="129" t="str" cm="1">
        <f t="array" ref="L238">IFERROR(INDEX(InTutoring[],SMALL(IF(InTutoring[Unit 2 Post-Test 3]="Yes",ROW(AssessmentData[])-1),ROW(236:236)),1),"")</f>
        <v/>
      </c>
      <c r="M238" s="129" t="str" cm="1">
        <f t="array" ref="M238">IFERROR(INDEX(InTutoring[],SMALL(IF(InTutoring[Unit 2 Post-Test 4]="Yes",ROW(AssessmentData[])-1),ROW(236:236)),1),"")</f>
        <v/>
      </c>
      <c r="N238" s="129" t="str" cm="1">
        <f t="array" ref="N238">IFERROR(INDEX(InTutoring[],SMALL(IF(InTutoring[Unit 2 Post-Test 5]="Yes",ROW(AssessmentData[])-1),ROW(236:236)),1),"")</f>
        <v/>
      </c>
      <c r="O238" s="132"/>
      <c r="P238" s="129" t="str" cm="1">
        <f t="array" ref="P238">IFERROR(INDEX(InTutoring[],SMALL(IF(InTutoring[Unit 2 Assessment]="Yes",ROW(AssessmentData[])-1),ROW(236:236)),1),"")</f>
        <v/>
      </c>
      <c r="Q238" s="129" t="str" cm="1">
        <f t="array" ref="Q238">IFERROR(INDEX(InTutoring[],SMALL(IF(InTutoring[Unit 3 Post-Test 1]="Yes",ROW(AssessmentData[])-1),ROW(236:236)),1),"")</f>
        <v/>
      </c>
      <c r="R238" s="129" t="str" cm="1">
        <f t="array" ref="R238">IFERROR(INDEX(InTutoring[],SMALL(IF(InTutoring[Unit 3 Post-Test 2]="Yes",ROW(AssessmentData[])-1),ROW(236:236)),1),"")</f>
        <v/>
      </c>
      <c r="S238" s="129" t="str" cm="1">
        <f t="array" ref="S238">IFERROR(INDEX(InTutoring[],SMALL(IF(InTutoring[Unit 3 Post-Test 3]="Yes",ROW(AssessmentData[])-1),ROW(236:236)),1),"")</f>
        <v/>
      </c>
      <c r="T238" s="129" t="str" cm="1">
        <f t="array" ref="T238">IFERROR(INDEX(InTutoring[],SMALL(IF(InTutoring[Unit 3 Post-Test 4]="Yes",ROW(AssessmentData[])-1),ROW(236:236)),1),"")</f>
        <v/>
      </c>
      <c r="U238" s="129" t="str" cm="1">
        <f t="array" ref="U238">IFERROR(INDEX(InTutoring[],SMALL(IF(InTutoring[Unit 3 Post-Test 5]="Yes",ROW(AssessmentData[])-1),ROW(236:236)),1),"")</f>
        <v/>
      </c>
      <c r="V238" s="132"/>
      <c r="W238" s="129" t="str" cm="1">
        <f t="array" ref="W238">IFERROR(INDEX(InTutoring[],SMALL(IF(InTutoring[Unit 3 Assessment]="Yes",ROW(AssessmentData[])-1),ROW(236:236)),1),"")</f>
        <v/>
      </c>
      <c r="X238" s="129" t="str" cm="1">
        <f t="array" ref="X238">IFERROR(INDEX(InTutoring[],SMALL(IF(InTutoring[Unit 4 Post-Test 1]="Yes",ROW(AssessmentData[])-1),ROW(236:236)),1),"")</f>
        <v/>
      </c>
      <c r="Y238" s="129" t="str" cm="1">
        <f t="array" ref="Y238">IFERROR(INDEX(InTutoring[],SMALL(IF(InTutoring[Unit 4 Post-Test 2]="Yes",ROW(AssessmentData[])-1),ROW(236:236)),1),"")</f>
        <v/>
      </c>
      <c r="Z238" s="129" t="str" cm="1">
        <f t="array" ref="Z238">IFERROR(INDEX(InTutoring[],SMALL(IF(InTutoring[Unit 4 Post-Test 3]="Yes",ROW(AssessmentData[])-1),ROW(236:236)),1),"")</f>
        <v/>
      </c>
      <c r="AA238" s="129" t="str" cm="1">
        <f t="array" ref="AA238">IFERROR(INDEX(InTutoring[],SMALL(IF(InTutoring[Unit 4 Post-Test 4]="Yes",ROW(AssessmentData[])-1),ROW(236:236)),1),"")</f>
        <v/>
      </c>
      <c r="AB238" s="129" t="str" cm="1">
        <f t="array" ref="AB238">IFERROR(INDEX(InTutoring[],SMALL(IF(InTutoring[Unit 4 Post-Test 5]="Yes",ROW(AssessmentData[])-1),ROW(236:236)),1),"")</f>
        <v/>
      </c>
      <c r="AC238" s="132"/>
      <c r="AD238" s="129" t="str" cm="1">
        <f t="array" ref="AD238">IFERROR(INDEX(InTutoring[],SMALL(IF(InTutoring[Unit 4 Assessment]="Yes",ROW(AssessmentData[])-1),ROW(236:236)),1),"")</f>
        <v/>
      </c>
      <c r="AE238" s="129" t="str" cm="1">
        <f t="array" ref="AE238">IFERROR(INDEX(InTutoring[],SMALL(IF(InTutoring[Unit 5 Post-Test 1]="Yes",ROW(AssessmentData[])-1),ROW(236:236)),1),"")</f>
        <v/>
      </c>
      <c r="AF238" s="129" t="str" cm="1">
        <f t="array" ref="AF238">IFERROR(INDEX(InTutoring[],SMALL(IF(InTutoring[Unit 5 Post-Test 2]="Yes",ROW(AssessmentData[])-1),ROW(236:236)),1),"")</f>
        <v/>
      </c>
      <c r="AG238" s="129" t="str" cm="1">
        <f t="array" ref="AG238">IFERROR(INDEX(InTutoring[],SMALL(IF(InTutoring[Unit 5 Post-Test 3]="Yes",ROW(AssessmentData[])-1),ROW(236:236)),1),"")</f>
        <v/>
      </c>
      <c r="AH238" s="129" t="str" cm="1">
        <f t="array" ref="AH238">IFERROR(INDEX(InTutoring[],SMALL(IF(InTutoring[Unit 5 Post-Test 4]="Yes",ROW(AssessmentData[])-1),ROW(236:236)),1),"")</f>
        <v/>
      </c>
      <c r="AI238" s="129" t="str" cm="1">
        <f t="array" ref="AI238">IFERROR(INDEX(InTutoring[],SMALL(IF(InTutoring[Unit 5 Post-Test 5]="Yes",ROW(AssessmentData[])-1),ROW(236:236)),1),"")</f>
        <v/>
      </c>
      <c r="AJ238" s="132"/>
      <c r="AK238" s="129" t="str" cm="1">
        <f t="array" ref="AK238">IFERROR(INDEX(InTutoring[],SMALL(IF(InTutoring[Unit 5 Assessment]="Yes",ROW(AssessmentData[])-1),ROW(236:236)),1),"")</f>
        <v/>
      </c>
      <c r="AL238" s="129" t="str" cm="1">
        <f t="array" ref="AL238">IFERROR(INDEX(InTutoring[],SMALL(IF(InTutoring[Unit 6 Post-Test 1]="Yes",ROW(AssessmentData[])-1),ROW(236:236)),1),"")</f>
        <v/>
      </c>
      <c r="AM238" s="129" t="str" cm="1">
        <f t="array" ref="AM238">IFERROR(INDEX(InTutoring[],SMALL(IF(InTutoring[Unit 6 Post-Test 2]="Yes",ROW(AssessmentData[])-1),ROW(236:236)),1),"")</f>
        <v/>
      </c>
      <c r="AN238" s="129" t="str" cm="1">
        <f t="array" ref="AN238">IFERROR(INDEX(InTutoring[],SMALL(IF(InTutoring[Unit 6 Post-Test 3]="Yes",ROW(AssessmentData[])-1),ROW(236:236)),1),"")</f>
        <v/>
      </c>
      <c r="AO238" s="129" t="str" cm="1">
        <f t="array" ref="AO238">IFERROR(INDEX(InTutoring[],SMALL(IF(InTutoring[Unit 6 Post-Test 4]="Yes",ROW(AssessmentData[])-1),ROW(236:236)),1),"")</f>
        <v/>
      </c>
      <c r="AP238" s="129" t="str" cm="1">
        <f t="array" ref="AP238">IFERROR(INDEX(InTutoring[],SMALL(IF(InTutoring[Unit 6 Post-Test 5]="Yes",ROW(AssessmentData[])-1),ROW(236:236)),1),"")</f>
        <v/>
      </c>
    </row>
    <row r="239" spans="2:42" x14ac:dyDescent="0.25">
      <c r="B239" s="129" t="str" cm="1">
        <f t="array" ref="B239">IFERROR(INDEX(InTutoring[],SMALL(IF(InTutoring[BOY Benchmark]="Yes",ROW(AssessmentData[])-1),ROW(237:237)),1),"")</f>
        <v/>
      </c>
      <c r="C239" s="129" t="str" cm="1">
        <f t="array" ref="C239">IFERROR(INDEX(InTutoring[],SMALL(IF(InTutoring[Unit 1 Post-Test 1]="Yes",ROW(AssessmentData[])-1),ROW(237:237)),1),"")</f>
        <v/>
      </c>
      <c r="D239" s="129" t="str" cm="1">
        <f t="array" ref="D239">IFERROR(INDEX(InTutoring[],SMALL(IF(InTutoring[Unit 1 Post-Test 2]="Yes",ROW(AssessmentData[])-1),ROW(237:237)),1),"")</f>
        <v/>
      </c>
      <c r="E239" s="129" t="str" cm="1">
        <f t="array" ref="E239">IFERROR(INDEX(InTutoring[],SMALL(IF(InTutoring[Unit 1 Post-Test 3]="Yes",ROW(AssessmentData[])-1),ROW(237:237)),1),"")</f>
        <v/>
      </c>
      <c r="F239" s="129" t="str" cm="1">
        <f t="array" ref="F239">IFERROR(INDEX(InTutoring[],SMALL(IF(InTutoring[Unit 1 Post-Test 4]="Yes",ROW(AssessmentData[])-1),ROW(237:237)),1),"")</f>
        <v/>
      </c>
      <c r="G239" s="131"/>
      <c r="H239" s="132"/>
      <c r="I239" s="129" t="str" cm="1">
        <f t="array" ref="I239">IFERROR(INDEX(InTutoring[],SMALL(IF(InTutoring[Unit 1 Assessment]="Yes",ROW(AssessmentData[])-1),ROW(237:237)),1),"")</f>
        <v/>
      </c>
      <c r="J239" s="129" t="str" cm="1">
        <f t="array" ref="J239">IFERROR(INDEX(InTutoring[],SMALL(IF(InTutoring[Unit 2 Post-Test 1]="Yes",ROW(AssessmentData[])-1),ROW(237:237)),1),"")</f>
        <v/>
      </c>
      <c r="K239" s="129" t="str" cm="1">
        <f t="array" ref="K239">IFERROR(INDEX(InTutoring[],SMALL(IF(InTutoring[Unit 2 Post-Test 2]="Yes",ROW(AssessmentData[])-1),ROW(237:237)),1),"")</f>
        <v/>
      </c>
      <c r="L239" s="129" t="str" cm="1">
        <f t="array" ref="L239">IFERROR(INDEX(InTutoring[],SMALL(IF(InTutoring[Unit 2 Post-Test 3]="Yes",ROW(AssessmentData[])-1),ROW(237:237)),1),"")</f>
        <v/>
      </c>
      <c r="M239" s="129" t="str" cm="1">
        <f t="array" ref="M239">IFERROR(INDEX(InTutoring[],SMALL(IF(InTutoring[Unit 2 Post-Test 4]="Yes",ROW(AssessmentData[])-1),ROW(237:237)),1),"")</f>
        <v/>
      </c>
      <c r="N239" s="129" t="str" cm="1">
        <f t="array" ref="N239">IFERROR(INDEX(InTutoring[],SMALL(IF(InTutoring[Unit 2 Post-Test 5]="Yes",ROW(AssessmentData[])-1),ROW(237:237)),1),"")</f>
        <v/>
      </c>
      <c r="O239" s="132"/>
      <c r="P239" s="129" t="str" cm="1">
        <f t="array" ref="P239">IFERROR(INDEX(InTutoring[],SMALL(IF(InTutoring[Unit 2 Assessment]="Yes",ROW(AssessmentData[])-1),ROW(237:237)),1),"")</f>
        <v/>
      </c>
      <c r="Q239" s="129" t="str" cm="1">
        <f t="array" ref="Q239">IFERROR(INDEX(InTutoring[],SMALL(IF(InTutoring[Unit 3 Post-Test 1]="Yes",ROW(AssessmentData[])-1),ROW(237:237)),1),"")</f>
        <v/>
      </c>
      <c r="R239" s="129" t="str" cm="1">
        <f t="array" ref="R239">IFERROR(INDEX(InTutoring[],SMALL(IF(InTutoring[Unit 3 Post-Test 2]="Yes",ROW(AssessmentData[])-1),ROW(237:237)),1),"")</f>
        <v/>
      </c>
      <c r="S239" s="129" t="str" cm="1">
        <f t="array" ref="S239">IFERROR(INDEX(InTutoring[],SMALL(IF(InTutoring[Unit 3 Post-Test 3]="Yes",ROW(AssessmentData[])-1),ROW(237:237)),1),"")</f>
        <v/>
      </c>
      <c r="T239" s="129" t="str" cm="1">
        <f t="array" ref="T239">IFERROR(INDEX(InTutoring[],SMALL(IF(InTutoring[Unit 3 Post-Test 4]="Yes",ROW(AssessmentData[])-1),ROW(237:237)),1),"")</f>
        <v/>
      </c>
      <c r="U239" s="129" t="str" cm="1">
        <f t="array" ref="U239">IFERROR(INDEX(InTutoring[],SMALL(IF(InTutoring[Unit 3 Post-Test 5]="Yes",ROW(AssessmentData[])-1),ROW(237:237)),1),"")</f>
        <v/>
      </c>
      <c r="V239" s="132"/>
      <c r="W239" s="129" t="str" cm="1">
        <f t="array" ref="W239">IFERROR(INDEX(InTutoring[],SMALL(IF(InTutoring[Unit 3 Assessment]="Yes",ROW(AssessmentData[])-1),ROW(237:237)),1),"")</f>
        <v/>
      </c>
      <c r="X239" s="129" t="str" cm="1">
        <f t="array" ref="X239">IFERROR(INDEX(InTutoring[],SMALL(IF(InTutoring[Unit 4 Post-Test 1]="Yes",ROW(AssessmentData[])-1),ROW(237:237)),1),"")</f>
        <v/>
      </c>
      <c r="Y239" s="129" t="str" cm="1">
        <f t="array" ref="Y239">IFERROR(INDEX(InTutoring[],SMALL(IF(InTutoring[Unit 4 Post-Test 2]="Yes",ROW(AssessmentData[])-1),ROW(237:237)),1),"")</f>
        <v/>
      </c>
      <c r="Z239" s="129" t="str" cm="1">
        <f t="array" ref="Z239">IFERROR(INDEX(InTutoring[],SMALL(IF(InTutoring[Unit 4 Post-Test 3]="Yes",ROW(AssessmentData[])-1),ROW(237:237)),1),"")</f>
        <v/>
      </c>
      <c r="AA239" s="129" t="str" cm="1">
        <f t="array" ref="AA239">IFERROR(INDEX(InTutoring[],SMALL(IF(InTutoring[Unit 4 Post-Test 4]="Yes",ROW(AssessmentData[])-1),ROW(237:237)),1),"")</f>
        <v/>
      </c>
      <c r="AB239" s="129" t="str" cm="1">
        <f t="array" ref="AB239">IFERROR(INDEX(InTutoring[],SMALL(IF(InTutoring[Unit 4 Post-Test 5]="Yes",ROW(AssessmentData[])-1),ROW(237:237)),1),"")</f>
        <v/>
      </c>
      <c r="AC239" s="132"/>
      <c r="AD239" s="129" t="str" cm="1">
        <f t="array" ref="AD239">IFERROR(INDEX(InTutoring[],SMALL(IF(InTutoring[Unit 4 Assessment]="Yes",ROW(AssessmentData[])-1),ROW(237:237)),1),"")</f>
        <v/>
      </c>
      <c r="AE239" s="129" t="str" cm="1">
        <f t="array" ref="AE239">IFERROR(INDEX(InTutoring[],SMALL(IF(InTutoring[Unit 5 Post-Test 1]="Yes",ROW(AssessmentData[])-1),ROW(237:237)),1),"")</f>
        <v/>
      </c>
      <c r="AF239" s="129" t="str" cm="1">
        <f t="array" ref="AF239">IFERROR(INDEX(InTutoring[],SMALL(IF(InTutoring[Unit 5 Post-Test 2]="Yes",ROW(AssessmentData[])-1),ROW(237:237)),1),"")</f>
        <v/>
      </c>
      <c r="AG239" s="129" t="str" cm="1">
        <f t="array" ref="AG239">IFERROR(INDEX(InTutoring[],SMALL(IF(InTutoring[Unit 5 Post-Test 3]="Yes",ROW(AssessmentData[])-1),ROW(237:237)),1),"")</f>
        <v/>
      </c>
      <c r="AH239" s="129" t="str" cm="1">
        <f t="array" ref="AH239">IFERROR(INDEX(InTutoring[],SMALL(IF(InTutoring[Unit 5 Post-Test 4]="Yes",ROW(AssessmentData[])-1),ROW(237:237)),1),"")</f>
        <v/>
      </c>
      <c r="AI239" s="129" t="str" cm="1">
        <f t="array" ref="AI239">IFERROR(INDEX(InTutoring[],SMALL(IF(InTutoring[Unit 5 Post-Test 5]="Yes",ROW(AssessmentData[])-1),ROW(237:237)),1),"")</f>
        <v/>
      </c>
      <c r="AJ239" s="132"/>
      <c r="AK239" s="129" t="str" cm="1">
        <f t="array" ref="AK239">IFERROR(INDEX(InTutoring[],SMALL(IF(InTutoring[Unit 5 Assessment]="Yes",ROW(AssessmentData[])-1),ROW(237:237)),1),"")</f>
        <v/>
      </c>
      <c r="AL239" s="129" t="str" cm="1">
        <f t="array" ref="AL239">IFERROR(INDEX(InTutoring[],SMALL(IF(InTutoring[Unit 6 Post-Test 1]="Yes",ROW(AssessmentData[])-1),ROW(237:237)),1),"")</f>
        <v/>
      </c>
      <c r="AM239" s="129" t="str" cm="1">
        <f t="array" ref="AM239">IFERROR(INDEX(InTutoring[],SMALL(IF(InTutoring[Unit 6 Post-Test 2]="Yes",ROW(AssessmentData[])-1),ROW(237:237)),1),"")</f>
        <v/>
      </c>
      <c r="AN239" s="129" t="str" cm="1">
        <f t="array" ref="AN239">IFERROR(INDEX(InTutoring[],SMALL(IF(InTutoring[Unit 6 Post-Test 3]="Yes",ROW(AssessmentData[])-1),ROW(237:237)),1),"")</f>
        <v/>
      </c>
      <c r="AO239" s="129" t="str" cm="1">
        <f t="array" ref="AO239">IFERROR(INDEX(InTutoring[],SMALL(IF(InTutoring[Unit 6 Post-Test 4]="Yes",ROW(AssessmentData[])-1),ROW(237:237)),1),"")</f>
        <v/>
      </c>
      <c r="AP239" s="129" t="str" cm="1">
        <f t="array" ref="AP239">IFERROR(INDEX(InTutoring[],SMALL(IF(InTutoring[Unit 6 Post-Test 5]="Yes",ROW(AssessmentData[])-1),ROW(237:237)),1),"")</f>
        <v/>
      </c>
    </row>
    <row r="240" spans="2:42" x14ac:dyDescent="0.25">
      <c r="B240" s="129" t="str" cm="1">
        <f t="array" ref="B240">IFERROR(INDEX(InTutoring[],SMALL(IF(InTutoring[BOY Benchmark]="Yes",ROW(AssessmentData[])-1),ROW(238:238)),1),"")</f>
        <v/>
      </c>
      <c r="C240" s="129" t="str" cm="1">
        <f t="array" ref="C240">IFERROR(INDEX(InTutoring[],SMALL(IF(InTutoring[Unit 1 Post-Test 1]="Yes",ROW(AssessmentData[])-1),ROW(238:238)),1),"")</f>
        <v/>
      </c>
      <c r="D240" s="129" t="str" cm="1">
        <f t="array" ref="D240">IFERROR(INDEX(InTutoring[],SMALL(IF(InTutoring[Unit 1 Post-Test 2]="Yes",ROW(AssessmentData[])-1),ROW(238:238)),1),"")</f>
        <v/>
      </c>
      <c r="E240" s="129" t="str" cm="1">
        <f t="array" ref="E240">IFERROR(INDEX(InTutoring[],SMALL(IF(InTutoring[Unit 1 Post-Test 3]="Yes",ROW(AssessmentData[])-1),ROW(238:238)),1),"")</f>
        <v/>
      </c>
      <c r="F240" s="129" t="str" cm="1">
        <f t="array" ref="F240">IFERROR(INDEX(InTutoring[],SMALL(IF(InTutoring[Unit 1 Post-Test 4]="Yes",ROW(AssessmentData[])-1),ROW(238:238)),1),"")</f>
        <v/>
      </c>
      <c r="G240" s="131"/>
      <c r="H240" s="132"/>
      <c r="I240" s="129" t="str" cm="1">
        <f t="array" ref="I240">IFERROR(INDEX(InTutoring[],SMALL(IF(InTutoring[Unit 1 Assessment]="Yes",ROW(AssessmentData[])-1),ROW(238:238)),1),"")</f>
        <v/>
      </c>
      <c r="J240" s="129" t="str" cm="1">
        <f t="array" ref="J240">IFERROR(INDEX(InTutoring[],SMALL(IF(InTutoring[Unit 2 Post-Test 1]="Yes",ROW(AssessmentData[])-1),ROW(238:238)),1),"")</f>
        <v/>
      </c>
      <c r="K240" s="129" t="str" cm="1">
        <f t="array" ref="K240">IFERROR(INDEX(InTutoring[],SMALL(IF(InTutoring[Unit 2 Post-Test 2]="Yes",ROW(AssessmentData[])-1),ROW(238:238)),1),"")</f>
        <v/>
      </c>
      <c r="L240" s="129" t="str" cm="1">
        <f t="array" ref="L240">IFERROR(INDEX(InTutoring[],SMALL(IF(InTutoring[Unit 2 Post-Test 3]="Yes",ROW(AssessmentData[])-1),ROW(238:238)),1),"")</f>
        <v/>
      </c>
      <c r="M240" s="129" t="str" cm="1">
        <f t="array" ref="M240">IFERROR(INDEX(InTutoring[],SMALL(IF(InTutoring[Unit 2 Post-Test 4]="Yes",ROW(AssessmentData[])-1),ROW(238:238)),1),"")</f>
        <v/>
      </c>
      <c r="N240" s="129" t="str" cm="1">
        <f t="array" ref="N240">IFERROR(INDEX(InTutoring[],SMALL(IF(InTutoring[Unit 2 Post-Test 5]="Yes",ROW(AssessmentData[])-1),ROW(238:238)),1),"")</f>
        <v/>
      </c>
      <c r="O240" s="132"/>
      <c r="P240" s="129" t="str" cm="1">
        <f t="array" ref="P240">IFERROR(INDEX(InTutoring[],SMALL(IF(InTutoring[Unit 2 Assessment]="Yes",ROW(AssessmentData[])-1),ROW(238:238)),1),"")</f>
        <v/>
      </c>
      <c r="Q240" s="129" t="str" cm="1">
        <f t="array" ref="Q240">IFERROR(INDEX(InTutoring[],SMALL(IF(InTutoring[Unit 3 Post-Test 1]="Yes",ROW(AssessmentData[])-1),ROW(238:238)),1),"")</f>
        <v/>
      </c>
      <c r="R240" s="129" t="str" cm="1">
        <f t="array" ref="R240">IFERROR(INDEX(InTutoring[],SMALL(IF(InTutoring[Unit 3 Post-Test 2]="Yes",ROW(AssessmentData[])-1),ROW(238:238)),1),"")</f>
        <v/>
      </c>
      <c r="S240" s="129" t="str" cm="1">
        <f t="array" ref="S240">IFERROR(INDEX(InTutoring[],SMALL(IF(InTutoring[Unit 3 Post-Test 3]="Yes",ROW(AssessmentData[])-1),ROW(238:238)),1),"")</f>
        <v/>
      </c>
      <c r="T240" s="129" t="str" cm="1">
        <f t="array" ref="T240">IFERROR(INDEX(InTutoring[],SMALL(IF(InTutoring[Unit 3 Post-Test 4]="Yes",ROW(AssessmentData[])-1),ROW(238:238)),1),"")</f>
        <v/>
      </c>
      <c r="U240" s="129" t="str" cm="1">
        <f t="array" ref="U240">IFERROR(INDEX(InTutoring[],SMALL(IF(InTutoring[Unit 3 Post-Test 5]="Yes",ROW(AssessmentData[])-1),ROW(238:238)),1),"")</f>
        <v/>
      </c>
      <c r="V240" s="132"/>
      <c r="W240" s="129" t="str" cm="1">
        <f t="array" ref="W240">IFERROR(INDEX(InTutoring[],SMALL(IF(InTutoring[Unit 3 Assessment]="Yes",ROW(AssessmentData[])-1),ROW(238:238)),1),"")</f>
        <v/>
      </c>
      <c r="X240" s="129" t="str" cm="1">
        <f t="array" ref="X240">IFERROR(INDEX(InTutoring[],SMALL(IF(InTutoring[Unit 4 Post-Test 1]="Yes",ROW(AssessmentData[])-1),ROW(238:238)),1),"")</f>
        <v/>
      </c>
      <c r="Y240" s="129" t="str" cm="1">
        <f t="array" ref="Y240">IFERROR(INDEX(InTutoring[],SMALL(IF(InTutoring[Unit 4 Post-Test 2]="Yes",ROW(AssessmentData[])-1),ROW(238:238)),1),"")</f>
        <v/>
      </c>
      <c r="Z240" s="129" t="str" cm="1">
        <f t="array" ref="Z240">IFERROR(INDEX(InTutoring[],SMALL(IF(InTutoring[Unit 4 Post-Test 3]="Yes",ROW(AssessmentData[])-1),ROW(238:238)),1),"")</f>
        <v/>
      </c>
      <c r="AA240" s="129" t="str" cm="1">
        <f t="array" ref="AA240">IFERROR(INDEX(InTutoring[],SMALL(IF(InTutoring[Unit 4 Post-Test 4]="Yes",ROW(AssessmentData[])-1),ROW(238:238)),1),"")</f>
        <v/>
      </c>
      <c r="AB240" s="129" t="str" cm="1">
        <f t="array" ref="AB240">IFERROR(INDEX(InTutoring[],SMALL(IF(InTutoring[Unit 4 Post-Test 5]="Yes",ROW(AssessmentData[])-1),ROW(238:238)),1),"")</f>
        <v/>
      </c>
      <c r="AC240" s="132"/>
      <c r="AD240" s="129" t="str" cm="1">
        <f t="array" ref="AD240">IFERROR(INDEX(InTutoring[],SMALL(IF(InTutoring[Unit 4 Assessment]="Yes",ROW(AssessmentData[])-1),ROW(238:238)),1),"")</f>
        <v/>
      </c>
      <c r="AE240" s="129" t="str" cm="1">
        <f t="array" ref="AE240">IFERROR(INDEX(InTutoring[],SMALL(IF(InTutoring[Unit 5 Post-Test 1]="Yes",ROW(AssessmentData[])-1),ROW(238:238)),1),"")</f>
        <v/>
      </c>
      <c r="AF240" s="129" t="str" cm="1">
        <f t="array" ref="AF240">IFERROR(INDEX(InTutoring[],SMALL(IF(InTutoring[Unit 5 Post-Test 2]="Yes",ROW(AssessmentData[])-1),ROW(238:238)),1),"")</f>
        <v/>
      </c>
      <c r="AG240" s="129" t="str" cm="1">
        <f t="array" ref="AG240">IFERROR(INDEX(InTutoring[],SMALL(IF(InTutoring[Unit 5 Post-Test 3]="Yes",ROW(AssessmentData[])-1),ROW(238:238)),1),"")</f>
        <v/>
      </c>
      <c r="AH240" s="129" t="str" cm="1">
        <f t="array" ref="AH240">IFERROR(INDEX(InTutoring[],SMALL(IF(InTutoring[Unit 5 Post-Test 4]="Yes",ROW(AssessmentData[])-1),ROW(238:238)),1),"")</f>
        <v/>
      </c>
      <c r="AI240" s="129" t="str" cm="1">
        <f t="array" ref="AI240">IFERROR(INDEX(InTutoring[],SMALL(IF(InTutoring[Unit 5 Post-Test 5]="Yes",ROW(AssessmentData[])-1),ROW(238:238)),1),"")</f>
        <v/>
      </c>
      <c r="AJ240" s="132"/>
      <c r="AK240" s="129" t="str" cm="1">
        <f t="array" ref="AK240">IFERROR(INDEX(InTutoring[],SMALL(IF(InTutoring[Unit 5 Assessment]="Yes",ROW(AssessmentData[])-1),ROW(238:238)),1),"")</f>
        <v/>
      </c>
      <c r="AL240" s="129" t="str" cm="1">
        <f t="array" ref="AL240">IFERROR(INDEX(InTutoring[],SMALL(IF(InTutoring[Unit 6 Post-Test 1]="Yes",ROW(AssessmentData[])-1),ROW(238:238)),1),"")</f>
        <v/>
      </c>
      <c r="AM240" s="129" t="str" cm="1">
        <f t="array" ref="AM240">IFERROR(INDEX(InTutoring[],SMALL(IF(InTutoring[Unit 6 Post-Test 2]="Yes",ROW(AssessmentData[])-1),ROW(238:238)),1),"")</f>
        <v/>
      </c>
      <c r="AN240" s="129" t="str" cm="1">
        <f t="array" ref="AN240">IFERROR(INDEX(InTutoring[],SMALL(IF(InTutoring[Unit 6 Post-Test 3]="Yes",ROW(AssessmentData[])-1),ROW(238:238)),1),"")</f>
        <v/>
      </c>
      <c r="AO240" s="129" t="str" cm="1">
        <f t="array" ref="AO240">IFERROR(INDEX(InTutoring[],SMALL(IF(InTutoring[Unit 6 Post-Test 4]="Yes",ROW(AssessmentData[])-1),ROW(238:238)),1),"")</f>
        <v/>
      </c>
      <c r="AP240" s="129" t="str" cm="1">
        <f t="array" ref="AP240">IFERROR(INDEX(InTutoring[],SMALL(IF(InTutoring[Unit 6 Post-Test 5]="Yes",ROW(AssessmentData[])-1),ROW(238:238)),1),"")</f>
        <v/>
      </c>
    </row>
    <row r="241" spans="2:42" x14ac:dyDescent="0.25">
      <c r="B241" s="129" t="str" cm="1">
        <f t="array" ref="B241">IFERROR(INDEX(InTutoring[],SMALL(IF(InTutoring[BOY Benchmark]="Yes",ROW(AssessmentData[])-1),ROW(239:239)),1),"")</f>
        <v/>
      </c>
      <c r="C241" s="129" t="str" cm="1">
        <f t="array" ref="C241">IFERROR(INDEX(InTutoring[],SMALL(IF(InTutoring[Unit 1 Post-Test 1]="Yes",ROW(AssessmentData[])-1),ROW(239:239)),1),"")</f>
        <v/>
      </c>
      <c r="D241" s="129" t="str" cm="1">
        <f t="array" ref="D241">IFERROR(INDEX(InTutoring[],SMALL(IF(InTutoring[Unit 1 Post-Test 2]="Yes",ROW(AssessmentData[])-1),ROW(239:239)),1),"")</f>
        <v/>
      </c>
      <c r="E241" s="129" t="str" cm="1">
        <f t="array" ref="E241">IFERROR(INDEX(InTutoring[],SMALL(IF(InTutoring[Unit 1 Post-Test 3]="Yes",ROW(AssessmentData[])-1),ROW(239:239)),1),"")</f>
        <v/>
      </c>
      <c r="F241" s="129" t="str" cm="1">
        <f t="array" ref="F241">IFERROR(INDEX(InTutoring[],SMALL(IF(InTutoring[Unit 1 Post-Test 4]="Yes",ROW(AssessmentData[])-1),ROW(239:239)),1),"")</f>
        <v/>
      </c>
      <c r="G241" s="131"/>
      <c r="H241" s="132"/>
      <c r="I241" s="129" t="str" cm="1">
        <f t="array" ref="I241">IFERROR(INDEX(InTutoring[],SMALL(IF(InTutoring[Unit 1 Assessment]="Yes",ROW(AssessmentData[])-1),ROW(239:239)),1),"")</f>
        <v/>
      </c>
      <c r="J241" s="129" t="str" cm="1">
        <f t="array" ref="J241">IFERROR(INDEX(InTutoring[],SMALL(IF(InTutoring[Unit 2 Post-Test 1]="Yes",ROW(AssessmentData[])-1),ROW(239:239)),1),"")</f>
        <v/>
      </c>
      <c r="K241" s="129" t="str" cm="1">
        <f t="array" ref="K241">IFERROR(INDEX(InTutoring[],SMALL(IF(InTutoring[Unit 2 Post-Test 2]="Yes",ROW(AssessmentData[])-1),ROW(239:239)),1),"")</f>
        <v/>
      </c>
      <c r="L241" s="129" t="str" cm="1">
        <f t="array" ref="L241">IFERROR(INDEX(InTutoring[],SMALL(IF(InTutoring[Unit 2 Post-Test 3]="Yes",ROW(AssessmentData[])-1),ROW(239:239)),1),"")</f>
        <v/>
      </c>
      <c r="M241" s="129" t="str" cm="1">
        <f t="array" ref="M241">IFERROR(INDEX(InTutoring[],SMALL(IF(InTutoring[Unit 2 Post-Test 4]="Yes",ROW(AssessmentData[])-1),ROW(239:239)),1),"")</f>
        <v/>
      </c>
      <c r="N241" s="129" t="str" cm="1">
        <f t="array" ref="N241">IFERROR(INDEX(InTutoring[],SMALL(IF(InTutoring[Unit 2 Post-Test 5]="Yes",ROW(AssessmentData[])-1),ROW(239:239)),1),"")</f>
        <v/>
      </c>
      <c r="O241" s="132"/>
      <c r="P241" s="129" t="str" cm="1">
        <f t="array" ref="P241">IFERROR(INDEX(InTutoring[],SMALL(IF(InTutoring[Unit 2 Assessment]="Yes",ROW(AssessmentData[])-1),ROW(239:239)),1),"")</f>
        <v/>
      </c>
      <c r="Q241" s="129" t="str" cm="1">
        <f t="array" ref="Q241">IFERROR(INDEX(InTutoring[],SMALL(IF(InTutoring[Unit 3 Post-Test 1]="Yes",ROW(AssessmentData[])-1),ROW(239:239)),1),"")</f>
        <v/>
      </c>
      <c r="R241" s="129" t="str" cm="1">
        <f t="array" ref="R241">IFERROR(INDEX(InTutoring[],SMALL(IF(InTutoring[Unit 3 Post-Test 2]="Yes",ROW(AssessmentData[])-1),ROW(239:239)),1),"")</f>
        <v/>
      </c>
      <c r="S241" s="129" t="str" cm="1">
        <f t="array" ref="S241">IFERROR(INDEX(InTutoring[],SMALL(IF(InTutoring[Unit 3 Post-Test 3]="Yes",ROW(AssessmentData[])-1),ROW(239:239)),1),"")</f>
        <v/>
      </c>
      <c r="T241" s="129" t="str" cm="1">
        <f t="array" ref="T241">IFERROR(INDEX(InTutoring[],SMALL(IF(InTutoring[Unit 3 Post-Test 4]="Yes",ROW(AssessmentData[])-1),ROW(239:239)),1),"")</f>
        <v/>
      </c>
      <c r="U241" s="129" t="str" cm="1">
        <f t="array" ref="U241">IFERROR(INDEX(InTutoring[],SMALL(IF(InTutoring[Unit 3 Post-Test 5]="Yes",ROW(AssessmentData[])-1),ROW(239:239)),1),"")</f>
        <v/>
      </c>
      <c r="V241" s="132"/>
      <c r="W241" s="129" t="str" cm="1">
        <f t="array" ref="W241">IFERROR(INDEX(InTutoring[],SMALL(IF(InTutoring[Unit 3 Assessment]="Yes",ROW(AssessmentData[])-1),ROW(239:239)),1),"")</f>
        <v/>
      </c>
      <c r="X241" s="129" t="str" cm="1">
        <f t="array" ref="X241">IFERROR(INDEX(InTutoring[],SMALL(IF(InTutoring[Unit 4 Post-Test 1]="Yes",ROW(AssessmentData[])-1),ROW(239:239)),1),"")</f>
        <v/>
      </c>
      <c r="Y241" s="129" t="str" cm="1">
        <f t="array" ref="Y241">IFERROR(INDEX(InTutoring[],SMALL(IF(InTutoring[Unit 4 Post-Test 2]="Yes",ROW(AssessmentData[])-1),ROW(239:239)),1),"")</f>
        <v/>
      </c>
      <c r="Z241" s="129" t="str" cm="1">
        <f t="array" ref="Z241">IFERROR(INDEX(InTutoring[],SMALL(IF(InTutoring[Unit 4 Post-Test 3]="Yes",ROW(AssessmentData[])-1),ROW(239:239)),1),"")</f>
        <v/>
      </c>
      <c r="AA241" s="129" t="str" cm="1">
        <f t="array" ref="AA241">IFERROR(INDEX(InTutoring[],SMALL(IF(InTutoring[Unit 4 Post-Test 4]="Yes",ROW(AssessmentData[])-1),ROW(239:239)),1),"")</f>
        <v/>
      </c>
      <c r="AB241" s="129" t="str" cm="1">
        <f t="array" ref="AB241">IFERROR(INDEX(InTutoring[],SMALL(IF(InTutoring[Unit 4 Post-Test 5]="Yes",ROW(AssessmentData[])-1),ROW(239:239)),1),"")</f>
        <v/>
      </c>
      <c r="AC241" s="132"/>
      <c r="AD241" s="129" t="str" cm="1">
        <f t="array" ref="AD241">IFERROR(INDEX(InTutoring[],SMALL(IF(InTutoring[Unit 4 Assessment]="Yes",ROW(AssessmentData[])-1),ROW(239:239)),1),"")</f>
        <v/>
      </c>
      <c r="AE241" s="129" t="str" cm="1">
        <f t="array" ref="AE241">IFERROR(INDEX(InTutoring[],SMALL(IF(InTutoring[Unit 5 Post-Test 1]="Yes",ROW(AssessmentData[])-1),ROW(239:239)),1),"")</f>
        <v/>
      </c>
      <c r="AF241" s="129" t="str" cm="1">
        <f t="array" ref="AF241">IFERROR(INDEX(InTutoring[],SMALL(IF(InTutoring[Unit 5 Post-Test 2]="Yes",ROW(AssessmentData[])-1),ROW(239:239)),1),"")</f>
        <v/>
      </c>
      <c r="AG241" s="129" t="str" cm="1">
        <f t="array" ref="AG241">IFERROR(INDEX(InTutoring[],SMALL(IF(InTutoring[Unit 5 Post-Test 3]="Yes",ROW(AssessmentData[])-1),ROW(239:239)),1),"")</f>
        <v/>
      </c>
      <c r="AH241" s="129" t="str" cm="1">
        <f t="array" ref="AH241">IFERROR(INDEX(InTutoring[],SMALL(IF(InTutoring[Unit 5 Post-Test 4]="Yes",ROW(AssessmentData[])-1),ROW(239:239)),1),"")</f>
        <v/>
      </c>
      <c r="AI241" s="129" t="str" cm="1">
        <f t="array" ref="AI241">IFERROR(INDEX(InTutoring[],SMALL(IF(InTutoring[Unit 5 Post-Test 5]="Yes",ROW(AssessmentData[])-1),ROW(239:239)),1),"")</f>
        <v/>
      </c>
      <c r="AJ241" s="132"/>
      <c r="AK241" s="129" t="str" cm="1">
        <f t="array" ref="AK241">IFERROR(INDEX(InTutoring[],SMALL(IF(InTutoring[Unit 5 Assessment]="Yes",ROW(AssessmentData[])-1),ROW(239:239)),1),"")</f>
        <v/>
      </c>
      <c r="AL241" s="129" t="str" cm="1">
        <f t="array" ref="AL241">IFERROR(INDEX(InTutoring[],SMALL(IF(InTutoring[Unit 6 Post-Test 1]="Yes",ROW(AssessmentData[])-1),ROW(239:239)),1),"")</f>
        <v/>
      </c>
      <c r="AM241" s="129" t="str" cm="1">
        <f t="array" ref="AM241">IFERROR(INDEX(InTutoring[],SMALL(IF(InTutoring[Unit 6 Post-Test 2]="Yes",ROW(AssessmentData[])-1),ROW(239:239)),1),"")</f>
        <v/>
      </c>
      <c r="AN241" s="129" t="str" cm="1">
        <f t="array" ref="AN241">IFERROR(INDEX(InTutoring[],SMALL(IF(InTutoring[Unit 6 Post-Test 3]="Yes",ROW(AssessmentData[])-1),ROW(239:239)),1),"")</f>
        <v/>
      </c>
      <c r="AO241" s="129" t="str" cm="1">
        <f t="array" ref="AO241">IFERROR(INDEX(InTutoring[],SMALL(IF(InTutoring[Unit 6 Post-Test 4]="Yes",ROW(AssessmentData[])-1),ROW(239:239)),1),"")</f>
        <v/>
      </c>
      <c r="AP241" s="129" t="str" cm="1">
        <f t="array" ref="AP241">IFERROR(INDEX(InTutoring[],SMALL(IF(InTutoring[Unit 6 Post-Test 5]="Yes",ROW(AssessmentData[])-1),ROW(239:239)),1),"")</f>
        <v/>
      </c>
    </row>
    <row r="242" spans="2:42" x14ac:dyDescent="0.25">
      <c r="B242" s="129" t="str" cm="1">
        <f t="array" ref="B242">IFERROR(INDEX(InTutoring[],SMALL(IF(InTutoring[BOY Benchmark]="Yes",ROW(AssessmentData[])-1),ROW(240:240)),1),"")</f>
        <v/>
      </c>
      <c r="C242" s="129" t="str" cm="1">
        <f t="array" ref="C242">IFERROR(INDEX(InTutoring[],SMALL(IF(InTutoring[Unit 1 Post-Test 1]="Yes",ROW(AssessmentData[])-1),ROW(240:240)),1),"")</f>
        <v/>
      </c>
      <c r="D242" s="129" t="str" cm="1">
        <f t="array" ref="D242">IFERROR(INDEX(InTutoring[],SMALL(IF(InTutoring[Unit 1 Post-Test 2]="Yes",ROW(AssessmentData[])-1),ROW(240:240)),1),"")</f>
        <v/>
      </c>
      <c r="E242" s="129" t="str" cm="1">
        <f t="array" ref="E242">IFERROR(INDEX(InTutoring[],SMALL(IF(InTutoring[Unit 1 Post-Test 3]="Yes",ROW(AssessmentData[])-1),ROW(240:240)),1),"")</f>
        <v/>
      </c>
      <c r="F242" s="129" t="str" cm="1">
        <f t="array" ref="F242">IFERROR(INDEX(InTutoring[],SMALL(IF(InTutoring[Unit 1 Post-Test 4]="Yes",ROW(AssessmentData[])-1),ROW(240:240)),1),"")</f>
        <v/>
      </c>
      <c r="G242" s="131"/>
      <c r="H242" s="132"/>
      <c r="I242" s="129" t="str" cm="1">
        <f t="array" ref="I242">IFERROR(INDEX(InTutoring[],SMALL(IF(InTutoring[Unit 1 Assessment]="Yes",ROW(AssessmentData[])-1),ROW(240:240)),1),"")</f>
        <v/>
      </c>
      <c r="J242" s="129" t="str" cm="1">
        <f t="array" ref="J242">IFERROR(INDEX(InTutoring[],SMALL(IF(InTutoring[Unit 2 Post-Test 1]="Yes",ROW(AssessmentData[])-1),ROW(240:240)),1),"")</f>
        <v/>
      </c>
      <c r="K242" s="129" t="str" cm="1">
        <f t="array" ref="K242">IFERROR(INDEX(InTutoring[],SMALL(IF(InTutoring[Unit 2 Post-Test 2]="Yes",ROW(AssessmentData[])-1),ROW(240:240)),1),"")</f>
        <v/>
      </c>
      <c r="L242" s="129" t="str" cm="1">
        <f t="array" ref="L242">IFERROR(INDEX(InTutoring[],SMALL(IF(InTutoring[Unit 2 Post-Test 3]="Yes",ROW(AssessmentData[])-1),ROW(240:240)),1),"")</f>
        <v/>
      </c>
      <c r="M242" s="129" t="str" cm="1">
        <f t="array" ref="M242">IFERROR(INDEX(InTutoring[],SMALL(IF(InTutoring[Unit 2 Post-Test 4]="Yes",ROW(AssessmentData[])-1),ROW(240:240)),1),"")</f>
        <v/>
      </c>
      <c r="N242" s="129" t="str" cm="1">
        <f t="array" ref="N242">IFERROR(INDEX(InTutoring[],SMALL(IF(InTutoring[Unit 2 Post-Test 5]="Yes",ROW(AssessmentData[])-1),ROW(240:240)),1),"")</f>
        <v/>
      </c>
      <c r="O242" s="132"/>
      <c r="P242" s="129" t="str" cm="1">
        <f t="array" ref="P242">IFERROR(INDEX(InTutoring[],SMALL(IF(InTutoring[Unit 2 Assessment]="Yes",ROW(AssessmentData[])-1),ROW(240:240)),1),"")</f>
        <v/>
      </c>
      <c r="Q242" s="129" t="str" cm="1">
        <f t="array" ref="Q242">IFERROR(INDEX(InTutoring[],SMALL(IF(InTutoring[Unit 3 Post-Test 1]="Yes",ROW(AssessmentData[])-1),ROW(240:240)),1),"")</f>
        <v/>
      </c>
      <c r="R242" s="129" t="str" cm="1">
        <f t="array" ref="R242">IFERROR(INDEX(InTutoring[],SMALL(IF(InTutoring[Unit 3 Post-Test 2]="Yes",ROW(AssessmentData[])-1),ROW(240:240)),1),"")</f>
        <v/>
      </c>
      <c r="S242" s="129" t="str" cm="1">
        <f t="array" ref="S242">IFERROR(INDEX(InTutoring[],SMALL(IF(InTutoring[Unit 3 Post-Test 3]="Yes",ROW(AssessmentData[])-1),ROW(240:240)),1),"")</f>
        <v/>
      </c>
      <c r="T242" s="129" t="str" cm="1">
        <f t="array" ref="T242">IFERROR(INDEX(InTutoring[],SMALL(IF(InTutoring[Unit 3 Post-Test 4]="Yes",ROW(AssessmentData[])-1),ROW(240:240)),1),"")</f>
        <v/>
      </c>
      <c r="U242" s="129" t="str" cm="1">
        <f t="array" ref="U242">IFERROR(INDEX(InTutoring[],SMALL(IF(InTutoring[Unit 3 Post-Test 5]="Yes",ROW(AssessmentData[])-1),ROW(240:240)),1),"")</f>
        <v/>
      </c>
      <c r="V242" s="132"/>
      <c r="W242" s="129" t="str" cm="1">
        <f t="array" ref="W242">IFERROR(INDEX(InTutoring[],SMALL(IF(InTutoring[Unit 3 Assessment]="Yes",ROW(AssessmentData[])-1),ROW(240:240)),1),"")</f>
        <v/>
      </c>
      <c r="X242" s="129" t="str" cm="1">
        <f t="array" ref="X242">IFERROR(INDEX(InTutoring[],SMALL(IF(InTutoring[Unit 4 Post-Test 1]="Yes",ROW(AssessmentData[])-1),ROW(240:240)),1),"")</f>
        <v/>
      </c>
      <c r="Y242" s="129" t="str" cm="1">
        <f t="array" ref="Y242">IFERROR(INDEX(InTutoring[],SMALL(IF(InTutoring[Unit 4 Post-Test 2]="Yes",ROW(AssessmentData[])-1),ROW(240:240)),1),"")</f>
        <v/>
      </c>
      <c r="Z242" s="129" t="str" cm="1">
        <f t="array" ref="Z242">IFERROR(INDEX(InTutoring[],SMALL(IF(InTutoring[Unit 4 Post-Test 3]="Yes",ROW(AssessmentData[])-1),ROW(240:240)),1),"")</f>
        <v/>
      </c>
      <c r="AA242" s="129" t="str" cm="1">
        <f t="array" ref="AA242">IFERROR(INDEX(InTutoring[],SMALL(IF(InTutoring[Unit 4 Post-Test 4]="Yes",ROW(AssessmentData[])-1),ROW(240:240)),1),"")</f>
        <v/>
      </c>
      <c r="AB242" s="129" t="str" cm="1">
        <f t="array" ref="AB242">IFERROR(INDEX(InTutoring[],SMALL(IF(InTutoring[Unit 4 Post-Test 5]="Yes",ROW(AssessmentData[])-1),ROW(240:240)),1),"")</f>
        <v/>
      </c>
      <c r="AC242" s="132"/>
      <c r="AD242" s="129" t="str" cm="1">
        <f t="array" ref="AD242">IFERROR(INDEX(InTutoring[],SMALL(IF(InTutoring[Unit 4 Assessment]="Yes",ROW(AssessmentData[])-1),ROW(240:240)),1),"")</f>
        <v/>
      </c>
      <c r="AE242" s="129" t="str" cm="1">
        <f t="array" ref="AE242">IFERROR(INDEX(InTutoring[],SMALL(IF(InTutoring[Unit 5 Post-Test 1]="Yes",ROW(AssessmentData[])-1),ROW(240:240)),1),"")</f>
        <v/>
      </c>
      <c r="AF242" s="129" t="str" cm="1">
        <f t="array" ref="AF242">IFERROR(INDEX(InTutoring[],SMALL(IF(InTutoring[Unit 5 Post-Test 2]="Yes",ROW(AssessmentData[])-1),ROW(240:240)),1),"")</f>
        <v/>
      </c>
      <c r="AG242" s="129" t="str" cm="1">
        <f t="array" ref="AG242">IFERROR(INDEX(InTutoring[],SMALL(IF(InTutoring[Unit 5 Post-Test 3]="Yes",ROW(AssessmentData[])-1),ROW(240:240)),1),"")</f>
        <v/>
      </c>
      <c r="AH242" s="129" t="str" cm="1">
        <f t="array" ref="AH242">IFERROR(INDEX(InTutoring[],SMALL(IF(InTutoring[Unit 5 Post-Test 4]="Yes",ROW(AssessmentData[])-1),ROW(240:240)),1),"")</f>
        <v/>
      </c>
      <c r="AI242" s="129" t="str" cm="1">
        <f t="array" ref="AI242">IFERROR(INDEX(InTutoring[],SMALL(IF(InTutoring[Unit 5 Post-Test 5]="Yes",ROW(AssessmentData[])-1),ROW(240:240)),1),"")</f>
        <v/>
      </c>
      <c r="AJ242" s="132"/>
      <c r="AK242" s="129" t="str" cm="1">
        <f t="array" ref="AK242">IFERROR(INDEX(InTutoring[],SMALL(IF(InTutoring[Unit 5 Assessment]="Yes",ROW(AssessmentData[])-1),ROW(240:240)),1),"")</f>
        <v/>
      </c>
      <c r="AL242" s="129" t="str" cm="1">
        <f t="array" ref="AL242">IFERROR(INDEX(InTutoring[],SMALL(IF(InTutoring[Unit 6 Post-Test 1]="Yes",ROW(AssessmentData[])-1),ROW(240:240)),1),"")</f>
        <v/>
      </c>
      <c r="AM242" s="129" t="str" cm="1">
        <f t="array" ref="AM242">IFERROR(INDEX(InTutoring[],SMALL(IF(InTutoring[Unit 6 Post-Test 2]="Yes",ROW(AssessmentData[])-1),ROW(240:240)),1),"")</f>
        <v/>
      </c>
      <c r="AN242" s="129" t="str" cm="1">
        <f t="array" ref="AN242">IFERROR(INDEX(InTutoring[],SMALL(IF(InTutoring[Unit 6 Post-Test 3]="Yes",ROW(AssessmentData[])-1),ROW(240:240)),1),"")</f>
        <v/>
      </c>
      <c r="AO242" s="129" t="str" cm="1">
        <f t="array" ref="AO242">IFERROR(INDEX(InTutoring[],SMALL(IF(InTutoring[Unit 6 Post-Test 4]="Yes",ROW(AssessmentData[])-1),ROW(240:240)),1),"")</f>
        <v/>
      </c>
      <c r="AP242" s="129" t="str" cm="1">
        <f t="array" ref="AP242">IFERROR(INDEX(InTutoring[],SMALL(IF(InTutoring[Unit 6 Post-Test 5]="Yes",ROW(AssessmentData[])-1),ROW(240:240)),1),"")</f>
        <v/>
      </c>
    </row>
    <row r="243" spans="2:42" x14ac:dyDescent="0.25">
      <c r="B243" s="129" t="str" cm="1">
        <f t="array" ref="B243">IFERROR(INDEX(InTutoring[],SMALL(IF(InTutoring[BOY Benchmark]="Yes",ROW(AssessmentData[])-1),ROW(241:241)),1),"")</f>
        <v/>
      </c>
      <c r="C243" s="129" t="str" cm="1">
        <f t="array" ref="C243">IFERROR(INDEX(InTutoring[],SMALL(IF(InTutoring[Unit 1 Post-Test 1]="Yes",ROW(AssessmentData[])-1),ROW(241:241)),1),"")</f>
        <v/>
      </c>
      <c r="D243" s="129" t="str" cm="1">
        <f t="array" ref="D243">IFERROR(INDEX(InTutoring[],SMALL(IF(InTutoring[Unit 1 Post-Test 2]="Yes",ROW(AssessmentData[])-1),ROW(241:241)),1),"")</f>
        <v/>
      </c>
      <c r="E243" s="129" t="str" cm="1">
        <f t="array" ref="E243">IFERROR(INDEX(InTutoring[],SMALL(IF(InTutoring[Unit 1 Post-Test 3]="Yes",ROW(AssessmentData[])-1),ROW(241:241)),1),"")</f>
        <v/>
      </c>
      <c r="F243" s="129" t="str" cm="1">
        <f t="array" ref="F243">IFERROR(INDEX(InTutoring[],SMALL(IF(InTutoring[Unit 1 Post-Test 4]="Yes",ROW(AssessmentData[])-1),ROW(241:241)),1),"")</f>
        <v/>
      </c>
      <c r="G243" s="131"/>
      <c r="H243" s="132"/>
      <c r="I243" s="129" t="str" cm="1">
        <f t="array" ref="I243">IFERROR(INDEX(InTutoring[],SMALL(IF(InTutoring[Unit 1 Assessment]="Yes",ROW(AssessmentData[])-1),ROW(241:241)),1),"")</f>
        <v/>
      </c>
      <c r="J243" s="129" t="str" cm="1">
        <f t="array" ref="J243">IFERROR(INDEX(InTutoring[],SMALL(IF(InTutoring[Unit 2 Post-Test 1]="Yes",ROW(AssessmentData[])-1),ROW(241:241)),1),"")</f>
        <v/>
      </c>
      <c r="K243" s="129" t="str" cm="1">
        <f t="array" ref="K243">IFERROR(INDEX(InTutoring[],SMALL(IF(InTutoring[Unit 2 Post-Test 2]="Yes",ROW(AssessmentData[])-1),ROW(241:241)),1),"")</f>
        <v/>
      </c>
      <c r="L243" s="129" t="str" cm="1">
        <f t="array" ref="L243">IFERROR(INDEX(InTutoring[],SMALL(IF(InTutoring[Unit 2 Post-Test 3]="Yes",ROW(AssessmentData[])-1),ROW(241:241)),1),"")</f>
        <v/>
      </c>
      <c r="M243" s="129" t="str" cm="1">
        <f t="array" ref="M243">IFERROR(INDEX(InTutoring[],SMALL(IF(InTutoring[Unit 2 Post-Test 4]="Yes",ROW(AssessmentData[])-1),ROW(241:241)),1),"")</f>
        <v/>
      </c>
      <c r="N243" s="129" t="str" cm="1">
        <f t="array" ref="N243">IFERROR(INDEX(InTutoring[],SMALL(IF(InTutoring[Unit 2 Post-Test 5]="Yes",ROW(AssessmentData[])-1),ROW(241:241)),1),"")</f>
        <v/>
      </c>
      <c r="O243" s="132"/>
      <c r="P243" s="129" t="str" cm="1">
        <f t="array" ref="P243">IFERROR(INDEX(InTutoring[],SMALL(IF(InTutoring[Unit 2 Assessment]="Yes",ROW(AssessmentData[])-1),ROW(241:241)),1),"")</f>
        <v/>
      </c>
      <c r="Q243" s="129" t="str" cm="1">
        <f t="array" ref="Q243">IFERROR(INDEX(InTutoring[],SMALL(IF(InTutoring[Unit 3 Post-Test 1]="Yes",ROW(AssessmentData[])-1),ROW(241:241)),1),"")</f>
        <v/>
      </c>
      <c r="R243" s="129" t="str" cm="1">
        <f t="array" ref="R243">IFERROR(INDEX(InTutoring[],SMALL(IF(InTutoring[Unit 3 Post-Test 2]="Yes",ROW(AssessmentData[])-1),ROW(241:241)),1),"")</f>
        <v/>
      </c>
      <c r="S243" s="129" t="str" cm="1">
        <f t="array" ref="S243">IFERROR(INDEX(InTutoring[],SMALL(IF(InTutoring[Unit 3 Post-Test 3]="Yes",ROW(AssessmentData[])-1),ROW(241:241)),1),"")</f>
        <v/>
      </c>
      <c r="T243" s="129" t="str" cm="1">
        <f t="array" ref="T243">IFERROR(INDEX(InTutoring[],SMALL(IF(InTutoring[Unit 3 Post-Test 4]="Yes",ROW(AssessmentData[])-1),ROW(241:241)),1),"")</f>
        <v/>
      </c>
      <c r="U243" s="129" t="str" cm="1">
        <f t="array" ref="U243">IFERROR(INDEX(InTutoring[],SMALL(IF(InTutoring[Unit 3 Post-Test 5]="Yes",ROW(AssessmentData[])-1),ROW(241:241)),1),"")</f>
        <v/>
      </c>
      <c r="V243" s="132"/>
      <c r="W243" s="129" t="str" cm="1">
        <f t="array" ref="W243">IFERROR(INDEX(InTutoring[],SMALL(IF(InTutoring[Unit 3 Assessment]="Yes",ROW(AssessmentData[])-1),ROW(241:241)),1),"")</f>
        <v/>
      </c>
      <c r="X243" s="129" t="str" cm="1">
        <f t="array" ref="X243">IFERROR(INDEX(InTutoring[],SMALL(IF(InTutoring[Unit 4 Post-Test 1]="Yes",ROW(AssessmentData[])-1),ROW(241:241)),1),"")</f>
        <v/>
      </c>
      <c r="Y243" s="129" t="str" cm="1">
        <f t="array" ref="Y243">IFERROR(INDEX(InTutoring[],SMALL(IF(InTutoring[Unit 4 Post-Test 2]="Yes",ROW(AssessmentData[])-1),ROW(241:241)),1),"")</f>
        <v/>
      </c>
      <c r="Z243" s="129" t="str" cm="1">
        <f t="array" ref="Z243">IFERROR(INDEX(InTutoring[],SMALL(IF(InTutoring[Unit 4 Post-Test 3]="Yes",ROW(AssessmentData[])-1),ROW(241:241)),1),"")</f>
        <v/>
      </c>
      <c r="AA243" s="129" t="str" cm="1">
        <f t="array" ref="AA243">IFERROR(INDEX(InTutoring[],SMALL(IF(InTutoring[Unit 4 Post-Test 4]="Yes",ROW(AssessmentData[])-1),ROW(241:241)),1),"")</f>
        <v/>
      </c>
      <c r="AB243" s="129" t="str" cm="1">
        <f t="array" ref="AB243">IFERROR(INDEX(InTutoring[],SMALL(IF(InTutoring[Unit 4 Post-Test 5]="Yes",ROW(AssessmentData[])-1),ROW(241:241)),1),"")</f>
        <v/>
      </c>
      <c r="AC243" s="132"/>
      <c r="AD243" s="129" t="str" cm="1">
        <f t="array" ref="AD243">IFERROR(INDEX(InTutoring[],SMALL(IF(InTutoring[Unit 4 Assessment]="Yes",ROW(AssessmentData[])-1),ROW(241:241)),1),"")</f>
        <v/>
      </c>
      <c r="AE243" s="129" t="str" cm="1">
        <f t="array" ref="AE243">IFERROR(INDEX(InTutoring[],SMALL(IF(InTutoring[Unit 5 Post-Test 1]="Yes",ROW(AssessmentData[])-1),ROW(241:241)),1),"")</f>
        <v/>
      </c>
      <c r="AF243" s="129" t="str" cm="1">
        <f t="array" ref="AF243">IFERROR(INDEX(InTutoring[],SMALL(IF(InTutoring[Unit 5 Post-Test 2]="Yes",ROW(AssessmentData[])-1),ROW(241:241)),1),"")</f>
        <v/>
      </c>
      <c r="AG243" s="129" t="str" cm="1">
        <f t="array" ref="AG243">IFERROR(INDEX(InTutoring[],SMALL(IF(InTutoring[Unit 5 Post-Test 3]="Yes",ROW(AssessmentData[])-1),ROW(241:241)),1),"")</f>
        <v/>
      </c>
      <c r="AH243" s="129" t="str" cm="1">
        <f t="array" ref="AH243">IFERROR(INDEX(InTutoring[],SMALL(IF(InTutoring[Unit 5 Post-Test 4]="Yes",ROW(AssessmentData[])-1),ROW(241:241)),1),"")</f>
        <v/>
      </c>
      <c r="AI243" s="129" t="str" cm="1">
        <f t="array" ref="AI243">IFERROR(INDEX(InTutoring[],SMALL(IF(InTutoring[Unit 5 Post-Test 5]="Yes",ROW(AssessmentData[])-1),ROW(241:241)),1),"")</f>
        <v/>
      </c>
      <c r="AJ243" s="132"/>
      <c r="AK243" s="129" t="str" cm="1">
        <f t="array" ref="AK243">IFERROR(INDEX(InTutoring[],SMALL(IF(InTutoring[Unit 5 Assessment]="Yes",ROW(AssessmentData[])-1),ROW(241:241)),1),"")</f>
        <v/>
      </c>
      <c r="AL243" s="129" t="str" cm="1">
        <f t="array" ref="AL243">IFERROR(INDEX(InTutoring[],SMALL(IF(InTutoring[Unit 6 Post-Test 1]="Yes",ROW(AssessmentData[])-1),ROW(241:241)),1),"")</f>
        <v/>
      </c>
      <c r="AM243" s="129" t="str" cm="1">
        <f t="array" ref="AM243">IFERROR(INDEX(InTutoring[],SMALL(IF(InTutoring[Unit 6 Post-Test 2]="Yes",ROW(AssessmentData[])-1),ROW(241:241)),1),"")</f>
        <v/>
      </c>
      <c r="AN243" s="129" t="str" cm="1">
        <f t="array" ref="AN243">IFERROR(INDEX(InTutoring[],SMALL(IF(InTutoring[Unit 6 Post-Test 3]="Yes",ROW(AssessmentData[])-1),ROW(241:241)),1),"")</f>
        <v/>
      </c>
      <c r="AO243" s="129" t="str" cm="1">
        <f t="array" ref="AO243">IFERROR(INDEX(InTutoring[],SMALL(IF(InTutoring[Unit 6 Post-Test 4]="Yes",ROW(AssessmentData[])-1),ROW(241:241)),1),"")</f>
        <v/>
      </c>
      <c r="AP243" s="129" t="str" cm="1">
        <f t="array" ref="AP243">IFERROR(INDEX(InTutoring[],SMALL(IF(InTutoring[Unit 6 Post-Test 5]="Yes",ROW(AssessmentData[])-1),ROW(241:241)),1),"")</f>
        <v/>
      </c>
    </row>
    <row r="244" spans="2:42" x14ac:dyDescent="0.25">
      <c r="B244" s="129" t="str" cm="1">
        <f t="array" ref="B244">IFERROR(INDEX(InTutoring[],SMALL(IF(InTutoring[BOY Benchmark]="Yes",ROW(AssessmentData[])-1),ROW(242:242)),1),"")</f>
        <v/>
      </c>
      <c r="C244" s="129" t="str" cm="1">
        <f t="array" ref="C244">IFERROR(INDEX(InTutoring[],SMALL(IF(InTutoring[Unit 1 Post-Test 1]="Yes",ROW(AssessmentData[])-1),ROW(242:242)),1),"")</f>
        <v/>
      </c>
      <c r="D244" s="129" t="str" cm="1">
        <f t="array" ref="D244">IFERROR(INDEX(InTutoring[],SMALL(IF(InTutoring[Unit 1 Post-Test 2]="Yes",ROW(AssessmentData[])-1),ROW(242:242)),1),"")</f>
        <v/>
      </c>
      <c r="E244" s="129" t="str" cm="1">
        <f t="array" ref="E244">IFERROR(INDEX(InTutoring[],SMALL(IF(InTutoring[Unit 1 Post-Test 3]="Yes",ROW(AssessmentData[])-1),ROW(242:242)),1),"")</f>
        <v/>
      </c>
      <c r="F244" s="129" t="str" cm="1">
        <f t="array" ref="F244">IFERROR(INDEX(InTutoring[],SMALL(IF(InTutoring[Unit 1 Post-Test 4]="Yes",ROW(AssessmentData[])-1),ROW(242:242)),1),"")</f>
        <v/>
      </c>
      <c r="G244" s="131"/>
      <c r="H244" s="132"/>
      <c r="I244" s="129" t="str" cm="1">
        <f t="array" ref="I244">IFERROR(INDEX(InTutoring[],SMALL(IF(InTutoring[Unit 1 Assessment]="Yes",ROW(AssessmentData[])-1),ROW(242:242)),1),"")</f>
        <v/>
      </c>
      <c r="J244" s="129" t="str" cm="1">
        <f t="array" ref="J244">IFERROR(INDEX(InTutoring[],SMALL(IF(InTutoring[Unit 2 Post-Test 1]="Yes",ROW(AssessmentData[])-1),ROW(242:242)),1),"")</f>
        <v/>
      </c>
      <c r="K244" s="129" t="str" cm="1">
        <f t="array" ref="K244">IFERROR(INDEX(InTutoring[],SMALL(IF(InTutoring[Unit 2 Post-Test 2]="Yes",ROW(AssessmentData[])-1),ROW(242:242)),1),"")</f>
        <v/>
      </c>
      <c r="L244" s="129" t="str" cm="1">
        <f t="array" ref="L244">IFERROR(INDEX(InTutoring[],SMALL(IF(InTutoring[Unit 2 Post-Test 3]="Yes",ROW(AssessmentData[])-1),ROW(242:242)),1),"")</f>
        <v/>
      </c>
      <c r="M244" s="129" t="str" cm="1">
        <f t="array" ref="M244">IFERROR(INDEX(InTutoring[],SMALL(IF(InTutoring[Unit 2 Post-Test 4]="Yes",ROW(AssessmentData[])-1),ROW(242:242)),1),"")</f>
        <v/>
      </c>
      <c r="N244" s="129" t="str" cm="1">
        <f t="array" ref="N244">IFERROR(INDEX(InTutoring[],SMALL(IF(InTutoring[Unit 2 Post-Test 5]="Yes",ROW(AssessmentData[])-1),ROW(242:242)),1),"")</f>
        <v/>
      </c>
      <c r="O244" s="132"/>
      <c r="P244" s="129" t="str" cm="1">
        <f t="array" ref="P244">IFERROR(INDEX(InTutoring[],SMALL(IF(InTutoring[Unit 2 Assessment]="Yes",ROW(AssessmentData[])-1),ROW(242:242)),1),"")</f>
        <v/>
      </c>
      <c r="Q244" s="129" t="str" cm="1">
        <f t="array" ref="Q244">IFERROR(INDEX(InTutoring[],SMALL(IF(InTutoring[Unit 3 Post-Test 1]="Yes",ROW(AssessmentData[])-1),ROW(242:242)),1),"")</f>
        <v/>
      </c>
      <c r="R244" s="129" t="str" cm="1">
        <f t="array" ref="R244">IFERROR(INDEX(InTutoring[],SMALL(IF(InTutoring[Unit 3 Post-Test 2]="Yes",ROW(AssessmentData[])-1),ROW(242:242)),1),"")</f>
        <v/>
      </c>
      <c r="S244" s="129" t="str" cm="1">
        <f t="array" ref="S244">IFERROR(INDEX(InTutoring[],SMALL(IF(InTutoring[Unit 3 Post-Test 3]="Yes",ROW(AssessmentData[])-1),ROW(242:242)),1),"")</f>
        <v/>
      </c>
      <c r="T244" s="129" t="str" cm="1">
        <f t="array" ref="T244">IFERROR(INDEX(InTutoring[],SMALL(IF(InTutoring[Unit 3 Post-Test 4]="Yes",ROW(AssessmentData[])-1),ROW(242:242)),1),"")</f>
        <v/>
      </c>
      <c r="U244" s="129" t="str" cm="1">
        <f t="array" ref="U244">IFERROR(INDEX(InTutoring[],SMALL(IF(InTutoring[Unit 3 Post-Test 5]="Yes",ROW(AssessmentData[])-1),ROW(242:242)),1),"")</f>
        <v/>
      </c>
      <c r="V244" s="132"/>
      <c r="W244" s="129" t="str" cm="1">
        <f t="array" ref="W244">IFERROR(INDEX(InTutoring[],SMALL(IF(InTutoring[Unit 3 Assessment]="Yes",ROW(AssessmentData[])-1),ROW(242:242)),1),"")</f>
        <v/>
      </c>
      <c r="X244" s="129" t="str" cm="1">
        <f t="array" ref="X244">IFERROR(INDEX(InTutoring[],SMALL(IF(InTutoring[Unit 4 Post-Test 1]="Yes",ROW(AssessmentData[])-1),ROW(242:242)),1),"")</f>
        <v/>
      </c>
      <c r="Y244" s="129" t="str" cm="1">
        <f t="array" ref="Y244">IFERROR(INDEX(InTutoring[],SMALL(IF(InTutoring[Unit 4 Post-Test 2]="Yes",ROW(AssessmentData[])-1),ROW(242:242)),1),"")</f>
        <v/>
      </c>
      <c r="Z244" s="129" t="str" cm="1">
        <f t="array" ref="Z244">IFERROR(INDEX(InTutoring[],SMALL(IF(InTutoring[Unit 4 Post-Test 3]="Yes",ROW(AssessmentData[])-1),ROW(242:242)),1),"")</f>
        <v/>
      </c>
      <c r="AA244" s="129" t="str" cm="1">
        <f t="array" ref="AA244">IFERROR(INDEX(InTutoring[],SMALL(IF(InTutoring[Unit 4 Post-Test 4]="Yes",ROW(AssessmentData[])-1),ROW(242:242)),1),"")</f>
        <v/>
      </c>
      <c r="AB244" s="129" t="str" cm="1">
        <f t="array" ref="AB244">IFERROR(INDEX(InTutoring[],SMALL(IF(InTutoring[Unit 4 Post-Test 5]="Yes",ROW(AssessmentData[])-1),ROW(242:242)),1),"")</f>
        <v/>
      </c>
      <c r="AC244" s="132"/>
      <c r="AD244" s="129" t="str" cm="1">
        <f t="array" ref="AD244">IFERROR(INDEX(InTutoring[],SMALL(IF(InTutoring[Unit 4 Assessment]="Yes",ROW(AssessmentData[])-1),ROW(242:242)),1),"")</f>
        <v/>
      </c>
      <c r="AE244" s="129" t="str" cm="1">
        <f t="array" ref="AE244">IFERROR(INDEX(InTutoring[],SMALL(IF(InTutoring[Unit 5 Post-Test 1]="Yes",ROW(AssessmentData[])-1),ROW(242:242)),1),"")</f>
        <v/>
      </c>
      <c r="AF244" s="129" t="str" cm="1">
        <f t="array" ref="AF244">IFERROR(INDEX(InTutoring[],SMALL(IF(InTutoring[Unit 5 Post-Test 2]="Yes",ROW(AssessmentData[])-1),ROW(242:242)),1),"")</f>
        <v/>
      </c>
      <c r="AG244" s="129" t="str" cm="1">
        <f t="array" ref="AG244">IFERROR(INDEX(InTutoring[],SMALL(IF(InTutoring[Unit 5 Post-Test 3]="Yes",ROW(AssessmentData[])-1),ROW(242:242)),1),"")</f>
        <v/>
      </c>
      <c r="AH244" s="129" t="str" cm="1">
        <f t="array" ref="AH244">IFERROR(INDEX(InTutoring[],SMALL(IF(InTutoring[Unit 5 Post-Test 4]="Yes",ROW(AssessmentData[])-1),ROW(242:242)),1),"")</f>
        <v/>
      </c>
      <c r="AI244" s="129" t="str" cm="1">
        <f t="array" ref="AI244">IFERROR(INDEX(InTutoring[],SMALL(IF(InTutoring[Unit 5 Post-Test 5]="Yes",ROW(AssessmentData[])-1),ROW(242:242)),1),"")</f>
        <v/>
      </c>
      <c r="AJ244" s="132"/>
      <c r="AK244" s="129" t="str" cm="1">
        <f t="array" ref="AK244">IFERROR(INDEX(InTutoring[],SMALL(IF(InTutoring[Unit 5 Assessment]="Yes",ROW(AssessmentData[])-1),ROW(242:242)),1),"")</f>
        <v/>
      </c>
      <c r="AL244" s="129" t="str" cm="1">
        <f t="array" ref="AL244">IFERROR(INDEX(InTutoring[],SMALL(IF(InTutoring[Unit 6 Post-Test 1]="Yes",ROW(AssessmentData[])-1),ROW(242:242)),1),"")</f>
        <v/>
      </c>
      <c r="AM244" s="129" t="str" cm="1">
        <f t="array" ref="AM244">IFERROR(INDEX(InTutoring[],SMALL(IF(InTutoring[Unit 6 Post-Test 2]="Yes",ROW(AssessmentData[])-1),ROW(242:242)),1),"")</f>
        <v/>
      </c>
      <c r="AN244" s="129" t="str" cm="1">
        <f t="array" ref="AN244">IFERROR(INDEX(InTutoring[],SMALL(IF(InTutoring[Unit 6 Post-Test 3]="Yes",ROW(AssessmentData[])-1),ROW(242:242)),1),"")</f>
        <v/>
      </c>
      <c r="AO244" s="129" t="str" cm="1">
        <f t="array" ref="AO244">IFERROR(INDEX(InTutoring[],SMALL(IF(InTutoring[Unit 6 Post-Test 4]="Yes",ROW(AssessmentData[])-1),ROW(242:242)),1),"")</f>
        <v/>
      </c>
      <c r="AP244" s="129" t="str" cm="1">
        <f t="array" ref="AP244">IFERROR(INDEX(InTutoring[],SMALL(IF(InTutoring[Unit 6 Post-Test 5]="Yes",ROW(AssessmentData[])-1),ROW(242:242)),1),"")</f>
        <v/>
      </c>
    </row>
    <row r="245" spans="2:42" x14ac:dyDescent="0.25">
      <c r="B245" s="129" t="str" cm="1">
        <f t="array" ref="B245">IFERROR(INDEX(InTutoring[],SMALL(IF(InTutoring[BOY Benchmark]="Yes",ROW(AssessmentData[])-1),ROW(243:243)),1),"")</f>
        <v/>
      </c>
      <c r="C245" s="129" t="str" cm="1">
        <f t="array" ref="C245">IFERROR(INDEX(InTutoring[],SMALL(IF(InTutoring[Unit 1 Post-Test 1]="Yes",ROW(AssessmentData[])-1),ROW(243:243)),1),"")</f>
        <v/>
      </c>
      <c r="D245" s="129" t="str" cm="1">
        <f t="array" ref="D245">IFERROR(INDEX(InTutoring[],SMALL(IF(InTutoring[Unit 1 Post-Test 2]="Yes",ROW(AssessmentData[])-1),ROW(243:243)),1),"")</f>
        <v/>
      </c>
      <c r="E245" s="129" t="str" cm="1">
        <f t="array" ref="E245">IFERROR(INDEX(InTutoring[],SMALL(IF(InTutoring[Unit 1 Post-Test 3]="Yes",ROW(AssessmentData[])-1),ROW(243:243)),1),"")</f>
        <v/>
      </c>
      <c r="F245" s="129" t="str" cm="1">
        <f t="array" ref="F245">IFERROR(INDEX(InTutoring[],SMALL(IF(InTutoring[Unit 1 Post-Test 4]="Yes",ROW(AssessmentData[])-1),ROW(243:243)),1),"")</f>
        <v/>
      </c>
      <c r="G245" s="131"/>
      <c r="H245" s="132"/>
      <c r="I245" s="129" t="str" cm="1">
        <f t="array" ref="I245">IFERROR(INDEX(InTutoring[],SMALL(IF(InTutoring[Unit 1 Assessment]="Yes",ROW(AssessmentData[])-1),ROW(243:243)),1),"")</f>
        <v/>
      </c>
      <c r="J245" s="129" t="str" cm="1">
        <f t="array" ref="J245">IFERROR(INDEX(InTutoring[],SMALL(IF(InTutoring[Unit 2 Post-Test 1]="Yes",ROW(AssessmentData[])-1),ROW(243:243)),1),"")</f>
        <v/>
      </c>
      <c r="K245" s="129" t="str" cm="1">
        <f t="array" ref="K245">IFERROR(INDEX(InTutoring[],SMALL(IF(InTutoring[Unit 2 Post-Test 2]="Yes",ROW(AssessmentData[])-1),ROW(243:243)),1),"")</f>
        <v/>
      </c>
      <c r="L245" s="129" t="str" cm="1">
        <f t="array" ref="L245">IFERROR(INDEX(InTutoring[],SMALL(IF(InTutoring[Unit 2 Post-Test 3]="Yes",ROW(AssessmentData[])-1),ROW(243:243)),1),"")</f>
        <v/>
      </c>
      <c r="M245" s="129" t="str" cm="1">
        <f t="array" ref="M245">IFERROR(INDEX(InTutoring[],SMALL(IF(InTutoring[Unit 2 Post-Test 4]="Yes",ROW(AssessmentData[])-1),ROW(243:243)),1),"")</f>
        <v/>
      </c>
      <c r="N245" s="129" t="str" cm="1">
        <f t="array" ref="N245">IFERROR(INDEX(InTutoring[],SMALL(IF(InTutoring[Unit 2 Post-Test 5]="Yes",ROW(AssessmentData[])-1),ROW(243:243)),1),"")</f>
        <v/>
      </c>
      <c r="O245" s="132"/>
      <c r="P245" s="129" t="str" cm="1">
        <f t="array" ref="P245">IFERROR(INDEX(InTutoring[],SMALL(IF(InTutoring[Unit 2 Assessment]="Yes",ROW(AssessmentData[])-1),ROW(243:243)),1),"")</f>
        <v/>
      </c>
      <c r="Q245" s="129" t="str" cm="1">
        <f t="array" ref="Q245">IFERROR(INDEX(InTutoring[],SMALL(IF(InTutoring[Unit 3 Post-Test 1]="Yes",ROW(AssessmentData[])-1),ROW(243:243)),1),"")</f>
        <v/>
      </c>
      <c r="R245" s="129" t="str" cm="1">
        <f t="array" ref="R245">IFERROR(INDEX(InTutoring[],SMALL(IF(InTutoring[Unit 3 Post-Test 2]="Yes",ROW(AssessmentData[])-1),ROW(243:243)),1),"")</f>
        <v/>
      </c>
      <c r="S245" s="129" t="str" cm="1">
        <f t="array" ref="S245">IFERROR(INDEX(InTutoring[],SMALL(IF(InTutoring[Unit 3 Post-Test 3]="Yes",ROW(AssessmentData[])-1),ROW(243:243)),1),"")</f>
        <v/>
      </c>
      <c r="T245" s="129" t="str" cm="1">
        <f t="array" ref="T245">IFERROR(INDEX(InTutoring[],SMALL(IF(InTutoring[Unit 3 Post-Test 4]="Yes",ROW(AssessmentData[])-1),ROW(243:243)),1),"")</f>
        <v/>
      </c>
      <c r="U245" s="129" t="str" cm="1">
        <f t="array" ref="U245">IFERROR(INDEX(InTutoring[],SMALL(IF(InTutoring[Unit 3 Post-Test 5]="Yes",ROW(AssessmentData[])-1),ROW(243:243)),1),"")</f>
        <v/>
      </c>
      <c r="V245" s="132"/>
      <c r="W245" s="129" t="str" cm="1">
        <f t="array" ref="W245">IFERROR(INDEX(InTutoring[],SMALL(IF(InTutoring[Unit 3 Assessment]="Yes",ROW(AssessmentData[])-1),ROW(243:243)),1),"")</f>
        <v/>
      </c>
      <c r="X245" s="129" t="str" cm="1">
        <f t="array" ref="X245">IFERROR(INDEX(InTutoring[],SMALL(IF(InTutoring[Unit 4 Post-Test 1]="Yes",ROW(AssessmentData[])-1),ROW(243:243)),1),"")</f>
        <v/>
      </c>
      <c r="Y245" s="129" t="str" cm="1">
        <f t="array" ref="Y245">IFERROR(INDEX(InTutoring[],SMALL(IF(InTutoring[Unit 4 Post-Test 2]="Yes",ROW(AssessmentData[])-1),ROW(243:243)),1),"")</f>
        <v/>
      </c>
      <c r="Z245" s="129" t="str" cm="1">
        <f t="array" ref="Z245">IFERROR(INDEX(InTutoring[],SMALL(IF(InTutoring[Unit 4 Post-Test 3]="Yes",ROW(AssessmentData[])-1),ROW(243:243)),1),"")</f>
        <v/>
      </c>
      <c r="AA245" s="129" t="str" cm="1">
        <f t="array" ref="AA245">IFERROR(INDEX(InTutoring[],SMALL(IF(InTutoring[Unit 4 Post-Test 4]="Yes",ROW(AssessmentData[])-1),ROW(243:243)),1),"")</f>
        <v/>
      </c>
      <c r="AB245" s="129" t="str" cm="1">
        <f t="array" ref="AB245">IFERROR(INDEX(InTutoring[],SMALL(IF(InTutoring[Unit 4 Post-Test 5]="Yes",ROW(AssessmentData[])-1),ROW(243:243)),1),"")</f>
        <v/>
      </c>
      <c r="AC245" s="132"/>
      <c r="AD245" s="129" t="str" cm="1">
        <f t="array" ref="AD245">IFERROR(INDEX(InTutoring[],SMALL(IF(InTutoring[Unit 4 Assessment]="Yes",ROW(AssessmentData[])-1),ROW(243:243)),1),"")</f>
        <v/>
      </c>
      <c r="AE245" s="129" t="str" cm="1">
        <f t="array" ref="AE245">IFERROR(INDEX(InTutoring[],SMALL(IF(InTutoring[Unit 5 Post-Test 1]="Yes",ROW(AssessmentData[])-1),ROW(243:243)),1),"")</f>
        <v/>
      </c>
      <c r="AF245" s="129" t="str" cm="1">
        <f t="array" ref="AF245">IFERROR(INDEX(InTutoring[],SMALL(IF(InTutoring[Unit 5 Post-Test 2]="Yes",ROW(AssessmentData[])-1),ROW(243:243)),1),"")</f>
        <v/>
      </c>
      <c r="AG245" s="129" t="str" cm="1">
        <f t="array" ref="AG245">IFERROR(INDEX(InTutoring[],SMALL(IF(InTutoring[Unit 5 Post-Test 3]="Yes",ROW(AssessmentData[])-1),ROW(243:243)),1),"")</f>
        <v/>
      </c>
      <c r="AH245" s="129" t="str" cm="1">
        <f t="array" ref="AH245">IFERROR(INDEX(InTutoring[],SMALL(IF(InTutoring[Unit 5 Post-Test 4]="Yes",ROW(AssessmentData[])-1),ROW(243:243)),1),"")</f>
        <v/>
      </c>
      <c r="AI245" s="129" t="str" cm="1">
        <f t="array" ref="AI245">IFERROR(INDEX(InTutoring[],SMALL(IF(InTutoring[Unit 5 Post-Test 5]="Yes",ROW(AssessmentData[])-1),ROW(243:243)),1),"")</f>
        <v/>
      </c>
      <c r="AJ245" s="132"/>
      <c r="AK245" s="129" t="str" cm="1">
        <f t="array" ref="AK245">IFERROR(INDEX(InTutoring[],SMALL(IF(InTutoring[Unit 5 Assessment]="Yes",ROW(AssessmentData[])-1),ROW(243:243)),1),"")</f>
        <v/>
      </c>
      <c r="AL245" s="129" t="str" cm="1">
        <f t="array" ref="AL245">IFERROR(INDEX(InTutoring[],SMALL(IF(InTutoring[Unit 6 Post-Test 1]="Yes",ROW(AssessmentData[])-1),ROW(243:243)),1),"")</f>
        <v/>
      </c>
      <c r="AM245" s="129" t="str" cm="1">
        <f t="array" ref="AM245">IFERROR(INDEX(InTutoring[],SMALL(IF(InTutoring[Unit 6 Post-Test 2]="Yes",ROW(AssessmentData[])-1),ROW(243:243)),1),"")</f>
        <v/>
      </c>
      <c r="AN245" s="129" t="str" cm="1">
        <f t="array" ref="AN245">IFERROR(INDEX(InTutoring[],SMALL(IF(InTutoring[Unit 6 Post-Test 3]="Yes",ROW(AssessmentData[])-1),ROW(243:243)),1),"")</f>
        <v/>
      </c>
      <c r="AO245" s="129" t="str" cm="1">
        <f t="array" ref="AO245">IFERROR(INDEX(InTutoring[],SMALL(IF(InTutoring[Unit 6 Post-Test 4]="Yes",ROW(AssessmentData[])-1),ROW(243:243)),1),"")</f>
        <v/>
      </c>
      <c r="AP245" s="129" t="str" cm="1">
        <f t="array" ref="AP245">IFERROR(INDEX(InTutoring[],SMALL(IF(InTutoring[Unit 6 Post-Test 5]="Yes",ROW(AssessmentData[])-1),ROW(243:243)),1),"")</f>
        <v/>
      </c>
    </row>
    <row r="246" spans="2:42" x14ac:dyDescent="0.25">
      <c r="B246" s="129" t="str" cm="1">
        <f t="array" ref="B246">IFERROR(INDEX(InTutoring[],SMALL(IF(InTutoring[BOY Benchmark]="Yes",ROW(AssessmentData[])-1),ROW(244:244)),1),"")</f>
        <v/>
      </c>
      <c r="C246" s="129" t="str" cm="1">
        <f t="array" ref="C246">IFERROR(INDEX(InTutoring[],SMALL(IF(InTutoring[Unit 1 Post-Test 1]="Yes",ROW(AssessmentData[])-1),ROW(244:244)),1),"")</f>
        <v/>
      </c>
      <c r="D246" s="129" t="str" cm="1">
        <f t="array" ref="D246">IFERROR(INDEX(InTutoring[],SMALL(IF(InTutoring[Unit 1 Post-Test 2]="Yes",ROW(AssessmentData[])-1),ROW(244:244)),1),"")</f>
        <v/>
      </c>
      <c r="E246" s="129" t="str" cm="1">
        <f t="array" ref="E246">IFERROR(INDEX(InTutoring[],SMALL(IF(InTutoring[Unit 1 Post-Test 3]="Yes",ROW(AssessmentData[])-1),ROW(244:244)),1),"")</f>
        <v/>
      </c>
      <c r="F246" s="129" t="str" cm="1">
        <f t="array" ref="F246">IFERROR(INDEX(InTutoring[],SMALL(IF(InTutoring[Unit 1 Post-Test 4]="Yes",ROW(AssessmentData[])-1),ROW(244:244)),1),"")</f>
        <v/>
      </c>
      <c r="G246" s="131"/>
      <c r="H246" s="132"/>
      <c r="I246" s="129" t="str" cm="1">
        <f t="array" ref="I246">IFERROR(INDEX(InTutoring[],SMALL(IF(InTutoring[Unit 1 Assessment]="Yes",ROW(AssessmentData[])-1),ROW(244:244)),1),"")</f>
        <v/>
      </c>
      <c r="J246" s="129" t="str" cm="1">
        <f t="array" ref="J246">IFERROR(INDEX(InTutoring[],SMALL(IF(InTutoring[Unit 2 Post-Test 1]="Yes",ROW(AssessmentData[])-1),ROW(244:244)),1),"")</f>
        <v/>
      </c>
      <c r="K246" s="129" t="str" cm="1">
        <f t="array" ref="K246">IFERROR(INDEX(InTutoring[],SMALL(IF(InTutoring[Unit 2 Post-Test 2]="Yes",ROW(AssessmentData[])-1),ROW(244:244)),1),"")</f>
        <v/>
      </c>
      <c r="L246" s="129" t="str" cm="1">
        <f t="array" ref="L246">IFERROR(INDEX(InTutoring[],SMALL(IF(InTutoring[Unit 2 Post-Test 3]="Yes",ROW(AssessmentData[])-1),ROW(244:244)),1),"")</f>
        <v/>
      </c>
      <c r="M246" s="129" t="str" cm="1">
        <f t="array" ref="M246">IFERROR(INDEX(InTutoring[],SMALL(IF(InTutoring[Unit 2 Post-Test 4]="Yes",ROW(AssessmentData[])-1),ROW(244:244)),1),"")</f>
        <v/>
      </c>
      <c r="N246" s="129" t="str" cm="1">
        <f t="array" ref="N246">IFERROR(INDEX(InTutoring[],SMALL(IF(InTutoring[Unit 2 Post-Test 5]="Yes",ROW(AssessmentData[])-1),ROW(244:244)),1),"")</f>
        <v/>
      </c>
      <c r="O246" s="132"/>
      <c r="P246" s="129" t="str" cm="1">
        <f t="array" ref="P246">IFERROR(INDEX(InTutoring[],SMALL(IF(InTutoring[Unit 2 Assessment]="Yes",ROW(AssessmentData[])-1),ROW(244:244)),1),"")</f>
        <v/>
      </c>
      <c r="Q246" s="129" t="str" cm="1">
        <f t="array" ref="Q246">IFERROR(INDEX(InTutoring[],SMALL(IF(InTutoring[Unit 3 Post-Test 1]="Yes",ROW(AssessmentData[])-1),ROW(244:244)),1),"")</f>
        <v/>
      </c>
      <c r="R246" s="129" t="str" cm="1">
        <f t="array" ref="R246">IFERROR(INDEX(InTutoring[],SMALL(IF(InTutoring[Unit 3 Post-Test 2]="Yes",ROW(AssessmentData[])-1),ROW(244:244)),1),"")</f>
        <v/>
      </c>
      <c r="S246" s="129" t="str" cm="1">
        <f t="array" ref="S246">IFERROR(INDEX(InTutoring[],SMALL(IF(InTutoring[Unit 3 Post-Test 3]="Yes",ROW(AssessmentData[])-1),ROW(244:244)),1),"")</f>
        <v/>
      </c>
      <c r="T246" s="129" t="str" cm="1">
        <f t="array" ref="T246">IFERROR(INDEX(InTutoring[],SMALL(IF(InTutoring[Unit 3 Post-Test 4]="Yes",ROW(AssessmentData[])-1),ROW(244:244)),1),"")</f>
        <v/>
      </c>
      <c r="U246" s="129" t="str" cm="1">
        <f t="array" ref="U246">IFERROR(INDEX(InTutoring[],SMALL(IF(InTutoring[Unit 3 Post-Test 5]="Yes",ROW(AssessmentData[])-1),ROW(244:244)),1),"")</f>
        <v/>
      </c>
      <c r="V246" s="132"/>
      <c r="W246" s="129" t="str" cm="1">
        <f t="array" ref="W246">IFERROR(INDEX(InTutoring[],SMALL(IF(InTutoring[Unit 3 Assessment]="Yes",ROW(AssessmentData[])-1),ROW(244:244)),1),"")</f>
        <v/>
      </c>
      <c r="X246" s="129" t="str" cm="1">
        <f t="array" ref="X246">IFERROR(INDEX(InTutoring[],SMALL(IF(InTutoring[Unit 4 Post-Test 1]="Yes",ROW(AssessmentData[])-1),ROW(244:244)),1),"")</f>
        <v/>
      </c>
      <c r="Y246" s="129" t="str" cm="1">
        <f t="array" ref="Y246">IFERROR(INDEX(InTutoring[],SMALL(IF(InTutoring[Unit 4 Post-Test 2]="Yes",ROW(AssessmentData[])-1),ROW(244:244)),1),"")</f>
        <v/>
      </c>
      <c r="Z246" s="129" t="str" cm="1">
        <f t="array" ref="Z246">IFERROR(INDEX(InTutoring[],SMALL(IF(InTutoring[Unit 4 Post-Test 3]="Yes",ROW(AssessmentData[])-1),ROW(244:244)),1),"")</f>
        <v/>
      </c>
      <c r="AA246" s="129" t="str" cm="1">
        <f t="array" ref="AA246">IFERROR(INDEX(InTutoring[],SMALL(IF(InTutoring[Unit 4 Post-Test 4]="Yes",ROW(AssessmentData[])-1),ROW(244:244)),1),"")</f>
        <v/>
      </c>
      <c r="AB246" s="129" t="str" cm="1">
        <f t="array" ref="AB246">IFERROR(INDEX(InTutoring[],SMALL(IF(InTutoring[Unit 4 Post-Test 5]="Yes",ROW(AssessmentData[])-1),ROW(244:244)),1),"")</f>
        <v/>
      </c>
      <c r="AC246" s="132"/>
      <c r="AD246" s="129" t="str" cm="1">
        <f t="array" ref="AD246">IFERROR(INDEX(InTutoring[],SMALL(IF(InTutoring[Unit 4 Assessment]="Yes",ROW(AssessmentData[])-1),ROW(244:244)),1),"")</f>
        <v/>
      </c>
      <c r="AE246" s="129" t="str" cm="1">
        <f t="array" ref="AE246">IFERROR(INDEX(InTutoring[],SMALL(IF(InTutoring[Unit 5 Post-Test 1]="Yes",ROW(AssessmentData[])-1),ROW(244:244)),1),"")</f>
        <v/>
      </c>
      <c r="AF246" s="129" t="str" cm="1">
        <f t="array" ref="AF246">IFERROR(INDEX(InTutoring[],SMALL(IF(InTutoring[Unit 5 Post-Test 2]="Yes",ROW(AssessmentData[])-1),ROW(244:244)),1),"")</f>
        <v/>
      </c>
      <c r="AG246" s="129" t="str" cm="1">
        <f t="array" ref="AG246">IFERROR(INDEX(InTutoring[],SMALL(IF(InTutoring[Unit 5 Post-Test 3]="Yes",ROW(AssessmentData[])-1),ROW(244:244)),1),"")</f>
        <v/>
      </c>
      <c r="AH246" s="129" t="str" cm="1">
        <f t="array" ref="AH246">IFERROR(INDEX(InTutoring[],SMALL(IF(InTutoring[Unit 5 Post-Test 4]="Yes",ROW(AssessmentData[])-1),ROW(244:244)),1),"")</f>
        <v/>
      </c>
      <c r="AI246" s="129" t="str" cm="1">
        <f t="array" ref="AI246">IFERROR(INDEX(InTutoring[],SMALL(IF(InTutoring[Unit 5 Post-Test 5]="Yes",ROW(AssessmentData[])-1),ROW(244:244)),1),"")</f>
        <v/>
      </c>
      <c r="AJ246" s="132"/>
      <c r="AK246" s="129" t="str" cm="1">
        <f t="array" ref="AK246">IFERROR(INDEX(InTutoring[],SMALL(IF(InTutoring[Unit 5 Assessment]="Yes",ROW(AssessmentData[])-1),ROW(244:244)),1),"")</f>
        <v/>
      </c>
      <c r="AL246" s="129" t="str" cm="1">
        <f t="array" ref="AL246">IFERROR(INDEX(InTutoring[],SMALL(IF(InTutoring[Unit 6 Post-Test 1]="Yes",ROW(AssessmentData[])-1),ROW(244:244)),1),"")</f>
        <v/>
      </c>
      <c r="AM246" s="129" t="str" cm="1">
        <f t="array" ref="AM246">IFERROR(INDEX(InTutoring[],SMALL(IF(InTutoring[Unit 6 Post-Test 2]="Yes",ROW(AssessmentData[])-1),ROW(244:244)),1),"")</f>
        <v/>
      </c>
      <c r="AN246" s="129" t="str" cm="1">
        <f t="array" ref="AN246">IFERROR(INDEX(InTutoring[],SMALL(IF(InTutoring[Unit 6 Post-Test 3]="Yes",ROW(AssessmentData[])-1),ROW(244:244)),1),"")</f>
        <v/>
      </c>
      <c r="AO246" s="129" t="str" cm="1">
        <f t="array" ref="AO246">IFERROR(INDEX(InTutoring[],SMALL(IF(InTutoring[Unit 6 Post-Test 4]="Yes",ROW(AssessmentData[])-1),ROW(244:244)),1),"")</f>
        <v/>
      </c>
      <c r="AP246" s="129" t="str" cm="1">
        <f t="array" ref="AP246">IFERROR(INDEX(InTutoring[],SMALL(IF(InTutoring[Unit 6 Post-Test 5]="Yes",ROW(AssessmentData[])-1),ROW(244:244)),1),"")</f>
        <v/>
      </c>
    </row>
    <row r="247" spans="2:42" x14ac:dyDescent="0.25">
      <c r="B247" s="129" t="str" cm="1">
        <f t="array" ref="B247">IFERROR(INDEX(InTutoring[],SMALL(IF(InTutoring[BOY Benchmark]="Yes",ROW(AssessmentData[])-1),ROW(245:245)),1),"")</f>
        <v/>
      </c>
      <c r="C247" s="129" t="str" cm="1">
        <f t="array" ref="C247">IFERROR(INDEX(InTutoring[],SMALL(IF(InTutoring[Unit 1 Post-Test 1]="Yes",ROW(AssessmentData[])-1),ROW(245:245)),1),"")</f>
        <v/>
      </c>
      <c r="D247" s="129" t="str" cm="1">
        <f t="array" ref="D247">IFERROR(INDEX(InTutoring[],SMALL(IF(InTutoring[Unit 1 Post-Test 2]="Yes",ROW(AssessmentData[])-1),ROW(245:245)),1),"")</f>
        <v/>
      </c>
      <c r="E247" s="129" t="str" cm="1">
        <f t="array" ref="E247">IFERROR(INDEX(InTutoring[],SMALL(IF(InTutoring[Unit 1 Post-Test 3]="Yes",ROW(AssessmentData[])-1),ROW(245:245)),1),"")</f>
        <v/>
      </c>
      <c r="F247" s="129" t="str" cm="1">
        <f t="array" ref="F247">IFERROR(INDEX(InTutoring[],SMALL(IF(InTutoring[Unit 1 Post-Test 4]="Yes",ROW(AssessmentData[])-1),ROW(245:245)),1),"")</f>
        <v/>
      </c>
      <c r="G247" s="131"/>
      <c r="H247" s="132"/>
      <c r="I247" s="129" t="str" cm="1">
        <f t="array" ref="I247">IFERROR(INDEX(InTutoring[],SMALL(IF(InTutoring[Unit 1 Assessment]="Yes",ROW(AssessmentData[])-1),ROW(245:245)),1),"")</f>
        <v/>
      </c>
      <c r="J247" s="129" t="str" cm="1">
        <f t="array" ref="J247">IFERROR(INDEX(InTutoring[],SMALL(IF(InTutoring[Unit 2 Post-Test 1]="Yes",ROW(AssessmentData[])-1),ROW(245:245)),1),"")</f>
        <v/>
      </c>
      <c r="K247" s="129" t="str" cm="1">
        <f t="array" ref="K247">IFERROR(INDEX(InTutoring[],SMALL(IF(InTutoring[Unit 2 Post-Test 2]="Yes",ROW(AssessmentData[])-1),ROW(245:245)),1),"")</f>
        <v/>
      </c>
      <c r="L247" s="129" t="str" cm="1">
        <f t="array" ref="L247">IFERROR(INDEX(InTutoring[],SMALL(IF(InTutoring[Unit 2 Post-Test 3]="Yes",ROW(AssessmentData[])-1),ROW(245:245)),1),"")</f>
        <v/>
      </c>
      <c r="M247" s="129" t="str" cm="1">
        <f t="array" ref="M247">IFERROR(INDEX(InTutoring[],SMALL(IF(InTutoring[Unit 2 Post-Test 4]="Yes",ROW(AssessmentData[])-1),ROW(245:245)),1),"")</f>
        <v/>
      </c>
      <c r="N247" s="129" t="str" cm="1">
        <f t="array" ref="N247">IFERROR(INDEX(InTutoring[],SMALL(IF(InTutoring[Unit 2 Post-Test 5]="Yes",ROW(AssessmentData[])-1),ROW(245:245)),1),"")</f>
        <v/>
      </c>
      <c r="O247" s="132"/>
      <c r="P247" s="129" t="str" cm="1">
        <f t="array" ref="P247">IFERROR(INDEX(InTutoring[],SMALL(IF(InTutoring[Unit 2 Assessment]="Yes",ROW(AssessmentData[])-1),ROW(245:245)),1),"")</f>
        <v/>
      </c>
      <c r="Q247" s="129" t="str" cm="1">
        <f t="array" ref="Q247">IFERROR(INDEX(InTutoring[],SMALL(IF(InTutoring[Unit 3 Post-Test 1]="Yes",ROW(AssessmentData[])-1),ROW(245:245)),1),"")</f>
        <v/>
      </c>
      <c r="R247" s="129" t="str" cm="1">
        <f t="array" ref="R247">IFERROR(INDEX(InTutoring[],SMALL(IF(InTutoring[Unit 3 Post-Test 2]="Yes",ROW(AssessmentData[])-1),ROW(245:245)),1),"")</f>
        <v/>
      </c>
      <c r="S247" s="129" t="str" cm="1">
        <f t="array" ref="S247">IFERROR(INDEX(InTutoring[],SMALL(IF(InTutoring[Unit 3 Post-Test 3]="Yes",ROW(AssessmentData[])-1),ROW(245:245)),1),"")</f>
        <v/>
      </c>
      <c r="T247" s="129" t="str" cm="1">
        <f t="array" ref="T247">IFERROR(INDEX(InTutoring[],SMALL(IF(InTutoring[Unit 3 Post-Test 4]="Yes",ROW(AssessmentData[])-1),ROW(245:245)),1),"")</f>
        <v/>
      </c>
      <c r="U247" s="129" t="str" cm="1">
        <f t="array" ref="U247">IFERROR(INDEX(InTutoring[],SMALL(IF(InTutoring[Unit 3 Post-Test 5]="Yes",ROW(AssessmentData[])-1),ROW(245:245)),1),"")</f>
        <v/>
      </c>
      <c r="V247" s="132"/>
      <c r="W247" s="129" t="str" cm="1">
        <f t="array" ref="W247">IFERROR(INDEX(InTutoring[],SMALL(IF(InTutoring[Unit 3 Assessment]="Yes",ROW(AssessmentData[])-1),ROW(245:245)),1),"")</f>
        <v/>
      </c>
      <c r="X247" s="129" t="str" cm="1">
        <f t="array" ref="X247">IFERROR(INDEX(InTutoring[],SMALL(IF(InTutoring[Unit 4 Post-Test 1]="Yes",ROW(AssessmentData[])-1),ROW(245:245)),1),"")</f>
        <v/>
      </c>
      <c r="Y247" s="129" t="str" cm="1">
        <f t="array" ref="Y247">IFERROR(INDEX(InTutoring[],SMALL(IF(InTutoring[Unit 4 Post-Test 2]="Yes",ROW(AssessmentData[])-1),ROW(245:245)),1),"")</f>
        <v/>
      </c>
      <c r="Z247" s="129" t="str" cm="1">
        <f t="array" ref="Z247">IFERROR(INDEX(InTutoring[],SMALL(IF(InTutoring[Unit 4 Post-Test 3]="Yes",ROW(AssessmentData[])-1),ROW(245:245)),1),"")</f>
        <v/>
      </c>
      <c r="AA247" s="129" t="str" cm="1">
        <f t="array" ref="AA247">IFERROR(INDEX(InTutoring[],SMALL(IF(InTutoring[Unit 4 Post-Test 4]="Yes",ROW(AssessmentData[])-1),ROW(245:245)),1),"")</f>
        <v/>
      </c>
      <c r="AB247" s="129" t="str" cm="1">
        <f t="array" ref="AB247">IFERROR(INDEX(InTutoring[],SMALL(IF(InTutoring[Unit 4 Post-Test 5]="Yes",ROW(AssessmentData[])-1),ROW(245:245)),1),"")</f>
        <v/>
      </c>
      <c r="AC247" s="132"/>
      <c r="AD247" s="129" t="str" cm="1">
        <f t="array" ref="AD247">IFERROR(INDEX(InTutoring[],SMALL(IF(InTutoring[Unit 4 Assessment]="Yes",ROW(AssessmentData[])-1),ROW(245:245)),1),"")</f>
        <v/>
      </c>
      <c r="AE247" s="129" t="str" cm="1">
        <f t="array" ref="AE247">IFERROR(INDEX(InTutoring[],SMALL(IF(InTutoring[Unit 5 Post-Test 1]="Yes",ROW(AssessmentData[])-1),ROW(245:245)),1),"")</f>
        <v/>
      </c>
      <c r="AF247" s="129" t="str" cm="1">
        <f t="array" ref="AF247">IFERROR(INDEX(InTutoring[],SMALL(IF(InTutoring[Unit 5 Post-Test 2]="Yes",ROW(AssessmentData[])-1),ROW(245:245)),1),"")</f>
        <v/>
      </c>
      <c r="AG247" s="129" t="str" cm="1">
        <f t="array" ref="AG247">IFERROR(INDEX(InTutoring[],SMALL(IF(InTutoring[Unit 5 Post-Test 3]="Yes",ROW(AssessmentData[])-1),ROW(245:245)),1),"")</f>
        <v/>
      </c>
      <c r="AH247" s="129" t="str" cm="1">
        <f t="array" ref="AH247">IFERROR(INDEX(InTutoring[],SMALL(IF(InTutoring[Unit 5 Post-Test 4]="Yes",ROW(AssessmentData[])-1),ROW(245:245)),1),"")</f>
        <v/>
      </c>
      <c r="AI247" s="129" t="str" cm="1">
        <f t="array" ref="AI247">IFERROR(INDEX(InTutoring[],SMALL(IF(InTutoring[Unit 5 Post-Test 5]="Yes",ROW(AssessmentData[])-1),ROW(245:245)),1),"")</f>
        <v/>
      </c>
      <c r="AJ247" s="132"/>
      <c r="AK247" s="129" t="str" cm="1">
        <f t="array" ref="AK247">IFERROR(INDEX(InTutoring[],SMALL(IF(InTutoring[Unit 5 Assessment]="Yes",ROW(AssessmentData[])-1),ROW(245:245)),1),"")</f>
        <v/>
      </c>
      <c r="AL247" s="129" t="str" cm="1">
        <f t="array" ref="AL247">IFERROR(INDEX(InTutoring[],SMALL(IF(InTutoring[Unit 6 Post-Test 1]="Yes",ROW(AssessmentData[])-1),ROW(245:245)),1),"")</f>
        <v/>
      </c>
      <c r="AM247" s="129" t="str" cm="1">
        <f t="array" ref="AM247">IFERROR(INDEX(InTutoring[],SMALL(IF(InTutoring[Unit 6 Post-Test 2]="Yes",ROW(AssessmentData[])-1),ROW(245:245)),1),"")</f>
        <v/>
      </c>
      <c r="AN247" s="129" t="str" cm="1">
        <f t="array" ref="AN247">IFERROR(INDEX(InTutoring[],SMALL(IF(InTutoring[Unit 6 Post-Test 3]="Yes",ROW(AssessmentData[])-1),ROW(245:245)),1),"")</f>
        <v/>
      </c>
      <c r="AO247" s="129" t="str" cm="1">
        <f t="array" ref="AO247">IFERROR(INDEX(InTutoring[],SMALL(IF(InTutoring[Unit 6 Post-Test 4]="Yes",ROW(AssessmentData[])-1),ROW(245:245)),1),"")</f>
        <v/>
      </c>
      <c r="AP247" s="129" t="str" cm="1">
        <f t="array" ref="AP247">IFERROR(INDEX(InTutoring[],SMALL(IF(InTutoring[Unit 6 Post-Test 5]="Yes",ROW(AssessmentData[])-1),ROW(245:245)),1),"")</f>
        <v/>
      </c>
    </row>
    <row r="248" spans="2:42" x14ac:dyDescent="0.25">
      <c r="B248" s="129" t="str" cm="1">
        <f t="array" ref="B248">IFERROR(INDEX(InTutoring[],SMALL(IF(InTutoring[BOY Benchmark]="Yes",ROW(AssessmentData[])-1),ROW(246:246)),1),"")</f>
        <v/>
      </c>
      <c r="C248" s="129" t="str" cm="1">
        <f t="array" ref="C248">IFERROR(INDEX(InTutoring[],SMALL(IF(InTutoring[Unit 1 Post-Test 1]="Yes",ROW(AssessmentData[])-1),ROW(246:246)),1),"")</f>
        <v/>
      </c>
      <c r="D248" s="129" t="str" cm="1">
        <f t="array" ref="D248">IFERROR(INDEX(InTutoring[],SMALL(IF(InTutoring[Unit 1 Post-Test 2]="Yes",ROW(AssessmentData[])-1),ROW(246:246)),1),"")</f>
        <v/>
      </c>
      <c r="E248" s="129" t="str" cm="1">
        <f t="array" ref="E248">IFERROR(INDEX(InTutoring[],SMALL(IF(InTutoring[Unit 1 Post-Test 3]="Yes",ROW(AssessmentData[])-1),ROW(246:246)),1),"")</f>
        <v/>
      </c>
      <c r="F248" s="129" t="str" cm="1">
        <f t="array" ref="F248">IFERROR(INDEX(InTutoring[],SMALL(IF(InTutoring[Unit 1 Post-Test 4]="Yes",ROW(AssessmentData[])-1),ROW(246:246)),1),"")</f>
        <v/>
      </c>
      <c r="G248" s="131"/>
      <c r="H248" s="132"/>
      <c r="I248" s="129" t="str" cm="1">
        <f t="array" ref="I248">IFERROR(INDEX(InTutoring[],SMALL(IF(InTutoring[Unit 1 Assessment]="Yes",ROW(AssessmentData[])-1),ROW(246:246)),1),"")</f>
        <v/>
      </c>
      <c r="J248" s="129" t="str" cm="1">
        <f t="array" ref="J248">IFERROR(INDEX(InTutoring[],SMALL(IF(InTutoring[Unit 2 Post-Test 1]="Yes",ROW(AssessmentData[])-1),ROW(246:246)),1),"")</f>
        <v/>
      </c>
      <c r="K248" s="129" t="str" cm="1">
        <f t="array" ref="K248">IFERROR(INDEX(InTutoring[],SMALL(IF(InTutoring[Unit 2 Post-Test 2]="Yes",ROW(AssessmentData[])-1),ROW(246:246)),1),"")</f>
        <v/>
      </c>
      <c r="L248" s="129" t="str" cm="1">
        <f t="array" ref="L248">IFERROR(INDEX(InTutoring[],SMALL(IF(InTutoring[Unit 2 Post-Test 3]="Yes",ROW(AssessmentData[])-1),ROW(246:246)),1),"")</f>
        <v/>
      </c>
      <c r="M248" s="129" t="str" cm="1">
        <f t="array" ref="M248">IFERROR(INDEX(InTutoring[],SMALL(IF(InTutoring[Unit 2 Post-Test 4]="Yes",ROW(AssessmentData[])-1),ROW(246:246)),1),"")</f>
        <v/>
      </c>
      <c r="N248" s="129" t="str" cm="1">
        <f t="array" ref="N248">IFERROR(INDEX(InTutoring[],SMALL(IF(InTutoring[Unit 2 Post-Test 5]="Yes",ROW(AssessmentData[])-1),ROW(246:246)),1),"")</f>
        <v/>
      </c>
      <c r="O248" s="132"/>
      <c r="P248" s="129" t="str" cm="1">
        <f t="array" ref="P248">IFERROR(INDEX(InTutoring[],SMALL(IF(InTutoring[Unit 2 Assessment]="Yes",ROW(AssessmentData[])-1),ROW(246:246)),1),"")</f>
        <v/>
      </c>
      <c r="Q248" s="129" t="str" cm="1">
        <f t="array" ref="Q248">IFERROR(INDEX(InTutoring[],SMALL(IF(InTutoring[Unit 3 Post-Test 1]="Yes",ROW(AssessmentData[])-1),ROW(246:246)),1),"")</f>
        <v/>
      </c>
      <c r="R248" s="129" t="str" cm="1">
        <f t="array" ref="R248">IFERROR(INDEX(InTutoring[],SMALL(IF(InTutoring[Unit 3 Post-Test 2]="Yes",ROW(AssessmentData[])-1),ROW(246:246)),1),"")</f>
        <v/>
      </c>
      <c r="S248" s="129" t="str" cm="1">
        <f t="array" ref="S248">IFERROR(INDEX(InTutoring[],SMALL(IF(InTutoring[Unit 3 Post-Test 3]="Yes",ROW(AssessmentData[])-1),ROW(246:246)),1),"")</f>
        <v/>
      </c>
      <c r="T248" s="129" t="str" cm="1">
        <f t="array" ref="T248">IFERROR(INDEX(InTutoring[],SMALL(IF(InTutoring[Unit 3 Post-Test 4]="Yes",ROW(AssessmentData[])-1),ROW(246:246)),1),"")</f>
        <v/>
      </c>
      <c r="U248" s="129" t="str" cm="1">
        <f t="array" ref="U248">IFERROR(INDEX(InTutoring[],SMALL(IF(InTutoring[Unit 3 Post-Test 5]="Yes",ROW(AssessmentData[])-1),ROW(246:246)),1),"")</f>
        <v/>
      </c>
      <c r="V248" s="132"/>
      <c r="W248" s="129" t="str" cm="1">
        <f t="array" ref="W248">IFERROR(INDEX(InTutoring[],SMALL(IF(InTutoring[Unit 3 Assessment]="Yes",ROW(AssessmentData[])-1),ROW(246:246)),1),"")</f>
        <v/>
      </c>
      <c r="X248" s="129" t="str" cm="1">
        <f t="array" ref="X248">IFERROR(INDEX(InTutoring[],SMALL(IF(InTutoring[Unit 4 Post-Test 1]="Yes",ROW(AssessmentData[])-1),ROW(246:246)),1),"")</f>
        <v/>
      </c>
      <c r="Y248" s="129" t="str" cm="1">
        <f t="array" ref="Y248">IFERROR(INDEX(InTutoring[],SMALL(IF(InTutoring[Unit 4 Post-Test 2]="Yes",ROW(AssessmentData[])-1),ROW(246:246)),1),"")</f>
        <v/>
      </c>
      <c r="Z248" s="129" t="str" cm="1">
        <f t="array" ref="Z248">IFERROR(INDEX(InTutoring[],SMALL(IF(InTutoring[Unit 4 Post-Test 3]="Yes",ROW(AssessmentData[])-1),ROW(246:246)),1),"")</f>
        <v/>
      </c>
      <c r="AA248" s="129" t="str" cm="1">
        <f t="array" ref="AA248">IFERROR(INDEX(InTutoring[],SMALL(IF(InTutoring[Unit 4 Post-Test 4]="Yes",ROW(AssessmentData[])-1),ROW(246:246)),1),"")</f>
        <v/>
      </c>
      <c r="AB248" s="129" t="str" cm="1">
        <f t="array" ref="AB248">IFERROR(INDEX(InTutoring[],SMALL(IF(InTutoring[Unit 4 Post-Test 5]="Yes",ROW(AssessmentData[])-1),ROW(246:246)),1),"")</f>
        <v/>
      </c>
      <c r="AC248" s="132"/>
      <c r="AD248" s="129" t="str" cm="1">
        <f t="array" ref="AD248">IFERROR(INDEX(InTutoring[],SMALL(IF(InTutoring[Unit 4 Assessment]="Yes",ROW(AssessmentData[])-1),ROW(246:246)),1),"")</f>
        <v/>
      </c>
      <c r="AE248" s="129" t="str" cm="1">
        <f t="array" ref="AE248">IFERROR(INDEX(InTutoring[],SMALL(IF(InTutoring[Unit 5 Post-Test 1]="Yes",ROW(AssessmentData[])-1),ROW(246:246)),1),"")</f>
        <v/>
      </c>
      <c r="AF248" s="129" t="str" cm="1">
        <f t="array" ref="AF248">IFERROR(INDEX(InTutoring[],SMALL(IF(InTutoring[Unit 5 Post-Test 2]="Yes",ROW(AssessmentData[])-1),ROW(246:246)),1),"")</f>
        <v/>
      </c>
      <c r="AG248" s="129" t="str" cm="1">
        <f t="array" ref="AG248">IFERROR(INDEX(InTutoring[],SMALL(IF(InTutoring[Unit 5 Post-Test 3]="Yes",ROW(AssessmentData[])-1),ROW(246:246)),1),"")</f>
        <v/>
      </c>
      <c r="AH248" s="129" t="str" cm="1">
        <f t="array" ref="AH248">IFERROR(INDEX(InTutoring[],SMALL(IF(InTutoring[Unit 5 Post-Test 4]="Yes",ROW(AssessmentData[])-1),ROW(246:246)),1),"")</f>
        <v/>
      </c>
      <c r="AI248" s="129" t="str" cm="1">
        <f t="array" ref="AI248">IFERROR(INDEX(InTutoring[],SMALL(IF(InTutoring[Unit 5 Post-Test 5]="Yes",ROW(AssessmentData[])-1),ROW(246:246)),1),"")</f>
        <v/>
      </c>
      <c r="AJ248" s="132"/>
      <c r="AK248" s="129" t="str" cm="1">
        <f t="array" ref="AK248">IFERROR(INDEX(InTutoring[],SMALL(IF(InTutoring[Unit 5 Assessment]="Yes",ROW(AssessmentData[])-1),ROW(246:246)),1),"")</f>
        <v/>
      </c>
      <c r="AL248" s="129" t="str" cm="1">
        <f t="array" ref="AL248">IFERROR(INDEX(InTutoring[],SMALL(IF(InTutoring[Unit 6 Post-Test 1]="Yes",ROW(AssessmentData[])-1),ROW(246:246)),1),"")</f>
        <v/>
      </c>
      <c r="AM248" s="129" t="str" cm="1">
        <f t="array" ref="AM248">IFERROR(INDEX(InTutoring[],SMALL(IF(InTutoring[Unit 6 Post-Test 2]="Yes",ROW(AssessmentData[])-1),ROW(246:246)),1),"")</f>
        <v/>
      </c>
      <c r="AN248" s="129" t="str" cm="1">
        <f t="array" ref="AN248">IFERROR(INDEX(InTutoring[],SMALL(IF(InTutoring[Unit 6 Post-Test 3]="Yes",ROW(AssessmentData[])-1),ROW(246:246)),1),"")</f>
        <v/>
      </c>
      <c r="AO248" s="129" t="str" cm="1">
        <f t="array" ref="AO248">IFERROR(INDEX(InTutoring[],SMALL(IF(InTutoring[Unit 6 Post-Test 4]="Yes",ROW(AssessmentData[])-1),ROW(246:246)),1),"")</f>
        <v/>
      </c>
      <c r="AP248" s="129" t="str" cm="1">
        <f t="array" ref="AP248">IFERROR(INDEX(InTutoring[],SMALL(IF(InTutoring[Unit 6 Post-Test 5]="Yes",ROW(AssessmentData[])-1),ROW(246:246)),1),"")</f>
        <v/>
      </c>
    </row>
    <row r="249" spans="2:42" x14ac:dyDescent="0.25">
      <c r="B249" s="129" t="str" cm="1">
        <f t="array" ref="B249">IFERROR(INDEX(InTutoring[],SMALL(IF(InTutoring[BOY Benchmark]="Yes",ROW(AssessmentData[])-1),ROW(247:247)),1),"")</f>
        <v/>
      </c>
      <c r="C249" s="129" t="str" cm="1">
        <f t="array" ref="C249">IFERROR(INDEX(InTutoring[],SMALL(IF(InTutoring[Unit 1 Post-Test 1]="Yes",ROW(AssessmentData[])-1),ROW(247:247)),1),"")</f>
        <v/>
      </c>
      <c r="D249" s="129" t="str" cm="1">
        <f t="array" ref="D249">IFERROR(INDEX(InTutoring[],SMALL(IF(InTutoring[Unit 1 Post-Test 2]="Yes",ROW(AssessmentData[])-1),ROW(247:247)),1),"")</f>
        <v/>
      </c>
      <c r="E249" s="129" t="str" cm="1">
        <f t="array" ref="E249">IFERROR(INDEX(InTutoring[],SMALL(IF(InTutoring[Unit 1 Post-Test 3]="Yes",ROW(AssessmentData[])-1),ROW(247:247)),1),"")</f>
        <v/>
      </c>
      <c r="F249" s="129" t="str" cm="1">
        <f t="array" ref="F249">IFERROR(INDEX(InTutoring[],SMALL(IF(InTutoring[Unit 1 Post-Test 4]="Yes",ROW(AssessmentData[])-1),ROW(247:247)),1),"")</f>
        <v/>
      </c>
      <c r="G249" s="131"/>
      <c r="H249" s="132"/>
      <c r="I249" s="129" t="str" cm="1">
        <f t="array" ref="I249">IFERROR(INDEX(InTutoring[],SMALL(IF(InTutoring[Unit 1 Assessment]="Yes",ROW(AssessmentData[])-1),ROW(247:247)),1),"")</f>
        <v/>
      </c>
      <c r="J249" s="129" t="str" cm="1">
        <f t="array" ref="J249">IFERROR(INDEX(InTutoring[],SMALL(IF(InTutoring[Unit 2 Post-Test 1]="Yes",ROW(AssessmentData[])-1),ROW(247:247)),1),"")</f>
        <v/>
      </c>
      <c r="K249" s="129" t="str" cm="1">
        <f t="array" ref="K249">IFERROR(INDEX(InTutoring[],SMALL(IF(InTutoring[Unit 2 Post-Test 2]="Yes",ROW(AssessmentData[])-1),ROW(247:247)),1),"")</f>
        <v/>
      </c>
      <c r="L249" s="129" t="str" cm="1">
        <f t="array" ref="L249">IFERROR(INDEX(InTutoring[],SMALL(IF(InTutoring[Unit 2 Post-Test 3]="Yes",ROW(AssessmentData[])-1),ROW(247:247)),1),"")</f>
        <v/>
      </c>
      <c r="M249" s="129" t="str" cm="1">
        <f t="array" ref="M249">IFERROR(INDEX(InTutoring[],SMALL(IF(InTutoring[Unit 2 Post-Test 4]="Yes",ROW(AssessmentData[])-1),ROW(247:247)),1),"")</f>
        <v/>
      </c>
      <c r="N249" s="129" t="str" cm="1">
        <f t="array" ref="N249">IFERROR(INDEX(InTutoring[],SMALL(IF(InTutoring[Unit 2 Post-Test 5]="Yes",ROW(AssessmentData[])-1),ROW(247:247)),1),"")</f>
        <v/>
      </c>
      <c r="O249" s="132"/>
      <c r="P249" s="129" t="str" cm="1">
        <f t="array" ref="P249">IFERROR(INDEX(InTutoring[],SMALL(IF(InTutoring[Unit 2 Assessment]="Yes",ROW(AssessmentData[])-1),ROW(247:247)),1),"")</f>
        <v/>
      </c>
      <c r="Q249" s="129" t="str" cm="1">
        <f t="array" ref="Q249">IFERROR(INDEX(InTutoring[],SMALL(IF(InTutoring[Unit 3 Post-Test 1]="Yes",ROW(AssessmentData[])-1),ROW(247:247)),1),"")</f>
        <v/>
      </c>
      <c r="R249" s="129" t="str" cm="1">
        <f t="array" ref="R249">IFERROR(INDEX(InTutoring[],SMALL(IF(InTutoring[Unit 3 Post-Test 2]="Yes",ROW(AssessmentData[])-1),ROW(247:247)),1),"")</f>
        <v/>
      </c>
      <c r="S249" s="129" t="str" cm="1">
        <f t="array" ref="S249">IFERROR(INDEX(InTutoring[],SMALL(IF(InTutoring[Unit 3 Post-Test 3]="Yes",ROW(AssessmentData[])-1),ROW(247:247)),1),"")</f>
        <v/>
      </c>
      <c r="T249" s="129" t="str" cm="1">
        <f t="array" ref="T249">IFERROR(INDEX(InTutoring[],SMALL(IF(InTutoring[Unit 3 Post-Test 4]="Yes",ROW(AssessmentData[])-1),ROW(247:247)),1),"")</f>
        <v/>
      </c>
      <c r="U249" s="129" t="str" cm="1">
        <f t="array" ref="U249">IFERROR(INDEX(InTutoring[],SMALL(IF(InTutoring[Unit 3 Post-Test 5]="Yes",ROW(AssessmentData[])-1),ROW(247:247)),1),"")</f>
        <v/>
      </c>
      <c r="V249" s="132"/>
      <c r="W249" s="129" t="str" cm="1">
        <f t="array" ref="W249">IFERROR(INDEX(InTutoring[],SMALL(IF(InTutoring[Unit 3 Assessment]="Yes",ROW(AssessmentData[])-1),ROW(247:247)),1),"")</f>
        <v/>
      </c>
      <c r="X249" s="129" t="str" cm="1">
        <f t="array" ref="X249">IFERROR(INDEX(InTutoring[],SMALL(IF(InTutoring[Unit 4 Post-Test 1]="Yes",ROW(AssessmentData[])-1),ROW(247:247)),1),"")</f>
        <v/>
      </c>
      <c r="Y249" s="129" t="str" cm="1">
        <f t="array" ref="Y249">IFERROR(INDEX(InTutoring[],SMALL(IF(InTutoring[Unit 4 Post-Test 2]="Yes",ROW(AssessmentData[])-1),ROW(247:247)),1),"")</f>
        <v/>
      </c>
      <c r="Z249" s="129" t="str" cm="1">
        <f t="array" ref="Z249">IFERROR(INDEX(InTutoring[],SMALL(IF(InTutoring[Unit 4 Post-Test 3]="Yes",ROW(AssessmentData[])-1),ROW(247:247)),1),"")</f>
        <v/>
      </c>
      <c r="AA249" s="129" t="str" cm="1">
        <f t="array" ref="AA249">IFERROR(INDEX(InTutoring[],SMALL(IF(InTutoring[Unit 4 Post-Test 4]="Yes",ROW(AssessmentData[])-1),ROW(247:247)),1),"")</f>
        <v/>
      </c>
      <c r="AB249" s="129" t="str" cm="1">
        <f t="array" ref="AB249">IFERROR(INDEX(InTutoring[],SMALL(IF(InTutoring[Unit 4 Post-Test 5]="Yes",ROW(AssessmentData[])-1),ROW(247:247)),1),"")</f>
        <v/>
      </c>
      <c r="AC249" s="132"/>
      <c r="AD249" s="129" t="str" cm="1">
        <f t="array" ref="AD249">IFERROR(INDEX(InTutoring[],SMALL(IF(InTutoring[Unit 4 Assessment]="Yes",ROW(AssessmentData[])-1),ROW(247:247)),1),"")</f>
        <v/>
      </c>
      <c r="AE249" s="129" t="str" cm="1">
        <f t="array" ref="AE249">IFERROR(INDEX(InTutoring[],SMALL(IF(InTutoring[Unit 5 Post-Test 1]="Yes",ROW(AssessmentData[])-1),ROW(247:247)),1),"")</f>
        <v/>
      </c>
      <c r="AF249" s="129" t="str" cm="1">
        <f t="array" ref="AF249">IFERROR(INDEX(InTutoring[],SMALL(IF(InTutoring[Unit 5 Post-Test 2]="Yes",ROW(AssessmentData[])-1),ROW(247:247)),1),"")</f>
        <v/>
      </c>
      <c r="AG249" s="129" t="str" cm="1">
        <f t="array" ref="AG249">IFERROR(INDEX(InTutoring[],SMALL(IF(InTutoring[Unit 5 Post-Test 3]="Yes",ROW(AssessmentData[])-1),ROW(247:247)),1),"")</f>
        <v/>
      </c>
      <c r="AH249" s="129" t="str" cm="1">
        <f t="array" ref="AH249">IFERROR(INDEX(InTutoring[],SMALL(IF(InTutoring[Unit 5 Post-Test 4]="Yes",ROW(AssessmentData[])-1),ROW(247:247)),1),"")</f>
        <v/>
      </c>
      <c r="AI249" s="129" t="str" cm="1">
        <f t="array" ref="AI249">IFERROR(INDEX(InTutoring[],SMALL(IF(InTutoring[Unit 5 Post-Test 5]="Yes",ROW(AssessmentData[])-1),ROW(247:247)),1),"")</f>
        <v/>
      </c>
      <c r="AJ249" s="132"/>
      <c r="AK249" s="129" t="str" cm="1">
        <f t="array" ref="AK249">IFERROR(INDEX(InTutoring[],SMALL(IF(InTutoring[Unit 5 Assessment]="Yes",ROW(AssessmentData[])-1),ROW(247:247)),1),"")</f>
        <v/>
      </c>
      <c r="AL249" s="129" t="str" cm="1">
        <f t="array" ref="AL249">IFERROR(INDEX(InTutoring[],SMALL(IF(InTutoring[Unit 6 Post-Test 1]="Yes",ROW(AssessmentData[])-1),ROW(247:247)),1),"")</f>
        <v/>
      </c>
      <c r="AM249" s="129" t="str" cm="1">
        <f t="array" ref="AM249">IFERROR(INDEX(InTutoring[],SMALL(IF(InTutoring[Unit 6 Post-Test 2]="Yes",ROW(AssessmentData[])-1),ROW(247:247)),1),"")</f>
        <v/>
      </c>
      <c r="AN249" s="129" t="str" cm="1">
        <f t="array" ref="AN249">IFERROR(INDEX(InTutoring[],SMALL(IF(InTutoring[Unit 6 Post-Test 3]="Yes",ROW(AssessmentData[])-1),ROW(247:247)),1),"")</f>
        <v/>
      </c>
      <c r="AO249" s="129" t="str" cm="1">
        <f t="array" ref="AO249">IFERROR(INDEX(InTutoring[],SMALL(IF(InTutoring[Unit 6 Post-Test 4]="Yes",ROW(AssessmentData[])-1),ROW(247:247)),1),"")</f>
        <v/>
      </c>
      <c r="AP249" s="129" t="str" cm="1">
        <f t="array" ref="AP249">IFERROR(INDEX(InTutoring[],SMALL(IF(InTutoring[Unit 6 Post-Test 5]="Yes",ROW(AssessmentData[])-1),ROW(247:247)),1),"")</f>
        <v/>
      </c>
    </row>
    <row r="250" spans="2:42" x14ac:dyDescent="0.25">
      <c r="B250" s="129" t="str" cm="1">
        <f t="array" ref="B250">IFERROR(INDEX(InTutoring[],SMALL(IF(InTutoring[BOY Benchmark]="Yes",ROW(AssessmentData[])-1),ROW(248:248)),1),"")</f>
        <v/>
      </c>
      <c r="C250" s="129" t="str" cm="1">
        <f t="array" ref="C250">IFERROR(INDEX(InTutoring[],SMALL(IF(InTutoring[Unit 1 Post-Test 1]="Yes",ROW(AssessmentData[])-1),ROW(248:248)),1),"")</f>
        <v/>
      </c>
      <c r="D250" s="129" t="str" cm="1">
        <f t="array" ref="D250">IFERROR(INDEX(InTutoring[],SMALL(IF(InTutoring[Unit 1 Post-Test 2]="Yes",ROW(AssessmentData[])-1),ROW(248:248)),1),"")</f>
        <v/>
      </c>
      <c r="E250" s="129" t="str" cm="1">
        <f t="array" ref="E250">IFERROR(INDEX(InTutoring[],SMALL(IF(InTutoring[Unit 1 Post-Test 3]="Yes",ROW(AssessmentData[])-1),ROW(248:248)),1),"")</f>
        <v/>
      </c>
      <c r="F250" s="129" t="str" cm="1">
        <f t="array" ref="F250">IFERROR(INDEX(InTutoring[],SMALL(IF(InTutoring[Unit 1 Post-Test 4]="Yes",ROW(AssessmentData[])-1),ROW(248:248)),1),"")</f>
        <v/>
      </c>
      <c r="G250" s="131"/>
      <c r="H250" s="132"/>
      <c r="I250" s="129" t="str" cm="1">
        <f t="array" ref="I250">IFERROR(INDEX(InTutoring[],SMALL(IF(InTutoring[Unit 1 Assessment]="Yes",ROW(AssessmentData[])-1),ROW(248:248)),1),"")</f>
        <v/>
      </c>
      <c r="J250" s="129" t="str" cm="1">
        <f t="array" ref="J250">IFERROR(INDEX(InTutoring[],SMALL(IF(InTutoring[Unit 2 Post-Test 1]="Yes",ROW(AssessmentData[])-1),ROW(248:248)),1),"")</f>
        <v/>
      </c>
      <c r="K250" s="129" t="str" cm="1">
        <f t="array" ref="K250">IFERROR(INDEX(InTutoring[],SMALL(IF(InTutoring[Unit 2 Post-Test 2]="Yes",ROW(AssessmentData[])-1),ROW(248:248)),1),"")</f>
        <v/>
      </c>
      <c r="L250" s="129" t="str" cm="1">
        <f t="array" ref="L250">IFERROR(INDEX(InTutoring[],SMALL(IF(InTutoring[Unit 2 Post-Test 3]="Yes",ROW(AssessmentData[])-1),ROW(248:248)),1),"")</f>
        <v/>
      </c>
      <c r="M250" s="129" t="str" cm="1">
        <f t="array" ref="M250">IFERROR(INDEX(InTutoring[],SMALL(IF(InTutoring[Unit 2 Post-Test 4]="Yes",ROW(AssessmentData[])-1),ROW(248:248)),1),"")</f>
        <v/>
      </c>
      <c r="N250" s="129" t="str" cm="1">
        <f t="array" ref="N250">IFERROR(INDEX(InTutoring[],SMALL(IF(InTutoring[Unit 2 Post-Test 5]="Yes",ROW(AssessmentData[])-1),ROW(248:248)),1),"")</f>
        <v/>
      </c>
      <c r="O250" s="132"/>
      <c r="P250" s="129" t="str" cm="1">
        <f t="array" ref="P250">IFERROR(INDEX(InTutoring[],SMALL(IF(InTutoring[Unit 2 Assessment]="Yes",ROW(AssessmentData[])-1),ROW(248:248)),1),"")</f>
        <v/>
      </c>
      <c r="Q250" s="129" t="str" cm="1">
        <f t="array" ref="Q250">IFERROR(INDEX(InTutoring[],SMALL(IF(InTutoring[Unit 3 Post-Test 1]="Yes",ROW(AssessmentData[])-1),ROW(248:248)),1),"")</f>
        <v/>
      </c>
      <c r="R250" s="129" t="str" cm="1">
        <f t="array" ref="R250">IFERROR(INDEX(InTutoring[],SMALL(IF(InTutoring[Unit 3 Post-Test 2]="Yes",ROW(AssessmentData[])-1),ROW(248:248)),1),"")</f>
        <v/>
      </c>
      <c r="S250" s="129" t="str" cm="1">
        <f t="array" ref="S250">IFERROR(INDEX(InTutoring[],SMALL(IF(InTutoring[Unit 3 Post-Test 3]="Yes",ROW(AssessmentData[])-1),ROW(248:248)),1),"")</f>
        <v/>
      </c>
      <c r="T250" s="129" t="str" cm="1">
        <f t="array" ref="T250">IFERROR(INDEX(InTutoring[],SMALL(IF(InTutoring[Unit 3 Post-Test 4]="Yes",ROW(AssessmentData[])-1),ROW(248:248)),1),"")</f>
        <v/>
      </c>
      <c r="U250" s="129" t="str" cm="1">
        <f t="array" ref="U250">IFERROR(INDEX(InTutoring[],SMALL(IF(InTutoring[Unit 3 Post-Test 5]="Yes",ROW(AssessmentData[])-1),ROW(248:248)),1),"")</f>
        <v/>
      </c>
      <c r="V250" s="132"/>
      <c r="W250" s="129" t="str" cm="1">
        <f t="array" ref="W250">IFERROR(INDEX(InTutoring[],SMALL(IF(InTutoring[Unit 3 Assessment]="Yes",ROW(AssessmentData[])-1),ROW(248:248)),1),"")</f>
        <v/>
      </c>
      <c r="X250" s="129" t="str" cm="1">
        <f t="array" ref="X250">IFERROR(INDEX(InTutoring[],SMALL(IF(InTutoring[Unit 4 Post-Test 1]="Yes",ROW(AssessmentData[])-1),ROW(248:248)),1),"")</f>
        <v/>
      </c>
      <c r="Y250" s="129" t="str" cm="1">
        <f t="array" ref="Y250">IFERROR(INDEX(InTutoring[],SMALL(IF(InTutoring[Unit 4 Post-Test 2]="Yes",ROW(AssessmentData[])-1),ROW(248:248)),1),"")</f>
        <v/>
      </c>
      <c r="Z250" s="129" t="str" cm="1">
        <f t="array" ref="Z250">IFERROR(INDEX(InTutoring[],SMALL(IF(InTutoring[Unit 4 Post-Test 3]="Yes",ROW(AssessmentData[])-1),ROW(248:248)),1),"")</f>
        <v/>
      </c>
      <c r="AA250" s="129" t="str" cm="1">
        <f t="array" ref="AA250">IFERROR(INDEX(InTutoring[],SMALL(IF(InTutoring[Unit 4 Post-Test 4]="Yes",ROW(AssessmentData[])-1),ROW(248:248)),1),"")</f>
        <v/>
      </c>
      <c r="AB250" s="129" t="str" cm="1">
        <f t="array" ref="AB250">IFERROR(INDEX(InTutoring[],SMALL(IF(InTutoring[Unit 4 Post-Test 5]="Yes",ROW(AssessmentData[])-1),ROW(248:248)),1),"")</f>
        <v/>
      </c>
      <c r="AC250" s="132"/>
      <c r="AD250" s="129" t="str" cm="1">
        <f t="array" ref="AD250">IFERROR(INDEX(InTutoring[],SMALL(IF(InTutoring[Unit 4 Assessment]="Yes",ROW(AssessmentData[])-1),ROW(248:248)),1),"")</f>
        <v/>
      </c>
      <c r="AE250" s="129" t="str" cm="1">
        <f t="array" ref="AE250">IFERROR(INDEX(InTutoring[],SMALL(IF(InTutoring[Unit 5 Post-Test 1]="Yes",ROW(AssessmentData[])-1),ROW(248:248)),1),"")</f>
        <v/>
      </c>
      <c r="AF250" s="129" t="str" cm="1">
        <f t="array" ref="AF250">IFERROR(INDEX(InTutoring[],SMALL(IF(InTutoring[Unit 5 Post-Test 2]="Yes",ROW(AssessmentData[])-1),ROW(248:248)),1),"")</f>
        <v/>
      </c>
      <c r="AG250" s="129" t="str" cm="1">
        <f t="array" ref="AG250">IFERROR(INDEX(InTutoring[],SMALL(IF(InTutoring[Unit 5 Post-Test 3]="Yes",ROW(AssessmentData[])-1),ROW(248:248)),1),"")</f>
        <v/>
      </c>
      <c r="AH250" s="129" t="str" cm="1">
        <f t="array" ref="AH250">IFERROR(INDEX(InTutoring[],SMALL(IF(InTutoring[Unit 5 Post-Test 4]="Yes",ROW(AssessmentData[])-1),ROW(248:248)),1),"")</f>
        <v/>
      </c>
      <c r="AI250" s="129" t="str" cm="1">
        <f t="array" ref="AI250">IFERROR(INDEX(InTutoring[],SMALL(IF(InTutoring[Unit 5 Post-Test 5]="Yes",ROW(AssessmentData[])-1),ROW(248:248)),1),"")</f>
        <v/>
      </c>
      <c r="AJ250" s="132"/>
      <c r="AK250" s="129" t="str" cm="1">
        <f t="array" ref="AK250">IFERROR(INDEX(InTutoring[],SMALL(IF(InTutoring[Unit 5 Assessment]="Yes",ROW(AssessmentData[])-1),ROW(248:248)),1),"")</f>
        <v/>
      </c>
      <c r="AL250" s="129" t="str" cm="1">
        <f t="array" ref="AL250">IFERROR(INDEX(InTutoring[],SMALL(IF(InTutoring[Unit 6 Post-Test 1]="Yes",ROW(AssessmentData[])-1),ROW(248:248)),1),"")</f>
        <v/>
      </c>
      <c r="AM250" s="129" t="str" cm="1">
        <f t="array" ref="AM250">IFERROR(INDEX(InTutoring[],SMALL(IF(InTutoring[Unit 6 Post-Test 2]="Yes",ROW(AssessmentData[])-1),ROW(248:248)),1),"")</f>
        <v/>
      </c>
      <c r="AN250" s="129" t="str" cm="1">
        <f t="array" ref="AN250">IFERROR(INDEX(InTutoring[],SMALL(IF(InTutoring[Unit 6 Post-Test 3]="Yes",ROW(AssessmentData[])-1),ROW(248:248)),1),"")</f>
        <v/>
      </c>
      <c r="AO250" s="129" t="str" cm="1">
        <f t="array" ref="AO250">IFERROR(INDEX(InTutoring[],SMALL(IF(InTutoring[Unit 6 Post-Test 4]="Yes",ROW(AssessmentData[])-1),ROW(248:248)),1),"")</f>
        <v/>
      </c>
      <c r="AP250" s="129" t="str" cm="1">
        <f t="array" ref="AP250">IFERROR(INDEX(InTutoring[],SMALL(IF(InTutoring[Unit 6 Post-Test 5]="Yes",ROW(AssessmentData[])-1),ROW(248:248)),1),"")</f>
        <v/>
      </c>
    </row>
    <row r="251" spans="2:42" x14ac:dyDescent="0.25">
      <c r="B251" s="129" t="str" cm="1">
        <f t="array" ref="B251">IFERROR(INDEX(InTutoring[],SMALL(IF(InTutoring[BOY Benchmark]="Yes",ROW(AssessmentData[])-1),ROW(249:249)),1),"")</f>
        <v/>
      </c>
      <c r="C251" s="129" t="str" cm="1">
        <f t="array" ref="C251">IFERROR(INDEX(InTutoring[],SMALL(IF(InTutoring[Unit 1 Post-Test 1]="Yes",ROW(AssessmentData[])-1),ROW(249:249)),1),"")</f>
        <v/>
      </c>
      <c r="D251" s="129" t="str" cm="1">
        <f t="array" ref="D251">IFERROR(INDEX(InTutoring[],SMALL(IF(InTutoring[Unit 1 Post-Test 2]="Yes",ROW(AssessmentData[])-1),ROW(249:249)),1),"")</f>
        <v/>
      </c>
      <c r="E251" s="129" t="str" cm="1">
        <f t="array" ref="E251">IFERROR(INDEX(InTutoring[],SMALL(IF(InTutoring[Unit 1 Post-Test 3]="Yes",ROW(AssessmentData[])-1),ROW(249:249)),1),"")</f>
        <v/>
      </c>
      <c r="F251" s="129" t="str" cm="1">
        <f t="array" ref="F251">IFERROR(INDEX(InTutoring[],SMALL(IF(InTutoring[Unit 1 Post-Test 4]="Yes",ROW(AssessmentData[])-1),ROW(249:249)),1),"")</f>
        <v/>
      </c>
      <c r="G251" s="131"/>
      <c r="H251" s="132"/>
      <c r="I251" s="129" t="str" cm="1">
        <f t="array" ref="I251">IFERROR(INDEX(InTutoring[],SMALL(IF(InTutoring[Unit 1 Assessment]="Yes",ROW(AssessmentData[])-1),ROW(249:249)),1),"")</f>
        <v/>
      </c>
      <c r="J251" s="129" t="str" cm="1">
        <f t="array" ref="J251">IFERROR(INDEX(InTutoring[],SMALL(IF(InTutoring[Unit 2 Post-Test 1]="Yes",ROW(AssessmentData[])-1),ROW(249:249)),1),"")</f>
        <v/>
      </c>
      <c r="K251" s="129" t="str" cm="1">
        <f t="array" ref="K251">IFERROR(INDEX(InTutoring[],SMALL(IF(InTutoring[Unit 2 Post-Test 2]="Yes",ROW(AssessmentData[])-1),ROW(249:249)),1),"")</f>
        <v/>
      </c>
      <c r="L251" s="129" t="str" cm="1">
        <f t="array" ref="L251">IFERROR(INDEX(InTutoring[],SMALL(IF(InTutoring[Unit 2 Post-Test 3]="Yes",ROW(AssessmentData[])-1),ROW(249:249)),1),"")</f>
        <v/>
      </c>
      <c r="M251" s="129" t="str" cm="1">
        <f t="array" ref="M251">IFERROR(INDEX(InTutoring[],SMALL(IF(InTutoring[Unit 2 Post-Test 4]="Yes",ROW(AssessmentData[])-1),ROW(249:249)),1),"")</f>
        <v/>
      </c>
      <c r="N251" s="129" t="str" cm="1">
        <f t="array" ref="N251">IFERROR(INDEX(InTutoring[],SMALL(IF(InTutoring[Unit 2 Post-Test 5]="Yes",ROW(AssessmentData[])-1),ROW(249:249)),1),"")</f>
        <v/>
      </c>
      <c r="O251" s="132"/>
      <c r="P251" s="129" t="str" cm="1">
        <f t="array" ref="P251">IFERROR(INDEX(InTutoring[],SMALL(IF(InTutoring[Unit 2 Assessment]="Yes",ROW(AssessmentData[])-1),ROW(249:249)),1),"")</f>
        <v/>
      </c>
      <c r="Q251" s="129" t="str" cm="1">
        <f t="array" ref="Q251">IFERROR(INDEX(InTutoring[],SMALL(IF(InTutoring[Unit 3 Post-Test 1]="Yes",ROW(AssessmentData[])-1),ROW(249:249)),1),"")</f>
        <v/>
      </c>
      <c r="R251" s="129" t="str" cm="1">
        <f t="array" ref="R251">IFERROR(INDEX(InTutoring[],SMALL(IF(InTutoring[Unit 3 Post-Test 2]="Yes",ROW(AssessmentData[])-1),ROW(249:249)),1),"")</f>
        <v/>
      </c>
      <c r="S251" s="129" t="str" cm="1">
        <f t="array" ref="S251">IFERROR(INDEX(InTutoring[],SMALL(IF(InTutoring[Unit 3 Post-Test 3]="Yes",ROW(AssessmentData[])-1),ROW(249:249)),1),"")</f>
        <v/>
      </c>
      <c r="T251" s="129" t="str" cm="1">
        <f t="array" ref="T251">IFERROR(INDEX(InTutoring[],SMALL(IF(InTutoring[Unit 3 Post-Test 4]="Yes",ROW(AssessmentData[])-1),ROW(249:249)),1),"")</f>
        <v/>
      </c>
      <c r="U251" s="129" t="str" cm="1">
        <f t="array" ref="U251">IFERROR(INDEX(InTutoring[],SMALL(IF(InTutoring[Unit 3 Post-Test 5]="Yes",ROW(AssessmentData[])-1),ROW(249:249)),1),"")</f>
        <v/>
      </c>
      <c r="V251" s="132"/>
      <c r="W251" s="129" t="str" cm="1">
        <f t="array" ref="W251">IFERROR(INDEX(InTutoring[],SMALL(IF(InTutoring[Unit 3 Assessment]="Yes",ROW(AssessmentData[])-1),ROW(249:249)),1),"")</f>
        <v/>
      </c>
      <c r="X251" s="129" t="str" cm="1">
        <f t="array" ref="X251">IFERROR(INDEX(InTutoring[],SMALL(IF(InTutoring[Unit 4 Post-Test 1]="Yes",ROW(AssessmentData[])-1),ROW(249:249)),1),"")</f>
        <v/>
      </c>
      <c r="Y251" s="129" t="str" cm="1">
        <f t="array" ref="Y251">IFERROR(INDEX(InTutoring[],SMALL(IF(InTutoring[Unit 4 Post-Test 2]="Yes",ROW(AssessmentData[])-1),ROW(249:249)),1),"")</f>
        <v/>
      </c>
      <c r="Z251" s="129" t="str" cm="1">
        <f t="array" ref="Z251">IFERROR(INDEX(InTutoring[],SMALL(IF(InTutoring[Unit 4 Post-Test 3]="Yes",ROW(AssessmentData[])-1),ROW(249:249)),1),"")</f>
        <v/>
      </c>
      <c r="AA251" s="129" t="str" cm="1">
        <f t="array" ref="AA251">IFERROR(INDEX(InTutoring[],SMALL(IF(InTutoring[Unit 4 Post-Test 4]="Yes",ROW(AssessmentData[])-1),ROW(249:249)),1),"")</f>
        <v/>
      </c>
      <c r="AB251" s="129" t="str" cm="1">
        <f t="array" ref="AB251">IFERROR(INDEX(InTutoring[],SMALL(IF(InTutoring[Unit 4 Post-Test 5]="Yes",ROW(AssessmentData[])-1),ROW(249:249)),1),"")</f>
        <v/>
      </c>
      <c r="AC251" s="132"/>
      <c r="AD251" s="129" t="str" cm="1">
        <f t="array" ref="AD251">IFERROR(INDEX(InTutoring[],SMALL(IF(InTutoring[Unit 4 Assessment]="Yes",ROW(AssessmentData[])-1),ROW(249:249)),1),"")</f>
        <v/>
      </c>
      <c r="AE251" s="129" t="str" cm="1">
        <f t="array" ref="AE251">IFERROR(INDEX(InTutoring[],SMALL(IF(InTutoring[Unit 5 Post-Test 1]="Yes",ROW(AssessmentData[])-1),ROW(249:249)),1),"")</f>
        <v/>
      </c>
      <c r="AF251" s="129" t="str" cm="1">
        <f t="array" ref="AF251">IFERROR(INDEX(InTutoring[],SMALL(IF(InTutoring[Unit 5 Post-Test 2]="Yes",ROW(AssessmentData[])-1),ROW(249:249)),1),"")</f>
        <v/>
      </c>
      <c r="AG251" s="129" t="str" cm="1">
        <f t="array" ref="AG251">IFERROR(INDEX(InTutoring[],SMALL(IF(InTutoring[Unit 5 Post-Test 3]="Yes",ROW(AssessmentData[])-1),ROW(249:249)),1),"")</f>
        <v/>
      </c>
      <c r="AH251" s="129" t="str" cm="1">
        <f t="array" ref="AH251">IFERROR(INDEX(InTutoring[],SMALL(IF(InTutoring[Unit 5 Post-Test 4]="Yes",ROW(AssessmentData[])-1),ROW(249:249)),1),"")</f>
        <v/>
      </c>
      <c r="AI251" s="129" t="str" cm="1">
        <f t="array" ref="AI251">IFERROR(INDEX(InTutoring[],SMALL(IF(InTutoring[Unit 5 Post-Test 5]="Yes",ROW(AssessmentData[])-1),ROW(249:249)),1),"")</f>
        <v/>
      </c>
      <c r="AJ251" s="132"/>
      <c r="AK251" s="129" t="str" cm="1">
        <f t="array" ref="AK251">IFERROR(INDEX(InTutoring[],SMALL(IF(InTutoring[Unit 5 Assessment]="Yes",ROW(AssessmentData[])-1),ROW(249:249)),1),"")</f>
        <v/>
      </c>
      <c r="AL251" s="129" t="str" cm="1">
        <f t="array" ref="AL251">IFERROR(INDEX(InTutoring[],SMALL(IF(InTutoring[Unit 6 Post-Test 1]="Yes",ROW(AssessmentData[])-1),ROW(249:249)),1),"")</f>
        <v/>
      </c>
      <c r="AM251" s="129" t="str" cm="1">
        <f t="array" ref="AM251">IFERROR(INDEX(InTutoring[],SMALL(IF(InTutoring[Unit 6 Post-Test 2]="Yes",ROW(AssessmentData[])-1),ROW(249:249)),1),"")</f>
        <v/>
      </c>
      <c r="AN251" s="129" t="str" cm="1">
        <f t="array" ref="AN251">IFERROR(INDEX(InTutoring[],SMALL(IF(InTutoring[Unit 6 Post-Test 3]="Yes",ROW(AssessmentData[])-1),ROW(249:249)),1),"")</f>
        <v/>
      </c>
      <c r="AO251" s="129" t="str" cm="1">
        <f t="array" ref="AO251">IFERROR(INDEX(InTutoring[],SMALL(IF(InTutoring[Unit 6 Post-Test 4]="Yes",ROW(AssessmentData[])-1),ROW(249:249)),1),"")</f>
        <v/>
      </c>
      <c r="AP251" s="129" t="str" cm="1">
        <f t="array" ref="AP251">IFERROR(INDEX(InTutoring[],SMALL(IF(InTutoring[Unit 6 Post-Test 5]="Yes",ROW(AssessmentData[])-1),ROW(249:249)),1),"")</f>
        <v/>
      </c>
    </row>
    <row r="252" spans="2:42" x14ac:dyDescent="0.25">
      <c r="B252" s="129" t="str" cm="1">
        <f t="array" ref="B252">IFERROR(INDEX(InTutoring[],SMALL(IF(InTutoring[BOY Benchmark]="Yes",ROW(AssessmentData[])-1),ROW(250:250)),1),"")</f>
        <v/>
      </c>
      <c r="C252" s="129" t="str" cm="1">
        <f t="array" ref="C252">IFERROR(INDEX(InTutoring[],SMALL(IF(InTutoring[Unit 1 Post-Test 1]="Yes",ROW(AssessmentData[])-1),ROW(250:250)),1),"")</f>
        <v/>
      </c>
      <c r="D252" s="129" t="str" cm="1">
        <f t="array" ref="D252">IFERROR(INDEX(InTutoring[],SMALL(IF(InTutoring[Unit 1 Post-Test 2]="Yes",ROW(AssessmentData[])-1),ROW(250:250)),1),"")</f>
        <v/>
      </c>
      <c r="E252" s="129" t="str" cm="1">
        <f t="array" ref="E252">IFERROR(INDEX(InTutoring[],SMALL(IF(InTutoring[Unit 1 Post-Test 3]="Yes",ROW(AssessmentData[])-1),ROW(250:250)),1),"")</f>
        <v/>
      </c>
      <c r="F252" s="129" t="str" cm="1">
        <f t="array" ref="F252">IFERROR(INDEX(InTutoring[],SMALL(IF(InTutoring[Unit 1 Post-Test 4]="Yes",ROW(AssessmentData[])-1),ROW(250:250)),1),"")</f>
        <v/>
      </c>
      <c r="G252" s="131"/>
      <c r="H252" s="132"/>
      <c r="I252" s="129" t="str" cm="1">
        <f t="array" ref="I252">IFERROR(INDEX(InTutoring[],SMALL(IF(InTutoring[Unit 1 Assessment]="Yes",ROW(AssessmentData[])-1),ROW(250:250)),1),"")</f>
        <v/>
      </c>
      <c r="J252" s="129" t="str" cm="1">
        <f t="array" ref="J252">IFERROR(INDEX(InTutoring[],SMALL(IF(InTutoring[Unit 2 Post-Test 1]="Yes",ROW(AssessmentData[])-1),ROW(250:250)),1),"")</f>
        <v/>
      </c>
      <c r="K252" s="129" t="str" cm="1">
        <f t="array" ref="K252">IFERROR(INDEX(InTutoring[],SMALL(IF(InTutoring[Unit 2 Post-Test 2]="Yes",ROW(AssessmentData[])-1),ROW(250:250)),1),"")</f>
        <v/>
      </c>
      <c r="L252" s="129" t="str" cm="1">
        <f t="array" ref="L252">IFERROR(INDEX(InTutoring[],SMALL(IF(InTutoring[Unit 2 Post-Test 3]="Yes",ROW(AssessmentData[])-1),ROW(250:250)),1),"")</f>
        <v/>
      </c>
      <c r="M252" s="129" t="str" cm="1">
        <f t="array" ref="M252">IFERROR(INDEX(InTutoring[],SMALL(IF(InTutoring[Unit 2 Post-Test 4]="Yes",ROW(AssessmentData[])-1),ROW(250:250)),1),"")</f>
        <v/>
      </c>
      <c r="N252" s="129" t="str" cm="1">
        <f t="array" ref="N252">IFERROR(INDEX(InTutoring[],SMALL(IF(InTutoring[Unit 2 Post-Test 5]="Yes",ROW(AssessmentData[])-1),ROW(250:250)),1),"")</f>
        <v/>
      </c>
      <c r="O252" s="132"/>
      <c r="P252" s="129" t="str" cm="1">
        <f t="array" ref="P252">IFERROR(INDEX(InTutoring[],SMALL(IF(InTutoring[Unit 2 Assessment]="Yes",ROW(AssessmentData[])-1),ROW(250:250)),1),"")</f>
        <v/>
      </c>
      <c r="Q252" s="129" t="str" cm="1">
        <f t="array" ref="Q252">IFERROR(INDEX(InTutoring[],SMALL(IF(InTutoring[Unit 3 Post-Test 1]="Yes",ROW(AssessmentData[])-1),ROW(250:250)),1),"")</f>
        <v/>
      </c>
      <c r="R252" s="129" t="str" cm="1">
        <f t="array" ref="R252">IFERROR(INDEX(InTutoring[],SMALL(IF(InTutoring[Unit 3 Post-Test 2]="Yes",ROW(AssessmentData[])-1),ROW(250:250)),1),"")</f>
        <v/>
      </c>
      <c r="S252" s="129" t="str" cm="1">
        <f t="array" ref="S252">IFERROR(INDEX(InTutoring[],SMALL(IF(InTutoring[Unit 3 Post-Test 3]="Yes",ROW(AssessmentData[])-1),ROW(250:250)),1),"")</f>
        <v/>
      </c>
      <c r="T252" s="129" t="str" cm="1">
        <f t="array" ref="T252">IFERROR(INDEX(InTutoring[],SMALL(IF(InTutoring[Unit 3 Post-Test 4]="Yes",ROW(AssessmentData[])-1),ROW(250:250)),1),"")</f>
        <v/>
      </c>
      <c r="U252" s="129" t="str" cm="1">
        <f t="array" ref="U252">IFERROR(INDEX(InTutoring[],SMALL(IF(InTutoring[Unit 3 Post-Test 5]="Yes",ROW(AssessmentData[])-1),ROW(250:250)),1),"")</f>
        <v/>
      </c>
      <c r="V252" s="132"/>
      <c r="W252" s="129" t="str" cm="1">
        <f t="array" ref="W252">IFERROR(INDEX(InTutoring[],SMALL(IF(InTutoring[Unit 3 Assessment]="Yes",ROW(AssessmentData[])-1),ROW(250:250)),1),"")</f>
        <v/>
      </c>
      <c r="X252" s="129" t="str" cm="1">
        <f t="array" ref="X252">IFERROR(INDEX(InTutoring[],SMALL(IF(InTutoring[Unit 4 Post-Test 1]="Yes",ROW(AssessmentData[])-1),ROW(250:250)),1),"")</f>
        <v/>
      </c>
      <c r="Y252" s="129" t="str" cm="1">
        <f t="array" ref="Y252">IFERROR(INDEX(InTutoring[],SMALL(IF(InTutoring[Unit 4 Post-Test 2]="Yes",ROW(AssessmentData[])-1),ROW(250:250)),1),"")</f>
        <v/>
      </c>
      <c r="Z252" s="129" t="str" cm="1">
        <f t="array" ref="Z252">IFERROR(INDEX(InTutoring[],SMALL(IF(InTutoring[Unit 4 Post-Test 3]="Yes",ROW(AssessmentData[])-1),ROW(250:250)),1),"")</f>
        <v/>
      </c>
      <c r="AA252" s="129" t="str" cm="1">
        <f t="array" ref="AA252">IFERROR(INDEX(InTutoring[],SMALL(IF(InTutoring[Unit 4 Post-Test 4]="Yes",ROW(AssessmentData[])-1),ROW(250:250)),1),"")</f>
        <v/>
      </c>
      <c r="AB252" s="129" t="str" cm="1">
        <f t="array" ref="AB252">IFERROR(INDEX(InTutoring[],SMALL(IF(InTutoring[Unit 4 Post-Test 5]="Yes",ROW(AssessmentData[])-1),ROW(250:250)),1),"")</f>
        <v/>
      </c>
      <c r="AC252" s="132"/>
      <c r="AD252" s="129" t="str" cm="1">
        <f t="array" ref="AD252">IFERROR(INDEX(InTutoring[],SMALL(IF(InTutoring[Unit 4 Assessment]="Yes",ROW(AssessmentData[])-1),ROW(250:250)),1),"")</f>
        <v/>
      </c>
      <c r="AE252" s="129" t="str" cm="1">
        <f t="array" ref="AE252">IFERROR(INDEX(InTutoring[],SMALL(IF(InTutoring[Unit 5 Post-Test 1]="Yes",ROW(AssessmentData[])-1),ROW(250:250)),1),"")</f>
        <v/>
      </c>
      <c r="AF252" s="129" t="str" cm="1">
        <f t="array" ref="AF252">IFERROR(INDEX(InTutoring[],SMALL(IF(InTutoring[Unit 5 Post-Test 2]="Yes",ROW(AssessmentData[])-1),ROW(250:250)),1),"")</f>
        <v/>
      </c>
      <c r="AG252" s="129" t="str" cm="1">
        <f t="array" ref="AG252">IFERROR(INDEX(InTutoring[],SMALL(IF(InTutoring[Unit 5 Post-Test 3]="Yes",ROW(AssessmentData[])-1),ROW(250:250)),1),"")</f>
        <v/>
      </c>
      <c r="AH252" s="129" t="str" cm="1">
        <f t="array" ref="AH252">IFERROR(INDEX(InTutoring[],SMALL(IF(InTutoring[Unit 5 Post-Test 4]="Yes",ROW(AssessmentData[])-1),ROW(250:250)),1),"")</f>
        <v/>
      </c>
      <c r="AI252" s="129" t="str" cm="1">
        <f t="array" ref="AI252">IFERROR(INDEX(InTutoring[],SMALL(IF(InTutoring[Unit 5 Post-Test 5]="Yes",ROW(AssessmentData[])-1),ROW(250:250)),1),"")</f>
        <v/>
      </c>
      <c r="AJ252" s="132"/>
      <c r="AK252" s="129" t="str" cm="1">
        <f t="array" ref="AK252">IFERROR(INDEX(InTutoring[],SMALL(IF(InTutoring[Unit 5 Assessment]="Yes",ROW(AssessmentData[])-1),ROW(250:250)),1),"")</f>
        <v/>
      </c>
      <c r="AL252" s="129" t="str" cm="1">
        <f t="array" ref="AL252">IFERROR(INDEX(InTutoring[],SMALL(IF(InTutoring[Unit 6 Post-Test 1]="Yes",ROW(AssessmentData[])-1),ROW(250:250)),1),"")</f>
        <v/>
      </c>
      <c r="AM252" s="129" t="str" cm="1">
        <f t="array" ref="AM252">IFERROR(INDEX(InTutoring[],SMALL(IF(InTutoring[Unit 6 Post-Test 2]="Yes",ROW(AssessmentData[])-1),ROW(250:250)),1),"")</f>
        <v/>
      </c>
      <c r="AN252" s="129" t="str" cm="1">
        <f t="array" ref="AN252">IFERROR(INDEX(InTutoring[],SMALL(IF(InTutoring[Unit 6 Post-Test 3]="Yes",ROW(AssessmentData[])-1),ROW(250:250)),1),"")</f>
        <v/>
      </c>
      <c r="AO252" s="129" t="str" cm="1">
        <f t="array" ref="AO252">IFERROR(INDEX(InTutoring[],SMALL(IF(InTutoring[Unit 6 Post-Test 4]="Yes",ROW(AssessmentData[])-1),ROW(250:250)),1),"")</f>
        <v/>
      </c>
      <c r="AP252" s="129" t="str" cm="1">
        <f t="array" ref="AP252">IFERROR(INDEX(InTutoring[],SMALL(IF(InTutoring[Unit 6 Post-Test 5]="Yes",ROW(AssessmentData[])-1),ROW(250:250)),1),"")</f>
        <v/>
      </c>
    </row>
    <row r="253" spans="2:42" x14ac:dyDescent="0.25">
      <c r="B253" s="123" t="str" cm="1">
        <f t="array" ref="B253">IFERROR(INDEX(InTutoring[],SMALL(IF(InTutoring[BOY Benchmark]="Yes",ROW(AssessmentData[])-1),ROW(251:251)),1),"")</f>
        <v/>
      </c>
      <c r="C253" s="123" t="str" cm="1">
        <f t="array" ref="C253">IFERROR(INDEX(InTutoring[],SMALL(IF(InTutoring[Unit 1 Post-Test 1]="Yes",ROW(AssessmentData[])-1),ROW(251:251)),1),"")</f>
        <v/>
      </c>
      <c r="D253" s="123" t="str" cm="1">
        <f t="array" ref="D253">IFERROR(INDEX(InTutoring[],SMALL(IF(InTutoring[Unit 1 Post-Test 2]="Yes",ROW(AssessmentData[])-1),ROW(251:251)),1),"")</f>
        <v/>
      </c>
      <c r="E253" s="123" t="str" cm="1">
        <f t="array" ref="E253">IFERROR(INDEX(InTutoring[],SMALL(IF(InTutoring[Unit 1 Post-Test 3]="Yes",ROW(AssessmentData[])-1),ROW(251:251)),1),"")</f>
        <v/>
      </c>
      <c r="F253" s="123" t="str" cm="1">
        <f t="array" ref="F253">IFERROR(INDEX(InTutoring[],SMALL(IF(InTutoring[Unit 1 Post-Test 4]="Yes",ROW(AssessmentData[])-1),ROW(251:251)),1),"")</f>
        <v/>
      </c>
      <c r="I253" s="123" t="str" cm="1">
        <f t="array" ref="I253">IFERROR(INDEX(InTutoring[],SMALL(IF(InTutoring[Unit 1 Assessment]="Yes",ROW(AssessmentData[])-1),ROW(251:251)),1),"")</f>
        <v/>
      </c>
      <c r="J253" s="123" t="str" cm="1">
        <f t="array" ref="J253">IFERROR(INDEX(InTutoring[],SMALL(IF(InTutoring[Unit 2 Post-Test 1]="Yes",ROW(AssessmentData[])-1),ROW(251:251)),1),"")</f>
        <v/>
      </c>
      <c r="K253" s="123" t="str" cm="1">
        <f t="array" ref="K253">IFERROR(INDEX(InTutoring[],SMALL(IF(InTutoring[Unit 2 Post-Test 2]="Yes",ROW(AssessmentData[])-1),ROW(251:251)),1),"")</f>
        <v/>
      </c>
      <c r="L253" s="123" t="str" cm="1">
        <f t="array" ref="L253">IFERROR(INDEX(InTutoring[],SMALL(IF(InTutoring[Unit 2 Post-Test 3]="Yes",ROW(AssessmentData[])-1),ROW(251:251)),1),"")</f>
        <v/>
      </c>
      <c r="M253" s="123" t="str" cm="1">
        <f t="array" ref="M253">IFERROR(INDEX(InTutoring[],SMALL(IF(InTutoring[Unit 2 Post-Test 4]="Yes",ROW(AssessmentData[])-1),ROW(251:251)),1),"")</f>
        <v/>
      </c>
      <c r="N253" s="123" t="str" cm="1">
        <f t="array" ref="N253">IFERROR(INDEX(InTutoring[],SMALL(IF(InTutoring[Unit 2 Post-Test 5]="Yes",ROW(AssessmentData[])-1),ROW(251:251)),1),"")</f>
        <v/>
      </c>
      <c r="P253" s="123" t="str" cm="1">
        <f t="array" ref="P253">IFERROR(INDEX(InTutoring[],SMALL(IF(InTutoring[Unit 2 Assessment]="Yes",ROW(AssessmentData[])-1),ROW(251:251)),1),"")</f>
        <v/>
      </c>
      <c r="Q253" s="123" t="str" cm="1">
        <f t="array" ref="Q253">IFERROR(INDEX(InTutoring[],SMALL(IF(InTutoring[Unit 3 Post-Test 1]="Yes",ROW(AssessmentData[])-1),ROW(251:251)),1),"")</f>
        <v/>
      </c>
      <c r="R253" s="123" t="str" cm="1">
        <f t="array" ref="R253">IFERROR(INDEX(InTutoring[],SMALL(IF(InTutoring[Unit 3 Post-Test 2]="Yes",ROW(AssessmentData[])-1),ROW(251:251)),1),"")</f>
        <v/>
      </c>
      <c r="S253" s="123" t="str" cm="1">
        <f t="array" ref="S253">IFERROR(INDEX(InTutoring[],SMALL(IF(InTutoring[Unit 3 Post-Test 3]="Yes",ROW(AssessmentData[])-1),ROW(251:251)),1),"")</f>
        <v/>
      </c>
      <c r="T253" s="123" t="str" cm="1">
        <f t="array" ref="T253">IFERROR(INDEX(InTutoring[],SMALL(IF(InTutoring[Unit 3 Post-Test 4]="Yes",ROW(AssessmentData[])-1),ROW(251:251)),1),"")</f>
        <v/>
      </c>
      <c r="U253" s="123" t="str" cm="1">
        <f t="array" ref="U253">IFERROR(INDEX(InTutoring[],SMALL(IF(InTutoring[Unit 3 Post-Test 5]="Yes",ROW(AssessmentData[])-1),ROW(251:251)),1),"")</f>
        <v/>
      </c>
      <c r="W253" s="123" t="str" cm="1">
        <f t="array" ref="W253">IFERROR(INDEX(InTutoring[],SMALL(IF(InTutoring[Unit 3 Assessment]="Yes",ROW(AssessmentData[])-1),ROW(251:251)),1),"")</f>
        <v/>
      </c>
      <c r="X253" s="123" t="str" cm="1">
        <f t="array" ref="X253">IFERROR(INDEX(InTutoring[],SMALL(IF(InTutoring[Unit 4 Post-Test 1]="Yes",ROW(AssessmentData[])-1),ROW(251:251)),1),"")</f>
        <v/>
      </c>
      <c r="Y253" s="123" t="str" cm="1">
        <f t="array" ref="Y253">IFERROR(INDEX(InTutoring[],SMALL(IF(InTutoring[Unit 4 Post-Test 2]="Yes",ROW(AssessmentData[])-1),ROW(251:251)),1),"")</f>
        <v/>
      </c>
      <c r="Z253" s="123" t="str" cm="1">
        <f t="array" ref="Z253">IFERROR(INDEX(InTutoring[],SMALL(IF(InTutoring[Unit 4 Post-Test 3]="Yes",ROW(AssessmentData[])-1),ROW(251:251)),1),"")</f>
        <v/>
      </c>
      <c r="AA253" s="123" t="str" cm="1">
        <f t="array" ref="AA253">IFERROR(INDEX(InTutoring[],SMALL(IF(InTutoring[Unit 4 Post-Test 4]="Yes",ROW(AssessmentData[])-1),ROW(251:251)),1),"")</f>
        <v/>
      </c>
      <c r="AB253" s="123" t="str" cm="1">
        <f t="array" ref="AB253">IFERROR(INDEX(InTutoring[],SMALL(IF(InTutoring[Unit 4 Post-Test 5]="Yes",ROW(AssessmentData[])-1),ROW(251:251)),1),"")</f>
        <v/>
      </c>
      <c r="AD253" s="123" t="str" cm="1">
        <f t="array" ref="AD253">IFERROR(INDEX(InTutoring[],SMALL(IF(InTutoring[Unit 4 Assessment]="Yes",ROW(AssessmentData[])-1),ROW(251:251)),1),"")</f>
        <v/>
      </c>
      <c r="AE253" s="123" t="str" cm="1">
        <f t="array" ref="AE253">IFERROR(INDEX(InTutoring[],SMALL(IF(InTutoring[Unit 5 Post-Test 1]="Yes",ROW(AssessmentData[])-1),ROW(251:251)),1),"")</f>
        <v/>
      </c>
      <c r="AF253" s="123" t="str" cm="1">
        <f t="array" ref="AF253">IFERROR(INDEX(InTutoring[],SMALL(IF(InTutoring[Unit 5 Post-Test 2]="Yes",ROW(AssessmentData[])-1),ROW(251:251)),1),"")</f>
        <v/>
      </c>
      <c r="AG253" s="123" t="str" cm="1">
        <f t="array" ref="AG253">IFERROR(INDEX(InTutoring[],SMALL(IF(InTutoring[Unit 5 Post-Test 3]="Yes",ROW(AssessmentData[])-1),ROW(251:251)),1),"")</f>
        <v/>
      </c>
      <c r="AH253" s="123" t="str" cm="1">
        <f t="array" ref="AH253">IFERROR(INDEX(InTutoring[],SMALL(IF(InTutoring[Unit 5 Post-Test 4]="Yes",ROW(AssessmentData[])-1),ROW(251:251)),1),"")</f>
        <v/>
      </c>
      <c r="AI253" s="123" t="str" cm="1">
        <f t="array" ref="AI253">IFERROR(INDEX(InTutoring[],SMALL(IF(InTutoring[Unit 5 Post-Test 5]="Yes",ROW(AssessmentData[])-1),ROW(251:251)),1),"")</f>
        <v/>
      </c>
      <c r="AK253" s="123" t="str" cm="1">
        <f t="array" ref="AK253">IFERROR(INDEX(InTutoring[],SMALL(IF(InTutoring[Unit 5 Assessment]="Yes",ROW(AssessmentData[])-1),ROW(251:251)),1),"")</f>
        <v/>
      </c>
      <c r="AL253" s="123" t="str" cm="1">
        <f t="array" ref="AL253">IFERROR(INDEX(InTutoring[],SMALL(IF(InTutoring[Unit 6 Post-Test 1]="Yes",ROW(AssessmentData[])-1),ROW(251:251)),1),"")</f>
        <v/>
      </c>
      <c r="AM253" s="123" t="str" cm="1">
        <f t="array" ref="AM253">IFERROR(INDEX(InTutoring[],SMALL(IF(InTutoring[Unit 6 Post-Test 2]="Yes",ROW(AssessmentData[])-1),ROW(251:251)),1),"")</f>
        <v/>
      </c>
      <c r="AN253" s="123" t="str" cm="1">
        <f t="array" ref="AN253">IFERROR(INDEX(InTutoring[],SMALL(IF(InTutoring[Unit 6 Post-Test 3]="Yes",ROW(AssessmentData[])-1),ROW(251:251)),1),"")</f>
        <v/>
      </c>
      <c r="AO253" s="123" t="str" cm="1">
        <f t="array" ref="AO253">IFERROR(INDEX(InTutoring[],SMALL(IF(InTutoring[Unit 6 Post-Test 4]="Yes",ROW(AssessmentData[])-1),ROW(251:251)),1),"")</f>
        <v/>
      </c>
      <c r="AP253" s="123" t="str" cm="1">
        <f t="array" ref="AP253">IFERROR(INDEX(InTutoring[],SMALL(IF(InTutoring[Unit 6 Post-Test 5]="Yes",ROW(AssessmentData[])-1),ROW(251:251)),1),"")</f>
        <v/>
      </c>
    </row>
  </sheetData>
  <sheetProtection sheet="1" formatCells="0" formatColumns="0" formatRows="0" insertColumns="0" insertRows="0" insertHyperlinks="0" deleteColumns="0" deleteRows="0" sort="0" autoFilter="0" pivotTables="0"/>
  <mergeCells count="6">
    <mergeCell ref="AK1:AP1"/>
    <mergeCell ref="B1:G1"/>
    <mergeCell ref="I1:N1"/>
    <mergeCell ref="P1:U1"/>
    <mergeCell ref="W1:AB1"/>
    <mergeCell ref="AD1:AI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BE81D-825E-4887-9CDE-89B8D7072576}">
  <dimension ref="A1:BT55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14.42578125" defaultRowHeight="12.75" x14ac:dyDescent="0.2"/>
  <cols>
    <col min="1" max="1" width="22.140625" style="5" bestFit="1" customWidth="1"/>
    <col min="2" max="2" width="28" style="5" bestFit="1" customWidth="1"/>
    <col min="3" max="9" width="25" style="5" customWidth="1"/>
    <col min="11" max="16" width="25" style="5" customWidth="1"/>
    <col min="18" max="23" width="25" style="5" customWidth="1"/>
    <col min="25" max="30" width="25" style="5" customWidth="1"/>
    <col min="32" max="37" width="25" style="5" customWidth="1"/>
    <col min="39" max="44" width="25" style="5" customWidth="1"/>
    <col min="46" max="55" width="25" style="5" customWidth="1"/>
    <col min="56" max="62" width="28.28515625" style="5" customWidth="1"/>
    <col min="63" max="68" width="25" style="5" customWidth="1"/>
    <col min="69" max="72" width="20.28515625" style="5" customWidth="1"/>
    <col min="73" max="16384" width="14.42578125" style="5"/>
  </cols>
  <sheetData>
    <row r="1" spans="1:68" s="12" customFormat="1" ht="30" x14ac:dyDescent="0.25">
      <c r="A1" s="109" t="s">
        <v>6</v>
      </c>
      <c r="B1" s="110" t="s">
        <v>54</v>
      </c>
      <c r="C1" s="110" t="s">
        <v>41</v>
      </c>
      <c r="D1" s="110" t="s">
        <v>65</v>
      </c>
      <c r="E1" s="110" t="s">
        <v>68</v>
      </c>
      <c r="F1" s="110" t="s">
        <v>69</v>
      </c>
      <c r="G1" s="110" t="s">
        <v>70</v>
      </c>
      <c r="H1" s="110" t="s">
        <v>71</v>
      </c>
      <c r="I1" s="110" t="s">
        <v>72</v>
      </c>
      <c r="J1" s="110" t="s">
        <v>42</v>
      </c>
      <c r="K1" s="110" t="s">
        <v>66</v>
      </c>
      <c r="L1" s="110" t="s">
        <v>73</v>
      </c>
      <c r="M1" s="110" t="s">
        <v>74</v>
      </c>
      <c r="N1" s="110" t="s">
        <v>75</v>
      </c>
      <c r="O1" s="110" t="s">
        <v>76</v>
      </c>
      <c r="P1" s="110" t="s">
        <v>77</v>
      </c>
      <c r="Q1" s="110" t="s">
        <v>43</v>
      </c>
      <c r="R1" s="110" t="s">
        <v>80</v>
      </c>
      <c r="S1" s="110" t="s">
        <v>81</v>
      </c>
      <c r="T1" s="110" t="s">
        <v>82</v>
      </c>
      <c r="U1" s="110" t="s">
        <v>83</v>
      </c>
      <c r="V1" s="110" t="s">
        <v>84</v>
      </c>
      <c r="W1" s="110" t="s">
        <v>85</v>
      </c>
      <c r="X1" s="110" t="s">
        <v>44</v>
      </c>
      <c r="Y1" s="110" t="s">
        <v>87</v>
      </c>
      <c r="Z1" s="110" t="s">
        <v>88</v>
      </c>
      <c r="AA1" s="110" t="s">
        <v>89</v>
      </c>
      <c r="AB1" s="110" t="s">
        <v>90</v>
      </c>
      <c r="AC1" s="110" t="s">
        <v>91</v>
      </c>
      <c r="AD1" s="110" t="s">
        <v>92</v>
      </c>
      <c r="AE1" s="110" t="s">
        <v>45</v>
      </c>
      <c r="AF1" s="110" t="s">
        <v>94</v>
      </c>
      <c r="AG1" s="110" t="s">
        <v>95</v>
      </c>
      <c r="AH1" s="110" t="s">
        <v>96</v>
      </c>
      <c r="AI1" s="110" t="s">
        <v>97</v>
      </c>
      <c r="AJ1" s="110" t="s">
        <v>98</v>
      </c>
      <c r="AK1" s="110" t="s">
        <v>99</v>
      </c>
      <c r="AL1" s="110" t="s">
        <v>46</v>
      </c>
      <c r="AM1" s="110" t="s">
        <v>101</v>
      </c>
      <c r="AN1" s="110" t="s">
        <v>102</v>
      </c>
      <c r="AO1" s="110" t="s">
        <v>103</v>
      </c>
      <c r="AP1" s="110" t="s">
        <v>104</v>
      </c>
      <c r="AQ1" s="110" t="s">
        <v>105</v>
      </c>
      <c r="AR1" s="110" t="s">
        <v>106</v>
      </c>
      <c r="AS1" s="110" t="s">
        <v>78</v>
      </c>
      <c r="AT1" s="110" t="s">
        <v>79</v>
      </c>
      <c r="AU1" s="110" t="s">
        <v>86</v>
      </c>
      <c r="AV1" s="110" t="s">
        <v>93</v>
      </c>
      <c r="AW1" s="110" t="s">
        <v>100</v>
      </c>
      <c r="AX1" s="110" t="s">
        <v>107</v>
      </c>
      <c r="AY1" s="110" t="s">
        <v>224</v>
      </c>
      <c r="AZ1" s="110" t="s">
        <v>225</v>
      </c>
      <c r="BA1" s="110" t="s">
        <v>226</v>
      </c>
      <c r="BB1" s="110" t="s">
        <v>227</v>
      </c>
      <c r="BC1" s="110" t="s">
        <v>228</v>
      </c>
      <c r="BD1" s="110" t="s">
        <v>229</v>
      </c>
      <c r="BE1" s="110" t="s">
        <v>230</v>
      </c>
      <c r="BF1" s="110" t="s">
        <v>231</v>
      </c>
      <c r="BG1" s="110" t="s">
        <v>232</v>
      </c>
      <c r="BH1" s="110" t="s">
        <v>233</v>
      </c>
      <c r="BI1" s="110" t="s">
        <v>234</v>
      </c>
      <c r="BJ1" s="110" t="s">
        <v>235</v>
      </c>
      <c r="BK1" s="110" t="s">
        <v>60</v>
      </c>
      <c r="BL1" s="110" t="s">
        <v>57</v>
      </c>
      <c r="BM1" s="110" t="s">
        <v>236</v>
      </c>
      <c r="BN1" s="110" t="s">
        <v>58</v>
      </c>
    </row>
    <row r="2" spans="1:68" ht="15.75" customHeight="1" x14ac:dyDescent="0.2">
      <c r="A2" s="40" t="str">
        <f>StudentInfo[[#This Row],[Student Full Name]]</f>
        <v xml:space="preserve"> </v>
      </c>
      <c r="B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Benchmark]]&lt;=Settings!F6),"Yes","No"))))</f>
        <v/>
      </c>
      <c r="D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" s="107" t="str">
        <f>IF(InTutoring[[#This Row],[Student Full Name]]=" ","",COUNTIF(InTutoring[[#This Row],[BOY Benchmark]:[Unit 1 Post-Test 5]],"Yes"))</f>
        <v/>
      </c>
      <c r="AT2" s="107" t="str">
        <f>IF(InTutoring[[#This Row],[Student Full Name]]=" ","",COUNTIF(InTutoring[[#This Row],[Unit 1 Assessment]:[Unit 2 Post-Test 5]],"Yes"))</f>
        <v/>
      </c>
      <c r="AU2" s="107" t="str">
        <f>IF(InTutoring[[#This Row],[Student Full Name]]=" ","",COUNTIF(InTutoring[[#This Row],[Unit 2 Assessment]:[Unit 3 Post-Test 5]],"Yes"))</f>
        <v/>
      </c>
      <c r="AV2" s="107" t="str">
        <f>IF(InTutoring[[#This Row],[Student Full Name]]=" ","",COUNTIF(InTutoring[[#This Row],[Unit 3 Assessment]:[Unit 4 Post-Test 5]],"Yes"))</f>
        <v/>
      </c>
      <c r="AW2" s="107" t="str">
        <f>IF(InTutoring[[#This Row],[Student Full Name]]=" ","",COUNTIF(InTutoring[[#This Row],[Unit 4 Assessment]:[Unit 5 Post-Test 5]],"Yes"))</f>
        <v/>
      </c>
      <c r="AX2" s="107" t="str">
        <f>IF(InTutoring[[#This Row],[Student Full Name]]=" ","",COUNTIF(InTutoring[[#This Row],[Unit 5 Assessment]:[Unit 6 Post-Test 5]],"Yes"))</f>
        <v/>
      </c>
      <c r="AY2" s="107" t="str">
        <f>IF(InTutoring[[#This Row],[Student Full Name]]=" ","",IF(InTutoring[[#This Row],[Unit 1 Weeks in Tutoring]]&gt;0,"Yes","No"))</f>
        <v/>
      </c>
      <c r="AZ2" s="107" t="str">
        <f>IF(InTutoring[[#This Row],[Student Full Name]]=" ","",IF(InTutoring[[#This Row],[Unit 2 Weeks in Tutoring]]&gt;0,"Yes","No"))</f>
        <v/>
      </c>
      <c r="BA2" s="107" t="str">
        <f>IF(InTutoring[[#This Row],[Student Full Name]]=" ","",IF(InTutoring[[#This Row],[Unit 3 Weeks in Tutoring]]&gt;0,"Yes","No"))</f>
        <v/>
      </c>
      <c r="BB2" s="107" t="str">
        <f>IF(InTutoring[[#This Row],[Student Full Name]]=" ","",IF(InTutoring[[#This Row],[Unit 4 Weeks in Tutoring]]&gt;0,"Yes","No"))</f>
        <v/>
      </c>
      <c r="BC2" s="107" t="str">
        <f>IF(InTutoring[[#This Row],[Student Full Name]]=" ","",IF(InTutoring[[#This Row],[Unit 5 Weeks in Tutoring]]&gt;0,"Yes","No"))</f>
        <v/>
      </c>
      <c r="BD2" s="107" t="str">
        <f>IF(InTutoring[[#This Row],[Student Full Name]]=" ","",IF(InTutoring[[#This Row],[Unit 6 Weeks in Tutoring]]&gt;0,"Yes","No"))</f>
        <v/>
      </c>
      <c r="BE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" s="107" t="str">
        <f>IF(InTutoring[[#This Row],[Student Full Name]]=" ","",IF(COUNTIF(InTutoring[[#This Row],[Unit 1 Needed Tutoring]:[Unit 6 Needed Tutoring]],"Yes")&gt;0,"Yes","No"))</f>
        <v/>
      </c>
      <c r="BM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  <c r="BP2" s="94"/>
    </row>
    <row r="3" spans="1:68" ht="15.75" customHeight="1" x14ac:dyDescent="0.2">
      <c r="A3" s="40" t="str">
        <f>StudentInfo[[#This Row],[Student Full Name]]</f>
        <v xml:space="preserve"> </v>
      </c>
      <c r="B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Benchmark]]&lt;=Settings!F7),"Yes","No"))))</f>
        <v/>
      </c>
      <c r="D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" s="107" t="str">
        <f>IF(InTutoring[[#This Row],[Student Full Name]]=" ","",COUNTIF(InTutoring[[#This Row],[BOY Benchmark]:[Unit 1 Post-Test 5]],"Yes"))</f>
        <v/>
      </c>
      <c r="AT3" s="107" t="str">
        <f>IF(InTutoring[[#This Row],[Student Full Name]]=" ","",COUNTIF(InTutoring[[#This Row],[Unit 1 Assessment]:[Unit 2 Post-Test 5]],"Yes"))</f>
        <v/>
      </c>
      <c r="AU3" s="107" t="str">
        <f>IF(InTutoring[[#This Row],[Student Full Name]]=" ","",COUNTIF(InTutoring[[#This Row],[Unit 2 Assessment]:[Unit 3 Post-Test 5]],"Yes"))</f>
        <v/>
      </c>
      <c r="AV3" s="107" t="str">
        <f>IF(InTutoring[[#This Row],[Student Full Name]]=" ","",COUNTIF(InTutoring[[#This Row],[Unit 3 Assessment]:[Unit 4 Post-Test 5]],"Yes"))</f>
        <v/>
      </c>
      <c r="AW3" s="107" t="str">
        <f>IF(InTutoring[[#This Row],[Student Full Name]]=" ","",COUNTIF(InTutoring[[#This Row],[Unit 4 Assessment]:[Unit 5 Post-Test 5]],"Yes"))</f>
        <v/>
      </c>
      <c r="AX3" s="107" t="str">
        <f>IF(InTutoring[[#This Row],[Student Full Name]]=" ","",COUNTIF(InTutoring[[#This Row],[Unit 5 Assessment]:[Unit 6 Post-Test 5]],"Yes"))</f>
        <v/>
      </c>
      <c r="AY3" s="107" t="str">
        <f>IF(InTutoring[[#This Row],[Student Full Name]]=" ","",IF(InTutoring[[#This Row],[Unit 1 Weeks in Tutoring]]&gt;0,"Yes","No"))</f>
        <v/>
      </c>
      <c r="AZ3" s="107" t="str">
        <f>IF(InTutoring[[#This Row],[Student Full Name]]=" ","",IF(InTutoring[[#This Row],[Unit 2 Weeks in Tutoring]]&gt;0,"Yes","No"))</f>
        <v/>
      </c>
      <c r="BA3" s="107" t="str">
        <f>IF(InTutoring[[#This Row],[Student Full Name]]=" ","",IF(InTutoring[[#This Row],[Unit 3 Weeks in Tutoring]]&gt;0,"Yes","No"))</f>
        <v/>
      </c>
      <c r="BB3" s="107" t="str">
        <f>IF(InTutoring[[#This Row],[Student Full Name]]=" ","",IF(InTutoring[[#This Row],[Unit 4 Weeks in Tutoring]]&gt;0,"Yes","No"))</f>
        <v/>
      </c>
      <c r="BC3" s="107" t="str">
        <f>IF(InTutoring[[#This Row],[Student Full Name]]=" ","",IF(InTutoring[[#This Row],[Unit 5 Weeks in Tutoring]]&gt;0,"Yes","No"))</f>
        <v/>
      </c>
      <c r="BD3" s="107" t="str">
        <f>IF(InTutoring[[#This Row],[Student Full Name]]=" ","",IF(InTutoring[[#This Row],[Unit 6 Weeks in Tutoring]]&gt;0,"Yes","No"))</f>
        <v/>
      </c>
      <c r="BE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" s="107" t="str">
        <f>IF(InTutoring[[#This Row],[Student Full Name]]=" ","",IF(COUNTIF(InTutoring[[#This Row],[Unit 1 Needed Tutoring]:[Unit 6 Needed Tutoring]],"Yes")&gt;0,"Yes","No"))</f>
        <v/>
      </c>
      <c r="BM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" spans="1:68" ht="15.75" customHeight="1" x14ac:dyDescent="0.2">
      <c r="A4" s="40" t="str">
        <f>StudentInfo[[#This Row],[Student Full Name]]</f>
        <v xml:space="preserve"> </v>
      </c>
      <c r="B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Benchmark]]&lt;=Settings!F8),"Yes","No"))))</f>
        <v/>
      </c>
      <c r="D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" s="107" t="str">
        <f>IF(InTutoring[[#This Row],[Student Full Name]]=" ","",COUNTIF(InTutoring[[#This Row],[BOY Benchmark]:[Unit 1 Post-Test 5]],"Yes"))</f>
        <v/>
      </c>
      <c r="AT4" s="107" t="str">
        <f>IF(InTutoring[[#This Row],[Student Full Name]]=" ","",COUNTIF(InTutoring[[#This Row],[Unit 1 Assessment]:[Unit 2 Post-Test 5]],"Yes"))</f>
        <v/>
      </c>
      <c r="AU4" s="107" t="str">
        <f>IF(InTutoring[[#This Row],[Student Full Name]]=" ","",COUNTIF(InTutoring[[#This Row],[Unit 2 Assessment]:[Unit 3 Post-Test 5]],"Yes"))</f>
        <v/>
      </c>
      <c r="AV4" s="107" t="str">
        <f>IF(InTutoring[[#This Row],[Student Full Name]]=" ","",COUNTIF(InTutoring[[#This Row],[Unit 3 Assessment]:[Unit 4 Post-Test 5]],"Yes"))</f>
        <v/>
      </c>
      <c r="AW4" s="107" t="str">
        <f>IF(InTutoring[[#This Row],[Student Full Name]]=" ","",COUNTIF(InTutoring[[#This Row],[Unit 4 Assessment]:[Unit 5 Post-Test 5]],"Yes"))</f>
        <v/>
      </c>
      <c r="AX4" s="107" t="str">
        <f>IF(InTutoring[[#This Row],[Student Full Name]]=" ","",COUNTIF(InTutoring[[#This Row],[Unit 5 Assessment]:[Unit 6 Post-Test 5]],"Yes"))</f>
        <v/>
      </c>
      <c r="AY4" s="107" t="str">
        <f>IF(InTutoring[[#This Row],[Student Full Name]]=" ","",IF(InTutoring[[#This Row],[Unit 1 Weeks in Tutoring]]&gt;0,"Yes","No"))</f>
        <v/>
      </c>
      <c r="AZ4" s="107" t="str">
        <f>IF(InTutoring[[#This Row],[Student Full Name]]=" ","",IF(InTutoring[[#This Row],[Unit 2 Weeks in Tutoring]]&gt;0,"Yes","No"))</f>
        <v/>
      </c>
      <c r="BA4" s="107" t="str">
        <f>IF(InTutoring[[#This Row],[Student Full Name]]=" ","",IF(InTutoring[[#This Row],[Unit 3 Weeks in Tutoring]]&gt;0,"Yes","No"))</f>
        <v/>
      </c>
      <c r="BB4" s="107" t="str">
        <f>IF(InTutoring[[#This Row],[Student Full Name]]=" ","",IF(InTutoring[[#This Row],[Unit 4 Weeks in Tutoring]]&gt;0,"Yes","No"))</f>
        <v/>
      </c>
      <c r="BC4" s="107" t="str">
        <f>IF(InTutoring[[#This Row],[Student Full Name]]=" ","",IF(InTutoring[[#This Row],[Unit 5 Weeks in Tutoring]]&gt;0,"Yes","No"))</f>
        <v/>
      </c>
      <c r="BD4" s="107" t="str">
        <f>IF(InTutoring[[#This Row],[Student Full Name]]=" ","",IF(InTutoring[[#This Row],[Unit 6 Weeks in Tutoring]]&gt;0,"Yes","No"))</f>
        <v/>
      </c>
      <c r="BE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" s="107" t="str">
        <f>IF(InTutoring[[#This Row],[Student Full Name]]=" ","",IF(COUNTIF(InTutoring[[#This Row],[Unit 1 Needed Tutoring]:[Unit 6 Needed Tutoring]],"Yes")&gt;0,"Yes","No"))</f>
        <v/>
      </c>
      <c r="BM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5" spans="1:68" ht="15.75" customHeight="1" x14ac:dyDescent="0.2">
      <c r="A5" s="40" t="str">
        <f>StudentInfo[[#This Row],[Student Full Name]]</f>
        <v xml:space="preserve"> </v>
      </c>
      <c r="B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Benchmark]]&lt;=Settings!F9),"Yes","No"))))</f>
        <v/>
      </c>
      <c r="D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5" s="107" t="str">
        <f>IF(InTutoring[[#This Row],[Student Full Name]]=" ","",COUNTIF(InTutoring[[#This Row],[BOY Benchmark]:[Unit 1 Post-Test 5]],"Yes"))</f>
        <v/>
      </c>
      <c r="AT5" s="107" t="str">
        <f>IF(InTutoring[[#This Row],[Student Full Name]]=" ","",COUNTIF(InTutoring[[#This Row],[Unit 1 Assessment]:[Unit 2 Post-Test 5]],"Yes"))</f>
        <v/>
      </c>
      <c r="AU5" s="107" t="str">
        <f>IF(InTutoring[[#This Row],[Student Full Name]]=" ","",COUNTIF(InTutoring[[#This Row],[Unit 2 Assessment]:[Unit 3 Post-Test 5]],"Yes"))</f>
        <v/>
      </c>
      <c r="AV5" s="107" t="str">
        <f>IF(InTutoring[[#This Row],[Student Full Name]]=" ","",COUNTIF(InTutoring[[#This Row],[Unit 3 Assessment]:[Unit 4 Post-Test 5]],"Yes"))</f>
        <v/>
      </c>
      <c r="AW5" s="107" t="str">
        <f>IF(InTutoring[[#This Row],[Student Full Name]]=" ","",COUNTIF(InTutoring[[#This Row],[Unit 4 Assessment]:[Unit 5 Post-Test 5]],"Yes"))</f>
        <v/>
      </c>
      <c r="AX5" s="107" t="str">
        <f>IF(InTutoring[[#This Row],[Student Full Name]]=" ","",COUNTIF(InTutoring[[#This Row],[Unit 5 Assessment]:[Unit 6 Post-Test 5]],"Yes"))</f>
        <v/>
      </c>
      <c r="AY5" s="107" t="str">
        <f>IF(InTutoring[[#This Row],[Student Full Name]]=" ","",IF(InTutoring[[#This Row],[Unit 1 Weeks in Tutoring]]&gt;0,"Yes","No"))</f>
        <v/>
      </c>
      <c r="AZ5" s="107" t="str">
        <f>IF(InTutoring[[#This Row],[Student Full Name]]=" ","",IF(InTutoring[[#This Row],[Unit 2 Weeks in Tutoring]]&gt;0,"Yes","No"))</f>
        <v/>
      </c>
      <c r="BA5" s="107" t="str">
        <f>IF(InTutoring[[#This Row],[Student Full Name]]=" ","",IF(InTutoring[[#This Row],[Unit 3 Weeks in Tutoring]]&gt;0,"Yes","No"))</f>
        <v/>
      </c>
      <c r="BB5" s="107" t="str">
        <f>IF(InTutoring[[#This Row],[Student Full Name]]=" ","",IF(InTutoring[[#This Row],[Unit 4 Weeks in Tutoring]]&gt;0,"Yes","No"))</f>
        <v/>
      </c>
      <c r="BC5" s="107" t="str">
        <f>IF(InTutoring[[#This Row],[Student Full Name]]=" ","",IF(InTutoring[[#This Row],[Unit 5 Weeks in Tutoring]]&gt;0,"Yes","No"))</f>
        <v/>
      </c>
      <c r="BD5" s="107" t="str">
        <f>IF(InTutoring[[#This Row],[Student Full Name]]=" ","",IF(InTutoring[[#This Row],[Unit 6 Weeks in Tutoring]]&gt;0,"Yes","No"))</f>
        <v/>
      </c>
      <c r="BE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5" s="107" t="str">
        <f>IF(InTutoring[[#This Row],[Student Full Name]]=" ","",IF(COUNTIF(InTutoring[[#This Row],[Unit 1 Needed Tutoring]:[Unit 6 Needed Tutoring]],"Yes")&gt;0,"Yes","No"))</f>
        <v/>
      </c>
      <c r="BM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6" spans="1:68" ht="15.75" customHeight="1" x14ac:dyDescent="0.2">
      <c r="A6" s="40" t="str">
        <f>StudentInfo[[#This Row],[Student Full Name]]</f>
        <v xml:space="preserve"> </v>
      </c>
      <c r="B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Benchmark]]&lt;=Settings!F10),"Yes","No"))))</f>
        <v/>
      </c>
      <c r="D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6" s="107" t="str">
        <f>IF(InTutoring[[#This Row],[Student Full Name]]=" ","",COUNTIF(InTutoring[[#This Row],[BOY Benchmark]:[Unit 1 Post-Test 5]],"Yes"))</f>
        <v/>
      </c>
      <c r="AT6" s="107" t="str">
        <f>IF(InTutoring[[#This Row],[Student Full Name]]=" ","",COUNTIF(InTutoring[[#This Row],[Unit 1 Assessment]:[Unit 2 Post-Test 5]],"Yes"))</f>
        <v/>
      </c>
      <c r="AU6" s="107" t="str">
        <f>IF(InTutoring[[#This Row],[Student Full Name]]=" ","",COUNTIF(InTutoring[[#This Row],[Unit 2 Assessment]:[Unit 3 Post-Test 5]],"Yes"))</f>
        <v/>
      </c>
      <c r="AV6" s="107" t="str">
        <f>IF(InTutoring[[#This Row],[Student Full Name]]=" ","",COUNTIF(InTutoring[[#This Row],[Unit 3 Assessment]:[Unit 4 Post-Test 5]],"Yes"))</f>
        <v/>
      </c>
      <c r="AW6" s="107" t="str">
        <f>IF(InTutoring[[#This Row],[Student Full Name]]=" ","",COUNTIF(InTutoring[[#This Row],[Unit 4 Assessment]:[Unit 5 Post-Test 5]],"Yes"))</f>
        <v/>
      </c>
      <c r="AX6" s="107" t="str">
        <f>IF(InTutoring[[#This Row],[Student Full Name]]=" ","",COUNTIF(InTutoring[[#This Row],[Unit 5 Assessment]:[Unit 6 Post-Test 5]],"Yes"))</f>
        <v/>
      </c>
      <c r="AY6" s="107" t="str">
        <f>IF(InTutoring[[#This Row],[Student Full Name]]=" ","",IF(InTutoring[[#This Row],[Unit 1 Weeks in Tutoring]]&gt;0,"Yes","No"))</f>
        <v/>
      </c>
      <c r="AZ6" s="107" t="str">
        <f>IF(InTutoring[[#This Row],[Student Full Name]]=" ","",IF(InTutoring[[#This Row],[Unit 2 Weeks in Tutoring]]&gt;0,"Yes","No"))</f>
        <v/>
      </c>
      <c r="BA6" s="107" t="str">
        <f>IF(InTutoring[[#This Row],[Student Full Name]]=" ","",IF(InTutoring[[#This Row],[Unit 3 Weeks in Tutoring]]&gt;0,"Yes","No"))</f>
        <v/>
      </c>
      <c r="BB6" s="107" t="str">
        <f>IF(InTutoring[[#This Row],[Student Full Name]]=" ","",IF(InTutoring[[#This Row],[Unit 4 Weeks in Tutoring]]&gt;0,"Yes","No"))</f>
        <v/>
      </c>
      <c r="BC6" s="107" t="str">
        <f>IF(InTutoring[[#This Row],[Student Full Name]]=" ","",IF(InTutoring[[#This Row],[Unit 5 Weeks in Tutoring]]&gt;0,"Yes","No"))</f>
        <v/>
      </c>
      <c r="BD6" s="107" t="str">
        <f>IF(InTutoring[[#This Row],[Student Full Name]]=" ","",IF(InTutoring[[#This Row],[Unit 6 Weeks in Tutoring]]&gt;0,"Yes","No"))</f>
        <v/>
      </c>
      <c r="BE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6" s="107" t="str">
        <f>IF(InTutoring[[#This Row],[Student Full Name]]=" ","",IF(COUNTIF(InTutoring[[#This Row],[Unit 1 Needed Tutoring]:[Unit 6 Needed Tutoring]],"Yes")&gt;0,"Yes","No"))</f>
        <v/>
      </c>
      <c r="BM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7" spans="1:68" ht="15.75" customHeight="1" x14ac:dyDescent="0.2">
      <c r="A7" s="40" t="str">
        <f>StudentInfo[[#This Row],[Student Full Name]]</f>
        <v xml:space="preserve"> </v>
      </c>
      <c r="B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Benchmark]]&lt;=Settings!F11),"Yes","No"))))</f>
        <v/>
      </c>
      <c r="D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7" s="107" t="str">
        <f>IF(InTutoring[[#This Row],[Student Full Name]]=" ","",COUNTIF(InTutoring[[#This Row],[BOY Benchmark]:[Unit 1 Post-Test 5]],"Yes"))</f>
        <v/>
      </c>
      <c r="AT7" s="107" t="str">
        <f>IF(InTutoring[[#This Row],[Student Full Name]]=" ","",COUNTIF(InTutoring[[#This Row],[Unit 1 Assessment]:[Unit 2 Post-Test 5]],"Yes"))</f>
        <v/>
      </c>
      <c r="AU7" s="107" t="str">
        <f>IF(InTutoring[[#This Row],[Student Full Name]]=" ","",COUNTIF(InTutoring[[#This Row],[Unit 2 Assessment]:[Unit 3 Post-Test 5]],"Yes"))</f>
        <v/>
      </c>
      <c r="AV7" s="107" t="str">
        <f>IF(InTutoring[[#This Row],[Student Full Name]]=" ","",COUNTIF(InTutoring[[#This Row],[Unit 3 Assessment]:[Unit 4 Post-Test 5]],"Yes"))</f>
        <v/>
      </c>
      <c r="AW7" s="107" t="str">
        <f>IF(InTutoring[[#This Row],[Student Full Name]]=" ","",COUNTIF(InTutoring[[#This Row],[Unit 4 Assessment]:[Unit 5 Post-Test 5]],"Yes"))</f>
        <v/>
      </c>
      <c r="AX7" s="107" t="str">
        <f>IF(InTutoring[[#This Row],[Student Full Name]]=" ","",COUNTIF(InTutoring[[#This Row],[Unit 5 Assessment]:[Unit 6 Post-Test 5]],"Yes"))</f>
        <v/>
      </c>
      <c r="AY7" s="107" t="str">
        <f>IF(InTutoring[[#This Row],[Student Full Name]]=" ","",IF(InTutoring[[#This Row],[Unit 1 Weeks in Tutoring]]&gt;0,"Yes","No"))</f>
        <v/>
      </c>
      <c r="AZ7" s="107" t="str">
        <f>IF(InTutoring[[#This Row],[Student Full Name]]=" ","",IF(InTutoring[[#This Row],[Unit 2 Weeks in Tutoring]]&gt;0,"Yes","No"))</f>
        <v/>
      </c>
      <c r="BA7" s="107" t="str">
        <f>IF(InTutoring[[#This Row],[Student Full Name]]=" ","",IF(InTutoring[[#This Row],[Unit 3 Weeks in Tutoring]]&gt;0,"Yes","No"))</f>
        <v/>
      </c>
      <c r="BB7" s="107" t="str">
        <f>IF(InTutoring[[#This Row],[Student Full Name]]=" ","",IF(InTutoring[[#This Row],[Unit 4 Weeks in Tutoring]]&gt;0,"Yes","No"))</f>
        <v/>
      </c>
      <c r="BC7" s="107" t="str">
        <f>IF(InTutoring[[#This Row],[Student Full Name]]=" ","",IF(InTutoring[[#This Row],[Unit 5 Weeks in Tutoring]]&gt;0,"Yes","No"))</f>
        <v/>
      </c>
      <c r="BD7" s="107" t="str">
        <f>IF(InTutoring[[#This Row],[Student Full Name]]=" ","",IF(InTutoring[[#This Row],[Unit 6 Weeks in Tutoring]]&gt;0,"Yes","No"))</f>
        <v/>
      </c>
      <c r="BE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7" s="107" t="str">
        <f>IF(InTutoring[[#This Row],[Student Full Name]]=" ","",IF(COUNTIF(InTutoring[[#This Row],[Unit 1 Needed Tutoring]:[Unit 6 Needed Tutoring]],"Yes")&gt;0,"Yes","No"))</f>
        <v/>
      </c>
      <c r="BM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8" spans="1:68" ht="15.75" customHeight="1" x14ac:dyDescent="0.2">
      <c r="A8" s="40" t="str">
        <f>StudentInfo[[#This Row],[Student Full Name]]</f>
        <v xml:space="preserve"> </v>
      </c>
      <c r="B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Benchmark]]&lt;=Settings!F12),"Yes","No"))))</f>
        <v/>
      </c>
      <c r="D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8" s="107" t="str">
        <f>IF(InTutoring[[#This Row],[Student Full Name]]=" ","",COUNTIF(InTutoring[[#This Row],[BOY Benchmark]:[Unit 1 Post-Test 5]],"Yes"))</f>
        <v/>
      </c>
      <c r="AT8" s="107" t="str">
        <f>IF(InTutoring[[#This Row],[Student Full Name]]=" ","",COUNTIF(InTutoring[[#This Row],[Unit 1 Assessment]:[Unit 2 Post-Test 5]],"Yes"))</f>
        <v/>
      </c>
      <c r="AU8" s="107" t="str">
        <f>IF(InTutoring[[#This Row],[Student Full Name]]=" ","",COUNTIF(InTutoring[[#This Row],[Unit 2 Assessment]:[Unit 3 Post-Test 5]],"Yes"))</f>
        <v/>
      </c>
      <c r="AV8" s="107" t="str">
        <f>IF(InTutoring[[#This Row],[Student Full Name]]=" ","",COUNTIF(InTutoring[[#This Row],[Unit 3 Assessment]:[Unit 4 Post-Test 5]],"Yes"))</f>
        <v/>
      </c>
      <c r="AW8" s="107" t="str">
        <f>IF(InTutoring[[#This Row],[Student Full Name]]=" ","",COUNTIF(InTutoring[[#This Row],[Unit 4 Assessment]:[Unit 5 Post-Test 5]],"Yes"))</f>
        <v/>
      </c>
      <c r="AX8" s="107" t="str">
        <f>IF(InTutoring[[#This Row],[Student Full Name]]=" ","",COUNTIF(InTutoring[[#This Row],[Unit 5 Assessment]:[Unit 6 Post-Test 5]],"Yes"))</f>
        <v/>
      </c>
      <c r="AY8" s="107" t="str">
        <f>IF(InTutoring[[#This Row],[Student Full Name]]=" ","",IF(InTutoring[[#This Row],[Unit 1 Weeks in Tutoring]]&gt;0,"Yes","No"))</f>
        <v/>
      </c>
      <c r="AZ8" s="107" t="str">
        <f>IF(InTutoring[[#This Row],[Student Full Name]]=" ","",IF(InTutoring[[#This Row],[Unit 2 Weeks in Tutoring]]&gt;0,"Yes","No"))</f>
        <v/>
      </c>
      <c r="BA8" s="107" t="str">
        <f>IF(InTutoring[[#This Row],[Student Full Name]]=" ","",IF(InTutoring[[#This Row],[Unit 3 Weeks in Tutoring]]&gt;0,"Yes","No"))</f>
        <v/>
      </c>
      <c r="BB8" s="107" t="str">
        <f>IF(InTutoring[[#This Row],[Student Full Name]]=" ","",IF(InTutoring[[#This Row],[Unit 4 Weeks in Tutoring]]&gt;0,"Yes","No"))</f>
        <v/>
      </c>
      <c r="BC8" s="107" t="str">
        <f>IF(InTutoring[[#This Row],[Student Full Name]]=" ","",IF(InTutoring[[#This Row],[Unit 5 Weeks in Tutoring]]&gt;0,"Yes","No"))</f>
        <v/>
      </c>
      <c r="BD8" s="107" t="str">
        <f>IF(InTutoring[[#This Row],[Student Full Name]]=" ","",IF(InTutoring[[#This Row],[Unit 6 Weeks in Tutoring]]&gt;0,"Yes","No"))</f>
        <v/>
      </c>
      <c r="BE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8" s="107" t="str">
        <f>IF(InTutoring[[#This Row],[Student Full Name]]=" ","",IF(COUNTIF(InTutoring[[#This Row],[Unit 1 Needed Tutoring]:[Unit 6 Needed Tutoring]],"Yes")&gt;0,"Yes","No"))</f>
        <v/>
      </c>
      <c r="BM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9" spans="1:68" ht="15.75" customHeight="1" x14ac:dyDescent="0.2">
      <c r="A9" s="40" t="str">
        <f>StudentInfo[[#This Row],[Student Full Name]]</f>
        <v xml:space="preserve"> </v>
      </c>
      <c r="B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Benchmark]]&lt;=Settings!F13),"Yes","No"))))</f>
        <v/>
      </c>
      <c r="D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9" s="107" t="str">
        <f>IF(InTutoring[[#This Row],[Student Full Name]]=" ","",COUNTIF(InTutoring[[#This Row],[BOY Benchmark]:[Unit 1 Post-Test 5]],"Yes"))</f>
        <v/>
      </c>
      <c r="AT9" s="107" t="str">
        <f>IF(InTutoring[[#This Row],[Student Full Name]]=" ","",COUNTIF(InTutoring[[#This Row],[Unit 1 Assessment]:[Unit 2 Post-Test 5]],"Yes"))</f>
        <v/>
      </c>
      <c r="AU9" s="107" t="str">
        <f>IF(InTutoring[[#This Row],[Student Full Name]]=" ","",COUNTIF(InTutoring[[#This Row],[Unit 2 Assessment]:[Unit 3 Post-Test 5]],"Yes"))</f>
        <v/>
      </c>
      <c r="AV9" s="107" t="str">
        <f>IF(InTutoring[[#This Row],[Student Full Name]]=" ","",COUNTIF(InTutoring[[#This Row],[Unit 3 Assessment]:[Unit 4 Post-Test 5]],"Yes"))</f>
        <v/>
      </c>
      <c r="AW9" s="107" t="str">
        <f>IF(InTutoring[[#This Row],[Student Full Name]]=" ","",COUNTIF(InTutoring[[#This Row],[Unit 4 Assessment]:[Unit 5 Post-Test 5]],"Yes"))</f>
        <v/>
      </c>
      <c r="AX9" s="107" t="str">
        <f>IF(InTutoring[[#This Row],[Student Full Name]]=" ","",COUNTIF(InTutoring[[#This Row],[Unit 5 Assessment]:[Unit 6 Post-Test 5]],"Yes"))</f>
        <v/>
      </c>
      <c r="AY9" s="107" t="str">
        <f>IF(InTutoring[[#This Row],[Student Full Name]]=" ","",IF(InTutoring[[#This Row],[Unit 1 Weeks in Tutoring]]&gt;0,"Yes","No"))</f>
        <v/>
      </c>
      <c r="AZ9" s="107" t="str">
        <f>IF(InTutoring[[#This Row],[Student Full Name]]=" ","",IF(InTutoring[[#This Row],[Unit 2 Weeks in Tutoring]]&gt;0,"Yes","No"))</f>
        <v/>
      </c>
      <c r="BA9" s="107" t="str">
        <f>IF(InTutoring[[#This Row],[Student Full Name]]=" ","",IF(InTutoring[[#This Row],[Unit 3 Weeks in Tutoring]]&gt;0,"Yes","No"))</f>
        <v/>
      </c>
      <c r="BB9" s="107" t="str">
        <f>IF(InTutoring[[#This Row],[Student Full Name]]=" ","",IF(InTutoring[[#This Row],[Unit 4 Weeks in Tutoring]]&gt;0,"Yes","No"))</f>
        <v/>
      </c>
      <c r="BC9" s="107" t="str">
        <f>IF(InTutoring[[#This Row],[Student Full Name]]=" ","",IF(InTutoring[[#This Row],[Unit 5 Weeks in Tutoring]]&gt;0,"Yes","No"))</f>
        <v/>
      </c>
      <c r="BD9" s="107" t="str">
        <f>IF(InTutoring[[#This Row],[Student Full Name]]=" ","",IF(InTutoring[[#This Row],[Unit 6 Weeks in Tutoring]]&gt;0,"Yes","No"))</f>
        <v/>
      </c>
      <c r="BE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9" s="107" t="str">
        <f>IF(InTutoring[[#This Row],[Student Full Name]]=" ","",IF(COUNTIF(InTutoring[[#This Row],[Unit 1 Needed Tutoring]:[Unit 6 Needed Tutoring]],"Yes")&gt;0,"Yes","No"))</f>
        <v/>
      </c>
      <c r="BM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0" spans="1:68" ht="15.75" customHeight="1" x14ac:dyDescent="0.2">
      <c r="A10" s="40" t="str">
        <f>StudentInfo[[#This Row],[Student Full Name]]</f>
        <v xml:space="preserve"> </v>
      </c>
      <c r="B1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Benchmark]]&lt;=Settings!F14),"Yes","No"))))</f>
        <v/>
      </c>
      <c r="D1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0" s="107" t="str">
        <f>IF(InTutoring[[#This Row],[Student Full Name]]=" ","",COUNTIF(InTutoring[[#This Row],[BOY Benchmark]:[Unit 1 Post-Test 5]],"Yes"))</f>
        <v/>
      </c>
      <c r="AT10" s="107" t="str">
        <f>IF(InTutoring[[#This Row],[Student Full Name]]=" ","",COUNTIF(InTutoring[[#This Row],[Unit 1 Assessment]:[Unit 2 Post-Test 5]],"Yes"))</f>
        <v/>
      </c>
      <c r="AU10" s="107" t="str">
        <f>IF(InTutoring[[#This Row],[Student Full Name]]=" ","",COUNTIF(InTutoring[[#This Row],[Unit 2 Assessment]:[Unit 3 Post-Test 5]],"Yes"))</f>
        <v/>
      </c>
      <c r="AV10" s="107" t="str">
        <f>IF(InTutoring[[#This Row],[Student Full Name]]=" ","",COUNTIF(InTutoring[[#This Row],[Unit 3 Assessment]:[Unit 4 Post-Test 5]],"Yes"))</f>
        <v/>
      </c>
      <c r="AW10" s="107" t="str">
        <f>IF(InTutoring[[#This Row],[Student Full Name]]=" ","",COUNTIF(InTutoring[[#This Row],[Unit 4 Assessment]:[Unit 5 Post-Test 5]],"Yes"))</f>
        <v/>
      </c>
      <c r="AX10" s="107" t="str">
        <f>IF(InTutoring[[#This Row],[Student Full Name]]=" ","",COUNTIF(InTutoring[[#This Row],[Unit 5 Assessment]:[Unit 6 Post-Test 5]],"Yes"))</f>
        <v/>
      </c>
      <c r="AY10" s="107" t="str">
        <f>IF(InTutoring[[#This Row],[Student Full Name]]=" ","",IF(InTutoring[[#This Row],[Unit 1 Weeks in Tutoring]]&gt;0,"Yes","No"))</f>
        <v/>
      </c>
      <c r="AZ10" s="107" t="str">
        <f>IF(InTutoring[[#This Row],[Student Full Name]]=" ","",IF(InTutoring[[#This Row],[Unit 2 Weeks in Tutoring]]&gt;0,"Yes","No"))</f>
        <v/>
      </c>
      <c r="BA10" s="107" t="str">
        <f>IF(InTutoring[[#This Row],[Student Full Name]]=" ","",IF(InTutoring[[#This Row],[Unit 3 Weeks in Tutoring]]&gt;0,"Yes","No"))</f>
        <v/>
      </c>
      <c r="BB10" s="107" t="str">
        <f>IF(InTutoring[[#This Row],[Student Full Name]]=" ","",IF(InTutoring[[#This Row],[Unit 4 Weeks in Tutoring]]&gt;0,"Yes","No"))</f>
        <v/>
      </c>
      <c r="BC10" s="107" t="str">
        <f>IF(InTutoring[[#This Row],[Student Full Name]]=" ","",IF(InTutoring[[#This Row],[Unit 5 Weeks in Tutoring]]&gt;0,"Yes","No"))</f>
        <v/>
      </c>
      <c r="BD10" s="107" t="str">
        <f>IF(InTutoring[[#This Row],[Student Full Name]]=" ","",IF(InTutoring[[#This Row],[Unit 6 Weeks in Tutoring]]&gt;0,"Yes","No"))</f>
        <v/>
      </c>
      <c r="BE1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0" s="107" t="str">
        <f>IF(InTutoring[[#This Row],[Student Full Name]]=" ","",IF(COUNTIF(InTutoring[[#This Row],[Unit 1 Needed Tutoring]:[Unit 6 Needed Tutoring]],"Yes")&gt;0,"Yes","No"))</f>
        <v/>
      </c>
      <c r="BM1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1" spans="1:68" ht="15.75" customHeight="1" x14ac:dyDescent="0.2">
      <c r="A11" s="40" t="str">
        <f>StudentInfo[[#This Row],[Student Full Name]]</f>
        <v xml:space="preserve"> </v>
      </c>
      <c r="B1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Benchmark]]&lt;=Settings!F15),"Yes","No"))))</f>
        <v/>
      </c>
      <c r="D1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1" s="107" t="str">
        <f>IF(InTutoring[[#This Row],[Student Full Name]]=" ","",COUNTIF(InTutoring[[#This Row],[BOY Benchmark]:[Unit 1 Post-Test 5]],"Yes"))</f>
        <v/>
      </c>
      <c r="AT11" s="107" t="str">
        <f>IF(InTutoring[[#This Row],[Student Full Name]]=" ","",COUNTIF(InTutoring[[#This Row],[Unit 1 Assessment]:[Unit 2 Post-Test 5]],"Yes"))</f>
        <v/>
      </c>
      <c r="AU11" s="107" t="str">
        <f>IF(InTutoring[[#This Row],[Student Full Name]]=" ","",COUNTIF(InTutoring[[#This Row],[Unit 2 Assessment]:[Unit 3 Post-Test 5]],"Yes"))</f>
        <v/>
      </c>
      <c r="AV11" s="107" t="str">
        <f>IF(InTutoring[[#This Row],[Student Full Name]]=" ","",COUNTIF(InTutoring[[#This Row],[Unit 3 Assessment]:[Unit 4 Post-Test 5]],"Yes"))</f>
        <v/>
      </c>
      <c r="AW11" s="107" t="str">
        <f>IF(InTutoring[[#This Row],[Student Full Name]]=" ","",COUNTIF(InTutoring[[#This Row],[Unit 4 Assessment]:[Unit 5 Post-Test 5]],"Yes"))</f>
        <v/>
      </c>
      <c r="AX11" s="107" t="str">
        <f>IF(InTutoring[[#This Row],[Student Full Name]]=" ","",COUNTIF(InTutoring[[#This Row],[Unit 5 Assessment]:[Unit 6 Post-Test 5]],"Yes"))</f>
        <v/>
      </c>
      <c r="AY11" s="107" t="str">
        <f>IF(InTutoring[[#This Row],[Student Full Name]]=" ","",IF(InTutoring[[#This Row],[Unit 1 Weeks in Tutoring]]&gt;0,"Yes","No"))</f>
        <v/>
      </c>
      <c r="AZ11" s="107" t="str">
        <f>IF(InTutoring[[#This Row],[Student Full Name]]=" ","",IF(InTutoring[[#This Row],[Unit 2 Weeks in Tutoring]]&gt;0,"Yes","No"))</f>
        <v/>
      </c>
      <c r="BA11" s="107" t="str">
        <f>IF(InTutoring[[#This Row],[Student Full Name]]=" ","",IF(InTutoring[[#This Row],[Unit 3 Weeks in Tutoring]]&gt;0,"Yes","No"))</f>
        <v/>
      </c>
      <c r="BB11" s="107" t="str">
        <f>IF(InTutoring[[#This Row],[Student Full Name]]=" ","",IF(InTutoring[[#This Row],[Unit 4 Weeks in Tutoring]]&gt;0,"Yes","No"))</f>
        <v/>
      </c>
      <c r="BC11" s="107" t="str">
        <f>IF(InTutoring[[#This Row],[Student Full Name]]=" ","",IF(InTutoring[[#This Row],[Unit 5 Weeks in Tutoring]]&gt;0,"Yes","No"))</f>
        <v/>
      </c>
      <c r="BD11" s="107" t="str">
        <f>IF(InTutoring[[#This Row],[Student Full Name]]=" ","",IF(InTutoring[[#This Row],[Unit 6 Weeks in Tutoring]]&gt;0,"Yes","No"))</f>
        <v/>
      </c>
      <c r="BE1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1" s="107" t="str">
        <f>IF(InTutoring[[#This Row],[Student Full Name]]=" ","",IF(COUNTIF(InTutoring[[#This Row],[Unit 1 Needed Tutoring]:[Unit 6 Needed Tutoring]],"Yes")&gt;0,"Yes","No"))</f>
        <v/>
      </c>
      <c r="BM1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2" spans="1:68" ht="15.75" customHeight="1" x14ac:dyDescent="0.2">
      <c r="A12" s="40" t="str">
        <f>StudentInfo[[#This Row],[Student Full Name]]</f>
        <v xml:space="preserve"> </v>
      </c>
      <c r="B1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Benchmark]]&lt;=Settings!F16),"Yes","No"))))</f>
        <v/>
      </c>
      <c r="D1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2" s="107" t="str">
        <f>IF(InTutoring[[#This Row],[Student Full Name]]=" ","",COUNTIF(InTutoring[[#This Row],[BOY Benchmark]:[Unit 1 Post-Test 5]],"Yes"))</f>
        <v/>
      </c>
      <c r="AT12" s="107" t="str">
        <f>IF(InTutoring[[#This Row],[Student Full Name]]=" ","",COUNTIF(InTutoring[[#This Row],[Unit 1 Assessment]:[Unit 2 Post-Test 5]],"Yes"))</f>
        <v/>
      </c>
      <c r="AU12" s="107" t="str">
        <f>IF(InTutoring[[#This Row],[Student Full Name]]=" ","",COUNTIF(InTutoring[[#This Row],[Unit 2 Assessment]:[Unit 3 Post-Test 5]],"Yes"))</f>
        <v/>
      </c>
      <c r="AV12" s="107" t="str">
        <f>IF(InTutoring[[#This Row],[Student Full Name]]=" ","",COUNTIF(InTutoring[[#This Row],[Unit 3 Assessment]:[Unit 4 Post-Test 5]],"Yes"))</f>
        <v/>
      </c>
      <c r="AW12" s="107" t="str">
        <f>IF(InTutoring[[#This Row],[Student Full Name]]=" ","",COUNTIF(InTutoring[[#This Row],[Unit 4 Assessment]:[Unit 5 Post-Test 5]],"Yes"))</f>
        <v/>
      </c>
      <c r="AX12" s="107" t="str">
        <f>IF(InTutoring[[#This Row],[Student Full Name]]=" ","",COUNTIF(InTutoring[[#This Row],[Unit 5 Assessment]:[Unit 6 Post-Test 5]],"Yes"))</f>
        <v/>
      </c>
      <c r="AY12" s="107" t="str">
        <f>IF(InTutoring[[#This Row],[Student Full Name]]=" ","",IF(InTutoring[[#This Row],[Unit 1 Weeks in Tutoring]]&gt;0,"Yes","No"))</f>
        <v/>
      </c>
      <c r="AZ12" s="107" t="str">
        <f>IF(InTutoring[[#This Row],[Student Full Name]]=" ","",IF(InTutoring[[#This Row],[Unit 2 Weeks in Tutoring]]&gt;0,"Yes","No"))</f>
        <v/>
      </c>
      <c r="BA12" s="107" t="str">
        <f>IF(InTutoring[[#This Row],[Student Full Name]]=" ","",IF(InTutoring[[#This Row],[Unit 3 Weeks in Tutoring]]&gt;0,"Yes","No"))</f>
        <v/>
      </c>
      <c r="BB12" s="107" t="str">
        <f>IF(InTutoring[[#This Row],[Student Full Name]]=" ","",IF(InTutoring[[#This Row],[Unit 4 Weeks in Tutoring]]&gt;0,"Yes","No"))</f>
        <v/>
      </c>
      <c r="BC12" s="107" t="str">
        <f>IF(InTutoring[[#This Row],[Student Full Name]]=" ","",IF(InTutoring[[#This Row],[Unit 5 Weeks in Tutoring]]&gt;0,"Yes","No"))</f>
        <v/>
      </c>
      <c r="BD12" s="107" t="str">
        <f>IF(InTutoring[[#This Row],[Student Full Name]]=" ","",IF(InTutoring[[#This Row],[Unit 6 Weeks in Tutoring]]&gt;0,"Yes","No"))</f>
        <v/>
      </c>
      <c r="BE1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2" s="107" t="str">
        <f>IF(InTutoring[[#This Row],[Student Full Name]]=" ","",IF(COUNTIF(InTutoring[[#This Row],[Unit 1 Needed Tutoring]:[Unit 6 Needed Tutoring]],"Yes")&gt;0,"Yes","No"))</f>
        <v/>
      </c>
      <c r="BM1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3" spans="1:68" ht="15.75" customHeight="1" x14ac:dyDescent="0.2">
      <c r="A13" s="40" t="str">
        <f>StudentInfo[[#This Row],[Student Full Name]]</f>
        <v xml:space="preserve"> </v>
      </c>
      <c r="B1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Benchmark]]&lt;=Settings!F17),"Yes","No"))))</f>
        <v/>
      </c>
      <c r="D1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3" s="107" t="str">
        <f>IF(InTutoring[[#This Row],[Student Full Name]]=" ","",COUNTIF(InTutoring[[#This Row],[BOY Benchmark]:[Unit 1 Post-Test 5]],"Yes"))</f>
        <v/>
      </c>
      <c r="AT13" s="107" t="str">
        <f>IF(InTutoring[[#This Row],[Student Full Name]]=" ","",COUNTIF(InTutoring[[#This Row],[Unit 1 Assessment]:[Unit 2 Post-Test 5]],"Yes"))</f>
        <v/>
      </c>
      <c r="AU13" s="107" t="str">
        <f>IF(InTutoring[[#This Row],[Student Full Name]]=" ","",COUNTIF(InTutoring[[#This Row],[Unit 2 Assessment]:[Unit 3 Post-Test 5]],"Yes"))</f>
        <v/>
      </c>
      <c r="AV13" s="107" t="str">
        <f>IF(InTutoring[[#This Row],[Student Full Name]]=" ","",COUNTIF(InTutoring[[#This Row],[Unit 3 Assessment]:[Unit 4 Post-Test 5]],"Yes"))</f>
        <v/>
      </c>
      <c r="AW13" s="107" t="str">
        <f>IF(InTutoring[[#This Row],[Student Full Name]]=" ","",COUNTIF(InTutoring[[#This Row],[Unit 4 Assessment]:[Unit 5 Post-Test 5]],"Yes"))</f>
        <v/>
      </c>
      <c r="AX13" s="107" t="str">
        <f>IF(InTutoring[[#This Row],[Student Full Name]]=" ","",COUNTIF(InTutoring[[#This Row],[Unit 5 Assessment]:[Unit 6 Post-Test 5]],"Yes"))</f>
        <v/>
      </c>
      <c r="AY13" s="107" t="str">
        <f>IF(InTutoring[[#This Row],[Student Full Name]]=" ","",IF(InTutoring[[#This Row],[Unit 1 Weeks in Tutoring]]&gt;0,"Yes","No"))</f>
        <v/>
      </c>
      <c r="AZ13" s="107" t="str">
        <f>IF(InTutoring[[#This Row],[Student Full Name]]=" ","",IF(InTutoring[[#This Row],[Unit 2 Weeks in Tutoring]]&gt;0,"Yes","No"))</f>
        <v/>
      </c>
      <c r="BA13" s="107" t="str">
        <f>IF(InTutoring[[#This Row],[Student Full Name]]=" ","",IF(InTutoring[[#This Row],[Unit 3 Weeks in Tutoring]]&gt;0,"Yes","No"))</f>
        <v/>
      </c>
      <c r="BB13" s="107" t="str">
        <f>IF(InTutoring[[#This Row],[Student Full Name]]=" ","",IF(InTutoring[[#This Row],[Unit 4 Weeks in Tutoring]]&gt;0,"Yes","No"))</f>
        <v/>
      </c>
      <c r="BC13" s="107" t="str">
        <f>IF(InTutoring[[#This Row],[Student Full Name]]=" ","",IF(InTutoring[[#This Row],[Unit 5 Weeks in Tutoring]]&gt;0,"Yes","No"))</f>
        <v/>
      </c>
      <c r="BD13" s="107" t="str">
        <f>IF(InTutoring[[#This Row],[Student Full Name]]=" ","",IF(InTutoring[[#This Row],[Unit 6 Weeks in Tutoring]]&gt;0,"Yes","No"))</f>
        <v/>
      </c>
      <c r="BE1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3" s="107" t="str">
        <f>IF(InTutoring[[#This Row],[Student Full Name]]=" ","",IF(COUNTIF(InTutoring[[#This Row],[Unit 1 Needed Tutoring]:[Unit 6 Needed Tutoring]],"Yes")&gt;0,"Yes","No"))</f>
        <v/>
      </c>
      <c r="BM1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4" spans="1:68" ht="15.75" customHeight="1" x14ac:dyDescent="0.2">
      <c r="A14" s="40" t="str">
        <f>StudentInfo[[#This Row],[Student Full Name]]</f>
        <v xml:space="preserve"> </v>
      </c>
      <c r="B1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Benchmark]]&lt;=Settings!F18),"Yes","No"))))</f>
        <v/>
      </c>
      <c r="D1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4" s="107" t="str">
        <f>IF(InTutoring[[#This Row],[Student Full Name]]=" ","",COUNTIF(InTutoring[[#This Row],[BOY Benchmark]:[Unit 1 Post-Test 5]],"Yes"))</f>
        <v/>
      </c>
      <c r="AT14" s="107" t="str">
        <f>IF(InTutoring[[#This Row],[Student Full Name]]=" ","",COUNTIF(InTutoring[[#This Row],[Unit 1 Assessment]:[Unit 2 Post-Test 5]],"Yes"))</f>
        <v/>
      </c>
      <c r="AU14" s="107" t="str">
        <f>IF(InTutoring[[#This Row],[Student Full Name]]=" ","",COUNTIF(InTutoring[[#This Row],[Unit 2 Assessment]:[Unit 3 Post-Test 5]],"Yes"))</f>
        <v/>
      </c>
      <c r="AV14" s="107" t="str">
        <f>IF(InTutoring[[#This Row],[Student Full Name]]=" ","",COUNTIF(InTutoring[[#This Row],[Unit 3 Assessment]:[Unit 4 Post-Test 5]],"Yes"))</f>
        <v/>
      </c>
      <c r="AW14" s="107" t="str">
        <f>IF(InTutoring[[#This Row],[Student Full Name]]=" ","",COUNTIF(InTutoring[[#This Row],[Unit 4 Assessment]:[Unit 5 Post-Test 5]],"Yes"))</f>
        <v/>
      </c>
      <c r="AX14" s="107" t="str">
        <f>IF(InTutoring[[#This Row],[Student Full Name]]=" ","",COUNTIF(InTutoring[[#This Row],[Unit 5 Assessment]:[Unit 6 Post-Test 5]],"Yes"))</f>
        <v/>
      </c>
      <c r="AY14" s="107" t="str">
        <f>IF(InTutoring[[#This Row],[Student Full Name]]=" ","",IF(InTutoring[[#This Row],[Unit 1 Weeks in Tutoring]]&gt;0,"Yes","No"))</f>
        <v/>
      </c>
      <c r="AZ14" s="107" t="str">
        <f>IF(InTutoring[[#This Row],[Student Full Name]]=" ","",IF(InTutoring[[#This Row],[Unit 2 Weeks in Tutoring]]&gt;0,"Yes","No"))</f>
        <v/>
      </c>
      <c r="BA14" s="107" t="str">
        <f>IF(InTutoring[[#This Row],[Student Full Name]]=" ","",IF(InTutoring[[#This Row],[Unit 3 Weeks in Tutoring]]&gt;0,"Yes","No"))</f>
        <v/>
      </c>
      <c r="BB14" s="107" t="str">
        <f>IF(InTutoring[[#This Row],[Student Full Name]]=" ","",IF(InTutoring[[#This Row],[Unit 4 Weeks in Tutoring]]&gt;0,"Yes","No"))</f>
        <v/>
      </c>
      <c r="BC14" s="107" t="str">
        <f>IF(InTutoring[[#This Row],[Student Full Name]]=" ","",IF(InTutoring[[#This Row],[Unit 5 Weeks in Tutoring]]&gt;0,"Yes","No"))</f>
        <v/>
      </c>
      <c r="BD14" s="107" t="str">
        <f>IF(InTutoring[[#This Row],[Student Full Name]]=" ","",IF(InTutoring[[#This Row],[Unit 6 Weeks in Tutoring]]&gt;0,"Yes","No"))</f>
        <v/>
      </c>
      <c r="BE1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4" s="107" t="str">
        <f>IF(InTutoring[[#This Row],[Student Full Name]]=" ","",IF(COUNTIF(InTutoring[[#This Row],[Unit 1 Needed Tutoring]:[Unit 6 Needed Tutoring]],"Yes")&gt;0,"Yes","No"))</f>
        <v/>
      </c>
      <c r="BM1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5" spans="1:68" ht="15.75" customHeight="1" x14ac:dyDescent="0.2">
      <c r="A15" s="40" t="str">
        <f>StudentInfo[[#This Row],[Student Full Name]]</f>
        <v xml:space="preserve"> </v>
      </c>
      <c r="B1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Benchmark]]&lt;=Settings!F19),"Yes","No"))))</f>
        <v/>
      </c>
      <c r="D1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5" s="107" t="str">
        <f>IF(InTutoring[[#This Row],[Student Full Name]]=" ","",COUNTIF(InTutoring[[#This Row],[BOY Benchmark]:[Unit 1 Post-Test 5]],"Yes"))</f>
        <v/>
      </c>
      <c r="AT15" s="107" t="str">
        <f>IF(InTutoring[[#This Row],[Student Full Name]]=" ","",COUNTIF(InTutoring[[#This Row],[Unit 1 Assessment]:[Unit 2 Post-Test 5]],"Yes"))</f>
        <v/>
      </c>
      <c r="AU15" s="107" t="str">
        <f>IF(InTutoring[[#This Row],[Student Full Name]]=" ","",COUNTIF(InTutoring[[#This Row],[Unit 2 Assessment]:[Unit 3 Post-Test 5]],"Yes"))</f>
        <v/>
      </c>
      <c r="AV15" s="107" t="str">
        <f>IF(InTutoring[[#This Row],[Student Full Name]]=" ","",COUNTIF(InTutoring[[#This Row],[Unit 3 Assessment]:[Unit 4 Post-Test 5]],"Yes"))</f>
        <v/>
      </c>
      <c r="AW15" s="107" t="str">
        <f>IF(InTutoring[[#This Row],[Student Full Name]]=" ","",COUNTIF(InTutoring[[#This Row],[Unit 4 Assessment]:[Unit 5 Post-Test 5]],"Yes"))</f>
        <v/>
      </c>
      <c r="AX15" s="107" t="str">
        <f>IF(InTutoring[[#This Row],[Student Full Name]]=" ","",COUNTIF(InTutoring[[#This Row],[Unit 5 Assessment]:[Unit 6 Post-Test 5]],"Yes"))</f>
        <v/>
      </c>
      <c r="AY15" s="107" t="str">
        <f>IF(InTutoring[[#This Row],[Student Full Name]]=" ","",IF(InTutoring[[#This Row],[Unit 1 Weeks in Tutoring]]&gt;0,"Yes","No"))</f>
        <v/>
      </c>
      <c r="AZ15" s="107" t="str">
        <f>IF(InTutoring[[#This Row],[Student Full Name]]=" ","",IF(InTutoring[[#This Row],[Unit 2 Weeks in Tutoring]]&gt;0,"Yes","No"))</f>
        <v/>
      </c>
      <c r="BA15" s="107" t="str">
        <f>IF(InTutoring[[#This Row],[Student Full Name]]=" ","",IF(InTutoring[[#This Row],[Unit 3 Weeks in Tutoring]]&gt;0,"Yes","No"))</f>
        <v/>
      </c>
      <c r="BB15" s="107" t="str">
        <f>IF(InTutoring[[#This Row],[Student Full Name]]=" ","",IF(InTutoring[[#This Row],[Unit 4 Weeks in Tutoring]]&gt;0,"Yes","No"))</f>
        <v/>
      </c>
      <c r="BC15" s="107" t="str">
        <f>IF(InTutoring[[#This Row],[Student Full Name]]=" ","",IF(InTutoring[[#This Row],[Unit 5 Weeks in Tutoring]]&gt;0,"Yes","No"))</f>
        <v/>
      </c>
      <c r="BD15" s="107" t="str">
        <f>IF(InTutoring[[#This Row],[Student Full Name]]=" ","",IF(InTutoring[[#This Row],[Unit 6 Weeks in Tutoring]]&gt;0,"Yes","No"))</f>
        <v/>
      </c>
      <c r="BE1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5" s="107" t="str">
        <f>IF(InTutoring[[#This Row],[Student Full Name]]=" ","",IF(COUNTIF(InTutoring[[#This Row],[Unit 1 Needed Tutoring]:[Unit 6 Needed Tutoring]],"Yes")&gt;0,"Yes","No"))</f>
        <v/>
      </c>
      <c r="BM1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6" spans="1:68" ht="15.75" customHeight="1" x14ac:dyDescent="0.2">
      <c r="A16" s="40" t="str">
        <f>StudentInfo[[#This Row],[Student Full Name]]</f>
        <v xml:space="preserve"> </v>
      </c>
      <c r="B1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Benchmark]]&lt;=Settings!F20),"Yes","No"))))</f>
        <v/>
      </c>
      <c r="D1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6" s="107" t="str">
        <f>IF(InTutoring[[#This Row],[Student Full Name]]=" ","",COUNTIF(InTutoring[[#This Row],[BOY Benchmark]:[Unit 1 Post-Test 5]],"Yes"))</f>
        <v/>
      </c>
      <c r="AT16" s="107" t="str">
        <f>IF(InTutoring[[#This Row],[Student Full Name]]=" ","",COUNTIF(InTutoring[[#This Row],[Unit 1 Assessment]:[Unit 2 Post-Test 5]],"Yes"))</f>
        <v/>
      </c>
      <c r="AU16" s="107" t="str">
        <f>IF(InTutoring[[#This Row],[Student Full Name]]=" ","",COUNTIF(InTutoring[[#This Row],[Unit 2 Assessment]:[Unit 3 Post-Test 5]],"Yes"))</f>
        <v/>
      </c>
      <c r="AV16" s="107" t="str">
        <f>IF(InTutoring[[#This Row],[Student Full Name]]=" ","",COUNTIF(InTutoring[[#This Row],[Unit 3 Assessment]:[Unit 4 Post-Test 5]],"Yes"))</f>
        <v/>
      </c>
      <c r="AW16" s="107" t="str">
        <f>IF(InTutoring[[#This Row],[Student Full Name]]=" ","",COUNTIF(InTutoring[[#This Row],[Unit 4 Assessment]:[Unit 5 Post-Test 5]],"Yes"))</f>
        <v/>
      </c>
      <c r="AX16" s="107" t="str">
        <f>IF(InTutoring[[#This Row],[Student Full Name]]=" ","",COUNTIF(InTutoring[[#This Row],[Unit 5 Assessment]:[Unit 6 Post-Test 5]],"Yes"))</f>
        <v/>
      </c>
      <c r="AY16" s="107" t="str">
        <f>IF(InTutoring[[#This Row],[Student Full Name]]=" ","",IF(InTutoring[[#This Row],[Unit 1 Weeks in Tutoring]]&gt;0,"Yes","No"))</f>
        <v/>
      </c>
      <c r="AZ16" s="107" t="str">
        <f>IF(InTutoring[[#This Row],[Student Full Name]]=" ","",IF(InTutoring[[#This Row],[Unit 2 Weeks in Tutoring]]&gt;0,"Yes","No"))</f>
        <v/>
      </c>
      <c r="BA16" s="107" t="str">
        <f>IF(InTutoring[[#This Row],[Student Full Name]]=" ","",IF(InTutoring[[#This Row],[Unit 3 Weeks in Tutoring]]&gt;0,"Yes","No"))</f>
        <v/>
      </c>
      <c r="BB16" s="107" t="str">
        <f>IF(InTutoring[[#This Row],[Student Full Name]]=" ","",IF(InTutoring[[#This Row],[Unit 4 Weeks in Tutoring]]&gt;0,"Yes","No"))</f>
        <v/>
      </c>
      <c r="BC16" s="107" t="str">
        <f>IF(InTutoring[[#This Row],[Student Full Name]]=" ","",IF(InTutoring[[#This Row],[Unit 5 Weeks in Tutoring]]&gt;0,"Yes","No"))</f>
        <v/>
      </c>
      <c r="BD16" s="107" t="str">
        <f>IF(InTutoring[[#This Row],[Student Full Name]]=" ","",IF(InTutoring[[#This Row],[Unit 6 Weeks in Tutoring]]&gt;0,"Yes","No"))</f>
        <v/>
      </c>
      <c r="BE1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6" s="107" t="str">
        <f>IF(InTutoring[[#This Row],[Student Full Name]]=" ","",IF(COUNTIF(InTutoring[[#This Row],[Unit 1 Needed Tutoring]:[Unit 6 Needed Tutoring]],"Yes")&gt;0,"Yes","No"))</f>
        <v/>
      </c>
      <c r="BM1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7" spans="1:66" ht="15.75" customHeight="1" x14ac:dyDescent="0.2">
      <c r="A17" s="40" t="str">
        <f>StudentInfo[[#This Row],[Student Full Name]]</f>
        <v xml:space="preserve"> </v>
      </c>
      <c r="B1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Benchmark]]&lt;=Settings!F21),"Yes","No"))))</f>
        <v/>
      </c>
      <c r="D1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7" s="107" t="str">
        <f>IF(InTutoring[[#This Row],[Student Full Name]]=" ","",COUNTIF(InTutoring[[#This Row],[BOY Benchmark]:[Unit 1 Post-Test 5]],"Yes"))</f>
        <v/>
      </c>
      <c r="AT17" s="107" t="str">
        <f>IF(InTutoring[[#This Row],[Student Full Name]]=" ","",COUNTIF(InTutoring[[#This Row],[Unit 1 Assessment]:[Unit 2 Post-Test 5]],"Yes"))</f>
        <v/>
      </c>
      <c r="AU17" s="107" t="str">
        <f>IF(InTutoring[[#This Row],[Student Full Name]]=" ","",COUNTIF(InTutoring[[#This Row],[Unit 2 Assessment]:[Unit 3 Post-Test 5]],"Yes"))</f>
        <v/>
      </c>
      <c r="AV17" s="107" t="str">
        <f>IF(InTutoring[[#This Row],[Student Full Name]]=" ","",COUNTIF(InTutoring[[#This Row],[Unit 3 Assessment]:[Unit 4 Post-Test 5]],"Yes"))</f>
        <v/>
      </c>
      <c r="AW17" s="107" t="str">
        <f>IF(InTutoring[[#This Row],[Student Full Name]]=" ","",COUNTIF(InTutoring[[#This Row],[Unit 4 Assessment]:[Unit 5 Post-Test 5]],"Yes"))</f>
        <v/>
      </c>
      <c r="AX17" s="107" t="str">
        <f>IF(InTutoring[[#This Row],[Student Full Name]]=" ","",COUNTIF(InTutoring[[#This Row],[Unit 5 Assessment]:[Unit 6 Post-Test 5]],"Yes"))</f>
        <v/>
      </c>
      <c r="AY17" s="107" t="str">
        <f>IF(InTutoring[[#This Row],[Student Full Name]]=" ","",IF(InTutoring[[#This Row],[Unit 1 Weeks in Tutoring]]&gt;0,"Yes","No"))</f>
        <v/>
      </c>
      <c r="AZ17" s="107" t="str">
        <f>IF(InTutoring[[#This Row],[Student Full Name]]=" ","",IF(InTutoring[[#This Row],[Unit 2 Weeks in Tutoring]]&gt;0,"Yes","No"))</f>
        <v/>
      </c>
      <c r="BA17" s="107" t="str">
        <f>IF(InTutoring[[#This Row],[Student Full Name]]=" ","",IF(InTutoring[[#This Row],[Unit 3 Weeks in Tutoring]]&gt;0,"Yes","No"))</f>
        <v/>
      </c>
      <c r="BB17" s="107" t="str">
        <f>IF(InTutoring[[#This Row],[Student Full Name]]=" ","",IF(InTutoring[[#This Row],[Unit 4 Weeks in Tutoring]]&gt;0,"Yes","No"))</f>
        <v/>
      </c>
      <c r="BC17" s="107" t="str">
        <f>IF(InTutoring[[#This Row],[Student Full Name]]=" ","",IF(InTutoring[[#This Row],[Unit 5 Weeks in Tutoring]]&gt;0,"Yes","No"))</f>
        <v/>
      </c>
      <c r="BD17" s="107" t="str">
        <f>IF(InTutoring[[#This Row],[Student Full Name]]=" ","",IF(InTutoring[[#This Row],[Unit 6 Weeks in Tutoring]]&gt;0,"Yes","No"))</f>
        <v/>
      </c>
      <c r="BE1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7" s="107" t="str">
        <f>IF(InTutoring[[#This Row],[Student Full Name]]=" ","",IF(COUNTIF(InTutoring[[#This Row],[Unit 1 Needed Tutoring]:[Unit 6 Needed Tutoring]],"Yes")&gt;0,"Yes","No"))</f>
        <v/>
      </c>
      <c r="BM1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8" spans="1:66" ht="15.75" customHeight="1" x14ac:dyDescent="0.2">
      <c r="A18" s="40" t="str">
        <f>StudentInfo[[#This Row],[Student Full Name]]</f>
        <v xml:space="preserve"> </v>
      </c>
      <c r="B1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Benchmark]]&lt;=Settings!F22),"Yes","No"))))</f>
        <v/>
      </c>
      <c r="D1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8" s="107" t="str">
        <f>IF(InTutoring[[#This Row],[Student Full Name]]=" ","",COUNTIF(InTutoring[[#This Row],[BOY Benchmark]:[Unit 1 Post-Test 5]],"Yes"))</f>
        <v/>
      </c>
      <c r="AT18" s="107" t="str">
        <f>IF(InTutoring[[#This Row],[Student Full Name]]=" ","",COUNTIF(InTutoring[[#This Row],[Unit 1 Assessment]:[Unit 2 Post-Test 5]],"Yes"))</f>
        <v/>
      </c>
      <c r="AU18" s="107" t="str">
        <f>IF(InTutoring[[#This Row],[Student Full Name]]=" ","",COUNTIF(InTutoring[[#This Row],[Unit 2 Assessment]:[Unit 3 Post-Test 5]],"Yes"))</f>
        <v/>
      </c>
      <c r="AV18" s="107" t="str">
        <f>IF(InTutoring[[#This Row],[Student Full Name]]=" ","",COUNTIF(InTutoring[[#This Row],[Unit 3 Assessment]:[Unit 4 Post-Test 5]],"Yes"))</f>
        <v/>
      </c>
      <c r="AW18" s="107" t="str">
        <f>IF(InTutoring[[#This Row],[Student Full Name]]=" ","",COUNTIF(InTutoring[[#This Row],[Unit 4 Assessment]:[Unit 5 Post-Test 5]],"Yes"))</f>
        <v/>
      </c>
      <c r="AX18" s="107" t="str">
        <f>IF(InTutoring[[#This Row],[Student Full Name]]=" ","",COUNTIF(InTutoring[[#This Row],[Unit 5 Assessment]:[Unit 6 Post-Test 5]],"Yes"))</f>
        <v/>
      </c>
      <c r="AY18" s="107" t="str">
        <f>IF(InTutoring[[#This Row],[Student Full Name]]=" ","",IF(InTutoring[[#This Row],[Unit 1 Weeks in Tutoring]]&gt;0,"Yes","No"))</f>
        <v/>
      </c>
      <c r="AZ18" s="107" t="str">
        <f>IF(InTutoring[[#This Row],[Student Full Name]]=" ","",IF(InTutoring[[#This Row],[Unit 2 Weeks in Tutoring]]&gt;0,"Yes","No"))</f>
        <v/>
      </c>
      <c r="BA18" s="107" t="str">
        <f>IF(InTutoring[[#This Row],[Student Full Name]]=" ","",IF(InTutoring[[#This Row],[Unit 3 Weeks in Tutoring]]&gt;0,"Yes","No"))</f>
        <v/>
      </c>
      <c r="BB18" s="107" t="str">
        <f>IF(InTutoring[[#This Row],[Student Full Name]]=" ","",IF(InTutoring[[#This Row],[Unit 4 Weeks in Tutoring]]&gt;0,"Yes","No"))</f>
        <v/>
      </c>
      <c r="BC18" s="107" t="str">
        <f>IF(InTutoring[[#This Row],[Student Full Name]]=" ","",IF(InTutoring[[#This Row],[Unit 5 Weeks in Tutoring]]&gt;0,"Yes","No"))</f>
        <v/>
      </c>
      <c r="BD18" s="107" t="str">
        <f>IF(InTutoring[[#This Row],[Student Full Name]]=" ","",IF(InTutoring[[#This Row],[Unit 6 Weeks in Tutoring]]&gt;0,"Yes","No"))</f>
        <v/>
      </c>
      <c r="BE1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8" s="107" t="str">
        <f>IF(InTutoring[[#This Row],[Student Full Name]]=" ","",IF(COUNTIF(InTutoring[[#This Row],[Unit 1 Needed Tutoring]:[Unit 6 Needed Tutoring]],"Yes")&gt;0,"Yes","No"))</f>
        <v/>
      </c>
      <c r="BM1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9" spans="1:66" ht="15.75" customHeight="1" x14ac:dyDescent="0.2">
      <c r="A19" s="40" t="str">
        <f>StudentInfo[[#This Row],[Student Full Name]]</f>
        <v xml:space="preserve"> </v>
      </c>
      <c r="B1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Benchmark]]&lt;=Settings!F23),"Yes","No"))))</f>
        <v/>
      </c>
      <c r="D1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9" s="107" t="str">
        <f>IF(InTutoring[[#This Row],[Student Full Name]]=" ","",COUNTIF(InTutoring[[#This Row],[BOY Benchmark]:[Unit 1 Post-Test 5]],"Yes"))</f>
        <v/>
      </c>
      <c r="AT19" s="107" t="str">
        <f>IF(InTutoring[[#This Row],[Student Full Name]]=" ","",COUNTIF(InTutoring[[#This Row],[Unit 1 Assessment]:[Unit 2 Post-Test 5]],"Yes"))</f>
        <v/>
      </c>
      <c r="AU19" s="107" t="str">
        <f>IF(InTutoring[[#This Row],[Student Full Name]]=" ","",COUNTIF(InTutoring[[#This Row],[Unit 2 Assessment]:[Unit 3 Post-Test 5]],"Yes"))</f>
        <v/>
      </c>
      <c r="AV19" s="107" t="str">
        <f>IF(InTutoring[[#This Row],[Student Full Name]]=" ","",COUNTIF(InTutoring[[#This Row],[Unit 3 Assessment]:[Unit 4 Post-Test 5]],"Yes"))</f>
        <v/>
      </c>
      <c r="AW19" s="107" t="str">
        <f>IF(InTutoring[[#This Row],[Student Full Name]]=" ","",COUNTIF(InTutoring[[#This Row],[Unit 4 Assessment]:[Unit 5 Post-Test 5]],"Yes"))</f>
        <v/>
      </c>
      <c r="AX19" s="107" t="str">
        <f>IF(InTutoring[[#This Row],[Student Full Name]]=" ","",COUNTIF(InTutoring[[#This Row],[Unit 5 Assessment]:[Unit 6 Post-Test 5]],"Yes"))</f>
        <v/>
      </c>
      <c r="AY19" s="107" t="str">
        <f>IF(InTutoring[[#This Row],[Student Full Name]]=" ","",IF(InTutoring[[#This Row],[Unit 1 Weeks in Tutoring]]&gt;0,"Yes","No"))</f>
        <v/>
      </c>
      <c r="AZ19" s="107" t="str">
        <f>IF(InTutoring[[#This Row],[Student Full Name]]=" ","",IF(InTutoring[[#This Row],[Unit 2 Weeks in Tutoring]]&gt;0,"Yes","No"))</f>
        <v/>
      </c>
      <c r="BA19" s="107" t="str">
        <f>IF(InTutoring[[#This Row],[Student Full Name]]=" ","",IF(InTutoring[[#This Row],[Unit 3 Weeks in Tutoring]]&gt;0,"Yes","No"))</f>
        <v/>
      </c>
      <c r="BB19" s="107" t="str">
        <f>IF(InTutoring[[#This Row],[Student Full Name]]=" ","",IF(InTutoring[[#This Row],[Unit 4 Weeks in Tutoring]]&gt;0,"Yes","No"))</f>
        <v/>
      </c>
      <c r="BC19" s="107" t="str">
        <f>IF(InTutoring[[#This Row],[Student Full Name]]=" ","",IF(InTutoring[[#This Row],[Unit 5 Weeks in Tutoring]]&gt;0,"Yes","No"))</f>
        <v/>
      </c>
      <c r="BD19" s="107" t="str">
        <f>IF(InTutoring[[#This Row],[Student Full Name]]=" ","",IF(InTutoring[[#This Row],[Unit 6 Weeks in Tutoring]]&gt;0,"Yes","No"))</f>
        <v/>
      </c>
      <c r="BE1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9" s="107" t="str">
        <f>IF(InTutoring[[#This Row],[Student Full Name]]=" ","",IF(COUNTIF(InTutoring[[#This Row],[Unit 1 Needed Tutoring]:[Unit 6 Needed Tutoring]],"Yes")&gt;0,"Yes","No"))</f>
        <v/>
      </c>
      <c r="BM1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0" spans="1:66" ht="15.75" customHeight="1" x14ac:dyDescent="0.2">
      <c r="A20" s="40" t="str">
        <f>StudentInfo[[#This Row],[Student Full Name]]</f>
        <v xml:space="preserve"> </v>
      </c>
      <c r="B2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Benchmark]]&lt;=Settings!F24),"Yes","No"))))</f>
        <v/>
      </c>
      <c r="D2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0" s="107" t="str">
        <f>IF(InTutoring[[#This Row],[Student Full Name]]=" ","",COUNTIF(InTutoring[[#This Row],[BOY Benchmark]:[Unit 1 Post-Test 5]],"Yes"))</f>
        <v/>
      </c>
      <c r="AT20" s="107" t="str">
        <f>IF(InTutoring[[#This Row],[Student Full Name]]=" ","",COUNTIF(InTutoring[[#This Row],[Unit 1 Assessment]:[Unit 2 Post-Test 5]],"Yes"))</f>
        <v/>
      </c>
      <c r="AU20" s="107" t="str">
        <f>IF(InTutoring[[#This Row],[Student Full Name]]=" ","",COUNTIF(InTutoring[[#This Row],[Unit 2 Assessment]:[Unit 3 Post-Test 5]],"Yes"))</f>
        <v/>
      </c>
      <c r="AV20" s="107" t="str">
        <f>IF(InTutoring[[#This Row],[Student Full Name]]=" ","",COUNTIF(InTutoring[[#This Row],[Unit 3 Assessment]:[Unit 4 Post-Test 5]],"Yes"))</f>
        <v/>
      </c>
      <c r="AW20" s="107" t="str">
        <f>IF(InTutoring[[#This Row],[Student Full Name]]=" ","",COUNTIF(InTutoring[[#This Row],[Unit 4 Assessment]:[Unit 5 Post-Test 5]],"Yes"))</f>
        <v/>
      </c>
      <c r="AX20" s="107" t="str">
        <f>IF(InTutoring[[#This Row],[Student Full Name]]=" ","",COUNTIF(InTutoring[[#This Row],[Unit 5 Assessment]:[Unit 6 Post-Test 5]],"Yes"))</f>
        <v/>
      </c>
      <c r="AY20" s="107" t="str">
        <f>IF(InTutoring[[#This Row],[Student Full Name]]=" ","",IF(InTutoring[[#This Row],[Unit 1 Weeks in Tutoring]]&gt;0,"Yes","No"))</f>
        <v/>
      </c>
      <c r="AZ20" s="107" t="str">
        <f>IF(InTutoring[[#This Row],[Student Full Name]]=" ","",IF(InTutoring[[#This Row],[Unit 2 Weeks in Tutoring]]&gt;0,"Yes","No"))</f>
        <v/>
      </c>
      <c r="BA20" s="107" t="str">
        <f>IF(InTutoring[[#This Row],[Student Full Name]]=" ","",IF(InTutoring[[#This Row],[Unit 3 Weeks in Tutoring]]&gt;0,"Yes","No"))</f>
        <v/>
      </c>
      <c r="BB20" s="107" t="str">
        <f>IF(InTutoring[[#This Row],[Student Full Name]]=" ","",IF(InTutoring[[#This Row],[Unit 4 Weeks in Tutoring]]&gt;0,"Yes","No"))</f>
        <v/>
      </c>
      <c r="BC20" s="107" t="str">
        <f>IF(InTutoring[[#This Row],[Student Full Name]]=" ","",IF(InTutoring[[#This Row],[Unit 5 Weeks in Tutoring]]&gt;0,"Yes","No"))</f>
        <v/>
      </c>
      <c r="BD20" s="107" t="str">
        <f>IF(InTutoring[[#This Row],[Student Full Name]]=" ","",IF(InTutoring[[#This Row],[Unit 6 Weeks in Tutoring]]&gt;0,"Yes","No"))</f>
        <v/>
      </c>
      <c r="BE2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0" s="107" t="str">
        <f>IF(InTutoring[[#This Row],[Student Full Name]]=" ","",IF(COUNTIF(InTutoring[[#This Row],[Unit 1 Needed Tutoring]:[Unit 6 Needed Tutoring]],"Yes")&gt;0,"Yes","No"))</f>
        <v/>
      </c>
      <c r="BM2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1" spans="1:66" ht="15.75" customHeight="1" x14ac:dyDescent="0.2">
      <c r="A21" s="40" t="str">
        <f>StudentInfo[[#This Row],[Student Full Name]]</f>
        <v xml:space="preserve"> </v>
      </c>
      <c r="B2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Benchmark]]&lt;=Settings!F25),"Yes","No"))))</f>
        <v/>
      </c>
      <c r="D2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1" s="107" t="str">
        <f>IF(InTutoring[[#This Row],[Student Full Name]]=" ","",COUNTIF(InTutoring[[#This Row],[BOY Benchmark]:[Unit 1 Post-Test 5]],"Yes"))</f>
        <v/>
      </c>
      <c r="AT21" s="107" t="str">
        <f>IF(InTutoring[[#This Row],[Student Full Name]]=" ","",COUNTIF(InTutoring[[#This Row],[Unit 1 Assessment]:[Unit 2 Post-Test 5]],"Yes"))</f>
        <v/>
      </c>
      <c r="AU21" s="107" t="str">
        <f>IF(InTutoring[[#This Row],[Student Full Name]]=" ","",COUNTIF(InTutoring[[#This Row],[Unit 2 Assessment]:[Unit 3 Post-Test 5]],"Yes"))</f>
        <v/>
      </c>
      <c r="AV21" s="107" t="str">
        <f>IF(InTutoring[[#This Row],[Student Full Name]]=" ","",COUNTIF(InTutoring[[#This Row],[Unit 3 Assessment]:[Unit 4 Post-Test 5]],"Yes"))</f>
        <v/>
      </c>
      <c r="AW21" s="107" t="str">
        <f>IF(InTutoring[[#This Row],[Student Full Name]]=" ","",COUNTIF(InTutoring[[#This Row],[Unit 4 Assessment]:[Unit 5 Post-Test 5]],"Yes"))</f>
        <v/>
      </c>
      <c r="AX21" s="107" t="str">
        <f>IF(InTutoring[[#This Row],[Student Full Name]]=" ","",COUNTIF(InTutoring[[#This Row],[Unit 5 Assessment]:[Unit 6 Post-Test 5]],"Yes"))</f>
        <v/>
      </c>
      <c r="AY21" s="107" t="str">
        <f>IF(InTutoring[[#This Row],[Student Full Name]]=" ","",IF(InTutoring[[#This Row],[Unit 1 Weeks in Tutoring]]&gt;0,"Yes","No"))</f>
        <v/>
      </c>
      <c r="AZ21" s="107" t="str">
        <f>IF(InTutoring[[#This Row],[Student Full Name]]=" ","",IF(InTutoring[[#This Row],[Unit 2 Weeks in Tutoring]]&gt;0,"Yes","No"))</f>
        <v/>
      </c>
      <c r="BA21" s="107" t="str">
        <f>IF(InTutoring[[#This Row],[Student Full Name]]=" ","",IF(InTutoring[[#This Row],[Unit 3 Weeks in Tutoring]]&gt;0,"Yes","No"))</f>
        <v/>
      </c>
      <c r="BB21" s="107" t="str">
        <f>IF(InTutoring[[#This Row],[Student Full Name]]=" ","",IF(InTutoring[[#This Row],[Unit 4 Weeks in Tutoring]]&gt;0,"Yes","No"))</f>
        <v/>
      </c>
      <c r="BC21" s="107" t="str">
        <f>IF(InTutoring[[#This Row],[Student Full Name]]=" ","",IF(InTutoring[[#This Row],[Unit 5 Weeks in Tutoring]]&gt;0,"Yes","No"))</f>
        <v/>
      </c>
      <c r="BD21" s="107" t="str">
        <f>IF(InTutoring[[#This Row],[Student Full Name]]=" ","",IF(InTutoring[[#This Row],[Unit 6 Weeks in Tutoring]]&gt;0,"Yes","No"))</f>
        <v/>
      </c>
      <c r="BE2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1" s="107" t="str">
        <f>IF(InTutoring[[#This Row],[Student Full Name]]=" ","",IF(COUNTIF(InTutoring[[#This Row],[Unit 1 Needed Tutoring]:[Unit 6 Needed Tutoring]],"Yes")&gt;0,"Yes","No"))</f>
        <v/>
      </c>
      <c r="BM2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2" spans="1:66" ht="15.75" customHeight="1" x14ac:dyDescent="0.2">
      <c r="A22" s="40" t="str">
        <f>StudentInfo[[#This Row],[Student Full Name]]</f>
        <v xml:space="preserve"> </v>
      </c>
      <c r="B2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Benchmark]]&lt;=Settings!F26),"Yes","No"))))</f>
        <v/>
      </c>
      <c r="D2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2" s="107" t="str">
        <f>IF(InTutoring[[#This Row],[Student Full Name]]=" ","",COUNTIF(InTutoring[[#This Row],[BOY Benchmark]:[Unit 1 Post-Test 5]],"Yes"))</f>
        <v/>
      </c>
      <c r="AT22" s="107" t="str">
        <f>IF(InTutoring[[#This Row],[Student Full Name]]=" ","",COUNTIF(InTutoring[[#This Row],[Unit 1 Assessment]:[Unit 2 Post-Test 5]],"Yes"))</f>
        <v/>
      </c>
      <c r="AU22" s="107" t="str">
        <f>IF(InTutoring[[#This Row],[Student Full Name]]=" ","",COUNTIF(InTutoring[[#This Row],[Unit 2 Assessment]:[Unit 3 Post-Test 5]],"Yes"))</f>
        <v/>
      </c>
      <c r="AV22" s="107" t="str">
        <f>IF(InTutoring[[#This Row],[Student Full Name]]=" ","",COUNTIF(InTutoring[[#This Row],[Unit 3 Assessment]:[Unit 4 Post-Test 5]],"Yes"))</f>
        <v/>
      </c>
      <c r="AW22" s="107" t="str">
        <f>IF(InTutoring[[#This Row],[Student Full Name]]=" ","",COUNTIF(InTutoring[[#This Row],[Unit 4 Assessment]:[Unit 5 Post-Test 5]],"Yes"))</f>
        <v/>
      </c>
      <c r="AX22" s="107" t="str">
        <f>IF(InTutoring[[#This Row],[Student Full Name]]=" ","",COUNTIF(InTutoring[[#This Row],[Unit 5 Assessment]:[Unit 6 Post-Test 5]],"Yes"))</f>
        <v/>
      </c>
      <c r="AY22" s="107" t="str">
        <f>IF(InTutoring[[#This Row],[Student Full Name]]=" ","",IF(InTutoring[[#This Row],[Unit 1 Weeks in Tutoring]]&gt;0,"Yes","No"))</f>
        <v/>
      </c>
      <c r="AZ22" s="107" t="str">
        <f>IF(InTutoring[[#This Row],[Student Full Name]]=" ","",IF(InTutoring[[#This Row],[Unit 2 Weeks in Tutoring]]&gt;0,"Yes","No"))</f>
        <v/>
      </c>
      <c r="BA22" s="107" t="str">
        <f>IF(InTutoring[[#This Row],[Student Full Name]]=" ","",IF(InTutoring[[#This Row],[Unit 3 Weeks in Tutoring]]&gt;0,"Yes","No"))</f>
        <v/>
      </c>
      <c r="BB22" s="107" t="str">
        <f>IF(InTutoring[[#This Row],[Student Full Name]]=" ","",IF(InTutoring[[#This Row],[Unit 4 Weeks in Tutoring]]&gt;0,"Yes","No"))</f>
        <v/>
      </c>
      <c r="BC22" s="107" t="str">
        <f>IF(InTutoring[[#This Row],[Student Full Name]]=" ","",IF(InTutoring[[#This Row],[Unit 5 Weeks in Tutoring]]&gt;0,"Yes","No"))</f>
        <v/>
      </c>
      <c r="BD22" s="107" t="str">
        <f>IF(InTutoring[[#This Row],[Student Full Name]]=" ","",IF(InTutoring[[#This Row],[Unit 6 Weeks in Tutoring]]&gt;0,"Yes","No"))</f>
        <v/>
      </c>
      <c r="BE2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2" s="107" t="str">
        <f>IF(InTutoring[[#This Row],[Student Full Name]]=" ","",IF(COUNTIF(InTutoring[[#This Row],[Unit 1 Needed Tutoring]:[Unit 6 Needed Tutoring]],"Yes")&gt;0,"Yes","No"))</f>
        <v/>
      </c>
      <c r="BM2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3" spans="1:66" ht="15.75" customHeight="1" x14ac:dyDescent="0.2">
      <c r="A23" s="40" t="str">
        <f>StudentInfo[[#This Row],[Student Full Name]]</f>
        <v xml:space="preserve"> </v>
      </c>
      <c r="B2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Benchmark]]&lt;=Settings!F27),"Yes","No"))))</f>
        <v/>
      </c>
      <c r="D2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3" s="107" t="str">
        <f>IF(InTutoring[[#This Row],[Student Full Name]]=" ","",COUNTIF(InTutoring[[#This Row],[BOY Benchmark]:[Unit 1 Post-Test 5]],"Yes"))</f>
        <v/>
      </c>
      <c r="AT23" s="107" t="str">
        <f>IF(InTutoring[[#This Row],[Student Full Name]]=" ","",COUNTIF(InTutoring[[#This Row],[Unit 1 Assessment]:[Unit 2 Post-Test 5]],"Yes"))</f>
        <v/>
      </c>
      <c r="AU23" s="107" t="str">
        <f>IF(InTutoring[[#This Row],[Student Full Name]]=" ","",COUNTIF(InTutoring[[#This Row],[Unit 2 Assessment]:[Unit 3 Post-Test 5]],"Yes"))</f>
        <v/>
      </c>
      <c r="AV23" s="107" t="str">
        <f>IF(InTutoring[[#This Row],[Student Full Name]]=" ","",COUNTIF(InTutoring[[#This Row],[Unit 3 Assessment]:[Unit 4 Post-Test 5]],"Yes"))</f>
        <v/>
      </c>
      <c r="AW23" s="107" t="str">
        <f>IF(InTutoring[[#This Row],[Student Full Name]]=" ","",COUNTIF(InTutoring[[#This Row],[Unit 4 Assessment]:[Unit 5 Post-Test 5]],"Yes"))</f>
        <v/>
      </c>
      <c r="AX23" s="107" t="str">
        <f>IF(InTutoring[[#This Row],[Student Full Name]]=" ","",COUNTIF(InTutoring[[#This Row],[Unit 5 Assessment]:[Unit 6 Post-Test 5]],"Yes"))</f>
        <v/>
      </c>
      <c r="AY23" s="107" t="str">
        <f>IF(InTutoring[[#This Row],[Student Full Name]]=" ","",IF(InTutoring[[#This Row],[Unit 1 Weeks in Tutoring]]&gt;0,"Yes","No"))</f>
        <v/>
      </c>
      <c r="AZ23" s="107" t="str">
        <f>IF(InTutoring[[#This Row],[Student Full Name]]=" ","",IF(InTutoring[[#This Row],[Unit 2 Weeks in Tutoring]]&gt;0,"Yes","No"))</f>
        <v/>
      </c>
      <c r="BA23" s="107" t="str">
        <f>IF(InTutoring[[#This Row],[Student Full Name]]=" ","",IF(InTutoring[[#This Row],[Unit 3 Weeks in Tutoring]]&gt;0,"Yes","No"))</f>
        <v/>
      </c>
      <c r="BB23" s="107" t="str">
        <f>IF(InTutoring[[#This Row],[Student Full Name]]=" ","",IF(InTutoring[[#This Row],[Unit 4 Weeks in Tutoring]]&gt;0,"Yes","No"))</f>
        <v/>
      </c>
      <c r="BC23" s="107" t="str">
        <f>IF(InTutoring[[#This Row],[Student Full Name]]=" ","",IF(InTutoring[[#This Row],[Unit 5 Weeks in Tutoring]]&gt;0,"Yes","No"))</f>
        <v/>
      </c>
      <c r="BD23" s="107" t="str">
        <f>IF(InTutoring[[#This Row],[Student Full Name]]=" ","",IF(InTutoring[[#This Row],[Unit 6 Weeks in Tutoring]]&gt;0,"Yes","No"))</f>
        <v/>
      </c>
      <c r="BE2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3" s="107" t="str">
        <f>IF(InTutoring[[#This Row],[Student Full Name]]=" ","",IF(COUNTIF(InTutoring[[#This Row],[Unit 1 Needed Tutoring]:[Unit 6 Needed Tutoring]],"Yes")&gt;0,"Yes","No"))</f>
        <v/>
      </c>
      <c r="BM2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4" spans="1:66" ht="15.75" customHeight="1" x14ac:dyDescent="0.2">
      <c r="A24" s="40" t="str">
        <f>StudentInfo[[#This Row],[Student Full Name]]</f>
        <v xml:space="preserve"> </v>
      </c>
      <c r="B2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Benchmark]]&lt;=Settings!F28),"Yes","No"))))</f>
        <v/>
      </c>
      <c r="D2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4" s="107" t="str">
        <f>IF(InTutoring[[#This Row],[Student Full Name]]=" ","",COUNTIF(InTutoring[[#This Row],[BOY Benchmark]:[Unit 1 Post-Test 5]],"Yes"))</f>
        <v/>
      </c>
      <c r="AT24" s="107" t="str">
        <f>IF(InTutoring[[#This Row],[Student Full Name]]=" ","",COUNTIF(InTutoring[[#This Row],[Unit 1 Assessment]:[Unit 2 Post-Test 5]],"Yes"))</f>
        <v/>
      </c>
      <c r="AU24" s="107" t="str">
        <f>IF(InTutoring[[#This Row],[Student Full Name]]=" ","",COUNTIF(InTutoring[[#This Row],[Unit 2 Assessment]:[Unit 3 Post-Test 5]],"Yes"))</f>
        <v/>
      </c>
      <c r="AV24" s="107" t="str">
        <f>IF(InTutoring[[#This Row],[Student Full Name]]=" ","",COUNTIF(InTutoring[[#This Row],[Unit 3 Assessment]:[Unit 4 Post-Test 5]],"Yes"))</f>
        <v/>
      </c>
      <c r="AW24" s="107" t="str">
        <f>IF(InTutoring[[#This Row],[Student Full Name]]=" ","",COUNTIF(InTutoring[[#This Row],[Unit 4 Assessment]:[Unit 5 Post-Test 5]],"Yes"))</f>
        <v/>
      </c>
      <c r="AX24" s="107" t="str">
        <f>IF(InTutoring[[#This Row],[Student Full Name]]=" ","",COUNTIF(InTutoring[[#This Row],[Unit 5 Assessment]:[Unit 6 Post-Test 5]],"Yes"))</f>
        <v/>
      </c>
      <c r="AY24" s="107" t="str">
        <f>IF(InTutoring[[#This Row],[Student Full Name]]=" ","",IF(InTutoring[[#This Row],[Unit 1 Weeks in Tutoring]]&gt;0,"Yes","No"))</f>
        <v/>
      </c>
      <c r="AZ24" s="107" t="str">
        <f>IF(InTutoring[[#This Row],[Student Full Name]]=" ","",IF(InTutoring[[#This Row],[Unit 2 Weeks in Tutoring]]&gt;0,"Yes","No"))</f>
        <v/>
      </c>
      <c r="BA24" s="107" t="str">
        <f>IF(InTutoring[[#This Row],[Student Full Name]]=" ","",IF(InTutoring[[#This Row],[Unit 3 Weeks in Tutoring]]&gt;0,"Yes","No"))</f>
        <v/>
      </c>
      <c r="BB24" s="107" t="str">
        <f>IF(InTutoring[[#This Row],[Student Full Name]]=" ","",IF(InTutoring[[#This Row],[Unit 4 Weeks in Tutoring]]&gt;0,"Yes","No"))</f>
        <v/>
      </c>
      <c r="BC24" s="107" t="str">
        <f>IF(InTutoring[[#This Row],[Student Full Name]]=" ","",IF(InTutoring[[#This Row],[Unit 5 Weeks in Tutoring]]&gt;0,"Yes","No"))</f>
        <v/>
      </c>
      <c r="BD24" s="107" t="str">
        <f>IF(InTutoring[[#This Row],[Student Full Name]]=" ","",IF(InTutoring[[#This Row],[Unit 6 Weeks in Tutoring]]&gt;0,"Yes","No"))</f>
        <v/>
      </c>
      <c r="BE2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4" s="107" t="str">
        <f>IF(InTutoring[[#This Row],[Student Full Name]]=" ","",IF(COUNTIF(InTutoring[[#This Row],[Unit 1 Needed Tutoring]:[Unit 6 Needed Tutoring]],"Yes")&gt;0,"Yes","No"))</f>
        <v/>
      </c>
      <c r="BM2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5" spans="1:66" ht="15.75" customHeight="1" x14ac:dyDescent="0.2">
      <c r="A25" s="40" t="str">
        <f>StudentInfo[[#This Row],[Student Full Name]]</f>
        <v xml:space="preserve"> </v>
      </c>
      <c r="B2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Benchmark]]&lt;=Settings!F29),"Yes","No"))))</f>
        <v/>
      </c>
      <c r="D2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5" s="107" t="str">
        <f>IF(InTutoring[[#This Row],[Student Full Name]]=" ","",COUNTIF(InTutoring[[#This Row],[BOY Benchmark]:[Unit 1 Post-Test 5]],"Yes"))</f>
        <v/>
      </c>
      <c r="AT25" s="107" t="str">
        <f>IF(InTutoring[[#This Row],[Student Full Name]]=" ","",COUNTIF(InTutoring[[#This Row],[Unit 1 Assessment]:[Unit 2 Post-Test 5]],"Yes"))</f>
        <v/>
      </c>
      <c r="AU25" s="107" t="str">
        <f>IF(InTutoring[[#This Row],[Student Full Name]]=" ","",COUNTIF(InTutoring[[#This Row],[Unit 2 Assessment]:[Unit 3 Post-Test 5]],"Yes"))</f>
        <v/>
      </c>
      <c r="AV25" s="107" t="str">
        <f>IF(InTutoring[[#This Row],[Student Full Name]]=" ","",COUNTIF(InTutoring[[#This Row],[Unit 3 Assessment]:[Unit 4 Post-Test 5]],"Yes"))</f>
        <v/>
      </c>
      <c r="AW25" s="107" t="str">
        <f>IF(InTutoring[[#This Row],[Student Full Name]]=" ","",COUNTIF(InTutoring[[#This Row],[Unit 4 Assessment]:[Unit 5 Post-Test 5]],"Yes"))</f>
        <v/>
      </c>
      <c r="AX25" s="107" t="str">
        <f>IF(InTutoring[[#This Row],[Student Full Name]]=" ","",COUNTIF(InTutoring[[#This Row],[Unit 5 Assessment]:[Unit 6 Post-Test 5]],"Yes"))</f>
        <v/>
      </c>
      <c r="AY25" s="107" t="str">
        <f>IF(InTutoring[[#This Row],[Student Full Name]]=" ","",IF(InTutoring[[#This Row],[Unit 1 Weeks in Tutoring]]&gt;0,"Yes","No"))</f>
        <v/>
      </c>
      <c r="AZ25" s="107" t="str">
        <f>IF(InTutoring[[#This Row],[Student Full Name]]=" ","",IF(InTutoring[[#This Row],[Unit 2 Weeks in Tutoring]]&gt;0,"Yes","No"))</f>
        <v/>
      </c>
      <c r="BA25" s="107" t="str">
        <f>IF(InTutoring[[#This Row],[Student Full Name]]=" ","",IF(InTutoring[[#This Row],[Unit 3 Weeks in Tutoring]]&gt;0,"Yes","No"))</f>
        <v/>
      </c>
      <c r="BB25" s="107" t="str">
        <f>IF(InTutoring[[#This Row],[Student Full Name]]=" ","",IF(InTutoring[[#This Row],[Unit 4 Weeks in Tutoring]]&gt;0,"Yes","No"))</f>
        <v/>
      </c>
      <c r="BC25" s="107" t="str">
        <f>IF(InTutoring[[#This Row],[Student Full Name]]=" ","",IF(InTutoring[[#This Row],[Unit 5 Weeks in Tutoring]]&gt;0,"Yes","No"))</f>
        <v/>
      </c>
      <c r="BD25" s="107" t="str">
        <f>IF(InTutoring[[#This Row],[Student Full Name]]=" ","",IF(InTutoring[[#This Row],[Unit 6 Weeks in Tutoring]]&gt;0,"Yes","No"))</f>
        <v/>
      </c>
      <c r="BE2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5" s="107" t="str">
        <f>IF(InTutoring[[#This Row],[Student Full Name]]=" ","",IF(COUNTIF(InTutoring[[#This Row],[Unit 1 Needed Tutoring]:[Unit 6 Needed Tutoring]],"Yes")&gt;0,"Yes","No"))</f>
        <v/>
      </c>
      <c r="BM2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6" spans="1:66" ht="15.75" customHeight="1" x14ac:dyDescent="0.2">
      <c r="A26" s="40" t="str">
        <f>StudentInfo[[#This Row],[Student Full Name]]</f>
        <v xml:space="preserve"> </v>
      </c>
      <c r="B2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Benchmark]]&lt;=Settings!F30),"Yes","No"))))</f>
        <v/>
      </c>
      <c r="D2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6" s="107" t="str">
        <f>IF(InTutoring[[#This Row],[Student Full Name]]=" ","",COUNTIF(InTutoring[[#This Row],[BOY Benchmark]:[Unit 1 Post-Test 5]],"Yes"))</f>
        <v/>
      </c>
      <c r="AT26" s="107" t="str">
        <f>IF(InTutoring[[#This Row],[Student Full Name]]=" ","",COUNTIF(InTutoring[[#This Row],[Unit 1 Assessment]:[Unit 2 Post-Test 5]],"Yes"))</f>
        <v/>
      </c>
      <c r="AU26" s="107" t="str">
        <f>IF(InTutoring[[#This Row],[Student Full Name]]=" ","",COUNTIF(InTutoring[[#This Row],[Unit 2 Assessment]:[Unit 3 Post-Test 5]],"Yes"))</f>
        <v/>
      </c>
      <c r="AV26" s="107" t="str">
        <f>IF(InTutoring[[#This Row],[Student Full Name]]=" ","",COUNTIF(InTutoring[[#This Row],[Unit 3 Assessment]:[Unit 4 Post-Test 5]],"Yes"))</f>
        <v/>
      </c>
      <c r="AW26" s="107" t="str">
        <f>IF(InTutoring[[#This Row],[Student Full Name]]=" ","",COUNTIF(InTutoring[[#This Row],[Unit 4 Assessment]:[Unit 5 Post-Test 5]],"Yes"))</f>
        <v/>
      </c>
      <c r="AX26" s="107" t="str">
        <f>IF(InTutoring[[#This Row],[Student Full Name]]=" ","",COUNTIF(InTutoring[[#This Row],[Unit 5 Assessment]:[Unit 6 Post-Test 5]],"Yes"))</f>
        <v/>
      </c>
      <c r="AY26" s="107" t="str">
        <f>IF(InTutoring[[#This Row],[Student Full Name]]=" ","",IF(InTutoring[[#This Row],[Unit 1 Weeks in Tutoring]]&gt;0,"Yes","No"))</f>
        <v/>
      </c>
      <c r="AZ26" s="107" t="str">
        <f>IF(InTutoring[[#This Row],[Student Full Name]]=" ","",IF(InTutoring[[#This Row],[Unit 2 Weeks in Tutoring]]&gt;0,"Yes","No"))</f>
        <v/>
      </c>
      <c r="BA26" s="107" t="str">
        <f>IF(InTutoring[[#This Row],[Student Full Name]]=" ","",IF(InTutoring[[#This Row],[Unit 3 Weeks in Tutoring]]&gt;0,"Yes","No"))</f>
        <v/>
      </c>
      <c r="BB26" s="107" t="str">
        <f>IF(InTutoring[[#This Row],[Student Full Name]]=" ","",IF(InTutoring[[#This Row],[Unit 4 Weeks in Tutoring]]&gt;0,"Yes","No"))</f>
        <v/>
      </c>
      <c r="BC26" s="107" t="str">
        <f>IF(InTutoring[[#This Row],[Student Full Name]]=" ","",IF(InTutoring[[#This Row],[Unit 5 Weeks in Tutoring]]&gt;0,"Yes","No"))</f>
        <v/>
      </c>
      <c r="BD26" s="107" t="str">
        <f>IF(InTutoring[[#This Row],[Student Full Name]]=" ","",IF(InTutoring[[#This Row],[Unit 6 Weeks in Tutoring]]&gt;0,"Yes","No"))</f>
        <v/>
      </c>
      <c r="BE2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6" s="107" t="str">
        <f>IF(InTutoring[[#This Row],[Student Full Name]]=" ","",IF(COUNTIF(InTutoring[[#This Row],[Unit 1 Needed Tutoring]:[Unit 6 Needed Tutoring]],"Yes")&gt;0,"Yes","No"))</f>
        <v/>
      </c>
      <c r="BM2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7" spans="1:66" ht="15.75" customHeight="1" x14ac:dyDescent="0.2">
      <c r="A27" s="40" t="str">
        <f>StudentInfo[[#This Row],[Student Full Name]]</f>
        <v xml:space="preserve"> </v>
      </c>
      <c r="B2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Benchmark]]&lt;=Settings!F31),"Yes","No"))))</f>
        <v/>
      </c>
      <c r="D2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7" s="107" t="str">
        <f>IF(InTutoring[[#This Row],[Student Full Name]]=" ","",COUNTIF(InTutoring[[#This Row],[BOY Benchmark]:[Unit 1 Post-Test 5]],"Yes"))</f>
        <v/>
      </c>
      <c r="AT27" s="107" t="str">
        <f>IF(InTutoring[[#This Row],[Student Full Name]]=" ","",COUNTIF(InTutoring[[#This Row],[Unit 1 Assessment]:[Unit 2 Post-Test 5]],"Yes"))</f>
        <v/>
      </c>
      <c r="AU27" s="107" t="str">
        <f>IF(InTutoring[[#This Row],[Student Full Name]]=" ","",COUNTIF(InTutoring[[#This Row],[Unit 2 Assessment]:[Unit 3 Post-Test 5]],"Yes"))</f>
        <v/>
      </c>
      <c r="AV27" s="107" t="str">
        <f>IF(InTutoring[[#This Row],[Student Full Name]]=" ","",COUNTIF(InTutoring[[#This Row],[Unit 3 Assessment]:[Unit 4 Post-Test 5]],"Yes"))</f>
        <v/>
      </c>
      <c r="AW27" s="107" t="str">
        <f>IF(InTutoring[[#This Row],[Student Full Name]]=" ","",COUNTIF(InTutoring[[#This Row],[Unit 4 Assessment]:[Unit 5 Post-Test 5]],"Yes"))</f>
        <v/>
      </c>
      <c r="AX27" s="107" t="str">
        <f>IF(InTutoring[[#This Row],[Student Full Name]]=" ","",COUNTIF(InTutoring[[#This Row],[Unit 5 Assessment]:[Unit 6 Post-Test 5]],"Yes"))</f>
        <v/>
      </c>
      <c r="AY27" s="107" t="str">
        <f>IF(InTutoring[[#This Row],[Student Full Name]]=" ","",IF(InTutoring[[#This Row],[Unit 1 Weeks in Tutoring]]&gt;0,"Yes","No"))</f>
        <v/>
      </c>
      <c r="AZ27" s="107" t="str">
        <f>IF(InTutoring[[#This Row],[Student Full Name]]=" ","",IF(InTutoring[[#This Row],[Unit 2 Weeks in Tutoring]]&gt;0,"Yes","No"))</f>
        <v/>
      </c>
      <c r="BA27" s="107" t="str">
        <f>IF(InTutoring[[#This Row],[Student Full Name]]=" ","",IF(InTutoring[[#This Row],[Unit 3 Weeks in Tutoring]]&gt;0,"Yes","No"))</f>
        <v/>
      </c>
      <c r="BB27" s="107" t="str">
        <f>IF(InTutoring[[#This Row],[Student Full Name]]=" ","",IF(InTutoring[[#This Row],[Unit 4 Weeks in Tutoring]]&gt;0,"Yes","No"))</f>
        <v/>
      </c>
      <c r="BC27" s="107" t="str">
        <f>IF(InTutoring[[#This Row],[Student Full Name]]=" ","",IF(InTutoring[[#This Row],[Unit 5 Weeks in Tutoring]]&gt;0,"Yes","No"))</f>
        <v/>
      </c>
      <c r="BD27" s="107" t="str">
        <f>IF(InTutoring[[#This Row],[Student Full Name]]=" ","",IF(InTutoring[[#This Row],[Unit 6 Weeks in Tutoring]]&gt;0,"Yes","No"))</f>
        <v/>
      </c>
      <c r="BE2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7" s="107" t="str">
        <f>IF(InTutoring[[#This Row],[Student Full Name]]=" ","",IF(COUNTIF(InTutoring[[#This Row],[Unit 1 Needed Tutoring]:[Unit 6 Needed Tutoring]],"Yes")&gt;0,"Yes","No"))</f>
        <v/>
      </c>
      <c r="BM2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8" spans="1:66" ht="15.75" customHeight="1" x14ac:dyDescent="0.2">
      <c r="A28" s="40" t="str">
        <f>StudentInfo[[#This Row],[Student Full Name]]</f>
        <v xml:space="preserve"> </v>
      </c>
      <c r="B2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Benchmark]]&lt;=Settings!F32),"Yes","No"))))</f>
        <v/>
      </c>
      <c r="D2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8" s="107" t="str">
        <f>IF(InTutoring[[#This Row],[Student Full Name]]=" ","",COUNTIF(InTutoring[[#This Row],[BOY Benchmark]:[Unit 1 Post-Test 5]],"Yes"))</f>
        <v/>
      </c>
      <c r="AT28" s="107" t="str">
        <f>IF(InTutoring[[#This Row],[Student Full Name]]=" ","",COUNTIF(InTutoring[[#This Row],[Unit 1 Assessment]:[Unit 2 Post-Test 5]],"Yes"))</f>
        <v/>
      </c>
      <c r="AU28" s="107" t="str">
        <f>IF(InTutoring[[#This Row],[Student Full Name]]=" ","",COUNTIF(InTutoring[[#This Row],[Unit 2 Assessment]:[Unit 3 Post-Test 5]],"Yes"))</f>
        <v/>
      </c>
      <c r="AV28" s="107" t="str">
        <f>IF(InTutoring[[#This Row],[Student Full Name]]=" ","",COUNTIF(InTutoring[[#This Row],[Unit 3 Assessment]:[Unit 4 Post-Test 5]],"Yes"))</f>
        <v/>
      </c>
      <c r="AW28" s="107" t="str">
        <f>IF(InTutoring[[#This Row],[Student Full Name]]=" ","",COUNTIF(InTutoring[[#This Row],[Unit 4 Assessment]:[Unit 5 Post-Test 5]],"Yes"))</f>
        <v/>
      </c>
      <c r="AX28" s="107" t="str">
        <f>IF(InTutoring[[#This Row],[Student Full Name]]=" ","",COUNTIF(InTutoring[[#This Row],[Unit 5 Assessment]:[Unit 6 Post-Test 5]],"Yes"))</f>
        <v/>
      </c>
      <c r="AY28" s="107" t="str">
        <f>IF(InTutoring[[#This Row],[Student Full Name]]=" ","",IF(InTutoring[[#This Row],[Unit 1 Weeks in Tutoring]]&gt;0,"Yes","No"))</f>
        <v/>
      </c>
      <c r="AZ28" s="107" t="str">
        <f>IF(InTutoring[[#This Row],[Student Full Name]]=" ","",IF(InTutoring[[#This Row],[Unit 2 Weeks in Tutoring]]&gt;0,"Yes","No"))</f>
        <v/>
      </c>
      <c r="BA28" s="107" t="str">
        <f>IF(InTutoring[[#This Row],[Student Full Name]]=" ","",IF(InTutoring[[#This Row],[Unit 3 Weeks in Tutoring]]&gt;0,"Yes","No"))</f>
        <v/>
      </c>
      <c r="BB28" s="107" t="str">
        <f>IF(InTutoring[[#This Row],[Student Full Name]]=" ","",IF(InTutoring[[#This Row],[Unit 4 Weeks in Tutoring]]&gt;0,"Yes","No"))</f>
        <v/>
      </c>
      <c r="BC28" s="107" t="str">
        <f>IF(InTutoring[[#This Row],[Student Full Name]]=" ","",IF(InTutoring[[#This Row],[Unit 5 Weeks in Tutoring]]&gt;0,"Yes","No"))</f>
        <v/>
      </c>
      <c r="BD28" s="107" t="str">
        <f>IF(InTutoring[[#This Row],[Student Full Name]]=" ","",IF(InTutoring[[#This Row],[Unit 6 Weeks in Tutoring]]&gt;0,"Yes","No"))</f>
        <v/>
      </c>
      <c r="BE2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8" s="107" t="str">
        <f>IF(InTutoring[[#This Row],[Student Full Name]]=" ","",IF(COUNTIF(InTutoring[[#This Row],[Unit 1 Needed Tutoring]:[Unit 6 Needed Tutoring]],"Yes")&gt;0,"Yes","No"))</f>
        <v/>
      </c>
      <c r="BM2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9" spans="1:66" ht="15.75" customHeight="1" x14ac:dyDescent="0.2">
      <c r="A29" s="40" t="str">
        <f>StudentInfo[[#This Row],[Student Full Name]]</f>
        <v xml:space="preserve"> </v>
      </c>
      <c r="B2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Benchmark]]&lt;=Settings!F33),"Yes","No"))))</f>
        <v/>
      </c>
      <c r="D2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9" s="107" t="str">
        <f>IF(InTutoring[[#This Row],[Student Full Name]]=" ","",COUNTIF(InTutoring[[#This Row],[BOY Benchmark]:[Unit 1 Post-Test 5]],"Yes"))</f>
        <v/>
      </c>
      <c r="AT29" s="107" t="str">
        <f>IF(InTutoring[[#This Row],[Student Full Name]]=" ","",COUNTIF(InTutoring[[#This Row],[Unit 1 Assessment]:[Unit 2 Post-Test 5]],"Yes"))</f>
        <v/>
      </c>
      <c r="AU29" s="107" t="str">
        <f>IF(InTutoring[[#This Row],[Student Full Name]]=" ","",COUNTIF(InTutoring[[#This Row],[Unit 2 Assessment]:[Unit 3 Post-Test 5]],"Yes"))</f>
        <v/>
      </c>
      <c r="AV29" s="107" t="str">
        <f>IF(InTutoring[[#This Row],[Student Full Name]]=" ","",COUNTIF(InTutoring[[#This Row],[Unit 3 Assessment]:[Unit 4 Post-Test 5]],"Yes"))</f>
        <v/>
      </c>
      <c r="AW29" s="107" t="str">
        <f>IF(InTutoring[[#This Row],[Student Full Name]]=" ","",COUNTIF(InTutoring[[#This Row],[Unit 4 Assessment]:[Unit 5 Post-Test 5]],"Yes"))</f>
        <v/>
      </c>
      <c r="AX29" s="107" t="str">
        <f>IF(InTutoring[[#This Row],[Student Full Name]]=" ","",COUNTIF(InTutoring[[#This Row],[Unit 5 Assessment]:[Unit 6 Post-Test 5]],"Yes"))</f>
        <v/>
      </c>
      <c r="AY29" s="107" t="str">
        <f>IF(InTutoring[[#This Row],[Student Full Name]]=" ","",IF(InTutoring[[#This Row],[Unit 1 Weeks in Tutoring]]&gt;0,"Yes","No"))</f>
        <v/>
      </c>
      <c r="AZ29" s="107" t="str">
        <f>IF(InTutoring[[#This Row],[Student Full Name]]=" ","",IF(InTutoring[[#This Row],[Unit 2 Weeks in Tutoring]]&gt;0,"Yes","No"))</f>
        <v/>
      </c>
      <c r="BA29" s="107" t="str">
        <f>IF(InTutoring[[#This Row],[Student Full Name]]=" ","",IF(InTutoring[[#This Row],[Unit 3 Weeks in Tutoring]]&gt;0,"Yes","No"))</f>
        <v/>
      </c>
      <c r="BB29" s="107" t="str">
        <f>IF(InTutoring[[#This Row],[Student Full Name]]=" ","",IF(InTutoring[[#This Row],[Unit 4 Weeks in Tutoring]]&gt;0,"Yes","No"))</f>
        <v/>
      </c>
      <c r="BC29" s="107" t="str">
        <f>IF(InTutoring[[#This Row],[Student Full Name]]=" ","",IF(InTutoring[[#This Row],[Unit 5 Weeks in Tutoring]]&gt;0,"Yes","No"))</f>
        <v/>
      </c>
      <c r="BD29" s="107" t="str">
        <f>IF(InTutoring[[#This Row],[Student Full Name]]=" ","",IF(InTutoring[[#This Row],[Unit 6 Weeks in Tutoring]]&gt;0,"Yes","No"))</f>
        <v/>
      </c>
      <c r="BE2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9" s="107" t="str">
        <f>IF(InTutoring[[#This Row],[Student Full Name]]=" ","",IF(COUNTIF(InTutoring[[#This Row],[Unit 1 Needed Tutoring]:[Unit 6 Needed Tutoring]],"Yes")&gt;0,"Yes","No"))</f>
        <v/>
      </c>
      <c r="BM2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0" spans="1:66" ht="15.75" customHeight="1" x14ac:dyDescent="0.2">
      <c r="A30" s="40" t="str">
        <f>StudentInfo[[#This Row],[Student Full Name]]</f>
        <v xml:space="preserve"> </v>
      </c>
      <c r="B3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Benchmark]]&lt;=Settings!F34),"Yes","No"))))</f>
        <v/>
      </c>
      <c r="D3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0" s="107" t="str">
        <f>IF(InTutoring[[#This Row],[Student Full Name]]=" ","",COUNTIF(InTutoring[[#This Row],[BOY Benchmark]:[Unit 1 Post-Test 5]],"Yes"))</f>
        <v/>
      </c>
      <c r="AT30" s="107" t="str">
        <f>IF(InTutoring[[#This Row],[Student Full Name]]=" ","",COUNTIF(InTutoring[[#This Row],[Unit 1 Assessment]:[Unit 2 Post-Test 5]],"Yes"))</f>
        <v/>
      </c>
      <c r="AU30" s="107" t="str">
        <f>IF(InTutoring[[#This Row],[Student Full Name]]=" ","",COUNTIF(InTutoring[[#This Row],[Unit 2 Assessment]:[Unit 3 Post-Test 5]],"Yes"))</f>
        <v/>
      </c>
      <c r="AV30" s="107" t="str">
        <f>IF(InTutoring[[#This Row],[Student Full Name]]=" ","",COUNTIF(InTutoring[[#This Row],[Unit 3 Assessment]:[Unit 4 Post-Test 5]],"Yes"))</f>
        <v/>
      </c>
      <c r="AW30" s="107" t="str">
        <f>IF(InTutoring[[#This Row],[Student Full Name]]=" ","",COUNTIF(InTutoring[[#This Row],[Unit 4 Assessment]:[Unit 5 Post-Test 5]],"Yes"))</f>
        <v/>
      </c>
      <c r="AX30" s="107" t="str">
        <f>IF(InTutoring[[#This Row],[Student Full Name]]=" ","",COUNTIF(InTutoring[[#This Row],[Unit 5 Assessment]:[Unit 6 Post-Test 5]],"Yes"))</f>
        <v/>
      </c>
      <c r="AY30" s="107" t="str">
        <f>IF(InTutoring[[#This Row],[Student Full Name]]=" ","",IF(InTutoring[[#This Row],[Unit 1 Weeks in Tutoring]]&gt;0,"Yes","No"))</f>
        <v/>
      </c>
      <c r="AZ30" s="107" t="str">
        <f>IF(InTutoring[[#This Row],[Student Full Name]]=" ","",IF(InTutoring[[#This Row],[Unit 2 Weeks in Tutoring]]&gt;0,"Yes","No"))</f>
        <v/>
      </c>
      <c r="BA30" s="107" t="str">
        <f>IF(InTutoring[[#This Row],[Student Full Name]]=" ","",IF(InTutoring[[#This Row],[Unit 3 Weeks in Tutoring]]&gt;0,"Yes","No"))</f>
        <v/>
      </c>
      <c r="BB30" s="107" t="str">
        <f>IF(InTutoring[[#This Row],[Student Full Name]]=" ","",IF(InTutoring[[#This Row],[Unit 4 Weeks in Tutoring]]&gt;0,"Yes","No"))</f>
        <v/>
      </c>
      <c r="BC30" s="107" t="str">
        <f>IF(InTutoring[[#This Row],[Student Full Name]]=" ","",IF(InTutoring[[#This Row],[Unit 5 Weeks in Tutoring]]&gt;0,"Yes","No"))</f>
        <v/>
      </c>
      <c r="BD30" s="107" t="str">
        <f>IF(InTutoring[[#This Row],[Student Full Name]]=" ","",IF(InTutoring[[#This Row],[Unit 6 Weeks in Tutoring]]&gt;0,"Yes","No"))</f>
        <v/>
      </c>
      <c r="BE3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0" s="107" t="str">
        <f>IF(InTutoring[[#This Row],[Student Full Name]]=" ","",IF(COUNTIF(InTutoring[[#This Row],[Unit 1 Needed Tutoring]:[Unit 6 Needed Tutoring]],"Yes")&gt;0,"Yes","No"))</f>
        <v/>
      </c>
      <c r="BM3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1" spans="1:66" ht="15.75" customHeight="1" x14ac:dyDescent="0.2">
      <c r="A31" s="40" t="str">
        <f>StudentInfo[[#This Row],[Student Full Name]]</f>
        <v xml:space="preserve"> </v>
      </c>
      <c r="B3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Benchmark]]&lt;=Settings!F35),"Yes","No"))))</f>
        <v/>
      </c>
      <c r="D3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1" s="107" t="str">
        <f>IF(InTutoring[[#This Row],[Student Full Name]]=" ","",COUNTIF(InTutoring[[#This Row],[BOY Benchmark]:[Unit 1 Post-Test 5]],"Yes"))</f>
        <v/>
      </c>
      <c r="AT31" s="107" t="str">
        <f>IF(InTutoring[[#This Row],[Student Full Name]]=" ","",COUNTIF(InTutoring[[#This Row],[Unit 1 Assessment]:[Unit 2 Post-Test 5]],"Yes"))</f>
        <v/>
      </c>
      <c r="AU31" s="107" t="str">
        <f>IF(InTutoring[[#This Row],[Student Full Name]]=" ","",COUNTIF(InTutoring[[#This Row],[Unit 2 Assessment]:[Unit 3 Post-Test 5]],"Yes"))</f>
        <v/>
      </c>
      <c r="AV31" s="107" t="str">
        <f>IF(InTutoring[[#This Row],[Student Full Name]]=" ","",COUNTIF(InTutoring[[#This Row],[Unit 3 Assessment]:[Unit 4 Post-Test 5]],"Yes"))</f>
        <v/>
      </c>
      <c r="AW31" s="107" t="str">
        <f>IF(InTutoring[[#This Row],[Student Full Name]]=" ","",COUNTIF(InTutoring[[#This Row],[Unit 4 Assessment]:[Unit 5 Post-Test 5]],"Yes"))</f>
        <v/>
      </c>
      <c r="AX31" s="107" t="str">
        <f>IF(InTutoring[[#This Row],[Student Full Name]]=" ","",COUNTIF(InTutoring[[#This Row],[Unit 5 Assessment]:[Unit 6 Post-Test 5]],"Yes"))</f>
        <v/>
      </c>
      <c r="AY31" s="107" t="str">
        <f>IF(InTutoring[[#This Row],[Student Full Name]]=" ","",IF(InTutoring[[#This Row],[Unit 1 Weeks in Tutoring]]&gt;0,"Yes","No"))</f>
        <v/>
      </c>
      <c r="AZ31" s="107" t="str">
        <f>IF(InTutoring[[#This Row],[Student Full Name]]=" ","",IF(InTutoring[[#This Row],[Unit 2 Weeks in Tutoring]]&gt;0,"Yes","No"))</f>
        <v/>
      </c>
      <c r="BA31" s="107" t="str">
        <f>IF(InTutoring[[#This Row],[Student Full Name]]=" ","",IF(InTutoring[[#This Row],[Unit 3 Weeks in Tutoring]]&gt;0,"Yes","No"))</f>
        <v/>
      </c>
      <c r="BB31" s="107" t="str">
        <f>IF(InTutoring[[#This Row],[Student Full Name]]=" ","",IF(InTutoring[[#This Row],[Unit 4 Weeks in Tutoring]]&gt;0,"Yes","No"))</f>
        <v/>
      </c>
      <c r="BC31" s="107" t="str">
        <f>IF(InTutoring[[#This Row],[Student Full Name]]=" ","",IF(InTutoring[[#This Row],[Unit 5 Weeks in Tutoring]]&gt;0,"Yes","No"))</f>
        <v/>
      </c>
      <c r="BD31" s="107" t="str">
        <f>IF(InTutoring[[#This Row],[Student Full Name]]=" ","",IF(InTutoring[[#This Row],[Unit 6 Weeks in Tutoring]]&gt;0,"Yes","No"))</f>
        <v/>
      </c>
      <c r="BE3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1" s="107" t="str">
        <f>IF(InTutoring[[#This Row],[Student Full Name]]=" ","",IF(COUNTIF(InTutoring[[#This Row],[Unit 1 Needed Tutoring]:[Unit 6 Needed Tutoring]],"Yes")&gt;0,"Yes","No"))</f>
        <v/>
      </c>
      <c r="BM3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2" spans="1:66" ht="15.75" customHeight="1" x14ac:dyDescent="0.2">
      <c r="A32" s="40" t="str">
        <f>StudentInfo[[#This Row],[Student Full Name]]</f>
        <v xml:space="preserve"> </v>
      </c>
      <c r="B3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Benchmark]]&lt;=Settings!F36),"Yes","No"))))</f>
        <v/>
      </c>
      <c r="D3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2" s="107" t="str">
        <f>IF(InTutoring[[#This Row],[Student Full Name]]=" ","",COUNTIF(InTutoring[[#This Row],[BOY Benchmark]:[Unit 1 Post-Test 5]],"Yes"))</f>
        <v/>
      </c>
      <c r="AT32" s="107" t="str">
        <f>IF(InTutoring[[#This Row],[Student Full Name]]=" ","",COUNTIF(InTutoring[[#This Row],[Unit 1 Assessment]:[Unit 2 Post-Test 5]],"Yes"))</f>
        <v/>
      </c>
      <c r="AU32" s="107" t="str">
        <f>IF(InTutoring[[#This Row],[Student Full Name]]=" ","",COUNTIF(InTutoring[[#This Row],[Unit 2 Assessment]:[Unit 3 Post-Test 5]],"Yes"))</f>
        <v/>
      </c>
      <c r="AV32" s="107" t="str">
        <f>IF(InTutoring[[#This Row],[Student Full Name]]=" ","",COUNTIF(InTutoring[[#This Row],[Unit 3 Assessment]:[Unit 4 Post-Test 5]],"Yes"))</f>
        <v/>
      </c>
      <c r="AW32" s="107" t="str">
        <f>IF(InTutoring[[#This Row],[Student Full Name]]=" ","",COUNTIF(InTutoring[[#This Row],[Unit 4 Assessment]:[Unit 5 Post-Test 5]],"Yes"))</f>
        <v/>
      </c>
      <c r="AX32" s="107" t="str">
        <f>IF(InTutoring[[#This Row],[Student Full Name]]=" ","",COUNTIF(InTutoring[[#This Row],[Unit 5 Assessment]:[Unit 6 Post-Test 5]],"Yes"))</f>
        <v/>
      </c>
      <c r="AY32" s="107" t="str">
        <f>IF(InTutoring[[#This Row],[Student Full Name]]=" ","",IF(InTutoring[[#This Row],[Unit 1 Weeks in Tutoring]]&gt;0,"Yes","No"))</f>
        <v/>
      </c>
      <c r="AZ32" s="107" t="str">
        <f>IF(InTutoring[[#This Row],[Student Full Name]]=" ","",IF(InTutoring[[#This Row],[Unit 2 Weeks in Tutoring]]&gt;0,"Yes","No"))</f>
        <v/>
      </c>
      <c r="BA32" s="107" t="str">
        <f>IF(InTutoring[[#This Row],[Student Full Name]]=" ","",IF(InTutoring[[#This Row],[Unit 3 Weeks in Tutoring]]&gt;0,"Yes","No"))</f>
        <v/>
      </c>
      <c r="BB32" s="107" t="str">
        <f>IF(InTutoring[[#This Row],[Student Full Name]]=" ","",IF(InTutoring[[#This Row],[Unit 4 Weeks in Tutoring]]&gt;0,"Yes","No"))</f>
        <v/>
      </c>
      <c r="BC32" s="107" t="str">
        <f>IF(InTutoring[[#This Row],[Student Full Name]]=" ","",IF(InTutoring[[#This Row],[Unit 5 Weeks in Tutoring]]&gt;0,"Yes","No"))</f>
        <v/>
      </c>
      <c r="BD32" s="107" t="str">
        <f>IF(InTutoring[[#This Row],[Student Full Name]]=" ","",IF(InTutoring[[#This Row],[Unit 6 Weeks in Tutoring]]&gt;0,"Yes","No"))</f>
        <v/>
      </c>
      <c r="BE3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2" s="107" t="str">
        <f>IF(InTutoring[[#This Row],[Student Full Name]]=" ","",IF(COUNTIF(InTutoring[[#This Row],[Unit 1 Needed Tutoring]:[Unit 6 Needed Tutoring]],"Yes")&gt;0,"Yes","No"))</f>
        <v/>
      </c>
      <c r="BM3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3" spans="1:66" ht="15.75" customHeight="1" x14ac:dyDescent="0.2">
      <c r="A33" s="40" t="str">
        <f>StudentInfo[[#This Row],[Student Full Name]]</f>
        <v xml:space="preserve"> </v>
      </c>
      <c r="B3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Benchmark]]&lt;=Settings!F37),"Yes","No"))))</f>
        <v/>
      </c>
      <c r="D3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3" s="107" t="str">
        <f>IF(InTutoring[[#This Row],[Student Full Name]]=" ","",COUNTIF(InTutoring[[#This Row],[BOY Benchmark]:[Unit 1 Post-Test 5]],"Yes"))</f>
        <v/>
      </c>
      <c r="AT33" s="107" t="str">
        <f>IF(InTutoring[[#This Row],[Student Full Name]]=" ","",COUNTIF(InTutoring[[#This Row],[Unit 1 Assessment]:[Unit 2 Post-Test 5]],"Yes"))</f>
        <v/>
      </c>
      <c r="AU33" s="107" t="str">
        <f>IF(InTutoring[[#This Row],[Student Full Name]]=" ","",COUNTIF(InTutoring[[#This Row],[Unit 2 Assessment]:[Unit 3 Post-Test 5]],"Yes"))</f>
        <v/>
      </c>
      <c r="AV33" s="107" t="str">
        <f>IF(InTutoring[[#This Row],[Student Full Name]]=" ","",COUNTIF(InTutoring[[#This Row],[Unit 3 Assessment]:[Unit 4 Post-Test 5]],"Yes"))</f>
        <v/>
      </c>
      <c r="AW33" s="107" t="str">
        <f>IF(InTutoring[[#This Row],[Student Full Name]]=" ","",COUNTIF(InTutoring[[#This Row],[Unit 4 Assessment]:[Unit 5 Post-Test 5]],"Yes"))</f>
        <v/>
      </c>
      <c r="AX33" s="107" t="str">
        <f>IF(InTutoring[[#This Row],[Student Full Name]]=" ","",COUNTIF(InTutoring[[#This Row],[Unit 5 Assessment]:[Unit 6 Post-Test 5]],"Yes"))</f>
        <v/>
      </c>
      <c r="AY33" s="107" t="str">
        <f>IF(InTutoring[[#This Row],[Student Full Name]]=" ","",IF(InTutoring[[#This Row],[Unit 1 Weeks in Tutoring]]&gt;0,"Yes","No"))</f>
        <v/>
      </c>
      <c r="AZ33" s="107" t="str">
        <f>IF(InTutoring[[#This Row],[Student Full Name]]=" ","",IF(InTutoring[[#This Row],[Unit 2 Weeks in Tutoring]]&gt;0,"Yes","No"))</f>
        <v/>
      </c>
      <c r="BA33" s="107" t="str">
        <f>IF(InTutoring[[#This Row],[Student Full Name]]=" ","",IF(InTutoring[[#This Row],[Unit 3 Weeks in Tutoring]]&gt;0,"Yes","No"))</f>
        <v/>
      </c>
      <c r="BB33" s="107" t="str">
        <f>IF(InTutoring[[#This Row],[Student Full Name]]=" ","",IF(InTutoring[[#This Row],[Unit 4 Weeks in Tutoring]]&gt;0,"Yes","No"))</f>
        <v/>
      </c>
      <c r="BC33" s="107" t="str">
        <f>IF(InTutoring[[#This Row],[Student Full Name]]=" ","",IF(InTutoring[[#This Row],[Unit 5 Weeks in Tutoring]]&gt;0,"Yes","No"))</f>
        <v/>
      </c>
      <c r="BD33" s="107" t="str">
        <f>IF(InTutoring[[#This Row],[Student Full Name]]=" ","",IF(InTutoring[[#This Row],[Unit 6 Weeks in Tutoring]]&gt;0,"Yes","No"))</f>
        <v/>
      </c>
      <c r="BE3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3" s="107" t="str">
        <f>IF(InTutoring[[#This Row],[Student Full Name]]=" ","",IF(COUNTIF(InTutoring[[#This Row],[Unit 1 Needed Tutoring]:[Unit 6 Needed Tutoring]],"Yes")&gt;0,"Yes","No"))</f>
        <v/>
      </c>
      <c r="BM3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4" spans="1:66" ht="15.75" customHeight="1" x14ac:dyDescent="0.2">
      <c r="A34" s="40" t="str">
        <f>StudentInfo[[#This Row],[Student Full Name]]</f>
        <v xml:space="preserve"> </v>
      </c>
      <c r="B3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Benchmark]]&lt;=Settings!F38),"Yes","No"))))</f>
        <v/>
      </c>
      <c r="D3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4" s="107" t="str">
        <f>IF(InTutoring[[#This Row],[Student Full Name]]=" ","",COUNTIF(InTutoring[[#This Row],[BOY Benchmark]:[Unit 1 Post-Test 5]],"Yes"))</f>
        <v/>
      </c>
      <c r="AT34" s="107" t="str">
        <f>IF(InTutoring[[#This Row],[Student Full Name]]=" ","",COUNTIF(InTutoring[[#This Row],[Unit 1 Assessment]:[Unit 2 Post-Test 5]],"Yes"))</f>
        <v/>
      </c>
      <c r="AU34" s="107" t="str">
        <f>IF(InTutoring[[#This Row],[Student Full Name]]=" ","",COUNTIF(InTutoring[[#This Row],[Unit 2 Assessment]:[Unit 3 Post-Test 5]],"Yes"))</f>
        <v/>
      </c>
      <c r="AV34" s="107" t="str">
        <f>IF(InTutoring[[#This Row],[Student Full Name]]=" ","",COUNTIF(InTutoring[[#This Row],[Unit 3 Assessment]:[Unit 4 Post-Test 5]],"Yes"))</f>
        <v/>
      </c>
      <c r="AW34" s="107" t="str">
        <f>IF(InTutoring[[#This Row],[Student Full Name]]=" ","",COUNTIF(InTutoring[[#This Row],[Unit 4 Assessment]:[Unit 5 Post-Test 5]],"Yes"))</f>
        <v/>
      </c>
      <c r="AX34" s="107" t="str">
        <f>IF(InTutoring[[#This Row],[Student Full Name]]=" ","",COUNTIF(InTutoring[[#This Row],[Unit 5 Assessment]:[Unit 6 Post-Test 5]],"Yes"))</f>
        <v/>
      </c>
      <c r="AY34" s="107" t="str">
        <f>IF(InTutoring[[#This Row],[Student Full Name]]=" ","",IF(InTutoring[[#This Row],[Unit 1 Weeks in Tutoring]]&gt;0,"Yes","No"))</f>
        <v/>
      </c>
      <c r="AZ34" s="107" t="str">
        <f>IF(InTutoring[[#This Row],[Student Full Name]]=" ","",IF(InTutoring[[#This Row],[Unit 2 Weeks in Tutoring]]&gt;0,"Yes","No"))</f>
        <v/>
      </c>
      <c r="BA34" s="107" t="str">
        <f>IF(InTutoring[[#This Row],[Student Full Name]]=" ","",IF(InTutoring[[#This Row],[Unit 3 Weeks in Tutoring]]&gt;0,"Yes","No"))</f>
        <v/>
      </c>
      <c r="BB34" s="107" t="str">
        <f>IF(InTutoring[[#This Row],[Student Full Name]]=" ","",IF(InTutoring[[#This Row],[Unit 4 Weeks in Tutoring]]&gt;0,"Yes","No"))</f>
        <v/>
      </c>
      <c r="BC34" s="107" t="str">
        <f>IF(InTutoring[[#This Row],[Student Full Name]]=" ","",IF(InTutoring[[#This Row],[Unit 5 Weeks in Tutoring]]&gt;0,"Yes","No"))</f>
        <v/>
      </c>
      <c r="BD34" s="107" t="str">
        <f>IF(InTutoring[[#This Row],[Student Full Name]]=" ","",IF(InTutoring[[#This Row],[Unit 6 Weeks in Tutoring]]&gt;0,"Yes","No"))</f>
        <v/>
      </c>
      <c r="BE3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4" s="107" t="str">
        <f>IF(InTutoring[[#This Row],[Student Full Name]]=" ","",IF(COUNTIF(InTutoring[[#This Row],[Unit 1 Needed Tutoring]:[Unit 6 Needed Tutoring]],"Yes")&gt;0,"Yes","No"))</f>
        <v/>
      </c>
      <c r="BM3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5" spans="1:66" ht="15.75" customHeight="1" x14ac:dyDescent="0.2">
      <c r="A35" s="40" t="str">
        <f>StudentInfo[[#This Row],[Student Full Name]]</f>
        <v xml:space="preserve"> </v>
      </c>
      <c r="B3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Benchmark]]&lt;=Settings!F39),"Yes","No"))))</f>
        <v/>
      </c>
      <c r="D3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5" s="107" t="str">
        <f>IF(InTutoring[[#This Row],[Student Full Name]]=" ","",COUNTIF(InTutoring[[#This Row],[BOY Benchmark]:[Unit 1 Post-Test 5]],"Yes"))</f>
        <v/>
      </c>
      <c r="AT35" s="107" t="str">
        <f>IF(InTutoring[[#This Row],[Student Full Name]]=" ","",COUNTIF(InTutoring[[#This Row],[Unit 1 Assessment]:[Unit 2 Post-Test 5]],"Yes"))</f>
        <v/>
      </c>
      <c r="AU35" s="107" t="str">
        <f>IF(InTutoring[[#This Row],[Student Full Name]]=" ","",COUNTIF(InTutoring[[#This Row],[Unit 2 Assessment]:[Unit 3 Post-Test 5]],"Yes"))</f>
        <v/>
      </c>
      <c r="AV35" s="107" t="str">
        <f>IF(InTutoring[[#This Row],[Student Full Name]]=" ","",COUNTIF(InTutoring[[#This Row],[Unit 3 Assessment]:[Unit 4 Post-Test 5]],"Yes"))</f>
        <v/>
      </c>
      <c r="AW35" s="107" t="str">
        <f>IF(InTutoring[[#This Row],[Student Full Name]]=" ","",COUNTIF(InTutoring[[#This Row],[Unit 4 Assessment]:[Unit 5 Post-Test 5]],"Yes"))</f>
        <v/>
      </c>
      <c r="AX35" s="107" t="str">
        <f>IF(InTutoring[[#This Row],[Student Full Name]]=" ","",COUNTIF(InTutoring[[#This Row],[Unit 5 Assessment]:[Unit 6 Post-Test 5]],"Yes"))</f>
        <v/>
      </c>
      <c r="AY35" s="107" t="str">
        <f>IF(InTutoring[[#This Row],[Student Full Name]]=" ","",IF(InTutoring[[#This Row],[Unit 1 Weeks in Tutoring]]&gt;0,"Yes","No"))</f>
        <v/>
      </c>
      <c r="AZ35" s="107" t="str">
        <f>IF(InTutoring[[#This Row],[Student Full Name]]=" ","",IF(InTutoring[[#This Row],[Unit 2 Weeks in Tutoring]]&gt;0,"Yes","No"))</f>
        <v/>
      </c>
      <c r="BA35" s="107" t="str">
        <f>IF(InTutoring[[#This Row],[Student Full Name]]=" ","",IF(InTutoring[[#This Row],[Unit 3 Weeks in Tutoring]]&gt;0,"Yes","No"))</f>
        <v/>
      </c>
      <c r="BB35" s="107" t="str">
        <f>IF(InTutoring[[#This Row],[Student Full Name]]=" ","",IF(InTutoring[[#This Row],[Unit 4 Weeks in Tutoring]]&gt;0,"Yes","No"))</f>
        <v/>
      </c>
      <c r="BC35" s="107" t="str">
        <f>IF(InTutoring[[#This Row],[Student Full Name]]=" ","",IF(InTutoring[[#This Row],[Unit 5 Weeks in Tutoring]]&gt;0,"Yes","No"))</f>
        <v/>
      </c>
      <c r="BD35" s="107" t="str">
        <f>IF(InTutoring[[#This Row],[Student Full Name]]=" ","",IF(InTutoring[[#This Row],[Unit 6 Weeks in Tutoring]]&gt;0,"Yes","No"))</f>
        <v/>
      </c>
      <c r="BE3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5" s="107" t="str">
        <f>IF(InTutoring[[#This Row],[Student Full Name]]=" ","",IF(COUNTIF(InTutoring[[#This Row],[Unit 1 Needed Tutoring]:[Unit 6 Needed Tutoring]],"Yes")&gt;0,"Yes","No"))</f>
        <v/>
      </c>
      <c r="BM3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6" spans="1:66" ht="15.75" customHeight="1" x14ac:dyDescent="0.2">
      <c r="A36" s="40" t="str">
        <f>StudentInfo[[#This Row],[Student Full Name]]</f>
        <v xml:space="preserve"> </v>
      </c>
      <c r="B3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Benchmark]]&lt;=Settings!F40),"Yes","No"))))</f>
        <v/>
      </c>
      <c r="D3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6" s="107" t="str">
        <f>IF(InTutoring[[#This Row],[Student Full Name]]=" ","",COUNTIF(InTutoring[[#This Row],[BOY Benchmark]:[Unit 1 Post-Test 5]],"Yes"))</f>
        <v/>
      </c>
      <c r="AT36" s="107" t="str">
        <f>IF(InTutoring[[#This Row],[Student Full Name]]=" ","",COUNTIF(InTutoring[[#This Row],[Unit 1 Assessment]:[Unit 2 Post-Test 5]],"Yes"))</f>
        <v/>
      </c>
      <c r="AU36" s="107" t="str">
        <f>IF(InTutoring[[#This Row],[Student Full Name]]=" ","",COUNTIF(InTutoring[[#This Row],[Unit 2 Assessment]:[Unit 3 Post-Test 5]],"Yes"))</f>
        <v/>
      </c>
      <c r="AV36" s="107" t="str">
        <f>IF(InTutoring[[#This Row],[Student Full Name]]=" ","",COUNTIF(InTutoring[[#This Row],[Unit 3 Assessment]:[Unit 4 Post-Test 5]],"Yes"))</f>
        <v/>
      </c>
      <c r="AW36" s="107" t="str">
        <f>IF(InTutoring[[#This Row],[Student Full Name]]=" ","",COUNTIF(InTutoring[[#This Row],[Unit 4 Assessment]:[Unit 5 Post-Test 5]],"Yes"))</f>
        <v/>
      </c>
      <c r="AX36" s="107" t="str">
        <f>IF(InTutoring[[#This Row],[Student Full Name]]=" ","",COUNTIF(InTutoring[[#This Row],[Unit 5 Assessment]:[Unit 6 Post-Test 5]],"Yes"))</f>
        <v/>
      </c>
      <c r="AY36" s="107" t="str">
        <f>IF(InTutoring[[#This Row],[Student Full Name]]=" ","",IF(InTutoring[[#This Row],[Unit 1 Weeks in Tutoring]]&gt;0,"Yes","No"))</f>
        <v/>
      </c>
      <c r="AZ36" s="107" t="str">
        <f>IF(InTutoring[[#This Row],[Student Full Name]]=" ","",IF(InTutoring[[#This Row],[Unit 2 Weeks in Tutoring]]&gt;0,"Yes","No"))</f>
        <v/>
      </c>
      <c r="BA36" s="107" t="str">
        <f>IF(InTutoring[[#This Row],[Student Full Name]]=" ","",IF(InTutoring[[#This Row],[Unit 3 Weeks in Tutoring]]&gt;0,"Yes","No"))</f>
        <v/>
      </c>
      <c r="BB36" s="107" t="str">
        <f>IF(InTutoring[[#This Row],[Student Full Name]]=" ","",IF(InTutoring[[#This Row],[Unit 4 Weeks in Tutoring]]&gt;0,"Yes","No"))</f>
        <v/>
      </c>
      <c r="BC36" s="107" t="str">
        <f>IF(InTutoring[[#This Row],[Student Full Name]]=" ","",IF(InTutoring[[#This Row],[Unit 5 Weeks in Tutoring]]&gt;0,"Yes","No"))</f>
        <v/>
      </c>
      <c r="BD36" s="107" t="str">
        <f>IF(InTutoring[[#This Row],[Student Full Name]]=" ","",IF(InTutoring[[#This Row],[Unit 6 Weeks in Tutoring]]&gt;0,"Yes","No"))</f>
        <v/>
      </c>
      <c r="BE3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6" s="107" t="str">
        <f>IF(InTutoring[[#This Row],[Student Full Name]]=" ","",IF(COUNTIF(InTutoring[[#This Row],[Unit 1 Needed Tutoring]:[Unit 6 Needed Tutoring]],"Yes")&gt;0,"Yes","No"))</f>
        <v/>
      </c>
      <c r="BM3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7" spans="1:66" ht="15.75" customHeight="1" x14ac:dyDescent="0.2">
      <c r="A37" s="40" t="str">
        <f>StudentInfo[[#This Row],[Student Full Name]]</f>
        <v xml:space="preserve"> </v>
      </c>
      <c r="B3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Benchmark]]&lt;=Settings!F41),"Yes","No"))))</f>
        <v/>
      </c>
      <c r="D3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7" s="107" t="str">
        <f>IF(InTutoring[[#This Row],[Student Full Name]]=" ","",COUNTIF(InTutoring[[#This Row],[BOY Benchmark]:[Unit 1 Post-Test 5]],"Yes"))</f>
        <v/>
      </c>
      <c r="AT37" s="107" t="str">
        <f>IF(InTutoring[[#This Row],[Student Full Name]]=" ","",COUNTIF(InTutoring[[#This Row],[Unit 1 Assessment]:[Unit 2 Post-Test 5]],"Yes"))</f>
        <v/>
      </c>
      <c r="AU37" s="107" t="str">
        <f>IF(InTutoring[[#This Row],[Student Full Name]]=" ","",COUNTIF(InTutoring[[#This Row],[Unit 2 Assessment]:[Unit 3 Post-Test 5]],"Yes"))</f>
        <v/>
      </c>
      <c r="AV37" s="107" t="str">
        <f>IF(InTutoring[[#This Row],[Student Full Name]]=" ","",COUNTIF(InTutoring[[#This Row],[Unit 3 Assessment]:[Unit 4 Post-Test 5]],"Yes"))</f>
        <v/>
      </c>
      <c r="AW37" s="107" t="str">
        <f>IF(InTutoring[[#This Row],[Student Full Name]]=" ","",COUNTIF(InTutoring[[#This Row],[Unit 4 Assessment]:[Unit 5 Post-Test 5]],"Yes"))</f>
        <v/>
      </c>
      <c r="AX37" s="107" t="str">
        <f>IF(InTutoring[[#This Row],[Student Full Name]]=" ","",COUNTIF(InTutoring[[#This Row],[Unit 5 Assessment]:[Unit 6 Post-Test 5]],"Yes"))</f>
        <v/>
      </c>
      <c r="AY37" s="107" t="str">
        <f>IF(InTutoring[[#This Row],[Student Full Name]]=" ","",IF(InTutoring[[#This Row],[Unit 1 Weeks in Tutoring]]&gt;0,"Yes","No"))</f>
        <v/>
      </c>
      <c r="AZ37" s="107" t="str">
        <f>IF(InTutoring[[#This Row],[Student Full Name]]=" ","",IF(InTutoring[[#This Row],[Unit 2 Weeks in Tutoring]]&gt;0,"Yes","No"))</f>
        <v/>
      </c>
      <c r="BA37" s="107" t="str">
        <f>IF(InTutoring[[#This Row],[Student Full Name]]=" ","",IF(InTutoring[[#This Row],[Unit 3 Weeks in Tutoring]]&gt;0,"Yes","No"))</f>
        <v/>
      </c>
      <c r="BB37" s="107" t="str">
        <f>IF(InTutoring[[#This Row],[Student Full Name]]=" ","",IF(InTutoring[[#This Row],[Unit 4 Weeks in Tutoring]]&gt;0,"Yes","No"))</f>
        <v/>
      </c>
      <c r="BC37" s="107" t="str">
        <f>IF(InTutoring[[#This Row],[Student Full Name]]=" ","",IF(InTutoring[[#This Row],[Unit 5 Weeks in Tutoring]]&gt;0,"Yes","No"))</f>
        <v/>
      </c>
      <c r="BD37" s="107" t="str">
        <f>IF(InTutoring[[#This Row],[Student Full Name]]=" ","",IF(InTutoring[[#This Row],[Unit 6 Weeks in Tutoring]]&gt;0,"Yes","No"))</f>
        <v/>
      </c>
      <c r="BE3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7" s="107" t="str">
        <f>IF(InTutoring[[#This Row],[Student Full Name]]=" ","",IF(COUNTIF(InTutoring[[#This Row],[Unit 1 Needed Tutoring]:[Unit 6 Needed Tutoring]],"Yes")&gt;0,"Yes","No"))</f>
        <v/>
      </c>
      <c r="BM3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8" spans="1:66" ht="14.25" x14ac:dyDescent="0.2">
      <c r="A38" s="40" t="str">
        <f>StudentInfo[[#This Row],[Student Full Name]]</f>
        <v xml:space="preserve"> </v>
      </c>
      <c r="B3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Benchmark]]&lt;=Settings!F42),"Yes","No"))))</f>
        <v/>
      </c>
      <c r="D3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8" s="107" t="str">
        <f>IF(InTutoring[[#This Row],[Student Full Name]]=" ","",COUNTIF(InTutoring[[#This Row],[BOY Benchmark]:[Unit 1 Post-Test 5]],"Yes"))</f>
        <v/>
      </c>
      <c r="AT38" s="107" t="str">
        <f>IF(InTutoring[[#This Row],[Student Full Name]]=" ","",COUNTIF(InTutoring[[#This Row],[Unit 1 Assessment]:[Unit 2 Post-Test 5]],"Yes"))</f>
        <v/>
      </c>
      <c r="AU38" s="107" t="str">
        <f>IF(InTutoring[[#This Row],[Student Full Name]]=" ","",COUNTIF(InTutoring[[#This Row],[Unit 2 Assessment]:[Unit 3 Post-Test 5]],"Yes"))</f>
        <v/>
      </c>
      <c r="AV38" s="107" t="str">
        <f>IF(InTutoring[[#This Row],[Student Full Name]]=" ","",COUNTIF(InTutoring[[#This Row],[Unit 3 Assessment]:[Unit 4 Post-Test 5]],"Yes"))</f>
        <v/>
      </c>
      <c r="AW38" s="107" t="str">
        <f>IF(InTutoring[[#This Row],[Student Full Name]]=" ","",COUNTIF(InTutoring[[#This Row],[Unit 4 Assessment]:[Unit 5 Post-Test 5]],"Yes"))</f>
        <v/>
      </c>
      <c r="AX38" s="107" t="str">
        <f>IF(InTutoring[[#This Row],[Student Full Name]]=" ","",COUNTIF(InTutoring[[#This Row],[Unit 5 Assessment]:[Unit 6 Post-Test 5]],"Yes"))</f>
        <v/>
      </c>
      <c r="AY38" s="107" t="str">
        <f>IF(InTutoring[[#This Row],[Student Full Name]]=" ","",IF(InTutoring[[#This Row],[Unit 1 Weeks in Tutoring]]&gt;0,"Yes","No"))</f>
        <v/>
      </c>
      <c r="AZ38" s="107" t="str">
        <f>IF(InTutoring[[#This Row],[Student Full Name]]=" ","",IF(InTutoring[[#This Row],[Unit 2 Weeks in Tutoring]]&gt;0,"Yes","No"))</f>
        <v/>
      </c>
      <c r="BA38" s="107" t="str">
        <f>IF(InTutoring[[#This Row],[Student Full Name]]=" ","",IF(InTutoring[[#This Row],[Unit 3 Weeks in Tutoring]]&gt;0,"Yes","No"))</f>
        <v/>
      </c>
      <c r="BB38" s="107" t="str">
        <f>IF(InTutoring[[#This Row],[Student Full Name]]=" ","",IF(InTutoring[[#This Row],[Unit 4 Weeks in Tutoring]]&gt;0,"Yes","No"))</f>
        <v/>
      </c>
      <c r="BC38" s="107" t="str">
        <f>IF(InTutoring[[#This Row],[Student Full Name]]=" ","",IF(InTutoring[[#This Row],[Unit 5 Weeks in Tutoring]]&gt;0,"Yes","No"))</f>
        <v/>
      </c>
      <c r="BD38" s="107" t="str">
        <f>IF(InTutoring[[#This Row],[Student Full Name]]=" ","",IF(InTutoring[[#This Row],[Unit 6 Weeks in Tutoring]]&gt;0,"Yes","No"))</f>
        <v/>
      </c>
      <c r="BE3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8" s="107" t="str">
        <f>IF(InTutoring[[#This Row],[Student Full Name]]=" ","",IF(COUNTIF(InTutoring[[#This Row],[Unit 1 Needed Tutoring]:[Unit 6 Needed Tutoring]],"Yes")&gt;0,"Yes","No"))</f>
        <v/>
      </c>
      <c r="BM3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9" spans="1:66" ht="14.25" x14ac:dyDescent="0.2">
      <c r="A39" s="40" t="str">
        <f>StudentInfo[[#This Row],[Student Full Name]]</f>
        <v xml:space="preserve"> </v>
      </c>
      <c r="B3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Benchmark]]&lt;=Settings!F43),"Yes","No"))))</f>
        <v/>
      </c>
      <c r="D3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9" s="107" t="str">
        <f>IF(InTutoring[[#This Row],[Student Full Name]]=" ","",COUNTIF(InTutoring[[#This Row],[BOY Benchmark]:[Unit 1 Post-Test 5]],"Yes"))</f>
        <v/>
      </c>
      <c r="AT39" s="107" t="str">
        <f>IF(InTutoring[[#This Row],[Student Full Name]]=" ","",COUNTIF(InTutoring[[#This Row],[Unit 1 Assessment]:[Unit 2 Post-Test 5]],"Yes"))</f>
        <v/>
      </c>
      <c r="AU39" s="107" t="str">
        <f>IF(InTutoring[[#This Row],[Student Full Name]]=" ","",COUNTIF(InTutoring[[#This Row],[Unit 2 Assessment]:[Unit 3 Post-Test 5]],"Yes"))</f>
        <v/>
      </c>
      <c r="AV39" s="107" t="str">
        <f>IF(InTutoring[[#This Row],[Student Full Name]]=" ","",COUNTIF(InTutoring[[#This Row],[Unit 3 Assessment]:[Unit 4 Post-Test 5]],"Yes"))</f>
        <v/>
      </c>
      <c r="AW39" s="107" t="str">
        <f>IF(InTutoring[[#This Row],[Student Full Name]]=" ","",COUNTIF(InTutoring[[#This Row],[Unit 4 Assessment]:[Unit 5 Post-Test 5]],"Yes"))</f>
        <v/>
      </c>
      <c r="AX39" s="107" t="str">
        <f>IF(InTutoring[[#This Row],[Student Full Name]]=" ","",COUNTIF(InTutoring[[#This Row],[Unit 5 Assessment]:[Unit 6 Post-Test 5]],"Yes"))</f>
        <v/>
      </c>
      <c r="AY39" s="107" t="str">
        <f>IF(InTutoring[[#This Row],[Student Full Name]]=" ","",IF(InTutoring[[#This Row],[Unit 1 Weeks in Tutoring]]&gt;0,"Yes","No"))</f>
        <v/>
      </c>
      <c r="AZ39" s="107" t="str">
        <f>IF(InTutoring[[#This Row],[Student Full Name]]=" ","",IF(InTutoring[[#This Row],[Unit 2 Weeks in Tutoring]]&gt;0,"Yes","No"))</f>
        <v/>
      </c>
      <c r="BA39" s="107" t="str">
        <f>IF(InTutoring[[#This Row],[Student Full Name]]=" ","",IF(InTutoring[[#This Row],[Unit 3 Weeks in Tutoring]]&gt;0,"Yes","No"))</f>
        <v/>
      </c>
      <c r="BB39" s="107" t="str">
        <f>IF(InTutoring[[#This Row],[Student Full Name]]=" ","",IF(InTutoring[[#This Row],[Unit 4 Weeks in Tutoring]]&gt;0,"Yes","No"))</f>
        <v/>
      </c>
      <c r="BC39" s="107" t="str">
        <f>IF(InTutoring[[#This Row],[Student Full Name]]=" ","",IF(InTutoring[[#This Row],[Unit 5 Weeks in Tutoring]]&gt;0,"Yes","No"))</f>
        <v/>
      </c>
      <c r="BD39" s="107" t="str">
        <f>IF(InTutoring[[#This Row],[Student Full Name]]=" ","",IF(InTutoring[[#This Row],[Unit 6 Weeks in Tutoring]]&gt;0,"Yes","No"))</f>
        <v/>
      </c>
      <c r="BE3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9" s="107" t="str">
        <f>IF(InTutoring[[#This Row],[Student Full Name]]=" ","",IF(COUNTIF(InTutoring[[#This Row],[Unit 1 Needed Tutoring]:[Unit 6 Needed Tutoring]],"Yes")&gt;0,"Yes","No"))</f>
        <v/>
      </c>
      <c r="BM3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0" spans="1:66" ht="14.25" x14ac:dyDescent="0.2">
      <c r="A40" s="40" t="str">
        <f>StudentInfo[[#This Row],[Student Full Name]]</f>
        <v xml:space="preserve"> </v>
      </c>
      <c r="B4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Benchmark]]&lt;=Settings!F44),"Yes","No"))))</f>
        <v/>
      </c>
      <c r="D4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0" s="107" t="str">
        <f>IF(InTutoring[[#This Row],[Student Full Name]]=" ","",COUNTIF(InTutoring[[#This Row],[BOY Benchmark]:[Unit 1 Post-Test 5]],"Yes"))</f>
        <v/>
      </c>
      <c r="AT40" s="107" t="str">
        <f>IF(InTutoring[[#This Row],[Student Full Name]]=" ","",COUNTIF(InTutoring[[#This Row],[Unit 1 Assessment]:[Unit 2 Post-Test 5]],"Yes"))</f>
        <v/>
      </c>
      <c r="AU40" s="107" t="str">
        <f>IF(InTutoring[[#This Row],[Student Full Name]]=" ","",COUNTIF(InTutoring[[#This Row],[Unit 2 Assessment]:[Unit 3 Post-Test 5]],"Yes"))</f>
        <v/>
      </c>
      <c r="AV40" s="107" t="str">
        <f>IF(InTutoring[[#This Row],[Student Full Name]]=" ","",COUNTIF(InTutoring[[#This Row],[Unit 3 Assessment]:[Unit 4 Post-Test 5]],"Yes"))</f>
        <v/>
      </c>
      <c r="AW40" s="107" t="str">
        <f>IF(InTutoring[[#This Row],[Student Full Name]]=" ","",COUNTIF(InTutoring[[#This Row],[Unit 4 Assessment]:[Unit 5 Post-Test 5]],"Yes"))</f>
        <v/>
      </c>
      <c r="AX40" s="107" t="str">
        <f>IF(InTutoring[[#This Row],[Student Full Name]]=" ","",COUNTIF(InTutoring[[#This Row],[Unit 5 Assessment]:[Unit 6 Post-Test 5]],"Yes"))</f>
        <v/>
      </c>
      <c r="AY40" s="107" t="str">
        <f>IF(InTutoring[[#This Row],[Student Full Name]]=" ","",IF(InTutoring[[#This Row],[Unit 1 Weeks in Tutoring]]&gt;0,"Yes","No"))</f>
        <v/>
      </c>
      <c r="AZ40" s="107" t="str">
        <f>IF(InTutoring[[#This Row],[Student Full Name]]=" ","",IF(InTutoring[[#This Row],[Unit 2 Weeks in Tutoring]]&gt;0,"Yes","No"))</f>
        <v/>
      </c>
      <c r="BA40" s="107" t="str">
        <f>IF(InTutoring[[#This Row],[Student Full Name]]=" ","",IF(InTutoring[[#This Row],[Unit 3 Weeks in Tutoring]]&gt;0,"Yes","No"))</f>
        <v/>
      </c>
      <c r="BB40" s="107" t="str">
        <f>IF(InTutoring[[#This Row],[Student Full Name]]=" ","",IF(InTutoring[[#This Row],[Unit 4 Weeks in Tutoring]]&gt;0,"Yes","No"))</f>
        <v/>
      </c>
      <c r="BC40" s="107" t="str">
        <f>IF(InTutoring[[#This Row],[Student Full Name]]=" ","",IF(InTutoring[[#This Row],[Unit 5 Weeks in Tutoring]]&gt;0,"Yes","No"))</f>
        <v/>
      </c>
      <c r="BD40" s="107" t="str">
        <f>IF(InTutoring[[#This Row],[Student Full Name]]=" ","",IF(InTutoring[[#This Row],[Unit 6 Weeks in Tutoring]]&gt;0,"Yes","No"))</f>
        <v/>
      </c>
      <c r="BE4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0" s="107" t="str">
        <f>IF(InTutoring[[#This Row],[Student Full Name]]=" ","",IF(COUNTIF(InTutoring[[#This Row],[Unit 1 Needed Tutoring]:[Unit 6 Needed Tutoring]],"Yes")&gt;0,"Yes","No"))</f>
        <v/>
      </c>
      <c r="BM4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1" spans="1:66" ht="14.25" x14ac:dyDescent="0.2">
      <c r="A41" s="40" t="str">
        <f>StudentInfo[[#This Row],[Student Full Name]]</f>
        <v xml:space="preserve"> </v>
      </c>
      <c r="B4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Benchmark]]&lt;=Settings!F45),"Yes","No"))))</f>
        <v/>
      </c>
      <c r="D4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1" s="107" t="str">
        <f>IF(InTutoring[[#This Row],[Student Full Name]]=" ","",COUNTIF(InTutoring[[#This Row],[BOY Benchmark]:[Unit 1 Post-Test 5]],"Yes"))</f>
        <v/>
      </c>
      <c r="AT41" s="107" t="str">
        <f>IF(InTutoring[[#This Row],[Student Full Name]]=" ","",COUNTIF(InTutoring[[#This Row],[Unit 1 Assessment]:[Unit 2 Post-Test 5]],"Yes"))</f>
        <v/>
      </c>
      <c r="AU41" s="107" t="str">
        <f>IF(InTutoring[[#This Row],[Student Full Name]]=" ","",COUNTIF(InTutoring[[#This Row],[Unit 2 Assessment]:[Unit 3 Post-Test 5]],"Yes"))</f>
        <v/>
      </c>
      <c r="AV41" s="107" t="str">
        <f>IF(InTutoring[[#This Row],[Student Full Name]]=" ","",COUNTIF(InTutoring[[#This Row],[Unit 3 Assessment]:[Unit 4 Post-Test 5]],"Yes"))</f>
        <v/>
      </c>
      <c r="AW41" s="107" t="str">
        <f>IF(InTutoring[[#This Row],[Student Full Name]]=" ","",COUNTIF(InTutoring[[#This Row],[Unit 4 Assessment]:[Unit 5 Post-Test 5]],"Yes"))</f>
        <v/>
      </c>
      <c r="AX41" s="107" t="str">
        <f>IF(InTutoring[[#This Row],[Student Full Name]]=" ","",COUNTIF(InTutoring[[#This Row],[Unit 5 Assessment]:[Unit 6 Post-Test 5]],"Yes"))</f>
        <v/>
      </c>
      <c r="AY41" s="107" t="str">
        <f>IF(InTutoring[[#This Row],[Student Full Name]]=" ","",IF(InTutoring[[#This Row],[Unit 1 Weeks in Tutoring]]&gt;0,"Yes","No"))</f>
        <v/>
      </c>
      <c r="AZ41" s="107" t="str">
        <f>IF(InTutoring[[#This Row],[Student Full Name]]=" ","",IF(InTutoring[[#This Row],[Unit 2 Weeks in Tutoring]]&gt;0,"Yes","No"))</f>
        <v/>
      </c>
      <c r="BA41" s="107" t="str">
        <f>IF(InTutoring[[#This Row],[Student Full Name]]=" ","",IF(InTutoring[[#This Row],[Unit 3 Weeks in Tutoring]]&gt;0,"Yes","No"))</f>
        <v/>
      </c>
      <c r="BB41" s="107" t="str">
        <f>IF(InTutoring[[#This Row],[Student Full Name]]=" ","",IF(InTutoring[[#This Row],[Unit 4 Weeks in Tutoring]]&gt;0,"Yes","No"))</f>
        <v/>
      </c>
      <c r="BC41" s="107" t="str">
        <f>IF(InTutoring[[#This Row],[Student Full Name]]=" ","",IF(InTutoring[[#This Row],[Unit 5 Weeks in Tutoring]]&gt;0,"Yes","No"))</f>
        <v/>
      </c>
      <c r="BD41" s="107" t="str">
        <f>IF(InTutoring[[#This Row],[Student Full Name]]=" ","",IF(InTutoring[[#This Row],[Unit 6 Weeks in Tutoring]]&gt;0,"Yes","No"))</f>
        <v/>
      </c>
      <c r="BE4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1" s="107" t="str">
        <f>IF(InTutoring[[#This Row],[Student Full Name]]=" ","",IF(COUNTIF(InTutoring[[#This Row],[Unit 1 Needed Tutoring]:[Unit 6 Needed Tutoring]],"Yes")&gt;0,"Yes","No"))</f>
        <v/>
      </c>
      <c r="BM4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2" spans="1:66" ht="14.25" x14ac:dyDescent="0.2">
      <c r="A42" s="40" t="str">
        <f>StudentInfo[[#This Row],[Student Full Name]]</f>
        <v xml:space="preserve"> </v>
      </c>
      <c r="B4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Benchmark]]&lt;=Settings!F46),"Yes","No"))))</f>
        <v/>
      </c>
      <c r="D4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2" s="107" t="str">
        <f>IF(InTutoring[[#This Row],[Student Full Name]]=" ","",COUNTIF(InTutoring[[#This Row],[BOY Benchmark]:[Unit 1 Post-Test 5]],"Yes"))</f>
        <v/>
      </c>
      <c r="AT42" s="107" t="str">
        <f>IF(InTutoring[[#This Row],[Student Full Name]]=" ","",COUNTIF(InTutoring[[#This Row],[Unit 1 Assessment]:[Unit 2 Post-Test 5]],"Yes"))</f>
        <v/>
      </c>
      <c r="AU42" s="107" t="str">
        <f>IF(InTutoring[[#This Row],[Student Full Name]]=" ","",COUNTIF(InTutoring[[#This Row],[Unit 2 Assessment]:[Unit 3 Post-Test 5]],"Yes"))</f>
        <v/>
      </c>
      <c r="AV42" s="107" t="str">
        <f>IF(InTutoring[[#This Row],[Student Full Name]]=" ","",COUNTIF(InTutoring[[#This Row],[Unit 3 Assessment]:[Unit 4 Post-Test 5]],"Yes"))</f>
        <v/>
      </c>
      <c r="AW42" s="107" t="str">
        <f>IF(InTutoring[[#This Row],[Student Full Name]]=" ","",COUNTIF(InTutoring[[#This Row],[Unit 4 Assessment]:[Unit 5 Post-Test 5]],"Yes"))</f>
        <v/>
      </c>
      <c r="AX42" s="107" t="str">
        <f>IF(InTutoring[[#This Row],[Student Full Name]]=" ","",COUNTIF(InTutoring[[#This Row],[Unit 5 Assessment]:[Unit 6 Post-Test 5]],"Yes"))</f>
        <v/>
      </c>
      <c r="AY42" s="107" t="str">
        <f>IF(InTutoring[[#This Row],[Student Full Name]]=" ","",IF(InTutoring[[#This Row],[Unit 1 Weeks in Tutoring]]&gt;0,"Yes","No"))</f>
        <v/>
      </c>
      <c r="AZ42" s="107" t="str">
        <f>IF(InTutoring[[#This Row],[Student Full Name]]=" ","",IF(InTutoring[[#This Row],[Unit 2 Weeks in Tutoring]]&gt;0,"Yes","No"))</f>
        <v/>
      </c>
      <c r="BA42" s="107" t="str">
        <f>IF(InTutoring[[#This Row],[Student Full Name]]=" ","",IF(InTutoring[[#This Row],[Unit 3 Weeks in Tutoring]]&gt;0,"Yes","No"))</f>
        <v/>
      </c>
      <c r="BB42" s="107" t="str">
        <f>IF(InTutoring[[#This Row],[Student Full Name]]=" ","",IF(InTutoring[[#This Row],[Unit 4 Weeks in Tutoring]]&gt;0,"Yes","No"))</f>
        <v/>
      </c>
      <c r="BC42" s="107" t="str">
        <f>IF(InTutoring[[#This Row],[Student Full Name]]=" ","",IF(InTutoring[[#This Row],[Unit 5 Weeks in Tutoring]]&gt;0,"Yes","No"))</f>
        <v/>
      </c>
      <c r="BD42" s="107" t="str">
        <f>IF(InTutoring[[#This Row],[Student Full Name]]=" ","",IF(InTutoring[[#This Row],[Unit 6 Weeks in Tutoring]]&gt;0,"Yes","No"))</f>
        <v/>
      </c>
      <c r="BE4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2" s="107" t="str">
        <f>IF(InTutoring[[#This Row],[Student Full Name]]=" ","",IF(COUNTIF(InTutoring[[#This Row],[Unit 1 Needed Tutoring]:[Unit 6 Needed Tutoring]],"Yes")&gt;0,"Yes","No"))</f>
        <v/>
      </c>
      <c r="BM4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3" spans="1:66" ht="14.25" x14ac:dyDescent="0.2">
      <c r="A43" s="40" t="str">
        <f>StudentInfo[[#This Row],[Student Full Name]]</f>
        <v xml:space="preserve"> </v>
      </c>
      <c r="B4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Benchmark]]&lt;=Settings!F47),"Yes","No"))))</f>
        <v/>
      </c>
      <c r="D4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3" s="107" t="str">
        <f>IF(InTutoring[[#This Row],[Student Full Name]]=" ","",COUNTIF(InTutoring[[#This Row],[BOY Benchmark]:[Unit 1 Post-Test 5]],"Yes"))</f>
        <v/>
      </c>
      <c r="AT43" s="107" t="str">
        <f>IF(InTutoring[[#This Row],[Student Full Name]]=" ","",COUNTIF(InTutoring[[#This Row],[Unit 1 Assessment]:[Unit 2 Post-Test 5]],"Yes"))</f>
        <v/>
      </c>
      <c r="AU43" s="107" t="str">
        <f>IF(InTutoring[[#This Row],[Student Full Name]]=" ","",COUNTIF(InTutoring[[#This Row],[Unit 2 Assessment]:[Unit 3 Post-Test 5]],"Yes"))</f>
        <v/>
      </c>
      <c r="AV43" s="107" t="str">
        <f>IF(InTutoring[[#This Row],[Student Full Name]]=" ","",COUNTIF(InTutoring[[#This Row],[Unit 3 Assessment]:[Unit 4 Post-Test 5]],"Yes"))</f>
        <v/>
      </c>
      <c r="AW43" s="107" t="str">
        <f>IF(InTutoring[[#This Row],[Student Full Name]]=" ","",COUNTIF(InTutoring[[#This Row],[Unit 4 Assessment]:[Unit 5 Post-Test 5]],"Yes"))</f>
        <v/>
      </c>
      <c r="AX43" s="107" t="str">
        <f>IF(InTutoring[[#This Row],[Student Full Name]]=" ","",COUNTIF(InTutoring[[#This Row],[Unit 5 Assessment]:[Unit 6 Post-Test 5]],"Yes"))</f>
        <v/>
      </c>
      <c r="AY43" s="107" t="str">
        <f>IF(InTutoring[[#This Row],[Student Full Name]]=" ","",IF(InTutoring[[#This Row],[Unit 1 Weeks in Tutoring]]&gt;0,"Yes","No"))</f>
        <v/>
      </c>
      <c r="AZ43" s="107" t="str">
        <f>IF(InTutoring[[#This Row],[Student Full Name]]=" ","",IF(InTutoring[[#This Row],[Unit 2 Weeks in Tutoring]]&gt;0,"Yes","No"))</f>
        <v/>
      </c>
      <c r="BA43" s="107" t="str">
        <f>IF(InTutoring[[#This Row],[Student Full Name]]=" ","",IF(InTutoring[[#This Row],[Unit 3 Weeks in Tutoring]]&gt;0,"Yes","No"))</f>
        <v/>
      </c>
      <c r="BB43" s="107" t="str">
        <f>IF(InTutoring[[#This Row],[Student Full Name]]=" ","",IF(InTutoring[[#This Row],[Unit 4 Weeks in Tutoring]]&gt;0,"Yes","No"))</f>
        <v/>
      </c>
      <c r="BC43" s="107" t="str">
        <f>IF(InTutoring[[#This Row],[Student Full Name]]=" ","",IF(InTutoring[[#This Row],[Unit 5 Weeks in Tutoring]]&gt;0,"Yes","No"))</f>
        <v/>
      </c>
      <c r="BD43" s="107" t="str">
        <f>IF(InTutoring[[#This Row],[Student Full Name]]=" ","",IF(InTutoring[[#This Row],[Unit 6 Weeks in Tutoring]]&gt;0,"Yes","No"))</f>
        <v/>
      </c>
      <c r="BE4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3" s="107" t="str">
        <f>IF(InTutoring[[#This Row],[Student Full Name]]=" ","",IF(COUNTIF(InTutoring[[#This Row],[Unit 1 Needed Tutoring]:[Unit 6 Needed Tutoring]],"Yes")&gt;0,"Yes","No"))</f>
        <v/>
      </c>
      <c r="BM4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4" spans="1:66" ht="14.25" x14ac:dyDescent="0.2">
      <c r="A44" s="40" t="str">
        <f>StudentInfo[[#This Row],[Student Full Name]]</f>
        <v xml:space="preserve"> </v>
      </c>
      <c r="B4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Benchmark]]&lt;=Settings!F48),"Yes","No"))))</f>
        <v/>
      </c>
      <c r="D4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4" s="107" t="str">
        <f>IF(InTutoring[[#This Row],[Student Full Name]]=" ","",COUNTIF(InTutoring[[#This Row],[BOY Benchmark]:[Unit 1 Post-Test 5]],"Yes"))</f>
        <v/>
      </c>
      <c r="AT44" s="107" t="str">
        <f>IF(InTutoring[[#This Row],[Student Full Name]]=" ","",COUNTIF(InTutoring[[#This Row],[Unit 1 Assessment]:[Unit 2 Post-Test 5]],"Yes"))</f>
        <v/>
      </c>
      <c r="AU44" s="107" t="str">
        <f>IF(InTutoring[[#This Row],[Student Full Name]]=" ","",COUNTIF(InTutoring[[#This Row],[Unit 2 Assessment]:[Unit 3 Post-Test 5]],"Yes"))</f>
        <v/>
      </c>
      <c r="AV44" s="107" t="str">
        <f>IF(InTutoring[[#This Row],[Student Full Name]]=" ","",COUNTIF(InTutoring[[#This Row],[Unit 3 Assessment]:[Unit 4 Post-Test 5]],"Yes"))</f>
        <v/>
      </c>
      <c r="AW44" s="107" t="str">
        <f>IF(InTutoring[[#This Row],[Student Full Name]]=" ","",COUNTIF(InTutoring[[#This Row],[Unit 4 Assessment]:[Unit 5 Post-Test 5]],"Yes"))</f>
        <v/>
      </c>
      <c r="AX44" s="107" t="str">
        <f>IF(InTutoring[[#This Row],[Student Full Name]]=" ","",COUNTIF(InTutoring[[#This Row],[Unit 5 Assessment]:[Unit 6 Post-Test 5]],"Yes"))</f>
        <v/>
      </c>
      <c r="AY44" s="107" t="str">
        <f>IF(InTutoring[[#This Row],[Student Full Name]]=" ","",IF(InTutoring[[#This Row],[Unit 1 Weeks in Tutoring]]&gt;0,"Yes","No"))</f>
        <v/>
      </c>
      <c r="AZ44" s="107" t="str">
        <f>IF(InTutoring[[#This Row],[Student Full Name]]=" ","",IF(InTutoring[[#This Row],[Unit 2 Weeks in Tutoring]]&gt;0,"Yes","No"))</f>
        <v/>
      </c>
      <c r="BA44" s="107" t="str">
        <f>IF(InTutoring[[#This Row],[Student Full Name]]=" ","",IF(InTutoring[[#This Row],[Unit 3 Weeks in Tutoring]]&gt;0,"Yes","No"))</f>
        <v/>
      </c>
      <c r="BB44" s="107" t="str">
        <f>IF(InTutoring[[#This Row],[Student Full Name]]=" ","",IF(InTutoring[[#This Row],[Unit 4 Weeks in Tutoring]]&gt;0,"Yes","No"))</f>
        <v/>
      </c>
      <c r="BC44" s="107" t="str">
        <f>IF(InTutoring[[#This Row],[Student Full Name]]=" ","",IF(InTutoring[[#This Row],[Unit 5 Weeks in Tutoring]]&gt;0,"Yes","No"))</f>
        <v/>
      </c>
      <c r="BD44" s="107" t="str">
        <f>IF(InTutoring[[#This Row],[Student Full Name]]=" ","",IF(InTutoring[[#This Row],[Unit 6 Weeks in Tutoring]]&gt;0,"Yes","No"))</f>
        <v/>
      </c>
      <c r="BE4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4" s="107" t="str">
        <f>IF(InTutoring[[#This Row],[Student Full Name]]=" ","",IF(COUNTIF(InTutoring[[#This Row],[Unit 1 Needed Tutoring]:[Unit 6 Needed Tutoring]],"Yes")&gt;0,"Yes","No"))</f>
        <v/>
      </c>
      <c r="BM4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5" spans="1:66" ht="14.25" x14ac:dyDescent="0.2">
      <c r="A45" s="40" t="str">
        <f>StudentInfo[[#This Row],[Student Full Name]]</f>
        <v xml:space="preserve"> </v>
      </c>
      <c r="B4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Benchmark]]&lt;=Settings!F49),"Yes","No"))))</f>
        <v/>
      </c>
      <c r="D4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5" s="107" t="str">
        <f>IF(InTutoring[[#This Row],[Student Full Name]]=" ","",COUNTIF(InTutoring[[#This Row],[BOY Benchmark]:[Unit 1 Post-Test 5]],"Yes"))</f>
        <v/>
      </c>
      <c r="AT45" s="107" t="str">
        <f>IF(InTutoring[[#This Row],[Student Full Name]]=" ","",COUNTIF(InTutoring[[#This Row],[Unit 1 Assessment]:[Unit 2 Post-Test 5]],"Yes"))</f>
        <v/>
      </c>
      <c r="AU45" s="107" t="str">
        <f>IF(InTutoring[[#This Row],[Student Full Name]]=" ","",COUNTIF(InTutoring[[#This Row],[Unit 2 Assessment]:[Unit 3 Post-Test 5]],"Yes"))</f>
        <v/>
      </c>
      <c r="AV45" s="107" t="str">
        <f>IF(InTutoring[[#This Row],[Student Full Name]]=" ","",COUNTIF(InTutoring[[#This Row],[Unit 3 Assessment]:[Unit 4 Post-Test 5]],"Yes"))</f>
        <v/>
      </c>
      <c r="AW45" s="107" t="str">
        <f>IF(InTutoring[[#This Row],[Student Full Name]]=" ","",COUNTIF(InTutoring[[#This Row],[Unit 4 Assessment]:[Unit 5 Post-Test 5]],"Yes"))</f>
        <v/>
      </c>
      <c r="AX45" s="107" t="str">
        <f>IF(InTutoring[[#This Row],[Student Full Name]]=" ","",COUNTIF(InTutoring[[#This Row],[Unit 5 Assessment]:[Unit 6 Post-Test 5]],"Yes"))</f>
        <v/>
      </c>
      <c r="AY45" s="107" t="str">
        <f>IF(InTutoring[[#This Row],[Student Full Name]]=" ","",IF(InTutoring[[#This Row],[Unit 1 Weeks in Tutoring]]&gt;0,"Yes","No"))</f>
        <v/>
      </c>
      <c r="AZ45" s="107" t="str">
        <f>IF(InTutoring[[#This Row],[Student Full Name]]=" ","",IF(InTutoring[[#This Row],[Unit 2 Weeks in Tutoring]]&gt;0,"Yes","No"))</f>
        <v/>
      </c>
      <c r="BA45" s="107" t="str">
        <f>IF(InTutoring[[#This Row],[Student Full Name]]=" ","",IF(InTutoring[[#This Row],[Unit 3 Weeks in Tutoring]]&gt;0,"Yes","No"))</f>
        <v/>
      </c>
      <c r="BB45" s="107" t="str">
        <f>IF(InTutoring[[#This Row],[Student Full Name]]=" ","",IF(InTutoring[[#This Row],[Unit 4 Weeks in Tutoring]]&gt;0,"Yes","No"))</f>
        <v/>
      </c>
      <c r="BC45" s="107" t="str">
        <f>IF(InTutoring[[#This Row],[Student Full Name]]=" ","",IF(InTutoring[[#This Row],[Unit 5 Weeks in Tutoring]]&gt;0,"Yes","No"))</f>
        <v/>
      </c>
      <c r="BD45" s="107" t="str">
        <f>IF(InTutoring[[#This Row],[Student Full Name]]=" ","",IF(InTutoring[[#This Row],[Unit 6 Weeks in Tutoring]]&gt;0,"Yes","No"))</f>
        <v/>
      </c>
      <c r="BE4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5" s="107" t="str">
        <f>IF(InTutoring[[#This Row],[Student Full Name]]=" ","",IF(COUNTIF(InTutoring[[#This Row],[Unit 1 Needed Tutoring]:[Unit 6 Needed Tutoring]],"Yes")&gt;0,"Yes","No"))</f>
        <v/>
      </c>
      <c r="BM4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6" spans="1:66" ht="14.25" x14ac:dyDescent="0.2">
      <c r="A46" s="40" t="str">
        <f>StudentInfo[[#This Row],[Student Full Name]]</f>
        <v xml:space="preserve"> </v>
      </c>
      <c r="B4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Benchmark]]&lt;=Settings!F50),"Yes","No"))))</f>
        <v/>
      </c>
      <c r="D4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6" s="107" t="str">
        <f>IF(InTutoring[[#This Row],[Student Full Name]]=" ","",COUNTIF(InTutoring[[#This Row],[BOY Benchmark]:[Unit 1 Post-Test 5]],"Yes"))</f>
        <v/>
      </c>
      <c r="AT46" s="107" t="str">
        <f>IF(InTutoring[[#This Row],[Student Full Name]]=" ","",COUNTIF(InTutoring[[#This Row],[Unit 1 Assessment]:[Unit 2 Post-Test 5]],"Yes"))</f>
        <v/>
      </c>
      <c r="AU46" s="107" t="str">
        <f>IF(InTutoring[[#This Row],[Student Full Name]]=" ","",COUNTIF(InTutoring[[#This Row],[Unit 2 Assessment]:[Unit 3 Post-Test 5]],"Yes"))</f>
        <v/>
      </c>
      <c r="AV46" s="107" t="str">
        <f>IF(InTutoring[[#This Row],[Student Full Name]]=" ","",COUNTIF(InTutoring[[#This Row],[Unit 3 Assessment]:[Unit 4 Post-Test 5]],"Yes"))</f>
        <v/>
      </c>
      <c r="AW46" s="107" t="str">
        <f>IF(InTutoring[[#This Row],[Student Full Name]]=" ","",COUNTIF(InTutoring[[#This Row],[Unit 4 Assessment]:[Unit 5 Post-Test 5]],"Yes"))</f>
        <v/>
      </c>
      <c r="AX46" s="107" t="str">
        <f>IF(InTutoring[[#This Row],[Student Full Name]]=" ","",COUNTIF(InTutoring[[#This Row],[Unit 5 Assessment]:[Unit 6 Post-Test 5]],"Yes"))</f>
        <v/>
      </c>
      <c r="AY46" s="107" t="str">
        <f>IF(InTutoring[[#This Row],[Student Full Name]]=" ","",IF(InTutoring[[#This Row],[Unit 1 Weeks in Tutoring]]&gt;0,"Yes","No"))</f>
        <v/>
      </c>
      <c r="AZ46" s="107" t="str">
        <f>IF(InTutoring[[#This Row],[Student Full Name]]=" ","",IF(InTutoring[[#This Row],[Unit 2 Weeks in Tutoring]]&gt;0,"Yes","No"))</f>
        <v/>
      </c>
      <c r="BA46" s="107" t="str">
        <f>IF(InTutoring[[#This Row],[Student Full Name]]=" ","",IF(InTutoring[[#This Row],[Unit 3 Weeks in Tutoring]]&gt;0,"Yes","No"))</f>
        <v/>
      </c>
      <c r="BB46" s="107" t="str">
        <f>IF(InTutoring[[#This Row],[Student Full Name]]=" ","",IF(InTutoring[[#This Row],[Unit 4 Weeks in Tutoring]]&gt;0,"Yes","No"))</f>
        <v/>
      </c>
      <c r="BC46" s="107" t="str">
        <f>IF(InTutoring[[#This Row],[Student Full Name]]=" ","",IF(InTutoring[[#This Row],[Unit 5 Weeks in Tutoring]]&gt;0,"Yes","No"))</f>
        <v/>
      </c>
      <c r="BD46" s="107" t="str">
        <f>IF(InTutoring[[#This Row],[Student Full Name]]=" ","",IF(InTutoring[[#This Row],[Unit 6 Weeks in Tutoring]]&gt;0,"Yes","No"))</f>
        <v/>
      </c>
      <c r="BE4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6" s="107" t="str">
        <f>IF(InTutoring[[#This Row],[Student Full Name]]=" ","",IF(COUNTIF(InTutoring[[#This Row],[Unit 1 Needed Tutoring]:[Unit 6 Needed Tutoring]],"Yes")&gt;0,"Yes","No"))</f>
        <v/>
      </c>
      <c r="BM4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7" spans="1:66" ht="14.25" x14ac:dyDescent="0.2">
      <c r="A47" s="40" t="str">
        <f>StudentInfo[[#This Row],[Student Full Name]]</f>
        <v xml:space="preserve"> </v>
      </c>
      <c r="B4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Benchmark]]&lt;=Settings!F51),"Yes","No"))))</f>
        <v/>
      </c>
      <c r="D4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7" s="107" t="str">
        <f>IF(InTutoring[[#This Row],[Student Full Name]]=" ","",COUNTIF(InTutoring[[#This Row],[BOY Benchmark]:[Unit 1 Post-Test 5]],"Yes"))</f>
        <v/>
      </c>
      <c r="AT47" s="107" t="str">
        <f>IF(InTutoring[[#This Row],[Student Full Name]]=" ","",COUNTIF(InTutoring[[#This Row],[Unit 1 Assessment]:[Unit 2 Post-Test 5]],"Yes"))</f>
        <v/>
      </c>
      <c r="AU47" s="107" t="str">
        <f>IF(InTutoring[[#This Row],[Student Full Name]]=" ","",COUNTIF(InTutoring[[#This Row],[Unit 2 Assessment]:[Unit 3 Post-Test 5]],"Yes"))</f>
        <v/>
      </c>
      <c r="AV47" s="107" t="str">
        <f>IF(InTutoring[[#This Row],[Student Full Name]]=" ","",COUNTIF(InTutoring[[#This Row],[Unit 3 Assessment]:[Unit 4 Post-Test 5]],"Yes"))</f>
        <v/>
      </c>
      <c r="AW47" s="107" t="str">
        <f>IF(InTutoring[[#This Row],[Student Full Name]]=" ","",COUNTIF(InTutoring[[#This Row],[Unit 4 Assessment]:[Unit 5 Post-Test 5]],"Yes"))</f>
        <v/>
      </c>
      <c r="AX47" s="107" t="str">
        <f>IF(InTutoring[[#This Row],[Student Full Name]]=" ","",COUNTIF(InTutoring[[#This Row],[Unit 5 Assessment]:[Unit 6 Post-Test 5]],"Yes"))</f>
        <v/>
      </c>
      <c r="AY47" s="107" t="str">
        <f>IF(InTutoring[[#This Row],[Student Full Name]]=" ","",IF(InTutoring[[#This Row],[Unit 1 Weeks in Tutoring]]&gt;0,"Yes","No"))</f>
        <v/>
      </c>
      <c r="AZ47" s="107" t="str">
        <f>IF(InTutoring[[#This Row],[Student Full Name]]=" ","",IF(InTutoring[[#This Row],[Unit 2 Weeks in Tutoring]]&gt;0,"Yes","No"))</f>
        <v/>
      </c>
      <c r="BA47" s="107" t="str">
        <f>IF(InTutoring[[#This Row],[Student Full Name]]=" ","",IF(InTutoring[[#This Row],[Unit 3 Weeks in Tutoring]]&gt;0,"Yes","No"))</f>
        <v/>
      </c>
      <c r="BB47" s="107" t="str">
        <f>IF(InTutoring[[#This Row],[Student Full Name]]=" ","",IF(InTutoring[[#This Row],[Unit 4 Weeks in Tutoring]]&gt;0,"Yes","No"))</f>
        <v/>
      </c>
      <c r="BC47" s="107" t="str">
        <f>IF(InTutoring[[#This Row],[Student Full Name]]=" ","",IF(InTutoring[[#This Row],[Unit 5 Weeks in Tutoring]]&gt;0,"Yes","No"))</f>
        <v/>
      </c>
      <c r="BD47" s="107" t="str">
        <f>IF(InTutoring[[#This Row],[Student Full Name]]=" ","",IF(InTutoring[[#This Row],[Unit 6 Weeks in Tutoring]]&gt;0,"Yes","No"))</f>
        <v/>
      </c>
      <c r="BE4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7" s="107" t="str">
        <f>IF(InTutoring[[#This Row],[Student Full Name]]=" ","",IF(COUNTIF(InTutoring[[#This Row],[Unit 1 Needed Tutoring]:[Unit 6 Needed Tutoring]],"Yes")&gt;0,"Yes","No"))</f>
        <v/>
      </c>
      <c r="BM4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8" spans="1:66" ht="14.25" x14ac:dyDescent="0.2">
      <c r="A48" s="40" t="str">
        <f>StudentInfo[[#This Row],[Student Full Name]]</f>
        <v xml:space="preserve"> </v>
      </c>
      <c r="B4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Benchmark]]&lt;=Settings!F52),"Yes","No"))))</f>
        <v/>
      </c>
      <c r="D4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8" s="107" t="str">
        <f>IF(InTutoring[[#This Row],[Student Full Name]]=" ","",COUNTIF(InTutoring[[#This Row],[BOY Benchmark]:[Unit 1 Post-Test 5]],"Yes"))</f>
        <v/>
      </c>
      <c r="AT48" s="107" t="str">
        <f>IF(InTutoring[[#This Row],[Student Full Name]]=" ","",COUNTIF(InTutoring[[#This Row],[Unit 1 Assessment]:[Unit 2 Post-Test 5]],"Yes"))</f>
        <v/>
      </c>
      <c r="AU48" s="107" t="str">
        <f>IF(InTutoring[[#This Row],[Student Full Name]]=" ","",COUNTIF(InTutoring[[#This Row],[Unit 2 Assessment]:[Unit 3 Post-Test 5]],"Yes"))</f>
        <v/>
      </c>
      <c r="AV48" s="107" t="str">
        <f>IF(InTutoring[[#This Row],[Student Full Name]]=" ","",COUNTIF(InTutoring[[#This Row],[Unit 3 Assessment]:[Unit 4 Post-Test 5]],"Yes"))</f>
        <v/>
      </c>
      <c r="AW48" s="107" t="str">
        <f>IF(InTutoring[[#This Row],[Student Full Name]]=" ","",COUNTIF(InTutoring[[#This Row],[Unit 4 Assessment]:[Unit 5 Post-Test 5]],"Yes"))</f>
        <v/>
      </c>
      <c r="AX48" s="107" t="str">
        <f>IF(InTutoring[[#This Row],[Student Full Name]]=" ","",COUNTIF(InTutoring[[#This Row],[Unit 5 Assessment]:[Unit 6 Post-Test 5]],"Yes"))</f>
        <v/>
      </c>
      <c r="AY48" s="107" t="str">
        <f>IF(InTutoring[[#This Row],[Student Full Name]]=" ","",IF(InTutoring[[#This Row],[Unit 1 Weeks in Tutoring]]&gt;0,"Yes","No"))</f>
        <v/>
      </c>
      <c r="AZ48" s="107" t="str">
        <f>IF(InTutoring[[#This Row],[Student Full Name]]=" ","",IF(InTutoring[[#This Row],[Unit 2 Weeks in Tutoring]]&gt;0,"Yes","No"))</f>
        <v/>
      </c>
      <c r="BA48" s="107" t="str">
        <f>IF(InTutoring[[#This Row],[Student Full Name]]=" ","",IF(InTutoring[[#This Row],[Unit 3 Weeks in Tutoring]]&gt;0,"Yes","No"))</f>
        <v/>
      </c>
      <c r="BB48" s="107" t="str">
        <f>IF(InTutoring[[#This Row],[Student Full Name]]=" ","",IF(InTutoring[[#This Row],[Unit 4 Weeks in Tutoring]]&gt;0,"Yes","No"))</f>
        <v/>
      </c>
      <c r="BC48" s="107" t="str">
        <f>IF(InTutoring[[#This Row],[Student Full Name]]=" ","",IF(InTutoring[[#This Row],[Unit 5 Weeks in Tutoring]]&gt;0,"Yes","No"))</f>
        <v/>
      </c>
      <c r="BD48" s="107" t="str">
        <f>IF(InTutoring[[#This Row],[Student Full Name]]=" ","",IF(InTutoring[[#This Row],[Unit 6 Weeks in Tutoring]]&gt;0,"Yes","No"))</f>
        <v/>
      </c>
      <c r="BE4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8" s="107" t="str">
        <f>IF(InTutoring[[#This Row],[Student Full Name]]=" ","",IF(COUNTIF(InTutoring[[#This Row],[Unit 1 Needed Tutoring]:[Unit 6 Needed Tutoring]],"Yes")&gt;0,"Yes","No"))</f>
        <v/>
      </c>
      <c r="BM4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9" spans="1:66" ht="14.25" x14ac:dyDescent="0.2">
      <c r="A49" s="40" t="str">
        <f>StudentInfo[[#This Row],[Student Full Name]]</f>
        <v xml:space="preserve"> </v>
      </c>
      <c r="B4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Benchmark]]&lt;=Settings!F53),"Yes","No"))))</f>
        <v/>
      </c>
      <c r="D4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9" s="107" t="str">
        <f>IF(InTutoring[[#This Row],[Student Full Name]]=" ","",COUNTIF(InTutoring[[#This Row],[BOY Benchmark]:[Unit 1 Post-Test 5]],"Yes"))</f>
        <v/>
      </c>
      <c r="AT49" s="107" t="str">
        <f>IF(InTutoring[[#This Row],[Student Full Name]]=" ","",COUNTIF(InTutoring[[#This Row],[Unit 1 Assessment]:[Unit 2 Post-Test 5]],"Yes"))</f>
        <v/>
      </c>
      <c r="AU49" s="107" t="str">
        <f>IF(InTutoring[[#This Row],[Student Full Name]]=" ","",COUNTIF(InTutoring[[#This Row],[Unit 2 Assessment]:[Unit 3 Post-Test 5]],"Yes"))</f>
        <v/>
      </c>
      <c r="AV49" s="107" t="str">
        <f>IF(InTutoring[[#This Row],[Student Full Name]]=" ","",COUNTIF(InTutoring[[#This Row],[Unit 3 Assessment]:[Unit 4 Post-Test 5]],"Yes"))</f>
        <v/>
      </c>
      <c r="AW49" s="107" t="str">
        <f>IF(InTutoring[[#This Row],[Student Full Name]]=" ","",COUNTIF(InTutoring[[#This Row],[Unit 4 Assessment]:[Unit 5 Post-Test 5]],"Yes"))</f>
        <v/>
      </c>
      <c r="AX49" s="107" t="str">
        <f>IF(InTutoring[[#This Row],[Student Full Name]]=" ","",COUNTIF(InTutoring[[#This Row],[Unit 5 Assessment]:[Unit 6 Post-Test 5]],"Yes"))</f>
        <v/>
      </c>
      <c r="AY49" s="107" t="str">
        <f>IF(InTutoring[[#This Row],[Student Full Name]]=" ","",IF(InTutoring[[#This Row],[Unit 1 Weeks in Tutoring]]&gt;0,"Yes","No"))</f>
        <v/>
      </c>
      <c r="AZ49" s="107" t="str">
        <f>IF(InTutoring[[#This Row],[Student Full Name]]=" ","",IF(InTutoring[[#This Row],[Unit 2 Weeks in Tutoring]]&gt;0,"Yes","No"))</f>
        <v/>
      </c>
      <c r="BA49" s="107" t="str">
        <f>IF(InTutoring[[#This Row],[Student Full Name]]=" ","",IF(InTutoring[[#This Row],[Unit 3 Weeks in Tutoring]]&gt;0,"Yes","No"))</f>
        <v/>
      </c>
      <c r="BB49" s="107" t="str">
        <f>IF(InTutoring[[#This Row],[Student Full Name]]=" ","",IF(InTutoring[[#This Row],[Unit 4 Weeks in Tutoring]]&gt;0,"Yes","No"))</f>
        <v/>
      </c>
      <c r="BC49" s="107" t="str">
        <f>IF(InTutoring[[#This Row],[Student Full Name]]=" ","",IF(InTutoring[[#This Row],[Unit 5 Weeks in Tutoring]]&gt;0,"Yes","No"))</f>
        <v/>
      </c>
      <c r="BD49" s="107" t="str">
        <f>IF(InTutoring[[#This Row],[Student Full Name]]=" ","",IF(InTutoring[[#This Row],[Unit 6 Weeks in Tutoring]]&gt;0,"Yes","No"))</f>
        <v/>
      </c>
      <c r="BE4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9" s="107" t="str">
        <f>IF(InTutoring[[#This Row],[Student Full Name]]=" ","",IF(COUNTIF(InTutoring[[#This Row],[Unit 1 Needed Tutoring]:[Unit 6 Needed Tutoring]],"Yes")&gt;0,"Yes","No"))</f>
        <v/>
      </c>
      <c r="BM4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50" spans="1:66" ht="14.25" x14ac:dyDescent="0.2">
      <c r="A50" s="40" t="str">
        <f>StudentInfo[[#This Row],[Student Full Name]]</f>
        <v xml:space="preserve"> </v>
      </c>
      <c r="B5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5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Benchmark]]&lt;=Settings!F54),"Yes","No"))))</f>
        <v/>
      </c>
      <c r="D5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5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5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5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5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5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5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5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5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5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5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5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5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5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5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5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5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5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5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5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5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5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5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5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5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5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5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5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5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5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5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5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5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5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5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5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5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5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5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5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5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50" s="107" t="str">
        <f>IF(InTutoring[[#This Row],[Student Full Name]]=" ","",COUNTIF(InTutoring[[#This Row],[BOY Benchmark]:[Unit 1 Post-Test 5]],"Yes"))</f>
        <v/>
      </c>
      <c r="AT50" s="107" t="str">
        <f>IF(InTutoring[[#This Row],[Student Full Name]]=" ","",COUNTIF(InTutoring[[#This Row],[Unit 1 Assessment]:[Unit 2 Post-Test 5]],"Yes"))</f>
        <v/>
      </c>
      <c r="AU50" s="107" t="str">
        <f>IF(InTutoring[[#This Row],[Student Full Name]]=" ","",COUNTIF(InTutoring[[#This Row],[Unit 2 Assessment]:[Unit 3 Post-Test 5]],"Yes"))</f>
        <v/>
      </c>
      <c r="AV50" s="107" t="str">
        <f>IF(InTutoring[[#This Row],[Student Full Name]]=" ","",COUNTIF(InTutoring[[#This Row],[Unit 3 Assessment]:[Unit 4 Post-Test 5]],"Yes"))</f>
        <v/>
      </c>
      <c r="AW50" s="107" t="str">
        <f>IF(InTutoring[[#This Row],[Student Full Name]]=" ","",COUNTIF(InTutoring[[#This Row],[Unit 4 Assessment]:[Unit 5 Post-Test 5]],"Yes"))</f>
        <v/>
      </c>
      <c r="AX50" s="107" t="str">
        <f>IF(InTutoring[[#This Row],[Student Full Name]]=" ","",COUNTIF(InTutoring[[#This Row],[Unit 5 Assessment]:[Unit 6 Post-Test 5]],"Yes"))</f>
        <v/>
      </c>
      <c r="AY50" s="107" t="str">
        <f>IF(InTutoring[[#This Row],[Student Full Name]]=" ","",IF(InTutoring[[#This Row],[Unit 1 Weeks in Tutoring]]&gt;0,"Yes","No"))</f>
        <v/>
      </c>
      <c r="AZ50" s="107" t="str">
        <f>IF(InTutoring[[#This Row],[Student Full Name]]=" ","",IF(InTutoring[[#This Row],[Unit 2 Weeks in Tutoring]]&gt;0,"Yes","No"))</f>
        <v/>
      </c>
      <c r="BA50" s="107" t="str">
        <f>IF(InTutoring[[#This Row],[Student Full Name]]=" ","",IF(InTutoring[[#This Row],[Unit 3 Weeks in Tutoring]]&gt;0,"Yes","No"))</f>
        <v/>
      </c>
      <c r="BB50" s="107" t="str">
        <f>IF(InTutoring[[#This Row],[Student Full Name]]=" ","",IF(InTutoring[[#This Row],[Unit 4 Weeks in Tutoring]]&gt;0,"Yes","No"))</f>
        <v/>
      </c>
      <c r="BC50" s="107" t="str">
        <f>IF(InTutoring[[#This Row],[Student Full Name]]=" ","",IF(InTutoring[[#This Row],[Unit 5 Weeks in Tutoring]]&gt;0,"Yes","No"))</f>
        <v/>
      </c>
      <c r="BD50" s="107" t="str">
        <f>IF(InTutoring[[#This Row],[Student Full Name]]=" ","",IF(InTutoring[[#This Row],[Unit 6 Weeks in Tutoring]]&gt;0,"Yes","No"))</f>
        <v/>
      </c>
      <c r="BE5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5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5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5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5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5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5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50" s="107" t="str">
        <f>IF(InTutoring[[#This Row],[Student Full Name]]=" ","",IF(COUNTIF(InTutoring[[#This Row],[Unit 1 Needed Tutoring]:[Unit 6 Needed Tutoring]],"Yes")&gt;0,"Yes","No"))</f>
        <v/>
      </c>
      <c r="BM5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5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51" spans="1:66" ht="14.25" x14ac:dyDescent="0.2">
      <c r="A51" s="40" t="str">
        <f>StudentInfo[[#This Row],[Student Full Name]]</f>
        <v xml:space="preserve"> </v>
      </c>
      <c r="B5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5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Benchmark]]&lt;=Settings!F55),"Yes","No"))))</f>
        <v/>
      </c>
      <c r="D5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5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5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5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5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5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5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5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5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5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5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5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5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5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5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5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5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5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5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5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5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5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5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5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5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5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5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5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5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5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5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5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5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5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5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5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5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5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5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5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5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51" s="107" t="str">
        <f>IF(InTutoring[[#This Row],[Student Full Name]]=" ","",COUNTIF(InTutoring[[#This Row],[BOY Benchmark]:[Unit 1 Post-Test 5]],"Yes"))</f>
        <v/>
      </c>
      <c r="AT51" s="107" t="str">
        <f>IF(InTutoring[[#This Row],[Student Full Name]]=" ","",COUNTIF(InTutoring[[#This Row],[Unit 1 Assessment]:[Unit 2 Post-Test 5]],"Yes"))</f>
        <v/>
      </c>
      <c r="AU51" s="107" t="str">
        <f>IF(InTutoring[[#This Row],[Student Full Name]]=" ","",COUNTIF(InTutoring[[#This Row],[Unit 2 Assessment]:[Unit 3 Post-Test 5]],"Yes"))</f>
        <v/>
      </c>
      <c r="AV51" s="107" t="str">
        <f>IF(InTutoring[[#This Row],[Student Full Name]]=" ","",COUNTIF(InTutoring[[#This Row],[Unit 3 Assessment]:[Unit 4 Post-Test 5]],"Yes"))</f>
        <v/>
      </c>
      <c r="AW51" s="107" t="str">
        <f>IF(InTutoring[[#This Row],[Student Full Name]]=" ","",COUNTIF(InTutoring[[#This Row],[Unit 4 Assessment]:[Unit 5 Post-Test 5]],"Yes"))</f>
        <v/>
      </c>
      <c r="AX51" s="107" t="str">
        <f>IF(InTutoring[[#This Row],[Student Full Name]]=" ","",COUNTIF(InTutoring[[#This Row],[Unit 5 Assessment]:[Unit 6 Post-Test 5]],"Yes"))</f>
        <v/>
      </c>
      <c r="AY51" s="107" t="str">
        <f>IF(InTutoring[[#This Row],[Student Full Name]]=" ","",IF(InTutoring[[#This Row],[Unit 1 Weeks in Tutoring]]&gt;0,"Yes","No"))</f>
        <v/>
      </c>
      <c r="AZ51" s="107" t="str">
        <f>IF(InTutoring[[#This Row],[Student Full Name]]=" ","",IF(InTutoring[[#This Row],[Unit 2 Weeks in Tutoring]]&gt;0,"Yes","No"))</f>
        <v/>
      </c>
      <c r="BA51" s="107" t="str">
        <f>IF(InTutoring[[#This Row],[Student Full Name]]=" ","",IF(InTutoring[[#This Row],[Unit 3 Weeks in Tutoring]]&gt;0,"Yes","No"))</f>
        <v/>
      </c>
      <c r="BB51" s="107" t="str">
        <f>IF(InTutoring[[#This Row],[Student Full Name]]=" ","",IF(InTutoring[[#This Row],[Unit 4 Weeks in Tutoring]]&gt;0,"Yes","No"))</f>
        <v/>
      </c>
      <c r="BC51" s="107" t="str">
        <f>IF(InTutoring[[#This Row],[Student Full Name]]=" ","",IF(InTutoring[[#This Row],[Unit 5 Weeks in Tutoring]]&gt;0,"Yes","No"))</f>
        <v/>
      </c>
      <c r="BD51" s="107" t="str">
        <f>IF(InTutoring[[#This Row],[Student Full Name]]=" ","",IF(InTutoring[[#This Row],[Unit 6 Weeks in Tutoring]]&gt;0,"Yes","No"))</f>
        <v/>
      </c>
      <c r="BE5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5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5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5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5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5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5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51" s="107" t="str">
        <f>IF(InTutoring[[#This Row],[Student Full Name]]=" ","",IF(COUNTIF(InTutoring[[#This Row],[Unit 1 Needed Tutoring]:[Unit 6 Needed Tutoring]],"Yes")&gt;0,"Yes","No"))</f>
        <v/>
      </c>
      <c r="BM5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5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52" spans="1:66" ht="14.25" x14ac:dyDescent="0.2">
      <c r="A52" s="40" t="str">
        <f>StudentInfo[[#This Row],[Student Full Name]]</f>
        <v xml:space="preserve"> </v>
      </c>
      <c r="B5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5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Benchmark]]&lt;=Settings!F56),"Yes","No"))))</f>
        <v/>
      </c>
      <c r="D5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5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5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5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5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5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5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5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5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5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5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5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5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5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5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5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5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5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5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5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5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5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5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5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5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5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5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5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5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5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5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5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5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5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5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5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5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5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5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5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5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52" s="107" t="str">
        <f>IF(InTutoring[[#This Row],[Student Full Name]]=" ","",COUNTIF(InTutoring[[#This Row],[BOY Benchmark]:[Unit 1 Post-Test 5]],"Yes"))</f>
        <v/>
      </c>
      <c r="AT52" s="107" t="str">
        <f>IF(InTutoring[[#This Row],[Student Full Name]]=" ","",COUNTIF(InTutoring[[#This Row],[Unit 1 Assessment]:[Unit 2 Post-Test 5]],"Yes"))</f>
        <v/>
      </c>
      <c r="AU52" s="107" t="str">
        <f>IF(InTutoring[[#This Row],[Student Full Name]]=" ","",COUNTIF(InTutoring[[#This Row],[Unit 2 Assessment]:[Unit 3 Post-Test 5]],"Yes"))</f>
        <v/>
      </c>
      <c r="AV52" s="107" t="str">
        <f>IF(InTutoring[[#This Row],[Student Full Name]]=" ","",COUNTIF(InTutoring[[#This Row],[Unit 3 Assessment]:[Unit 4 Post-Test 5]],"Yes"))</f>
        <v/>
      </c>
      <c r="AW52" s="107" t="str">
        <f>IF(InTutoring[[#This Row],[Student Full Name]]=" ","",COUNTIF(InTutoring[[#This Row],[Unit 4 Assessment]:[Unit 5 Post-Test 5]],"Yes"))</f>
        <v/>
      </c>
      <c r="AX52" s="107" t="str">
        <f>IF(InTutoring[[#This Row],[Student Full Name]]=" ","",COUNTIF(InTutoring[[#This Row],[Unit 5 Assessment]:[Unit 6 Post-Test 5]],"Yes"))</f>
        <v/>
      </c>
      <c r="AY52" s="107" t="str">
        <f>IF(InTutoring[[#This Row],[Student Full Name]]=" ","",IF(InTutoring[[#This Row],[Unit 1 Weeks in Tutoring]]&gt;0,"Yes","No"))</f>
        <v/>
      </c>
      <c r="AZ52" s="107" t="str">
        <f>IF(InTutoring[[#This Row],[Student Full Name]]=" ","",IF(InTutoring[[#This Row],[Unit 2 Weeks in Tutoring]]&gt;0,"Yes","No"))</f>
        <v/>
      </c>
      <c r="BA52" s="107" t="str">
        <f>IF(InTutoring[[#This Row],[Student Full Name]]=" ","",IF(InTutoring[[#This Row],[Unit 3 Weeks in Tutoring]]&gt;0,"Yes","No"))</f>
        <v/>
      </c>
      <c r="BB52" s="107" t="str">
        <f>IF(InTutoring[[#This Row],[Student Full Name]]=" ","",IF(InTutoring[[#This Row],[Unit 4 Weeks in Tutoring]]&gt;0,"Yes","No"))</f>
        <v/>
      </c>
      <c r="BC52" s="107" t="str">
        <f>IF(InTutoring[[#This Row],[Student Full Name]]=" ","",IF(InTutoring[[#This Row],[Unit 5 Weeks in Tutoring]]&gt;0,"Yes","No"))</f>
        <v/>
      </c>
      <c r="BD52" s="107" t="str">
        <f>IF(InTutoring[[#This Row],[Student Full Name]]=" ","",IF(InTutoring[[#This Row],[Unit 6 Weeks in Tutoring]]&gt;0,"Yes","No"))</f>
        <v/>
      </c>
      <c r="BE5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5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5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5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5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5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5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52" s="107" t="str">
        <f>IF(InTutoring[[#This Row],[Student Full Name]]=" ","",IF(COUNTIF(InTutoring[[#This Row],[Unit 1 Needed Tutoring]:[Unit 6 Needed Tutoring]],"Yes")&gt;0,"Yes","No"))</f>
        <v/>
      </c>
      <c r="BM5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5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53" spans="1:66" ht="14.25" x14ac:dyDescent="0.2">
      <c r="A53" s="40" t="str">
        <f>StudentInfo[[#This Row],[Student Full Name]]</f>
        <v xml:space="preserve"> </v>
      </c>
      <c r="B5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5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Benchmark]]&lt;=Settings!F57),"Yes","No"))))</f>
        <v/>
      </c>
      <c r="D5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5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5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5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5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5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5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5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5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5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5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5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5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5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5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5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5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5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5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5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5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5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5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5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5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5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5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5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5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5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5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5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5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5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5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5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5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5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5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5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5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53" s="107" t="str">
        <f>IF(InTutoring[[#This Row],[Student Full Name]]=" ","",COUNTIF(InTutoring[[#This Row],[BOY Benchmark]:[Unit 1 Post-Test 5]],"Yes"))</f>
        <v/>
      </c>
      <c r="AT53" s="107" t="str">
        <f>IF(InTutoring[[#This Row],[Student Full Name]]=" ","",COUNTIF(InTutoring[[#This Row],[Unit 1 Assessment]:[Unit 2 Post-Test 5]],"Yes"))</f>
        <v/>
      </c>
      <c r="AU53" s="107" t="str">
        <f>IF(InTutoring[[#This Row],[Student Full Name]]=" ","",COUNTIF(InTutoring[[#This Row],[Unit 2 Assessment]:[Unit 3 Post-Test 5]],"Yes"))</f>
        <v/>
      </c>
      <c r="AV53" s="107" t="str">
        <f>IF(InTutoring[[#This Row],[Student Full Name]]=" ","",COUNTIF(InTutoring[[#This Row],[Unit 3 Assessment]:[Unit 4 Post-Test 5]],"Yes"))</f>
        <v/>
      </c>
      <c r="AW53" s="107" t="str">
        <f>IF(InTutoring[[#This Row],[Student Full Name]]=" ","",COUNTIF(InTutoring[[#This Row],[Unit 4 Assessment]:[Unit 5 Post-Test 5]],"Yes"))</f>
        <v/>
      </c>
      <c r="AX53" s="107" t="str">
        <f>IF(InTutoring[[#This Row],[Student Full Name]]=" ","",COUNTIF(InTutoring[[#This Row],[Unit 5 Assessment]:[Unit 6 Post-Test 5]],"Yes"))</f>
        <v/>
      </c>
      <c r="AY53" s="107" t="str">
        <f>IF(InTutoring[[#This Row],[Student Full Name]]=" ","",IF(InTutoring[[#This Row],[Unit 1 Weeks in Tutoring]]&gt;0,"Yes","No"))</f>
        <v/>
      </c>
      <c r="AZ53" s="107" t="str">
        <f>IF(InTutoring[[#This Row],[Student Full Name]]=" ","",IF(InTutoring[[#This Row],[Unit 2 Weeks in Tutoring]]&gt;0,"Yes","No"))</f>
        <v/>
      </c>
      <c r="BA53" s="107" t="str">
        <f>IF(InTutoring[[#This Row],[Student Full Name]]=" ","",IF(InTutoring[[#This Row],[Unit 3 Weeks in Tutoring]]&gt;0,"Yes","No"))</f>
        <v/>
      </c>
      <c r="BB53" s="107" t="str">
        <f>IF(InTutoring[[#This Row],[Student Full Name]]=" ","",IF(InTutoring[[#This Row],[Unit 4 Weeks in Tutoring]]&gt;0,"Yes","No"))</f>
        <v/>
      </c>
      <c r="BC53" s="107" t="str">
        <f>IF(InTutoring[[#This Row],[Student Full Name]]=" ","",IF(InTutoring[[#This Row],[Unit 5 Weeks in Tutoring]]&gt;0,"Yes","No"))</f>
        <v/>
      </c>
      <c r="BD53" s="107" t="str">
        <f>IF(InTutoring[[#This Row],[Student Full Name]]=" ","",IF(InTutoring[[#This Row],[Unit 6 Weeks in Tutoring]]&gt;0,"Yes","No"))</f>
        <v/>
      </c>
      <c r="BE5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5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5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5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5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5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5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53" s="107" t="str">
        <f>IF(InTutoring[[#This Row],[Student Full Name]]=" ","",IF(COUNTIF(InTutoring[[#This Row],[Unit 1 Needed Tutoring]:[Unit 6 Needed Tutoring]],"Yes")&gt;0,"Yes","No"))</f>
        <v/>
      </c>
      <c r="BM5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5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54" spans="1:66" ht="14.25" x14ac:dyDescent="0.2">
      <c r="A54" s="40" t="str">
        <f>StudentInfo[[#This Row],[Student Full Name]]</f>
        <v xml:space="preserve"> </v>
      </c>
      <c r="B5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5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Benchmark]]&lt;=Settings!F58),"Yes","No"))))</f>
        <v/>
      </c>
      <c r="D5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5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5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5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5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5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5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5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5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5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5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5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5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5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5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5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5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5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5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5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5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5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5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5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5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5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5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5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5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5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5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5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5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5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5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5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5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5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5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5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5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54" s="107" t="str">
        <f>IF(InTutoring[[#This Row],[Student Full Name]]=" ","",COUNTIF(InTutoring[[#This Row],[BOY Benchmark]:[Unit 1 Post-Test 5]],"Yes"))</f>
        <v/>
      </c>
      <c r="AT54" s="107" t="str">
        <f>IF(InTutoring[[#This Row],[Student Full Name]]=" ","",COUNTIF(InTutoring[[#This Row],[Unit 1 Assessment]:[Unit 2 Post-Test 5]],"Yes"))</f>
        <v/>
      </c>
      <c r="AU54" s="107" t="str">
        <f>IF(InTutoring[[#This Row],[Student Full Name]]=" ","",COUNTIF(InTutoring[[#This Row],[Unit 2 Assessment]:[Unit 3 Post-Test 5]],"Yes"))</f>
        <v/>
      </c>
      <c r="AV54" s="107" t="str">
        <f>IF(InTutoring[[#This Row],[Student Full Name]]=" ","",COUNTIF(InTutoring[[#This Row],[Unit 3 Assessment]:[Unit 4 Post-Test 5]],"Yes"))</f>
        <v/>
      </c>
      <c r="AW54" s="107" t="str">
        <f>IF(InTutoring[[#This Row],[Student Full Name]]=" ","",COUNTIF(InTutoring[[#This Row],[Unit 4 Assessment]:[Unit 5 Post-Test 5]],"Yes"))</f>
        <v/>
      </c>
      <c r="AX54" s="107" t="str">
        <f>IF(InTutoring[[#This Row],[Student Full Name]]=" ","",COUNTIF(InTutoring[[#This Row],[Unit 5 Assessment]:[Unit 6 Post-Test 5]],"Yes"))</f>
        <v/>
      </c>
      <c r="AY54" s="107" t="str">
        <f>IF(InTutoring[[#This Row],[Student Full Name]]=" ","",IF(InTutoring[[#This Row],[Unit 1 Weeks in Tutoring]]&gt;0,"Yes","No"))</f>
        <v/>
      </c>
      <c r="AZ54" s="107" t="str">
        <f>IF(InTutoring[[#This Row],[Student Full Name]]=" ","",IF(InTutoring[[#This Row],[Unit 2 Weeks in Tutoring]]&gt;0,"Yes","No"))</f>
        <v/>
      </c>
      <c r="BA54" s="107" t="str">
        <f>IF(InTutoring[[#This Row],[Student Full Name]]=" ","",IF(InTutoring[[#This Row],[Unit 3 Weeks in Tutoring]]&gt;0,"Yes","No"))</f>
        <v/>
      </c>
      <c r="BB54" s="107" t="str">
        <f>IF(InTutoring[[#This Row],[Student Full Name]]=" ","",IF(InTutoring[[#This Row],[Unit 4 Weeks in Tutoring]]&gt;0,"Yes","No"))</f>
        <v/>
      </c>
      <c r="BC54" s="107" t="str">
        <f>IF(InTutoring[[#This Row],[Student Full Name]]=" ","",IF(InTutoring[[#This Row],[Unit 5 Weeks in Tutoring]]&gt;0,"Yes","No"))</f>
        <v/>
      </c>
      <c r="BD54" s="107" t="str">
        <f>IF(InTutoring[[#This Row],[Student Full Name]]=" ","",IF(InTutoring[[#This Row],[Unit 6 Weeks in Tutoring]]&gt;0,"Yes","No"))</f>
        <v/>
      </c>
      <c r="BE5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5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5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5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5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5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5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54" s="107" t="str">
        <f>IF(InTutoring[[#This Row],[Student Full Name]]=" ","",IF(COUNTIF(InTutoring[[#This Row],[Unit 1 Needed Tutoring]:[Unit 6 Needed Tutoring]],"Yes")&gt;0,"Yes","No"))</f>
        <v/>
      </c>
      <c r="BM5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5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55" spans="1:66" ht="14.25" x14ac:dyDescent="0.2">
      <c r="A55" s="40" t="str">
        <f>StudentInfo[[#This Row],[Student Full Name]]</f>
        <v xml:space="preserve"> </v>
      </c>
      <c r="B5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5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Benchmark]]&lt;=Settings!F59),"Yes","No"))))</f>
        <v/>
      </c>
      <c r="D5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5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5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5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5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5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5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5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5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5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5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5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5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5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5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5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5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5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5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5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5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5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5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5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5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5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5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5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5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5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5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5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5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5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5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5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5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5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5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5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5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55" s="107" t="str">
        <f>IF(InTutoring[[#This Row],[Student Full Name]]=" ","",COUNTIF(InTutoring[[#This Row],[BOY Benchmark]:[Unit 1 Post-Test 5]],"Yes"))</f>
        <v/>
      </c>
      <c r="AT55" s="107" t="str">
        <f>IF(InTutoring[[#This Row],[Student Full Name]]=" ","",COUNTIF(InTutoring[[#This Row],[Unit 1 Assessment]:[Unit 2 Post-Test 5]],"Yes"))</f>
        <v/>
      </c>
      <c r="AU55" s="107" t="str">
        <f>IF(InTutoring[[#This Row],[Student Full Name]]=" ","",COUNTIF(InTutoring[[#This Row],[Unit 2 Assessment]:[Unit 3 Post-Test 5]],"Yes"))</f>
        <v/>
      </c>
      <c r="AV55" s="107" t="str">
        <f>IF(InTutoring[[#This Row],[Student Full Name]]=" ","",COUNTIF(InTutoring[[#This Row],[Unit 3 Assessment]:[Unit 4 Post-Test 5]],"Yes"))</f>
        <v/>
      </c>
      <c r="AW55" s="107" t="str">
        <f>IF(InTutoring[[#This Row],[Student Full Name]]=" ","",COUNTIF(InTutoring[[#This Row],[Unit 4 Assessment]:[Unit 5 Post-Test 5]],"Yes"))</f>
        <v/>
      </c>
      <c r="AX55" s="107" t="str">
        <f>IF(InTutoring[[#This Row],[Student Full Name]]=" ","",COUNTIF(InTutoring[[#This Row],[Unit 5 Assessment]:[Unit 6 Post-Test 5]],"Yes"))</f>
        <v/>
      </c>
      <c r="AY55" s="107" t="str">
        <f>IF(InTutoring[[#This Row],[Student Full Name]]=" ","",IF(InTutoring[[#This Row],[Unit 1 Weeks in Tutoring]]&gt;0,"Yes","No"))</f>
        <v/>
      </c>
      <c r="AZ55" s="107" t="str">
        <f>IF(InTutoring[[#This Row],[Student Full Name]]=" ","",IF(InTutoring[[#This Row],[Unit 2 Weeks in Tutoring]]&gt;0,"Yes","No"))</f>
        <v/>
      </c>
      <c r="BA55" s="107" t="str">
        <f>IF(InTutoring[[#This Row],[Student Full Name]]=" ","",IF(InTutoring[[#This Row],[Unit 3 Weeks in Tutoring]]&gt;0,"Yes","No"))</f>
        <v/>
      </c>
      <c r="BB55" s="107" t="str">
        <f>IF(InTutoring[[#This Row],[Student Full Name]]=" ","",IF(InTutoring[[#This Row],[Unit 4 Weeks in Tutoring]]&gt;0,"Yes","No"))</f>
        <v/>
      </c>
      <c r="BC55" s="107" t="str">
        <f>IF(InTutoring[[#This Row],[Student Full Name]]=" ","",IF(InTutoring[[#This Row],[Unit 5 Weeks in Tutoring]]&gt;0,"Yes","No"))</f>
        <v/>
      </c>
      <c r="BD55" s="107" t="str">
        <f>IF(InTutoring[[#This Row],[Student Full Name]]=" ","",IF(InTutoring[[#This Row],[Unit 6 Weeks in Tutoring]]&gt;0,"Yes","No"))</f>
        <v/>
      </c>
      <c r="BE5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5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5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5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5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5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5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55" s="107" t="str">
        <f>IF(InTutoring[[#This Row],[Student Full Name]]=" ","",IF(COUNTIF(InTutoring[[#This Row],[Unit 1 Needed Tutoring]:[Unit 6 Needed Tutoring]],"Yes")&gt;0,"Yes","No"))</f>
        <v/>
      </c>
      <c r="BM5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5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56" spans="1:66" ht="14.25" x14ac:dyDescent="0.2">
      <c r="A56" s="40" t="str">
        <f>StudentInfo[[#This Row],[Student Full Name]]</f>
        <v xml:space="preserve"> </v>
      </c>
      <c r="B5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5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Benchmark]]&lt;=Settings!F60),"Yes","No"))))</f>
        <v/>
      </c>
      <c r="D5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5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5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5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5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5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5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5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5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5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5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5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5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5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5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5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5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5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5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5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5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5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5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5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5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5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5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5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5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5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5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5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5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5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5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5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5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5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5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5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5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56" s="107" t="str">
        <f>IF(InTutoring[[#This Row],[Student Full Name]]=" ","",COUNTIF(InTutoring[[#This Row],[BOY Benchmark]:[Unit 1 Post-Test 5]],"Yes"))</f>
        <v/>
      </c>
      <c r="AT56" s="107" t="str">
        <f>IF(InTutoring[[#This Row],[Student Full Name]]=" ","",COUNTIF(InTutoring[[#This Row],[Unit 1 Assessment]:[Unit 2 Post-Test 5]],"Yes"))</f>
        <v/>
      </c>
      <c r="AU56" s="107" t="str">
        <f>IF(InTutoring[[#This Row],[Student Full Name]]=" ","",COUNTIF(InTutoring[[#This Row],[Unit 2 Assessment]:[Unit 3 Post-Test 5]],"Yes"))</f>
        <v/>
      </c>
      <c r="AV56" s="107" t="str">
        <f>IF(InTutoring[[#This Row],[Student Full Name]]=" ","",COUNTIF(InTutoring[[#This Row],[Unit 3 Assessment]:[Unit 4 Post-Test 5]],"Yes"))</f>
        <v/>
      </c>
      <c r="AW56" s="107" t="str">
        <f>IF(InTutoring[[#This Row],[Student Full Name]]=" ","",COUNTIF(InTutoring[[#This Row],[Unit 4 Assessment]:[Unit 5 Post-Test 5]],"Yes"))</f>
        <v/>
      </c>
      <c r="AX56" s="107" t="str">
        <f>IF(InTutoring[[#This Row],[Student Full Name]]=" ","",COUNTIF(InTutoring[[#This Row],[Unit 5 Assessment]:[Unit 6 Post-Test 5]],"Yes"))</f>
        <v/>
      </c>
      <c r="AY56" s="107" t="str">
        <f>IF(InTutoring[[#This Row],[Student Full Name]]=" ","",IF(InTutoring[[#This Row],[Unit 1 Weeks in Tutoring]]&gt;0,"Yes","No"))</f>
        <v/>
      </c>
      <c r="AZ56" s="107" t="str">
        <f>IF(InTutoring[[#This Row],[Student Full Name]]=" ","",IF(InTutoring[[#This Row],[Unit 2 Weeks in Tutoring]]&gt;0,"Yes","No"))</f>
        <v/>
      </c>
      <c r="BA56" s="107" t="str">
        <f>IF(InTutoring[[#This Row],[Student Full Name]]=" ","",IF(InTutoring[[#This Row],[Unit 3 Weeks in Tutoring]]&gt;0,"Yes","No"))</f>
        <v/>
      </c>
      <c r="BB56" s="107" t="str">
        <f>IF(InTutoring[[#This Row],[Student Full Name]]=" ","",IF(InTutoring[[#This Row],[Unit 4 Weeks in Tutoring]]&gt;0,"Yes","No"))</f>
        <v/>
      </c>
      <c r="BC56" s="107" t="str">
        <f>IF(InTutoring[[#This Row],[Student Full Name]]=" ","",IF(InTutoring[[#This Row],[Unit 5 Weeks in Tutoring]]&gt;0,"Yes","No"))</f>
        <v/>
      </c>
      <c r="BD56" s="107" t="str">
        <f>IF(InTutoring[[#This Row],[Student Full Name]]=" ","",IF(InTutoring[[#This Row],[Unit 6 Weeks in Tutoring]]&gt;0,"Yes","No"))</f>
        <v/>
      </c>
      <c r="BE5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5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5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5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5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5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5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56" s="107" t="str">
        <f>IF(InTutoring[[#This Row],[Student Full Name]]=" ","",IF(COUNTIF(InTutoring[[#This Row],[Unit 1 Needed Tutoring]:[Unit 6 Needed Tutoring]],"Yes")&gt;0,"Yes","No"))</f>
        <v/>
      </c>
      <c r="BM5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5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57" spans="1:66" ht="14.25" x14ac:dyDescent="0.2">
      <c r="A57" s="40" t="str">
        <f>StudentInfo[[#This Row],[Student Full Name]]</f>
        <v xml:space="preserve"> </v>
      </c>
      <c r="B5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5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Benchmark]]&lt;=Settings!F61),"Yes","No"))))</f>
        <v/>
      </c>
      <c r="D5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5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5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5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5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5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5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5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5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5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5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5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5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5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5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5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5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5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5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5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5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5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5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5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5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5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5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5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5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5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5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5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5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5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5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5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5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5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5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5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5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57" s="107" t="str">
        <f>IF(InTutoring[[#This Row],[Student Full Name]]=" ","",COUNTIF(InTutoring[[#This Row],[BOY Benchmark]:[Unit 1 Post-Test 5]],"Yes"))</f>
        <v/>
      </c>
      <c r="AT57" s="107" t="str">
        <f>IF(InTutoring[[#This Row],[Student Full Name]]=" ","",COUNTIF(InTutoring[[#This Row],[Unit 1 Assessment]:[Unit 2 Post-Test 5]],"Yes"))</f>
        <v/>
      </c>
      <c r="AU57" s="107" t="str">
        <f>IF(InTutoring[[#This Row],[Student Full Name]]=" ","",COUNTIF(InTutoring[[#This Row],[Unit 2 Assessment]:[Unit 3 Post-Test 5]],"Yes"))</f>
        <v/>
      </c>
      <c r="AV57" s="107" t="str">
        <f>IF(InTutoring[[#This Row],[Student Full Name]]=" ","",COUNTIF(InTutoring[[#This Row],[Unit 3 Assessment]:[Unit 4 Post-Test 5]],"Yes"))</f>
        <v/>
      </c>
      <c r="AW57" s="107" t="str">
        <f>IF(InTutoring[[#This Row],[Student Full Name]]=" ","",COUNTIF(InTutoring[[#This Row],[Unit 4 Assessment]:[Unit 5 Post-Test 5]],"Yes"))</f>
        <v/>
      </c>
      <c r="AX57" s="107" t="str">
        <f>IF(InTutoring[[#This Row],[Student Full Name]]=" ","",COUNTIF(InTutoring[[#This Row],[Unit 5 Assessment]:[Unit 6 Post-Test 5]],"Yes"))</f>
        <v/>
      </c>
      <c r="AY57" s="107" t="str">
        <f>IF(InTutoring[[#This Row],[Student Full Name]]=" ","",IF(InTutoring[[#This Row],[Unit 1 Weeks in Tutoring]]&gt;0,"Yes","No"))</f>
        <v/>
      </c>
      <c r="AZ57" s="107" t="str">
        <f>IF(InTutoring[[#This Row],[Student Full Name]]=" ","",IF(InTutoring[[#This Row],[Unit 2 Weeks in Tutoring]]&gt;0,"Yes","No"))</f>
        <v/>
      </c>
      <c r="BA57" s="107" t="str">
        <f>IF(InTutoring[[#This Row],[Student Full Name]]=" ","",IF(InTutoring[[#This Row],[Unit 3 Weeks in Tutoring]]&gt;0,"Yes","No"))</f>
        <v/>
      </c>
      <c r="BB57" s="107" t="str">
        <f>IF(InTutoring[[#This Row],[Student Full Name]]=" ","",IF(InTutoring[[#This Row],[Unit 4 Weeks in Tutoring]]&gt;0,"Yes","No"))</f>
        <v/>
      </c>
      <c r="BC57" s="107" t="str">
        <f>IF(InTutoring[[#This Row],[Student Full Name]]=" ","",IF(InTutoring[[#This Row],[Unit 5 Weeks in Tutoring]]&gt;0,"Yes","No"))</f>
        <v/>
      </c>
      <c r="BD57" s="107" t="str">
        <f>IF(InTutoring[[#This Row],[Student Full Name]]=" ","",IF(InTutoring[[#This Row],[Unit 6 Weeks in Tutoring]]&gt;0,"Yes","No"))</f>
        <v/>
      </c>
      <c r="BE5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5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5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5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5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5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5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57" s="107" t="str">
        <f>IF(InTutoring[[#This Row],[Student Full Name]]=" ","",IF(COUNTIF(InTutoring[[#This Row],[Unit 1 Needed Tutoring]:[Unit 6 Needed Tutoring]],"Yes")&gt;0,"Yes","No"))</f>
        <v/>
      </c>
      <c r="BM5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5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58" spans="1:66" ht="14.25" x14ac:dyDescent="0.2">
      <c r="A58" s="40" t="str">
        <f>StudentInfo[[#This Row],[Student Full Name]]</f>
        <v xml:space="preserve"> </v>
      </c>
      <c r="B5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5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Benchmark]]&lt;=Settings!F62),"Yes","No"))))</f>
        <v/>
      </c>
      <c r="D5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5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5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5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5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5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5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5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5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5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5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5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5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5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5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5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5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5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5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5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5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5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5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5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5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5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5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5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5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5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5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5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5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5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5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5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5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5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5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5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5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58" s="107" t="str">
        <f>IF(InTutoring[[#This Row],[Student Full Name]]=" ","",COUNTIF(InTutoring[[#This Row],[BOY Benchmark]:[Unit 1 Post-Test 5]],"Yes"))</f>
        <v/>
      </c>
      <c r="AT58" s="107" t="str">
        <f>IF(InTutoring[[#This Row],[Student Full Name]]=" ","",COUNTIF(InTutoring[[#This Row],[Unit 1 Assessment]:[Unit 2 Post-Test 5]],"Yes"))</f>
        <v/>
      </c>
      <c r="AU58" s="107" t="str">
        <f>IF(InTutoring[[#This Row],[Student Full Name]]=" ","",COUNTIF(InTutoring[[#This Row],[Unit 2 Assessment]:[Unit 3 Post-Test 5]],"Yes"))</f>
        <v/>
      </c>
      <c r="AV58" s="107" t="str">
        <f>IF(InTutoring[[#This Row],[Student Full Name]]=" ","",COUNTIF(InTutoring[[#This Row],[Unit 3 Assessment]:[Unit 4 Post-Test 5]],"Yes"))</f>
        <v/>
      </c>
      <c r="AW58" s="107" t="str">
        <f>IF(InTutoring[[#This Row],[Student Full Name]]=" ","",COUNTIF(InTutoring[[#This Row],[Unit 4 Assessment]:[Unit 5 Post-Test 5]],"Yes"))</f>
        <v/>
      </c>
      <c r="AX58" s="107" t="str">
        <f>IF(InTutoring[[#This Row],[Student Full Name]]=" ","",COUNTIF(InTutoring[[#This Row],[Unit 5 Assessment]:[Unit 6 Post-Test 5]],"Yes"))</f>
        <v/>
      </c>
      <c r="AY58" s="107" t="str">
        <f>IF(InTutoring[[#This Row],[Student Full Name]]=" ","",IF(InTutoring[[#This Row],[Unit 1 Weeks in Tutoring]]&gt;0,"Yes","No"))</f>
        <v/>
      </c>
      <c r="AZ58" s="107" t="str">
        <f>IF(InTutoring[[#This Row],[Student Full Name]]=" ","",IF(InTutoring[[#This Row],[Unit 2 Weeks in Tutoring]]&gt;0,"Yes","No"))</f>
        <v/>
      </c>
      <c r="BA58" s="107" t="str">
        <f>IF(InTutoring[[#This Row],[Student Full Name]]=" ","",IF(InTutoring[[#This Row],[Unit 3 Weeks in Tutoring]]&gt;0,"Yes","No"))</f>
        <v/>
      </c>
      <c r="BB58" s="107" t="str">
        <f>IF(InTutoring[[#This Row],[Student Full Name]]=" ","",IF(InTutoring[[#This Row],[Unit 4 Weeks in Tutoring]]&gt;0,"Yes","No"))</f>
        <v/>
      </c>
      <c r="BC58" s="107" t="str">
        <f>IF(InTutoring[[#This Row],[Student Full Name]]=" ","",IF(InTutoring[[#This Row],[Unit 5 Weeks in Tutoring]]&gt;0,"Yes","No"))</f>
        <v/>
      </c>
      <c r="BD58" s="107" t="str">
        <f>IF(InTutoring[[#This Row],[Student Full Name]]=" ","",IF(InTutoring[[#This Row],[Unit 6 Weeks in Tutoring]]&gt;0,"Yes","No"))</f>
        <v/>
      </c>
      <c r="BE5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5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5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5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5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5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5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58" s="107" t="str">
        <f>IF(InTutoring[[#This Row],[Student Full Name]]=" ","",IF(COUNTIF(InTutoring[[#This Row],[Unit 1 Needed Tutoring]:[Unit 6 Needed Tutoring]],"Yes")&gt;0,"Yes","No"))</f>
        <v/>
      </c>
      <c r="BM5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5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59" spans="1:66" ht="14.25" x14ac:dyDescent="0.2">
      <c r="A59" s="40" t="str">
        <f>StudentInfo[[#This Row],[Student Full Name]]</f>
        <v xml:space="preserve"> </v>
      </c>
      <c r="B5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5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Benchmark]]&lt;=Settings!F63),"Yes","No"))))</f>
        <v/>
      </c>
      <c r="D5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5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5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5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5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5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5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5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5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5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5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5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5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5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5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5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5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5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5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5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5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5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5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5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5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5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5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5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5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5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5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5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5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5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5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5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5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5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5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5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5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59" s="107" t="str">
        <f>IF(InTutoring[[#This Row],[Student Full Name]]=" ","",COUNTIF(InTutoring[[#This Row],[BOY Benchmark]:[Unit 1 Post-Test 5]],"Yes"))</f>
        <v/>
      </c>
      <c r="AT59" s="107" t="str">
        <f>IF(InTutoring[[#This Row],[Student Full Name]]=" ","",COUNTIF(InTutoring[[#This Row],[Unit 1 Assessment]:[Unit 2 Post-Test 5]],"Yes"))</f>
        <v/>
      </c>
      <c r="AU59" s="107" t="str">
        <f>IF(InTutoring[[#This Row],[Student Full Name]]=" ","",COUNTIF(InTutoring[[#This Row],[Unit 2 Assessment]:[Unit 3 Post-Test 5]],"Yes"))</f>
        <v/>
      </c>
      <c r="AV59" s="107" t="str">
        <f>IF(InTutoring[[#This Row],[Student Full Name]]=" ","",COUNTIF(InTutoring[[#This Row],[Unit 3 Assessment]:[Unit 4 Post-Test 5]],"Yes"))</f>
        <v/>
      </c>
      <c r="AW59" s="107" t="str">
        <f>IF(InTutoring[[#This Row],[Student Full Name]]=" ","",COUNTIF(InTutoring[[#This Row],[Unit 4 Assessment]:[Unit 5 Post-Test 5]],"Yes"))</f>
        <v/>
      </c>
      <c r="AX59" s="107" t="str">
        <f>IF(InTutoring[[#This Row],[Student Full Name]]=" ","",COUNTIF(InTutoring[[#This Row],[Unit 5 Assessment]:[Unit 6 Post-Test 5]],"Yes"))</f>
        <v/>
      </c>
      <c r="AY59" s="107" t="str">
        <f>IF(InTutoring[[#This Row],[Student Full Name]]=" ","",IF(InTutoring[[#This Row],[Unit 1 Weeks in Tutoring]]&gt;0,"Yes","No"))</f>
        <v/>
      </c>
      <c r="AZ59" s="107" t="str">
        <f>IF(InTutoring[[#This Row],[Student Full Name]]=" ","",IF(InTutoring[[#This Row],[Unit 2 Weeks in Tutoring]]&gt;0,"Yes","No"))</f>
        <v/>
      </c>
      <c r="BA59" s="107" t="str">
        <f>IF(InTutoring[[#This Row],[Student Full Name]]=" ","",IF(InTutoring[[#This Row],[Unit 3 Weeks in Tutoring]]&gt;0,"Yes","No"))</f>
        <v/>
      </c>
      <c r="BB59" s="107" t="str">
        <f>IF(InTutoring[[#This Row],[Student Full Name]]=" ","",IF(InTutoring[[#This Row],[Unit 4 Weeks in Tutoring]]&gt;0,"Yes","No"))</f>
        <v/>
      </c>
      <c r="BC59" s="107" t="str">
        <f>IF(InTutoring[[#This Row],[Student Full Name]]=" ","",IF(InTutoring[[#This Row],[Unit 5 Weeks in Tutoring]]&gt;0,"Yes","No"))</f>
        <v/>
      </c>
      <c r="BD59" s="107" t="str">
        <f>IF(InTutoring[[#This Row],[Student Full Name]]=" ","",IF(InTutoring[[#This Row],[Unit 6 Weeks in Tutoring]]&gt;0,"Yes","No"))</f>
        <v/>
      </c>
      <c r="BE5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5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5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5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5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5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5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59" s="107" t="str">
        <f>IF(InTutoring[[#This Row],[Student Full Name]]=" ","",IF(COUNTIF(InTutoring[[#This Row],[Unit 1 Needed Tutoring]:[Unit 6 Needed Tutoring]],"Yes")&gt;0,"Yes","No"))</f>
        <v/>
      </c>
      <c r="BM5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5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60" spans="1:66" ht="14.25" x14ac:dyDescent="0.2">
      <c r="A60" s="40" t="str">
        <f>StudentInfo[[#This Row],[Student Full Name]]</f>
        <v xml:space="preserve"> </v>
      </c>
      <c r="B6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6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Benchmark]]&lt;=Settings!F64),"Yes","No"))))</f>
        <v/>
      </c>
      <c r="D6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6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6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6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6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6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6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6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6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6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6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6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6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6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6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6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6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6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6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6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6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6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6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6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6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6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6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6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6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6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6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6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6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6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6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6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6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6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6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6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6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60" s="107" t="str">
        <f>IF(InTutoring[[#This Row],[Student Full Name]]=" ","",COUNTIF(InTutoring[[#This Row],[BOY Benchmark]:[Unit 1 Post-Test 5]],"Yes"))</f>
        <v/>
      </c>
      <c r="AT60" s="107" t="str">
        <f>IF(InTutoring[[#This Row],[Student Full Name]]=" ","",COUNTIF(InTutoring[[#This Row],[Unit 1 Assessment]:[Unit 2 Post-Test 5]],"Yes"))</f>
        <v/>
      </c>
      <c r="AU60" s="107" t="str">
        <f>IF(InTutoring[[#This Row],[Student Full Name]]=" ","",COUNTIF(InTutoring[[#This Row],[Unit 2 Assessment]:[Unit 3 Post-Test 5]],"Yes"))</f>
        <v/>
      </c>
      <c r="AV60" s="107" t="str">
        <f>IF(InTutoring[[#This Row],[Student Full Name]]=" ","",COUNTIF(InTutoring[[#This Row],[Unit 3 Assessment]:[Unit 4 Post-Test 5]],"Yes"))</f>
        <v/>
      </c>
      <c r="AW60" s="107" t="str">
        <f>IF(InTutoring[[#This Row],[Student Full Name]]=" ","",COUNTIF(InTutoring[[#This Row],[Unit 4 Assessment]:[Unit 5 Post-Test 5]],"Yes"))</f>
        <v/>
      </c>
      <c r="AX60" s="107" t="str">
        <f>IF(InTutoring[[#This Row],[Student Full Name]]=" ","",COUNTIF(InTutoring[[#This Row],[Unit 5 Assessment]:[Unit 6 Post-Test 5]],"Yes"))</f>
        <v/>
      </c>
      <c r="AY60" s="107" t="str">
        <f>IF(InTutoring[[#This Row],[Student Full Name]]=" ","",IF(InTutoring[[#This Row],[Unit 1 Weeks in Tutoring]]&gt;0,"Yes","No"))</f>
        <v/>
      </c>
      <c r="AZ60" s="107" t="str">
        <f>IF(InTutoring[[#This Row],[Student Full Name]]=" ","",IF(InTutoring[[#This Row],[Unit 2 Weeks in Tutoring]]&gt;0,"Yes","No"))</f>
        <v/>
      </c>
      <c r="BA60" s="107" t="str">
        <f>IF(InTutoring[[#This Row],[Student Full Name]]=" ","",IF(InTutoring[[#This Row],[Unit 3 Weeks in Tutoring]]&gt;0,"Yes","No"))</f>
        <v/>
      </c>
      <c r="BB60" s="107" t="str">
        <f>IF(InTutoring[[#This Row],[Student Full Name]]=" ","",IF(InTutoring[[#This Row],[Unit 4 Weeks in Tutoring]]&gt;0,"Yes","No"))</f>
        <v/>
      </c>
      <c r="BC60" s="107" t="str">
        <f>IF(InTutoring[[#This Row],[Student Full Name]]=" ","",IF(InTutoring[[#This Row],[Unit 5 Weeks in Tutoring]]&gt;0,"Yes","No"))</f>
        <v/>
      </c>
      <c r="BD60" s="107" t="str">
        <f>IF(InTutoring[[#This Row],[Student Full Name]]=" ","",IF(InTutoring[[#This Row],[Unit 6 Weeks in Tutoring]]&gt;0,"Yes","No"))</f>
        <v/>
      </c>
      <c r="BE6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6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6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6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6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6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6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60" s="107" t="str">
        <f>IF(InTutoring[[#This Row],[Student Full Name]]=" ","",IF(COUNTIF(InTutoring[[#This Row],[Unit 1 Needed Tutoring]:[Unit 6 Needed Tutoring]],"Yes")&gt;0,"Yes","No"))</f>
        <v/>
      </c>
      <c r="BM6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6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61" spans="1:66" ht="14.25" x14ac:dyDescent="0.2">
      <c r="A61" s="40" t="str">
        <f>StudentInfo[[#This Row],[Student Full Name]]</f>
        <v xml:space="preserve"> </v>
      </c>
      <c r="B6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6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Benchmark]]&lt;=Settings!F65),"Yes","No"))))</f>
        <v/>
      </c>
      <c r="D6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6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6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6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6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6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6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6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6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6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6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6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6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6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6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6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6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6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6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6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6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6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6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6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6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6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6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6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6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6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6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6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6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6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6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6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6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6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6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6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6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61" s="107" t="str">
        <f>IF(InTutoring[[#This Row],[Student Full Name]]=" ","",COUNTIF(InTutoring[[#This Row],[BOY Benchmark]:[Unit 1 Post-Test 5]],"Yes"))</f>
        <v/>
      </c>
      <c r="AT61" s="107" t="str">
        <f>IF(InTutoring[[#This Row],[Student Full Name]]=" ","",COUNTIF(InTutoring[[#This Row],[Unit 1 Assessment]:[Unit 2 Post-Test 5]],"Yes"))</f>
        <v/>
      </c>
      <c r="AU61" s="107" t="str">
        <f>IF(InTutoring[[#This Row],[Student Full Name]]=" ","",COUNTIF(InTutoring[[#This Row],[Unit 2 Assessment]:[Unit 3 Post-Test 5]],"Yes"))</f>
        <v/>
      </c>
      <c r="AV61" s="107" t="str">
        <f>IF(InTutoring[[#This Row],[Student Full Name]]=" ","",COUNTIF(InTutoring[[#This Row],[Unit 3 Assessment]:[Unit 4 Post-Test 5]],"Yes"))</f>
        <v/>
      </c>
      <c r="AW61" s="107" t="str">
        <f>IF(InTutoring[[#This Row],[Student Full Name]]=" ","",COUNTIF(InTutoring[[#This Row],[Unit 4 Assessment]:[Unit 5 Post-Test 5]],"Yes"))</f>
        <v/>
      </c>
      <c r="AX61" s="107" t="str">
        <f>IF(InTutoring[[#This Row],[Student Full Name]]=" ","",COUNTIF(InTutoring[[#This Row],[Unit 5 Assessment]:[Unit 6 Post-Test 5]],"Yes"))</f>
        <v/>
      </c>
      <c r="AY61" s="107" t="str">
        <f>IF(InTutoring[[#This Row],[Student Full Name]]=" ","",IF(InTutoring[[#This Row],[Unit 1 Weeks in Tutoring]]&gt;0,"Yes","No"))</f>
        <v/>
      </c>
      <c r="AZ61" s="107" t="str">
        <f>IF(InTutoring[[#This Row],[Student Full Name]]=" ","",IF(InTutoring[[#This Row],[Unit 2 Weeks in Tutoring]]&gt;0,"Yes","No"))</f>
        <v/>
      </c>
      <c r="BA61" s="107" t="str">
        <f>IF(InTutoring[[#This Row],[Student Full Name]]=" ","",IF(InTutoring[[#This Row],[Unit 3 Weeks in Tutoring]]&gt;0,"Yes","No"))</f>
        <v/>
      </c>
      <c r="BB61" s="107" t="str">
        <f>IF(InTutoring[[#This Row],[Student Full Name]]=" ","",IF(InTutoring[[#This Row],[Unit 4 Weeks in Tutoring]]&gt;0,"Yes","No"))</f>
        <v/>
      </c>
      <c r="BC61" s="107" t="str">
        <f>IF(InTutoring[[#This Row],[Student Full Name]]=" ","",IF(InTutoring[[#This Row],[Unit 5 Weeks in Tutoring]]&gt;0,"Yes","No"))</f>
        <v/>
      </c>
      <c r="BD61" s="107" t="str">
        <f>IF(InTutoring[[#This Row],[Student Full Name]]=" ","",IF(InTutoring[[#This Row],[Unit 6 Weeks in Tutoring]]&gt;0,"Yes","No"))</f>
        <v/>
      </c>
      <c r="BE6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6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6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6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6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6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6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61" s="107" t="str">
        <f>IF(InTutoring[[#This Row],[Student Full Name]]=" ","",IF(COUNTIF(InTutoring[[#This Row],[Unit 1 Needed Tutoring]:[Unit 6 Needed Tutoring]],"Yes")&gt;0,"Yes","No"))</f>
        <v/>
      </c>
      <c r="BM6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6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62" spans="1:66" ht="14.25" x14ac:dyDescent="0.2">
      <c r="A62" s="40" t="str">
        <f>StudentInfo[[#This Row],[Student Full Name]]</f>
        <v xml:space="preserve"> </v>
      </c>
      <c r="B6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6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Benchmark]]&lt;=Settings!F66),"Yes","No"))))</f>
        <v/>
      </c>
      <c r="D6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6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6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6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6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6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6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6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6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6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6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6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6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6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6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6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6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6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6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6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6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6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6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6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6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6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6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6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6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6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6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6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6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6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6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6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6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6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6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6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6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62" s="107" t="str">
        <f>IF(InTutoring[[#This Row],[Student Full Name]]=" ","",COUNTIF(InTutoring[[#This Row],[BOY Benchmark]:[Unit 1 Post-Test 5]],"Yes"))</f>
        <v/>
      </c>
      <c r="AT62" s="107" t="str">
        <f>IF(InTutoring[[#This Row],[Student Full Name]]=" ","",COUNTIF(InTutoring[[#This Row],[Unit 1 Assessment]:[Unit 2 Post-Test 5]],"Yes"))</f>
        <v/>
      </c>
      <c r="AU62" s="107" t="str">
        <f>IF(InTutoring[[#This Row],[Student Full Name]]=" ","",COUNTIF(InTutoring[[#This Row],[Unit 2 Assessment]:[Unit 3 Post-Test 5]],"Yes"))</f>
        <v/>
      </c>
      <c r="AV62" s="107" t="str">
        <f>IF(InTutoring[[#This Row],[Student Full Name]]=" ","",COUNTIF(InTutoring[[#This Row],[Unit 3 Assessment]:[Unit 4 Post-Test 5]],"Yes"))</f>
        <v/>
      </c>
      <c r="AW62" s="107" t="str">
        <f>IF(InTutoring[[#This Row],[Student Full Name]]=" ","",COUNTIF(InTutoring[[#This Row],[Unit 4 Assessment]:[Unit 5 Post-Test 5]],"Yes"))</f>
        <v/>
      </c>
      <c r="AX62" s="107" t="str">
        <f>IF(InTutoring[[#This Row],[Student Full Name]]=" ","",COUNTIF(InTutoring[[#This Row],[Unit 5 Assessment]:[Unit 6 Post-Test 5]],"Yes"))</f>
        <v/>
      </c>
      <c r="AY62" s="107" t="str">
        <f>IF(InTutoring[[#This Row],[Student Full Name]]=" ","",IF(InTutoring[[#This Row],[Unit 1 Weeks in Tutoring]]&gt;0,"Yes","No"))</f>
        <v/>
      </c>
      <c r="AZ62" s="107" t="str">
        <f>IF(InTutoring[[#This Row],[Student Full Name]]=" ","",IF(InTutoring[[#This Row],[Unit 2 Weeks in Tutoring]]&gt;0,"Yes","No"))</f>
        <v/>
      </c>
      <c r="BA62" s="107" t="str">
        <f>IF(InTutoring[[#This Row],[Student Full Name]]=" ","",IF(InTutoring[[#This Row],[Unit 3 Weeks in Tutoring]]&gt;0,"Yes","No"))</f>
        <v/>
      </c>
      <c r="BB62" s="107" t="str">
        <f>IF(InTutoring[[#This Row],[Student Full Name]]=" ","",IF(InTutoring[[#This Row],[Unit 4 Weeks in Tutoring]]&gt;0,"Yes","No"))</f>
        <v/>
      </c>
      <c r="BC62" s="107" t="str">
        <f>IF(InTutoring[[#This Row],[Student Full Name]]=" ","",IF(InTutoring[[#This Row],[Unit 5 Weeks in Tutoring]]&gt;0,"Yes","No"))</f>
        <v/>
      </c>
      <c r="BD62" s="107" t="str">
        <f>IF(InTutoring[[#This Row],[Student Full Name]]=" ","",IF(InTutoring[[#This Row],[Unit 6 Weeks in Tutoring]]&gt;0,"Yes","No"))</f>
        <v/>
      </c>
      <c r="BE6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6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6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6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6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6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6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62" s="107" t="str">
        <f>IF(InTutoring[[#This Row],[Student Full Name]]=" ","",IF(COUNTIF(InTutoring[[#This Row],[Unit 1 Needed Tutoring]:[Unit 6 Needed Tutoring]],"Yes")&gt;0,"Yes","No"))</f>
        <v/>
      </c>
      <c r="BM6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6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63" spans="1:66" ht="14.25" x14ac:dyDescent="0.2">
      <c r="A63" s="40" t="str">
        <f>StudentInfo[[#This Row],[Student Full Name]]</f>
        <v xml:space="preserve"> </v>
      </c>
      <c r="B6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6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Benchmark]]&lt;=Settings!F67),"Yes","No"))))</f>
        <v/>
      </c>
      <c r="D6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6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6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6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6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6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6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6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6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6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6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6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6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6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6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6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6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6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6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6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6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6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6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6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6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6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6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6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6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6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6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6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6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6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6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6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6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6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6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6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6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63" s="107" t="str">
        <f>IF(InTutoring[[#This Row],[Student Full Name]]=" ","",COUNTIF(InTutoring[[#This Row],[BOY Benchmark]:[Unit 1 Post-Test 5]],"Yes"))</f>
        <v/>
      </c>
      <c r="AT63" s="107" t="str">
        <f>IF(InTutoring[[#This Row],[Student Full Name]]=" ","",COUNTIF(InTutoring[[#This Row],[Unit 1 Assessment]:[Unit 2 Post-Test 5]],"Yes"))</f>
        <v/>
      </c>
      <c r="AU63" s="107" t="str">
        <f>IF(InTutoring[[#This Row],[Student Full Name]]=" ","",COUNTIF(InTutoring[[#This Row],[Unit 2 Assessment]:[Unit 3 Post-Test 5]],"Yes"))</f>
        <v/>
      </c>
      <c r="AV63" s="107" t="str">
        <f>IF(InTutoring[[#This Row],[Student Full Name]]=" ","",COUNTIF(InTutoring[[#This Row],[Unit 3 Assessment]:[Unit 4 Post-Test 5]],"Yes"))</f>
        <v/>
      </c>
      <c r="AW63" s="107" t="str">
        <f>IF(InTutoring[[#This Row],[Student Full Name]]=" ","",COUNTIF(InTutoring[[#This Row],[Unit 4 Assessment]:[Unit 5 Post-Test 5]],"Yes"))</f>
        <v/>
      </c>
      <c r="AX63" s="107" t="str">
        <f>IF(InTutoring[[#This Row],[Student Full Name]]=" ","",COUNTIF(InTutoring[[#This Row],[Unit 5 Assessment]:[Unit 6 Post-Test 5]],"Yes"))</f>
        <v/>
      </c>
      <c r="AY63" s="107" t="str">
        <f>IF(InTutoring[[#This Row],[Student Full Name]]=" ","",IF(InTutoring[[#This Row],[Unit 1 Weeks in Tutoring]]&gt;0,"Yes","No"))</f>
        <v/>
      </c>
      <c r="AZ63" s="107" t="str">
        <f>IF(InTutoring[[#This Row],[Student Full Name]]=" ","",IF(InTutoring[[#This Row],[Unit 2 Weeks in Tutoring]]&gt;0,"Yes","No"))</f>
        <v/>
      </c>
      <c r="BA63" s="107" t="str">
        <f>IF(InTutoring[[#This Row],[Student Full Name]]=" ","",IF(InTutoring[[#This Row],[Unit 3 Weeks in Tutoring]]&gt;0,"Yes","No"))</f>
        <v/>
      </c>
      <c r="BB63" s="107" t="str">
        <f>IF(InTutoring[[#This Row],[Student Full Name]]=" ","",IF(InTutoring[[#This Row],[Unit 4 Weeks in Tutoring]]&gt;0,"Yes","No"))</f>
        <v/>
      </c>
      <c r="BC63" s="107" t="str">
        <f>IF(InTutoring[[#This Row],[Student Full Name]]=" ","",IF(InTutoring[[#This Row],[Unit 5 Weeks in Tutoring]]&gt;0,"Yes","No"))</f>
        <v/>
      </c>
      <c r="BD63" s="107" t="str">
        <f>IF(InTutoring[[#This Row],[Student Full Name]]=" ","",IF(InTutoring[[#This Row],[Unit 6 Weeks in Tutoring]]&gt;0,"Yes","No"))</f>
        <v/>
      </c>
      <c r="BE6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6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6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6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6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6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6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63" s="107" t="str">
        <f>IF(InTutoring[[#This Row],[Student Full Name]]=" ","",IF(COUNTIF(InTutoring[[#This Row],[Unit 1 Needed Tutoring]:[Unit 6 Needed Tutoring]],"Yes")&gt;0,"Yes","No"))</f>
        <v/>
      </c>
      <c r="BM6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6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64" spans="1:66" ht="14.25" x14ac:dyDescent="0.2">
      <c r="A64" s="40" t="str">
        <f>StudentInfo[[#This Row],[Student Full Name]]</f>
        <v xml:space="preserve"> </v>
      </c>
      <c r="B6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6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Benchmark]]&lt;=Settings!F68),"Yes","No"))))</f>
        <v/>
      </c>
      <c r="D6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6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6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6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6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6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6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6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6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6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6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6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6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6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6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6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6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6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6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6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6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6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6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6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6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6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6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6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6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6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6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6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6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6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6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6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6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6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6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6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6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64" s="107" t="str">
        <f>IF(InTutoring[[#This Row],[Student Full Name]]=" ","",COUNTIF(InTutoring[[#This Row],[BOY Benchmark]:[Unit 1 Post-Test 5]],"Yes"))</f>
        <v/>
      </c>
      <c r="AT64" s="107" t="str">
        <f>IF(InTutoring[[#This Row],[Student Full Name]]=" ","",COUNTIF(InTutoring[[#This Row],[Unit 1 Assessment]:[Unit 2 Post-Test 5]],"Yes"))</f>
        <v/>
      </c>
      <c r="AU64" s="107" t="str">
        <f>IF(InTutoring[[#This Row],[Student Full Name]]=" ","",COUNTIF(InTutoring[[#This Row],[Unit 2 Assessment]:[Unit 3 Post-Test 5]],"Yes"))</f>
        <v/>
      </c>
      <c r="AV64" s="107" t="str">
        <f>IF(InTutoring[[#This Row],[Student Full Name]]=" ","",COUNTIF(InTutoring[[#This Row],[Unit 3 Assessment]:[Unit 4 Post-Test 5]],"Yes"))</f>
        <v/>
      </c>
      <c r="AW64" s="107" t="str">
        <f>IF(InTutoring[[#This Row],[Student Full Name]]=" ","",COUNTIF(InTutoring[[#This Row],[Unit 4 Assessment]:[Unit 5 Post-Test 5]],"Yes"))</f>
        <v/>
      </c>
      <c r="AX64" s="107" t="str">
        <f>IF(InTutoring[[#This Row],[Student Full Name]]=" ","",COUNTIF(InTutoring[[#This Row],[Unit 5 Assessment]:[Unit 6 Post-Test 5]],"Yes"))</f>
        <v/>
      </c>
      <c r="AY64" s="107" t="str">
        <f>IF(InTutoring[[#This Row],[Student Full Name]]=" ","",IF(InTutoring[[#This Row],[Unit 1 Weeks in Tutoring]]&gt;0,"Yes","No"))</f>
        <v/>
      </c>
      <c r="AZ64" s="107" t="str">
        <f>IF(InTutoring[[#This Row],[Student Full Name]]=" ","",IF(InTutoring[[#This Row],[Unit 2 Weeks in Tutoring]]&gt;0,"Yes","No"))</f>
        <v/>
      </c>
      <c r="BA64" s="107" t="str">
        <f>IF(InTutoring[[#This Row],[Student Full Name]]=" ","",IF(InTutoring[[#This Row],[Unit 3 Weeks in Tutoring]]&gt;0,"Yes","No"))</f>
        <v/>
      </c>
      <c r="BB64" s="107" t="str">
        <f>IF(InTutoring[[#This Row],[Student Full Name]]=" ","",IF(InTutoring[[#This Row],[Unit 4 Weeks in Tutoring]]&gt;0,"Yes","No"))</f>
        <v/>
      </c>
      <c r="BC64" s="107" t="str">
        <f>IF(InTutoring[[#This Row],[Student Full Name]]=" ","",IF(InTutoring[[#This Row],[Unit 5 Weeks in Tutoring]]&gt;0,"Yes","No"))</f>
        <v/>
      </c>
      <c r="BD64" s="107" t="str">
        <f>IF(InTutoring[[#This Row],[Student Full Name]]=" ","",IF(InTutoring[[#This Row],[Unit 6 Weeks in Tutoring]]&gt;0,"Yes","No"))</f>
        <v/>
      </c>
      <c r="BE6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6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6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6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6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6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6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64" s="107" t="str">
        <f>IF(InTutoring[[#This Row],[Student Full Name]]=" ","",IF(COUNTIF(InTutoring[[#This Row],[Unit 1 Needed Tutoring]:[Unit 6 Needed Tutoring]],"Yes")&gt;0,"Yes","No"))</f>
        <v/>
      </c>
      <c r="BM6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6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65" spans="1:66" ht="14.25" x14ac:dyDescent="0.2">
      <c r="A65" s="40" t="str">
        <f>StudentInfo[[#This Row],[Student Full Name]]</f>
        <v xml:space="preserve"> </v>
      </c>
      <c r="B6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6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Benchmark]]&lt;=Settings!F69),"Yes","No"))))</f>
        <v/>
      </c>
      <c r="D6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6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6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6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6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6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6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6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6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6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6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6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6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6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6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6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6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6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6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6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6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6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6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6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6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6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6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6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6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6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6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6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6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6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6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6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6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6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6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6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6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65" s="107" t="str">
        <f>IF(InTutoring[[#This Row],[Student Full Name]]=" ","",COUNTIF(InTutoring[[#This Row],[BOY Benchmark]:[Unit 1 Post-Test 5]],"Yes"))</f>
        <v/>
      </c>
      <c r="AT65" s="107" t="str">
        <f>IF(InTutoring[[#This Row],[Student Full Name]]=" ","",COUNTIF(InTutoring[[#This Row],[Unit 1 Assessment]:[Unit 2 Post-Test 5]],"Yes"))</f>
        <v/>
      </c>
      <c r="AU65" s="107" t="str">
        <f>IF(InTutoring[[#This Row],[Student Full Name]]=" ","",COUNTIF(InTutoring[[#This Row],[Unit 2 Assessment]:[Unit 3 Post-Test 5]],"Yes"))</f>
        <v/>
      </c>
      <c r="AV65" s="107" t="str">
        <f>IF(InTutoring[[#This Row],[Student Full Name]]=" ","",COUNTIF(InTutoring[[#This Row],[Unit 3 Assessment]:[Unit 4 Post-Test 5]],"Yes"))</f>
        <v/>
      </c>
      <c r="AW65" s="107" t="str">
        <f>IF(InTutoring[[#This Row],[Student Full Name]]=" ","",COUNTIF(InTutoring[[#This Row],[Unit 4 Assessment]:[Unit 5 Post-Test 5]],"Yes"))</f>
        <v/>
      </c>
      <c r="AX65" s="107" t="str">
        <f>IF(InTutoring[[#This Row],[Student Full Name]]=" ","",COUNTIF(InTutoring[[#This Row],[Unit 5 Assessment]:[Unit 6 Post-Test 5]],"Yes"))</f>
        <v/>
      </c>
      <c r="AY65" s="107" t="str">
        <f>IF(InTutoring[[#This Row],[Student Full Name]]=" ","",IF(InTutoring[[#This Row],[Unit 1 Weeks in Tutoring]]&gt;0,"Yes","No"))</f>
        <v/>
      </c>
      <c r="AZ65" s="107" t="str">
        <f>IF(InTutoring[[#This Row],[Student Full Name]]=" ","",IF(InTutoring[[#This Row],[Unit 2 Weeks in Tutoring]]&gt;0,"Yes","No"))</f>
        <v/>
      </c>
      <c r="BA65" s="107" t="str">
        <f>IF(InTutoring[[#This Row],[Student Full Name]]=" ","",IF(InTutoring[[#This Row],[Unit 3 Weeks in Tutoring]]&gt;0,"Yes","No"))</f>
        <v/>
      </c>
      <c r="BB65" s="107" t="str">
        <f>IF(InTutoring[[#This Row],[Student Full Name]]=" ","",IF(InTutoring[[#This Row],[Unit 4 Weeks in Tutoring]]&gt;0,"Yes","No"))</f>
        <v/>
      </c>
      <c r="BC65" s="107" t="str">
        <f>IF(InTutoring[[#This Row],[Student Full Name]]=" ","",IF(InTutoring[[#This Row],[Unit 5 Weeks in Tutoring]]&gt;0,"Yes","No"))</f>
        <v/>
      </c>
      <c r="BD65" s="107" t="str">
        <f>IF(InTutoring[[#This Row],[Student Full Name]]=" ","",IF(InTutoring[[#This Row],[Unit 6 Weeks in Tutoring]]&gt;0,"Yes","No"))</f>
        <v/>
      </c>
      <c r="BE6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6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6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6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6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6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6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65" s="107" t="str">
        <f>IF(InTutoring[[#This Row],[Student Full Name]]=" ","",IF(COUNTIF(InTutoring[[#This Row],[Unit 1 Needed Tutoring]:[Unit 6 Needed Tutoring]],"Yes")&gt;0,"Yes","No"))</f>
        <v/>
      </c>
      <c r="BM6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6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66" spans="1:66" ht="14.25" x14ac:dyDescent="0.2">
      <c r="A66" s="40" t="str">
        <f>StudentInfo[[#This Row],[Student Full Name]]</f>
        <v xml:space="preserve"> </v>
      </c>
      <c r="B6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6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Benchmark]]&lt;=Settings!F70),"Yes","No"))))</f>
        <v/>
      </c>
      <c r="D6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6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6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6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6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6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6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6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6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6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6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6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6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6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6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6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6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6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6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6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6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6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6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6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6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6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6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6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6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6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6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6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6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6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6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6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6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6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6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6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6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66" s="107" t="str">
        <f>IF(InTutoring[[#This Row],[Student Full Name]]=" ","",COUNTIF(InTutoring[[#This Row],[BOY Benchmark]:[Unit 1 Post-Test 5]],"Yes"))</f>
        <v/>
      </c>
      <c r="AT66" s="107" t="str">
        <f>IF(InTutoring[[#This Row],[Student Full Name]]=" ","",COUNTIF(InTutoring[[#This Row],[Unit 1 Assessment]:[Unit 2 Post-Test 5]],"Yes"))</f>
        <v/>
      </c>
      <c r="AU66" s="107" t="str">
        <f>IF(InTutoring[[#This Row],[Student Full Name]]=" ","",COUNTIF(InTutoring[[#This Row],[Unit 2 Assessment]:[Unit 3 Post-Test 5]],"Yes"))</f>
        <v/>
      </c>
      <c r="AV66" s="107" t="str">
        <f>IF(InTutoring[[#This Row],[Student Full Name]]=" ","",COUNTIF(InTutoring[[#This Row],[Unit 3 Assessment]:[Unit 4 Post-Test 5]],"Yes"))</f>
        <v/>
      </c>
      <c r="AW66" s="107" t="str">
        <f>IF(InTutoring[[#This Row],[Student Full Name]]=" ","",COUNTIF(InTutoring[[#This Row],[Unit 4 Assessment]:[Unit 5 Post-Test 5]],"Yes"))</f>
        <v/>
      </c>
      <c r="AX66" s="107" t="str">
        <f>IF(InTutoring[[#This Row],[Student Full Name]]=" ","",COUNTIF(InTutoring[[#This Row],[Unit 5 Assessment]:[Unit 6 Post-Test 5]],"Yes"))</f>
        <v/>
      </c>
      <c r="AY66" s="107" t="str">
        <f>IF(InTutoring[[#This Row],[Student Full Name]]=" ","",IF(InTutoring[[#This Row],[Unit 1 Weeks in Tutoring]]&gt;0,"Yes","No"))</f>
        <v/>
      </c>
      <c r="AZ66" s="107" t="str">
        <f>IF(InTutoring[[#This Row],[Student Full Name]]=" ","",IF(InTutoring[[#This Row],[Unit 2 Weeks in Tutoring]]&gt;0,"Yes","No"))</f>
        <v/>
      </c>
      <c r="BA66" s="107" t="str">
        <f>IF(InTutoring[[#This Row],[Student Full Name]]=" ","",IF(InTutoring[[#This Row],[Unit 3 Weeks in Tutoring]]&gt;0,"Yes","No"))</f>
        <v/>
      </c>
      <c r="BB66" s="107" t="str">
        <f>IF(InTutoring[[#This Row],[Student Full Name]]=" ","",IF(InTutoring[[#This Row],[Unit 4 Weeks in Tutoring]]&gt;0,"Yes","No"))</f>
        <v/>
      </c>
      <c r="BC66" s="107" t="str">
        <f>IF(InTutoring[[#This Row],[Student Full Name]]=" ","",IF(InTutoring[[#This Row],[Unit 5 Weeks in Tutoring]]&gt;0,"Yes","No"))</f>
        <v/>
      </c>
      <c r="BD66" s="107" t="str">
        <f>IF(InTutoring[[#This Row],[Student Full Name]]=" ","",IF(InTutoring[[#This Row],[Unit 6 Weeks in Tutoring]]&gt;0,"Yes","No"))</f>
        <v/>
      </c>
      <c r="BE6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6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6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6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6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6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6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66" s="107" t="str">
        <f>IF(InTutoring[[#This Row],[Student Full Name]]=" ","",IF(COUNTIF(InTutoring[[#This Row],[Unit 1 Needed Tutoring]:[Unit 6 Needed Tutoring]],"Yes")&gt;0,"Yes","No"))</f>
        <v/>
      </c>
      <c r="BM6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6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67" spans="1:66" ht="14.25" x14ac:dyDescent="0.2">
      <c r="A67" s="40" t="str">
        <f>StudentInfo[[#This Row],[Student Full Name]]</f>
        <v xml:space="preserve"> </v>
      </c>
      <c r="B6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6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Benchmark]]&lt;=Settings!F71),"Yes","No"))))</f>
        <v/>
      </c>
      <c r="D6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6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6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6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6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6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6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6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6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6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6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6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6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6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6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6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6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6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6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6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6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6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6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6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6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6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6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6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6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6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6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6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6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6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6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6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6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6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6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6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6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67" s="107" t="str">
        <f>IF(InTutoring[[#This Row],[Student Full Name]]=" ","",COUNTIF(InTutoring[[#This Row],[BOY Benchmark]:[Unit 1 Post-Test 5]],"Yes"))</f>
        <v/>
      </c>
      <c r="AT67" s="107" t="str">
        <f>IF(InTutoring[[#This Row],[Student Full Name]]=" ","",COUNTIF(InTutoring[[#This Row],[Unit 1 Assessment]:[Unit 2 Post-Test 5]],"Yes"))</f>
        <v/>
      </c>
      <c r="AU67" s="107" t="str">
        <f>IF(InTutoring[[#This Row],[Student Full Name]]=" ","",COUNTIF(InTutoring[[#This Row],[Unit 2 Assessment]:[Unit 3 Post-Test 5]],"Yes"))</f>
        <v/>
      </c>
      <c r="AV67" s="107" t="str">
        <f>IF(InTutoring[[#This Row],[Student Full Name]]=" ","",COUNTIF(InTutoring[[#This Row],[Unit 3 Assessment]:[Unit 4 Post-Test 5]],"Yes"))</f>
        <v/>
      </c>
      <c r="AW67" s="107" t="str">
        <f>IF(InTutoring[[#This Row],[Student Full Name]]=" ","",COUNTIF(InTutoring[[#This Row],[Unit 4 Assessment]:[Unit 5 Post-Test 5]],"Yes"))</f>
        <v/>
      </c>
      <c r="AX67" s="107" t="str">
        <f>IF(InTutoring[[#This Row],[Student Full Name]]=" ","",COUNTIF(InTutoring[[#This Row],[Unit 5 Assessment]:[Unit 6 Post-Test 5]],"Yes"))</f>
        <v/>
      </c>
      <c r="AY67" s="107" t="str">
        <f>IF(InTutoring[[#This Row],[Student Full Name]]=" ","",IF(InTutoring[[#This Row],[Unit 1 Weeks in Tutoring]]&gt;0,"Yes","No"))</f>
        <v/>
      </c>
      <c r="AZ67" s="107" t="str">
        <f>IF(InTutoring[[#This Row],[Student Full Name]]=" ","",IF(InTutoring[[#This Row],[Unit 2 Weeks in Tutoring]]&gt;0,"Yes","No"))</f>
        <v/>
      </c>
      <c r="BA67" s="107" t="str">
        <f>IF(InTutoring[[#This Row],[Student Full Name]]=" ","",IF(InTutoring[[#This Row],[Unit 3 Weeks in Tutoring]]&gt;0,"Yes","No"))</f>
        <v/>
      </c>
      <c r="BB67" s="107" t="str">
        <f>IF(InTutoring[[#This Row],[Student Full Name]]=" ","",IF(InTutoring[[#This Row],[Unit 4 Weeks in Tutoring]]&gt;0,"Yes","No"))</f>
        <v/>
      </c>
      <c r="BC67" s="107" t="str">
        <f>IF(InTutoring[[#This Row],[Student Full Name]]=" ","",IF(InTutoring[[#This Row],[Unit 5 Weeks in Tutoring]]&gt;0,"Yes","No"))</f>
        <v/>
      </c>
      <c r="BD67" s="107" t="str">
        <f>IF(InTutoring[[#This Row],[Student Full Name]]=" ","",IF(InTutoring[[#This Row],[Unit 6 Weeks in Tutoring]]&gt;0,"Yes","No"))</f>
        <v/>
      </c>
      <c r="BE6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6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6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6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6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6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6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67" s="107" t="str">
        <f>IF(InTutoring[[#This Row],[Student Full Name]]=" ","",IF(COUNTIF(InTutoring[[#This Row],[Unit 1 Needed Tutoring]:[Unit 6 Needed Tutoring]],"Yes")&gt;0,"Yes","No"))</f>
        <v/>
      </c>
      <c r="BM6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6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68" spans="1:66" ht="14.25" x14ac:dyDescent="0.2">
      <c r="A68" s="40" t="str">
        <f>StudentInfo[[#This Row],[Student Full Name]]</f>
        <v xml:space="preserve"> </v>
      </c>
      <c r="B6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6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Benchmark]]&lt;=Settings!F72),"Yes","No"))))</f>
        <v/>
      </c>
      <c r="D6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6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6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6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6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6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6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6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6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6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6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6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6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6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6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6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6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6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6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6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6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6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6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6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6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6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6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6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6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6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6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6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6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6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6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6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6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6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6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6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6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68" s="107" t="str">
        <f>IF(InTutoring[[#This Row],[Student Full Name]]=" ","",COUNTIF(InTutoring[[#This Row],[BOY Benchmark]:[Unit 1 Post-Test 5]],"Yes"))</f>
        <v/>
      </c>
      <c r="AT68" s="107" t="str">
        <f>IF(InTutoring[[#This Row],[Student Full Name]]=" ","",COUNTIF(InTutoring[[#This Row],[Unit 1 Assessment]:[Unit 2 Post-Test 5]],"Yes"))</f>
        <v/>
      </c>
      <c r="AU68" s="107" t="str">
        <f>IF(InTutoring[[#This Row],[Student Full Name]]=" ","",COUNTIF(InTutoring[[#This Row],[Unit 2 Assessment]:[Unit 3 Post-Test 5]],"Yes"))</f>
        <v/>
      </c>
      <c r="AV68" s="107" t="str">
        <f>IF(InTutoring[[#This Row],[Student Full Name]]=" ","",COUNTIF(InTutoring[[#This Row],[Unit 3 Assessment]:[Unit 4 Post-Test 5]],"Yes"))</f>
        <v/>
      </c>
      <c r="AW68" s="107" t="str">
        <f>IF(InTutoring[[#This Row],[Student Full Name]]=" ","",COUNTIF(InTutoring[[#This Row],[Unit 4 Assessment]:[Unit 5 Post-Test 5]],"Yes"))</f>
        <v/>
      </c>
      <c r="AX68" s="107" t="str">
        <f>IF(InTutoring[[#This Row],[Student Full Name]]=" ","",COUNTIF(InTutoring[[#This Row],[Unit 5 Assessment]:[Unit 6 Post-Test 5]],"Yes"))</f>
        <v/>
      </c>
      <c r="AY68" s="107" t="str">
        <f>IF(InTutoring[[#This Row],[Student Full Name]]=" ","",IF(InTutoring[[#This Row],[Unit 1 Weeks in Tutoring]]&gt;0,"Yes","No"))</f>
        <v/>
      </c>
      <c r="AZ68" s="107" t="str">
        <f>IF(InTutoring[[#This Row],[Student Full Name]]=" ","",IF(InTutoring[[#This Row],[Unit 2 Weeks in Tutoring]]&gt;0,"Yes","No"))</f>
        <v/>
      </c>
      <c r="BA68" s="107" t="str">
        <f>IF(InTutoring[[#This Row],[Student Full Name]]=" ","",IF(InTutoring[[#This Row],[Unit 3 Weeks in Tutoring]]&gt;0,"Yes","No"))</f>
        <v/>
      </c>
      <c r="BB68" s="107" t="str">
        <f>IF(InTutoring[[#This Row],[Student Full Name]]=" ","",IF(InTutoring[[#This Row],[Unit 4 Weeks in Tutoring]]&gt;0,"Yes","No"))</f>
        <v/>
      </c>
      <c r="BC68" s="107" t="str">
        <f>IF(InTutoring[[#This Row],[Student Full Name]]=" ","",IF(InTutoring[[#This Row],[Unit 5 Weeks in Tutoring]]&gt;0,"Yes","No"))</f>
        <v/>
      </c>
      <c r="BD68" s="107" t="str">
        <f>IF(InTutoring[[#This Row],[Student Full Name]]=" ","",IF(InTutoring[[#This Row],[Unit 6 Weeks in Tutoring]]&gt;0,"Yes","No"))</f>
        <v/>
      </c>
      <c r="BE6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6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6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6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6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6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6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68" s="107" t="str">
        <f>IF(InTutoring[[#This Row],[Student Full Name]]=" ","",IF(COUNTIF(InTutoring[[#This Row],[Unit 1 Needed Tutoring]:[Unit 6 Needed Tutoring]],"Yes")&gt;0,"Yes","No"))</f>
        <v/>
      </c>
      <c r="BM6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6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69" spans="1:66" ht="14.25" x14ac:dyDescent="0.2">
      <c r="A69" s="40" t="str">
        <f>StudentInfo[[#This Row],[Student Full Name]]</f>
        <v xml:space="preserve"> </v>
      </c>
      <c r="B6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6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Benchmark]]&lt;=Settings!F73),"Yes","No"))))</f>
        <v/>
      </c>
      <c r="D6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6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6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6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6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6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6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6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6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6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6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6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6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6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6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6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6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6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6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6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6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6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6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6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6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6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6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6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6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6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6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6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6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6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6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6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6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6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6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6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6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69" s="107" t="str">
        <f>IF(InTutoring[[#This Row],[Student Full Name]]=" ","",COUNTIF(InTutoring[[#This Row],[BOY Benchmark]:[Unit 1 Post-Test 5]],"Yes"))</f>
        <v/>
      </c>
      <c r="AT69" s="107" t="str">
        <f>IF(InTutoring[[#This Row],[Student Full Name]]=" ","",COUNTIF(InTutoring[[#This Row],[Unit 1 Assessment]:[Unit 2 Post-Test 5]],"Yes"))</f>
        <v/>
      </c>
      <c r="AU69" s="107" t="str">
        <f>IF(InTutoring[[#This Row],[Student Full Name]]=" ","",COUNTIF(InTutoring[[#This Row],[Unit 2 Assessment]:[Unit 3 Post-Test 5]],"Yes"))</f>
        <v/>
      </c>
      <c r="AV69" s="107" t="str">
        <f>IF(InTutoring[[#This Row],[Student Full Name]]=" ","",COUNTIF(InTutoring[[#This Row],[Unit 3 Assessment]:[Unit 4 Post-Test 5]],"Yes"))</f>
        <v/>
      </c>
      <c r="AW69" s="107" t="str">
        <f>IF(InTutoring[[#This Row],[Student Full Name]]=" ","",COUNTIF(InTutoring[[#This Row],[Unit 4 Assessment]:[Unit 5 Post-Test 5]],"Yes"))</f>
        <v/>
      </c>
      <c r="AX69" s="107" t="str">
        <f>IF(InTutoring[[#This Row],[Student Full Name]]=" ","",COUNTIF(InTutoring[[#This Row],[Unit 5 Assessment]:[Unit 6 Post-Test 5]],"Yes"))</f>
        <v/>
      </c>
      <c r="AY69" s="107" t="str">
        <f>IF(InTutoring[[#This Row],[Student Full Name]]=" ","",IF(InTutoring[[#This Row],[Unit 1 Weeks in Tutoring]]&gt;0,"Yes","No"))</f>
        <v/>
      </c>
      <c r="AZ69" s="107" t="str">
        <f>IF(InTutoring[[#This Row],[Student Full Name]]=" ","",IF(InTutoring[[#This Row],[Unit 2 Weeks in Tutoring]]&gt;0,"Yes","No"))</f>
        <v/>
      </c>
      <c r="BA69" s="107" t="str">
        <f>IF(InTutoring[[#This Row],[Student Full Name]]=" ","",IF(InTutoring[[#This Row],[Unit 3 Weeks in Tutoring]]&gt;0,"Yes","No"))</f>
        <v/>
      </c>
      <c r="BB69" s="107" t="str">
        <f>IF(InTutoring[[#This Row],[Student Full Name]]=" ","",IF(InTutoring[[#This Row],[Unit 4 Weeks in Tutoring]]&gt;0,"Yes","No"))</f>
        <v/>
      </c>
      <c r="BC69" s="107" t="str">
        <f>IF(InTutoring[[#This Row],[Student Full Name]]=" ","",IF(InTutoring[[#This Row],[Unit 5 Weeks in Tutoring]]&gt;0,"Yes","No"))</f>
        <v/>
      </c>
      <c r="BD69" s="107" t="str">
        <f>IF(InTutoring[[#This Row],[Student Full Name]]=" ","",IF(InTutoring[[#This Row],[Unit 6 Weeks in Tutoring]]&gt;0,"Yes","No"))</f>
        <v/>
      </c>
      <c r="BE6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6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6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6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6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6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6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69" s="107" t="str">
        <f>IF(InTutoring[[#This Row],[Student Full Name]]=" ","",IF(COUNTIF(InTutoring[[#This Row],[Unit 1 Needed Tutoring]:[Unit 6 Needed Tutoring]],"Yes")&gt;0,"Yes","No"))</f>
        <v/>
      </c>
      <c r="BM6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6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70" spans="1:66" ht="14.25" x14ac:dyDescent="0.2">
      <c r="A70" s="40" t="str">
        <f>StudentInfo[[#This Row],[Student Full Name]]</f>
        <v xml:space="preserve"> </v>
      </c>
      <c r="B7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7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Benchmark]]&lt;=Settings!F74),"Yes","No"))))</f>
        <v/>
      </c>
      <c r="D7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7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7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7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7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7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7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7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7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7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7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7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7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7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7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7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7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7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7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7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7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7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7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7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7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7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7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7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7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7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7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7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7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7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7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7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7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7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7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7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7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70" s="107" t="str">
        <f>IF(InTutoring[[#This Row],[Student Full Name]]=" ","",COUNTIF(InTutoring[[#This Row],[BOY Benchmark]:[Unit 1 Post-Test 5]],"Yes"))</f>
        <v/>
      </c>
      <c r="AT70" s="107" t="str">
        <f>IF(InTutoring[[#This Row],[Student Full Name]]=" ","",COUNTIF(InTutoring[[#This Row],[Unit 1 Assessment]:[Unit 2 Post-Test 5]],"Yes"))</f>
        <v/>
      </c>
      <c r="AU70" s="107" t="str">
        <f>IF(InTutoring[[#This Row],[Student Full Name]]=" ","",COUNTIF(InTutoring[[#This Row],[Unit 2 Assessment]:[Unit 3 Post-Test 5]],"Yes"))</f>
        <v/>
      </c>
      <c r="AV70" s="107" t="str">
        <f>IF(InTutoring[[#This Row],[Student Full Name]]=" ","",COUNTIF(InTutoring[[#This Row],[Unit 3 Assessment]:[Unit 4 Post-Test 5]],"Yes"))</f>
        <v/>
      </c>
      <c r="AW70" s="107" t="str">
        <f>IF(InTutoring[[#This Row],[Student Full Name]]=" ","",COUNTIF(InTutoring[[#This Row],[Unit 4 Assessment]:[Unit 5 Post-Test 5]],"Yes"))</f>
        <v/>
      </c>
      <c r="AX70" s="107" t="str">
        <f>IF(InTutoring[[#This Row],[Student Full Name]]=" ","",COUNTIF(InTutoring[[#This Row],[Unit 5 Assessment]:[Unit 6 Post-Test 5]],"Yes"))</f>
        <v/>
      </c>
      <c r="AY70" s="107" t="str">
        <f>IF(InTutoring[[#This Row],[Student Full Name]]=" ","",IF(InTutoring[[#This Row],[Unit 1 Weeks in Tutoring]]&gt;0,"Yes","No"))</f>
        <v/>
      </c>
      <c r="AZ70" s="107" t="str">
        <f>IF(InTutoring[[#This Row],[Student Full Name]]=" ","",IF(InTutoring[[#This Row],[Unit 2 Weeks in Tutoring]]&gt;0,"Yes","No"))</f>
        <v/>
      </c>
      <c r="BA70" s="107" t="str">
        <f>IF(InTutoring[[#This Row],[Student Full Name]]=" ","",IF(InTutoring[[#This Row],[Unit 3 Weeks in Tutoring]]&gt;0,"Yes","No"))</f>
        <v/>
      </c>
      <c r="BB70" s="107" t="str">
        <f>IF(InTutoring[[#This Row],[Student Full Name]]=" ","",IF(InTutoring[[#This Row],[Unit 4 Weeks in Tutoring]]&gt;0,"Yes","No"))</f>
        <v/>
      </c>
      <c r="BC70" s="107" t="str">
        <f>IF(InTutoring[[#This Row],[Student Full Name]]=" ","",IF(InTutoring[[#This Row],[Unit 5 Weeks in Tutoring]]&gt;0,"Yes","No"))</f>
        <v/>
      </c>
      <c r="BD70" s="107" t="str">
        <f>IF(InTutoring[[#This Row],[Student Full Name]]=" ","",IF(InTutoring[[#This Row],[Unit 6 Weeks in Tutoring]]&gt;0,"Yes","No"))</f>
        <v/>
      </c>
      <c r="BE7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7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7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7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7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7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7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70" s="107" t="str">
        <f>IF(InTutoring[[#This Row],[Student Full Name]]=" ","",IF(COUNTIF(InTutoring[[#This Row],[Unit 1 Needed Tutoring]:[Unit 6 Needed Tutoring]],"Yes")&gt;0,"Yes","No"))</f>
        <v/>
      </c>
      <c r="BM7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7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71" spans="1:66" ht="14.25" x14ac:dyDescent="0.2">
      <c r="A71" s="40" t="str">
        <f>StudentInfo[[#This Row],[Student Full Name]]</f>
        <v xml:space="preserve"> </v>
      </c>
      <c r="B7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7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Benchmark]]&lt;=Settings!F75),"Yes","No"))))</f>
        <v/>
      </c>
      <c r="D7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7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7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7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7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7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7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7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7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7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7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7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7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7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7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7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7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7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7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7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7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7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7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7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7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7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7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7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7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7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7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7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7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7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7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7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7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7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7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7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7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71" s="107" t="str">
        <f>IF(InTutoring[[#This Row],[Student Full Name]]=" ","",COUNTIF(InTutoring[[#This Row],[BOY Benchmark]:[Unit 1 Post-Test 5]],"Yes"))</f>
        <v/>
      </c>
      <c r="AT71" s="107" t="str">
        <f>IF(InTutoring[[#This Row],[Student Full Name]]=" ","",COUNTIF(InTutoring[[#This Row],[Unit 1 Assessment]:[Unit 2 Post-Test 5]],"Yes"))</f>
        <v/>
      </c>
      <c r="AU71" s="107" t="str">
        <f>IF(InTutoring[[#This Row],[Student Full Name]]=" ","",COUNTIF(InTutoring[[#This Row],[Unit 2 Assessment]:[Unit 3 Post-Test 5]],"Yes"))</f>
        <v/>
      </c>
      <c r="AV71" s="107" t="str">
        <f>IF(InTutoring[[#This Row],[Student Full Name]]=" ","",COUNTIF(InTutoring[[#This Row],[Unit 3 Assessment]:[Unit 4 Post-Test 5]],"Yes"))</f>
        <v/>
      </c>
      <c r="AW71" s="107" t="str">
        <f>IF(InTutoring[[#This Row],[Student Full Name]]=" ","",COUNTIF(InTutoring[[#This Row],[Unit 4 Assessment]:[Unit 5 Post-Test 5]],"Yes"))</f>
        <v/>
      </c>
      <c r="AX71" s="107" t="str">
        <f>IF(InTutoring[[#This Row],[Student Full Name]]=" ","",COUNTIF(InTutoring[[#This Row],[Unit 5 Assessment]:[Unit 6 Post-Test 5]],"Yes"))</f>
        <v/>
      </c>
      <c r="AY71" s="107" t="str">
        <f>IF(InTutoring[[#This Row],[Student Full Name]]=" ","",IF(InTutoring[[#This Row],[Unit 1 Weeks in Tutoring]]&gt;0,"Yes","No"))</f>
        <v/>
      </c>
      <c r="AZ71" s="107" t="str">
        <f>IF(InTutoring[[#This Row],[Student Full Name]]=" ","",IF(InTutoring[[#This Row],[Unit 2 Weeks in Tutoring]]&gt;0,"Yes","No"))</f>
        <v/>
      </c>
      <c r="BA71" s="107" t="str">
        <f>IF(InTutoring[[#This Row],[Student Full Name]]=" ","",IF(InTutoring[[#This Row],[Unit 3 Weeks in Tutoring]]&gt;0,"Yes","No"))</f>
        <v/>
      </c>
      <c r="BB71" s="107" t="str">
        <f>IF(InTutoring[[#This Row],[Student Full Name]]=" ","",IF(InTutoring[[#This Row],[Unit 4 Weeks in Tutoring]]&gt;0,"Yes","No"))</f>
        <v/>
      </c>
      <c r="BC71" s="107" t="str">
        <f>IF(InTutoring[[#This Row],[Student Full Name]]=" ","",IF(InTutoring[[#This Row],[Unit 5 Weeks in Tutoring]]&gt;0,"Yes","No"))</f>
        <v/>
      </c>
      <c r="BD71" s="107" t="str">
        <f>IF(InTutoring[[#This Row],[Student Full Name]]=" ","",IF(InTutoring[[#This Row],[Unit 6 Weeks in Tutoring]]&gt;0,"Yes","No"))</f>
        <v/>
      </c>
      <c r="BE7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7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7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7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7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7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7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71" s="107" t="str">
        <f>IF(InTutoring[[#This Row],[Student Full Name]]=" ","",IF(COUNTIF(InTutoring[[#This Row],[Unit 1 Needed Tutoring]:[Unit 6 Needed Tutoring]],"Yes")&gt;0,"Yes","No"))</f>
        <v/>
      </c>
      <c r="BM7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7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72" spans="1:66" ht="14.25" x14ac:dyDescent="0.2">
      <c r="A72" s="40" t="str">
        <f>StudentInfo[[#This Row],[Student Full Name]]</f>
        <v xml:space="preserve"> </v>
      </c>
      <c r="B7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7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Benchmark]]&lt;=Settings!F76),"Yes","No"))))</f>
        <v/>
      </c>
      <c r="D7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7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7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7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7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7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7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7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7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7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7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7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7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7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7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7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7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7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7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7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7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7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7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7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7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7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7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7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7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7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7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7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7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7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7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7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7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7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7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7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7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72" s="107" t="str">
        <f>IF(InTutoring[[#This Row],[Student Full Name]]=" ","",COUNTIF(InTutoring[[#This Row],[BOY Benchmark]:[Unit 1 Post-Test 5]],"Yes"))</f>
        <v/>
      </c>
      <c r="AT72" s="107" t="str">
        <f>IF(InTutoring[[#This Row],[Student Full Name]]=" ","",COUNTIF(InTutoring[[#This Row],[Unit 1 Assessment]:[Unit 2 Post-Test 5]],"Yes"))</f>
        <v/>
      </c>
      <c r="AU72" s="107" t="str">
        <f>IF(InTutoring[[#This Row],[Student Full Name]]=" ","",COUNTIF(InTutoring[[#This Row],[Unit 2 Assessment]:[Unit 3 Post-Test 5]],"Yes"))</f>
        <v/>
      </c>
      <c r="AV72" s="107" t="str">
        <f>IF(InTutoring[[#This Row],[Student Full Name]]=" ","",COUNTIF(InTutoring[[#This Row],[Unit 3 Assessment]:[Unit 4 Post-Test 5]],"Yes"))</f>
        <v/>
      </c>
      <c r="AW72" s="107" t="str">
        <f>IF(InTutoring[[#This Row],[Student Full Name]]=" ","",COUNTIF(InTutoring[[#This Row],[Unit 4 Assessment]:[Unit 5 Post-Test 5]],"Yes"))</f>
        <v/>
      </c>
      <c r="AX72" s="107" t="str">
        <f>IF(InTutoring[[#This Row],[Student Full Name]]=" ","",COUNTIF(InTutoring[[#This Row],[Unit 5 Assessment]:[Unit 6 Post-Test 5]],"Yes"))</f>
        <v/>
      </c>
      <c r="AY72" s="107" t="str">
        <f>IF(InTutoring[[#This Row],[Student Full Name]]=" ","",IF(InTutoring[[#This Row],[Unit 1 Weeks in Tutoring]]&gt;0,"Yes","No"))</f>
        <v/>
      </c>
      <c r="AZ72" s="107" t="str">
        <f>IF(InTutoring[[#This Row],[Student Full Name]]=" ","",IF(InTutoring[[#This Row],[Unit 2 Weeks in Tutoring]]&gt;0,"Yes","No"))</f>
        <v/>
      </c>
      <c r="BA72" s="107" t="str">
        <f>IF(InTutoring[[#This Row],[Student Full Name]]=" ","",IF(InTutoring[[#This Row],[Unit 3 Weeks in Tutoring]]&gt;0,"Yes","No"))</f>
        <v/>
      </c>
      <c r="BB72" s="107" t="str">
        <f>IF(InTutoring[[#This Row],[Student Full Name]]=" ","",IF(InTutoring[[#This Row],[Unit 4 Weeks in Tutoring]]&gt;0,"Yes","No"))</f>
        <v/>
      </c>
      <c r="BC72" s="107" t="str">
        <f>IF(InTutoring[[#This Row],[Student Full Name]]=" ","",IF(InTutoring[[#This Row],[Unit 5 Weeks in Tutoring]]&gt;0,"Yes","No"))</f>
        <v/>
      </c>
      <c r="BD72" s="107" t="str">
        <f>IF(InTutoring[[#This Row],[Student Full Name]]=" ","",IF(InTutoring[[#This Row],[Unit 6 Weeks in Tutoring]]&gt;0,"Yes","No"))</f>
        <v/>
      </c>
      <c r="BE7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7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7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7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7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7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7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72" s="107" t="str">
        <f>IF(InTutoring[[#This Row],[Student Full Name]]=" ","",IF(COUNTIF(InTutoring[[#This Row],[Unit 1 Needed Tutoring]:[Unit 6 Needed Tutoring]],"Yes")&gt;0,"Yes","No"))</f>
        <v/>
      </c>
      <c r="BM7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7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73" spans="1:66" ht="14.25" x14ac:dyDescent="0.2">
      <c r="A73" s="40" t="str">
        <f>StudentInfo[[#This Row],[Student Full Name]]</f>
        <v xml:space="preserve"> </v>
      </c>
      <c r="B7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7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Benchmark]]&lt;=Settings!F77),"Yes","No"))))</f>
        <v/>
      </c>
      <c r="D7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7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7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7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7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7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7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7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7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7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7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7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7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7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7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7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7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7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7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7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7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7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7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7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7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7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7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7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7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7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7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7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7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7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7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7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7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7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7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7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7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73" s="107" t="str">
        <f>IF(InTutoring[[#This Row],[Student Full Name]]=" ","",COUNTIF(InTutoring[[#This Row],[BOY Benchmark]:[Unit 1 Post-Test 5]],"Yes"))</f>
        <v/>
      </c>
      <c r="AT73" s="107" t="str">
        <f>IF(InTutoring[[#This Row],[Student Full Name]]=" ","",COUNTIF(InTutoring[[#This Row],[Unit 1 Assessment]:[Unit 2 Post-Test 5]],"Yes"))</f>
        <v/>
      </c>
      <c r="AU73" s="107" t="str">
        <f>IF(InTutoring[[#This Row],[Student Full Name]]=" ","",COUNTIF(InTutoring[[#This Row],[Unit 2 Assessment]:[Unit 3 Post-Test 5]],"Yes"))</f>
        <v/>
      </c>
      <c r="AV73" s="107" t="str">
        <f>IF(InTutoring[[#This Row],[Student Full Name]]=" ","",COUNTIF(InTutoring[[#This Row],[Unit 3 Assessment]:[Unit 4 Post-Test 5]],"Yes"))</f>
        <v/>
      </c>
      <c r="AW73" s="107" t="str">
        <f>IF(InTutoring[[#This Row],[Student Full Name]]=" ","",COUNTIF(InTutoring[[#This Row],[Unit 4 Assessment]:[Unit 5 Post-Test 5]],"Yes"))</f>
        <v/>
      </c>
      <c r="AX73" s="107" t="str">
        <f>IF(InTutoring[[#This Row],[Student Full Name]]=" ","",COUNTIF(InTutoring[[#This Row],[Unit 5 Assessment]:[Unit 6 Post-Test 5]],"Yes"))</f>
        <v/>
      </c>
      <c r="AY73" s="107" t="str">
        <f>IF(InTutoring[[#This Row],[Student Full Name]]=" ","",IF(InTutoring[[#This Row],[Unit 1 Weeks in Tutoring]]&gt;0,"Yes","No"))</f>
        <v/>
      </c>
      <c r="AZ73" s="107" t="str">
        <f>IF(InTutoring[[#This Row],[Student Full Name]]=" ","",IF(InTutoring[[#This Row],[Unit 2 Weeks in Tutoring]]&gt;0,"Yes","No"))</f>
        <v/>
      </c>
      <c r="BA73" s="107" t="str">
        <f>IF(InTutoring[[#This Row],[Student Full Name]]=" ","",IF(InTutoring[[#This Row],[Unit 3 Weeks in Tutoring]]&gt;0,"Yes","No"))</f>
        <v/>
      </c>
      <c r="BB73" s="107" t="str">
        <f>IF(InTutoring[[#This Row],[Student Full Name]]=" ","",IF(InTutoring[[#This Row],[Unit 4 Weeks in Tutoring]]&gt;0,"Yes","No"))</f>
        <v/>
      </c>
      <c r="BC73" s="107" t="str">
        <f>IF(InTutoring[[#This Row],[Student Full Name]]=" ","",IF(InTutoring[[#This Row],[Unit 5 Weeks in Tutoring]]&gt;0,"Yes","No"))</f>
        <v/>
      </c>
      <c r="BD73" s="107" t="str">
        <f>IF(InTutoring[[#This Row],[Student Full Name]]=" ","",IF(InTutoring[[#This Row],[Unit 6 Weeks in Tutoring]]&gt;0,"Yes","No"))</f>
        <v/>
      </c>
      <c r="BE7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7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7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7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7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7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7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73" s="107" t="str">
        <f>IF(InTutoring[[#This Row],[Student Full Name]]=" ","",IF(COUNTIF(InTutoring[[#This Row],[Unit 1 Needed Tutoring]:[Unit 6 Needed Tutoring]],"Yes")&gt;0,"Yes","No"))</f>
        <v/>
      </c>
      <c r="BM7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7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74" spans="1:66" ht="14.25" x14ac:dyDescent="0.2">
      <c r="A74" s="40" t="str">
        <f>StudentInfo[[#This Row],[Student Full Name]]</f>
        <v xml:space="preserve"> </v>
      </c>
      <c r="B7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7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Benchmark]]&lt;=Settings!F78),"Yes","No"))))</f>
        <v/>
      </c>
      <c r="D7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7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7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7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7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7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7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7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7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7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7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7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7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7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7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7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7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7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7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7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7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7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7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7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7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7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7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7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7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7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7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7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7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7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7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7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7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7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7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7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7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74" s="107" t="str">
        <f>IF(InTutoring[[#This Row],[Student Full Name]]=" ","",COUNTIF(InTutoring[[#This Row],[BOY Benchmark]:[Unit 1 Post-Test 5]],"Yes"))</f>
        <v/>
      </c>
      <c r="AT74" s="107" t="str">
        <f>IF(InTutoring[[#This Row],[Student Full Name]]=" ","",COUNTIF(InTutoring[[#This Row],[Unit 1 Assessment]:[Unit 2 Post-Test 5]],"Yes"))</f>
        <v/>
      </c>
      <c r="AU74" s="107" t="str">
        <f>IF(InTutoring[[#This Row],[Student Full Name]]=" ","",COUNTIF(InTutoring[[#This Row],[Unit 2 Assessment]:[Unit 3 Post-Test 5]],"Yes"))</f>
        <v/>
      </c>
      <c r="AV74" s="107" t="str">
        <f>IF(InTutoring[[#This Row],[Student Full Name]]=" ","",COUNTIF(InTutoring[[#This Row],[Unit 3 Assessment]:[Unit 4 Post-Test 5]],"Yes"))</f>
        <v/>
      </c>
      <c r="AW74" s="107" t="str">
        <f>IF(InTutoring[[#This Row],[Student Full Name]]=" ","",COUNTIF(InTutoring[[#This Row],[Unit 4 Assessment]:[Unit 5 Post-Test 5]],"Yes"))</f>
        <v/>
      </c>
      <c r="AX74" s="107" t="str">
        <f>IF(InTutoring[[#This Row],[Student Full Name]]=" ","",COUNTIF(InTutoring[[#This Row],[Unit 5 Assessment]:[Unit 6 Post-Test 5]],"Yes"))</f>
        <v/>
      </c>
      <c r="AY74" s="107" t="str">
        <f>IF(InTutoring[[#This Row],[Student Full Name]]=" ","",IF(InTutoring[[#This Row],[Unit 1 Weeks in Tutoring]]&gt;0,"Yes","No"))</f>
        <v/>
      </c>
      <c r="AZ74" s="107" t="str">
        <f>IF(InTutoring[[#This Row],[Student Full Name]]=" ","",IF(InTutoring[[#This Row],[Unit 2 Weeks in Tutoring]]&gt;0,"Yes","No"))</f>
        <v/>
      </c>
      <c r="BA74" s="107" t="str">
        <f>IF(InTutoring[[#This Row],[Student Full Name]]=" ","",IF(InTutoring[[#This Row],[Unit 3 Weeks in Tutoring]]&gt;0,"Yes","No"))</f>
        <v/>
      </c>
      <c r="BB74" s="107" t="str">
        <f>IF(InTutoring[[#This Row],[Student Full Name]]=" ","",IF(InTutoring[[#This Row],[Unit 4 Weeks in Tutoring]]&gt;0,"Yes","No"))</f>
        <v/>
      </c>
      <c r="BC74" s="107" t="str">
        <f>IF(InTutoring[[#This Row],[Student Full Name]]=" ","",IF(InTutoring[[#This Row],[Unit 5 Weeks in Tutoring]]&gt;0,"Yes","No"))</f>
        <v/>
      </c>
      <c r="BD74" s="107" t="str">
        <f>IF(InTutoring[[#This Row],[Student Full Name]]=" ","",IF(InTutoring[[#This Row],[Unit 6 Weeks in Tutoring]]&gt;0,"Yes","No"))</f>
        <v/>
      </c>
      <c r="BE7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7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7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7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7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7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7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74" s="107" t="str">
        <f>IF(InTutoring[[#This Row],[Student Full Name]]=" ","",IF(COUNTIF(InTutoring[[#This Row],[Unit 1 Needed Tutoring]:[Unit 6 Needed Tutoring]],"Yes")&gt;0,"Yes","No"))</f>
        <v/>
      </c>
      <c r="BM7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7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75" spans="1:66" ht="14.25" x14ac:dyDescent="0.2">
      <c r="A75" s="40" t="str">
        <f>StudentInfo[[#This Row],[Student Full Name]]</f>
        <v xml:space="preserve"> </v>
      </c>
      <c r="B7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7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Benchmark]]&lt;=Settings!F79),"Yes","No"))))</f>
        <v/>
      </c>
      <c r="D7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7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7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7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7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7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7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7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7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7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7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7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7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7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7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7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7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7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7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7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7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7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7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7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7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7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7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7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7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7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7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7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7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7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7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7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7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7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7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7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7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75" s="107" t="str">
        <f>IF(InTutoring[[#This Row],[Student Full Name]]=" ","",COUNTIF(InTutoring[[#This Row],[BOY Benchmark]:[Unit 1 Post-Test 5]],"Yes"))</f>
        <v/>
      </c>
      <c r="AT75" s="107" t="str">
        <f>IF(InTutoring[[#This Row],[Student Full Name]]=" ","",COUNTIF(InTutoring[[#This Row],[Unit 1 Assessment]:[Unit 2 Post-Test 5]],"Yes"))</f>
        <v/>
      </c>
      <c r="AU75" s="107" t="str">
        <f>IF(InTutoring[[#This Row],[Student Full Name]]=" ","",COUNTIF(InTutoring[[#This Row],[Unit 2 Assessment]:[Unit 3 Post-Test 5]],"Yes"))</f>
        <v/>
      </c>
      <c r="AV75" s="107" t="str">
        <f>IF(InTutoring[[#This Row],[Student Full Name]]=" ","",COUNTIF(InTutoring[[#This Row],[Unit 3 Assessment]:[Unit 4 Post-Test 5]],"Yes"))</f>
        <v/>
      </c>
      <c r="AW75" s="107" t="str">
        <f>IF(InTutoring[[#This Row],[Student Full Name]]=" ","",COUNTIF(InTutoring[[#This Row],[Unit 4 Assessment]:[Unit 5 Post-Test 5]],"Yes"))</f>
        <v/>
      </c>
      <c r="AX75" s="107" t="str">
        <f>IF(InTutoring[[#This Row],[Student Full Name]]=" ","",COUNTIF(InTutoring[[#This Row],[Unit 5 Assessment]:[Unit 6 Post-Test 5]],"Yes"))</f>
        <v/>
      </c>
      <c r="AY75" s="107" t="str">
        <f>IF(InTutoring[[#This Row],[Student Full Name]]=" ","",IF(InTutoring[[#This Row],[Unit 1 Weeks in Tutoring]]&gt;0,"Yes","No"))</f>
        <v/>
      </c>
      <c r="AZ75" s="107" t="str">
        <f>IF(InTutoring[[#This Row],[Student Full Name]]=" ","",IF(InTutoring[[#This Row],[Unit 2 Weeks in Tutoring]]&gt;0,"Yes","No"))</f>
        <v/>
      </c>
      <c r="BA75" s="107" t="str">
        <f>IF(InTutoring[[#This Row],[Student Full Name]]=" ","",IF(InTutoring[[#This Row],[Unit 3 Weeks in Tutoring]]&gt;0,"Yes","No"))</f>
        <v/>
      </c>
      <c r="BB75" s="107" t="str">
        <f>IF(InTutoring[[#This Row],[Student Full Name]]=" ","",IF(InTutoring[[#This Row],[Unit 4 Weeks in Tutoring]]&gt;0,"Yes","No"))</f>
        <v/>
      </c>
      <c r="BC75" s="107" t="str">
        <f>IF(InTutoring[[#This Row],[Student Full Name]]=" ","",IF(InTutoring[[#This Row],[Unit 5 Weeks in Tutoring]]&gt;0,"Yes","No"))</f>
        <v/>
      </c>
      <c r="BD75" s="107" t="str">
        <f>IF(InTutoring[[#This Row],[Student Full Name]]=" ","",IF(InTutoring[[#This Row],[Unit 6 Weeks in Tutoring]]&gt;0,"Yes","No"))</f>
        <v/>
      </c>
      <c r="BE7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7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7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7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7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7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7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75" s="107" t="str">
        <f>IF(InTutoring[[#This Row],[Student Full Name]]=" ","",IF(COUNTIF(InTutoring[[#This Row],[Unit 1 Needed Tutoring]:[Unit 6 Needed Tutoring]],"Yes")&gt;0,"Yes","No"))</f>
        <v/>
      </c>
      <c r="BM7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7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76" spans="1:66" ht="14.25" x14ac:dyDescent="0.2">
      <c r="A76" s="40" t="str">
        <f>StudentInfo[[#This Row],[Student Full Name]]</f>
        <v xml:space="preserve"> </v>
      </c>
      <c r="B7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7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Benchmark]]&lt;=Settings!F80),"Yes","No"))))</f>
        <v/>
      </c>
      <c r="D7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7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7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7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7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7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7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7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7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7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7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7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7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7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7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7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7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7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7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7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7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7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7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7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7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7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7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7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7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7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7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7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7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7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7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7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7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7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7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7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7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76" s="107" t="str">
        <f>IF(InTutoring[[#This Row],[Student Full Name]]=" ","",COUNTIF(InTutoring[[#This Row],[BOY Benchmark]:[Unit 1 Post-Test 5]],"Yes"))</f>
        <v/>
      </c>
      <c r="AT76" s="107" t="str">
        <f>IF(InTutoring[[#This Row],[Student Full Name]]=" ","",COUNTIF(InTutoring[[#This Row],[Unit 1 Assessment]:[Unit 2 Post-Test 5]],"Yes"))</f>
        <v/>
      </c>
      <c r="AU76" s="107" t="str">
        <f>IF(InTutoring[[#This Row],[Student Full Name]]=" ","",COUNTIF(InTutoring[[#This Row],[Unit 2 Assessment]:[Unit 3 Post-Test 5]],"Yes"))</f>
        <v/>
      </c>
      <c r="AV76" s="107" t="str">
        <f>IF(InTutoring[[#This Row],[Student Full Name]]=" ","",COUNTIF(InTutoring[[#This Row],[Unit 3 Assessment]:[Unit 4 Post-Test 5]],"Yes"))</f>
        <v/>
      </c>
      <c r="AW76" s="107" t="str">
        <f>IF(InTutoring[[#This Row],[Student Full Name]]=" ","",COUNTIF(InTutoring[[#This Row],[Unit 4 Assessment]:[Unit 5 Post-Test 5]],"Yes"))</f>
        <v/>
      </c>
      <c r="AX76" s="107" t="str">
        <f>IF(InTutoring[[#This Row],[Student Full Name]]=" ","",COUNTIF(InTutoring[[#This Row],[Unit 5 Assessment]:[Unit 6 Post-Test 5]],"Yes"))</f>
        <v/>
      </c>
      <c r="AY76" s="107" t="str">
        <f>IF(InTutoring[[#This Row],[Student Full Name]]=" ","",IF(InTutoring[[#This Row],[Unit 1 Weeks in Tutoring]]&gt;0,"Yes","No"))</f>
        <v/>
      </c>
      <c r="AZ76" s="107" t="str">
        <f>IF(InTutoring[[#This Row],[Student Full Name]]=" ","",IF(InTutoring[[#This Row],[Unit 2 Weeks in Tutoring]]&gt;0,"Yes","No"))</f>
        <v/>
      </c>
      <c r="BA76" s="107" t="str">
        <f>IF(InTutoring[[#This Row],[Student Full Name]]=" ","",IF(InTutoring[[#This Row],[Unit 3 Weeks in Tutoring]]&gt;0,"Yes","No"))</f>
        <v/>
      </c>
      <c r="BB76" s="107" t="str">
        <f>IF(InTutoring[[#This Row],[Student Full Name]]=" ","",IF(InTutoring[[#This Row],[Unit 4 Weeks in Tutoring]]&gt;0,"Yes","No"))</f>
        <v/>
      </c>
      <c r="BC76" s="107" t="str">
        <f>IF(InTutoring[[#This Row],[Student Full Name]]=" ","",IF(InTutoring[[#This Row],[Unit 5 Weeks in Tutoring]]&gt;0,"Yes","No"))</f>
        <v/>
      </c>
      <c r="BD76" s="107" t="str">
        <f>IF(InTutoring[[#This Row],[Student Full Name]]=" ","",IF(InTutoring[[#This Row],[Unit 6 Weeks in Tutoring]]&gt;0,"Yes","No"))</f>
        <v/>
      </c>
      <c r="BE7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7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7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7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7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7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7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76" s="107" t="str">
        <f>IF(InTutoring[[#This Row],[Student Full Name]]=" ","",IF(COUNTIF(InTutoring[[#This Row],[Unit 1 Needed Tutoring]:[Unit 6 Needed Tutoring]],"Yes")&gt;0,"Yes","No"))</f>
        <v/>
      </c>
      <c r="BM7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7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77" spans="1:66" ht="14.25" x14ac:dyDescent="0.2">
      <c r="A77" s="40" t="str">
        <f>StudentInfo[[#This Row],[Student Full Name]]</f>
        <v xml:space="preserve"> </v>
      </c>
      <c r="B7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7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Benchmark]]&lt;=Settings!F81),"Yes","No"))))</f>
        <v/>
      </c>
      <c r="D7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7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7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7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7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7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7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7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7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7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7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7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7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7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7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7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7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7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7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7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7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7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7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7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7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7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7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7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7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7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7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7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7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7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7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7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7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7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7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7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7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77" s="107" t="str">
        <f>IF(InTutoring[[#This Row],[Student Full Name]]=" ","",COUNTIF(InTutoring[[#This Row],[BOY Benchmark]:[Unit 1 Post-Test 5]],"Yes"))</f>
        <v/>
      </c>
      <c r="AT77" s="107" t="str">
        <f>IF(InTutoring[[#This Row],[Student Full Name]]=" ","",COUNTIF(InTutoring[[#This Row],[Unit 1 Assessment]:[Unit 2 Post-Test 5]],"Yes"))</f>
        <v/>
      </c>
      <c r="AU77" s="107" t="str">
        <f>IF(InTutoring[[#This Row],[Student Full Name]]=" ","",COUNTIF(InTutoring[[#This Row],[Unit 2 Assessment]:[Unit 3 Post-Test 5]],"Yes"))</f>
        <v/>
      </c>
      <c r="AV77" s="107" t="str">
        <f>IF(InTutoring[[#This Row],[Student Full Name]]=" ","",COUNTIF(InTutoring[[#This Row],[Unit 3 Assessment]:[Unit 4 Post-Test 5]],"Yes"))</f>
        <v/>
      </c>
      <c r="AW77" s="107" t="str">
        <f>IF(InTutoring[[#This Row],[Student Full Name]]=" ","",COUNTIF(InTutoring[[#This Row],[Unit 4 Assessment]:[Unit 5 Post-Test 5]],"Yes"))</f>
        <v/>
      </c>
      <c r="AX77" s="107" t="str">
        <f>IF(InTutoring[[#This Row],[Student Full Name]]=" ","",COUNTIF(InTutoring[[#This Row],[Unit 5 Assessment]:[Unit 6 Post-Test 5]],"Yes"))</f>
        <v/>
      </c>
      <c r="AY77" s="107" t="str">
        <f>IF(InTutoring[[#This Row],[Student Full Name]]=" ","",IF(InTutoring[[#This Row],[Unit 1 Weeks in Tutoring]]&gt;0,"Yes","No"))</f>
        <v/>
      </c>
      <c r="AZ77" s="107" t="str">
        <f>IF(InTutoring[[#This Row],[Student Full Name]]=" ","",IF(InTutoring[[#This Row],[Unit 2 Weeks in Tutoring]]&gt;0,"Yes","No"))</f>
        <v/>
      </c>
      <c r="BA77" s="107" t="str">
        <f>IF(InTutoring[[#This Row],[Student Full Name]]=" ","",IF(InTutoring[[#This Row],[Unit 3 Weeks in Tutoring]]&gt;0,"Yes","No"))</f>
        <v/>
      </c>
      <c r="BB77" s="107" t="str">
        <f>IF(InTutoring[[#This Row],[Student Full Name]]=" ","",IF(InTutoring[[#This Row],[Unit 4 Weeks in Tutoring]]&gt;0,"Yes","No"))</f>
        <v/>
      </c>
      <c r="BC77" s="107" t="str">
        <f>IF(InTutoring[[#This Row],[Student Full Name]]=" ","",IF(InTutoring[[#This Row],[Unit 5 Weeks in Tutoring]]&gt;0,"Yes","No"))</f>
        <v/>
      </c>
      <c r="BD77" s="107" t="str">
        <f>IF(InTutoring[[#This Row],[Student Full Name]]=" ","",IF(InTutoring[[#This Row],[Unit 6 Weeks in Tutoring]]&gt;0,"Yes","No"))</f>
        <v/>
      </c>
      <c r="BE7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7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7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7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7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7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7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77" s="107" t="str">
        <f>IF(InTutoring[[#This Row],[Student Full Name]]=" ","",IF(COUNTIF(InTutoring[[#This Row],[Unit 1 Needed Tutoring]:[Unit 6 Needed Tutoring]],"Yes")&gt;0,"Yes","No"))</f>
        <v/>
      </c>
      <c r="BM7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7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78" spans="1:66" ht="14.25" x14ac:dyDescent="0.2">
      <c r="A78" s="40" t="str">
        <f>StudentInfo[[#This Row],[Student Full Name]]</f>
        <v xml:space="preserve"> </v>
      </c>
      <c r="B7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7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Benchmark]]&lt;=Settings!F82),"Yes","No"))))</f>
        <v/>
      </c>
      <c r="D7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7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7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7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7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7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7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7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7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7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7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7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7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7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7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7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7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7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7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7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7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7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7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7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7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7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7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7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7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7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7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7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7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7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7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7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7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7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7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7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7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78" s="107" t="str">
        <f>IF(InTutoring[[#This Row],[Student Full Name]]=" ","",COUNTIF(InTutoring[[#This Row],[BOY Benchmark]:[Unit 1 Post-Test 5]],"Yes"))</f>
        <v/>
      </c>
      <c r="AT78" s="107" t="str">
        <f>IF(InTutoring[[#This Row],[Student Full Name]]=" ","",COUNTIF(InTutoring[[#This Row],[Unit 1 Assessment]:[Unit 2 Post-Test 5]],"Yes"))</f>
        <v/>
      </c>
      <c r="AU78" s="107" t="str">
        <f>IF(InTutoring[[#This Row],[Student Full Name]]=" ","",COUNTIF(InTutoring[[#This Row],[Unit 2 Assessment]:[Unit 3 Post-Test 5]],"Yes"))</f>
        <v/>
      </c>
      <c r="AV78" s="107" t="str">
        <f>IF(InTutoring[[#This Row],[Student Full Name]]=" ","",COUNTIF(InTutoring[[#This Row],[Unit 3 Assessment]:[Unit 4 Post-Test 5]],"Yes"))</f>
        <v/>
      </c>
      <c r="AW78" s="107" t="str">
        <f>IF(InTutoring[[#This Row],[Student Full Name]]=" ","",COUNTIF(InTutoring[[#This Row],[Unit 4 Assessment]:[Unit 5 Post-Test 5]],"Yes"))</f>
        <v/>
      </c>
      <c r="AX78" s="107" t="str">
        <f>IF(InTutoring[[#This Row],[Student Full Name]]=" ","",COUNTIF(InTutoring[[#This Row],[Unit 5 Assessment]:[Unit 6 Post-Test 5]],"Yes"))</f>
        <v/>
      </c>
      <c r="AY78" s="107" t="str">
        <f>IF(InTutoring[[#This Row],[Student Full Name]]=" ","",IF(InTutoring[[#This Row],[Unit 1 Weeks in Tutoring]]&gt;0,"Yes","No"))</f>
        <v/>
      </c>
      <c r="AZ78" s="107" t="str">
        <f>IF(InTutoring[[#This Row],[Student Full Name]]=" ","",IF(InTutoring[[#This Row],[Unit 2 Weeks in Tutoring]]&gt;0,"Yes","No"))</f>
        <v/>
      </c>
      <c r="BA78" s="107" t="str">
        <f>IF(InTutoring[[#This Row],[Student Full Name]]=" ","",IF(InTutoring[[#This Row],[Unit 3 Weeks in Tutoring]]&gt;0,"Yes","No"))</f>
        <v/>
      </c>
      <c r="BB78" s="107" t="str">
        <f>IF(InTutoring[[#This Row],[Student Full Name]]=" ","",IF(InTutoring[[#This Row],[Unit 4 Weeks in Tutoring]]&gt;0,"Yes","No"))</f>
        <v/>
      </c>
      <c r="BC78" s="107" t="str">
        <f>IF(InTutoring[[#This Row],[Student Full Name]]=" ","",IF(InTutoring[[#This Row],[Unit 5 Weeks in Tutoring]]&gt;0,"Yes","No"))</f>
        <v/>
      </c>
      <c r="BD78" s="107" t="str">
        <f>IF(InTutoring[[#This Row],[Student Full Name]]=" ","",IF(InTutoring[[#This Row],[Unit 6 Weeks in Tutoring]]&gt;0,"Yes","No"))</f>
        <v/>
      </c>
      <c r="BE7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7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7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7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7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7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7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78" s="107" t="str">
        <f>IF(InTutoring[[#This Row],[Student Full Name]]=" ","",IF(COUNTIF(InTutoring[[#This Row],[Unit 1 Needed Tutoring]:[Unit 6 Needed Tutoring]],"Yes")&gt;0,"Yes","No"))</f>
        <v/>
      </c>
      <c r="BM7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7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79" spans="1:66" ht="14.25" x14ac:dyDescent="0.2">
      <c r="A79" s="40" t="str">
        <f>StudentInfo[[#This Row],[Student Full Name]]</f>
        <v xml:space="preserve"> </v>
      </c>
      <c r="B7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7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Benchmark]]&lt;=Settings!F83),"Yes","No"))))</f>
        <v/>
      </c>
      <c r="D7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7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7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7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7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7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7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7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7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7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7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7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7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7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7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7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7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7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7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7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7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7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7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7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7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7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7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7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7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7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7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7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7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7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7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7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7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7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7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7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7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79" s="107" t="str">
        <f>IF(InTutoring[[#This Row],[Student Full Name]]=" ","",COUNTIF(InTutoring[[#This Row],[BOY Benchmark]:[Unit 1 Post-Test 5]],"Yes"))</f>
        <v/>
      </c>
      <c r="AT79" s="107" t="str">
        <f>IF(InTutoring[[#This Row],[Student Full Name]]=" ","",COUNTIF(InTutoring[[#This Row],[Unit 1 Assessment]:[Unit 2 Post-Test 5]],"Yes"))</f>
        <v/>
      </c>
      <c r="AU79" s="107" t="str">
        <f>IF(InTutoring[[#This Row],[Student Full Name]]=" ","",COUNTIF(InTutoring[[#This Row],[Unit 2 Assessment]:[Unit 3 Post-Test 5]],"Yes"))</f>
        <v/>
      </c>
      <c r="AV79" s="107" t="str">
        <f>IF(InTutoring[[#This Row],[Student Full Name]]=" ","",COUNTIF(InTutoring[[#This Row],[Unit 3 Assessment]:[Unit 4 Post-Test 5]],"Yes"))</f>
        <v/>
      </c>
      <c r="AW79" s="107" t="str">
        <f>IF(InTutoring[[#This Row],[Student Full Name]]=" ","",COUNTIF(InTutoring[[#This Row],[Unit 4 Assessment]:[Unit 5 Post-Test 5]],"Yes"))</f>
        <v/>
      </c>
      <c r="AX79" s="107" t="str">
        <f>IF(InTutoring[[#This Row],[Student Full Name]]=" ","",COUNTIF(InTutoring[[#This Row],[Unit 5 Assessment]:[Unit 6 Post-Test 5]],"Yes"))</f>
        <v/>
      </c>
      <c r="AY79" s="107" t="str">
        <f>IF(InTutoring[[#This Row],[Student Full Name]]=" ","",IF(InTutoring[[#This Row],[Unit 1 Weeks in Tutoring]]&gt;0,"Yes","No"))</f>
        <v/>
      </c>
      <c r="AZ79" s="107" t="str">
        <f>IF(InTutoring[[#This Row],[Student Full Name]]=" ","",IF(InTutoring[[#This Row],[Unit 2 Weeks in Tutoring]]&gt;0,"Yes","No"))</f>
        <v/>
      </c>
      <c r="BA79" s="107" t="str">
        <f>IF(InTutoring[[#This Row],[Student Full Name]]=" ","",IF(InTutoring[[#This Row],[Unit 3 Weeks in Tutoring]]&gt;0,"Yes","No"))</f>
        <v/>
      </c>
      <c r="BB79" s="107" t="str">
        <f>IF(InTutoring[[#This Row],[Student Full Name]]=" ","",IF(InTutoring[[#This Row],[Unit 4 Weeks in Tutoring]]&gt;0,"Yes","No"))</f>
        <v/>
      </c>
      <c r="BC79" s="107" t="str">
        <f>IF(InTutoring[[#This Row],[Student Full Name]]=" ","",IF(InTutoring[[#This Row],[Unit 5 Weeks in Tutoring]]&gt;0,"Yes","No"))</f>
        <v/>
      </c>
      <c r="BD79" s="107" t="str">
        <f>IF(InTutoring[[#This Row],[Student Full Name]]=" ","",IF(InTutoring[[#This Row],[Unit 6 Weeks in Tutoring]]&gt;0,"Yes","No"))</f>
        <v/>
      </c>
      <c r="BE7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7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7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7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7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7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7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79" s="107" t="str">
        <f>IF(InTutoring[[#This Row],[Student Full Name]]=" ","",IF(COUNTIF(InTutoring[[#This Row],[Unit 1 Needed Tutoring]:[Unit 6 Needed Tutoring]],"Yes")&gt;0,"Yes","No"))</f>
        <v/>
      </c>
      <c r="BM7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7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80" spans="1:66" ht="14.25" x14ac:dyDescent="0.2">
      <c r="A80" s="40" t="str">
        <f>StudentInfo[[#This Row],[Student Full Name]]</f>
        <v xml:space="preserve"> </v>
      </c>
      <c r="B8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8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Benchmark]]&lt;=Settings!F84),"Yes","No"))))</f>
        <v/>
      </c>
      <c r="D8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8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8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8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8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8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8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8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8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8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8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8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8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8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8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8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8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8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8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8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8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8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8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8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8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8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8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8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8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8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8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8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8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8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8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8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8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8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8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8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8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80" s="107" t="str">
        <f>IF(InTutoring[[#This Row],[Student Full Name]]=" ","",COUNTIF(InTutoring[[#This Row],[BOY Benchmark]:[Unit 1 Post-Test 5]],"Yes"))</f>
        <v/>
      </c>
      <c r="AT80" s="107" t="str">
        <f>IF(InTutoring[[#This Row],[Student Full Name]]=" ","",COUNTIF(InTutoring[[#This Row],[Unit 1 Assessment]:[Unit 2 Post-Test 5]],"Yes"))</f>
        <v/>
      </c>
      <c r="AU80" s="107" t="str">
        <f>IF(InTutoring[[#This Row],[Student Full Name]]=" ","",COUNTIF(InTutoring[[#This Row],[Unit 2 Assessment]:[Unit 3 Post-Test 5]],"Yes"))</f>
        <v/>
      </c>
      <c r="AV80" s="107" t="str">
        <f>IF(InTutoring[[#This Row],[Student Full Name]]=" ","",COUNTIF(InTutoring[[#This Row],[Unit 3 Assessment]:[Unit 4 Post-Test 5]],"Yes"))</f>
        <v/>
      </c>
      <c r="AW80" s="107" t="str">
        <f>IF(InTutoring[[#This Row],[Student Full Name]]=" ","",COUNTIF(InTutoring[[#This Row],[Unit 4 Assessment]:[Unit 5 Post-Test 5]],"Yes"))</f>
        <v/>
      </c>
      <c r="AX80" s="107" t="str">
        <f>IF(InTutoring[[#This Row],[Student Full Name]]=" ","",COUNTIF(InTutoring[[#This Row],[Unit 5 Assessment]:[Unit 6 Post-Test 5]],"Yes"))</f>
        <v/>
      </c>
      <c r="AY80" s="107" t="str">
        <f>IF(InTutoring[[#This Row],[Student Full Name]]=" ","",IF(InTutoring[[#This Row],[Unit 1 Weeks in Tutoring]]&gt;0,"Yes","No"))</f>
        <v/>
      </c>
      <c r="AZ80" s="107" t="str">
        <f>IF(InTutoring[[#This Row],[Student Full Name]]=" ","",IF(InTutoring[[#This Row],[Unit 2 Weeks in Tutoring]]&gt;0,"Yes","No"))</f>
        <v/>
      </c>
      <c r="BA80" s="107" t="str">
        <f>IF(InTutoring[[#This Row],[Student Full Name]]=" ","",IF(InTutoring[[#This Row],[Unit 3 Weeks in Tutoring]]&gt;0,"Yes","No"))</f>
        <v/>
      </c>
      <c r="BB80" s="107" t="str">
        <f>IF(InTutoring[[#This Row],[Student Full Name]]=" ","",IF(InTutoring[[#This Row],[Unit 4 Weeks in Tutoring]]&gt;0,"Yes","No"))</f>
        <v/>
      </c>
      <c r="BC80" s="107" t="str">
        <f>IF(InTutoring[[#This Row],[Student Full Name]]=" ","",IF(InTutoring[[#This Row],[Unit 5 Weeks in Tutoring]]&gt;0,"Yes","No"))</f>
        <v/>
      </c>
      <c r="BD80" s="107" t="str">
        <f>IF(InTutoring[[#This Row],[Student Full Name]]=" ","",IF(InTutoring[[#This Row],[Unit 6 Weeks in Tutoring]]&gt;0,"Yes","No"))</f>
        <v/>
      </c>
      <c r="BE8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8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8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8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8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8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8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80" s="107" t="str">
        <f>IF(InTutoring[[#This Row],[Student Full Name]]=" ","",IF(COUNTIF(InTutoring[[#This Row],[Unit 1 Needed Tutoring]:[Unit 6 Needed Tutoring]],"Yes")&gt;0,"Yes","No"))</f>
        <v/>
      </c>
      <c r="BM8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8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81" spans="1:66" ht="14.25" x14ac:dyDescent="0.2">
      <c r="A81" s="40" t="str">
        <f>StudentInfo[[#This Row],[Student Full Name]]</f>
        <v xml:space="preserve"> </v>
      </c>
      <c r="B8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8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Benchmark]]&lt;=Settings!F85),"Yes","No"))))</f>
        <v/>
      </c>
      <c r="D8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8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8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8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8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8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8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8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8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8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8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8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8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8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8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8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8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8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8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8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8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8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8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8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8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8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8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8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8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8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8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8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8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8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8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8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8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8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8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8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8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81" s="107" t="str">
        <f>IF(InTutoring[[#This Row],[Student Full Name]]=" ","",COUNTIF(InTutoring[[#This Row],[BOY Benchmark]:[Unit 1 Post-Test 5]],"Yes"))</f>
        <v/>
      </c>
      <c r="AT81" s="107" t="str">
        <f>IF(InTutoring[[#This Row],[Student Full Name]]=" ","",COUNTIF(InTutoring[[#This Row],[Unit 1 Assessment]:[Unit 2 Post-Test 5]],"Yes"))</f>
        <v/>
      </c>
      <c r="AU81" s="107" t="str">
        <f>IF(InTutoring[[#This Row],[Student Full Name]]=" ","",COUNTIF(InTutoring[[#This Row],[Unit 2 Assessment]:[Unit 3 Post-Test 5]],"Yes"))</f>
        <v/>
      </c>
      <c r="AV81" s="107" t="str">
        <f>IF(InTutoring[[#This Row],[Student Full Name]]=" ","",COUNTIF(InTutoring[[#This Row],[Unit 3 Assessment]:[Unit 4 Post-Test 5]],"Yes"))</f>
        <v/>
      </c>
      <c r="AW81" s="107" t="str">
        <f>IF(InTutoring[[#This Row],[Student Full Name]]=" ","",COUNTIF(InTutoring[[#This Row],[Unit 4 Assessment]:[Unit 5 Post-Test 5]],"Yes"))</f>
        <v/>
      </c>
      <c r="AX81" s="107" t="str">
        <f>IF(InTutoring[[#This Row],[Student Full Name]]=" ","",COUNTIF(InTutoring[[#This Row],[Unit 5 Assessment]:[Unit 6 Post-Test 5]],"Yes"))</f>
        <v/>
      </c>
      <c r="AY81" s="107" t="str">
        <f>IF(InTutoring[[#This Row],[Student Full Name]]=" ","",IF(InTutoring[[#This Row],[Unit 1 Weeks in Tutoring]]&gt;0,"Yes","No"))</f>
        <v/>
      </c>
      <c r="AZ81" s="107" t="str">
        <f>IF(InTutoring[[#This Row],[Student Full Name]]=" ","",IF(InTutoring[[#This Row],[Unit 2 Weeks in Tutoring]]&gt;0,"Yes","No"))</f>
        <v/>
      </c>
      <c r="BA81" s="107" t="str">
        <f>IF(InTutoring[[#This Row],[Student Full Name]]=" ","",IF(InTutoring[[#This Row],[Unit 3 Weeks in Tutoring]]&gt;0,"Yes","No"))</f>
        <v/>
      </c>
      <c r="BB81" s="107" t="str">
        <f>IF(InTutoring[[#This Row],[Student Full Name]]=" ","",IF(InTutoring[[#This Row],[Unit 4 Weeks in Tutoring]]&gt;0,"Yes","No"))</f>
        <v/>
      </c>
      <c r="BC81" s="107" t="str">
        <f>IF(InTutoring[[#This Row],[Student Full Name]]=" ","",IF(InTutoring[[#This Row],[Unit 5 Weeks in Tutoring]]&gt;0,"Yes","No"))</f>
        <v/>
      </c>
      <c r="BD81" s="107" t="str">
        <f>IF(InTutoring[[#This Row],[Student Full Name]]=" ","",IF(InTutoring[[#This Row],[Unit 6 Weeks in Tutoring]]&gt;0,"Yes","No"))</f>
        <v/>
      </c>
      <c r="BE8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8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8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8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8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8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8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81" s="107" t="str">
        <f>IF(InTutoring[[#This Row],[Student Full Name]]=" ","",IF(COUNTIF(InTutoring[[#This Row],[Unit 1 Needed Tutoring]:[Unit 6 Needed Tutoring]],"Yes")&gt;0,"Yes","No"))</f>
        <v/>
      </c>
      <c r="BM8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8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82" spans="1:66" ht="14.25" x14ac:dyDescent="0.2">
      <c r="A82" s="40" t="str">
        <f>StudentInfo[[#This Row],[Student Full Name]]</f>
        <v xml:space="preserve"> </v>
      </c>
      <c r="B8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8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Benchmark]]&lt;=Settings!F86),"Yes","No"))))</f>
        <v/>
      </c>
      <c r="D8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8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8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8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8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8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8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8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8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8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8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8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8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8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8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8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8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8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8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8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8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8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8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8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8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8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8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8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8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8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8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8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8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8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8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8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8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8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8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8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8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82" s="107" t="str">
        <f>IF(InTutoring[[#This Row],[Student Full Name]]=" ","",COUNTIF(InTutoring[[#This Row],[BOY Benchmark]:[Unit 1 Post-Test 5]],"Yes"))</f>
        <v/>
      </c>
      <c r="AT82" s="107" t="str">
        <f>IF(InTutoring[[#This Row],[Student Full Name]]=" ","",COUNTIF(InTutoring[[#This Row],[Unit 1 Assessment]:[Unit 2 Post-Test 5]],"Yes"))</f>
        <v/>
      </c>
      <c r="AU82" s="107" t="str">
        <f>IF(InTutoring[[#This Row],[Student Full Name]]=" ","",COUNTIF(InTutoring[[#This Row],[Unit 2 Assessment]:[Unit 3 Post-Test 5]],"Yes"))</f>
        <v/>
      </c>
      <c r="AV82" s="107" t="str">
        <f>IF(InTutoring[[#This Row],[Student Full Name]]=" ","",COUNTIF(InTutoring[[#This Row],[Unit 3 Assessment]:[Unit 4 Post-Test 5]],"Yes"))</f>
        <v/>
      </c>
      <c r="AW82" s="107" t="str">
        <f>IF(InTutoring[[#This Row],[Student Full Name]]=" ","",COUNTIF(InTutoring[[#This Row],[Unit 4 Assessment]:[Unit 5 Post-Test 5]],"Yes"))</f>
        <v/>
      </c>
      <c r="AX82" s="107" t="str">
        <f>IF(InTutoring[[#This Row],[Student Full Name]]=" ","",COUNTIF(InTutoring[[#This Row],[Unit 5 Assessment]:[Unit 6 Post-Test 5]],"Yes"))</f>
        <v/>
      </c>
      <c r="AY82" s="107" t="str">
        <f>IF(InTutoring[[#This Row],[Student Full Name]]=" ","",IF(InTutoring[[#This Row],[Unit 1 Weeks in Tutoring]]&gt;0,"Yes","No"))</f>
        <v/>
      </c>
      <c r="AZ82" s="107" t="str">
        <f>IF(InTutoring[[#This Row],[Student Full Name]]=" ","",IF(InTutoring[[#This Row],[Unit 2 Weeks in Tutoring]]&gt;0,"Yes","No"))</f>
        <v/>
      </c>
      <c r="BA82" s="107" t="str">
        <f>IF(InTutoring[[#This Row],[Student Full Name]]=" ","",IF(InTutoring[[#This Row],[Unit 3 Weeks in Tutoring]]&gt;0,"Yes","No"))</f>
        <v/>
      </c>
      <c r="BB82" s="107" t="str">
        <f>IF(InTutoring[[#This Row],[Student Full Name]]=" ","",IF(InTutoring[[#This Row],[Unit 4 Weeks in Tutoring]]&gt;0,"Yes","No"))</f>
        <v/>
      </c>
      <c r="BC82" s="107" t="str">
        <f>IF(InTutoring[[#This Row],[Student Full Name]]=" ","",IF(InTutoring[[#This Row],[Unit 5 Weeks in Tutoring]]&gt;0,"Yes","No"))</f>
        <v/>
      </c>
      <c r="BD82" s="107" t="str">
        <f>IF(InTutoring[[#This Row],[Student Full Name]]=" ","",IF(InTutoring[[#This Row],[Unit 6 Weeks in Tutoring]]&gt;0,"Yes","No"))</f>
        <v/>
      </c>
      <c r="BE8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8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8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8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8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8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8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82" s="107" t="str">
        <f>IF(InTutoring[[#This Row],[Student Full Name]]=" ","",IF(COUNTIF(InTutoring[[#This Row],[Unit 1 Needed Tutoring]:[Unit 6 Needed Tutoring]],"Yes")&gt;0,"Yes","No"))</f>
        <v/>
      </c>
      <c r="BM8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8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83" spans="1:66" ht="14.25" x14ac:dyDescent="0.2">
      <c r="A83" s="40" t="str">
        <f>StudentInfo[[#This Row],[Student Full Name]]</f>
        <v xml:space="preserve"> </v>
      </c>
      <c r="B8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8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Benchmark]]&lt;=Settings!F87),"Yes","No"))))</f>
        <v/>
      </c>
      <c r="D8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8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8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8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8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8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8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8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8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8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8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8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8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8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8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8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8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8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8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8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8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8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8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8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8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8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8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8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8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8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8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8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8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8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8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8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8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8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8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8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8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83" s="107" t="str">
        <f>IF(InTutoring[[#This Row],[Student Full Name]]=" ","",COUNTIF(InTutoring[[#This Row],[BOY Benchmark]:[Unit 1 Post-Test 5]],"Yes"))</f>
        <v/>
      </c>
      <c r="AT83" s="107" t="str">
        <f>IF(InTutoring[[#This Row],[Student Full Name]]=" ","",COUNTIF(InTutoring[[#This Row],[Unit 1 Assessment]:[Unit 2 Post-Test 5]],"Yes"))</f>
        <v/>
      </c>
      <c r="AU83" s="107" t="str">
        <f>IF(InTutoring[[#This Row],[Student Full Name]]=" ","",COUNTIF(InTutoring[[#This Row],[Unit 2 Assessment]:[Unit 3 Post-Test 5]],"Yes"))</f>
        <v/>
      </c>
      <c r="AV83" s="107" t="str">
        <f>IF(InTutoring[[#This Row],[Student Full Name]]=" ","",COUNTIF(InTutoring[[#This Row],[Unit 3 Assessment]:[Unit 4 Post-Test 5]],"Yes"))</f>
        <v/>
      </c>
      <c r="AW83" s="107" t="str">
        <f>IF(InTutoring[[#This Row],[Student Full Name]]=" ","",COUNTIF(InTutoring[[#This Row],[Unit 4 Assessment]:[Unit 5 Post-Test 5]],"Yes"))</f>
        <v/>
      </c>
      <c r="AX83" s="107" t="str">
        <f>IF(InTutoring[[#This Row],[Student Full Name]]=" ","",COUNTIF(InTutoring[[#This Row],[Unit 5 Assessment]:[Unit 6 Post-Test 5]],"Yes"))</f>
        <v/>
      </c>
      <c r="AY83" s="107" t="str">
        <f>IF(InTutoring[[#This Row],[Student Full Name]]=" ","",IF(InTutoring[[#This Row],[Unit 1 Weeks in Tutoring]]&gt;0,"Yes","No"))</f>
        <v/>
      </c>
      <c r="AZ83" s="107" t="str">
        <f>IF(InTutoring[[#This Row],[Student Full Name]]=" ","",IF(InTutoring[[#This Row],[Unit 2 Weeks in Tutoring]]&gt;0,"Yes","No"))</f>
        <v/>
      </c>
      <c r="BA83" s="107" t="str">
        <f>IF(InTutoring[[#This Row],[Student Full Name]]=" ","",IF(InTutoring[[#This Row],[Unit 3 Weeks in Tutoring]]&gt;0,"Yes","No"))</f>
        <v/>
      </c>
      <c r="BB83" s="107" t="str">
        <f>IF(InTutoring[[#This Row],[Student Full Name]]=" ","",IF(InTutoring[[#This Row],[Unit 4 Weeks in Tutoring]]&gt;0,"Yes","No"))</f>
        <v/>
      </c>
      <c r="BC83" s="107" t="str">
        <f>IF(InTutoring[[#This Row],[Student Full Name]]=" ","",IF(InTutoring[[#This Row],[Unit 5 Weeks in Tutoring]]&gt;0,"Yes","No"))</f>
        <v/>
      </c>
      <c r="BD83" s="107" t="str">
        <f>IF(InTutoring[[#This Row],[Student Full Name]]=" ","",IF(InTutoring[[#This Row],[Unit 6 Weeks in Tutoring]]&gt;0,"Yes","No"))</f>
        <v/>
      </c>
      <c r="BE8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8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8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8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8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8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8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83" s="107" t="str">
        <f>IF(InTutoring[[#This Row],[Student Full Name]]=" ","",IF(COUNTIF(InTutoring[[#This Row],[Unit 1 Needed Tutoring]:[Unit 6 Needed Tutoring]],"Yes")&gt;0,"Yes","No"))</f>
        <v/>
      </c>
      <c r="BM8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8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84" spans="1:66" ht="14.25" x14ac:dyDescent="0.2">
      <c r="A84" s="40" t="str">
        <f>StudentInfo[[#This Row],[Student Full Name]]</f>
        <v xml:space="preserve"> </v>
      </c>
      <c r="B8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8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Benchmark]]&lt;=Settings!F88),"Yes","No"))))</f>
        <v/>
      </c>
      <c r="D8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8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8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8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8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8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8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8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8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8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8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8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8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8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8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8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8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8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8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8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8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8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8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8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8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8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8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8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8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8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8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8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8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8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8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8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8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8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8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8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8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84" s="107" t="str">
        <f>IF(InTutoring[[#This Row],[Student Full Name]]=" ","",COUNTIF(InTutoring[[#This Row],[BOY Benchmark]:[Unit 1 Post-Test 5]],"Yes"))</f>
        <v/>
      </c>
      <c r="AT84" s="107" t="str">
        <f>IF(InTutoring[[#This Row],[Student Full Name]]=" ","",COUNTIF(InTutoring[[#This Row],[Unit 1 Assessment]:[Unit 2 Post-Test 5]],"Yes"))</f>
        <v/>
      </c>
      <c r="AU84" s="107" t="str">
        <f>IF(InTutoring[[#This Row],[Student Full Name]]=" ","",COUNTIF(InTutoring[[#This Row],[Unit 2 Assessment]:[Unit 3 Post-Test 5]],"Yes"))</f>
        <v/>
      </c>
      <c r="AV84" s="107" t="str">
        <f>IF(InTutoring[[#This Row],[Student Full Name]]=" ","",COUNTIF(InTutoring[[#This Row],[Unit 3 Assessment]:[Unit 4 Post-Test 5]],"Yes"))</f>
        <v/>
      </c>
      <c r="AW84" s="107" t="str">
        <f>IF(InTutoring[[#This Row],[Student Full Name]]=" ","",COUNTIF(InTutoring[[#This Row],[Unit 4 Assessment]:[Unit 5 Post-Test 5]],"Yes"))</f>
        <v/>
      </c>
      <c r="AX84" s="107" t="str">
        <f>IF(InTutoring[[#This Row],[Student Full Name]]=" ","",COUNTIF(InTutoring[[#This Row],[Unit 5 Assessment]:[Unit 6 Post-Test 5]],"Yes"))</f>
        <v/>
      </c>
      <c r="AY84" s="107" t="str">
        <f>IF(InTutoring[[#This Row],[Student Full Name]]=" ","",IF(InTutoring[[#This Row],[Unit 1 Weeks in Tutoring]]&gt;0,"Yes","No"))</f>
        <v/>
      </c>
      <c r="AZ84" s="107" t="str">
        <f>IF(InTutoring[[#This Row],[Student Full Name]]=" ","",IF(InTutoring[[#This Row],[Unit 2 Weeks in Tutoring]]&gt;0,"Yes","No"))</f>
        <v/>
      </c>
      <c r="BA84" s="107" t="str">
        <f>IF(InTutoring[[#This Row],[Student Full Name]]=" ","",IF(InTutoring[[#This Row],[Unit 3 Weeks in Tutoring]]&gt;0,"Yes","No"))</f>
        <v/>
      </c>
      <c r="BB84" s="107" t="str">
        <f>IF(InTutoring[[#This Row],[Student Full Name]]=" ","",IF(InTutoring[[#This Row],[Unit 4 Weeks in Tutoring]]&gt;0,"Yes","No"))</f>
        <v/>
      </c>
      <c r="BC84" s="107" t="str">
        <f>IF(InTutoring[[#This Row],[Student Full Name]]=" ","",IF(InTutoring[[#This Row],[Unit 5 Weeks in Tutoring]]&gt;0,"Yes","No"))</f>
        <v/>
      </c>
      <c r="BD84" s="107" t="str">
        <f>IF(InTutoring[[#This Row],[Student Full Name]]=" ","",IF(InTutoring[[#This Row],[Unit 6 Weeks in Tutoring]]&gt;0,"Yes","No"))</f>
        <v/>
      </c>
      <c r="BE8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8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8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8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8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8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8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84" s="107" t="str">
        <f>IF(InTutoring[[#This Row],[Student Full Name]]=" ","",IF(COUNTIF(InTutoring[[#This Row],[Unit 1 Needed Tutoring]:[Unit 6 Needed Tutoring]],"Yes")&gt;0,"Yes","No"))</f>
        <v/>
      </c>
      <c r="BM8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8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85" spans="1:66" ht="14.25" x14ac:dyDescent="0.2">
      <c r="A85" s="40" t="str">
        <f>StudentInfo[[#This Row],[Student Full Name]]</f>
        <v xml:space="preserve"> </v>
      </c>
      <c r="B8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8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Benchmark]]&lt;=Settings!F89),"Yes","No"))))</f>
        <v/>
      </c>
      <c r="D8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8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8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8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8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8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8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8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8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8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8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8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8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8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8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8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8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8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8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8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8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8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8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8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8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8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8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8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8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8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8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8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8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8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8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8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8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8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8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8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8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85" s="107" t="str">
        <f>IF(InTutoring[[#This Row],[Student Full Name]]=" ","",COUNTIF(InTutoring[[#This Row],[BOY Benchmark]:[Unit 1 Post-Test 5]],"Yes"))</f>
        <v/>
      </c>
      <c r="AT85" s="107" t="str">
        <f>IF(InTutoring[[#This Row],[Student Full Name]]=" ","",COUNTIF(InTutoring[[#This Row],[Unit 1 Assessment]:[Unit 2 Post-Test 5]],"Yes"))</f>
        <v/>
      </c>
      <c r="AU85" s="107" t="str">
        <f>IF(InTutoring[[#This Row],[Student Full Name]]=" ","",COUNTIF(InTutoring[[#This Row],[Unit 2 Assessment]:[Unit 3 Post-Test 5]],"Yes"))</f>
        <v/>
      </c>
      <c r="AV85" s="107" t="str">
        <f>IF(InTutoring[[#This Row],[Student Full Name]]=" ","",COUNTIF(InTutoring[[#This Row],[Unit 3 Assessment]:[Unit 4 Post-Test 5]],"Yes"))</f>
        <v/>
      </c>
      <c r="AW85" s="107" t="str">
        <f>IF(InTutoring[[#This Row],[Student Full Name]]=" ","",COUNTIF(InTutoring[[#This Row],[Unit 4 Assessment]:[Unit 5 Post-Test 5]],"Yes"))</f>
        <v/>
      </c>
      <c r="AX85" s="107" t="str">
        <f>IF(InTutoring[[#This Row],[Student Full Name]]=" ","",COUNTIF(InTutoring[[#This Row],[Unit 5 Assessment]:[Unit 6 Post-Test 5]],"Yes"))</f>
        <v/>
      </c>
      <c r="AY85" s="107" t="str">
        <f>IF(InTutoring[[#This Row],[Student Full Name]]=" ","",IF(InTutoring[[#This Row],[Unit 1 Weeks in Tutoring]]&gt;0,"Yes","No"))</f>
        <v/>
      </c>
      <c r="AZ85" s="107" t="str">
        <f>IF(InTutoring[[#This Row],[Student Full Name]]=" ","",IF(InTutoring[[#This Row],[Unit 2 Weeks in Tutoring]]&gt;0,"Yes","No"))</f>
        <v/>
      </c>
      <c r="BA85" s="107" t="str">
        <f>IF(InTutoring[[#This Row],[Student Full Name]]=" ","",IF(InTutoring[[#This Row],[Unit 3 Weeks in Tutoring]]&gt;0,"Yes","No"))</f>
        <v/>
      </c>
      <c r="BB85" s="107" t="str">
        <f>IF(InTutoring[[#This Row],[Student Full Name]]=" ","",IF(InTutoring[[#This Row],[Unit 4 Weeks in Tutoring]]&gt;0,"Yes","No"))</f>
        <v/>
      </c>
      <c r="BC85" s="107" t="str">
        <f>IF(InTutoring[[#This Row],[Student Full Name]]=" ","",IF(InTutoring[[#This Row],[Unit 5 Weeks in Tutoring]]&gt;0,"Yes","No"))</f>
        <v/>
      </c>
      <c r="BD85" s="107" t="str">
        <f>IF(InTutoring[[#This Row],[Student Full Name]]=" ","",IF(InTutoring[[#This Row],[Unit 6 Weeks in Tutoring]]&gt;0,"Yes","No"))</f>
        <v/>
      </c>
      <c r="BE8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8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8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8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8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8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8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85" s="107" t="str">
        <f>IF(InTutoring[[#This Row],[Student Full Name]]=" ","",IF(COUNTIF(InTutoring[[#This Row],[Unit 1 Needed Tutoring]:[Unit 6 Needed Tutoring]],"Yes")&gt;0,"Yes","No"))</f>
        <v/>
      </c>
      <c r="BM8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8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86" spans="1:66" ht="14.25" x14ac:dyDescent="0.2">
      <c r="A86" s="40" t="str">
        <f>StudentInfo[[#This Row],[Student Full Name]]</f>
        <v xml:space="preserve"> </v>
      </c>
      <c r="B8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8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Benchmark]]&lt;=Settings!F90),"Yes","No"))))</f>
        <v/>
      </c>
      <c r="D8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8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8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8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8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8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8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8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8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8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8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8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8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8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8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8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8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8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8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8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8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8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8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8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8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8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8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8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8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8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8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8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8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8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8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8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8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8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8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8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8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86" s="107" t="str">
        <f>IF(InTutoring[[#This Row],[Student Full Name]]=" ","",COUNTIF(InTutoring[[#This Row],[BOY Benchmark]:[Unit 1 Post-Test 5]],"Yes"))</f>
        <v/>
      </c>
      <c r="AT86" s="107" t="str">
        <f>IF(InTutoring[[#This Row],[Student Full Name]]=" ","",COUNTIF(InTutoring[[#This Row],[Unit 1 Assessment]:[Unit 2 Post-Test 5]],"Yes"))</f>
        <v/>
      </c>
      <c r="AU86" s="107" t="str">
        <f>IF(InTutoring[[#This Row],[Student Full Name]]=" ","",COUNTIF(InTutoring[[#This Row],[Unit 2 Assessment]:[Unit 3 Post-Test 5]],"Yes"))</f>
        <v/>
      </c>
      <c r="AV86" s="107" t="str">
        <f>IF(InTutoring[[#This Row],[Student Full Name]]=" ","",COUNTIF(InTutoring[[#This Row],[Unit 3 Assessment]:[Unit 4 Post-Test 5]],"Yes"))</f>
        <v/>
      </c>
      <c r="AW86" s="107" t="str">
        <f>IF(InTutoring[[#This Row],[Student Full Name]]=" ","",COUNTIF(InTutoring[[#This Row],[Unit 4 Assessment]:[Unit 5 Post-Test 5]],"Yes"))</f>
        <v/>
      </c>
      <c r="AX86" s="107" t="str">
        <f>IF(InTutoring[[#This Row],[Student Full Name]]=" ","",COUNTIF(InTutoring[[#This Row],[Unit 5 Assessment]:[Unit 6 Post-Test 5]],"Yes"))</f>
        <v/>
      </c>
      <c r="AY86" s="107" t="str">
        <f>IF(InTutoring[[#This Row],[Student Full Name]]=" ","",IF(InTutoring[[#This Row],[Unit 1 Weeks in Tutoring]]&gt;0,"Yes","No"))</f>
        <v/>
      </c>
      <c r="AZ86" s="107" t="str">
        <f>IF(InTutoring[[#This Row],[Student Full Name]]=" ","",IF(InTutoring[[#This Row],[Unit 2 Weeks in Tutoring]]&gt;0,"Yes","No"))</f>
        <v/>
      </c>
      <c r="BA86" s="107" t="str">
        <f>IF(InTutoring[[#This Row],[Student Full Name]]=" ","",IF(InTutoring[[#This Row],[Unit 3 Weeks in Tutoring]]&gt;0,"Yes","No"))</f>
        <v/>
      </c>
      <c r="BB86" s="107" t="str">
        <f>IF(InTutoring[[#This Row],[Student Full Name]]=" ","",IF(InTutoring[[#This Row],[Unit 4 Weeks in Tutoring]]&gt;0,"Yes","No"))</f>
        <v/>
      </c>
      <c r="BC86" s="107" t="str">
        <f>IF(InTutoring[[#This Row],[Student Full Name]]=" ","",IF(InTutoring[[#This Row],[Unit 5 Weeks in Tutoring]]&gt;0,"Yes","No"))</f>
        <v/>
      </c>
      <c r="BD86" s="107" t="str">
        <f>IF(InTutoring[[#This Row],[Student Full Name]]=" ","",IF(InTutoring[[#This Row],[Unit 6 Weeks in Tutoring]]&gt;0,"Yes","No"))</f>
        <v/>
      </c>
      <c r="BE8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8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8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8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8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8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8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86" s="107" t="str">
        <f>IF(InTutoring[[#This Row],[Student Full Name]]=" ","",IF(COUNTIF(InTutoring[[#This Row],[Unit 1 Needed Tutoring]:[Unit 6 Needed Tutoring]],"Yes")&gt;0,"Yes","No"))</f>
        <v/>
      </c>
      <c r="BM8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8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87" spans="1:66" ht="14.25" x14ac:dyDescent="0.2">
      <c r="A87" s="40" t="str">
        <f>StudentInfo[[#This Row],[Student Full Name]]</f>
        <v xml:space="preserve"> </v>
      </c>
      <c r="B8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8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Benchmark]]&lt;=Settings!F91),"Yes","No"))))</f>
        <v/>
      </c>
      <c r="D8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8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8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8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8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8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8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8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8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8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8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8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8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8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8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8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8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8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8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8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8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8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8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8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8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8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8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8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8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8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8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8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8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8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8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8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8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8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8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8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8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87" s="107" t="str">
        <f>IF(InTutoring[[#This Row],[Student Full Name]]=" ","",COUNTIF(InTutoring[[#This Row],[BOY Benchmark]:[Unit 1 Post-Test 5]],"Yes"))</f>
        <v/>
      </c>
      <c r="AT87" s="107" t="str">
        <f>IF(InTutoring[[#This Row],[Student Full Name]]=" ","",COUNTIF(InTutoring[[#This Row],[Unit 1 Assessment]:[Unit 2 Post-Test 5]],"Yes"))</f>
        <v/>
      </c>
      <c r="AU87" s="107" t="str">
        <f>IF(InTutoring[[#This Row],[Student Full Name]]=" ","",COUNTIF(InTutoring[[#This Row],[Unit 2 Assessment]:[Unit 3 Post-Test 5]],"Yes"))</f>
        <v/>
      </c>
      <c r="AV87" s="107" t="str">
        <f>IF(InTutoring[[#This Row],[Student Full Name]]=" ","",COUNTIF(InTutoring[[#This Row],[Unit 3 Assessment]:[Unit 4 Post-Test 5]],"Yes"))</f>
        <v/>
      </c>
      <c r="AW87" s="107" t="str">
        <f>IF(InTutoring[[#This Row],[Student Full Name]]=" ","",COUNTIF(InTutoring[[#This Row],[Unit 4 Assessment]:[Unit 5 Post-Test 5]],"Yes"))</f>
        <v/>
      </c>
      <c r="AX87" s="107" t="str">
        <f>IF(InTutoring[[#This Row],[Student Full Name]]=" ","",COUNTIF(InTutoring[[#This Row],[Unit 5 Assessment]:[Unit 6 Post-Test 5]],"Yes"))</f>
        <v/>
      </c>
      <c r="AY87" s="107" t="str">
        <f>IF(InTutoring[[#This Row],[Student Full Name]]=" ","",IF(InTutoring[[#This Row],[Unit 1 Weeks in Tutoring]]&gt;0,"Yes","No"))</f>
        <v/>
      </c>
      <c r="AZ87" s="107" t="str">
        <f>IF(InTutoring[[#This Row],[Student Full Name]]=" ","",IF(InTutoring[[#This Row],[Unit 2 Weeks in Tutoring]]&gt;0,"Yes","No"))</f>
        <v/>
      </c>
      <c r="BA87" s="107" t="str">
        <f>IF(InTutoring[[#This Row],[Student Full Name]]=" ","",IF(InTutoring[[#This Row],[Unit 3 Weeks in Tutoring]]&gt;0,"Yes","No"))</f>
        <v/>
      </c>
      <c r="BB87" s="107" t="str">
        <f>IF(InTutoring[[#This Row],[Student Full Name]]=" ","",IF(InTutoring[[#This Row],[Unit 4 Weeks in Tutoring]]&gt;0,"Yes","No"))</f>
        <v/>
      </c>
      <c r="BC87" s="107" t="str">
        <f>IF(InTutoring[[#This Row],[Student Full Name]]=" ","",IF(InTutoring[[#This Row],[Unit 5 Weeks in Tutoring]]&gt;0,"Yes","No"))</f>
        <v/>
      </c>
      <c r="BD87" s="107" t="str">
        <f>IF(InTutoring[[#This Row],[Student Full Name]]=" ","",IF(InTutoring[[#This Row],[Unit 6 Weeks in Tutoring]]&gt;0,"Yes","No"))</f>
        <v/>
      </c>
      <c r="BE8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8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8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8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8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8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8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87" s="107" t="str">
        <f>IF(InTutoring[[#This Row],[Student Full Name]]=" ","",IF(COUNTIF(InTutoring[[#This Row],[Unit 1 Needed Tutoring]:[Unit 6 Needed Tutoring]],"Yes")&gt;0,"Yes","No"))</f>
        <v/>
      </c>
      <c r="BM8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8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88" spans="1:66" ht="14.25" x14ac:dyDescent="0.2">
      <c r="A88" s="40" t="str">
        <f>StudentInfo[[#This Row],[Student Full Name]]</f>
        <v xml:space="preserve"> </v>
      </c>
      <c r="B8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8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Benchmark]]&lt;=Settings!F92),"Yes","No"))))</f>
        <v/>
      </c>
      <c r="D8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8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8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8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8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8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8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8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8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8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8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8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8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8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8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8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8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8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8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8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8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8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8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8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8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8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8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8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8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8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8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8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8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8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8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8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8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8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8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8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8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88" s="107" t="str">
        <f>IF(InTutoring[[#This Row],[Student Full Name]]=" ","",COUNTIF(InTutoring[[#This Row],[BOY Benchmark]:[Unit 1 Post-Test 5]],"Yes"))</f>
        <v/>
      </c>
      <c r="AT88" s="107" t="str">
        <f>IF(InTutoring[[#This Row],[Student Full Name]]=" ","",COUNTIF(InTutoring[[#This Row],[Unit 1 Assessment]:[Unit 2 Post-Test 5]],"Yes"))</f>
        <v/>
      </c>
      <c r="AU88" s="107" t="str">
        <f>IF(InTutoring[[#This Row],[Student Full Name]]=" ","",COUNTIF(InTutoring[[#This Row],[Unit 2 Assessment]:[Unit 3 Post-Test 5]],"Yes"))</f>
        <v/>
      </c>
      <c r="AV88" s="107" t="str">
        <f>IF(InTutoring[[#This Row],[Student Full Name]]=" ","",COUNTIF(InTutoring[[#This Row],[Unit 3 Assessment]:[Unit 4 Post-Test 5]],"Yes"))</f>
        <v/>
      </c>
      <c r="AW88" s="107" t="str">
        <f>IF(InTutoring[[#This Row],[Student Full Name]]=" ","",COUNTIF(InTutoring[[#This Row],[Unit 4 Assessment]:[Unit 5 Post-Test 5]],"Yes"))</f>
        <v/>
      </c>
      <c r="AX88" s="107" t="str">
        <f>IF(InTutoring[[#This Row],[Student Full Name]]=" ","",COUNTIF(InTutoring[[#This Row],[Unit 5 Assessment]:[Unit 6 Post-Test 5]],"Yes"))</f>
        <v/>
      </c>
      <c r="AY88" s="107" t="str">
        <f>IF(InTutoring[[#This Row],[Student Full Name]]=" ","",IF(InTutoring[[#This Row],[Unit 1 Weeks in Tutoring]]&gt;0,"Yes","No"))</f>
        <v/>
      </c>
      <c r="AZ88" s="107" t="str">
        <f>IF(InTutoring[[#This Row],[Student Full Name]]=" ","",IF(InTutoring[[#This Row],[Unit 2 Weeks in Tutoring]]&gt;0,"Yes","No"))</f>
        <v/>
      </c>
      <c r="BA88" s="107" t="str">
        <f>IF(InTutoring[[#This Row],[Student Full Name]]=" ","",IF(InTutoring[[#This Row],[Unit 3 Weeks in Tutoring]]&gt;0,"Yes","No"))</f>
        <v/>
      </c>
      <c r="BB88" s="107" t="str">
        <f>IF(InTutoring[[#This Row],[Student Full Name]]=" ","",IF(InTutoring[[#This Row],[Unit 4 Weeks in Tutoring]]&gt;0,"Yes","No"))</f>
        <v/>
      </c>
      <c r="BC88" s="107" t="str">
        <f>IF(InTutoring[[#This Row],[Student Full Name]]=" ","",IF(InTutoring[[#This Row],[Unit 5 Weeks in Tutoring]]&gt;0,"Yes","No"))</f>
        <v/>
      </c>
      <c r="BD88" s="107" t="str">
        <f>IF(InTutoring[[#This Row],[Student Full Name]]=" ","",IF(InTutoring[[#This Row],[Unit 6 Weeks in Tutoring]]&gt;0,"Yes","No"))</f>
        <v/>
      </c>
      <c r="BE8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8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8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8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8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8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8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88" s="107" t="str">
        <f>IF(InTutoring[[#This Row],[Student Full Name]]=" ","",IF(COUNTIF(InTutoring[[#This Row],[Unit 1 Needed Tutoring]:[Unit 6 Needed Tutoring]],"Yes")&gt;0,"Yes","No"))</f>
        <v/>
      </c>
      <c r="BM8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8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89" spans="1:66" ht="14.25" x14ac:dyDescent="0.2">
      <c r="A89" s="40" t="str">
        <f>StudentInfo[[#This Row],[Student Full Name]]</f>
        <v xml:space="preserve"> </v>
      </c>
      <c r="B8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8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Benchmark]]&lt;=Settings!F93),"Yes","No"))))</f>
        <v/>
      </c>
      <c r="D8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8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8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8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8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8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8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8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8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8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8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8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8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8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8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8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8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8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8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8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8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8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8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8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8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8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8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8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8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8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8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8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8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8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8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8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8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8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8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8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8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89" s="107" t="str">
        <f>IF(InTutoring[[#This Row],[Student Full Name]]=" ","",COUNTIF(InTutoring[[#This Row],[BOY Benchmark]:[Unit 1 Post-Test 5]],"Yes"))</f>
        <v/>
      </c>
      <c r="AT89" s="107" t="str">
        <f>IF(InTutoring[[#This Row],[Student Full Name]]=" ","",COUNTIF(InTutoring[[#This Row],[Unit 1 Assessment]:[Unit 2 Post-Test 5]],"Yes"))</f>
        <v/>
      </c>
      <c r="AU89" s="107" t="str">
        <f>IF(InTutoring[[#This Row],[Student Full Name]]=" ","",COUNTIF(InTutoring[[#This Row],[Unit 2 Assessment]:[Unit 3 Post-Test 5]],"Yes"))</f>
        <v/>
      </c>
      <c r="AV89" s="107" t="str">
        <f>IF(InTutoring[[#This Row],[Student Full Name]]=" ","",COUNTIF(InTutoring[[#This Row],[Unit 3 Assessment]:[Unit 4 Post-Test 5]],"Yes"))</f>
        <v/>
      </c>
      <c r="AW89" s="107" t="str">
        <f>IF(InTutoring[[#This Row],[Student Full Name]]=" ","",COUNTIF(InTutoring[[#This Row],[Unit 4 Assessment]:[Unit 5 Post-Test 5]],"Yes"))</f>
        <v/>
      </c>
      <c r="AX89" s="107" t="str">
        <f>IF(InTutoring[[#This Row],[Student Full Name]]=" ","",COUNTIF(InTutoring[[#This Row],[Unit 5 Assessment]:[Unit 6 Post-Test 5]],"Yes"))</f>
        <v/>
      </c>
      <c r="AY89" s="107" t="str">
        <f>IF(InTutoring[[#This Row],[Student Full Name]]=" ","",IF(InTutoring[[#This Row],[Unit 1 Weeks in Tutoring]]&gt;0,"Yes","No"))</f>
        <v/>
      </c>
      <c r="AZ89" s="107" t="str">
        <f>IF(InTutoring[[#This Row],[Student Full Name]]=" ","",IF(InTutoring[[#This Row],[Unit 2 Weeks in Tutoring]]&gt;0,"Yes","No"))</f>
        <v/>
      </c>
      <c r="BA89" s="107" t="str">
        <f>IF(InTutoring[[#This Row],[Student Full Name]]=" ","",IF(InTutoring[[#This Row],[Unit 3 Weeks in Tutoring]]&gt;0,"Yes","No"))</f>
        <v/>
      </c>
      <c r="BB89" s="107" t="str">
        <f>IF(InTutoring[[#This Row],[Student Full Name]]=" ","",IF(InTutoring[[#This Row],[Unit 4 Weeks in Tutoring]]&gt;0,"Yes","No"))</f>
        <v/>
      </c>
      <c r="BC89" s="107" t="str">
        <f>IF(InTutoring[[#This Row],[Student Full Name]]=" ","",IF(InTutoring[[#This Row],[Unit 5 Weeks in Tutoring]]&gt;0,"Yes","No"))</f>
        <v/>
      </c>
      <c r="BD89" s="107" t="str">
        <f>IF(InTutoring[[#This Row],[Student Full Name]]=" ","",IF(InTutoring[[#This Row],[Unit 6 Weeks in Tutoring]]&gt;0,"Yes","No"))</f>
        <v/>
      </c>
      <c r="BE8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8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8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8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8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8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8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89" s="107" t="str">
        <f>IF(InTutoring[[#This Row],[Student Full Name]]=" ","",IF(COUNTIF(InTutoring[[#This Row],[Unit 1 Needed Tutoring]:[Unit 6 Needed Tutoring]],"Yes")&gt;0,"Yes","No"))</f>
        <v/>
      </c>
      <c r="BM8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8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90" spans="1:66" ht="14.25" x14ac:dyDescent="0.2">
      <c r="A90" s="40" t="str">
        <f>StudentInfo[[#This Row],[Student Full Name]]</f>
        <v xml:space="preserve"> </v>
      </c>
      <c r="B9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9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Benchmark]]&lt;=Settings!F94),"Yes","No"))))</f>
        <v/>
      </c>
      <c r="D9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9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9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9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9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9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9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9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9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9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9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9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9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9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9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9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9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9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9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9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9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9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9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9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9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9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9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9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9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9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9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9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9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9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9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9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9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9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9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9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9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90" s="107" t="str">
        <f>IF(InTutoring[[#This Row],[Student Full Name]]=" ","",COUNTIF(InTutoring[[#This Row],[BOY Benchmark]:[Unit 1 Post-Test 5]],"Yes"))</f>
        <v/>
      </c>
      <c r="AT90" s="107" t="str">
        <f>IF(InTutoring[[#This Row],[Student Full Name]]=" ","",COUNTIF(InTutoring[[#This Row],[Unit 1 Assessment]:[Unit 2 Post-Test 5]],"Yes"))</f>
        <v/>
      </c>
      <c r="AU90" s="107" t="str">
        <f>IF(InTutoring[[#This Row],[Student Full Name]]=" ","",COUNTIF(InTutoring[[#This Row],[Unit 2 Assessment]:[Unit 3 Post-Test 5]],"Yes"))</f>
        <v/>
      </c>
      <c r="AV90" s="107" t="str">
        <f>IF(InTutoring[[#This Row],[Student Full Name]]=" ","",COUNTIF(InTutoring[[#This Row],[Unit 3 Assessment]:[Unit 4 Post-Test 5]],"Yes"))</f>
        <v/>
      </c>
      <c r="AW90" s="107" t="str">
        <f>IF(InTutoring[[#This Row],[Student Full Name]]=" ","",COUNTIF(InTutoring[[#This Row],[Unit 4 Assessment]:[Unit 5 Post-Test 5]],"Yes"))</f>
        <v/>
      </c>
      <c r="AX90" s="107" t="str">
        <f>IF(InTutoring[[#This Row],[Student Full Name]]=" ","",COUNTIF(InTutoring[[#This Row],[Unit 5 Assessment]:[Unit 6 Post-Test 5]],"Yes"))</f>
        <v/>
      </c>
      <c r="AY90" s="107" t="str">
        <f>IF(InTutoring[[#This Row],[Student Full Name]]=" ","",IF(InTutoring[[#This Row],[Unit 1 Weeks in Tutoring]]&gt;0,"Yes","No"))</f>
        <v/>
      </c>
      <c r="AZ90" s="107" t="str">
        <f>IF(InTutoring[[#This Row],[Student Full Name]]=" ","",IF(InTutoring[[#This Row],[Unit 2 Weeks in Tutoring]]&gt;0,"Yes","No"))</f>
        <v/>
      </c>
      <c r="BA90" s="107" t="str">
        <f>IF(InTutoring[[#This Row],[Student Full Name]]=" ","",IF(InTutoring[[#This Row],[Unit 3 Weeks in Tutoring]]&gt;0,"Yes","No"))</f>
        <v/>
      </c>
      <c r="BB90" s="107" t="str">
        <f>IF(InTutoring[[#This Row],[Student Full Name]]=" ","",IF(InTutoring[[#This Row],[Unit 4 Weeks in Tutoring]]&gt;0,"Yes","No"))</f>
        <v/>
      </c>
      <c r="BC90" s="107" t="str">
        <f>IF(InTutoring[[#This Row],[Student Full Name]]=" ","",IF(InTutoring[[#This Row],[Unit 5 Weeks in Tutoring]]&gt;0,"Yes","No"))</f>
        <v/>
      </c>
      <c r="BD90" s="107" t="str">
        <f>IF(InTutoring[[#This Row],[Student Full Name]]=" ","",IF(InTutoring[[#This Row],[Unit 6 Weeks in Tutoring]]&gt;0,"Yes","No"))</f>
        <v/>
      </c>
      <c r="BE9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9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9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9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9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9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9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90" s="107" t="str">
        <f>IF(InTutoring[[#This Row],[Student Full Name]]=" ","",IF(COUNTIF(InTutoring[[#This Row],[Unit 1 Needed Tutoring]:[Unit 6 Needed Tutoring]],"Yes")&gt;0,"Yes","No"))</f>
        <v/>
      </c>
      <c r="BM9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9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91" spans="1:66" ht="14.25" x14ac:dyDescent="0.2">
      <c r="A91" s="40" t="str">
        <f>StudentInfo[[#This Row],[Student Full Name]]</f>
        <v xml:space="preserve"> </v>
      </c>
      <c r="B9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9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Benchmark]]&lt;=Settings!F95),"Yes","No"))))</f>
        <v/>
      </c>
      <c r="D9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9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9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9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9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9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9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9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9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9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9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9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9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9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9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9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9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9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9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9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9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9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9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9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9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9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9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9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9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9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9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9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9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9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9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9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9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9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9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9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9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91" s="107" t="str">
        <f>IF(InTutoring[[#This Row],[Student Full Name]]=" ","",COUNTIF(InTutoring[[#This Row],[BOY Benchmark]:[Unit 1 Post-Test 5]],"Yes"))</f>
        <v/>
      </c>
      <c r="AT91" s="107" t="str">
        <f>IF(InTutoring[[#This Row],[Student Full Name]]=" ","",COUNTIF(InTutoring[[#This Row],[Unit 1 Assessment]:[Unit 2 Post-Test 5]],"Yes"))</f>
        <v/>
      </c>
      <c r="AU91" s="107" t="str">
        <f>IF(InTutoring[[#This Row],[Student Full Name]]=" ","",COUNTIF(InTutoring[[#This Row],[Unit 2 Assessment]:[Unit 3 Post-Test 5]],"Yes"))</f>
        <v/>
      </c>
      <c r="AV91" s="107" t="str">
        <f>IF(InTutoring[[#This Row],[Student Full Name]]=" ","",COUNTIF(InTutoring[[#This Row],[Unit 3 Assessment]:[Unit 4 Post-Test 5]],"Yes"))</f>
        <v/>
      </c>
      <c r="AW91" s="107" t="str">
        <f>IF(InTutoring[[#This Row],[Student Full Name]]=" ","",COUNTIF(InTutoring[[#This Row],[Unit 4 Assessment]:[Unit 5 Post-Test 5]],"Yes"))</f>
        <v/>
      </c>
      <c r="AX91" s="107" t="str">
        <f>IF(InTutoring[[#This Row],[Student Full Name]]=" ","",COUNTIF(InTutoring[[#This Row],[Unit 5 Assessment]:[Unit 6 Post-Test 5]],"Yes"))</f>
        <v/>
      </c>
      <c r="AY91" s="107" t="str">
        <f>IF(InTutoring[[#This Row],[Student Full Name]]=" ","",IF(InTutoring[[#This Row],[Unit 1 Weeks in Tutoring]]&gt;0,"Yes","No"))</f>
        <v/>
      </c>
      <c r="AZ91" s="107" t="str">
        <f>IF(InTutoring[[#This Row],[Student Full Name]]=" ","",IF(InTutoring[[#This Row],[Unit 2 Weeks in Tutoring]]&gt;0,"Yes","No"))</f>
        <v/>
      </c>
      <c r="BA91" s="107" t="str">
        <f>IF(InTutoring[[#This Row],[Student Full Name]]=" ","",IF(InTutoring[[#This Row],[Unit 3 Weeks in Tutoring]]&gt;0,"Yes","No"))</f>
        <v/>
      </c>
      <c r="BB91" s="107" t="str">
        <f>IF(InTutoring[[#This Row],[Student Full Name]]=" ","",IF(InTutoring[[#This Row],[Unit 4 Weeks in Tutoring]]&gt;0,"Yes","No"))</f>
        <v/>
      </c>
      <c r="BC91" s="107" t="str">
        <f>IF(InTutoring[[#This Row],[Student Full Name]]=" ","",IF(InTutoring[[#This Row],[Unit 5 Weeks in Tutoring]]&gt;0,"Yes","No"))</f>
        <v/>
      </c>
      <c r="BD91" s="107" t="str">
        <f>IF(InTutoring[[#This Row],[Student Full Name]]=" ","",IF(InTutoring[[#This Row],[Unit 6 Weeks in Tutoring]]&gt;0,"Yes","No"))</f>
        <v/>
      </c>
      <c r="BE9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9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9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9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9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9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9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91" s="107" t="str">
        <f>IF(InTutoring[[#This Row],[Student Full Name]]=" ","",IF(COUNTIF(InTutoring[[#This Row],[Unit 1 Needed Tutoring]:[Unit 6 Needed Tutoring]],"Yes")&gt;0,"Yes","No"))</f>
        <v/>
      </c>
      <c r="BM9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9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92" spans="1:66" ht="14.25" x14ac:dyDescent="0.2">
      <c r="A92" s="40" t="str">
        <f>StudentInfo[[#This Row],[Student Full Name]]</f>
        <v xml:space="preserve"> </v>
      </c>
      <c r="B9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9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Benchmark]]&lt;=Settings!F96),"Yes","No"))))</f>
        <v/>
      </c>
      <c r="D9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9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9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9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9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9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9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9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9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9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9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9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9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9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9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9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9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9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9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9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9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9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9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9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9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9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9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9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9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9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9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9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9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9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9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9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9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9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9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9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9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92" s="107" t="str">
        <f>IF(InTutoring[[#This Row],[Student Full Name]]=" ","",COUNTIF(InTutoring[[#This Row],[BOY Benchmark]:[Unit 1 Post-Test 5]],"Yes"))</f>
        <v/>
      </c>
      <c r="AT92" s="107" t="str">
        <f>IF(InTutoring[[#This Row],[Student Full Name]]=" ","",COUNTIF(InTutoring[[#This Row],[Unit 1 Assessment]:[Unit 2 Post-Test 5]],"Yes"))</f>
        <v/>
      </c>
      <c r="AU92" s="107" t="str">
        <f>IF(InTutoring[[#This Row],[Student Full Name]]=" ","",COUNTIF(InTutoring[[#This Row],[Unit 2 Assessment]:[Unit 3 Post-Test 5]],"Yes"))</f>
        <v/>
      </c>
      <c r="AV92" s="107" t="str">
        <f>IF(InTutoring[[#This Row],[Student Full Name]]=" ","",COUNTIF(InTutoring[[#This Row],[Unit 3 Assessment]:[Unit 4 Post-Test 5]],"Yes"))</f>
        <v/>
      </c>
      <c r="AW92" s="107" t="str">
        <f>IF(InTutoring[[#This Row],[Student Full Name]]=" ","",COUNTIF(InTutoring[[#This Row],[Unit 4 Assessment]:[Unit 5 Post-Test 5]],"Yes"))</f>
        <v/>
      </c>
      <c r="AX92" s="107" t="str">
        <f>IF(InTutoring[[#This Row],[Student Full Name]]=" ","",COUNTIF(InTutoring[[#This Row],[Unit 5 Assessment]:[Unit 6 Post-Test 5]],"Yes"))</f>
        <v/>
      </c>
      <c r="AY92" s="107" t="str">
        <f>IF(InTutoring[[#This Row],[Student Full Name]]=" ","",IF(InTutoring[[#This Row],[Unit 1 Weeks in Tutoring]]&gt;0,"Yes","No"))</f>
        <v/>
      </c>
      <c r="AZ92" s="107" t="str">
        <f>IF(InTutoring[[#This Row],[Student Full Name]]=" ","",IF(InTutoring[[#This Row],[Unit 2 Weeks in Tutoring]]&gt;0,"Yes","No"))</f>
        <v/>
      </c>
      <c r="BA92" s="107" t="str">
        <f>IF(InTutoring[[#This Row],[Student Full Name]]=" ","",IF(InTutoring[[#This Row],[Unit 3 Weeks in Tutoring]]&gt;0,"Yes","No"))</f>
        <v/>
      </c>
      <c r="BB92" s="107" t="str">
        <f>IF(InTutoring[[#This Row],[Student Full Name]]=" ","",IF(InTutoring[[#This Row],[Unit 4 Weeks in Tutoring]]&gt;0,"Yes","No"))</f>
        <v/>
      </c>
      <c r="BC92" s="107" t="str">
        <f>IF(InTutoring[[#This Row],[Student Full Name]]=" ","",IF(InTutoring[[#This Row],[Unit 5 Weeks in Tutoring]]&gt;0,"Yes","No"))</f>
        <v/>
      </c>
      <c r="BD92" s="107" t="str">
        <f>IF(InTutoring[[#This Row],[Student Full Name]]=" ","",IF(InTutoring[[#This Row],[Unit 6 Weeks in Tutoring]]&gt;0,"Yes","No"))</f>
        <v/>
      </c>
      <c r="BE9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9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9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9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9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9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9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92" s="107" t="str">
        <f>IF(InTutoring[[#This Row],[Student Full Name]]=" ","",IF(COUNTIF(InTutoring[[#This Row],[Unit 1 Needed Tutoring]:[Unit 6 Needed Tutoring]],"Yes")&gt;0,"Yes","No"))</f>
        <v/>
      </c>
      <c r="BM9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9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93" spans="1:66" ht="14.25" x14ac:dyDescent="0.2">
      <c r="A93" s="40" t="str">
        <f>StudentInfo[[#This Row],[Student Full Name]]</f>
        <v xml:space="preserve"> </v>
      </c>
      <c r="B9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9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Benchmark]]&lt;=Settings!F97),"Yes","No"))))</f>
        <v/>
      </c>
      <c r="D9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9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9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9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9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9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9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9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9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9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9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9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9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9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9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9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9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9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9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9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9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9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9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9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9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9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9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9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9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9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9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9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9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9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9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9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9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9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9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9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9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93" s="107" t="str">
        <f>IF(InTutoring[[#This Row],[Student Full Name]]=" ","",COUNTIF(InTutoring[[#This Row],[BOY Benchmark]:[Unit 1 Post-Test 5]],"Yes"))</f>
        <v/>
      </c>
      <c r="AT93" s="107" t="str">
        <f>IF(InTutoring[[#This Row],[Student Full Name]]=" ","",COUNTIF(InTutoring[[#This Row],[Unit 1 Assessment]:[Unit 2 Post-Test 5]],"Yes"))</f>
        <v/>
      </c>
      <c r="AU93" s="107" t="str">
        <f>IF(InTutoring[[#This Row],[Student Full Name]]=" ","",COUNTIF(InTutoring[[#This Row],[Unit 2 Assessment]:[Unit 3 Post-Test 5]],"Yes"))</f>
        <v/>
      </c>
      <c r="AV93" s="107" t="str">
        <f>IF(InTutoring[[#This Row],[Student Full Name]]=" ","",COUNTIF(InTutoring[[#This Row],[Unit 3 Assessment]:[Unit 4 Post-Test 5]],"Yes"))</f>
        <v/>
      </c>
      <c r="AW93" s="107" t="str">
        <f>IF(InTutoring[[#This Row],[Student Full Name]]=" ","",COUNTIF(InTutoring[[#This Row],[Unit 4 Assessment]:[Unit 5 Post-Test 5]],"Yes"))</f>
        <v/>
      </c>
      <c r="AX93" s="107" t="str">
        <f>IF(InTutoring[[#This Row],[Student Full Name]]=" ","",COUNTIF(InTutoring[[#This Row],[Unit 5 Assessment]:[Unit 6 Post-Test 5]],"Yes"))</f>
        <v/>
      </c>
      <c r="AY93" s="107" t="str">
        <f>IF(InTutoring[[#This Row],[Student Full Name]]=" ","",IF(InTutoring[[#This Row],[Unit 1 Weeks in Tutoring]]&gt;0,"Yes","No"))</f>
        <v/>
      </c>
      <c r="AZ93" s="107" t="str">
        <f>IF(InTutoring[[#This Row],[Student Full Name]]=" ","",IF(InTutoring[[#This Row],[Unit 2 Weeks in Tutoring]]&gt;0,"Yes","No"))</f>
        <v/>
      </c>
      <c r="BA93" s="107" t="str">
        <f>IF(InTutoring[[#This Row],[Student Full Name]]=" ","",IF(InTutoring[[#This Row],[Unit 3 Weeks in Tutoring]]&gt;0,"Yes","No"))</f>
        <v/>
      </c>
      <c r="BB93" s="107" t="str">
        <f>IF(InTutoring[[#This Row],[Student Full Name]]=" ","",IF(InTutoring[[#This Row],[Unit 4 Weeks in Tutoring]]&gt;0,"Yes","No"))</f>
        <v/>
      </c>
      <c r="BC93" s="107" t="str">
        <f>IF(InTutoring[[#This Row],[Student Full Name]]=" ","",IF(InTutoring[[#This Row],[Unit 5 Weeks in Tutoring]]&gt;0,"Yes","No"))</f>
        <v/>
      </c>
      <c r="BD93" s="107" t="str">
        <f>IF(InTutoring[[#This Row],[Student Full Name]]=" ","",IF(InTutoring[[#This Row],[Unit 6 Weeks in Tutoring]]&gt;0,"Yes","No"))</f>
        <v/>
      </c>
      <c r="BE9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9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9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9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9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9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9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93" s="107" t="str">
        <f>IF(InTutoring[[#This Row],[Student Full Name]]=" ","",IF(COUNTIF(InTutoring[[#This Row],[Unit 1 Needed Tutoring]:[Unit 6 Needed Tutoring]],"Yes")&gt;0,"Yes","No"))</f>
        <v/>
      </c>
      <c r="BM9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9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94" spans="1:66" ht="14.25" x14ac:dyDescent="0.2">
      <c r="A94" s="40" t="str">
        <f>StudentInfo[[#This Row],[Student Full Name]]</f>
        <v xml:space="preserve"> </v>
      </c>
      <c r="B9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9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Benchmark]]&lt;=Settings!F98),"Yes","No"))))</f>
        <v/>
      </c>
      <c r="D9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9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9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9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9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9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9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9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9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9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9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9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9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9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9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9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9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9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9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9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9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9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9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9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9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9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9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9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9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9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9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9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9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9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9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9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9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9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9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9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9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94" s="107" t="str">
        <f>IF(InTutoring[[#This Row],[Student Full Name]]=" ","",COUNTIF(InTutoring[[#This Row],[BOY Benchmark]:[Unit 1 Post-Test 5]],"Yes"))</f>
        <v/>
      </c>
      <c r="AT94" s="107" t="str">
        <f>IF(InTutoring[[#This Row],[Student Full Name]]=" ","",COUNTIF(InTutoring[[#This Row],[Unit 1 Assessment]:[Unit 2 Post-Test 5]],"Yes"))</f>
        <v/>
      </c>
      <c r="AU94" s="107" t="str">
        <f>IF(InTutoring[[#This Row],[Student Full Name]]=" ","",COUNTIF(InTutoring[[#This Row],[Unit 2 Assessment]:[Unit 3 Post-Test 5]],"Yes"))</f>
        <v/>
      </c>
      <c r="AV94" s="107" t="str">
        <f>IF(InTutoring[[#This Row],[Student Full Name]]=" ","",COUNTIF(InTutoring[[#This Row],[Unit 3 Assessment]:[Unit 4 Post-Test 5]],"Yes"))</f>
        <v/>
      </c>
      <c r="AW94" s="107" t="str">
        <f>IF(InTutoring[[#This Row],[Student Full Name]]=" ","",COUNTIF(InTutoring[[#This Row],[Unit 4 Assessment]:[Unit 5 Post-Test 5]],"Yes"))</f>
        <v/>
      </c>
      <c r="AX94" s="107" t="str">
        <f>IF(InTutoring[[#This Row],[Student Full Name]]=" ","",COUNTIF(InTutoring[[#This Row],[Unit 5 Assessment]:[Unit 6 Post-Test 5]],"Yes"))</f>
        <v/>
      </c>
      <c r="AY94" s="107" t="str">
        <f>IF(InTutoring[[#This Row],[Student Full Name]]=" ","",IF(InTutoring[[#This Row],[Unit 1 Weeks in Tutoring]]&gt;0,"Yes","No"))</f>
        <v/>
      </c>
      <c r="AZ94" s="107" t="str">
        <f>IF(InTutoring[[#This Row],[Student Full Name]]=" ","",IF(InTutoring[[#This Row],[Unit 2 Weeks in Tutoring]]&gt;0,"Yes","No"))</f>
        <v/>
      </c>
      <c r="BA94" s="107" t="str">
        <f>IF(InTutoring[[#This Row],[Student Full Name]]=" ","",IF(InTutoring[[#This Row],[Unit 3 Weeks in Tutoring]]&gt;0,"Yes","No"))</f>
        <v/>
      </c>
      <c r="BB94" s="107" t="str">
        <f>IF(InTutoring[[#This Row],[Student Full Name]]=" ","",IF(InTutoring[[#This Row],[Unit 4 Weeks in Tutoring]]&gt;0,"Yes","No"))</f>
        <v/>
      </c>
      <c r="BC94" s="107" t="str">
        <f>IF(InTutoring[[#This Row],[Student Full Name]]=" ","",IF(InTutoring[[#This Row],[Unit 5 Weeks in Tutoring]]&gt;0,"Yes","No"))</f>
        <v/>
      </c>
      <c r="BD94" s="107" t="str">
        <f>IF(InTutoring[[#This Row],[Student Full Name]]=" ","",IF(InTutoring[[#This Row],[Unit 6 Weeks in Tutoring]]&gt;0,"Yes","No"))</f>
        <v/>
      </c>
      <c r="BE9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9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9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9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9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9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9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94" s="107" t="str">
        <f>IF(InTutoring[[#This Row],[Student Full Name]]=" ","",IF(COUNTIF(InTutoring[[#This Row],[Unit 1 Needed Tutoring]:[Unit 6 Needed Tutoring]],"Yes")&gt;0,"Yes","No"))</f>
        <v/>
      </c>
      <c r="BM9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9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95" spans="1:66" ht="14.25" x14ac:dyDescent="0.2">
      <c r="A95" s="40" t="str">
        <f>StudentInfo[[#This Row],[Student Full Name]]</f>
        <v xml:space="preserve"> </v>
      </c>
      <c r="B9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9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Benchmark]]&lt;=Settings!F99),"Yes","No"))))</f>
        <v/>
      </c>
      <c r="D9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9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9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9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9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9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9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9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9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9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9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9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9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9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9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9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9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9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9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9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9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9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9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9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9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9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9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9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9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9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9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9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9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9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9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9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9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9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9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9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9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95" s="107" t="str">
        <f>IF(InTutoring[[#This Row],[Student Full Name]]=" ","",COUNTIF(InTutoring[[#This Row],[BOY Benchmark]:[Unit 1 Post-Test 5]],"Yes"))</f>
        <v/>
      </c>
      <c r="AT95" s="107" t="str">
        <f>IF(InTutoring[[#This Row],[Student Full Name]]=" ","",COUNTIF(InTutoring[[#This Row],[Unit 1 Assessment]:[Unit 2 Post-Test 5]],"Yes"))</f>
        <v/>
      </c>
      <c r="AU95" s="107" t="str">
        <f>IF(InTutoring[[#This Row],[Student Full Name]]=" ","",COUNTIF(InTutoring[[#This Row],[Unit 2 Assessment]:[Unit 3 Post-Test 5]],"Yes"))</f>
        <v/>
      </c>
      <c r="AV95" s="107" t="str">
        <f>IF(InTutoring[[#This Row],[Student Full Name]]=" ","",COUNTIF(InTutoring[[#This Row],[Unit 3 Assessment]:[Unit 4 Post-Test 5]],"Yes"))</f>
        <v/>
      </c>
      <c r="AW95" s="107" t="str">
        <f>IF(InTutoring[[#This Row],[Student Full Name]]=" ","",COUNTIF(InTutoring[[#This Row],[Unit 4 Assessment]:[Unit 5 Post-Test 5]],"Yes"))</f>
        <v/>
      </c>
      <c r="AX95" s="107" t="str">
        <f>IF(InTutoring[[#This Row],[Student Full Name]]=" ","",COUNTIF(InTutoring[[#This Row],[Unit 5 Assessment]:[Unit 6 Post-Test 5]],"Yes"))</f>
        <v/>
      </c>
      <c r="AY95" s="107" t="str">
        <f>IF(InTutoring[[#This Row],[Student Full Name]]=" ","",IF(InTutoring[[#This Row],[Unit 1 Weeks in Tutoring]]&gt;0,"Yes","No"))</f>
        <v/>
      </c>
      <c r="AZ95" s="107" t="str">
        <f>IF(InTutoring[[#This Row],[Student Full Name]]=" ","",IF(InTutoring[[#This Row],[Unit 2 Weeks in Tutoring]]&gt;0,"Yes","No"))</f>
        <v/>
      </c>
      <c r="BA95" s="107" t="str">
        <f>IF(InTutoring[[#This Row],[Student Full Name]]=" ","",IF(InTutoring[[#This Row],[Unit 3 Weeks in Tutoring]]&gt;0,"Yes","No"))</f>
        <v/>
      </c>
      <c r="BB95" s="107" t="str">
        <f>IF(InTutoring[[#This Row],[Student Full Name]]=" ","",IF(InTutoring[[#This Row],[Unit 4 Weeks in Tutoring]]&gt;0,"Yes","No"))</f>
        <v/>
      </c>
      <c r="BC95" s="107" t="str">
        <f>IF(InTutoring[[#This Row],[Student Full Name]]=" ","",IF(InTutoring[[#This Row],[Unit 5 Weeks in Tutoring]]&gt;0,"Yes","No"))</f>
        <v/>
      </c>
      <c r="BD95" s="107" t="str">
        <f>IF(InTutoring[[#This Row],[Student Full Name]]=" ","",IF(InTutoring[[#This Row],[Unit 6 Weeks in Tutoring]]&gt;0,"Yes","No"))</f>
        <v/>
      </c>
      <c r="BE9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9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9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9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9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9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9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95" s="107" t="str">
        <f>IF(InTutoring[[#This Row],[Student Full Name]]=" ","",IF(COUNTIF(InTutoring[[#This Row],[Unit 1 Needed Tutoring]:[Unit 6 Needed Tutoring]],"Yes")&gt;0,"Yes","No"))</f>
        <v/>
      </c>
      <c r="BM9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9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96" spans="1:66" ht="14.25" x14ac:dyDescent="0.2">
      <c r="A96" s="40" t="str">
        <f>StudentInfo[[#This Row],[Student Full Name]]</f>
        <v xml:space="preserve"> </v>
      </c>
      <c r="B9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9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Benchmark]]&lt;=Settings!F100),"Yes","No"))))</f>
        <v/>
      </c>
      <c r="D9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9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9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9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9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9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9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9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9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9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9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9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9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9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9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9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9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9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9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9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9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9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9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9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9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9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9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9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9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9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9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9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9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9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9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9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9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9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9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9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9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96" s="107" t="str">
        <f>IF(InTutoring[[#This Row],[Student Full Name]]=" ","",COUNTIF(InTutoring[[#This Row],[BOY Benchmark]:[Unit 1 Post-Test 5]],"Yes"))</f>
        <v/>
      </c>
      <c r="AT96" s="107" t="str">
        <f>IF(InTutoring[[#This Row],[Student Full Name]]=" ","",COUNTIF(InTutoring[[#This Row],[Unit 1 Assessment]:[Unit 2 Post-Test 5]],"Yes"))</f>
        <v/>
      </c>
      <c r="AU96" s="107" t="str">
        <f>IF(InTutoring[[#This Row],[Student Full Name]]=" ","",COUNTIF(InTutoring[[#This Row],[Unit 2 Assessment]:[Unit 3 Post-Test 5]],"Yes"))</f>
        <v/>
      </c>
      <c r="AV96" s="107" t="str">
        <f>IF(InTutoring[[#This Row],[Student Full Name]]=" ","",COUNTIF(InTutoring[[#This Row],[Unit 3 Assessment]:[Unit 4 Post-Test 5]],"Yes"))</f>
        <v/>
      </c>
      <c r="AW96" s="107" t="str">
        <f>IF(InTutoring[[#This Row],[Student Full Name]]=" ","",COUNTIF(InTutoring[[#This Row],[Unit 4 Assessment]:[Unit 5 Post-Test 5]],"Yes"))</f>
        <v/>
      </c>
      <c r="AX96" s="107" t="str">
        <f>IF(InTutoring[[#This Row],[Student Full Name]]=" ","",COUNTIF(InTutoring[[#This Row],[Unit 5 Assessment]:[Unit 6 Post-Test 5]],"Yes"))</f>
        <v/>
      </c>
      <c r="AY96" s="107" t="str">
        <f>IF(InTutoring[[#This Row],[Student Full Name]]=" ","",IF(InTutoring[[#This Row],[Unit 1 Weeks in Tutoring]]&gt;0,"Yes","No"))</f>
        <v/>
      </c>
      <c r="AZ96" s="107" t="str">
        <f>IF(InTutoring[[#This Row],[Student Full Name]]=" ","",IF(InTutoring[[#This Row],[Unit 2 Weeks in Tutoring]]&gt;0,"Yes","No"))</f>
        <v/>
      </c>
      <c r="BA96" s="107" t="str">
        <f>IF(InTutoring[[#This Row],[Student Full Name]]=" ","",IF(InTutoring[[#This Row],[Unit 3 Weeks in Tutoring]]&gt;0,"Yes","No"))</f>
        <v/>
      </c>
      <c r="BB96" s="107" t="str">
        <f>IF(InTutoring[[#This Row],[Student Full Name]]=" ","",IF(InTutoring[[#This Row],[Unit 4 Weeks in Tutoring]]&gt;0,"Yes","No"))</f>
        <v/>
      </c>
      <c r="BC96" s="107" t="str">
        <f>IF(InTutoring[[#This Row],[Student Full Name]]=" ","",IF(InTutoring[[#This Row],[Unit 5 Weeks in Tutoring]]&gt;0,"Yes","No"))</f>
        <v/>
      </c>
      <c r="BD96" s="107" t="str">
        <f>IF(InTutoring[[#This Row],[Student Full Name]]=" ","",IF(InTutoring[[#This Row],[Unit 6 Weeks in Tutoring]]&gt;0,"Yes","No"))</f>
        <v/>
      </c>
      <c r="BE9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9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9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9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9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9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9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96" s="107" t="str">
        <f>IF(InTutoring[[#This Row],[Student Full Name]]=" ","",IF(COUNTIF(InTutoring[[#This Row],[Unit 1 Needed Tutoring]:[Unit 6 Needed Tutoring]],"Yes")&gt;0,"Yes","No"))</f>
        <v/>
      </c>
      <c r="BM9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9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97" spans="1:66" ht="14.25" x14ac:dyDescent="0.2">
      <c r="A97" s="40" t="str">
        <f>StudentInfo[[#This Row],[Student Full Name]]</f>
        <v xml:space="preserve"> </v>
      </c>
      <c r="B9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9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Benchmark]]&lt;=Settings!F101),"Yes","No"))))</f>
        <v/>
      </c>
      <c r="D9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9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9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9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9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9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9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9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9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9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9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9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9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9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9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9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9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9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9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9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9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9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9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9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9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9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9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9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9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9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9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9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9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9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9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9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9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9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9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9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9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97" s="107" t="str">
        <f>IF(InTutoring[[#This Row],[Student Full Name]]=" ","",COUNTIF(InTutoring[[#This Row],[BOY Benchmark]:[Unit 1 Post-Test 5]],"Yes"))</f>
        <v/>
      </c>
      <c r="AT97" s="107" t="str">
        <f>IF(InTutoring[[#This Row],[Student Full Name]]=" ","",COUNTIF(InTutoring[[#This Row],[Unit 1 Assessment]:[Unit 2 Post-Test 5]],"Yes"))</f>
        <v/>
      </c>
      <c r="AU97" s="107" t="str">
        <f>IF(InTutoring[[#This Row],[Student Full Name]]=" ","",COUNTIF(InTutoring[[#This Row],[Unit 2 Assessment]:[Unit 3 Post-Test 5]],"Yes"))</f>
        <v/>
      </c>
      <c r="AV97" s="107" t="str">
        <f>IF(InTutoring[[#This Row],[Student Full Name]]=" ","",COUNTIF(InTutoring[[#This Row],[Unit 3 Assessment]:[Unit 4 Post-Test 5]],"Yes"))</f>
        <v/>
      </c>
      <c r="AW97" s="107" t="str">
        <f>IF(InTutoring[[#This Row],[Student Full Name]]=" ","",COUNTIF(InTutoring[[#This Row],[Unit 4 Assessment]:[Unit 5 Post-Test 5]],"Yes"))</f>
        <v/>
      </c>
      <c r="AX97" s="107" t="str">
        <f>IF(InTutoring[[#This Row],[Student Full Name]]=" ","",COUNTIF(InTutoring[[#This Row],[Unit 5 Assessment]:[Unit 6 Post-Test 5]],"Yes"))</f>
        <v/>
      </c>
      <c r="AY97" s="107" t="str">
        <f>IF(InTutoring[[#This Row],[Student Full Name]]=" ","",IF(InTutoring[[#This Row],[Unit 1 Weeks in Tutoring]]&gt;0,"Yes","No"))</f>
        <v/>
      </c>
      <c r="AZ97" s="107" t="str">
        <f>IF(InTutoring[[#This Row],[Student Full Name]]=" ","",IF(InTutoring[[#This Row],[Unit 2 Weeks in Tutoring]]&gt;0,"Yes","No"))</f>
        <v/>
      </c>
      <c r="BA97" s="107" t="str">
        <f>IF(InTutoring[[#This Row],[Student Full Name]]=" ","",IF(InTutoring[[#This Row],[Unit 3 Weeks in Tutoring]]&gt;0,"Yes","No"))</f>
        <v/>
      </c>
      <c r="BB97" s="107" t="str">
        <f>IF(InTutoring[[#This Row],[Student Full Name]]=" ","",IF(InTutoring[[#This Row],[Unit 4 Weeks in Tutoring]]&gt;0,"Yes","No"))</f>
        <v/>
      </c>
      <c r="BC97" s="107" t="str">
        <f>IF(InTutoring[[#This Row],[Student Full Name]]=" ","",IF(InTutoring[[#This Row],[Unit 5 Weeks in Tutoring]]&gt;0,"Yes","No"))</f>
        <v/>
      </c>
      <c r="BD97" s="107" t="str">
        <f>IF(InTutoring[[#This Row],[Student Full Name]]=" ","",IF(InTutoring[[#This Row],[Unit 6 Weeks in Tutoring]]&gt;0,"Yes","No"))</f>
        <v/>
      </c>
      <c r="BE9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9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9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9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9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9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9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97" s="107" t="str">
        <f>IF(InTutoring[[#This Row],[Student Full Name]]=" ","",IF(COUNTIF(InTutoring[[#This Row],[Unit 1 Needed Tutoring]:[Unit 6 Needed Tutoring]],"Yes")&gt;0,"Yes","No"))</f>
        <v/>
      </c>
      <c r="BM9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9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98" spans="1:66" ht="14.25" x14ac:dyDescent="0.2">
      <c r="A98" s="40" t="str">
        <f>StudentInfo[[#This Row],[Student Full Name]]</f>
        <v xml:space="preserve"> </v>
      </c>
      <c r="B9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9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Benchmark]]&lt;=Settings!F102),"Yes","No"))))</f>
        <v/>
      </c>
      <c r="D9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9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9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9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9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9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9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9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9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9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9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9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9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9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9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9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9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9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9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9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9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9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9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9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9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9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9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9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9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9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9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9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9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9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9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9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9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9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9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9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9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98" s="107" t="str">
        <f>IF(InTutoring[[#This Row],[Student Full Name]]=" ","",COUNTIF(InTutoring[[#This Row],[BOY Benchmark]:[Unit 1 Post-Test 5]],"Yes"))</f>
        <v/>
      </c>
      <c r="AT98" s="107" t="str">
        <f>IF(InTutoring[[#This Row],[Student Full Name]]=" ","",COUNTIF(InTutoring[[#This Row],[Unit 1 Assessment]:[Unit 2 Post-Test 5]],"Yes"))</f>
        <v/>
      </c>
      <c r="AU98" s="107" t="str">
        <f>IF(InTutoring[[#This Row],[Student Full Name]]=" ","",COUNTIF(InTutoring[[#This Row],[Unit 2 Assessment]:[Unit 3 Post-Test 5]],"Yes"))</f>
        <v/>
      </c>
      <c r="AV98" s="107" t="str">
        <f>IF(InTutoring[[#This Row],[Student Full Name]]=" ","",COUNTIF(InTutoring[[#This Row],[Unit 3 Assessment]:[Unit 4 Post-Test 5]],"Yes"))</f>
        <v/>
      </c>
      <c r="AW98" s="107" t="str">
        <f>IF(InTutoring[[#This Row],[Student Full Name]]=" ","",COUNTIF(InTutoring[[#This Row],[Unit 4 Assessment]:[Unit 5 Post-Test 5]],"Yes"))</f>
        <v/>
      </c>
      <c r="AX98" s="107" t="str">
        <f>IF(InTutoring[[#This Row],[Student Full Name]]=" ","",COUNTIF(InTutoring[[#This Row],[Unit 5 Assessment]:[Unit 6 Post-Test 5]],"Yes"))</f>
        <v/>
      </c>
      <c r="AY98" s="107" t="str">
        <f>IF(InTutoring[[#This Row],[Student Full Name]]=" ","",IF(InTutoring[[#This Row],[Unit 1 Weeks in Tutoring]]&gt;0,"Yes","No"))</f>
        <v/>
      </c>
      <c r="AZ98" s="107" t="str">
        <f>IF(InTutoring[[#This Row],[Student Full Name]]=" ","",IF(InTutoring[[#This Row],[Unit 2 Weeks in Tutoring]]&gt;0,"Yes","No"))</f>
        <v/>
      </c>
      <c r="BA98" s="107" t="str">
        <f>IF(InTutoring[[#This Row],[Student Full Name]]=" ","",IF(InTutoring[[#This Row],[Unit 3 Weeks in Tutoring]]&gt;0,"Yes","No"))</f>
        <v/>
      </c>
      <c r="BB98" s="107" t="str">
        <f>IF(InTutoring[[#This Row],[Student Full Name]]=" ","",IF(InTutoring[[#This Row],[Unit 4 Weeks in Tutoring]]&gt;0,"Yes","No"))</f>
        <v/>
      </c>
      <c r="BC98" s="107" t="str">
        <f>IF(InTutoring[[#This Row],[Student Full Name]]=" ","",IF(InTutoring[[#This Row],[Unit 5 Weeks in Tutoring]]&gt;0,"Yes","No"))</f>
        <v/>
      </c>
      <c r="BD98" s="107" t="str">
        <f>IF(InTutoring[[#This Row],[Student Full Name]]=" ","",IF(InTutoring[[#This Row],[Unit 6 Weeks in Tutoring]]&gt;0,"Yes","No"))</f>
        <v/>
      </c>
      <c r="BE9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9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9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9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9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9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9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98" s="107" t="str">
        <f>IF(InTutoring[[#This Row],[Student Full Name]]=" ","",IF(COUNTIF(InTutoring[[#This Row],[Unit 1 Needed Tutoring]:[Unit 6 Needed Tutoring]],"Yes")&gt;0,"Yes","No"))</f>
        <v/>
      </c>
      <c r="BM9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9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99" spans="1:66" ht="14.25" x14ac:dyDescent="0.2">
      <c r="A99" s="40" t="str">
        <f>StudentInfo[[#This Row],[Student Full Name]]</f>
        <v xml:space="preserve"> </v>
      </c>
      <c r="B9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9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Benchmark]]&lt;=Settings!F103),"Yes","No"))))</f>
        <v/>
      </c>
      <c r="D9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9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9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9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9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9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9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9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9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9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9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9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9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9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9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9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9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9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9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9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9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9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9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9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9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9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9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9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9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9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9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9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9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9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9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9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9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9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9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9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9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99" s="107" t="str">
        <f>IF(InTutoring[[#This Row],[Student Full Name]]=" ","",COUNTIF(InTutoring[[#This Row],[BOY Benchmark]:[Unit 1 Post-Test 5]],"Yes"))</f>
        <v/>
      </c>
      <c r="AT99" s="107" t="str">
        <f>IF(InTutoring[[#This Row],[Student Full Name]]=" ","",COUNTIF(InTutoring[[#This Row],[Unit 1 Assessment]:[Unit 2 Post-Test 5]],"Yes"))</f>
        <v/>
      </c>
      <c r="AU99" s="107" t="str">
        <f>IF(InTutoring[[#This Row],[Student Full Name]]=" ","",COUNTIF(InTutoring[[#This Row],[Unit 2 Assessment]:[Unit 3 Post-Test 5]],"Yes"))</f>
        <v/>
      </c>
      <c r="AV99" s="107" t="str">
        <f>IF(InTutoring[[#This Row],[Student Full Name]]=" ","",COUNTIF(InTutoring[[#This Row],[Unit 3 Assessment]:[Unit 4 Post-Test 5]],"Yes"))</f>
        <v/>
      </c>
      <c r="AW99" s="107" t="str">
        <f>IF(InTutoring[[#This Row],[Student Full Name]]=" ","",COUNTIF(InTutoring[[#This Row],[Unit 4 Assessment]:[Unit 5 Post-Test 5]],"Yes"))</f>
        <v/>
      </c>
      <c r="AX99" s="107" t="str">
        <f>IF(InTutoring[[#This Row],[Student Full Name]]=" ","",COUNTIF(InTutoring[[#This Row],[Unit 5 Assessment]:[Unit 6 Post-Test 5]],"Yes"))</f>
        <v/>
      </c>
      <c r="AY99" s="107" t="str">
        <f>IF(InTutoring[[#This Row],[Student Full Name]]=" ","",IF(InTutoring[[#This Row],[Unit 1 Weeks in Tutoring]]&gt;0,"Yes","No"))</f>
        <v/>
      </c>
      <c r="AZ99" s="107" t="str">
        <f>IF(InTutoring[[#This Row],[Student Full Name]]=" ","",IF(InTutoring[[#This Row],[Unit 2 Weeks in Tutoring]]&gt;0,"Yes","No"))</f>
        <v/>
      </c>
      <c r="BA99" s="107" t="str">
        <f>IF(InTutoring[[#This Row],[Student Full Name]]=" ","",IF(InTutoring[[#This Row],[Unit 3 Weeks in Tutoring]]&gt;0,"Yes","No"))</f>
        <v/>
      </c>
      <c r="BB99" s="107" t="str">
        <f>IF(InTutoring[[#This Row],[Student Full Name]]=" ","",IF(InTutoring[[#This Row],[Unit 4 Weeks in Tutoring]]&gt;0,"Yes","No"))</f>
        <v/>
      </c>
      <c r="BC99" s="107" t="str">
        <f>IF(InTutoring[[#This Row],[Student Full Name]]=" ","",IF(InTutoring[[#This Row],[Unit 5 Weeks in Tutoring]]&gt;0,"Yes","No"))</f>
        <v/>
      </c>
      <c r="BD99" s="107" t="str">
        <f>IF(InTutoring[[#This Row],[Student Full Name]]=" ","",IF(InTutoring[[#This Row],[Unit 6 Weeks in Tutoring]]&gt;0,"Yes","No"))</f>
        <v/>
      </c>
      <c r="BE9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9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9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9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9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9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9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99" s="107" t="str">
        <f>IF(InTutoring[[#This Row],[Student Full Name]]=" ","",IF(COUNTIF(InTutoring[[#This Row],[Unit 1 Needed Tutoring]:[Unit 6 Needed Tutoring]],"Yes")&gt;0,"Yes","No"))</f>
        <v/>
      </c>
      <c r="BM9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9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00" spans="1:66" ht="14.25" x14ac:dyDescent="0.2">
      <c r="A100" s="40" t="str">
        <f>StudentInfo[[#This Row],[Student Full Name]]</f>
        <v xml:space="preserve"> </v>
      </c>
      <c r="B10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0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Benchmark]]&lt;=Settings!F104),"Yes","No"))))</f>
        <v/>
      </c>
      <c r="D10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0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0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0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0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0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0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0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0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0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0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0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0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0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0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0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0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0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0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0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0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0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0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0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0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0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0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0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0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0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0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0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0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0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0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0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0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0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0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0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0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00" s="107" t="str">
        <f>IF(InTutoring[[#This Row],[Student Full Name]]=" ","",COUNTIF(InTutoring[[#This Row],[BOY Benchmark]:[Unit 1 Post-Test 5]],"Yes"))</f>
        <v/>
      </c>
      <c r="AT100" s="107" t="str">
        <f>IF(InTutoring[[#This Row],[Student Full Name]]=" ","",COUNTIF(InTutoring[[#This Row],[Unit 1 Assessment]:[Unit 2 Post-Test 5]],"Yes"))</f>
        <v/>
      </c>
      <c r="AU100" s="107" t="str">
        <f>IF(InTutoring[[#This Row],[Student Full Name]]=" ","",COUNTIF(InTutoring[[#This Row],[Unit 2 Assessment]:[Unit 3 Post-Test 5]],"Yes"))</f>
        <v/>
      </c>
      <c r="AV100" s="107" t="str">
        <f>IF(InTutoring[[#This Row],[Student Full Name]]=" ","",COUNTIF(InTutoring[[#This Row],[Unit 3 Assessment]:[Unit 4 Post-Test 5]],"Yes"))</f>
        <v/>
      </c>
      <c r="AW100" s="107" t="str">
        <f>IF(InTutoring[[#This Row],[Student Full Name]]=" ","",COUNTIF(InTutoring[[#This Row],[Unit 4 Assessment]:[Unit 5 Post-Test 5]],"Yes"))</f>
        <v/>
      </c>
      <c r="AX100" s="107" t="str">
        <f>IF(InTutoring[[#This Row],[Student Full Name]]=" ","",COUNTIF(InTutoring[[#This Row],[Unit 5 Assessment]:[Unit 6 Post-Test 5]],"Yes"))</f>
        <v/>
      </c>
      <c r="AY100" s="107" t="str">
        <f>IF(InTutoring[[#This Row],[Student Full Name]]=" ","",IF(InTutoring[[#This Row],[Unit 1 Weeks in Tutoring]]&gt;0,"Yes","No"))</f>
        <v/>
      </c>
      <c r="AZ100" s="107" t="str">
        <f>IF(InTutoring[[#This Row],[Student Full Name]]=" ","",IF(InTutoring[[#This Row],[Unit 2 Weeks in Tutoring]]&gt;0,"Yes","No"))</f>
        <v/>
      </c>
      <c r="BA100" s="107" t="str">
        <f>IF(InTutoring[[#This Row],[Student Full Name]]=" ","",IF(InTutoring[[#This Row],[Unit 3 Weeks in Tutoring]]&gt;0,"Yes","No"))</f>
        <v/>
      </c>
      <c r="BB100" s="107" t="str">
        <f>IF(InTutoring[[#This Row],[Student Full Name]]=" ","",IF(InTutoring[[#This Row],[Unit 4 Weeks in Tutoring]]&gt;0,"Yes","No"))</f>
        <v/>
      </c>
      <c r="BC100" s="107" t="str">
        <f>IF(InTutoring[[#This Row],[Student Full Name]]=" ","",IF(InTutoring[[#This Row],[Unit 5 Weeks in Tutoring]]&gt;0,"Yes","No"))</f>
        <v/>
      </c>
      <c r="BD100" s="107" t="str">
        <f>IF(InTutoring[[#This Row],[Student Full Name]]=" ","",IF(InTutoring[[#This Row],[Unit 6 Weeks in Tutoring]]&gt;0,"Yes","No"))</f>
        <v/>
      </c>
      <c r="BE10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0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0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0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0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0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0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00" s="107" t="str">
        <f>IF(InTutoring[[#This Row],[Student Full Name]]=" ","",IF(COUNTIF(InTutoring[[#This Row],[Unit 1 Needed Tutoring]:[Unit 6 Needed Tutoring]],"Yes")&gt;0,"Yes","No"))</f>
        <v/>
      </c>
      <c r="BM10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0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01" spans="1:66" ht="14.25" x14ac:dyDescent="0.2">
      <c r="A101" s="40" t="str">
        <f>StudentInfo[[#This Row],[Student Full Name]]</f>
        <v xml:space="preserve"> </v>
      </c>
      <c r="B10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0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Benchmark]]&lt;=Settings!F105),"Yes","No"))))</f>
        <v/>
      </c>
      <c r="D10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0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0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0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0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0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0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0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0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0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0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0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0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0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0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0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0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0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0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0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0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0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0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0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0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0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0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0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0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0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0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0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0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0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0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0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0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0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0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0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0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01" s="107" t="str">
        <f>IF(InTutoring[[#This Row],[Student Full Name]]=" ","",COUNTIF(InTutoring[[#This Row],[BOY Benchmark]:[Unit 1 Post-Test 5]],"Yes"))</f>
        <v/>
      </c>
      <c r="AT101" s="107" t="str">
        <f>IF(InTutoring[[#This Row],[Student Full Name]]=" ","",COUNTIF(InTutoring[[#This Row],[Unit 1 Assessment]:[Unit 2 Post-Test 5]],"Yes"))</f>
        <v/>
      </c>
      <c r="AU101" s="107" t="str">
        <f>IF(InTutoring[[#This Row],[Student Full Name]]=" ","",COUNTIF(InTutoring[[#This Row],[Unit 2 Assessment]:[Unit 3 Post-Test 5]],"Yes"))</f>
        <v/>
      </c>
      <c r="AV101" s="107" t="str">
        <f>IF(InTutoring[[#This Row],[Student Full Name]]=" ","",COUNTIF(InTutoring[[#This Row],[Unit 3 Assessment]:[Unit 4 Post-Test 5]],"Yes"))</f>
        <v/>
      </c>
      <c r="AW101" s="107" t="str">
        <f>IF(InTutoring[[#This Row],[Student Full Name]]=" ","",COUNTIF(InTutoring[[#This Row],[Unit 4 Assessment]:[Unit 5 Post-Test 5]],"Yes"))</f>
        <v/>
      </c>
      <c r="AX101" s="107" t="str">
        <f>IF(InTutoring[[#This Row],[Student Full Name]]=" ","",COUNTIF(InTutoring[[#This Row],[Unit 5 Assessment]:[Unit 6 Post-Test 5]],"Yes"))</f>
        <v/>
      </c>
      <c r="AY101" s="107" t="str">
        <f>IF(InTutoring[[#This Row],[Student Full Name]]=" ","",IF(InTutoring[[#This Row],[Unit 1 Weeks in Tutoring]]&gt;0,"Yes","No"))</f>
        <v/>
      </c>
      <c r="AZ101" s="107" t="str">
        <f>IF(InTutoring[[#This Row],[Student Full Name]]=" ","",IF(InTutoring[[#This Row],[Unit 2 Weeks in Tutoring]]&gt;0,"Yes","No"))</f>
        <v/>
      </c>
      <c r="BA101" s="107" t="str">
        <f>IF(InTutoring[[#This Row],[Student Full Name]]=" ","",IF(InTutoring[[#This Row],[Unit 3 Weeks in Tutoring]]&gt;0,"Yes","No"))</f>
        <v/>
      </c>
      <c r="BB101" s="107" t="str">
        <f>IF(InTutoring[[#This Row],[Student Full Name]]=" ","",IF(InTutoring[[#This Row],[Unit 4 Weeks in Tutoring]]&gt;0,"Yes","No"))</f>
        <v/>
      </c>
      <c r="BC101" s="107" t="str">
        <f>IF(InTutoring[[#This Row],[Student Full Name]]=" ","",IF(InTutoring[[#This Row],[Unit 5 Weeks in Tutoring]]&gt;0,"Yes","No"))</f>
        <v/>
      </c>
      <c r="BD101" s="107" t="str">
        <f>IF(InTutoring[[#This Row],[Student Full Name]]=" ","",IF(InTutoring[[#This Row],[Unit 6 Weeks in Tutoring]]&gt;0,"Yes","No"))</f>
        <v/>
      </c>
      <c r="BE10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0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0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0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0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0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0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01" s="107" t="str">
        <f>IF(InTutoring[[#This Row],[Student Full Name]]=" ","",IF(COUNTIF(InTutoring[[#This Row],[Unit 1 Needed Tutoring]:[Unit 6 Needed Tutoring]],"Yes")&gt;0,"Yes","No"))</f>
        <v/>
      </c>
      <c r="BM10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0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02" spans="1:66" ht="14.25" x14ac:dyDescent="0.2">
      <c r="A102" s="40" t="str">
        <f>StudentInfo[[#This Row],[Student Full Name]]</f>
        <v xml:space="preserve"> </v>
      </c>
      <c r="B10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0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Benchmark]]&lt;=Settings!F106),"Yes","No"))))</f>
        <v/>
      </c>
      <c r="D10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0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0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0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0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0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0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0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0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0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0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0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0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0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0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0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0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0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0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0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0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0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0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0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0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0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0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0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0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0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0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0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0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0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0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0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0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0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0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0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0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02" s="107" t="str">
        <f>IF(InTutoring[[#This Row],[Student Full Name]]=" ","",COUNTIF(InTutoring[[#This Row],[BOY Benchmark]:[Unit 1 Post-Test 5]],"Yes"))</f>
        <v/>
      </c>
      <c r="AT102" s="107" t="str">
        <f>IF(InTutoring[[#This Row],[Student Full Name]]=" ","",COUNTIF(InTutoring[[#This Row],[Unit 1 Assessment]:[Unit 2 Post-Test 5]],"Yes"))</f>
        <v/>
      </c>
      <c r="AU102" s="107" t="str">
        <f>IF(InTutoring[[#This Row],[Student Full Name]]=" ","",COUNTIF(InTutoring[[#This Row],[Unit 2 Assessment]:[Unit 3 Post-Test 5]],"Yes"))</f>
        <v/>
      </c>
      <c r="AV102" s="107" t="str">
        <f>IF(InTutoring[[#This Row],[Student Full Name]]=" ","",COUNTIF(InTutoring[[#This Row],[Unit 3 Assessment]:[Unit 4 Post-Test 5]],"Yes"))</f>
        <v/>
      </c>
      <c r="AW102" s="107" t="str">
        <f>IF(InTutoring[[#This Row],[Student Full Name]]=" ","",COUNTIF(InTutoring[[#This Row],[Unit 4 Assessment]:[Unit 5 Post-Test 5]],"Yes"))</f>
        <v/>
      </c>
      <c r="AX102" s="107" t="str">
        <f>IF(InTutoring[[#This Row],[Student Full Name]]=" ","",COUNTIF(InTutoring[[#This Row],[Unit 5 Assessment]:[Unit 6 Post-Test 5]],"Yes"))</f>
        <v/>
      </c>
      <c r="AY102" s="107" t="str">
        <f>IF(InTutoring[[#This Row],[Student Full Name]]=" ","",IF(InTutoring[[#This Row],[Unit 1 Weeks in Tutoring]]&gt;0,"Yes","No"))</f>
        <v/>
      </c>
      <c r="AZ102" s="107" t="str">
        <f>IF(InTutoring[[#This Row],[Student Full Name]]=" ","",IF(InTutoring[[#This Row],[Unit 2 Weeks in Tutoring]]&gt;0,"Yes","No"))</f>
        <v/>
      </c>
      <c r="BA102" s="107" t="str">
        <f>IF(InTutoring[[#This Row],[Student Full Name]]=" ","",IF(InTutoring[[#This Row],[Unit 3 Weeks in Tutoring]]&gt;0,"Yes","No"))</f>
        <v/>
      </c>
      <c r="BB102" s="107" t="str">
        <f>IF(InTutoring[[#This Row],[Student Full Name]]=" ","",IF(InTutoring[[#This Row],[Unit 4 Weeks in Tutoring]]&gt;0,"Yes","No"))</f>
        <v/>
      </c>
      <c r="BC102" s="107" t="str">
        <f>IF(InTutoring[[#This Row],[Student Full Name]]=" ","",IF(InTutoring[[#This Row],[Unit 5 Weeks in Tutoring]]&gt;0,"Yes","No"))</f>
        <v/>
      </c>
      <c r="BD102" s="107" t="str">
        <f>IF(InTutoring[[#This Row],[Student Full Name]]=" ","",IF(InTutoring[[#This Row],[Unit 6 Weeks in Tutoring]]&gt;0,"Yes","No"))</f>
        <v/>
      </c>
      <c r="BE10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0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0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0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0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0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0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02" s="107" t="str">
        <f>IF(InTutoring[[#This Row],[Student Full Name]]=" ","",IF(COUNTIF(InTutoring[[#This Row],[Unit 1 Needed Tutoring]:[Unit 6 Needed Tutoring]],"Yes")&gt;0,"Yes","No"))</f>
        <v/>
      </c>
      <c r="BM10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0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03" spans="1:66" ht="14.25" x14ac:dyDescent="0.2">
      <c r="A103" s="40" t="str">
        <f>StudentInfo[[#This Row],[Student Full Name]]</f>
        <v xml:space="preserve"> </v>
      </c>
      <c r="B10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0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Benchmark]]&lt;=Settings!F107),"Yes","No"))))</f>
        <v/>
      </c>
      <c r="D10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0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0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0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0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0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0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0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0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0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0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0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0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0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0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0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0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0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0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0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0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0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0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0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0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0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0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0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0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0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0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0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0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0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0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0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0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0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0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0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0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03" s="107" t="str">
        <f>IF(InTutoring[[#This Row],[Student Full Name]]=" ","",COUNTIF(InTutoring[[#This Row],[BOY Benchmark]:[Unit 1 Post-Test 5]],"Yes"))</f>
        <v/>
      </c>
      <c r="AT103" s="107" t="str">
        <f>IF(InTutoring[[#This Row],[Student Full Name]]=" ","",COUNTIF(InTutoring[[#This Row],[Unit 1 Assessment]:[Unit 2 Post-Test 5]],"Yes"))</f>
        <v/>
      </c>
      <c r="AU103" s="107" t="str">
        <f>IF(InTutoring[[#This Row],[Student Full Name]]=" ","",COUNTIF(InTutoring[[#This Row],[Unit 2 Assessment]:[Unit 3 Post-Test 5]],"Yes"))</f>
        <v/>
      </c>
      <c r="AV103" s="107" t="str">
        <f>IF(InTutoring[[#This Row],[Student Full Name]]=" ","",COUNTIF(InTutoring[[#This Row],[Unit 3 Assessment]:[Unit 4 Post-Test 5]],"Yes"))</f>
        <v/>
      </c>
      <c r="AW103" s="107" t="str">
        <f>IF(InTutoring[[#This Row],[Student Full Name]]=" ","",COUNTIF(InTutoring[[#This Row],[Unit 4 Assessment]:[Unit 5 Post-Test 5]],"Yes"))</f>
        <v/>
      </c>
      <c r="AX103" s="107" t="str">
        <f>IF(InTutoring[[#This Row],[Student Full Name]]=" ","",COUNTIF(InTutoring[[#This Row],[Unit 5 Assessment]:[Unit 6 Post-Test 5]],"Yes"))</f>
        <v/>
      </c>
      <c r="AY103" s="107" t="str">
        <f>IF(InTutoring[[#This Row],[Student Full Name]]=" ","",IF(InTutoring[[#This Row],[Unit 1 Weeks in Tutoring]]&gt;0,"Yes","No"))</f>
        <v/>
      </c>
      <c r="AZ103" s="107" t="str">
        <f>IF(InTutoring[[#This Row],[Student Full Name]]=" ","",IF(InTutoring[[#This Row],[Unit 2 Weeks in Tutoring]]&gt;0,"Yes","No"))</f>
        <v/>
      </c>
      <c r="BA103" s="107" t="str">
        <f>IF(InTutoring[[#This Row],[Student Full Name]]=" ","",IF(InTutoring[[#This Row],[Unit 3 Weeks in Tutoring]]&gt;0,"Yes","No"))</f>
        <v/>
      </c>
      <c r="BB103" s="107" t="str">
        <f>IF(InTutoring[[#This Row],[Student Full Name]]=" ","",IF(InTutoring[[#This Row],[Unit 4 Weeks in Tutoring]]&gt;0,"Yes","No"))</f>
        <v/>
      </c>
      <c r="BC103" s="107" t="str">
        <f>IF(InTutoring[[#This Row],[Student Full Name]]=" ","",IF(InTutoring[[#This Row],[Unit 5 Weeks in Tutoring]]&gt;0,"Yes","No"))</f>
        <v/>
      </c>
      <c r="BD103" s="107" t="str">
        <f>IF(InTutoring[[#This Row],[Student Full Name]]=" ","",IF(InTutoring[[#This Row],[Unit 6 Weeks in Tutoring]]&gt;0,"Yes","No"))</f>
        <v/>
      </c>
      <c r="BE10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0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0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0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0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0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0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03" s="107" t="str">
        <f>IF(InTutoring[[#This Row],[Student Full Name]]=" ","",IF(COUNTIF(InTutoring[[#This Row],[Unit 1 Needed Tutoring]:[Unit 6 Needed Tutoring]],"Yes")&gt;0,"Yes","No"))</f>
        <v/>
      </c>
      <c r="BM10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0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04" spans="1:66" ht="14.25" x14ac:dyDescent="0.2">
      <c r="A104" s="40" t="str">
        <f>StudentInfo[[#This Row],[Student Full Name]]</f>
        <v xml:space="preserve"> </v>
      </c>
      <c r="B10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0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Benchmark]]&lt;=Settings!F108),"Yes","No"))))</f>
        <v/>
      </c>
      <c r="D10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0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0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0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0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0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0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0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0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0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0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0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0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0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0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0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0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0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0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0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0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0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0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0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0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0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0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0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0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0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0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0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0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0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0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0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0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0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0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0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0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04" s="107" t="str">
        <f>IF(InTutoring[[#This Row],[Student Full Name]]=" ","",COUNTIF(InTutoring[[#This Row],[BOY Benchmark]:[Unit 1 Post-Test 5]],"Yes"))</f>
        <v/>
      </c>
      <c r="AT104" s="107" t="str">
        <f>IF(InTutoring[[#This Row],[Student Full Name]]=" ","",COUNTIF(InTutoring[[#This Row],[Unit 1 Assessment]:[Unit 2 Post-Test 5]],"Yes"))</f>
        <v/>
      </c>
      <c r="AU104" s="107" t="str">
        <f>IF(InTutoring[[#This Row],[Student Full Name]]=" ","",COUNTIF(InTutoring[[#This Row],[Unit 2 Assessment]:[Unit 3 Post-Test 5]],"Yes"))</f>
        <v/>
      </c>
      <c r="AV104" s="107" t="str">
        <f>IF(InTutoring[[#This Row],[Student Full Name]]=" ","",COUNTIF(InTutoring[[#This Row],[Unit 3 Assessment]:[Unit 4 Post-Test 5]],"Yes"))</f>
        <v/>
      </c>
      <c r="AW104" s="107" t="str">
        <f>IF(InTutoring[[#This Row],[Student Full Name]]=" ","",COUNTIF(InTutoring[[#This Row],[Unit 4 Assessment]:[Unit 5 Post-Test 5]],"Yes"))</f>
        <v/>
      </c>
      <c r="AX104" s="107" t="str">
        <f>IF(InTutoring[[#This Row],[Student Full Name]]=" ","",COUNTIF(InTutoring[[#This Row],[Unit 5 Assessment]:[Unit 6 Post-Test 5]],"Yes"))</f>
        <v/>
      </c>
      <c r="AY104" s="107" t="str">
        <f>IF(InTutoring[[#This Row],[Student Full Name]]=" ","",IF(InTutoring[[#This Row],[Unit 1 Weeks in Tutoring]]&gt;0,"Yes","No"))</f>
        <v/>
      </c>
      <c r="AZ104" s="107" t="str">
        <f>IF(InTutoring[[#This Row],[Student Full Name]]=" ","",IF(InTutoring[[#This Row],[Unit 2 Weeks in Tutoring]]&gt;0,"Yes","No"))</f>
        <v/>
      </c>
      <c r="BA104" s="107" t="str">
        <f>IF(InTutoring[[#This Row],[Student Full Name]]=" ","",IF(InTutoring[[#This Row],[Unit 3 Weeks in Tutoring]]&gt;0,"Yes","No"))</f>
        <v/>
      </c>
      <c r="BB104" s="107" t="str">
        <f>IF(InTutoring[[#This Row],[Student Full Name]]=" ","",IF(InTutoring[[#This Row],[Unit 4 Weeks in Tutoring]]&gt;0,"Yes","No"))</f>
        <v/>
      </c>
      <c r="BC104" s="107" t="str">
        <f>IF(InTutoring[[#This Row],[Student Full Name]]=" ","",IF(InTutoring[[#This Row],[Unit 5 Weeks in Tutoring]]&gt;0,"Yes","No"))</f>
        <v/>
      </c>
      <c r="BD104" s="107" t="str">
        <f>IF(InTutoring[[#This Row],[Student Full Name]]=" ","",IF(InTutoring[[#This Row],[Unit 6 Weeks in Tutoring]]&gt;0,"Yes","No"))</f>
        <v/>
      </c>
      <c r="BE10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0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0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0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0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0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0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04" s="107" t="str">
        <f>IF(InTutoring[[#This Row],[Student Full Name]]=" ","",IF(COUNTIF(InTutoring[[#This Row],[Unit 1 Needed Tutoring]:[Unit 6 Needed Tutoring]],"Yes")&gt;0,"Yes","No"))</f>
        <v/>
      </c>
      <c r="BM10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0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05" spans="1:66" ht="14.25" x14ac:dyDescent="0.2">
      <c r="A105" s="40" t="str">
        <f>StudentInfo[[#This Row],[Student Full Name]]</f>
        <v xml:space="preserve"> </v>
      </c>
      <c r="B10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0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Benchmark]]&lt;=Settings!F109),"Yes","No"))))</f>
        <v/>
      </c>
      <c r="D10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0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0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0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0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0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0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0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0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0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0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0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0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0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0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0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0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0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0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0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0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0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0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0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0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0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0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0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0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0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0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0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0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0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0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0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0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0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0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0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0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05" s="107" t="str">
        <f>IF(InTutoring[[#This Row],[Student Full Name]]=" ","",COUNTIF(InTutoring[[#This Row],[BOY Benchmark]:[Unit 1 Post-Test 5]],"Yes"))</f>
        <v/>
      </c>
      <c r="AT105" s="107" t="str">
        <f>IF(InTutoring[[#This Row],[Student Full Name]]=" ","",COUNTIF(InTutoring[[#This Row],[Unit 1 Assessment]:[Unit 2 Post-Test 5]],"Yes"))</f>
        <v/>
      </c>
      <c r="AU105" s="107" t="str">
        <f>IF(InTutoring[[#This Row],[Student Full Name]]=" ","",COUNTIF(InTutoring[[#This Row],[Unit 2 Assessment]:[Unit 3 Post-Test 5]],"Yes"))</f>
        <v/>
      </c>
      <c r="AV105" s="107" t="str">
        <f>IF(InTutoring[[#This Row],[Student Full Name]]=" ","",COUNTIF(InTutoring[[#This Row],[Unit 3 Assessment]:[Unit 4 Post-Test 5]],"Yes"))</f>
        <v/>
      </c>
      <c r="AW105" s="107" t="str">
        <f>IF(InTutoring[[#This Row],[Student Full Name]]=" ","",COUNTIF(InTutoring[[#This Row],[Unit 4 Assessment]:[Unit 5 Post-Test 5]],"Yes"))</f>
        <v/>
      </c>
      <c r="AX105" s="107" t="str">
        <f>IF(InTutoring[[#This Row],[Student Full Name]]=" ","",COUNTIF(InTutoring[[#This Row],[Unit 5 Assessment]:[Unit 6 Post-Test 5]],"Yes"))</f>
        <v/>
      </c>
      <c r="AY105" s="107" t="str">
        <f>IF(InTutoring[[#This Row],[Student Full Name]]=" ","",IF(InTutoring[[#This Row],[Unit 1 Weeks in Tutoring]]&gt;0,"Yes","No"))</f>
        <v/>
      </c>
      <c r="AZ105" s="107" t="str">
        <f>IF(InTutoring[[#This Row],[Student Full Name]]=" ","",IF(InTutoring[[#This Row],[Unit 2 Weeks in Tutoring]]&gt;0,"Yes","No"))</f>
        <v/>
      </c>
      <c r="BA105" s="107" t="str">
        <f>IF(InTutoring[[#This Row],[Student Full Name]]=" ","",IF(InTutoring[[#This Row],[Unit 3 Weeks in Tutoring]]&gt;0,"Yes","No"))</f>
        <v/>
      </c>
      <c r="BB105" s="107" t="str">
        <f>IF(InTutoring[[#This Row],[Student Full Name]]=" ","",IF(InTutoring[[#This Row],[Unit 4 Weeks in Tutoring]]&gt;0,"Yes","No"))</f>
        <v/>
      </c>
      <c r="BC105" s="107" t="str">
        <f>IF(InTutoring[[#This Row],[Student Full Name]]=" ","",IF(InTutoring[[#This Row],[Unit 5 Weeks in Tutoring]]&gt;0,"Yes","No"))</f>
        <v/>
      </c>
      <c r="BD105" s="107" t="str">
        <f>IF(InTutoring[[#This Row],[Student Full Name]]=" ","",IF(InTutoring[[#This Row],[Unit 6 Weeks in Tutoring]]&gt;0,"Yes","No"))</f>
        <v/>
      </c>
      <c r="BE10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0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0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0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0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0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0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05" s="107" t="str">
        <f>IF(InTutoring[[#This Row],[Student Full Name]]=" ","",IF(COUNTIF(InTutoring[[#This Row],[Unit 1 Needed Tutoring]:[Unit 6 Needed Tutoring]],"Yes")&gt;0,"Yes","No"))</f>
        <v/>
      </c>
      <c r="BM10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0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06" spans="1:66" ht="14.25" x14ac:dyDescent="0.2">
      <c r="A106" s="40" t="str">
        <f>StudentInfo[[#This Row],[Student Full Name]]</f>
        <v xml:space="preserve"> </v>
      </c>
      <c r="B10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0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Benchmark]]&lt;=Settings!F110),"Yes","No"))))</f>
        <v/>
      </c>
      <c r="D10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0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0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0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0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0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0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0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0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0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0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0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0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0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0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0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0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0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0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0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0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0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0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0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0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0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0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0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0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0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0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0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0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0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0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0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0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0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0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0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0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06" s="107" t="str">
        <f>IF(InTutoring[[#This Row],[Student Full Name]]=" ","",COUNTIF(InTutoring[[#This Row],[BOY Benchmark]:[Unit 1 Post-Test 5]],"Yes"))</f>
        <v/>
      </c>
      <c r="AT106" s="107" t="str">
        <f>IF(InTutoring[[#This Row],[Student Full Name]]=" ","",COUNTIF(InTutoring[[#This Row],[Unit 1 Assessment]:[Unit 2 Post-Test 5]],"Yes"))</f>
        <v/>
      </c>
      <c r="AU106" s="107" t="str">
        <f>IF(InTutoring[[#This Row],[Student Full Name]]=" ","",COUNTIF(InTutoring[[#This Row],[Unit 2 Assessment]:[Unit 3 Post-Test 5]],"Yes"))</f>
        <v/>
      </c>
      <c r="AV106" s="107" t="str">
        <f>IF(InTutoring[[#This Row],[Student Full Name]]=" ","",COUNTIF(InTutoring[[#This Row],[Unit 3 Assessment]:[Unit 4 Post-Test 5]],"Yes"))</f>
        <v/>
      </c>
      <c r="AW106" s="107" t="str">
        <f>IF(InTutoring[[#This Row],[Student Full Name]]=" ","",COUNTIF(InTutoring[[#This Row],[Unit 4 Assessment]:[Unit 5 Post-Test 5]],"Yes"))</f>
        <v/>
      </c>
      <c r="AX106" s="107" t="str">
        <f>IF(InTutoring[[#This Row],[Student Full Name]]=" ","",COUNTIF(InTutoring[[#This Row],[Unit 5 Assessment]:[Unit 6 Post-Test 5]],"Yes"))</f>
        <v/>
      </c>
      <c r="AY106" s="107" t="str">
        <f>IF(InTutoring[[#This Row],[Student Full Name]]=" ","",IF(InTutoring[[#This Row],[Unit 1 Weeks in Tutoring]]&gt;0,"Yes","No"))</f>
        <v/>
      </c>
      <c r="AZ106" s="107" t="str">
        <f>IF(InTutoring[[#This Row],[Student Full Name]]=" ","",IF(InTutoring[[#This Row],[Unit 2 Weeks in Tutoring]]&gt;0,"Yes","No"))</f>
        <v/>
      </c>
      <c r="BA106" s="107" t="str">
        <f>IF(InTutoring[[#This Row],[Student Full Name]]=" ","",IF(InTutoring[[#This Row],[Unit 3 Weeks in Tutoring]]&gt;0,"Yes","No"))</f>
        <v/>
      </c>
      <c r="BB106" s="107" t="str">
        <f>IF(InTutoring[[#This Row],[Student Full Name]]=" ","",IF(InTutoring[[#This Row],[Unit 4 Weeks in Tutoring]]&gt;0,"Yes","No"))</f>
        <v/>
      </c>
      <c r="BC106" s="107" t="str">
        <f>IF(InTutoring[[#This Row],[Student Full Name]]=" ","",IF(InTutoring[[#This Row],[Unit 5 Weeks in Tutoring]]&gt;0,"Yes","No"))</f>
        <v/>
      </c>
      <c r="BD106" s="107" t="str">
        <f>IF(InTutoring[[#This Row],[Student Full Name]]=" ","",IF(InTutoring[[#This Row],[Unit 6 Weeks in Tutoring]]&gt;0,"Yes","No"))</f>
        <v/>
      </c>
      <c r="BE10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0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0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0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0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0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0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06" s="107" t="str">
        <f>IF(InTutoring[[#This Row],[Student Full Name]]=" ","",IF(COUNTIF(InTutoring[[#This Row],[Unit 1 Needed Tutoring]:[Unit 6 Needed Tutoring]],"Yes")&gt;0,"Yes","No"))</f>
        <v/>
      </c>
      <c r="BM10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0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07" spans="1:66" ht="14.25" x14ac:dyDescent="0.2">
      <c r="A107" s="40" t="str">
        <f>StudentInfo[[#This Row],[Student Full Name]]</f>
        <v xml:space="preserve"> </v>
      </c>
      <c r="B10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0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Benchmark]]&lt;=Settings!F111),"Yes","No"))))</f>
        <v/>
      </c>
      <c r="D10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0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0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0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0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0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0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0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0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0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0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0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0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0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0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0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0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0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0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0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0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0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0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0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0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0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0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0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0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0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0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0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0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0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0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0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0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0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0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0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0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07" s="107" t="str">
        <f>IF(InTutoring[[#This Row],[Student Full Name]]=" ","",COUNTIF(InTutoring[[#This Row],[BOY Benchmark]:[Unit 1 Post-Test 5]],"Yes"))</f>
        <v/>
      </c>
      <c r="AT107" s="107" t="str">
        <f>IF(InTutoring[[#This Row],[Student Full Name]]=" ","",COUNTIF(InTutoring[[#This Row],[Unit 1 Assessment]:[Unit 2 Post-Test 5]],"Yes"))</f>
        <v/>
      </c>
      <c r="AU107" s="107" t="str">
        <f>IF(InTutoring[[#This Row],[Student Full Name]]=" ","",COUNTIF(InTutoring[[#This Row],[Unit 2 Assessment]:[Unit 3 Post-Test 5]],"Yes"))</f>
        <v/>
      </c>
      <c r="AV107" s="107" t="str">
        <f>IF(InTutoring[[#This Row],[Student Full Name]]=" ","",COUNTIF(InTutoring[[#This Row],[Unit 3 Assessment]:[Unit 4 Post-Test 5]],"Yes"))</f>
        <v/>
      </c>
      <c r="AW107" s="107" t="str">
        <f>IF(InTutoring[[#This Row],[Student Full Name]]=" ","",COUNTIF(InTutoring[[#This Row],[Unit 4 Assessment]:[Unit 5 Post-Test 5]],"Yes"))</f>
        <v/>
      </c>
      <c r="AX107" s="107" t="str">
        <f>IF(InTutoring[[#This Row],[Student Full Name]]=" ","",COUNTIF(InTutoring[[#This Row],[Unit 5 Assessment]:[Unit 6 Post-Test 5]],"Yes"))</f>
        <v/>
      </c>
      <c r="AY107" s="107" t="str">
        <f>IF(InTutoring[[#This Row],[Student Full Name]]=" ","",IF(InTutoring[[#This Row],[Unit 1 Weeks in Tutoring]]&gt;0,"Yes","No"))</f>
        <v/>
      </c>
      <c r="AZ107" s="107" t="str">
        <f>IF(InTutoring[[#This Row],[Student Full Name]]=" ","",IF(InTutoring[[#This Row],[Unit 2 Weeks in Tutoring]]&gt;0,"Yes","No"))</f>
        <v/>
      </c>
      <c r="BA107" s="107" t="str">
        <f>IF(InTutoring[[#This Row],[Student Full Name]]=" ","",IF(InTutoring[[#This Row],[Unit 3 Weeks in Tutoring]]&gt;0,"Yes","No"))</f>
        <v/>
      </c>
      <c r="BB107" s="107" t="str">
        <f>IF(InTutoring[[#This Row],[Student Full Name]]=" ","",IF(InTutoring[[#This Row],[Unit 4 Weeks in Tutoring]]&gt;0,"Yes","No"))</f>
        <v/>
      </c>
      <c r="BC107" s="107" t="str">
        <f>IF(InTutoring[[#This Row],[Student Full Name]]=" ","",IF(InTutoring[[#This Row],[Unit 5 Weeks in Tutoring]]&gt;0,"Yes","No"))</f>
        <v/>
      </c>
      <c r="BD107" s="107" t="str">
        <f>IF(InTutoring[[#This Row],[Student Full Name]]=" ","",IF(InTutoring[[#This Row],[Unit 6 Weeks in Tutoring]]&gt;0,"Yes","No"))</f>
        <v/>
      </c>
      <c r="BE10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0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0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0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0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0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0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07" s="107" t="str">
        <f>IF(InTutoring[[#This Row],[Student Full Name]]=" ","",IF(COUNTIF(InTutoring[[#This Row],[Unit 1 Needed Tutoring]:[Unit 6 Needed Tutoring]],"Yes")&gt;0,"Yes","No"))</f>
        <v/>
      </c>
      <c r="BM10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0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08" spans="1:66" ht="14.25" x14ac:dyDescent="0.2">
      <c r="A108" s="40" t="str">
        <f>StudentInfo[[#This Row],[Student Full Name]]</f>
        <v xml:space="preserve"> </v>
      </c>
      <c r="B10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0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Benchmark]]&lt;=Settings!F112),"Yes","No"))))</f>
        <v/>
      </c>
      <c r="D10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0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0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0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0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0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0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0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0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0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0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0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0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0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0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0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0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0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0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0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0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0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0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0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0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0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0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0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0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0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0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0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0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0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0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0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0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0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0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0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0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08" s="107" t="str">
        <f>IF(InTutoring[[#This Row],[Student Full Name]]=" ","",COUNTIF(InTutoring[[#This Row],[BOY Benchmark]:[Unit 1 Post-Test 5]],"Yes"))</f>
        <v/>
      </c>
      <c r="AT108" s="107" t="str">
        <f>IF(InTutoring[[#This Row],[Student Full Name]]=" ","",COUNTIF(InTutoring[[#This Row],[Unit 1 Assessment]:[Unit 2 Post-Test 5]],"Yes"))</f>
        <v/>
      </c>
      <c r="AU108" s="107" t="str">
        <f>IF(InTutoring[[#This Row],[Student Full Name]]=" ","",COUNTIF(InTutoring[[#This Row],[Unit 2 Assessment]:[Unit 3 Post-Test 5]],"Yes"))</f>
        <v/>
      </c>
      <c r="AV108" s="107" t="str">
        <f>IF(InTutoring[[#This Row],[Student Full Name]]=" ","",COUNTIF(InTutoring[[#This Row],[Unit 3 Assessment]:[Unit 4 Post-Test 5]],"Yes"))</f>
        <v/>
      </c>
      <c r="AW108" s="107" t="str">
        <f>IF(InTutoring[[#This Row],[Student Full Name]]=" ","",COUNTIF(InTutoring[[#This Row],[Unit 4 Assessment]:[Unit 5 Post-Test 5]],"Yes"))</f>
        <v/>
      </c>
      <c r="AX108" s="107" t="str">
        <f>IF(InTutoring[[#This Row],[Student Full Name]]=" ","",COUNTIF(InTutoring[[#This Row],[Unit 5 Assessment]:[Unit 6 Post-Test 5]],"Yes"))</f>
        <v/>
      </c>
      <c r="AY108" s="107" t="str">
        <f>IF(InTutoring[[#This Row],[Student Full Name]]=" ","",IF(InTutoring[[#This Row],[Unit 1 Weeks in Tutoring]]&gt;0,"Yes","No"))</f>
        <v/>
      </c>
      <c r="AZ108" s="107" t="str">
        <f>IF(InTutoring[[#This Row],[Student Full Name]]=" ","",IF(InTutoring[[#This Row],[Unit 2 Weeks in Tutoring]]&gt;0,"Yes","No"))</f>
        <v/>
      </c>
      <c r="BA108" s="107" t="str">
        <f>IF(InTutoring[[#This Row],[Student Full Name]]=" ","",IF(InTutoring[[#This Row],[Unit 3 Weeks in Tutoring]]&gt;0,"Yes","No"))</f>
        <v/>
      </c>
      <c r="BB108" s="107" t="str">
        <f>IF(InTutoring[[#This Row],[Student Full Name]]=" ","",IF(InTutoring[[#This Row],[Unit 4 Weeks in Tutoring]]&gt;0,"Yes","No"))</f>
        <v/>
      </c>
      <c r="BC108" s="107" t="str">
        <f>IF(InTutoring[[#This Row],[Student Full Name]]=" ","",IF(InTutoring[[#This Row],[Unit 5 Weeks in Tutoring]]&gt;0,"Yes","No"))</f>
        <v/>
      </c>
      <c r="BD108" s="107" t="str">
        <f>IF(InTutoring[[#This Row],[Student Full Name]]=" ","",IF(InTutoring[[#This Row],[Unit 6 Weeks in Tutoring]]&gt;0,"Yes","No"))</f>
        <v/>
      </c>
      <c r="BE10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0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0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0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0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0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0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08" s="107" t="str">
        <f>IF(InTutoring[[#This Row],[Student Full Name]]=" ","",IF(COUNTIF(InTutoring[[#This Row],[Unit 1 Needed Tutoring]:[Unit 6 Needed Tutoring]],"Yes")&gt;0,"Yes","No"))</f>
        <v/>
      </c>
      <c r="BM10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0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09" spans="1:66" ht="14.25" x14ac:dyDescent="0.2">
      <c r="A109" s="40" t="str">
        <f>StudentInfo[[#This Row],[Student Full Name]]</f>
        <v xml:space="preserve"> </v>
      </c>
      <c r="B10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0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Benchmark]]&lt;=Settings!F113),"Yes","No"))))</f>
        <v/>
      </c>
      <c r="D10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0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0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0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0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0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0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0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0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0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0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0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0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0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0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0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0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0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0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0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0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0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0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0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0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0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0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0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0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0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0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0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0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0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0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0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0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0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0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0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0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09" s="107" t="str">
        <f>IF(InTutoring[[#This Row],[Student Full Name]]=" ","",COUNTIF(InTutoring[[#This Row],[BOY Benchmark]:[Unit 1 Post-Test 5]],"Yes"))</f>
        <v/>
      </c>
      <c r="AT109" s="107" t="str">
        <f>IF(InTutoring[[#This Row],[Student Full Name]]=" ","",COUNTIF(InTutoring[[#This Row],[Unit 1 Assessment]:[Unit 2 Post-Test 5]],"Yes"))</f>
        <v/>
      </c>
      <c r="AU109" s="107" t="str">
        <f>IF(InTutoring[[#This Row],[Student Full Name]]=" ","",COUNTIF(InTutoring[[#This Row],[Unit 2 Assessment]:[Unit 3 Post-Test 5]],"Yes"))</f>
        <v/>
      </c>
      <c r="AV109" s="107" t="str">
        <f>IF(InTutoring[[#This Row],[Student Full Name]]=" ","",COUNTIF(InTutoring[[#This Row],[Unit 3 Assessment]:[Unit 4 Post-Test 5]],"Yes"))</f>
        <v/>
      </c>
      <c r="AW109" s="107" t="str">
        <f>IF(InTutoring[[#This Row],[Student Full Name]]=" ","",COUNTIF(InTutoring[[#This Row],[Unit 4 Assessment]:[Unit 5 Post-Test 5]],"Yes"))</f>
        <v/>
      </c>
      <c r="AX109" s="107" t="str">
        <f>IF(InTutoring[[#This Row],[Student Full Name]]=" ","",COUNTIF(InTutoring[[#This Row],[Unit 5 Assessment]:[Unit 6 Post-Test 5]],"Yes"))</f>
        <v/>
      </c>
      <c r="AY109" s="107" t="str">
        <f>IF(InTutoring[[#This Row],[Student Full Name]]=" ","",IF(InTutoring[[#This Row],[Unit 1 Weeks in Tutoring]]&gt;0,"Yes","No"))</f>
        <v/>
      </c>
      <c r="AZ109" s="107" t="str">
        <f>IF(InTutoring[[#This Row],[Student Full Name]]=" ","",IF(InTutoring[[#This Row],[Unit 2 Weeks in Tutoring]]&gt;0,"Yes","No"))</f>
        <v/>
      </c>
      <c r="BA109" s="107" t="str">
        <f>IF(InTutoring[[#This Row],[Student Full Name]]=" ","",IF(InTutoring[[#This Row],[Unit 3 Weeks in Tutoring]]&gt;0,"Yes","No"))</f>
        <v/>
      </c>
      <c r="BB109" s="107" t="str">
        <f>IF(InTutoring[[#This Row],[Student Full Name]]=" ","",IF(InTutoring[[#This Row],[Unit 4 Weeks in Tutoring]]&gt;0,"Yes","No"))</f>
        <v/>
      </c>
      <c r="BC109" s="107" t="str">
        <f>IF(InTutoring[[#This Row],[Student Full Name]]=" ","",IF(InTutoring[[#This Row],[Unit 5 Weeks in Tutoring]]&gt;0,"Yes","No"))</f>
        <v/>
      </c>
      <c r="BD109" s="107" t="str">
        <f>IF(InTutoring[[#This Row],[Student Full Name]]=" ","",IF(InTutoring[[#This Row],[Unit 6 Weeks in Tutoring]]&gt;0,"Yes","No"))</f>
        <v/>
      </c>
      <c r="BE10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0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0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0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0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0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0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09" s="107" t="str">
        <f>IF(InTutoring[[#This Row],[Student Full Name]]=" ","",IF(COUNTIF(InTutoring[[#This Row],[Unit 1 Needed Tutoring]:[Unit 6 Needed Tutoring]],"Yes")&gt;0,"Yes","No"))</f>
        <v/>
      </c>
      <c r="BM10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0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10" spans="1:66" ht="14.25" x14ac:dyDescent="0.2">
      <c r="A110" s="40" t="str">
        <f>StudentInfo[[#This Row],[Student Full Name]]</f>
        <v xml:space="preserve"> </v>
      </c>
      <c r="B11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1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Benchmark]]&lt;=Settings!F114),"Yes","No"))))</f>
        <v/>
      </c>
      <c r="D11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1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1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1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1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1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1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1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1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1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1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1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1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1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1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1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1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1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1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1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1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1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1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1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1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1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1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1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1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1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1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1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1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1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1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1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1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1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1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1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1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10" s="107" t="str">
        <f>IF(InTutoring[[#This Row],[Student Full Name]]=" ","",COUNTIF(InTutoring[[#This Row],[BOY Benchmark]:[Unit 1 Post-Test 5]],"Yes"))</f>
        <v/>
      </c>
      <c r="AT110" s="107" t="str">
        <f>IF(InTutoring[[#This Row],[Student Full Name]]=" ","",COUNTIF(InTutoring[[#This Row],[Unit 1 Assessment]:[Unit 2 Post-Test 5]],"Yes"))</f>
        <v/>
      </c>
      <c r="AU110" s="107" t="str">
        <f>IF(InTutoring[[#This Row],[Student Full Name]]=" ","",COUNTIF(InTutoring[[#This Row],[Unit 2 Assessment]:[Unit 3 Post-Test 5]],"Yes"))</f>
        <v/>
      </c>
      <c r="AV110" s="107" t="str">
        <f>IF(InTutoring[[#This Row],[Student Full Name]]=" ","",COUNTIF(InTutoring[[#This Row],[Unit 3 Assessment]:[Unit 4 Post-Test 5]],"Yes"))</f>
        <v/>
      </c>
      <c r="AW110" s="107" t="str">
        <f>IF(InTutoring[[#This Row],[Student Full Name]]=" ","",COUNTIF(InTutoring[[#This Row],[Unit 4 Assessment]:[Unit 5 Post-Test 5]],"Yes"))</f>
        <v/>
      </c>
      <c r="AX110" s="107" t="str">
        <f>IF(InTutoring[[#This Row],[Student Full Name]]=" ","",COUNTIF(InTutoring[[#This Row],[Unit 5 Assessment]:[Unit 6 Post-Test 5]],"Yes"))</f>
        <v/>
      </c>
      <c r="AY110" s="107" t="str">
        <f>IF(InTutoring[[#This Row],[Student Full Name]]=" ","",IF(InTutoring[[#This Row],[Unit 1 Weeks in Tutoring]]&gt;0,"Yes","No"))</f>
        <v/>
      </c>
      <c r="AZ110" s="107" t="str">
        <f>IF(InTutoring[[#This Row],[Student Full Name]]=" ","",IF(InTutoring[[#This Row],[Unit 2 Weeks in Tutoring]]&gt;0,"Yes","No"))</f>
        <v/>
      </c>
      <c r="BA110" s="107" t="str">
        <f>IF(InTutoring[[#This Row],[Student Full Name]]=" ","",IF(InTutoring[[#This Row],[Unit 3 Weeks in Tutoring]]&gt;0,"Yes","No"))</f>
        <v/>
      </c>
      <c r="BB110" s="107" t="str">
        <f>IF(InTutoring[[#This Row],[Student Full Name]]=" ","",IF(InTutoring[[#This Row],[Unit 4 Weeks in Tutoring]]&gt;0,"Yes","No"))</f>
        <v/>
      </c>
      <c r="BC110" s="107" t="str">
        <f>IF(InTutoring[[#This Row],[Student Full Name]]=" ","",IF(InTutoring[[#This Row],[Unit 5 Weeks in Tutoring]]&gt;0,"Yes","No"))</f>
        <v/>
      </c>
      <c r="BD110" s="107" t="str">
        <f>IF(InTutoring[[#This Row],[Student Full Name]]=" ","",IF(InTutoring[[#This Row],[Unit 6 Weeks in Tutoring]]&gt;0,"Yes","No"))</f>
        <v/>
      </c>
      <c r="BE11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1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1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1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1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1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1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10" s="107" t="str">
        <f>IF(InTutoring[[#This Row],[Student Full Name]]=" ","",IF(COUNTIF(InTutoring[[#This Row],[Unit 1 Needed Tutoring]:[Unit 6 Needed Tutoring]],"Yes")&gt;0,"Yes","No"))</f>
        <v/>
      </c>
      <c r="BM11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1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11" spans="1:66" ht="14.25" x14ac:dyDescent="0.2">
      <c r="A111" s="40" t="str">
        <f>StudentInfo[[#This Row],[Student Full Name]]</f>
        <v xml:space="preserve"> </v>
      </c>
      <c r="B11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1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Benchmark]]&lt;=Settings!F115),"Yes","No"))))</f>
        <v/>
      </c>
      <c r="D11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1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1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1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1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1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1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1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1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1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1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1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1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1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1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1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1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1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1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1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1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1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1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1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1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1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1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1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1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1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1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1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1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1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1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1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1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1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1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1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1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11" s="107" t="str">
        <f>IF(InTutoring[[#This Row],[Student Full Name]]=" ","",COUNTIF(InTutoring[[#This Row],[BOY Benchmark]:[Unit 1 Post-Test 5]],"Yes"))</f>
        <v/>
      </c>
      <c r="AT111" s="107" t="str">
        <f>IF(InTutoring[[#This Row],[Student Full Name]]=" ","",COUNTIF(InTutoring[[#This Row],[Unit 1 Assessment]:[Unit 2 Post-Test 5]],"Yes"))</f>
        <v/>
      </c>
      <c r="AU111" s="107" t="str">
        <f>IF(InTutoring[[#This Row],[Student Full Name]]=" ","",COUNTIF(InTutoring[[#This Row],[Unit 2 Assessment]:[Unit 3 Post-Test 5]],"Yes"))</f>
        <v/>
      </c>
      <c r="AV111" s="107" t="str">
        <f>IF(InTutoring[[#This Row],[Student Full Name]]=" ","",COUNTIF(InTutoring[[#This Row],[Unit 3 Assessment]:[Unit 4 Post-Test 5]],"Yes"))</f>
        <v/>
      </c>
      <c r="AW111" s="107" t="str">
        <f>IF(InTutoring[[#This Row],[Student Full Name]]=" ","",COUNTIF(InTutoring[[#This Row],[Unit 4 Assessment]:[Unit 5 Post-Test 5]],"Yes"))</f>
        <v/>
      </c>
      <c r="AX111" s="107" t="str">
        <f>IF(InTutoring[[#This Row],[Student Full Name]]=" ","",COUNTIF(InTutoring[[#This Row],[Unit 5 Assessment]:[Unit 6 Post-Test 5]],"Yes"))</f>
        <v/>
      </c>
      <c r="AY111" s="107" t="str">
        <f>IF(InTutoring[[#This Row],[Student Full Name]]=" ","",IF(InTutoring[[#This Row],[Unit 1 Weeks in Tutoring]]&gt;0,"Yes","No"))</f>
        <v/>
      </c>
      <c r="AZ111" s="107" t="str">
        <f>IF(InTutoring[[#This Row],[Student Full Name]]=" ","",IF(InTutoring[[#This Row],[Unit 2 Weeks in Tutoring]]&gt;0,"Yes","No"))</f>
        <v/>
      </c>
      <c r="BA111" s="107" t="str">
        <f>IF(InTutoring[[#This Row],[Student Full Name]]=" ","",IF(InTutoring[[#This Row],[Unit 3 Weeks in Tutoring]]&gt;0,"Yes","No"))</f>
        <v/>
      </c>
      <c r="BB111" s="107" t="str">
        <f>IF(InTutoring[[#This Row],[Student Full Name]]=" ","",IF(InTutoring[[#This Row],[Unit 4 Weeks in Tutoring]]&gt;0,"Yes","No"))</f>
        <v/>
      </c>
      <c r="BC111" s="107" t="str">
        <f>IF(InTutoring[[#This Row],[Student Full Name]]=" ","",IF(InTutoring[[#This Row],[Unit 5 Weeks in Tutoring]]&gt;0,"Yes","No"))</f>
        <v/>
      </c>
      <c r="BD111" s="107" t="str">
        <f>IF(InTutoring[[#This Row],[Student Full Name]]=" ","",IF(InTutoring[[#This Row],[Unit 6 Weeks in Tutoring]]&gt;0,"Yes","No"))</f>
        <v/>
      </c>
      <c r="BE11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1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1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1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1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1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1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11" s="107" t="str">
        <f>IF(InTutoring[[#This Row],[Student Full Name]]=" ","",IF(COUNTIF(InTutoring[[#This Row],[Unit 1 Needed Tutoring]:[Unit 6 Needed Tutoring]],"Yes")&gt;0,"Yes","No"))</f>
        <v/>
      </c>
      <c r="BM11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1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12" spans="1:66" ht="14.25" x14ac:dyDescent="0.2">
      <c r="A112" s="40" t="str">
        <f>StudentInfo[[#This Row],[Student Full Name]]</f>
        <v xml:space="preserve"> </v>
      </c>
      <c r="B11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1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Benchmark]]&lt;=Settings!F116),"Yes","No"))))</f>
        <v/>
      </c>
      <c r="D11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1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1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1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1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1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1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1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1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1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1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1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1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1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1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1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1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1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1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1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1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1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1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1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1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1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1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1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1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1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1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1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1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1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1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1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1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1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1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1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1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12" s="107" t="str">
        <f>IF(InTutoring[[#This Row],[Student Full Name]]=" ","",COUNTIF(InTutoring[[#This Row],[BOY Benchmark]:[Unit 1 Post-Test 5]],"Yes"))</f>
        <v/>
      </c>
      <c r="AT112" s="107" t="str">
        <f>IF(InTutoring[[#This Row],[Student Full Name]]=" ","",COUNTIF(InTutoring[[#This Row],[Unit 1 Assessment]:[Unit 2 Post-Test 5]],"Yes"))</f>
        <v/>
      </c>
      <c r="AU112" s="107" t="str">
        <f>IF(InTutoring[[#This Row],[Student Full Name]]=" ","",COUNTIF(InTutoring[[#This Row],[Unit 2 Assessment]:[Unit 3 Post-Test 5]],"Yes"))</f>
        <v/>
      </c>
      <c r="AV112" s="107" t="str">
        <f>IF(InTutoring[[#This Row],[Student Full Name]]=" ","",COUNTIF(InTutoring[[#This Row],[Unit 3 Assessment]:[Unit 4 Post-Test 5]],"Yes"))</f>
        <v/>
      </c>
      <c r="AW112" s="107" t="str">
        <f>IF(InTutoring[[#This Row],[Student Full Name]]=" ","",COUNTIF(InTutoring[[#This Row],[Unit 4 Assessment]:[Unit 5 Post-Test 5]],"Yes"))</f>
        <v/>
      </c>
      <c r="AX112" s="107" t="str">
        <f>IF(InTutoring[[#This Row],[Student Full Name]]=" ","",COUNTIF(InTutoring[[#This Row],[Unit 5 Assessment]:[Unit 6 Post-Test 5]],"Yes"))</f>
        <v/>
      </c>
      <c r="AY112" s="107" t="str">
        <f>IF(InTutoring[[#This Row],[Student Full Name]]=" ","",IF(InTutoring[[#This Row],[Unit 1 Weeks in Tutoring]]&gt;0,"Yes","No"))</f>
        <v/>
      </c>
      <c r="AZ112" s="107" t="str">
        <f>IF(InTutoring[[#This Row],[Student Full Name]]=" ","",IF(InTutoring[[#This Row],[Unit 2 Weeks in Tutoring]]&gt;0,"Yes","No"))</f>
        <v/>
      </c>
      <c r="BA112" s="107" t="str">
        <f>IF(InTutoring[[#This Row],[Student Full Name]]=" ","",IF(InTutoring[[#This Row],[Unit 3 Weeks in Tutoring]]&gt;0,"Yes","No"))</f>
        <v/>
      </c>
      <c r="BB112" s="107" t="str">
        <f>IF(InTutoring[[#This Row],[Student Full Name]]=" ","",IF(InTutoring[[#This Row],[Unit 4 Weeks in Tutoring]]&gt;0,"Yes","No"))</f>
        <v/>
      </c>
      <c r="BC112" s="107" t="str">
        <f>IF(InTutoring[[#This Row],[Student Full Name]]=" ","",IF(InTutoring[[#This Row],[Unit 5 Weeks in Tutoring]]&gt;0,"Yes","No"))</f>
        <v/>
      </c>
      <c r="BD112" s="107" t="str">
        <f>IF(InTutoring[[#This Row],[Student Full Name]]=" ","",IF(InTutoring[[#This Row],[Unit 6 Weeks in Tutoring]]&gt;0,"Yes","No"))</f>
        <v/>
      </c>
      <c r="BE11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1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1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1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1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1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1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12" s="107" t="str">
        <f>IF(InTutoring[[#This Row],[Student Full Name]]=" ","",IF(COUNTIF(InTutoring[[#This Row],[Unit 1 Needed Tutoring]:[Unit 6 Needed Tutoring]],"Yes")&gt;0,"Yes","No"))</f>
        <v/>
      </c>
      <c r="BM11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1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13" spans="1:66" ht="14.25" x14ac:dyDescent="0.2">
      <c r="A113" s="40" t="str">
        <f>StudentInfo[[#This Row],[Student Full Name]]</f>
        <v xml:space="preserve"> </v>
      </c>
      <c r="B11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1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Benchmark]]&lt;=Settings!F117),"Yes","No"))))</f>
        <v/>
      </c>
      <c r="D11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1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1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1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1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1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1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1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1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1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1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1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1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1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1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1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1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1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1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1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1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1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1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1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1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1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1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1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1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1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1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1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1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1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1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1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1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1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1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1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1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13" s="107" t="str">
        <f>IF(InTutoring[[#This Row],[Student Full Name]]=" ","",COUNTIF(InTutoring[[#This Row],[BOY Benchmark]:[Unit 1 Post-Test 5]],"Yes"))</f>
        <v/>
      </c>
      <c r="AT113" s="107" t="str">
        <f>IF(InTutoring[[#This Row],[Student Full Name]]=" ","",COUNTIF(InTutoring[[#This Row],[Unit 1 Assessment]:[Unit 2 Post-Test 5]],"Yes"))</f>
        <v/>
      </c>
      <c r="AU113" s="107" t="str">
        <f>IF(InTutoring[[#This Row],[Student Full Name]]=" ","",COUNTIF(InTutoring[[#This Row],[Unit 2 Assessment]:[Unit 3 Post-Test 5]],"Yes"))</f>
        <v/>
      </c>
      <c r="AV113" s="107" t="str">
        <f>IF(InTutoring[[#This Row],[Student Full Name]]=" ","",COUNTIF(InTutoring[[#This Row],[Unit 3 Assessment]:[Unit 4 Post-Test 5]],"Yes"))</f>
        <v/>
      </c>
      <c r="AW113" s="107" t="str">
        <f>IF(InTutoring[[#This Row],[Student Full Name]]=" ","",COUNTIF(InTutoring[[#This Row],[Unit 4 Assessment]:[Unit 5 Post-Test 5]],"Yes"))</f>
        <v/>
      </c>
      <c r="AX113" s="107" t="str">
        <f>IF(InTutoring[[#This Row],[Student Full Name]]=" ","",COUNTIF(InTutoring[[#This Row],[Unit 5 Assessment]:[Unit 6 Post-Test 5]],"Yes"))</f>
        <v/>
      </c>
      <c r="AY113" s="107" t="str">
        <f>IF(InTutoring[[#This Row],[Student Full Name]]=" ","",IF(InTutoring[[#This Row],[Unit 1 Weeks in Tutoring]]&gt;0,"Yes","No"))</f>
        <v/>
      </c>
      <c r="AZ113" s="107" t="str">
        <f>IF(InTutoring[[#This Row],[Student Full Name]]=" ","",IF(InTutoring[[#This Row],[Unit 2 Weeks in Tutoring]]&gt;0,"Yes","No"))</f>
        <v/>
      </c>
      <c r="BA113" s="107" t="str">
        <f>IF(InTutoring[[#This Row],[Student Full Name]]=" ","",IF(InTutoring[[#This Row],[Unit 3 Weeks in Tutoring]]&gt;0,"Yes","No"))</f>
        <v/>
      </c>
      <c r="BB113" s="107" t="str">
        <f>IF(InTutoring[[#This Row],[Student Full Name]]=" ","",IF(InTutoring[[#This Row],[Unit 4 Weeks in Tutoring]]&gt;0,"Yes","No"))</f>
        <v/>
      </c>
      <c r="BC113" s="107" t="str">
        <f>IF(InTutoring[[#This Row],[Student Full Name]]=" ","",IF(InTutoring[[#This Row],[Unit 5 Weeks in Tutoring]]&gt;0,"Yes","No"))</f>
        <v/>
      </c>
      <c r="BD113" s="107" t="str">
        <f>IF(InTutoring[[#This Row],[Student Full Name]]=" ","",IF(InTutoring[[#This Row],[Unit 6 Weeks in Tutoring]]&gt;0,"Yes","No"))</f>
        <v/>
      </c>
      <c r="BE11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1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1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1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1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1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1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13" s="107" t="str">
        <f>IF(InTutoring[[#This Row],[Student Full Name]]=" ","",IF(COUNTIF(InTutoring[[#This Row],[Unit 1 Needed Tutoring]:[Unit 6 Needed Tutoring]],"Yes")&gt;0,"Yes","No"))</f>
        <v/>
      </c>
      <c r="BM11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1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14" spans="1:66" ht="14.25" x14ac:dyDescent="0.2">
      <c r="A114" s="40" t="str">
        <f>StudentInfo[[#This Row],[Student Full Name]]</f>
        <v xml:space="preserve"> </v>
      </c>
      <c r="B11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1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Benchmark]]&lt;=Settings!F118),"Yes","No"))))</f>
        <v/>
      </c>
      <c r="D11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1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1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1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1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1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1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1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1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1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1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1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1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1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1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1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1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1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1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1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1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1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1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1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1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1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1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1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1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1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1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1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1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1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1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1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1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1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1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1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1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14" s="107" t="str">
        <f>IF(InTutoring[[#This Row],[Student Full Name]]=" ","",COUNTIF(InTutoring[[#This Row],[BOY Benchmark]:[Unit 1 Post-Test 5]],"Yes"))</f>
        <v/>
      </c>
      <c r="AT114" s="107" t="str">
        <f>IF(InTutoring[[#This Row],[Student Full Name]]=" ","",COUNTIF(InTutoring[[#This Row],[Unit 1 Assessment]:[Unit 2 Post-Test 5]],"Yes"))</f>
        <v/>
      </c>
      <c r="AU114" s="107" t="str">
        <f>IF(InTutoring[[#This Row],[Student Full Name]]=" ","",COUNTIF(InTutoring[[#This Row],[Unit 2 Assessment]:[Unit 3 Post-Test 5]],"Yes"))</f>
        <v/>
      </c>
      <c r="AV114" s="107" t="str">
        <f>IF(InTutoring[[#This Row],[Student Full Name]]=" ","",COUNTIF(InTutoring[[#This Row],[Unit 3 Assessment]:[Unit 4 Post-Test 5]],"Yes"))</f>
        <v/>
      </c>
      <c r="AW114" s="107" t="str">
        <f>IF(InTutoring[[#This Row],[Student Full Name]]=" ","",COUNTIF(InTutoring[[#This Row],[Unit 4 Assessment]:[Unit 5 Post-Test 5]],"Yes"))</f>
        <v/>
      </c>
      <c r="AX114" s="107" t="str">
        <f>IF(InTutoring[[#This Row],[Student Full Name]]=" ","",COUNTIF(InTutoring[[#This Row],[Unit 5 Assessment]:[Unit 6 Post-Test 5]],"Yes"))</f>
        <v/>
      </c>
      <c r="AY114" s="107" t="str">
        <f>IF(InTutoring[[#This Row],[Student Full Name]]=" ","",IF(InTutoring[[#This Row],[Unit 1 Weeks in Tutoring]]&gt;0,"Yes","No"))</f>
        <v/>
      </c>
      <c r="AZ114" s="107" t="str">
        <f>IF(InTutoring[[#This Row],[Student Full Name]]=" ","",IF(InTutoring[[#This Row],[Unit 2 Weeks in Tutoring]]&gt;0,"Yes","No"))</f>
        <v/>
      </c>
      <c r="BA114" s="107" t="str">
        <f>IF(InTutoring[[#This Row],[Student Full Name]]=" ","",IF(InTutoring[[#This Row],[Unit 3 Weeks in Tutoring]]&gt;0,"Yes","No"))</f>
        <v/>
      </c>
      <c r="BB114" s="107" t="str">
        <f>IF(InTutoring[[#This Row],[Student Full Name]]=" ","",IF(InTutoring[[#This Row],[Unit 4 Weeks in Tutoring]]&gt;0,"Yes","No"))</f>
        <v/>
      </c>
      <c r="BC114" s="107" t="str">
        <f>IF(InTutoring[[#This Row],[Student Full Name]]=" ","",IF(InTutoring[[#This Row],[Unit 5 Weeks in Tutoring]]&gt;0,"Yes","No"))</f>
        <v/>
      </c>
      <c r="BD114" s="107" t="str">
        <f>IF(InTutoring[[#This Row],[Student Full Name]]=" ","",IF(InTutoring[[#This Row],[Unit 6 Weeks in Tutoring]]&gt;0,"Yes","No"))</f>
        <v/>
      </c>
      <c r="BE11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1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1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1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1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1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1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14" s="107" t="str">
        <f>IF(InTutoring[[#This Row],[Student Full Name]]=" ","",IF(COUNTIF(InTutoring[[#This Row],[Unit 1 Needed Tutoring]:[Unit 6 Needed Tutoring]],"Yes")&gt;0,"Yes","No"))</f>
        <v/>
      </c>
      <c r="BM11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1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15" spans="1:66" ht="14.25" x14ac:dyDescent="0.2">
      <c r="A115" s="40" t="str">
        <f>StudentInfo[[#This Row],[Student Full Name]]</f>
        <v xml:space="preserve"> </v>
      </c>
      <c r="B11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1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Benchmark]]&lt;=Settings!F119),"Yes","No"))))</f>
        <v/>
      </c>
      <c r="D11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1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1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1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1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1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1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1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1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1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1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1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1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1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1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1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1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1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1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1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1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1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1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1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1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1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1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1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1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1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1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1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1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1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1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1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1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1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1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1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1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15" s="107" t="str">
        <f>IF(InTutoring[[#This Row],[Student Full Name]]=" ","",COUNTIF(InTutoring[[#This Row],[BOY Benchmark]:[Unit 1 Post-Test 5]],"Yes"))</f>
        <v/>
      </c>
      <c r="AT115" s="107" t="str">
        <f>IF(InTutoring[[#This Row],[Student Full Name]]=" ","",COUNTIF(InTutoring[[#This Row],[Unit 1 Assessment]:[Unit 2 Post-Test 5]],"Yes"))</f>
        <v/>
      </c>
      <c r="AU115" s="107" t="str">
        <f>IF(InTutoring[[#This Row],[Student Full Name]]=" ","",COUNTIF(InTutoring[[#This Row],[Unit 2 Assessment]:[Unit 3 Post-Test 5]],"Yes"))</f>
        <v/>
      </c>
      <c r="AV115" s="107" t="str">
        <f>IF(InTutoring[[#This Row],[Student Full Name]]=" ","",COUNTIF(InTutoring[[#This Row],[Unit 3 Assessment]:[Unit 4 Post-Test 5]],"Yes"))</f>
        <v/>
      </c>
      <c r="AW115" s="107" t="str">
        <f>IF(InTutoring[[#This Row],[Student Full Name]]=" ","",COUNTIF(InTutoring[[#This Row],[Unit 4 Assessment]:[Unit 5 Post-Test 5]],"Yes"))</f>
        <v/>
      </c>
      <c r="AX115" s="107" t="str">
        <f>IF(InTutoring[[#This Row],[Student Full Name]]=" ","",COUNTIF(InTutoring[[#This Row],[Unit 5 Assessment]:[Unit 6 Post-Test 5]],"Yes"))</f>
        <v/>
      </c>
      <c r="AY115" s="107" t="str">
        <f>IF(InTutoring[[#This Row],[Student Full Name]]=" ","",IF(InTutoring[[#This Row],[Unit 1 Weeks in Tutoring]]&gt;0,"Yes","No"))</f>
        <v/>
      </c>
      <c r="AZ115" s="107" t="str">
        <f>IF(InTutoring[[#This Row],[Student Full Name]]=" ","",IF(InTutoring[[#This Row],[Unit 2 Weeks in Tutoring]]&gt;0,"Yes","No"))</f>
        <v/>
      </c>
      <c r="BA115" s="107" t="str">
        <f>IF(InTutoring[[#This Row],[Student Full Name]]=" ","",IF(InTutoring[[#This Row],[Unit 3 Weeks in Tutoring]]&gt;0,"Yes","No"))</f>
        <v/>
      </c>
      <c r="BB115" s="107" t="str">
        <f>IF(InTutoring[[#This Row],[Student Full Name]]=" ","",IF(InTutoring[[#This Row],[Unit 4 Weeks in Tutoring]]&gt;0,"Yes","No"))</f>
        <v/>
      </c>
      <c r="BC115" s="107" t="str">
        <f>IF(InTutoring[[#This Row],[Student Full Name]]=" ","",IF(InTutoring[[#This Row],[Unit 5 Weeks in Tutoring]]&gt;0,"Yes","No"))</f>
        <v/>
      </c>
      <c r="BD115" s="107" t="str">
        <f>IF(InTutoring[[#This Row],[Student Full Name]]=" ","",IF(InTutoring[[#This Row],[Unit 6 Weeks in Tutoring]]&gt;0,"Yes","No"))</f>
        <v/>
      </c>
      <c r="BE11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1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1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1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1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1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1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15" s="107" t="str">
        <f>IF(InTutoring[[#This Row],[Student Full Name]]=" ","",IF(COUNTIF(InTutoring[[#This Row],[Unit 1 Needed Tutoring]:[Unit 6 Needed Tutoring]],"Yes")&gt;0,"Yes","No"))</f>
        <v/>
      </c>
      <c r="BM11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1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16" spans="1:66" ht="14.25" x14ac:dyDescent="0.2">
      <c r="A116" s="40" t="str">
        <f>StudentInfo[[#This Row],[Student Full Name]]</f>
        <v xml:space="preserve"> </v>
      </c>
      <c r="B11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1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Benchmark]]&lt;=Settings!F120),"Yes","No"))))</f>
        <v/>
      </c>
      <c r="D11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1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1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1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1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1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1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1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1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1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1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1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1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1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1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1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1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1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1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1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1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1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1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1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1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1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1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1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1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1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1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1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1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1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1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1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1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1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1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1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1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16" s="107" t="str">
        <f>IF(InTutoring[[#This Row],[Student Full Name]]=" ","",COUNTIF(InTutoring[[#This Row],[BOY Benchmark]:[Unit 1 Post-Test 5]],"Yes"))</f>
        <v/>
      </c>
      <c r="AT116" s="107" t="str">
        <f>IF(InTutoring[[#This Row],[Student Full Name]]=" ","",COUNTIF(InTutoring[[#This Row],[Unit 1 Assessment]:[Unit 2 Post-Test 5]],"Yes"))</f>
        <v/>
      </c>
      <c r="AU116" s="107" t="str">
        <f>IF(InTutoring[[#This Row],[Student Full Name]]=" ","",COUNTIF(InTutoring[[#This Row],[Unit 2 Assessment]:[Unit 3 Post-Test 5]],"Yes"))</f>
        <v/>
      </c>
      <c r="AV116" s="107" t="str">
        <f>IF(InTutoring[[#This Row],[Student Full Name]]=" ","",COUNTIF(InTutoring[[#This Row],[Unit 3 Assessment]:[Unit 4 Post-Test 5]],"Yes"))</f>
        <v/>
      </c>
      <c r="AW116" s="107" t="str">
        <f>IF(InTutoring[[#This Row],[Student Full Name]]=" ","",COUNTIF(InTutoring[[#This Row],[Unit 4 Assessment]:[Unit 5 Post-Test 5]],"Yes"))</f>
        <v/>
      </c>
      <c r="AX116" s="107" t="str">
        <f>IF(InTutoring[[#This Row],[Student Full Name]]=" ","",COUNTIF(InTutoring[[#This Row],[Unit 5 Assessment]:[Unit 6 Post-Test 5]],"Yes"))</f>
        <v/>
      </c>
      <c r="AY116" s="107" t="str">
        <f>IF(InTutoring[[#This Row],[Student Full Name]]=" ","",IF(InTutoring[[#This Row],[Unit 1 Weeks in Tutoring]]&gt;0,"Yes","No"))</f>
        <v/>
      </c>
      <c r="AZ116" s="107" t="str">
        <f>IF(InTutoring[[#This Row],[Student Full Name]]=" ","",IF(InTutoring[[#This Row],[Unit 2 Weeks in Tutoring]]&gt;0,"Yes","No"))</f>
        <v/>
      </c>
      <c r="BA116" s="107" t="str">
        <f>IF(InTutoring[[#This Row],[Student Full Name]]=" ","",IF(InTutoring[[#This Row],[Unit 3 Weeks in Tutoring]]&gt;0,"Yes","No"))</f>
        <v/>
      </c>
      <c r="BB116" s="107" t="str">
        <f>IF(InTutoring[[#This Row],[Student Full Name]]=" ","",IF(InTutoring[[#This Row],[Unit 4 Weeks in Tutoring]]&gt;0,"Yes","No"))</f>
        <v/>
      </c>
      <c r="BC116" s="107" t="str">
        <f>IF(InTutoring[[#This Row],[Student Full Name]]=" ","",IF(InTutoring[[#This Row],[Unit 5 Weeks in Tutoring]]&gt;0,"Yes","No"))</f>
        <v/>
      </c>
      <c r="BD116" s="107" t="str">
        <f>IF(InTutoring[[#This Row],[Student Full Name]]=" ","",IF(InTutoring[[#This Row],[Unit 6 Weeks in Tutoring]]&gt;0,"Yes","No"))</f>
        <v/>
      </c>
      <c r="BE11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1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1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1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1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1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1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16" s="107" t="str">
        <f>IF(InTutoring[[#This Row],[Student Full Name]]=" ","",IF(COUNTIF(InTutoring[[#This Row],[Unit 1 Needed Tutoring]:[Unit 6 Needed Tutoring]],"Yes")&gt;0,"Yes","No"))</f>
        <v/>
      </c>
      <c r="BM11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1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17" spans="1:66" ht="14.25" x14ac:dyDescent="0.2">
      <c r="A117" s="40" t="str">
        <f>StudentInfo[[#This Row],[Student Full Name]]</f>
        <v xml:space="preserve"> </v>
      </c>
      <c r="B11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1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Benchmark]]&lt;=Settings!F121),"Yes","No"))))</f>
        <v/>
      </c>
      <c r="D11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1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1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1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1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1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1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1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1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1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1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1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1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1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1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1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1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1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1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1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1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1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1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1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1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1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1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1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1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1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1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1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1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1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1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1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1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1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1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1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1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17" s="107" t="str">
        <f>IF(InTutoring[[#This Row],[Student Full Name]]=" ","",COUNTIF(InTutoring[[#This Row],[BOY Benchmark]:[Unit 1 Post-Test 5]],"Yes"))</f>
        <v/>
      </c>
      <c r="AT117" s="107" t="str">
        <f>IF(InTutoring[[#This Row],[Student Full Name]]=" ","",COUNTIF(InTutoring[[#This Row],[Unit 1 Assessment]:[Unit 2 Post-Test 5]],"Yes"))</f>
        <v/>
      </c>
      <c r="AU117" s="107" t="str">
        <f>IF(InTutoring[[#This Row],[Student Full Name]]=" ","",COUNTIF(InTutoring[[#This Row],[Unit 2 Assessment]:[Unit 3 Post-Test 5]],"Yes"))</f>
        <v/>
      </c>
      <c r="AV117" s="107" t="str">
        <f>IF(InTutoring[[#This Row],[Student Full Name]]=" ","",COUNTIF(InTutoring[[#This Row],[Unit 3 Assessment]:[Unit 4 Post-Test 5]],"Yes"))</f>
        <v/>
      </c>
      <c r="AW117" s="107" t="str">
        <f>IF(InTutoring[[#This Row],[Student Full Name]]=" ","",COUNTIF(InTutoring[[#This Row],[Unit 4 Assessment]:[Unit 5 Post-Test 5]],"Yes"))</f>
        <v/>
      </c>
      <c r="AX117" s="107" t="str">
        <f>IF(InTutoring[[#This Row],[Student Full Name]]=" ","",COUNTIF(InTutoring[[#This Row],[Unit 5 Assessment]:[Unit 6 Post-Test 5]],"Yes"))</f>
        <v/>
      </c>
      <c r="AY117" s="107" t="str">
        <f>IF(InTutoring[[#This Row],[Student Full Name]]=" ","",IF(InTutoring[[#This Row],[Unit 1 Weeks in Tutoring]]&gt;0,"Yes","No"))</f>
        <v/>
      </c>
      <c r="AZ117" s="107" t="str">
        <f>IF(InTutoring[[#This Row],[Student Full Name]]=" ","",IF(InTutoring[[#This Row],[Unit 2 Weeks in Tutoring]]&gt;0,"Yes","No"))</f>
        <v/>
      </c>
      <c r="BA117" s="107" t="str">
        <f>IF(InTutoring[[#This Row],[Student Full Name]]=" ","",IF(InTutoring[[#This Row],[Unit 3 Weeks in Tutoring]]&gt;0,"Yes","No"))</f>
        <v/>
      </c>
      <c r="BB117" s="107" t="str">
        <f>IF(InTutoring[[#This Row],[Student Full Name]]=" ","",IF(InTutoring[[#This Row],[Unit 4 Weeks in Tutoring]]&gt;0,"Yes","No"))</f>
        <v/>
      </c>
      <c r="BC117" s="107" t="str">
        <f>IF(InTutoring[[#This Row],[Student Full Name]]=" ","",IF(InTutoring[[#This Row],[Unit 5 Weeks in Tutoring]]&gt;0,"Yes","No"))</f>
        <v/>
      </c>
      <c r="BD117" s="107" t="str">
        <f>IF(InTutoring[[#This Row],[Student Full Name]]=" ","",IF(InTutoring[[#This Row],[Unit 6 Weeks in Tutoring]]&gt;0,"Yes","No"))</f>
        <v/>
      </c>
      <c r="BE11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1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1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1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1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1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1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17" s="107" t="str">
        <f>IF(InTutoring[[#This Row],[Student Full Name]]=" ","",IF(COUNTIF(InTutoring[[#This Row],[Unit 1 Needed Tutoring]:[Unit 6 Needed Tutoring]],"Yes")&gt;0,"Yes","No"))</f>
        <v/>
      </c>
      <c r="BM11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1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18" spans="1:66" ht="14.25" x14ac:dyDescent="0.2">
      <c r="A118" s="40" t="str">
        <f>StudentInfo[[#This Row],[Student Full Name]]</f>
        <v xml:space="preserve"> </v>
      </c>
      <c r="B11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1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Benchmark]]&lt;=Settings!F122),"Yes","No"))))</f>
        <v/>
      </c>
      <c r="D11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1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1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1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1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1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1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1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1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1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1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1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1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1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1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1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1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1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1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1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1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1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1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1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1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1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1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1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1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1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1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1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1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1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1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1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1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1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1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1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1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18" s="107" t="str">
        <f>IF(InTutoring[[#This Row],[Student Full Name]]=" ","",COUNTIF(InTutoring[[#This Row],[BOY Benchmark]:[Unit 1 Post-Test 5]],"Yes"))</f>
        <v/>
      </c>
      <c r="AT118" s="107" t="str">
        <f>IF(InTutoring[[#This Row],[Student Full Name]]=" ","",COUNTIF(InTutoring[[#This Row],[Unit 1 Assessment]:[Unit 2 Post-Test 5]],"Yes"))</f>
        <v/>
      </c>
      <c r="AU118" s="107" t="str">
        <f>IF(InTutoring[[#This Row],[Student Full Name]]=" ","",COUNTIF(InTutoring[[#This Row],[Unit 2 Assessment]:[Unit 3 Post-Test 5]],"Yes"))</f>
        <v/>
      </c>
      <c r="AV118" s="107" t="str">
        <f>IF(InTutoring[[#This Row],[Student Full Name]]=" ","",COUNTIF(InTutoring[[#This Row],[Unit 3 Assessment]:[Unit 4 Post-Test 5]],"Yes"))</f>
        <v/>
      </c>
      <c r="AW118" s="107" t="str">
        <f>IF(InTutoring[[#This Row],[Student Full Name]]=" ","",COUNTIF(InTutoring[[#This Row],[Unit 4 Assessment]:[Unit 5 Post-Test 5]],"Yes"))</f>
        <v/>
      </c>
      <c r="AX118" s="107" t="str">
        <f>IF(InTutoring[[#This Row],[Student Full Name]]=" ","",COUNTIF(InTutoring[[#This Row],[Unit 5 Assessment]:[Unit 6 Post-Test 5]],"Yes"))</f>
        <v/>
      </c>
      <c r="AY118" s="107" t="str">
        <f>IF(InTutoring[[#This Row],[Student Full Name]]=" ","",IF(InTutoring[[#This Row],[Unit 1 Weeks in Tutoring]]&gt;0,"Yes","No"))</f>
        <v/>
      </c>
      <c r="AZ118" s="107" t="str">
        <f>IF(InTutoring[[#This Row],[Student Full Name]]=" ","",IF(InTutoring[[#This Row],[Unit 2 Weeks in Tutoring]]&gt;0,"Yes","No"))</f>
        <v/>
      </c>
      <c r="BA118" s="107" t="str">
        <f>IF(InTutoring[[#This Row],[Student Full Name]]=" ","",IF(InTutoring[[#This Row],[Unit 3 Weeks in Tutoring]]&gt;0,"Yes","No"))</f>
        <v/>
      </c>
      <c r="BB118" s="107" t="str">
        <f>IF(InTutoring[[#This Row],[Student Full Name]]=" ","",IF(InTutoring[[#This Row],[Unit 4 Weeks in Tutoring]]&gt;0,"Yes","No"))</f>
        <v/>
      </c>
      <c r="BC118" s="107" t="str">
        <f>IF(InTutoring[[#This Row],[Student Full Name]]=" ","",IF(InTutoring[[#This Row],[Unit 5 Weeks in Tutoring]]&gt;0,"Yes","No"))</f>
        <v/>
      </c>
      <c r="BD118" s="107" t="str">
        <f>IF(InTutoring[[#This Row],[Student Full Name]]=" ","",IF(InTutoring[[#This Row],[Unit 6 Weeks in Tutoring]]&gt;0,"Yes","No"))</f>
        <v/>
      </c>
      <c r="BE11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1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1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1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1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1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1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18" s="107" t="str">
        <f>IF(InTutoring[[#This Row],[Student Full Name]]=" ","",IF(COUNTIF(InTutoring[[#This Row],[Unit 1 Needed Tutoring]:[Unit 6 Needed Tutoring]],"Yes")&gt;0,"Yes","No"))</f>
        <v/>
      </c>
      <c r="BM11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1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19" spans="1:66" ht="14.25" x14ac:dyDescent="0.2">
      <c r="A119" s="40" t="str">
        <f>StudentInfo[[#This Row],[Student Full Name]]</f>
        <v xml:space="preserve"> </v>
      </c>
      <c r="B11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1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Benchmark]]&lt;=Settings!F123),"Yes","No"))))</f>
        <v/>
      </c>
      <c r="D11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1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1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1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1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1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1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1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1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1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1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1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1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1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1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1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1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1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1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1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1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1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1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1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1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1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1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1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1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1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1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1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1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1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1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1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1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1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1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1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1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19" s="107" t="str">
        <f>IF(InTutoring[[#This Row],[Student Full Name]]=" ","",COUNTIF(InTutoring[[#This Row],[BOY Benchmark]:[Unit 1 Post-Test 5]],"Yes"))</f>
        <v/>
      </c>
      <c r="AT119" s="107" t="str">
        <f>IF(InTutoring[[#This Row],[Student Full Name]]=" ","",COUNTIF(InTutoring[[#This Row],[Unit 1 Assessment]:[Unit 2 Post-Test 5]],"Yes"))</f>
        <v/>
      </c>
      <c r="AU119" s="107" t="str">
        <f>IF(InTutoring[[#This Row],[Student Full Name]]=" ","",COUNTIF(InTutoring[[#This Row],[Unit 2 Assessment]:[Unit 3 Post-Test 5]],"Yes"))</f>
        <v/>
      </c>
      <c r="AV119" s="107" t="str">
        <f>IF(InTutoring[[#This Row],[Student Full Name]]=" ","",COUNTIF(InTutoring[[#This Row],[Unit 3 Assessment]:[Unit 4 Post-Test 5]],"Yes"))</f>
        <v/>
      </c>
      <c r="AW119" s="107" t="str">
        <f>IF(InTutoring[[#This Row],[Student Full Name]]=" ","",COUNTIF(InTutoring[[#This Row],[Unit 4 Assessment]:[Unit 5 Post-Test 5]],"Yes"))</f>
        <v/>
      </c>
      <c r="AX119" s="107" t="str">
        <f>IF(InTutoring[[#This Row],[Student Full Name]]=" ","",COUNTIF(InTutoring[[#This Row],[Unit 5 Assessment]:[Unit 6 Post-Test 5]],"Yes"))</f>
        <v/>
      </c>
      <c r="AY119" s="107" t="str">
        <f>IF(InTutoring[[#This Row],[Student Full Name]]=" ","",IF(InTutoring[[#This Row],[Unit 1 Weeks in Tutoring]]&gt;0,"Yes","No"))</f>
        <v/>
      </c>
      <c r="AZ119" s="107" t="str">
        <f>IF(InTutoring[[#This Row],[Student Full Name]]=" ","",IF(InTutoring[[#This Row],[Unit 2 Weeks in Tutoring]]&gt;0,"Yes","No"))</f>
        <v/>
      </c>
      <c r="BA119" s="107" t="str">
        <f>IF(InTutoring[[#This Row],[Student Full Name]]=" ","",IF(InTutoring[[#This Row],[Unit 3 Weeks in Tutoring]]&gt;0,"Yes","No"))</f>
        <v/>
      </c>
      <c r="BB119" s="107" t="str">
        <f>IF(InTutoring[[#This Row],[Student Full Name]]=" ","",IF(InTutoring[[#This Row],[Unit 4 Weeks in Tutoring]]&gt;0,"Yes","No"))</f>
        <v/>
      </c>
      <c r="BC119" s="107" t="str">
        <f>IF(InTutoring[[#This Row],[Student Full Name]]=" ","",IF(InTutoring[[#This Row],[Unit 5 Weeks in Tutoring]]&gt;0,"Yes","No"))</f>
        <v/>
      </c>
      <c r="BD119" s="107" t="str">
        <f>IF(InTutoring[[#This Row],[Student Full Name]]=" ","",IF(InTutoring[[#This Row],[Unit 6 Weeks in Tutoring]]&gt;0,"Yes","No"))</f>
        <v/>
      </c>
      <c r="BE11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1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1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1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1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1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1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19" s="107" t="str">
        <f>IF(InTutoring[[#This Row],[Student Full Name]]=" ","",IF(COUNTIF(InTutoring[[#This Row],[Unit 1 Needed Tutoring]:[Unit 6 Needed Tutoring]],"Yes")&gt;0,"Yes","No"))</f>
        <v/>
      </c>
      <c r="BM11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1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20" spans="1:66" ht="14.25" x14ac:dyDescent="0.2">
      <c r="A120" s="40" t="str">
        <f>StudentInfo[[#This Row],[Student Full Name]]</f>
        <v xml:space="preserve"> </v>
      </c>
      <c r="B12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2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Benchmark]]&lt;=Settings!F124),"Yes","No"))))</f>
        <v/>
      </c>
      <c r="D12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2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2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2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2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2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2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2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2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2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2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2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2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2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2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2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2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2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2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2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2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2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2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2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2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2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2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2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2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2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2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2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2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2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2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2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2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2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2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2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2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20" s="107" t="str">
        <f>IF(InTutoring[[#This Row],[Student Full Name]]=" ","",COUNTIF(InTutoring[[#This Row],[BOY Benchmark]:[Unit 1 Post-Test 5]],"Yes"))</f>
        <v/>
      </c>
      <c r="AT120" s="107" t="str">
        <f>IF(InTutoring[[#This Row],[Student Full Name]]=" ","",COUNTIF(InTutoring[[#This Row],[Unit 1 Assessment]:[Unit 2 Post-Test 5]],"Yes"))</f>
        <v/>
      </c>
      <c r="AU120" s="107" t="str">
        <f>IF(InTutoring[[#This Row],[Student Full Name]]=" ","",COUNTIF(InTutoring[[#This Row],[Unit 2 Assessment]:[Unit 3 Post-Test 5]],"Yes"))</f>
        <v/>
      </c>
      <c r="AV120" s="107" t="str">
        <f>IF(InTutoring[[#This Row],[Student Full Name]]=" ","",COUNTIF(InTutoring[[#This Row],[Unit 3 Assessment]:[Unit 4 Post-Test 5]],"Yes"))</f>
        <v/>
      </c>
      <c r="AW120" s="107" t="str">
        <f>IF(InTutoring[[#This Row],[Student Full Name]]=" ","",COUNTIF(InTutoring[[#This Row],[Unit 4 Assessment]:[Unit 5 Post-Test 5]],"Yes"))</f>
        <v/>
      </c>
      <c r="AX120" s="107" t="str">
        <f>IF(InTutoring[[#This Row],[Student Full Name]]=" ","",COUNTIF(InTutoring[[#This Row],[Unit 5 Assessment]:[Unit 6 Post-Test 5]],"Yes"))</f>
        <v/>
      </c>
      <c r="AY120" s="107" t="str">
        <f>IF(InTutoring[[#This Row],[Student Full Name]]=" ","",IF(InTutoring[[#This Row],[Unit 1 Weeks in Tutoring]]&gt;0,"Yes","No"))</f>
        <v/>
      </c>
      <c r="AZ120" s="107" t="str">
        <f>IF(InTutoring[[#This Row],[Student Full Name]]=" ","",IF(InTutoring[[#This Row],[Unit 2 Weeks in Tutoring]]&gt;0,"Yes","No"))</f>
        <v/>
      </c>
      <c r="BA120" s="107" t="str">
        <f>IF(InTutoring[[#This Row],[Student Full Name]]=" ","",IF(InTutoring[[#This Row],[Unit 3 Weeks in Tutoring]]&gt;0,"Yes","No"))</f>
        <v/>
      </c>
      <c r="BB120" s="107" t="str">
        <f>IF(InTutoring[[#This Row],[Student Full Name]]=" ","",IF(InTutoring[[#This Row],[Unit 4 Weeks in Tutoring]]&gt;0,"Yes","No"))</f>
        <v/>
      </c>
      <c r="BC120" s="107" t="str">
        <f>IF(InTutoring[[#This Row],[Student Full Name]]=" ","",IF(InTutoring[[#This Row],[Unit 5 Weeks in Tutoring]]&gt;0,"Yes","No"))</f>
        <v/>
      </c>
      <c r="BD120" s="107" t="str">
        <f>IF(InTutoring[[#This Row],[Student Full Name]]=" ","",IF(InTutoring[[#This Row],[Unit 6 Weeks in Tutoring]]&gt;0,"Yes","No"))</f>
        <v/>
      </c>
      <c r="BE12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2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2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2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2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2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2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20" s="107" t="str">
        <f>IF(InTutoring[[#This Row],[Student Full Name]]=" ","",IF(COUNTIF(InTutoring[[#This Row],[Unit 1 Needed Tutoring]:[Unit 6 Needed Tutoring]],"Yes")&gt;0,"Yes","No"))</f>
        <v/>
      </c>
      <c r="BM12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2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21" spans="1:66" ht="14.25" x14ac:dyDescent="0.2">
      <c r="A121" s="40" t="str">
        <f>StudentInfo[[#This Row],[Student Full Name]]</f>
        <v xml:space="preserve"> </v>
      </c>
      <c r="B12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2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Benchmark]]&lt;=Settings!F125),"Yes","No"))))</f>
        <v/>
      </c>
      <c r="D12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2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2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2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2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2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2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2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2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2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2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2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2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2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2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2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2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2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2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2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2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2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2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2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2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2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2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2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2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2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2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2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2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2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2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2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2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2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2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2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2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21" s="107" t="str">
        <f>IF(InTutoring[[#This Row],[Student Full Name]]=" ","",COUNTIF(InTutoring[[#This Row],[BOY Benchmark]:[Unit 1 Post-Test 5]],"Yes"))</f>
        <v/>
      </c>
      <c r="AT121" s="107" t="str">
        <f>IF(InTutoring[[#This Row],[Student Full Name]]=" ","",COUNTIF(InTutoring[[#This Row],[Unit 1 Assessment]:[Unit 2 Post-Test 5]],"Yes"))</f>
        <v/>
      </c>
      <c r="AU121" s="107" t="str">
        <f>IF(InTutoring[[#This Row],[Student Full Name]]=" ","",COUNTIF(InTutoring[[#This Row],[Unit 2 Assessment]:[Unit 3 Post-Test 5]],"Yes"))</f>
        <v/>
      </c>
      <c r="AV121" s="107" t="str">
        <f>IF(InTutoring[[#This Row],[Student Full Name]]=" ","",COUNTIF(InTutoring[[#This Row],[Unit 3 Assessment]:[Unit 4 Post-Test 5]],"Yes"))</f>
        <v/>
      </c>
      <c r="AW121" s="107" t="str">
        <f>IF(InTutoring[[#This Row],[Student Full Name]]=" ","",COUNTIF(InTutoring[[#This Row],[Unit 4 Assessment]:[Unit 5 Post-Test 5]],"Yes"))</f>
        <v/>
      </c>
      <c r="AX121" s="107" t="str">
        <f>IF(InTutoring[[#This Row],[Student Full Name]]=" ","",COUNTIF(InTutoring[[#This Row],[Unit 5 Assessment]:[Unit 6 Post-Test 5]],"Yes"))</f>
        <v/>
      </c>
      <c r="AY121" s="107" t="str">
        <f>IF(InTutoring[[#This Row],[Student Full Name]]=" ","",IF(InTutoring[[#This Row],[Unit 1 Weeks in Tutoring]]&gt;0,"Yes","No"))</f>
        <v/>
      </c>
      <c r="AZ121" s="107" t="str">
        <f>IF(InTutoring[[#This Row],[Student Full Name]]=" ","",IF(InTutoring[[#This Row],[Unit 2 Weeks in Tutoring]]&gt;0,"Yes","No"))</f>
        <v/>
      </c>
      <c r="BA121" s="107" t="str">
        <f>IF(InTutoring[[#This Row],[Student Full Name]]=" ","",IF(InTutoring[[#This Row],[Unit 3 Weeks in Tutoring]]&gt;0,"Yes","No"))</f>
        <v/>
      </c>
      <c r="BB121" s="107" t="str">
        <f>IF(InTutoring[[#This Row],[Student Full Name]]=" ","",IF(InTutoring[[#This Row],[Unit 4 Weeks in Tutoring]]&gt;0,"Yes","No"))</f>
        <v/>
      </c>
      <c r="BC121" s="107" t="str">
        <f>IF(InTutoring[[#This Row],[Student Full Name]]=" ","",IF(InTutoring[[#This Row],[Unit 5 Weeks in Tutoring]]&gt;0,"Yes","No"))</f>
        <v/>
      </c>
      <c r="BD121" s="107" t="str">
        <f>IF(InTutoring[[#This Row],[Student Full Name]]=" ","",IF(InTutoring[[#This Row],[Unit 6 Weeks in Tutoring]]&gt;0,"Yes","No"))</f>
        <v/>
      </c>
      <c r="BE12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2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2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2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2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2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2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21" s="107" t="str">
        <f>IF(InTutoring[[#This Row],[Student Full Name]]=" ","",IF(COUNTIF(InTutoring[[#This Row],[Unit 1 Needed Tutoring]:[Unit 6 Needed Tutoring]],"Yes")&gt;0,"Yes","No"))</f>
        <v/>
      </c>
      <c r="BM12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2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22" spans="1:66" ht="14.25" x14ac:dyDescent="0.2">
      <c r="A122" s="40" t="str">
        <f>StudentInfo[[#This Row],[Student Full Name]]</f>
        <v xml:space="preserve"> </v>
      </c>
      <c r="B12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2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Benchmark]]&lt;=Settings!F126),"Yes","No"))))</f>
        <v/>
      </c>
      <c r="D12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2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2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2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2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2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2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2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2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2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2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2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2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2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2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2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2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2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2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2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2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2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2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2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2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2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2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2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2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2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2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2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2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2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2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2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2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2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2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2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2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22" s="107" t="str">
        <f>IF(InTutoring[[#This Row],[Student Full Name]]=" ","",COUNTIF(InTutoring[[#This Row],[BOY Benchmark]:[Unit 1 Post-Test 5]],"Yes"))</f>
        <v/>
      </c>
      <c r="AT122" s="107" t="str">
        <f>IF(InTutoring[[#This Row],[Student Full Name]]=" ","",COUNTIF(InTutoring[[#This Row],[Unit 1 Assessment]:[Unit 2 Post-Test 5]],"Yes"))</f>
        <v/>
      </c>
      <c r="AU122" s="107" t="str">
        <f>IF(InTutoring[[#This Row],[Student Full Name]]=" ","",COUNTIF(InTutoring[[#This Row],[Unit 2 Assessment]:[Unit 3 Post-Test 5]],"Yes"))</f>
        <v/>
      </c>
      <c r="AV122" s="107" t="str">
        <f>IF(InTutoring[[#This Row],[Student Full Name]]=" ","",COUNTIF(InTutoring[[#This Row],[Unit 3 Assessment]:[Unit 4 Post-Test 5]],"Yes"))</f>
        <v/>
      </c>
      <c r="AW122" s="107" t="str">
        <f>IF(InTutoring[[#This Row],[Student Full Name]]=" ","",COUNTIF(InTutoring[[#This Row],[Unit 4 Assessment]:[Unit 5 Post-Test 5]],"Yes"))</f>
        <v/>
      </c>
      <c r="AX122" s="107" t="str">
        <f>IF(InTutoring[[#This Row],[Student Full Name]]=" ","",COUNTIF(InTutoring[[#This Row],[Unit 5 Assessment]:[Unit 6 Post-Test 5]],"Yes"))</f>
        <v/>
      </c>
      <c r="AY122" s="107" t="str">
        <f>IF(InTutoring[[#This Row],[Student Full Name]]=" ","",IF(InTutoring[[#This Row],[Unit 1 Weeks in Tutoring]]&gt;0,"Yes","No"))</f>
        <v/>
      </c>
      <c r="AZ122" s="107" t="str">
        <f>IF(InTutoring[[#This Row],[Student Full Name]]=" ","",IF(InTutoring[[#This Row],[Unit 2 Weeks in Tutoring]]&gt;0,"Yes","No"))</f>
        <v/>
      </c>
      <c r="BA122" s="107" t="str">
        <f>IF(InTutoring[[#This Row],[Student Full Name]]=" ","",IF(InTutoring[[#This Row],[Unit 3 Weeks in Tutoring]]&gt;0,"Yes","No"))</f>
        <v/>
      </c>
      <c r="BB122" s="107" t="str">
        <f>IF(InTutoring[[#This Row],[Student Full Name]]=" ","",IF(InTutoring[[#This Row],[Unit 4 Weeks in Tutoring]]&gt;0,"Yes","No"))</f>
        <v/>
      </c>
      <c r="BC122" s="107" t="str">
        <f>IF(InTutoring[[#This Row],[Student Full Name]]=" ","",IF(InTutoring[[#This Row],[Unit 5 Weeks in Tutoring]]&gt;0,"Yes","No"))</f>
        <v/>
      </c>
      <c r="BD122" s="107" t="str">
        <f>IF(InTutoring[[#This Row],[Student Full Name]]=" ","",IF(InTutoring[[#This Row],[Unit 6 Weeks in Tutoring]]&gt;0,"Yes","No"))</f>
        <v/>
      </c>
      <c r="BE12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2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2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2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2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2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2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22" s="107" t="str">
        <f>IF(InTutoring[[#This Row],[Student Full Name]]=" ","",IF(COUNTIF(InTutoring[[#This Row],[Unit 1 Needed Tutoring]:[Unit 6 Needed Tutoring]],"Yes")&gt;0,"Yes","No"))</f>
        <v/>
      </c>
      <c r="BM12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2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23" spans="1:66" ht="14.25" x14ac:dyDescent="0.2">
      <c r="A123" s="40" t="str">
        <f>StudentInfo[[#This Row],[Student Full Name]]</f>
        <v xml:space="preserve"> </v>
      </c>
      <c r="B12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2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Benchmark]]&lt;=Settings!F127),"Yes","No"))))</f>
        <v/>
      </c>
      <c r="D12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2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2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2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2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2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2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2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2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2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2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2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2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2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2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2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2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2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2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2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2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2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2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2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2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2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2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2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2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2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2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2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2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2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2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2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2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2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2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2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2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23" s="107" t="str">
        <f>IF(InTutoring[[#This Row],[Student Full Name]]=" ","",COUNTIF(InTutoring[[#This Row],[BOY Benchmark]:[Unit 1 Post-Test 5]],"Yes"))</f>
        <v/>
      </c>
      <c r="AT123" s="107" t="str">
        <f>IF(InTutoring[[#This Row],[Student Full Name]]=" ","",COUNTIF(InTutoring[[#This Row],[Unit 1 Assessment]:[Unit 2 Post-Test 5]],"Yes"))</f>
        <v/>
      </c>
      <c r="AU123" s="107" t="str">
        <f>IF(InTutoring[[#This Row],[Student Full Name]]=" ","",COUNTIF(InTutoring[[#This Row],[Unit 2 Assessment]:[Unit 3 Post-Test 5]],"Yes"))</f>
        <v/>
      </c>
      <c r="AV123" s="107" t="str">
        <f>IF(InTutoring[[#This Row],[Student Full Name]]=" ","",COUNTIF(InTutoring[[#This Row],[Unit 3 Assessment]:[Unit 4 Post-Test 5]],"Yes"))</f>
        <v/>
      </c>
      <c r="AW123" s="107" t="str">
        <f>IF(InTutoring[[#This Row],[Student Full Name]]=" ","",COUNTIF(InTutoring[[#This Row],[Unit 4 Assessment]:[Unit 5 Post-Test 5]],"Yes"))</f>
        <v/>
      </c>
      <c r="AX123" s="107" t="str">
        <f>IF(InTutoring[[#This Row],[Student Full Name]]=" ","",COUNTIF(InTutoring[[#This Row],[Unit 5 Assessment]:[Unit 6 Post-Test 5]],"Yes"))</f>
        <v/>
      </c>
      <c r="AY123" s="107" t="str">
        <f>IF(InTutoring[[#This Row],[Student Full Name]]=" ","",IF(InTutoring[[#This Row],[Unit 1 Weeks in Tutoring]]&gt;0,"Yes","No"))</f>
        <v/>
      </c>
      <c r="AZ123" s="107" t="str">
        <f>IF(InTutoring[[#This Row],[Student Full Name]]=" ","",IF(InTutoring[[#This Row],[Unit 2 Weeks in Tutoring]]&gt;0,"Yes","No"))</f>
        <v/>
      </c>
      <c r="BA123" s="107" t="str">
        <f>IF(InTutoring[[#This Row],[Student Full Name]]=" ","",IF(InTutoring[[#This Row],[Unit 3 Weeks in Tutoring]]&gt;0,"Yes","No"))</f>
        <v/>
      </c>
      <c r="BB123" s="107" t="str">
        <f>IF(InTutoring[[#This Row],[Student Full Name]]=" ","",IF(InTutoring[[#This Row],[Unit 4 Weeks in Tutoring]]&gt;0,"Yes","No"))</f>
        <v/>
      </c>
      <c r="BC123" s="107" t="str">
        <f>IF(InTutoring[[#This Row],[Student Full Name]]=" ","",IF(InTutoring[[#This Row],[Unit 5 Weeks in Tutoring]]&gt;0,"Yes","No"))</f>
        <v/>
      </c>
      <c r="BD123" s="107" t="str">
        <f>IF(InTutoring[[#This Row],[Student Full Name]]=" ","",IF(InTutoring[[#This Row],[Unit 6 Weeks in Tutoring]]&gt;0,"Yes","No"))</f>
        <v/>
      </c>
      <c r="BE12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2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2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2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2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2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2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23" s="107" t="str">
        <f>IF(InTutoring[[#This Row],[Student Full Name]]=" ","",IF(COUNTIF(InTutoring[[#This Row],[Unit 1 Needed Tutoring]:[Unit 6 Needed Tutoring]],"Yes")&gt;0,"Yes","No"))</f>
        <v/>
      </c>
      <c r="BM12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2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24" spans="1:66" ht="14.25" x14ac:dyDescent="0.2">
      <c r="A124" s="40" t="str">
        <f>StudentInfo[[#This Row],[Student Full Name]]</f>
        <v xml:space="preserve"> </v>
      </c>
      <c r="B12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2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Benchmark]]&lt;=Settings!F128),"Yes","No"))))</f>
        <v/>
      </c>
      <c r="D12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2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2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2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2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2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2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2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2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2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2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2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2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2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2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2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2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2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2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2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2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2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2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2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2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2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2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2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2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2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2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2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2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2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2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2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2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2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2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2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2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24" s="107" t="str">
        <f>IF(InTutoring[[#This Row],[Student Full Name]]=" ","",COUNTIF(InTutoring[[#This Row],[BOY Benchmark]:[Unit 1 Post-Test 5]],"Yes"))</f>
        <v/>
      </c>
      <c r="AT124" s="107" t="str">
        <f>IF(InTutoring[[#This Row],[Student Full Name]]=" ","",COUNTIF(InTutoring[[#This Row],[Unit 1 Assessment]:[Unit 2 Post-Test 5]],"Yes"))</f>
        <v/>
      </c>
      <c r="AU124" s="107" t="str">
        <f>IF(InTutoring[[#This Row],[Student Full Name]]=" ","",COUNTIF(InTutoring[[#This Row],[Unit 2 Assessment]:[Unit 3 Post-Test 5]],"Yes"))</f>
        <v/>
      </c>
      <c r="AV124" s="107" t="str">
        <f>IF(InTutoring[[#This Row],[Student Full Name]]=" ","",COUNTIF(InTutoring[[#This Row],[Unit 3 Assessment]:[Unit 4 Post-Test 5]],"Yes"))</f>
        <v/>
      </c>
      <c r="AW124" s="107" t="str">
        <f>IF(InTutoring[[#This Row],[Student Full Name]]=" ","",COUNTIF(InTutoring[[#This Row],[Unit 4 Assessment]:[Unit 5 Post-Test 5]],"Yes"))</f>
        <v/>
      </c>
      <c r="AX124" s="107" t="str">
        <f>IF(InTutoring[[#This Row],[Student Full Name]]=" ","",COUNTIF(InTutoring[[#This Row],[Unit 5 Assessment]:[Unit 6 Post-Test 5]],"Yes"))</f>
        <v/>
      </c>
      <c r="AY124" s="107" t="str">
        <f>IF(InTutoring[[#This Row],[Student Full Name]]=" ","",IF(InTutoring[[#This Row],[Unit 1 Weeks in Tutoring]]&gt;0,"Yes","No"))</f>
        <v/>
      </c>
      <c r="AZ124" s="107" t="str">
        <f>IF(InTutoring[[#This Row],[Student Full Name]]=" ","",IF(InTutoring[[#This Row],[Unit 2 Weeks in Tutoring]]&gt;0,"Yes","No"))</f>
        <v/>
      </c>
      <c r="BA124" s="107" t="str">
        <f>IF(InTutoring[[#This Row],[Student Full Name]]=" ","",IF(InTutoring[[#This Row],[Unit 3 Weeks in Tutoring]]&gt;0,"Yes","No"))</f>
        <v/>
      </c>
      <c r="BB124" s="107" t="str">
        <f>IF(InTutoring[[#This Row],[Student Full Name]]=" ","",IF(InTutoring[[#This Row],[Unit 4 Weeks in Tutoring]]&gt;0,"Yes","No"))</f>
        <v/>
      </c>
      <c r="BC124" s="107" t="str">
        <f>IF(InTutoring[[#This Row],[Student Full Name]]=" ","",IF(InTutoring[[#This Row],[Unit 5 Weeks in Tutoring]]&gt;0,"Yes","No"))</f>
        <v/>
      </c>
      <c r="BD124" s="107" t="str">
        <f>IF(InTutoring[[#This Row],[Student Full Name]]=" ","",IF(InTutoring[[#This Row],[Unit 6 Weeks in Tutoring]]&gt;0,"Yes","No"))</f>
        <v/>
      </c>
      <c r="BE12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2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2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2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2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2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2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24" s="107" t="str">
        <f>IF(InTutoring[[#This Row],[Student Full Name]]=" ","",IF(COUNTIF(InTutoring[[#This Row],[Unit 1 Needed Tutoring]:[Unit 6 Needed Tutoring]],"Yes")&gt;0,"Yes","No"))</f>
        <v/>
      </c>
      <c r="BM12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2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25" spans="1:66" ht="14.25" x14ac:dyDescent="0.2">
      <c r="A125" s="40" t="str">
        <f>StudentInfo[[#This Row],[Student Full Name]]</f>
        <v xml:space="preserve"> </v>
      </c>
      <c r="B12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2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Benchmark]]&lt;=Settings!F129),"Yes","No"))))</f>
        <v/>
      </c>
      <c r="D12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2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2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2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2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2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2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2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2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2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2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2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2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2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2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2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2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2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2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2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2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2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2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2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2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2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2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2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2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2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2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2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2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2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2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2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2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2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2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2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2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25" s="107" t="str">
        <f>IF(InTutoring[[#This Row],[Student Full Name]]=" ","",COUNTIF(InTutoring[[#This Row],[BOY Benchmark]:[Unit 1 Post-Test 5]],"Yes"))</f>
        <v/>
      </c>
      <c r="AT125" s="107" t="str">
        <f>IF(InTutoring[[#This Row],[Student Full Name]]=" ","",COUNTIF(InTutoring[[#This Row],[Unit 1 Assessment]:[Unit 2 Post-Test 5]],"Yes"))</f>
        <v/>
      </c>
      <c r="AU125" s="107" t="str">
        <f>IF(InTutoring[[#This Row],[Student Full Name]]=" ","",COUNTIF(InTutoring[[#This Row],[Unit 2 Assessment]:[Unit 3 Post-Test 5]],"Yes"))</f>
        <v/>
      </c>
      <c r="AV125" s="107" t="str">
        <f>IF(InTutoring[[#This Row],[Student Full Name]]=" ","",COUNTIF(InTutoring[[#This Row],[Unit 3 Assessment]:[Unit 4 Post-Test 5]],"Yes"))</f>
        <v/>
      </c>
      <c r="AW125" s="107" t="str">
        <f>IF(InTutoring[[#This Row],[Student Full Name]]=" ","",COUNTIF(InTutoring[[#This Row],[Unit 4 Assessment]:[Unit 5 Post-Test 5]],"Yes"))</f>
        <v/>
      </c>
      <c r="AX125" s="107" t="str">
        <f>IF(InTutoring[[#This Row],[Student Full Name]]=" ","",COUNTIF(InTutoring[[#This Row],[Unit 5 Assessment]:[Unit 6 Post-Test 5]],"Yes"))</f>
        <v/>
      </c>
      <c r="AY125" s="107" t="str">
        <f>IF(InTutoring[[#This Row],[Student Full Name]]=" ","",IF(InTutoring[[#This Row],[Unit 1 Weeks in Tutoring]]&gt;0,"Yes","No"))</f>
        <v/>
      </c>
      <c r="AZ125" s="107" t="str">
        <f>IF(InTutoring[[#This Row],[Student Full Name]]=" ","",IF(InTutoring[[#This Row],[Unit 2 Weeks in Tutoring]]&gt;0,"Yes","No"))</f>
        <v/>
      </c>
      <c r="BA125" s="107" t="str">
        <f>IF(InTutoring[[#This Row],[Student Full Name]]=" ","",IF(InTutoring[[#This Row],[Unit 3 Weeks in Tutoring]]&gt;0,"Yes","No"))</f>
        <v/>
      </c>
      <c r="BB125" s="107" t="str">
        <f>IF(InTutoring[[#This Row],[Student Full Name]]=" ","",IF(InTutoring[[#This Row],[Unit 4 Weeks in Tutoring]]&gt;0,"Yes","No"))</f>
        <v/>
      </c>
      <c r="BC125" s="107" t="str">
        <f>IF(InTutoring[[#This Row],[Student Full Name]]=" ","",IF(InTutoring[[#This Row],[Unit 5 Weeks in Tutoring]]&gt;0,"Yes","No"))</f>
        <v/>
      </c>
      <c r="BD125" s="107" t="str">
        <f>IF(InTutoring[[#This Row],[Student Full Name]]=" ","",IF(InTutoring[[#This Row],[Unit 6 Weeks in Tutoring]]&gt;0,"Yes","No"))</f>
        <v/>
      </c>
      <c r="BE12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2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2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2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2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2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2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25" s="107" t="str">
        <f>IF(InTutoring[[#This Row],[Student Full Name]]=" ","",IF(COUNTIF(InTutoring[[#This Row],[Unit 1 Needed Tutoring]:[Unit 6 Needed Tutoring]],"Yes")&gt;0,"Yes","No"))</f>
        <v/>
      </c>
      <c r="BM12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2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26" spans="1:66" ht="14.25" x14ac:dyDescent="0.2">
      <c r="A126" s="40" t="str">
        <f>StudentInfo[[#This Row],[Student Full Name]]</f>
        <v xml:space="preserve"> </v>
      </c>
      <c r="B12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2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Benchmark]]&lt;=Settings!F130),"Yes","No"))))</f>
        <v/>
      </c>
      <c r="D12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2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2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2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2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2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2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2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2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2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2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2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2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2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2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2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2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2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2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2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2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2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2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2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2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2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2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2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2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2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2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2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2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2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2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2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2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2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2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2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2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26" s="107" t="str">
        <f>IF(InTutoring[[#This Row],[Student Full Name]]=" ","",COUNTIF(InTutoring[[#This Row],[BOY Benchmark]:[Unit 1 Post-Test 5]],"Yes"))</f>
        <v/>
      </c>
      <c r="AT126" s="107" t="str">
        <f>IF(InTutoring[[#This Row],[Student Full Name]]=" ","",COUNTIF(InTutoring[[#This Row],[Unit 1 Assessment]:[Unit 2 Post-Test 5]],"Yes"))</f>
        <v/>
      </c>
      <c r="AU126" s="107" t="str">
        <f>IF(InTutoring[[#This Row],[Student Full Name]]=" ","",COUNTIF(InTutoring[[#This Row],[Unit 2 Assessment]:[Unit 3 Post-Test 5]],"Yes"))</f>
        <v/>
      </c>
      <c r="AV126" s="107" t="str">
        <f>IF(InTutoring[[#This Row],[Student Full Name]]=" ","",COUNTIF(InTutoring[[#This Row],[Unit 3 Assessment]:[Unit 4 Post-Test 5]],"Yes"))</f>
        <v/>
      </c>
      <c r="AW126" s="107" t="str">
        <f>IF(InTutoring[[#This Row],[Student Full Name]]=" ","",COUNTIF(InTutoring[[#This Row],[Unit 4 Assessment]:[Unit 5 Post-Test 5]],"Yes"))</f>
        <v/>
      </c>
      <c r="AX126" s="107" t="str">
        <f>IF(InTutoring[[#This Row],[Student Full Name]]=" ","",COUNTIF(InTutoring[[#This Row],[Unit 5 Assessment]:[Unit 6 Post-Test 5]],"Yes"))</f>
        <v/>
      </c>
      <c r="AY126" s="107" t="str">
        <f>IF(InTutoring[[#This Row],[Student Full Name]]=" ","",IF(InTutoring[[#This Row],[Unit 1 Weeks in Tutoring]]&gt;0,"Yes","No"))</f>
        <v/>
      </c>
      <c r="AZ126" s="107" t="str">
        <f>IF(InTutoring[[#This Row],[Student Full Name]]=" ","",IF(InTutoring[[#This Row],[Unit 2 Weeks in Tutoring]]&gt;0,"Yes","No"))</f>
        <v/>
      </c>
      <c r="BA126" s="107" t="str">
        <f>IF(InTutoring[[#This Row],[Student Full Name]]=" ","",IF(InTutoring[[#This Row],[Unit 3 Weeks in Tutoring]]&gt;0,"Yes","No"))</f>
        <v/>
      </c>
      <c r="BB126" s="107" t="str">
        <f>IF(InTutoring[[#This Row],[Student Full Name]]=" ","",IF(InTutoring[[#This Row],[Unit 4 Weeks in Tutoring]]&gt;0,"Yes","No"))</f>
        <v/>
      </c>
      <c r="BC126" s="107" t="str">
        <f>IF(InTutoring[[#This Row],[Student Full Name]]=" ","",IF(InTutoring[[#This Row],[Unit 5 Weeks in Tutoring]]&gt;0,"Yes","No"))</f>
        <v/>
      </c>
      <c r="BD126" s="107" t="str">
        <f>IF(InTutoring[[#This Row],[Student Full Name]]=" ","",IF(InTutoring[[#This Row],[Unit 6 Weeks in Tutoring]]&gt;0,"Yes","No"))</f>
        <v/>
      </c>
      <c r="BE12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2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2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2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2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2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2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26" s="107" t="str">
        <f>IF(InTutoring[[#This Row],[Student Full Name]]=" ","",IF(COUNTIF(InTutoring[[#This Row],[Unit 1 Needed Tutoring]:[Unit 6 Needed Tutoring]],"Yes")&gt;0,"Yes","No"))</f>
        <v/>
      </c>
      <c r="BM12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2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27" spans="1:66" ht="14.25" x14ac:dyDescent="0.2">
      <c r="A127" s="40" t="str">
        <f>StudentInfo[[#This Row],[Student Full Name]]</f>
        <v xml:space="preserve"> </v>
      </c>
      <c r="B12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2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Benchmark]]&lt;=Settings!F131),"Yes","No"))))</f>
        <v/>
      </c>
      <c r="D12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2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2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2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2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2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2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2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2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2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2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2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2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2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2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2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2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2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2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2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2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2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2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2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2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2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2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2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2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2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2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2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2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2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2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2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2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2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2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2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2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27" s="107" t="str">
        <f>IF(InTutoring[[#This Row],[Student Full Name]]=" ","",COUNTIF(InTutoring[[#This Row],[BOY Benchmark]:[Unit 1 Post-Test 5]],"Yes"))</f>
        <v/>
      </c>
      <c r="AT127" s="107" t="str">
        <f>IF(InTutoring[[#This Row],[Student Full Name]]=" ","",COUNTIF(InTutoring[[#This Row],[Unit 1 Assessment]:[Unit 2 Post-Test 5]],"Yes"))</f>
        <v/>
      </c>
      <c r="AU127" s="107" t="str">
        <f>IF(InTutoring[[#This Row],[Student Full Name]]=" ","",COUNTIF(InTutoring[[#This Row],[Unit 2 Assessment]:[Unit 3 Post-Test 5]],"Yes"))</f>
        <v/>
      </c>
      <c r="AV127" s="107" t="str">
        <f>IF(InTutoring[[#This Row],[Student Full Name]]=" ","",COUNTIF(InTutoring[[#This Row],[Unit 3 Assessment]:[Unit 4 Post-Test 5]],"Yes"))</f>
        <v/>
      </c>
      <c r="AW127" s="107" t="str">
        <f>IF(InTutoring[[#This Row],[Student Full Name]]=" ","",COUNTIF(InTutoring[[#This Row],[Unit 4 Assessment]:[Unit 5 Post-Test 5]],"Yes"))</f>
        <v/>
      </c>
      <c r="AX127" s="107" t="str">
        <f>IF(InTutoring[[#This Row],[Student Full Name]]=" ","",COUNTIF(InTutoring[[#This Row],[Unit 5 Assessment]:[Unit 6 Post-Test 5]],"Yes"))</f>
        <v/>
      </c>
      <c r="AY127" s="107" t="str">
        <f>IF(InTutoring[[#This Row],[Student Full Name]]=" ","",IF(InTutoring[[#This Row],[Unit 1 Weeks in Tutoring]]&gt;0,"Yes","No"))</f>
        <v/>
      </c>
      <c r="AZ127" s="107" t="str">
        <f>IF(InTutoring[[#This Row],[Student Full Name]]=" ","",IF(InTutoring[[#This Row],[Unit 2 Weeks in Tutoring]]&gt;0,"Yes","No"))</f>
        <v/>
      </c>
      <c r="BA127" s="107" t="str">
        <f>IF(InTutoring[[#This Row],[Student Full Name]]=" ","",IF(InTutoring[[#This Row],[Unit 3 Weeks in Tutoring]]&gt;0,"Yes","No"))</f>
        <v/>
      </c>
      <c r="BB127" s="107" t="str">
        <f>IF(InTutoring[[#This Row],[Student Full Name]]=" ","",IF(InTutoring[[#This Row],[Unit 4 Weeks in Tutoring]]&gt;0,"Yes","No"))</f>
        <v/>
      </c>
      <c r="BC127" s="107" t="str">
        <f>IF(InTutoring[[#This Row],[Student Full Name]]=" ","",IF(InTutoring[[#This Row],[Unit 5 Weeks in Tutoring]]&gt;0,"Yes","No"))</f>
        <v/>
      </c>
      <c r="BD127" s="107" t="str">
        <f>IF(InTutoring[[#This Row],[Student Full Name]]=" ","",IF(InTutoring[[#This Row],[Unit 6 Weeks in Tutoring]]&gt;0,"Yes","No"))</f>
        <v/>
      </c>
      <c r="BE12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2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2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2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2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2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2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27" s="107" t="str">
        <f>IF(InTutoring[[#This Row],[Student Full Name]]=" ","",IF(COUNTIF(InTutoring[[#This Row],[Unit 1 Needed Tutoring]:[Unit 6 Needed Tutoring]],"Yes")&gt;0,"Yes","No"))</f>
        <v/>
      </c>
      <c r="BM12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2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28" spans="1:66" ht="14.25" x14ac:dyDescent="0.2">
      <c r="A128" s="40" t="str">
        <f>StudentInfo[[#This Row],[Student Full Name]]</f>
        <v xml:space="preserve"> </v>
      </c>
      <c r="B12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2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Benchmark]]&lt;=Settings!F132),"Yes","No"))))</f>
        <v/>
      </c>
      <c r="D12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2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2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2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2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2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2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2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2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2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2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2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2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2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2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2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2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2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2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2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2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2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2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2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2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2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2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2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2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2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2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2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2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2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2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2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2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2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2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2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2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28" s="107" t="str">
        <f>IF(InTutoring[[#This Row],[Student Full Name]]=" ","",COUNTIF(InTutoring[[#This Row],[BOY Benchmark]:[Unit 1 Post-Test 5]],"Yes"))</f>
        <v/>
      </c>
      <c r="AT128" s="107" t="str">
        <f>IF(InTutoring[[#This Row],[Student Full Name]]=" ","",COUNTIF(InTutoring[[#This Row],[Unit 1 Assessment]:[Unit 2 Post-Test 5]],"Yes"))</f>
        <v/>
      </c>
      <c r="AU128" s="107" t="str">
        <f>IF(InTutoring[[#This Row],[Student Full Name]]=" ","",COUNTIF(InTutoring[[#This Row],[Unit 2 Assessment]:[Unit 3 Post-Test 5]],"Yes"))</f>
        <v/>
      </c>
      <c r="AV128" s="107" t="str">
        <f>IF(InTutoring[[#This Row],[Student Full Name]]=" ","",COUNTIF(InTutoring[[#This Row],[Unit 3 Assessment]:[Unit 4 Post-Test 5]],"Yes"))</f>
        <v/>
      </c>
      <c r="AW128" s="107" t="str">
        <f>IF(InTutoring[[#This Row],[Student Full Name]]=" ","",COUNTIF(InTutoring[[#This Row],[Unit 4 Assessment]:[Unit 5 Post-Test 5]],"Yes"))</f>
        <v/>
      </c>
      <c r="AX128" s="107" t="str">
        <f>IF(InTutoring[[#This Row],[Student Full Name]]=" ","",COUNTIF(InTutoring[[#This Row],[Unit 5 Assessment]:[Unit 6 Post-Test 5]],"Yes"))</f>
        <v/>
      </c>
      <c r="AY128" s="107" t="str">
        <f>IF(InTutoring[[#This Row],[Student Full Name]]=" ","",IF(InTutoring[[#This Row],[Unit 1 Weeks in Tutoring]]&gt;0,"Yes","No"))</f>
        <v/>
      </c>
      <c r="AZ128" s="107" t="str">
        <f>IF(InTutoring[[#This Row],[Student Full Name]]=" ","",IF(InTutoring[[#This Row],[Unit 2 Weeks in Tutoring]]&gt;0,"Yes","No"))</f>
        <v/>
      </c>
      <c r="BA128" s="107" t="str">
        <f>IF(InTutoring[[#This Row],[Student Full Name]]=" ","",IF(InTutoring[[#This Row],[Unit 3 Weeks in Tutoring]]&gt;0,"Yes","No"))</f>
        <v/>
      </c>
      <c r="BB128" s="107" t="str">
        <f>IF(InTutoring[[#This Row],[Student Full Name]]=" ","",IF(InTutoring[[#This Row],[Unit 4 Weeks in Tutoring]]&gt;0,"Yes","No"))</f>
        <v/>
      </c>
      <c r="BC128" s="107" t="str">
        <f>IF(InTutoring[[#This Row],[Student Full Name]]=" ","",IF(InTutoring[[#This Row],[Unit 5 Weeks in Tutoring]]&gt;0,"Yes","No"))</f>
        <v/>
      </c>
      <c r="BD128" s="107" t="str">
        <f>IF(InTutoring[[#This Row],[Student Full Name]]=" ","",IF(InTutoring[[#This Row],[Unit 6 Weeks in Tutoring]]&gt;0,"Yes","No"))</f>
        <v/>
      </c>
      <c r="BE12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2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2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2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2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2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2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28" s="107" t="str">
        <f>IF(InTutoring[[#This Row],[Student Full Name]]=" ","",IF(COUNTIF(InTutoring[[#This Row],[Unit 1 Needed Tutoring]:[Unit 6 Needed Tutoring]],"Yes")&gt;0,"Yes","No"))</f>
        <v/>
      </c>
      <c r="BM12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2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29" spans="1:66" ht="14.25" x14ac:dyDescent="0.2">
      <c r="A129" s="40" t="str">
        <f>StudentInfo[[#This Row],[Student Full Name]]</f>
        <v xml:space="preserve"> </v>
      </c>
      <c r="B12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2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Benchmark]]&lt;=Settings!F133),"Yes","No"))))</f>
        <v/>
      </c>
      <c r="D12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2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2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2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2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2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2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2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2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2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2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2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2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2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2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2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2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2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2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2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2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2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2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2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2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2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2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2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2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2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2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2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2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2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2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2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2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2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2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2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2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29" s="107" t="str">
        <f>IF(InTutoring[[#This Row],[Student Full Name]]=" ","",COUNTIF(InTutoring[[#This Row],[BOY Benchmark]:[Unit 1 Post-Test 5]],"Yes"))</f>
        <v/>
      </c>
      <c r="AT129" s="107" t="str">
        <f>IF(InTutoring[[#This Row],[Student Full Name]]=" ","",COUNTIF(InTutoring[[#This Row],[Unit 1 Assessment]:[Unit 2 Post-Test 5]],"Yes"))</f>
        <v/>
      </c>
      <c r="AU129" s="107" t="str">
        <f>IF(InTutoring[[#This Row],[Student Full Name]]=" ","",COUNTIF(InTutoring[[#This Row],[Unit 2 Assessment]:[Unit 3 Post-Test 5]],"Yes"))</f>
        <v/>
      </c>
      <c r="AV129" s="107" t="str">
        <f>IF(InTutoring[[#This Row],[Student Full Name]]=" ","",COUNTIF(InTutoring[[#This Row],[Unit 3 Assessment]:[Unit 4 Post-Test 5]],"Yes"))</f>
        <v/>
      </c>
      <c r="AW129" s="107" t="str">
        <f>IF(InTutoring[[#This Row],[Student Full Name]]=" ","",COUNTIF(InTutoring[[#This Row],[Unit 4 Assessment]:[Unit 5 Post-Test 5]],"Yes"))</f>
        <v/>
      </c>
      <c r="AX129" s="107" t="str">
        <f>IF(InTutoring[[#This Row],[Student Full Name]]=" ","",COUNTIF(InTutoring[[#This Row],[Unit 5 Assessment]:[Unit 6 Post-Test 5]],"Yes"))</f>
        <v/>
      </c>
      <c r="AY129" s="107" t="str">
        <f>IF(InTutoring[[#This Row],[Student Full Name]]=" ","",IF(InTutoring[[#This Row],[Unit 1 Weeks in Tutoring]]&gt;0,"Yes","No"))</f>
        <v/>
      </c>
      <c r="AZ129" s="107" t="str">
        <f>IF(InTutoring[[#This Row],[Student Full Name]]=" ","",IF(InTutoring[[#This Row],[Unit 2 Weeks in Tutoring]]&gt;0,"Yes","No"))</f>
        <v/>
      </c>
      <c r="BA129" s="107" t="str">
        <f>IF(InTutoring[[#This Row],[Student Full Name]]=" ","",IF(InTutoring[[#This Row],[Unit 3 Weeks in Tutoring]]&gt;0,"Yes","No"))</f>
        <v/>
      </c>
      <c r="BB129" s="107" t="str">
        <f>IF(InTutoring[[#This Row],[Student Full Name]]=" ","",IF(InTutoring[[#This Row],[Unit 4 Weeks in Tutoring]]&gt;0,"Yes","No"))</f>
        <v/>
      </c>
      <c r="BC129" s="107" t="str">
        <f>IF(InTutoring[[#This Row],[Student Full Name]]=" ","",IF(InTutoring[[#This Row],[Unit 5 Weeks in Tutoring]]&gt;0,"Yes","No"))</f>
        <v/>
      </c>
      <c r="BD129" s="107" t="str">
        <f>IF(InTutoring[[#This Row],[Student Full Name]]=" ","",IF(InTutoring[[#This Row],[Unit 6 Weeks in Tutoring]]&gt;0,"Yes","No"))</f>
        <v/>
      </c>
      <c r="BE12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2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2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2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2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2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2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29" s="107" t="str">
        <f>IF(InTutoring[[#This Row],[Student Full Name]]=" ","",IF(COUNTIF(InTutoring[[#This Row],[Unit 1 Needed Tutoring]:[Unit 6 Needed Tutoring]],"Yes")&gt;0,"Yes","No"))</f>
        <v/>
      </c>
      <c r="BM12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2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30" spans="1:66" ht="14.25" x14ac:dyDescent="0.2">
      <c r="A130" s="40" t="str">
        <f>StudentInfo[[#This Row],[Student Full Name]]</f>
        <v xml:space="preserve"> </v>
      </c>
      <c r="B13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3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Benchmark]]&lt;=Settings!F134),"Yes","No"))))</f>
        <v/>
      </c>
      <c r="D13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3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3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3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3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3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3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3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3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3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3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3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3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3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3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3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3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3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3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3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3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3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3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3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3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3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3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3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3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3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3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3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3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3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3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3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3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3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3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3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3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30" s="107" t="str">
        <f>IF(InTutoring[[#This Row],[Student Full Name]]=" ","",COUNTIF(InTutoring[[#This Row],[BOY Benchmark]:[Unit 1 Post-Test 5]],"Yes"))</f>
        <v/>
      </c>
      <c r="AT130" s="107" t="str">
        <f>IF(InTutoring[[#This Row],[Student Full Name]]=" ","",COUNTIF(InTutoring[[#This Row],[Unit 1 Assessment]:[Unit 2 Post-Test 5]],"Yes"))</f>
        <v/>
      </c>
      <c r="AU130" s="107" t="str">
        <f>IF(InTutoring[[#This Row],[Student Full Name]]=" ","",COUNTIF(InTutoring[[#This Row],[Unit 2 Assessment]:[Unit 3 Post-Test 5]],"Yes"))</f>
        <v/>
      </c>
      <c r="AV130" s="107" t="str">
        <f>IF(InTutoring[[#This Row],[Student Full Name]]=" ","",COUNTIF(InTutoring[[#This Row],[Unit 3 Assessment]:[Unit 4 Post-Test 5]],"Yes"))</f>
        <v/>
      </c>
      <c r="AW130" s="107" t="str">
        <f>IF(InTutoring[[#This Row],[Student Full Name]]=" ","",COUNTIF(InTutoring[[#This Row],[Unit 4 Assessment]:[Unit 5 Post-Test 5]],"Yes"))</f>
        <v/>
      </c>
      <c r="AX130" s="107" t="str">
        <f>IF(InTutoring[[#This Row],[Student Full Name]]=" ","",COUNTIF(InTutoring[[#This Row],[Unit 5 Assessment]:[Unit 6 Post-Test 5]],"Yes"))</f>
        <v/>
      </c>
      <c r="AY130" s="107" t="str">
        <f>IF(InTutoring[[#This Row],[Student Full Name]]=" ","",IF(InTutoring[[#This Row],[Unit 1 Weeks in Tutoring]]&gt;0,"Yes","No"))</f>
        <v/>
      </c>
      <c r="AZ130" s="107" t="str">
        <f>IF(InTutoring[[#This Row],[Student Full Name]]=" ","",IF(InTutoring[[#This Row],[Unit 2 Weeks in Tutoring]]&gt;0,"Yes","No"))</f>
        <v/>
      </c>
      <c r="BA130" s="107" t="str">
        <f>IF(InTutoring[[#This Row],[Student Full Name]]=" ","",IF(InTutoring[[#This Row],[Unit 3 Weeks in Tutoring]]&gt;0,"Yes","No"))</f>
        <v/>
      </c>
      <c r="BB130" s="107" t="str">
        <f>IF(InTutoring[[#This Row],[Student Full Name]]=" ","",IF(InTutoring[[#This Row],[Unit 4 Weeks in Tutoring]]&gt;0,"Yes","No"))</f>
        <v/>
      </c>
      <c r="BC130" s="107" t="str">
        <f>IF(InTutoring[[#This Row],[Student Full Name]]=" ","",IF(InTutoring[[#This Row],[Unit 5 Weeks in Tutoring]]&gt;0,"Yes","No"))</f>
        <v/>
      </c>
      <c r="BD130" s="107" t="str">
        <f>IF(InTutoring[[#This Row],[Student Full Name]]=" ","",IF(InTutoring[[#This Row],[Unit 6 Weeks in Tutoring]]&gt;0,"Yes","No"))</f>
        <v/>
      </c>
      <c r="BE13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3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3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3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3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3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3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30" s="107" t="str">
        <f>IF(InTutoring[[#This Row],[Student Full Name]]=" ","",IF(COUNTIF(InTutoring[[#This Row],[Unit 1 Needed Tutoring]:[Unit 6 Needed Tutoring]],"Yes")&gt;0,"Yes","No"))</f>
        <v/>
      </c>
      <c r="BM13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3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31" spans="1:66" ht="14.25" x14ac:dyDescent="0.2">
      <c r="A131" s="40" t="str">
        <f>StudentInfo[[#This Row],[Student Full Name]]</f>
        <v xml:space="preserve"> </v>
      </c>
      <c r="B13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3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Benchmark]]&lt;=Settings!F135),"Yes","No"))))</f>
        <v/>
      </c>
      <c r="D13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3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3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3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3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3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3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3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3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3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3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3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3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3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3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3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3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3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3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3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3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3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3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3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3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3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3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3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3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3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3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3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3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3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3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3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3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3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3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3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3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31" s="107" t="str">
        <f>IF(InTutoring[[#This Row],[Student Full Name]]=" ","",COUNTIF(InTutoring[[#This Row],[BOY Benchmark]:[Unit 1 Post-Test 5]],"Yes"))</f>
        <v/>
      </c>
      <c r="AT131" s="107" t="str">
        <f>IF(InTutoring[[#This Row],[Student Full Name]]=" ","",COUNTIF(InTutoring[[#This Row],[Unit 1 Assessment]:[Unit 2 Post-Test 5]],"Yes"))</f>
        <v/>
      </c>
      <c r="AU131" s="107" t="str">
        <f>IF(InTutoring[[#This Row],[Student Full Name]]=" ","",COUNTIF(InTutoring[[#This Row],[Unit 2 Assessment]:[Unit 3 Post-Test 5]],"Yes"))</f>
        <v/>
      </c>
      <c r="AV131" s="107" t="str">
        <f>IF(InTutoring[[#This Row],[Student Full Name]]=" ","",COUNTIF(InTutoring[[#This Row],[Unit 3 Assessment]:[Unit 4 Post-Test 5]],"Yes"))</f>
        <v/>
      </c>
      <c r="AW131" s="107" t="str">
        <f>IF(InTutoring[[#This Row],[Student Full Name]]=" ","",COUNTIF(InTutoring[[#This Row],[Unit 4 Assessment]:[Unit 5 Post-Test 5]],"Yes"))</f>
        <v/>
      </c>
      <c r="AX131" s="107" t="str">
        <f>IF(InTutoring[[#This Row],[Student Full Name]]=" ","",COUNTIF(InTutoring[[#This Row],[Unit 5 Assessment]:[Unit 6 Post-Test 5]],"Yes"))</f>
        <v/>
      </c>
      <c r="AY131" s="107" t="str">
        <f>IF(InTutoring[[#This Row],[Student Full Name]]=" ","",IF(InTutoring[[#This Row],[Unit 1 Weeks in Tutoring]]&gt;0,"Yes","No"))</f>
        <v/>
      </c>
      <c r="AZ131" s="107" t="str">
        <f>IF(InTutoring[[#This Row],[Student Full Name]]=" ","",IF(InTutoring[[#This Row],[Unit 2 Weeks in Tutoring]]&gt;0,"Yes","No"))</f>
        <v/>
      </c>
      <c r="BA131" s="107" t="str">
        <f>IF(InTutoring[[#This Row],[Student Full Name]]=" ","",IF(InTutoring[[#This Row],[Unit 3 Weeks in Tutoring]]&gt;0,"Yes","No"))</f>
        <v/>
      </c>
      <c r="BB131" s="107" t="str">
        <f>IF(InTutoring[[#This Row],[Student Full Name]]=" ","",IF(InTutoring[[#This Row],[Unit 4 Weeks in Tutoring]]&gt;0,"Yes","No"))</f>
        <v/>
      </c>
      <c r="BC131" s="107" t="str">
        <f>IF(InTutoring[[#This Row],[Student Full Name]]=" ","",IF(InTutoring[[#This Row],[Unit 5 Weeks in Tutoring]]&gt;0,"Yes","No"))</f>
        <v/>
      </c>
      <c r="BD131" s="107" t="str">
        <f>IF(InTutoring[[#This Row],[Student Full Name]]=" ","",IF(InTutoring[[#This Row],[Unit 6 Weeks in Tutoring]]&gt;0,"Yes","No"))</f>
        <v/>
      </c>
      <c r="BE13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3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3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3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3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3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3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31" s="107" t="str">
        <f>IF(InTutoring[[#This Row],[Student Full Name]]=" ","",IF(COUNTIF(InTutoring[[#This Row],[Unit 1 Needed Tutoring]:[Unit 6 Needed Tutoring]],"Yes")&gt;0,"Yes","No"))</f>
        <v/>
      </c>
      <c r="BM13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3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32" spans="1:66" ht="14.25" x14ac:dyDescent="0.2">
      <c r="A132" s="40" t="str">
        <f>StudentInfo[[#This Row],[Student Full Name]]</f>
        <v xml:space="preserve"> </v>
      </c>
      <c r="B13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3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Benchmark]]&lt;=Settings!F136),"Yes","No"))))</f>
        <v/>
      </c>
      <c r="D13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3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3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3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3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3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3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3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3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3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3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3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3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3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3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3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3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3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3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3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3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3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3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3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3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3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3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3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3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3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3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3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3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3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3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3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3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3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3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3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3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32" s="107" t="str">
        <f>IF(InTutoring[[#This Row],[Student Full Name]]=" ","",COUNTIF(InTutoring[[#This Row],[BOY Benchmark]:[Unit 1 Post-Test 5]],"Yes"))</f>
        <v/>
      </c>
      <c r="AT132" s="107" t="str">
        <f>IF(InTutoring[[#This Row],[Student Full Name]]=" ","",COUNTIF(InTutoring[[#This Row],[Unit 1 Assessment]:[Unit 2 Post-Test 5]],"Yes"))</f>
        <v/>
      </c>
      <c r="AU132" s="107" t="str">
        <f>IF(InTutoring[[#This Row],[Student Full Name]]=" ","",COUNTIF(InTutoring[[#This Row],[Unit 2 Assessment]:[Unit 3 Post-Test 5]],"Yes"))</f>
        <v/>
      </c>
      <c r="AV132" s="107" t="str">
        <f>IF(InTutoring[[#This Row],[Student Full Name]]=" ","",COUNTIF(InTutoring[[#This Row],[Unit 3 Assessment]:[Unit 4 Post-Test 5]],"Yes"))</f>
        <v/>
      </c>
      <c r="AW132" s="107" t="str">
        <f>IF(InTutoring[[#This Row],[Student Full Name]]=" ","",COUNTIF(InTutoring[[#This Row],[Unit 4 Assessment]:[Unit 5 Post-Test 5]],"Yes"))</f>
        <v/>
      </c>
      <c r="AX132" s="107" t="str">
        <f>IF(InTutoring[[#This Row],[Student Full Name]]=" ","",COUNTIF(InTutoring[[#This Row],[Unit 5 Assessment]:[Unit 6 Post-Test 5]],"Yes"))</f>
        <v/>
      </c>
      <c r="AY132" s="107" t="str">
        <f>IF(InTutoring[[#This Row],[Student Full Name]]=" ","",IF(InTutoring[[#This Row],[Unit 1 Weeks in Tutoring]]&gt;0,"Yes","No"))</f>
        <v/>
      </c>
      <c r="AZ132" s="107" t="str">
        <f>IF(InTutoring[[#This Row],[Student Full Name]]=" ","",IF(InTutoring[[#This Row],[Unit 2 Weeks in Tutoring]]&gt;0,"Yes","No"))</f>
        <v/>
      </c>
      <c r="BA132" s="107" t="str">
        <f>IF(InTutoring[[#This Row],[Student Full Name]]=" ","",IF(InTutoring[[#This Row],[Unit 3 Weeks in Tutoring]]&gt;0,"Yes","No"))</f>
        <v/>
      </c>
      <c r="BB132" s="107" t="str">
        <f>IF(InTutoring[[#This Row],[Student Full Name]]=" ","",IF(InTutoring[[#This Row],[Unit 4 Weeks in Tutoring]]&gt;0,"Yes","No"))</f>
        <v/>
      </c>
      <c r="BC132" s="107" t="str">
        <f>IF(InTutoring[[#This Row],[Student Full Name]]=" ","",IF(InTutoring[[#This Row],[Unit 5 Weeks in Tutoring]]&gt;0,"Yes","No"))</f>
        <v/>
      </c>
      <c r="BD132" s="107" t="str">
        <f>IF(InTutoring[[#This Row],[Student Full Name]]=" ","",IF(InTutoring[[#This Row],[Unit 6 Weeks in Tutoring]]&gt;0,"Yes","No"))</f>
        <v/>
      </c>
      <c r="BE13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3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3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3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3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3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3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32" s="107" t="str">
        <f>IF(InTutoring[[#This Row],[Student Full Name]]=" ","",IF(COUNTIF(InTutoring[[#This Row],[Unit 1 Needed Tutoring]:[Unit 6 Needed Tutoring]],"Yes")&gt;0,"Yes","No"))</f>
        <v/>
      </c>
      <c r="BM13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3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33" spans="1:66" ht="14.25" x14ac:dyDescent="0.2">
      <c r="A133" s="40" t="str">
        <f>StudentInfo[[#This Row],[Student Full Name]]</f>
        <v xml:space="preserve"> </v>
      </c>
      <c r="B13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3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Benchmark]]&lt;=Settings!F137),"Yes","No"))))</f>
        <v/>
      </c>
      <c r="D13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3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3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3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3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3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3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3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3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3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3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3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3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3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3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3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3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3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3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3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3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3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3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3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3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3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3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3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3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3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3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3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3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3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3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3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3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3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3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3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3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33" s="107" t="str">
        <f>IF(InTutoring[[#This Row],[Student Full Name]]=" ","",COUNTIF(InTutoring[[#This Row],[BOY Benchmark]:[Unit 1 Post-Test 5]],"Yes"))</f>
        <v/>
      </c>
      <c r="AT133" s="107" t="str">
        <f>IF(InTutoring[[#This Row],[Student Full Name]]=" ","",COUNTIF(InTutoring[[#This Row],[Unit 1 Assessment]:[Unit 2 Post-Test 5]],"Yes"))</f>
        <v/>
      </c>
      <c r="AU133" s="107" t="str">
        <f>IF(InTutoring[[#This Row],[Student Full Name]]=" ","",COUNTIF(InTutoring[[#This Row],[Unit 2 Assessment]:[Unit 3 Post-Test 5]],"Yes"))</f>
        <v/>
      </c>
      <c r="AV133" s="107" t="str">
        <f>IF(InTutoring[[#This Row],[Student Full Name]]=" ","",COUNTIF(InTutoring[[#This Row],[Unit 3 Assessment]:[Unit 4 Post-Test 5]],"Yes"))</f>
        <v/>
      </c>
      <c r="AW133" s="107" t="str">
        <f>IF(InTutoring[[#This Row],[Student Full Name]]=" ","",COUNTIF(InTutoring[[#This Row],[Unit 4 Assessment]:[Unit 5 Post-Test 5]],"Yes"))</f>
        <v/>
      </c>
      <c r="AX133" s="107" t="str">
        <f>IF(InTutoring[[#This Row],[Student Full Name]]=" ","",COUNTIF(InTutoring[[#This Row],[Unit 5 Assessment]:[Unit 6 Post-Test 5]],"Yes"))</f>
        <v/>
      </c>
      <c r="AY133" s="107" t="str">
        <f>IF(InTutoring[[#This Row],[Student Full Name]]=" ","",IF(InTutoring[[#This Row],[Unit 1 Weeks in Tutoring]]&gt;0,"Yes","No"))</f>
        <v/>
      </c>
      <c r="AZ133" s="107" t="str">
        <f>IF(InTutoring[[#This Row],[Student Full Name]]=" ","",IF(InTutoring[[#This Row],[Unit 2 Weeks in Tutoring]]&gt;0,"Yes","No"))</f>
        <v/>
      </c>
      <c r="BA133" s="107" t="str">
        <f>IF(InTutoring[[#This Row],[Student Full Name]]=" ","",IF(InTutoring[[#This Row],[Unit 3 Weeks in Tutoring]]&gt;0,"Yes","No"))</f>
        <v/>
      </c>
      <c r="BB133" s="107" t="str">
        <f>IF(InTutoring[[#This Row],[Student Full Name]]=" ","",IF(InTutoring[[#This Row],[Unit 4 Weeks in Tutoring]]&gt;0,"Yes","No"))</f>
        <v/>
      </c>
      <c r="BC133" s="107" t="str">
        <f>IF(InTutoring[[#This Row],[Student Full Name]]=" ","",IF(InTutoring[[#This Row],[Unit 5 Weeks in Tutoring]]&gt;0,"Yes","No"))</f>
        <v/>
      </c>
      <c r="BD133" s="107" t="str">
        <f>IF(InTutoring[[#This Row],[Student Full Name]]=" ","",IF(InTutoring[[#This Row],[Unit 6 Weeks in Tutoring]]&gt;0,"Yes","No"))</f>
        <v/>
      </c>
      <c r="BE13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3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3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3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3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3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3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33" s="107" t="str">
        <f>IF(InTutoring[[#This Row],[Student Full Name]]=" ","",IF(COUNTIF(InTutoring[[#This Row],[Unit 1 Needed Tutoring]:[Unit 6 Needed Tutoring]],"Yes")&gt;0,"Yes","No"))</f>
        <v/>
      </c>
      <c r="BM13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3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34" spans="1:66" ht="14.25" x14ac:dyDescent="0.2">
      <c r="A134" s="40" t="str">
        <f>StudentInfo[[#This Row],[Student Full Name]]</f>
        <v xml:space="preserve"> </v>
      </c>
      <c r="B13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3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Benchmark]]&lt;=Settings!F138),"Yes","No"))))</f>
        <v/>
      </c>
      <c r="D13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3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3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3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3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3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3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3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3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3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3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3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3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3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3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3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3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3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3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3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3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3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3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3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3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3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3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3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3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3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3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3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3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3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3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3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3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3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3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3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3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34" s="107" t="str">
        <f>IF(InTutoring[[#This Row],[Student Full Name]]=" ","",COUNTIF(InTutoring[[#This Row],[BOY Benchmark]:[Unit 1 Post-Test 5]],"Yes"))</f>
        <v/>
      </c>
      <c r="AT134" s="107" t="str">
        <f>IF(InTutoring[[#This Row],[Student Full Name]]=" ","",COUNTIF(InTutoring[[#This Row],[Unit 1 Assessment]:[Unit 2 Post-Test 5]],"Yes"))</f>
        <v/>
      </c>
      <c r="AU134" s="107" t="str">
        <f>IF(InTutoring[[#This Row],[Student Full Name]]=" ","",COUNTIF(InTutoring[[#This Row],[Unit 2 Assessment]:[Unit 3 Post-Test 5]],"Yes"))</f>
        <v/>
      </c>
      <c r="AV134" s="107" t="str">
        <f>IF(InTutoring[[#This Row],[Student Full Name]]=" ","",COUNTIF(InTutoring[[#This Row],[Unit 3 Assessment]:[Unit 4 Post-Test 5]],"Yes"))</f>
        <v/>
      </c>
      <c r="AW134" s="107" t="str">
        <f>IF(InTutoring[[#This Row],[Student Full Name]]=" ","",COUNTIF(InTutoring[[#This Row],[Unit 4 Assessment]:[Unit 5 Post-Test 5]],"Yes"))</f>
        <v/>
      </c>
      <c r="AX134" s="107" t="str">
        <f>IF(InTutoring[[#This Row],[Student Full Name]]=" ","",COUNTIF(InTutoring[[#This Row],[Unit 5 Assessment]:[Unit 6 Post-Test 5]],"Yes"))</f>
        <v/>
      </c>
      <c r="AY134" s="107" t="str">
        <f>IF(InTutoring[[#This Row],[Student Full Name]]=" ","",IF(InTutoring[[#This Row],[Unit 1 Weeks in Tutoring]]&gt;0,"Yes","No"))</f>
        <v/>
      </c>
      <c r="AZ134" s="107" t="str">
        <f>IF(InTutoring[[#This Row],[Student Full Name]]=" ","",IF(InTutoring[[#This Row],[Unit 2 Weeks in Tutoring]]&gt;0,"Yes","No"))</f>
        <v/>
      </c>
      <c r="BA134" s="107" t="str">
        <f>IF(InTutoring[[#This Row],[Student Full Name]]=" ","",IF(InTutoring[[#This Row],[Unit 3 Weeks in Tutoring]]&gt;0,"Yes","No"))</f>
        <v/>
      </c>
      <c r="BB134" s="107" t="str">
        <f>IF(InTutoring[[#This Row],[Student Full Name]]=" ","",IF(InTutoring[[#This Row],[Unit 4 Weeks in Tutoring]]&gt;0,"Yes","No"))</f>
        <v/>
      </c>
      <c r="BC134" s="107" t="str">
        <f>IF(InTutoring[[#This Row],[Student Full Name]]=" ","",IF(InTutoring[[#This Row],[Unit 5 Weeks in Tutoring]]&gt;0,"Yes","No"))</f>
        <v/>
      </c>
      <c r="BD134" s="107" t="str">
        <f>IF(InTutoring[[#This Row],[Student Full Name]]=" ","",IF(InTutoring[[#This Row],[Unit 6 Weeks in Tutoring]]&gt;0,"Yes","No"))</f>
        <v/>
      </c>
      <c r="BE13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3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3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3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3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3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3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34" s="107" t="str">
        <f>IF(InTutoring[[#This Row],[Student Full Name]]=" ","",IF(COUNTIF(InTutoring[[#This Row],[Unit 1 Needed Tutoring]:[Unit 6 Needed Tutoring]],"Yes")&gt;0,"Yes","No"))</f>
        <v/>
      </c>
      <c r="BM13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3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35" spans="1:66" ht="14.25" x14ac:dyDescent="0.2">
      <c r="A135" s="40" t="str">
        <f>StudentInfo[[#This Row],[Student Full Name]]</f>
        <v xml:space="preserve"> </v>
      </c>
      <c r="B13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3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Benchmark]]&lt;=Settings!F139),"Yes","No"))))</f>
        <v/>
      </c>
      <c r="D13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3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3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3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3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3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3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3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3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3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3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3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3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3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3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3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3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3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3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3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3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3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3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3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3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3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3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3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3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3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3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3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3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3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3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3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3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3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3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3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3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35" s="107" t="str">
        <f>IF(InTutoring[[#This Row],[Student Full Name]]=" ","",COUNTIF(InTutoring[[#This Row],[BOY Benchmark]:[Unit 1 Post-Test 5]],"Yes"))</f>
        <v/>
      </c>
      <c r="AT135" s="107" t="str">
        <f>IF(InTutoring[[#This Row],[Student Full Name]]=" ","",COUNTIF(InTutoring[[#This Row],[Unit 1 Assessment]:[Unit 2 Post-Test 5]],"Yes"))</f>
        <v/>
      </c>
      <c r="AU135" s="107" t="str">
        <f>IF(InTutoring[[#This Row],[Student Full Name]]=" ","",COUNTIF(InTutoring[[#This Row],[Unit 2 Assessment]:[Unit 3 Post-Test 5]],"Yes"))</f>
        <v/>
      </c>
      <c r="AV135" s="107" t="str">
        <f>IF(InTutoring[[#This Row],[Student Full Name]]=" ","",COUNTIF(InTutoring[[#This Row],[Unit 3 Assessment]:[Unit 4 Post-Test 5]],"Yes"))</f>
        <v/>
      </c>
      <c r="AW135" s="107" t="str">
        <f>IF(InTutoring[[#This Row],[Student Full Name]]=" ","",COUNTIF(InTutoring[[#This Row],[Unit 4 Assessment]:[Unit 5 Post-Test 5]],"Yes"))</f>
        <v/>
      </c>
      <c r="AX135" s="107" t="str">
        <f>IF(InTutoring[[#This Row],[Student Full Name]]=" ","",COUNTIF(InTutoring[[#This Row],[Unit 5 Assessment]:[Unit 6 Post-Test 5]],"Yes"))</f>
        <v/>
      </c>
      <c r="AY135" s="107" t="str">
        <f>IF(InTutoring[[#This Row],[Student Full Name]]=" ","",IF(InTutoring[[#This Row],[Unit 1 Weeks in Tutoring]]&gt;0,"Yes","No"))</f>
        <v/>
      </c>
      <c r="AZ135" s="107" t="str">
        <f>IF(InTutoring[[#This Row],[Student Full Name]]=" ","",IF(InTutoring[[#This Row],[Unit 2 Weeks in Tutoring]]&gt;0,"Yes","No"))</f>
        <v/>
      </c>
      <c r="BA135" s="107" t="str">
        <f>IF(InTutoring[[#This Row],[Student Full Name]]=" ","",IF(InTutoring[[#This Row],[Unit 3 Weeks in Tutoring]]&gt;0,"Yes","No"))</f>
        <v/>
      </c>
      <c r="BB135" s="107" t="str">
        <f>IF(InTutoring[[#This Row],[Student Full Name]]=" ","",IF(InTutoring[[#This Row],[Unit 4 Weeks in Tutoring]]&gt;0,"Yes","No"))</f>
        <v/>
      </c>
      <c r="BC135" s="107" t="str">
        <f>IF(InTutoring[[#This Row],[Student Full Name]]=" ","",IF(InTutoring[[#This Row],[Unit 5 Weeks in Tutoring]]&gt;0,"Yes","No"))</f>
        <v/>
      </c>
      <c r="BD135" s="107" t="str">
        <f>IF(InTutoring[[#This Row],[Student Full Name]]=" ","",IF(InTutoring[[#This Row],[Unit 6 Weeks in Tutoring]]&gt;0,"Yes","No"))</f>
        <v/>
      </c>
      <c r="BE13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3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3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3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3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3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3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35" s="107" t="str">
        <f>IF(InTutoring[[#This Row],[Student Full Name]]=" ","",IF(COUNTIF(InTutoring[[#This Row],[Unit 1 Needed Tutoring]:[Unit 6 Needed Tutoring]],"Yes")&gt;0,"Yes","No"))</f>
        <v/>
      </c>
      <c r="BM13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3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36" spans="1:66" ht="14.25" x14ac:dyDescent="0.2">
      <c r="A136" s="40" t="str">
        <f>StudentInfo[[#This Row],[Student Full Name]]</f>
        <v xml:space="preserve"> </v>
      </c>
      <c r="B13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3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Benchmark]]&lt;=Settings!F140),"Yes","No"))))</f>
        <v/>
      </c>
      <c r="D13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3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3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3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3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3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3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3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3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3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3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3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3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3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3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3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3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3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3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3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3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3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3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3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3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3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3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3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3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3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3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3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3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3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3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3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3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3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3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3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3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36" s="107" t="str">
        <f>IF(InTutoring[[#This Row],[Student Full Name]]=" ","",COUNTIF(InTutoring[[#This Row],[BOY Benchmark]:[Unit 1 Post-Test 5]],"Yes"))</f>
        <v/>
      </c>
      <c r="AT136" s="107" t="str">
        <f>IF(InTutoring[[#This Row],[Student Full Name]]=" ","",COUNTIF(InTutoring[[#This Row],[Unit 1 Assessment]:[Unit 2 Post-Test 5]],"Yes"))</f>
        <v/>
      </c>
      <c r="AU136" s="107" t="str">
        <f>IF(InTutoring[[#This Row],[Student Full Name]]=" ","",COUNTIF(InTutoring[[#This Row],[Unit 2 Assessment]:[Unit 3 Post-Test 5]],"Yes"))</f>
        <v/>
      </c>
      <c r="AV136" s="107" t="str">
        <f>IF(InTutoring[[#This Row],[Student Full Name]]=" ","",COUNTIF(InTutoring[[#This Row],[Unit 3 Assessment]:[Unit 4 Post-Test 5]],"Yes"))</f>
        <v/>
      </c>
      <c r="AW136" s="107" t="str">
        <f>IF(InTutoring[[#This Row],[Student Full Name]]=" ","",COUNTIF(InTutoring[[#This Row],[Unit 4 Assessment]:[Unit 5 Post-Test 5]],"Yes"))</f>
        <v/>
      </c>
      <c r="AX136" s="107" t="str">
        <f>IF(InTutoring[[#This Row],[Student Full Name]]=" ","",COUNTIF(InTutoring[[#This Row],[Unit 5 Assessment]:[Unit 6 Post-Test 5]],"Yes"))</f>
        <v/>
      </c>
      <c r="AY136" s="107" t="str">
        <f>IF(InTutoring[[#This Row],[Student Full Name]]=" ","",IF(InTutoring[[#This Row],[Unit 1 Weeks in Tutoring]]&gt;0,"Yes","No"))</f>
        <v/>
      </c>
      <c r="AZ136" s="107" t="str">
        <f>IF(InTutoring[[#This Row],[Student Full Name]]=" ","",IF(InTutoring[[#This Row],[Unit 2 Weeks in Tutoring]]&gt;0,"Yes","No"))</f>
        <v/>
      </c>
      <c r="BA136" s="107" t="str">
        <f>IF(InTutoring[[#This Row],[Student Full Name]]=" ","",IF(InTutoring[[#This Row],[Unit 3 Weeks in Tutoring]]&gt;0,"Yes","No"))</f>
        <v/>
      </c>
      <c r="BB136" s="107" t="str">
        <f>IF(InTutoring[[#This Row],[Student Full Name]]=" ","",IF(InTutoring[[#This Row],[Unit 4 Weeks in Tutoring]]&gt;0,"Yes","No"))</f>
        <v/>
      </c>
      <c r="BC136" s="107" t="str">
        <f>IF(InTutoring[[#This Row],[Student Full Name]]=" ","",IF(InTutoring[[#This Row],[Unit 5 Weeks in Tutoring]]&gt;0,"Yes","No"))</f>
        <v/>
      </c>
      <c r="BD136" s="107" t="str">
        <f>IF(InTutoring[[#This Row],[Student Full Name]]=" ","",IF(InTutoring[[#This Row],[Unit 6 Weeks in Tutoring]]&gt;0,"Yes","No"))</f>
        <v/>
      </c>
      <c r="BE13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3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3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3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3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3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3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36" s="107" t="str">
        <f>IF(InTutoring[[#This Row],[Student Full Name]]=" ","",IF(COUNTIF(InTutoring[[#This Row],[Unit 1 Needed Tutoring]:[Unit 6 Needed Tutoring]],"Yes")&gt;0,"Yes","No"))</f>
        <v/>
      </c>
      <c r="BM13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3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37" spans="1:66" ht="14.25" x14ac:dyDescent="0.2">
      <c r="A137" s="40" t="str">
        <f>StudentInfo[[#This Row],[Student Full Name]]</f>
        <v xml:space="preserve"> </v>
      </c>
      <c r="B13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3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Benchmark]]&lt;=Settings!F141),"Yes","No"))))</f>
        <v/>
      </c>
      <c r="D13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3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3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3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3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3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3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3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3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3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3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3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3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3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3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3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3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3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3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3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3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3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3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3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3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3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3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3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3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3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3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3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3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3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3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3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3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3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3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3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3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37" s="107" t="str">
        <f>IF(InTutoring[[#This Row],[Student Full Name]]=" ","",COUNTIF(InTutoring[[#This Row],[BOY Benchmark]:[Unit 1 Post-Test 5]],"Yes"))</f>
        <v/>
      </c>
      <c r="AT137" s="107" t="str">
        <f>IF(InTutoring[[#This Row],[Student Full Name]]=" ","",COUNTIF(InTutoring[[#This Row],[Unit 1 Assessment]:[Unit 2 Post-Test 5]],"Yes"))</f>
        <v/>
      </c>
      <c r="AU137" s="107" t="str">
        <f>IF(InTutoring[[#This Row],[Student Full Name]]=" ","",COUNTIF(InTutoring[[#This Row],[Unit 2 Assessment]:[Unit 3 Post-Test 5]],"Yes"))</f>
        <v/>
      </c>
      <c r="AV137" s="107" t="str">
        <f>IF(InTutoring[[#This Row],[Student Full Name]]=" ","",COUNTIF(InTutoring[[#This Row],[Unit 3 Assessment]:[Unit 4 Post-Test 5]],"Yes"))</f>
        <v/>
      </c>
      <c r="AW137" s="107" t="str">
        <f>IF(InTutoring[[#This Row],[Student Full Name]]=" ","",COUNTIF(InTutoring[[#This Row],[Unit 4 Assessment]:[Unit 5 Post-Test 5]],"Yes"))</f>
        <v/>
      </c>
      <c r="AX137" s="107" t="str">
        <f>IF(InTutoring[[#This Row],[Student Full Name]]=" ","",COUNTIF(InTutoring[[#This Row],[Unit 5 Assessment]:[Unit 6 Post-Test 5]],"Yes"))</f>
        <v/>
      </c>
      <c r="AY137" s="107" t="str">
        <f>IF(InTutoring[[#This Row],[Student Full Name]]=" ","",IF(InTutoring[[#This Row],[Unit 1 Weeks in Tutoring]]&gt;0,"Yes","No"))</f>
        <v/>
      </c>
      <c r="AZ137" s="107" t="str">
        <f>IF(InTutoring[[#This Row],[Student Full Name]]=" ","",IF(InTutoring[[#This Row],[Unit 2 Weeks in Tutoring]]&gt;0,"Yes","No"))</f>
        <v/>
      </c>
      <c r="BA137" s="107" t="str">
        <f>IF(InTutoring[[#This Row],[Student Full Name]]=" ","",IF(InTutoring[[#This Row],[Unit 3 Weeks in Tutoring]]&gt;0,"Yes","No"))</f>
        <v/>
      </c>
      <c r="BB137" s="107" t="str">
        <f>IF(InTutoring[[#This Row],[Student Full Name]]=" ","",IF(InTutoring[[#This Row],[Unit 4 Weeks in Tutoring]]&gt;0,"Yes","No"))</f>
        <v/>
      </c>
      <c r="BC137" s="107" t="str">
        <f>IF(InTutoring[[#This Row],[Student Full Name]]=" ","",IF(InTutoring[[#This Row],[Unit 5 Weeks in Tutoring]]&gt;0,"Yes","No"))</f>
        <v/>
      </c>
      <c r="BD137" s="107" t="str">
        <f>IF(InTutoring[[#This Row],[Student Full Name]]=" ","",IF(InTutoring[[#This Row],[Unit 6 Weeks in Tutoring]]&gt;0,"Yes","No"))</f>
        <v/>
      </c>
      <c r="BE13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3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3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3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3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3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3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37" s="107" t="str">
        <f>IF(InTutoring[[#This Row],[Student Full Name]]=" ","",IF(COUNTIF(InTutoring[[#This Row],[Unit 1 Needed Tutoring]:[Unit 6 Needed Tutoring]],"Yes")&gt;0,"Yes","No"))</f>
        <v/>
      </c>
      <c r="BM13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3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38" spans="1:66" ht="14.25" x14ac:dyDescent="0.2">
      <c r="A138" s="40" t="str">
        <f>StudentInfo[[#This Row],[Student Full Name]]</f>
        <v xml:space="preserve"> </v>
      </c>
      <c r="B13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3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Benchmark]]&lt;=Settings!F142),"Yes","No"))))</f>
        <v/>
      </c>
      <c r="D13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3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3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3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3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3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3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3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3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3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3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3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3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3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3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3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3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3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3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3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3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3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3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3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3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3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3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3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3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3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3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3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3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3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3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3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3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3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3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3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3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38" s="107" t="str">
        <f>IF(InTutoring[[#This Row],[Student Full Name]]=" ","",COUNTIF(InTutoring[[#This Row],[BOY Benchmark]:[Unit 1 Post-Test 5]],"Yes"))</f>
        <v/>
      </c>
      <c r="AT138" s="107" t="str">
        <f>IF(InTutoring[[#This Row],[Student Full Name]]=" ","",COUNTIF(InTutoring[[#This Row],[Unit 1 Assessment]:[Unit 2 Post-Test 5]],"Yes"))</f>
        <v/>
      </c>
      <c r="AU138" s="107" t="str">
        <f>IF(InTutoring[[#This Row],[Student Full Name]]=" ","",COUNTIF(InTutoring[[#This Row],[Unit 2 Assessment]:[Unit 3 Post-Test 5]],"Yes"))</f>
        <v/>
      </c>
      <c r="AV138" s="107" t="str">
        <f>IF(InTutoring[[#This Row],[Student Full Name]]=" ","",COUNTIF(InTutoring[[#This Row],[Unit 3 Assessment]:[Unit 4 Post-Test 5]],"Yes"))</f>
        <v/>
      </c>
      <c r="AW138" s="107" t="str">
        <f>IF(InTutoring[[#This Row],[Student Full Name]]=" ","",COUNTIF(InTutoring[[#This Row],[Unit 4 Assessment]:[Unit 5 Post-Test 5]],"Yes"))</f>
        <v/>
      </c>
      <c r="AX138" s="107" t="str">
        <f>IF(InTutoring[[#This Row],[Student Full Name]]=" ","",COUNTIF(InTutoring[[#This Row],[Unit 5 Assessment]:[Unit 6 Post-Test 5]],"Yes"))</f>
        <v/>
      </c>
      <c r="AY138" s="107" t="str">
        <f>IF(InTutoring[[#This Row],[Student Full Name]]=" ","",IF(InTutoring[[#This Row],[Unit 1 Weeks in Tutoring]]&gt;0,"Yes","No"))</f>
        <v/>
      </c>
      <c r="AZ138" s="107" t="str">
        <f>IF(InTutoring[[#This Row],[Student Full Name]]=" ","",IF(InTutoring[[#This Row],[Unit 2 Weeks in Tutoring]]&gt;0,"Yes","No"))</f>
        <v/>
      </c>
      <c r="BA138" s="107" t="str">
        <f>IF(InTutoring[[#This Row],[Student Full Name]]=" ","",IF(InTutoring[[#This Row],[Unit 3 Weeks in Tutoring]]&gt;0,"Yes","No"))</f>
        <v/>
      </c>
      <c r="BB138" s="107" t="str">
        <f>IF(InTutoring[[#This Row],[Student Full Name]]=" ","",IF(InTutoring[[#This Row],[Unit 4 Weeks in Tutoring]]&gt;0,"Yes","No"))</f>
        <v/>
      </c>
      <c r="BC138" s="107" t="str">
        <f>IF(InTutoring[[#This Row],[Student Full Name]]=" ","",IF(InTutoring[[#This Row],[Unit 5 Weeks in Tutoring]]&gt;0,"Yes","No"))</f>
        <v/>
      </c>
      <c r="BD138" s="107" t="str">
        <f>IF(InTutoring[[#This Row],[Student Full Name]]=" ","",IF(InTutoring[[#This Row],[Unit 6 Weeks in Tutoring]]&gt;0,"Yes","No"))</f>
        <v/>
      </c>
      <c r="BE13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3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3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3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3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3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3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38" s="107" t="str">
        <f>IF(InTutoring[[#This Row],[Student Full Name]]=" ","",IF(COUNTIF(InTutoring[[#This Row],[Unit 1 Needed Tutoring]:[Unit 6 Needed Tutoring]],"Yes")&gt;0,"Yes","No"))</f>
        <v/>
      </c>
      <c r="BM13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3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39" spans="1:66" ht="14.25" x14ac:dyDescent="0.2">
      <c r="A139" s="40" t="str">
        <f>StudentInfo[[#This Row],[Student Full Name]]</f>
        <v xml:space="preserve"> </v>
      </c>
      <c r="B13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3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Benchmark]]&lt;=Settings!F143),"Yes","No"))))</f>
        <v/>
      </c>
      <c r="D13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3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3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3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3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3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3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3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3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3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3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3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3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3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3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3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3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3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3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3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3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3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3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3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3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3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3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3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3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3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3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3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3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3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3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3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3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3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3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3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3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39" s="107" t="str">
        <f>IF(InTutoring[[#This Row],[Student Full Name]]=" ","",COUNTIF(InTutoring[[#This Row],[BOY Benchmark]:[Unit 1 Post-Test 5]],"Yes"))</f>
        <v/>
      </c>
      <c r="AT139" s="107" t="str">
        <f>IF(InTutoring[[#This Row],[Student Full Name]]=" ","",COUNTIF(InTutoring[[#This Row],[Unit 1 Assessment]:[Unit 2 Post-Test 5]],"Yes"))</f>
        <v/>
      </c>
      <c r="AU139" s="107" t="str">
        <f>IF(InTutoring[[#This Row],[Student Full Name]]=" ","",COUNTIF(InTutoring[[#This Row],[Unit 2 Assessment]:[Unit 3 Post-Test 5]],"Yes"))</f>
        <v/>
      </c>
      <c r="AV139" s="107" t="str">
        <f>IF(InTutoring[[#This Row],[Student Full Name]]=" ","",COUNTIF(InTutoring[[#This Row],[Unit 3 Assessment]:[Unit 4 Post-Test 5]],"Yes"))</f>
        <v/>
      </c>
      <c r="AW139" s="107" t="str">
        <f>IF(InTutoring[[#This Row],[Student Full Name]]=" ","",COUNTIF(InTutoring[[#This Row],[Unit 4 Assessment]:[Unit 5 Post-Test 5]],"Yes"))</f>
        <v/>
      </c>
      <c r="AX139" s="107" t="str">
        <f>IF(InTutoring[[#This Row],[Student Full Name]]=" ","",COUNTIF(InTutoring[[#This Row],[Unit 5 Assessment]:[Unit 6 Post-Test 5]],"Yes"))</f>
        <v/>
      </c>
      <c r="AY139" s="107" t="str">
        <f>IF(InTutoring[[#This Row],[Student Full Name]]=" ","",IF(InTutoring[[#This Row],[Unit 1 Weeks in Tutoring]]&gt;0,"Yes","No"))</f>
        <v/>
      </c>
      <c r="AZ139" s="107" t="str">
        <f>IF(InTutoring[[#This Row],[Student Full Name]]=" ","",IF(InTutoring[[#This Row],[Unit 2 Weeks in Tutoring]]&gt;0,"Yes","No"))</f>
        <v/>
      </c>
      <c r="BA139" s="107" t="str">
        <f>IF(InTutoring[[#This Row],[Student Full Name]]=" ","",IF(InTutoring[[#This Row],[Unit 3 Weeks in Tutoring]]&gt;0,"Yes","No"))</f>
        <v/>
      </c>
      <c r="BB139" s="107" t="str">
        <f>IF(InTutoring[[#This Row],[Student Full Name]]=" ","",IF(InTutoring[[#This Row],[Unit 4 Weeks in Tutoring]]&gt;0,"Yes","No"))</f>
        <v/>
      </c>
      <c r="BC139" s="107" t="str">
        <f>IF(InTutoring[[#This Row],[Student Full Name]]=" ","",IF(InTutoring[[#This Row],[Unit 5 Weeks in Tutoring]]&gt;0,"Yes","No"))</f>
        <v/>
      </c>
      <c r="BD139" s="107" t="str">
        <f>IF(InTutoring[[#This Row],[Student Full Name]]=" ","",IF(InTutoring[[#This Row],[Unit 6 Weeks in Tutoring]]&gt;0,"Yes","No"))</f>
        <v/>
      </c>
      <c r="BE13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3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3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3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3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3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3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39" s="107" t="str">
        <f>IF(InTutoring[[#This Row],[Student Full Name]]=" ","",IF(COUNTIF(InTutoring[[#This Row],[Unit 1 Needed Tutoring]:[Unit 6 Needed Tutoring]],"Yes")&gt;0,"Yes","No"))</f>
        <v/>
      </c>
      <c r="BM13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3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40" spans="1:66" ht="14.25" x14ac:dyDescent="0.2">
      <c r="A140" s="40" t="str">
        <f>StudentInfo[[#This Row],[Student Full Name]]</f>
        <v xml:space="preserve"> </v>
      </c>
      <c r="B14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4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Benchmark]]&lt;=Settings!F144),"Yes","No"))))</f>
        <v/>
      </c>
      <c r="D14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4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4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4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4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4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4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4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4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4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4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4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4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4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4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4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4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4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4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4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4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4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4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4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4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4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4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4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4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4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4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4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4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4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4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4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4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4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4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4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4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40" s="107" t="str">
        <f>IF(InTutoring[[#This Row],[Student Full Name]]=" ","",COUNTIF(InTutoring[[#This Row],[BOY Benchmark]:[Unit 1 Post-Test 5]],"Yes"))</f>
        <v/>
      </c>
      <c r="AT140" s="107" t="str">
        <f>IF(InTutoring[[#This Row],[Student Full Name]]=" ","",COUNTIF(InTutoring[[#This Row],[Unit 1 Assessment]:[Unit 2 Post-Test 5]],"Yes"))</f>
        <v/>
      </c>
      <c r="AU140" s="107" t="str">
        <f>IF(InTutoring[[#This Row],[Student Full Name]]=" ","",COUNTIF(InTutoring[[#This Row],[Unit 2 Assessment]:[Unit 3 Post-Test 5]],"Yes"))</f>
        <v/>
      </c>
      <c r="AV140" s="107" t="str">
        <f>IF(InTutoring[[#This Row],[Student Full Name]]=" ","",COUNTIF(InTutoring[[#This Row],[Unit 3 Assessment]:[Unit 4 Post-Test 5]],"Yes"))</f>
        <v/>
      </c>
      <c r="AW140" s="107" t="str">
        <f>IF(InTutoring[[#This Row],[Student Full Name]]=" ","",COUNTIF(InTutoring[[#This Row],[Unit 4 Assessment]:[Unit 5 Post-Test 5]],"Yes"))</f>
        <v/>
      </c>
      <c r="AX140" s="107" t="str">
        <f>IF(InTutoring[[#This Row],[Student Full Name]]=" ","",COUNTIF(InTutoring[[#This Row],[Unit 5 Assessment]:[Unit 6 Post-Test 5]],"Yes"))</f>
        <v/>
      </c>
      <c r="AY140" s="107" t="str">
        <f>IF(InTutoring[[#This Row],[Student Full Name]]=" ","",IF(InTutoring[[#This Row],[Unit 1 Weeks in Tutoring]]&gt;0,"Yes","No"))</f>
        <v/>
      </c>
      <c r="AZ140" s="107" t="str">
        <f>IF(InTutoring[[#This Row],[Student Full Name]]=" ","",IF(InTutoring[[#This Row],[Unit 2 Weeks in Tutoring]]&gt;0,"Yes","No"))</f>
        <v/>
      </c>
      <c r="BA140" s="107" t="str">
        <f>IF(InTutoring[[#This Row],[Student Full Name]]=" ","",IF(InTutoring[[#This Row],[Unit 3 Weeks in Tutoring]]&gt;0,"Yes","No"))</f>
        <v/>
      </c>
      <c r="BB140" s="107" t="str">
        <f>IF(InTutoring[[#This Row],[Student Full Name]]=" ","",IF(InTutoring[[#This Row],[Unit 4 Weeks in Tutoring]]&gt;0,"Yes","No"))</f>
        <v/>
      </c>
      <c r="BC140" s="107" t="str">
        <f>IF(InTutoring[[#This Row],[Student Full Name]]=" ","",IF(InTutoring[[#This Row],[Unit 5 Weeks in Tutoring]]&gt;0,"Yes","No"))</f>
        <v/>
      </c>
      <c r="BD140" s="107" t="str">
        <f>IF(InTutoring[[#This Row],[Student Full Name]]=" ","",IF(InTutoring[[#This Row],[Unit 6 Weeks in Tutoring]]&gt;0,"Yes","No"))</f>
        <v/>
      </c>
      <c r="BE14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4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4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4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4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4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4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40" s="107" t="str">
        <f>IF(InTutoring[[#This Row],[Student Full Name]]=" ","",IF(COUNTIF(InTutoring[[#This Row],[Unit 1 Needed Tutoring]:[Unit 6 Needed Tutoring]],"Yes")&gt;0,"Yes","No"))</f>
        <v/>
      </c>
      <c r="BM14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4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41" spans="1:66" ht="14.25" x14ac:dyDescent="0.2">
      <c r="A141" s="40" t="str">
        <f>StudentInfo[[#This Row],[Student Full Name]]</f>
        <v xml:space="preserve"> </v>
      </c>
      <c r="B14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4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Benchmark]]&lt;=Settings!F145),"Yes","No"))))</f>
        <v/>
      </c>
      <c r="D14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4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4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4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4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4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4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4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4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4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4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4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4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4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4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4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4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4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4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4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4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4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4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4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4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4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4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4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4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4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4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4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4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4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4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4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4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4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4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4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4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41" s="107" t="str">
        <f>IF(InTutoring[[#This Row],[Student Full Name]]=" ","",COUNTIF(InTutoring[[#This Row],[BOY Benchmark]:[Unit 1 Post-Test 5]],"Yes"))</f>
        <v/>
      </c>
      <c r="AT141" s="107" t="str">
        <f>IF(InTutoring[[#This Row],[Student Full Name]]=" ","",COUNTIF(InTutoring[[#This Row],[Unit 1 Assessment]:[Unit 2 Post-Test 5]],"Yes"))</f>
        <v/>
      </c>
      <c r="AU141" s="107" t="str">
        <f>IF(InTutoring[[#This Row],[Student Full Name]]=" ","",COUNTIF(InTutoring[[#This Row],[Unit 2 Assessment]:[Unit 3 Post-Test 5]],"Yes"))</f>
        <v/>
      </c>
      <c r="AV141" s="107" t="str">
        <f>IF(InTutoring[[#This Row],[Student Full Name]]=" ","",COUNTIF(InTutoring[[#This Row],[Unit 3 Assessment]:[Unit 4 Post-Test 5]],"Yes"))</f>
        <v/>
      </c>
      <c r="AW141" s="107" t="str">
        <f>IF(InTutoring[[#This Row],[Student Full Name]]=" ","",COUNTIF(InTutoring[[#This Row],[Unit 4 Assessment]:[Unit 5 Post-Test 5]],"Yes"))</f>
        <v/>
      </c>
      <c r="AX141" s="107" t="str">
        <f>IF(InTutoring[[#This Row],[Student Full Name]]=" ","",COUNTIF(InTutoring[[#This Row],[Unit 5 Assessment]:[Unit 6 Post-Test 5]],"Yes"))</f>
        <v/>
      </c>
      <c r="AY141" s="107" t="str">
        <f>IF(InTutoring[[#This Row],[Student Full Name]]=" ","",IF(InTutoring[[#This Row],[Unit 1 Weeks in Tutoring]]&gt;0,"Yes","No"))</f>
        <v/>
      </c>
      <c r="AZ141" s="107" t="str">
        <f>IF(InTutoring[[#This Row],[Student Full Name]]=" ","",IF(InTutoring[[#This Row],[Unit 2 Weeks in Tutoring]]&gt;0,"Yes","No"))</f>
        <v/>
      </c>
      <c r="BA141" s="107" t="str">
        <f>IF(InTutoring[[#This Row],[Student Full Name]]=" ","",IF(InTutoring[[#This Row],[Unit 3 Weeks in Tutoring]]&gt;0,"Yes","No"))</f>
        <v/>
      </c>
      <c r="BB141" s="107" t="str">
        <f>IF(InTutoring[[#This Row],[Student Full Name]]=" ","",IF(InTutoring[[#This Row],[Unit 4 Weeks in Tutoring]]&gt;0,"Yes","No"))</f>
        <v/>
      </c>
      <c r="BC141" s="107" t="str">
        <f>IF(InTutoring[[#This Row],[Student Full Name]]=" ","",IF(InTutoring[[#This Row],[Unit 5 Weeks in Tutoring]]&gt;0,"Yes","No"))</f>
        <v/>
      </c>
      <c r="BD141" s="107" t="str">
        <f>IF(InTutoring[[#This Row],[Student Full Name]]=" ","",IF(InTutoring[[#This Row],[Unit 6 Weeks in Tutoring]]&gt;0,"Yes","No"))</f>
        <v/>
      </c>
      <c r="BE14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4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4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4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4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4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4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41" s="107" t="str">
        <f>IF(InTutoring[[#This Row],[Student Full Name]]=" ","",IF(COUNTIF(InTutoring[[#This Row],[Unit 1 Needed Tutoring]:[Unit 6 Needed Tutoring]],"Yes")&gt;0,"Yes","No"))</f>
        <v/>
      </c>
      <c r="BM14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4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42" spans="1:66" ht="14.25" x14ac:dyDescent="0.2">
      <c r="A142" s="40" t="str">
        <f>StudentInfo[[#This Row],[Student Full Name]]</f>
        <v xml:space="preserve"> </v>
      </c>
      <c r="B14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4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Benchmark]]&lt;=Settings!F146),"Yes","No"))))</f>
        <v/>
      </c>
      <c r="D14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4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4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4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4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4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4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4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4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4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4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4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4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4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4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4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4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4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4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4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4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4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4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4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4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4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4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4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4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4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4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4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4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4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4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4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4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4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4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4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4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42" s="107" t="str">
        <f>IF(InTutoring[[#This Row],[Student Full Name]]=" ","",COUNTIF(InTutoring[[#This Row],[BOY Benchmark]:[Unit 1 Post-Test 5]],"Yes"))</f>
        <v/>
      </c>
      <c r="AT142" s="107" t="str">
        <f>IF(InTutoring[[#This Row],[Student Full Name]]=" ","",COUNTIF(InTutoring[[#This Row],[Unit 1 Assessment]:[Unit 2 Post-Test 5]],"Yes"))</f>
        <v/>
      </c>
      <c r="AU142" s="107" t="str">
        <f>IF(InTutoring[[#This Row],[Student Full Name]]=" ","",COUNTIF(InTutoring[[#This Row],[Unit 2 Assessment]:[Unit 3 Post-Test 5]],"Yes"))</f>
        <v/>
      </c>
      <c r="AV142" s="107" t="str">
        <f>IF(InTutoring[[#This Row],[Student Full Name]]=" ","",COUNTIF(InTutoring[[#This Row],[Unit 3 Assessment]:[Unit 4 Post-Test 5]],"Yes"))</f>
        <v/>
      </c>
      <c r="AW142" s="107" t="str">
        <f>IF(InTutoring[[#This Row],[Student Full Name]]=" ","",COUNTIF(InTutoring[[#This Row],[Unit 4 Assessment]:[Unit 5 Post-Test 5]],"Yes"))</f>
        <v/>
      </c>
      <c r="AX142" s="107" t="str">
        <f>IF(InTutoring[[#This Row],[Student Full Name]]=" ","",COUNTIF(InTutoring[[#This Row],[Unit 5 Assessment]:[Unit 6 Post-Test 5]],"Yes"))</f>
        <v/>
      </c>
      <c r="AY142" s="107" t="str">
        <f>IF(InTutoring[[#This Row],[Student Full Name]]=" ","",IF(InTutoring[[#This Row],[Unit 1 Weeks in Tutoring]]&gt;0,"Yes","No"))</f>
        <v/>
      </c>
      <c r="AZ142" s="107" t="str">
        <f>IF(InTutoring[[#This Row],[Student Full Name]]=" ","",IF(InTutoring[[#This Row],[Unit 2 Weeks in Tutoring]]&gt;0,"Yes","No"))</f>
        <v/>
      </c>
      <c r="BA142" s="107" t="str">
        <f>IF(InTutoring[[#This Row],[Student Full Name]]=" ","",IF(InTutoring[[#This Row],[Unit 3 Weeks in Tutoring]]&gt;0,"Yes","No"))</f>
        <v/>
      </c>
      <c r="BB142" s="107" t="str">
        <f>IF(InTutoring[[#This Row],[Student Full Name]]=" ","",IF(InTutoring[[#This Row],[Unit 4 Weeks in Tutoring]]&gt;0,"Yes","No"))</f>
        <v/>
      </c>
      <c r="BC142" s="107" t="str">
        <f>IF(InTutoring[[#This Row],[Student Full Name]]=" ","",IF(InTutoring[[#This Row],[Unit 5 Weeks in Tutoring]]&gt;0,"Yes","No"))</f>
        <v/>
      </c>
      <c r="BD142" s="107" t="str">
        <f>IF(InTutoring[[#This Row],[Student Full Name]]=" ","",IF(InTutoring[[#This Row],[Unit 6 Weeks in Tutoring]]&gt;0,"Yes","No"))</f>
        <v/>
      </c>
      <c r="BE14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4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4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4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4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4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4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42" s="107" t="str">
        <f>IF(InTutoring[[#This Row],[Student Full Name]]=" ","",IF(COUNTIF(InTutoring[[#This Row],[Unit 1 Needed Tutoring]:[Unit 6 Needed Tutoring]],"Yes")&gt;0,"Yes","No"))</f>
        <v/>
      </c>
      <c r="BM14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4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43" spans="1:66" ht="14.25" x14ac:dyDescent="0.2">
      <c r="A143" s="40" t="str">
        <f>StudentInfo[[#This Row],[Student Full Name]]</f>
        <v xml:space="preserve"> </v>
      </c>
      <c r="B14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4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Benchmark]]&lt;=Settings!F147),"Yes","No"))))</f>
        <v/>
      </c>
      <c r="D14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4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4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4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4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4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4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4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4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4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4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4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4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4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4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4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4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4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4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4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4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4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4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4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4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4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4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4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4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4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4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4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4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4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4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4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4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4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4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4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4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43" s="107" t="str">
        <f>IF(InTutoring[[#This Row],[Student Full Name]]=" ","",COUNTIF(InTutoring[[#This Row],[BOY Benchmark]:[Unit 1 Post-Test 5]],"Yes"))</f>
        <v/>
      </c>
      <c r="AT143" s="107" t="str">
        <f>IF(InTutoring[[#This Row],[Student Full Name]]=" ","",COUNTIF(InTutoring[[#This Row],[Unit 1 Assessment]:[Unit 2 Post-Test 5]],"Yes"))</f>
        <v/>
      </c>
      <c r="AU143" s="107" t="str">
        <f>IF(InTutoring[[#This Row],[Student Full Name]]=" ","",COUNTIF(InTutoring[[#This Row],[Unit 2 Assessment]:[Unit 3 Post-Test 5]],"Yes"))</f>
        <v/>
      </c>
      <c r="AV143" s="107" t="str">
        <f>IF(InTutoring[[#This Row],[Student Full Name]]=" ","",COUNTIF(InTutoring[[#This Row],[Unit 3 Assessment]:[Unit 4 Post-Test 5]],"Yes"))</f>
        <v/>
      </c>
      <c r="AW143" s="107" t="str">
        <f>IF(InTutoring[[#This Row],[Student Full Name]]=" ","",COUNTIF(InTutoring[[#This Row],[Unit 4 Assessment]:[Unit 5 Post-Test 5]],"Yes"))</f>
        <v/>
      </c>
      <c r="AX143" s="107" t="str">
        <f>IF(InTutoring[[#This Row],[Student Full Name]]=" ","",COUNTIF(InTutoring[[#This Row],[Unit 5 Assessment]:[Unit 6 Post-Test 5]],"Yes"))</f>
        <v/>
      </c>
      <c r="AY143" s="107" t="str">
        <f>IF(InTutoring[[#This Row],[Student Full Name]]=" ","",IF(InTutoring[[#This Row],[Unit 1 Weeks in Tutoring]]&gt;0,"Yes","No"))</f>
        <v/>
      </c>
      <c r="AZ143" s="107" t="str">
        <f>IF(InTutoring[[#This Row],[Student Full Name]]=" ","",IF(InTutoring[[#This Row],[Unit 2 Weeks in Tutoring]]&gt;0,"Yes","No"))</f>
        <v/>
      </c>
      <c r="BA143" s="107" t="str">
        <f>IF(InTutoring[[#This Row],[Student Full Name]]=" ","",IF(InTutoring[[#This Row],[Unit 3 Weeks in Tutoring]]&gt;0,"Yes","No"))</f>
        <v/>
      </c>
      <c r="BB143" s="107" t="str">
        <f>IF(InTutoring[[#This Row],[Student Full Name]]=" ","",IF(InTutoring[[#This Row],[Unit 4 Weeks in Tutoring]]&gt;0,"Yes","No"))</f>
        <v/>
      </c>
      <c r="BC143" s="107" t="str">
        <f>IF(InTutoring[[#This Row],[Student Full Name]]=" ","",IF(InTutoring[[#This Row],[Unit 5 Weeks in Tutoring]]&gt;0,"Yes","No"))</f>
        <v/>
      </c>
      <c r="BD143" s="107" t="str">
        <f>IF(InTutoring[[#This Row],[Student Full Name]]=" ","",IF(InTutoring[[#This Row],[Unit 6 Weeks in Tutoring]]&gt;0,"Yes","No"))</f>
        <v/>
      </c>
      <c r="BE14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4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4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4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4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4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4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43" s="107" t="str">
        <f>IF(InTutoring[[#This Row],[Student Full Name]]=" ","",IF(COUNTIF(InTutoring[[#This Row],[Unit 1 Needed Tutoring]:[Unit 6 Needed Tutoring]],"Yes")&gt;0,"Yes","No"))</f>
        <v/>
      </c>
      <c r="BM14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4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44" spans="1:66" ht="14.25" x14ac:dyDescent="0.2">
      <c r="A144" s="40" t="str">
        <f>StudentInfo[[#This Row],[Student Full Name]]</f>
        <v xml:space="preserve"> </v>
      </c>
      <c r="B14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4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Benchmark]]&lt;=Settings!F148),"Yes","No"))))</f>
        <v/>
      </c>
      <c r="D14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4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4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4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4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4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4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4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4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4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4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4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4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4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4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4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4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4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4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4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4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4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4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4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4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4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4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4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4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4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4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4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4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4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4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4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4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4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4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4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4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44" s="107" t="str">
        <f>IF(InTutoring[[#This Row],[Student Full Name]]=" ","",COUNTIF(InTutoring[[#This Row],[BOY Benchmark]:[Unit 1 Post-Test 5]],"Yes"))</f>
        <v/>
      </c>
      <c r="AT144" s="107" t="str">
        <f>IF(InTutoring[[#This Row],[Student Full Name]]=" ","",COUNTIF(InTutoring[[#This Row],[Unit 1 Assessment]:[Unit 2 Post-Test 5]],"Yes"))</f>
        <v/>
      </c>
      <c r="AU144" s="107" t="str">
        <f>IF(InTutoring[[#This Row],[Student Full Name]]=" ","",COUNTIF(InTutoring[[#This Row],[Unit 2 Assessment]:[Unit 3 Post-Test 5]],"Yes"))</f>
        <v/>
      </c>
      <c r="AV144" s="107" t="str">
        <f>IF(InTutoring[[#This Row],[Student Full Name]]=" ","",COUNTIF(InTutoring[[#This Row],[Unit 3 Assessment]:[Unit 4 Post-Test 5]],"Yes"))</f>
        <v/>
      </c>
      <c r="AW144" s="107" t="str">
        <f>IF(InTutoring[[#This Row],[Student Full Name]]=" ","",COUNTIF(InTutoring[[#This Row],[Unit 4 Assessment]:[Unit 5 Post-Test 5]],"Yes"))</f>
        <v/>
      </c>
      <c r="AX144" s="107" t="str">
        <f>IF(InTutoring[[#This Row],[Student Full Name]]=" ","",COUNTIF(InTutoring[[#This Row],[Unit 5 Assessment]:[Unit 6 Post-Test 5]],"Yes"))</f>
        <v/>
      </c>
      <c r="AY144" s="107" t="str">
        <f>IF(InTutoring[[#This Row],[Student Full Name]]=" ","",IF(InTutoring[[#This Row],[Unit 1 Weeks in Tutoring]]&gt;0,"Yes","No"))</f>
        <v/>
      </c>
      <c r="AZ144" s="107" t="str">
        <f>IF(InTutoring[[#This Row],[Student Full Name]]=" ","",IF(InTutoring[[#This Row],[Unit 2 Weeks in Tutoring]]&gt;0,"Yes","No"))</f>
        <v/>
      </c>
      <c r="BA144" s="107" t="str">
        <f>IF(InTutoring[[#This Row],[Student Full Name]]=" ","",IF(InTutoring[[#This Row],[Unit 3 Weeks in Tutoring]]&gt;0,"Yes","No"))</f>
        <v/>
      </c>
      <c r="BB144" s="107" t="str">
        <f>IF(InTutoring[[#This Row],[Student Full Name]]=" ","",IF(InTutoring[[#This Row],[Unit 4 Weeks in Tutoring]]&gt;0,"Yes","No"))</f>
        <v/>
      </c>
      <c r="BC144" s="107" t="str">
        <f>IF(InTutoring[[#This Row],[Student Full Name]]=" ","",IF(InTutoring[[#This Row],[Unit 5 Weeks in Tutoring]]&gt;0,"Yes","No"))</f>
        <v/>
      </c>
      <c r="BD144" s="107" t="str">
        <f>IF(InTutoring[[#This Row],[Student Full Name]]=" ","",IF(InTutoring[[#This Row],[Unit 6 Weeks in Tutoring]]&gt;0,"Yes","No"))</f>
        <v/>
      </c>
      <c r="BE14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4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4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4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4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4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4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44" s="107" t="str">
        <f>IF(InTutoring[[#This Row],[Student Full Name]]=" ","",IF(COUNTIF(InTutoring[[#This Row],[Unit 1 Needed Tutoring]:[Unit 6 Needed Tutoring]],"Yes")&gt;0,"Yes","No"))</f>
        <v/>
      </c>
      <c r="BM14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4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45" spans="1:66" ht="14.25" x14ac:dyDescent="0.2">
      <c r="A145" s="40" t="str">
        <f>StudentInfo[[#This Row],[Student Full Name]]</f>
        <v xml:space="preserve"> </v>
      </c>
      <c r="B14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4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Benchmark]]&lt;=Settings!F149),"Yes","No"))))</f>
        <v/>
      </c>
      <c r="D14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4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4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4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4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4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4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4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4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4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4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4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4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4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4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4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4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4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4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4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4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4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4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4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4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4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4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4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4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4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4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4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4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4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4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4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4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4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4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4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4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45" s="107" t="str">
        <f>IF(InTutoring[[#This Row],[Student Full Name]]=" ","",COUNTIF(InTutoring[[#This Row],[BOY Benchmark]:[Unit 1 Post-Test 5]],"Yes"))</f>
        <v/>
      </c>
      <c r="AT145" s="107" t="str">
        <f>IF(InTutoring[[#This Row],[Student Full Name]]=" ","",COUNTIF(InTutoring[[#This Row],[Unit 1 Assessment]:[Unit 2 Post-Test 5]],"Yes"))</f>
        <v/>
      </c>
      <c r="AU145" s="107" t="str">
        <f>IF(InTutoring[[#This Row],[Student Full Name]]=" ","",COUNTIF(InTutoring[[#This Row],[Unit 2 Assessment]:[Unit 3 Post-Test 5]],"Yes"))</f>
        <v/>
      </c>
      <c r="AV145" s="107" t="str">
        <f>IF(InTutoring[[#This Row],[Student Full Name]]=" ","",COUNTIF(InTutoring[[#This Row],[Unit 3 Assessment]:[Unit 4 Post-Test 5]],"Yes"))</f>
        <v/>
      </c>
      <c r="AW145" s="107" t="str">
        <f>IF(InTutoring[[#This Row],[Student Full Name]]=" ","",COUNTIF(InTutoring[[#This Row],[Unit 4 Assessment]:[Unit 5 Post-Test 5]],"Yes"))</f>
        <v/>
      </c>
      <c r="AX145" s="107" t="str">
        <f>IF(InTutoring[[#This Row],[Student Full Name]]=" ","",COUNTIF(InTutoring[[#This Row],[Unit 5 Assessment]:[Unit 6 Post-Test 5]],"Yes"))</f>
        <v/>
      </c>
      <c r="AY145" s="107" t="str">
        <f>IF(InTutoring[[#This Row],[Student Full Name]]=" ","",IF(InTutoring[[#This Row],[Unit 1 Weeks in Tutoring]]&gt;0,"Yes","No"))</f>
        <v/>
      </c>
      <c r="AZ145" s="107" t="str">
        <f>IF(InTutoring[[#This Row],[Student Full Name]]=" ","",IF(InTutoring[[#This Row],[Unit 2 Weeks in Tutoring]]&gt;0,"Yes","No"))</f>
        <v/>
      </c>
      <c r="BA145" s="107" t="str">
        <f>IF(InTutoring[[#This Row],[Student Full Name]]=" ","",IF(InTutoring[[#This Row],[Unit 3 Weeks in Tutoring]]&gt;0,"Yes","No"))</f>
        <v/>
      </c>
      <c r="BB145" s="107" t="str">
        <f>IF(InTutoring[[#This Row],[Student Full Name]]=" ","",IF(InTutoring[[#This Row],[Unit 4 Weeks in Tutoring]]&gt;0,"Yes","No"))</f>
        <v/>
      </c>
      <c r="BC145" s="107" t="str">
        <f>IF(InTutoring[[#This Row],[Student Full Name]]=" ","",IF(InTutoring[[#This Row],[Unit 5 Weeks in Tutoring]]&gt;0,"Yes","No"))</f>
        <v/>
      </c>
      <c r="BD145" s="107" t="str">
        <f>IF(InTutoring[[#This Row],[Student Full Name]]=" ","",IF(InTutoring[[#This Row],[Unit 6 Weeks in Tutoring]]&gt;0,"Yes","No"))</f>
        <v/>
      </c>
      <c r="BE14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4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4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4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4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4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4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45" s="107" t="str">
        <f>IF(InTutoring[[#This Row],[Student Full Name]]=" ","",IF(COUNTIF(InTutoring[[#This Row],[Unit 1 Needed Tutoring]:[Unit 6 Needed Tutoring]],"Yes")&gt;0,"Yes","No"))</f>
        <v/>
      </c>
      <c r="BM14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4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46" spans="1:66" ht="14.25" x14ac:dyDescent="0.2">
      <c r="A146" s="40" t="str">
        <f>StudentInfo[[#This Row],[Student Full Name]]</f>
        <v xml:space="preserve"> </v>
      </c>
      <c r="B14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4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Benchmark]]&lt;=Settings!F150),"Yes","No"))))</f>
        <v/>
      </c>
      <c r="D14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4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4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4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4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4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4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4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4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4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4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4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4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4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4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4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4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4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4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4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4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4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4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4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4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4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4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4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4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4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4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4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4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4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4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4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4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4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4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4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4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46" s="107" t="str">
        <f>IF(InTutoring[[#This Row],[Student Full Name]]=" ","",COUNTIF(InTutoring[[#This Row],[BOY Benchmark]:[Unit 1 Post-Test 5]],"Yes"))</f>
        <v/>
      </c>
      <c r="AT146" s="107" t="str">
        <f>IF(InTutoring[[#This Row],[Student Full Name]]=" ","",COUNTIF(InTutoring[[#This Row],[Unit 1 Assessment]:[Unit 2 Post-Test 5]],"Yes"))</f>
        <v/>
      </c>
      <c r="AU146" s="107" t="str">
        <f>IF(InTutoring[[#This Row],[Student Full Name]]=" ","",COUNTIF(InTutoring[[#This Row],[Unit 2 Assessment]:[Unit 3 Post-Test 5]],"Yes"))</f>
        <v/>
      </c>
      <c r="AV146" s="107" t="str">
        <f>IF(InTutoring[[#This Row],[Student Full Name]]=" ","",COUNTIF(InTutoring[[#This Row],[Unit 3 Assessment]:[Unit 4 Post-Test 5]],"Yes"))</f>
        <v/>
      </c>
      <c r="AW146" s="107" t="str">
        <f>IF(InTutoring[[#This Row],[Student Full Name]]=" ","",COUNTIF(InTutoring[[#This Row],[Unit 4 Assessment]:[Unit 5 Post-Test 5]],"Yes"))</f>
        <v/>
      </c>
      <c r="AX146" s="107" t="str">
        <f>IF(InTutoring[[#This Row],[Student Full Name]]=" ","",COUNTIF(InTutoring[[#This Row],[Unit 5 Assessment]:[Unit 6 Post-Test 5]],"Yes"))</f>
        <v/>
      </c>
      <c r="AY146" s="107" t="str">
        <f>IF(InTutoring[[#This Row],[Student Full Name]]=" ","",IF(InTutoring[[#This Row],[Unit 1 Weeks in Tutoring]]&gt;0,"Yes","No"))</f>
        <v/>
      </c>
      <c r="AZ146" s="107" t="str">
        <f>IF(InTutoring[[#This Row],[Student Full Name]]=" ","",IF(InTutoring[[#This Row],[Unit 2 Weeks in Tutoring]]&gt;0,"Yes","No"))</f>
        <v/>
      </c>
      <c r="BA146" s="107" t="str">
        <f>IF(InTutoring[[#This Row],[Student Full Name]]=" ","",IF(InTutoring[[#This Row],[Unit 3 Weeks in Tutoring]]&gt;0,"Yes","No"))</f>
        <v/>
      </c>
      <c r="BB146" s="107" t="str">
        <f>IF(InTutoring[[#This Row],[Student Full Name]]=" ","",IF(InTutoring[[#This Row],[Unit 4 Weeks in Tutoring]]&gt;0,"Yes","No"))</f>
        <v/>
      </c>
      <c r="BC146" s="107" t="str">
        <f>IF(InTutoring[[#This Row],[Student Full Name]]=" ","",IF(InTutoring[[#This Row],[Unit 5 Weeks in Tutoring]]&gt;0,"Yes","No"))</f>
        <v/>
      </c>
      <c r="BD146" s="107" t="str">
        <f>IF(InTutoring[[#This Row],[Student Full Name]]=" ","",IF(InTutoring[[#This Row],[Unit 6 Weeks in Tutoring]]&gt;0,"Yes","No"))</f>
        <v/>
      </c>
      <c r="BE14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4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4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4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4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4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4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46" s="107" t="str">
        <f>IF(InTutoring[[#This Row],[Student Full Name]]=" ","",IF(COUNTIF(InTutoring[[#This Row],[Unit 1 Needed Tutoring]:[Unit 6 Needed Tutoring]],"Yes")&gt;0,"Yes","No"))</f>
        <v/>
      </c>
      <c r="BM14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4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47" spans="1:66" ht="14.25" x14ac:dyDescent="0.2">
      <c r="A147" s="40" t="str">
        <f>StudentInfo[[#This Row],[Student Full Name]]</f>
        <v xml:space="preserve"> </v>
      </c>
      <c r="B14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4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Benchmark]]&lt;=Settings!F151),"Yes","No"))))</f>
        <v/>
      </c>
      <c r="D14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4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4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4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4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4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4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4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4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4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4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4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4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4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4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4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4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4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4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4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4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4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4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4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4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4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4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4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4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4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4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4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4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4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4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4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4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4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4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4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4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47" s="107" t="str">
        <f>IF(InTutoring[[#This Row],[Student Full Name]]=" ","",COUNTIF(InTutoring[[#This Row],[BOY Benchmark]:[Unit 1 Post-Test 5]],"Yes"))</f>
        <v/>
      </c>
      <c r="AT147" s="107" t="str">
        <f>IF(InTutoring[[#This Row],[Student Full Name]]=" ","",COUNTIF(InTutoring[[#This Row],[Unit 1 Assessment]:[Unit 2 Post-Test 5]],"Yes"))</f>
        <v/>
      </c>
      <c r="AU147" s="107" t="str">
        <f>IF(InTutoring[[#This Row],[Student Full Name]]=" ","",COUNTIF(InTutoring[[#This Row],[Unit 2 Assessment]:[Unit 3 Post-Test 5]],"Yes"))</f>
        <v/>
      </c>
      <c r="AV147" s="107" t="str">
        <f>IF(InTutoring[[#This Row],[Student Full Name]]=" ","",COUNTIF(InTutoring[[#This Row],[Unit 3 Assessment]:[Unit 4 Post-Test 5]],"Yes"))</f>
        <v/>
      </c>
      <c r="AW147" s="107" t="str">
        <f>IF(InTutoring[[#This Row],[Student Full Name]]=" ","",COUNTIF(InTutoring[[#This Row],[Unit 4 Assessment]:[Unit 5 Post-Test 5]],"Yes"))</f>
        <v/>
      </c>
      <c r="AX147" s="107" t="str">
        <f>IF(InTutoring[[#This Row],[Student Full Name]]=" ","",COUNTIF(InTutoring[[#This Row],[Unit 5 Assessment]:[Unit 6 Post-Test 5]],"Yes"))</f>
        <v/>
      </c>
      <c r="AY147" s="107" t="str">
        <f>IF(InTutoring[[#This Row],[Student Full Name]]=" ","",IF(InTutoring[[#This Row],[Unit 1 Weeks in Tutoring]]&gt;0,"Yes","No"))</f>
        <v/>
      </c>
      <c r="AZ147" s="107" t="str">
        <f>IF(InTutoring[[#This Row],[Student Full Name]]=" ","",IF(InTutoring[[#This Row],[Unit 2 Weeks in Tutoring]]&gt;0,"Yes","No"))</f>
        <v/>
      </c>
      <c r="BA147" s="107" t="str">
        <f>IF(InTutoring[[#This Row],[Student Full Name]]=" ","",IF(InTutoring[[#This Row],[Unit 3 Weeks in Tutoring]]&gt;0,"Yes","No"))</f>
        <v/>
      </c>
      <c r="BB147" s="107" t="str">
        <f>IF(InTutoring[[#This Row],[Student Full Name]]=" ","",IF(InTutoring[[#This Row],[Unit 4 Weeks in Tutoring]]&gt;0,"Yes","No"))</f>
        <v/>
      </c>
      <c r="BC147" s="107" t="str">
        <f>IF(InTutoring[[#This Row],[Student Full Name]]=" ","",IF(InTutoring[[#This Row],[Unit 5 Weeks in Tutoring]]&gt;0,"Yes","No"))</f>
        <v/>
      </c>
      <c r="BD147" s="107" t="str">
        <f>IF(InTutoring[[#This Row],[Student Full Name]]=" ","",IF(InTutoring[[#This Row],[Unit 6 Weeks in Tutoring]]&gt;0,"Yes","No"))</f>
        <v/>
      </c>
      <c r="BE14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4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4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4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4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4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4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47" s="107" t="str">
        <f>IF(InTutoring[[#This Row],[Student Full Name]]=" ","",IF(COUNTIF(InTutoring[[#This Row],[Unit 1 Needed Tutoring]:[Unit 6 Needed Tutoring]],"Yes")&gt;0,"Yes","No"))</f>
        <v/>
      </c>
      <c r="BM14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4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48" spans="1:66" ht="14.25" x14ac:dyDescent="0.2">
      <c r="A148" s="40" t="str">
        <f>StudentInfo[[#This Row],[Student Full Name]]</f>
        <v xml:space="preserve"> </v>
      </c>
      <c r="B14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4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Benchmark]]&lt;=Settings!F152),"Yes","No"))))</f>
        <v/>
      </c>
      <c r="D14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4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4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4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4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4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4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4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4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4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4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4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4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4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4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4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4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4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4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4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4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4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4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4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4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4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4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4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4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4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4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4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4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4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4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4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4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4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4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4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4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48" s="107" t="str">
        <f>IF(InTutoring[[#This Row],[Student Full Name]]=" ","",COUNTIF(InTutoring[[#This Row],[BOY Benchmark]:[Unit 1 Post-Test 5]],"Yes"))</f>
        <v/>
      </c>
      <c r="AT148" s="107" t="str">
        <f>IF(InTutoring[[#This Row],[Student Full Name]]=" ","",COUNTIF(InTutoring[[#This Row],[Unit 1 Assessment]:[Unit 2 Post-Test 5]],"Yes"))</f>
        <v/>
      </c>
      <c r="AU148" s="107" t="str">
        <f>IF(InTutoring[[#This Row],[Student Full Name]]=" ","",COUNTIF(InTutoring[[#This Row],[Unit 2 Assessment]:[Unit 3 Post-Test 5]],"Yes"))</f>
        <v/>
      </c>
      <c r="AV148" s="107" t="str">
        <f>IF(InTutoring[[#This Row],[Student Full Name]]=" ","",COUNTIF(InTutoring[[#This Row],[Unit 3 Assessment]:[Unit 4 Post-Test 5]],"Yes"))</f>
        <v/>
      </c>
      <c r="AW148" s="107" t="str">
        <f>IF(InTutoring[[#This Row],[Student Full Name]]=" ","",COUNTIF(InTutoring[[#This Row],[Unit 4 Assessment]:[Unit 5 Post-Test 5]],"Yes"))</f>
        <v/>
      </c>
      <c r="AX148" s="107" t="str">
        <f>IF(InTutoring[[#This Row],[Student Full Name]]=" ","",COUNTIF(InTutoring[[#This Row],[Unit 5 Assessment]:[Unit 6 Post-Test 5]],"Yes"))</f>
        <v/>
      </c>
      <c r="AY148" s="107" t="str">
        <f>IF(InTutoring[[#This Row],[Student Full Name]]=" ","",IF(InTutoring[[#This Row],[Unit 1 Weeks in Tutoring]]&gt;0,"Yes","No"))</f>
        <v/>
      </c>
      <c r="AZ148" s="107" t="str">
        <f>IF(InTutoring[[#This Row],[Student Full Name]]=" ","",IF(InTutoring[[#This Row],[Unit 2 Weeks in Tutoring]]&gt;0,"Yes","No"))</f>
        <v/>
      </c>
      <c r="BA148" s="107" t="str">
        <f>IF(InTutoring[[#This Row],[Student Full Name]]=" ","",IF(InTutoring[[#This Row],[Unit 3 Weeks in Tutoring]]&gt;0,"Yes","No"))</f>
        <v/>
      </c>
      <c r="BB148" s="107" t="str">
        <f>IF(InTutoring[[#This Row],[Student Full Name]]=" ","",IF(InTutoring[[#This Row],[Unit 4 Weeks in Tutoring]]&gt;0,"Yes","No"))</f>
        <v/>
      </c>
      <c r="BC148" s="107" t="str">
        <f>IF(InTutoring[[#This Row],[Student Full Name]]=" ","",IF(InTutoring[[#This Row],[Unit 5 Weeks in Tutoring]]&gt;0,"Yes","No"))</f>
        <v/>
      </c>
      <c r="BD148" s="107" t="str">
        <f>IF(InTutoring[[#This Row],[Student Full Name]]=" ","",IF(InTutoring[[#This Row],[Unit 6 Weeks in Tutoring]]&gt;0,"Yes","No"))</f>
        <v/>
      </c>
      <c r="BE14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4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4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4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4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4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4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48" s="107" t="str">
        <f>IF(InTutoring[[#This Row],[Student Full Name]]=" ","",IF(COUNTIF(InTutoring[[#This Row],[Unit 1 Needed Tutoring]:[Unit 6 Needed Tutoring]],"Yes")&gt;0,"Yes","No"))</f>
        <v/>
      </c>
      <c r="BM14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4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49" spans="1:66" ht="14.25" x14ac:dyDescent="0.2">
      <c r="A149" s="40" t="str">
        <f>StudentInfo[[#This Row],[Student Full Name]]</f>
        <v xml:space="preserve"> </v>
      </c>
      <c r="B14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4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Benchmark]]&lt;=Settings!F153),"Yes","No"))))</f>
        <v/>
      </c>
      <c r="D14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4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4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4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4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4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4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4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4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4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4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4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4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4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4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4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4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4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4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4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4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4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4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4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4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4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4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4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4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4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4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4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4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4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4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4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4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4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4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4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4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49" s="107" t="str">
        <f>IF(InTutoring[[#This Row],[Student Full Name]]=" ","",COUNTIF(InTutoring[[#This Row],[BOY Benchmark]:[Unit 1 Post-Test 5]],"Yes"))</f>
        <v/>
      </c>
      <c r="AT149" s="107" t="str">
        <f>IF(InTutoring[[#This Row],[Student Full Name]]=" ","",COUNTIF(InTutoring[[#This Row],[Unit 1 Assessment]:[Unit 2 Post-Test 5]],"Yes"))</f>
        <v/>
      </c>
      <c r="AU149" s="107" t="str">
        <f>IF(InTutoring[[#This Row],[Student Full Name]]=" ","",COUNTIF(InTutoring[[#This Row],[Unit 2 Assessment]:[Unit 3 Post-Test 5]],"Yes"))</f>
        <v/>
      </c>
      <c r="AV149" s="107" t="str">
        <f>IF(InTutoring[[#This Row],[Student Full Name]]=" ","",COUNTIF(InTutoring[[#This Row],[Unit 3 Assessment]:[Unit 4 Post-Test 5]],"Yes"))</f>
        <v/>
      </c>
      <c r="AW149" s="107" t="str">
        <f>IF(InTutoring[[#This Row],[Student Full Name]]=" ","",COUNTIF(InTutoring[[#This Row],[Unit 4 Assessment]:[Unit 5 Post-Test 5]],"Yes"))</f>
        <v/>
      </c>
      <c r="AX149" s="107" t="str">
        <f>IF(InTutoring[[#This Row],[Student Full Name]]=" ","",COUNTIF(InTutoring[[#This Row],[Unit 5 Assessment]:[Unit 6 Post-Test 5]],"Yes"))</f>
        <v/>
      </c>
      <c r="AY149" s="107" t="str">
        <f>IF(InTutoring[[#This Row],[Student Full Name]]=" ","",IF(InTutoring[[#This Row],[Unit 1 Weeks in Tutoring]]&gt;0,"Yes","No"))</f>
        <v/>
      </c>
      <c r="AZ149" s="107" t="str">
        <f>IF(InTutoring[[#This Row],[Student Full Name]]=" ","",IF(InTutoring[[#This Row],[Unit 2 Weeks in Tutoring]]&gt;0,"Yes","No"))</f>
        <v/>
      </c>
      <c r="BA149" s="107" t="str">
        <f>IF(InTutoring[[#This Row],[Student Full Name]]=" ","",IF(InTutoring[[#This Row],[Unit 3 Weeks in Tutoring]]&gt;0,"Yes","No"))</f>
        <v/>
      </c>
      <c r="BB149" s="107" t="str">
        <f>IF(InTutoring[[#This Row],[Student Full Name]]=" ","",IF(InTutoring[[#This Row],[Unit 4 Weeks in Tutoring]]&gt;0,"Yes","No"))</f>
        <v/>
      </c>
      <c r="BC149" s="107" t="str">
        <f>IF(InTutoring[[#This Row],[Student Full Name]]=" ","",IF(InTutoring[[#This Row],[Unit 5 Weeks in Tutoring]]&gt;0,"Yes","No"))</f>
        <v/>
      </c>
      <c r="BD149" s="107" t="str">
        <f>IF(InTutoring[[#This Row],[Student Full Name]]=" ","",IF(InTutoring[[#This Row],[Unit 6 Weeks in Tutoring]]&gt;0,"Yes","No"))</f>
        <v/>
      </c>
      <c r="BE14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4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4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4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4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4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4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49" s="107" t="str">
        <f>IF(InTutoring[[#This Row],[Student Full Name]]=" ","",IF(COUNTIF(InTutoring[[#This Row],[Unit 1 Needed Tutoring]:[Unit 6 Needed Tutoring]],"Yes")&gt;0,"Yes","No"))</f>
        <v/>
      </c>
      <c r="BM14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4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50" spans="1:66" ht="14.25" x14ac:dyDescent="0.2">
      <c r="A150" s="40" t="str">
        <f>StudentInfo[[#This Row],[Student Full Name]]</f>
        <v xml:space="preserve"> </v>
      </c>
      <c r="B15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5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Benchmark]]&lt;=Settings!F154),"Yes","No"))))</f>
        <v/>
      </c>
      <c r="D15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5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5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5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5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5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5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5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5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5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5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5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5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5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5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5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5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5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5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5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5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5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5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5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5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5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5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5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5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5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5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5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5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5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5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5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5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5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5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5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5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50" s="107" t="str">
        <f>IF(InTutoring[[#This Row],[Student Full Name]]=" ","",COUNTIF(InTutoring[[#This Row],[BOY Benchmark]:[Unit 1 Post-Test 5]],"Yes"))</f>
        <v/>
      </c>
      <c r="AT150" s="107" t="str">
        <f>IF(InTutoring[[#This Row],[Student Full Name]]=" ","",COUNTIF(InTutoring[[#This Row],[Unit 1 Assessment]:[Unit 2 Post-Test 5]],"Yes"))</f>
        <v/>
      </c>
      <c r="AU150" s="107" t="str">
        <f>IF(InTutoring[[#This Row],[Student Full Name]]=" ","",COUNTIF(InTutoring[[#This Row],[Unit 2 Assessment]:[Unit 3 Post-Test 5]],"Yes"))</f>
        <v/>
      </c>
      <c r="AV150" s="107" t="str">
        <f>IF(InTutoring[[#This Row],[Student Full Name]]=" ","",COUNTIF(InTutoring[[#This Row],[Unit 3 Assessment]:[Unit 4 Post-Test 5]],"Yes"))</f>
        <v/>
      </c>
      <c r="AW150" s="107" t="str">
        <f>IF(InTutoring[[#This Row],[Student Full Name]]=" ","",COUNTIF(InTutoring[[#This Row],[Unit 4 Assessment]:[Unit 5 Post-Test 5]],"Yes"))</f>
        <v/>
      </c>
      <c r="AX150" s="107" t="str">
        <f>IF(InTutoring[[#This Row],[Student Full Name]]=" ","",COUNTIF(InTutoring[[#This Row],[Unit 5 Assessment]:[Unit 6 Post-Test 5]],"Yes"))</f>
        <v/>
      </c>
      <c r="AY150" s="107" t="str">
        <f>IF(InTutoring[[#This Row],[Student Full Name]]=" ","",IF(InTutoring[[#This Row],[Unit 1 Weeks in Tutoring]]&gt;0,"Yes","No"))</f>
        <v/>
      </c>
      <c r="AZ150" s="107" t="str">
        <f>IF(InTutoring[[#This Row],[Student Full Name]]=" ","",IF(InTutoring[[#This Row],[Unit 2 Weeks in Tutoring]]&gt;0,"Yes","No"))</f>
        <v/>
      </c>
      <c r="BA150" s="107" t="str">
        <f>IF(InTutoring[[#This Row],[Student Full Name]]=" ","",IF(InTutoring[[#This Row],[Unit 3 Weeks in Tutoring]]&gt;0,"Yes","No"))</f>
        <v/>
      </c>
      <c r="BB150" s="107" t="str">
        <f>IF(InTutoring[[#This Row],[Student Full Name]]=" ","",IF(InTutoring[[#This Row],[Unit 4 Weeks in Tutoring]]&gt;0,"Yes","No"))</f>
        <v/>
      </c>
      <c r="BC150" s="107" t="str">
        <f>IF(InTutoring[[#This Row],[Student Full Name]]=" ","",IF(InTutoring[[#This Row],[Unit 5 Weeks in Tutoring]]&gt;0,"Yes","No"))</f>
        <v/>
      </c>
      <c r="BD150" s="107" t="str">
        <f>IF(InTutoring[[#This Row],[Student Full Name]]=" ","",IF(InTutoring[[#This Row],[Unit 6 Weeks in Tutoring]]&gt;0,"Yes","No"))</f>
        <v/>
      </c>
      <c r="BE15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5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5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5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5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5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5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50" s="107" t="str">
        <f>IF(InTutoring[[#This Row],[Student Full Name]]=" ","",IF(COUNTIF(InTutoring[[#This Row],[Unit 1 Needed Tutoring]:[Unit 6 Needed Tutoring]],"Yes")&gt;0,"Yes","No"))</f>
        <v/>
      </c>
      <c r="BM15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5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51" spans="1:66" ht="14.25" x14ac:dyDescent="0.2">
      <c r="A151" s="40" t="str">
        <f>StudentInfo[[#This Row],[Student Full Name]]</f>
        <v xml:space="preserve"> </v>
      </c>
      <c r="B15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5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Benchmark]]&lt;=Settings!F155),"Yes","No"))))</f>
        <v/>
      </c>
      <c r="D15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5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5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5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5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5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5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5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5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5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5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5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5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5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5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5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5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5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5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5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5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5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5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5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5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5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5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5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5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5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5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5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5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5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5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5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5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5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5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5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5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51" s="107" t="str">
        <f>IF(InTutoring[[#This Row],[Student Full Name]]=" ","",COUNTIF(InTutoring[[#This Row],[BOY Benchmark]:[Unit 1 Post-Test 5]],"Yes"))</f>
        <v/>
      </c>
      <c r="AT151" s="107" t="str">
        <f>IF(InTutoring[[#This Row],[Student Full Name]]=" ","",COUNTIF(InTutoring[[#This Row],[Unit 1 Assessment]:[Unit 2 Post-Test 5]],"Yes"))</f>
        <v/>
      </c>
      <c r="AU151" s="107" t="str">
        <f>IF(InTutoring[[#This Row],[Student Full Name]]=" ","",COUNTIF(InTutoring[[#This Row],[Unit 2 Assessment]:[Unit 3 Post-Test 5]],"Yes"))</f>
        <v/>
      </c>
      <c r="AV151" s="107" t="str">
        <f>IF(InTutoring[[#This Row],[Student Full Name]]=" ","",COUNTIF(InTutoring[[#This Row],[Unit 3 Assessment]:[Unit 4 Post-Test 5]],"Yes"))</f>
        <v/>
      </c>
      <c r="AW151" s="107" t="str">
        <f>IF(InTutoring[[#This Row],[Student Full Name]]=" ","",COUNTIF(InTutoring[[#This Row],[Unit 4 Assessment]:[Unit 5 Post-Test 5]],"Yes"))</f>
        <v/>
      </c>
      <c r="AX151" s="107" t="str">
        <f>IF(InTutoring[[#This Row],[Student Full Name]]=" ","",COUNTIF(InTutoring[[#This Row],[Unit 5 Assessment]:[Unit 6 Post-Test 5]],"Yes"))</f>
        <v/>
      </c>
      <c r="AY151" s="107" t="str">
        <f>IF(InTutoring[[#This Row],[Student Full Name]]=" ","",IF(InTutoring[[#This Row],[Unit 1 Weeks in Tutoring]]&gt;0,"Yes","No"))</f>
        <v/>
      </c>
      <c r="AZ151" s="107" t="str">
        <f>IF(InTutoring[[#This Row],[Student Full Name]]=" ","",IF(InTutoring[[#This Row],[Unit 2 Weeks in Tutoring]]&gt;0,"Yes","No"))</f>
        <v/>
      </c>
      <c r="BA151" s="107" t="str">
        <f>IF(InTutoring[[#This Row],[Student Full Name]]=" ","",IF(InTutoring[[#This Row],[Unit 3 Weeks in Tutoring]]&gt;0,"Yes","No"))</f>
        <v/>
      </c>
      <c r="BB151" s="107" t="str">
        <f>IF(InTutoring[[#This Row],[Student Full Name]]=" ","",IF(InTutoring[[#This Row],[Unit 4 Weeks in Tutoring]]&gt;0,"Yes","No"))</f>
        <v/>
      </c>
      <c r="BC151" s="107" t="str">
        <f>IF(InTutoring[[#This Row],[Student Full Name]]=" ","",IF(InTutoring[[#This Row],[Unit 5 Weeks in Tutoring]]&gt;0,"Yes","No"))</f>
        <v/>
      </c>
      <c r="BD151" s="107" t="str">
        <f>IF(InTutoring[[#This Row],[Student Full Name]]=" ","",IF(InTutoring[[#This Row],[Unit 6 Weeks in Tutoring]]&gt;0,"Yes","No"))</f>
        <v/>
      </c>
      <c r="BE15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5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5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5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5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5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5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51" s="107" t="str">
        <f>IF(InTutoring[[#This Row],[Student Full Name]]=" ","",IF(COUNTIF(InTutoring[[#This Row],[Unit 1 Needed Tutoring]:[Unit 6 Needed Tutoring]],"Yes")&gt;0,"Yes","No"))</f>
        <v/>
      </c>
      <c r="BM15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5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52" spans="1:66" ht="14.25" x14ac:dyDescent="0.2">
      <c r="A152" s="40" t="str">
        <f>StudentInfo[[#This Row],[Student Full Name]]</f>
        <v xml:space="preserve"> </v>
      </c>
      <c r="B15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5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Benchmark]]&lt;=Settings!F156),"Yes","No"))))</f>
        <v/>
      </c>
      <c r="D15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5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5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5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5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5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5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5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5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5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5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5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5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5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5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5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5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5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5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5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5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5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5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5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5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5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5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5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5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5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5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5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5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5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5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5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5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5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5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5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5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52" s="107" t="str">
        <f>IF(InTutoring[[#This Row],[Student Full Name]]=" ","",COUNTIF(InTutoring[[#This Row],[BOY Benchmark]:[Unit 1 Post-Test 5]],"Yes"))</f>
        <v/>
      </c>
      <c r="AT152" s="107" t="str">
        <f>IF(InTutoring[[#This Row],[Student Full Name]]=" ","",COUNTIF(InTutoring[[#This Row],[Unit 1 Assessment]:[Unit 2 Post-Test 5]],"Yes"))</f>
        <v/>
      </c>
      <c r="AU152" s="107" t="str">
        <f>IF(InTutoring[[#This Row],[Student Full Name]]=" ","",COUNTIF(InTutoring[[#This Row],[Unit 2 Assessment]:[Unit 3 Post-Test 5]],"Yes"))</f>
        <v/>
      </c>
      <c r="AV152" s="107" t="str">
        <f>IF(InTutoring[[#This Row],[Student Full Name]]=" ","",COUNTIF(InTutoring[[#This Row],[Unit 3 Assessment]:[Unit 4 Post-Test 5]],"Yes"))</f>
        <v/>
      </c>
      <c r="AW152" s="107" t="str">
        <f>IF(InTutoring[[#This Row],[Student Full Name]]=" ","",COUNTIF(InTutoring[[#This Row],[Unit 4 Assessment]:[Unit 5 Post-Test 5]],"Yes"))</f>
        <v/>
      </c>
      <c r="AX152" s="107" t="str">
        <f>IF(InTutoring[[#This Row],[Student Full Name]]=" ","",COUNTIF(InTutoring[[#This Row],[Unit 5 Assessment]:[Unit 6 Post-Test 5]],"Yes"))</f>
        <v/>
      </c>
      <c r="AY152" s="107" t="str">
        <f>IF(InTutoring[[#This Row],[Student Full Name]]=" ","",IF(InTutoring[[#This Row],[Unit 1 Weeks in Tutoring]]&gt;0,"Yes","No"))</f>
        <v/>
      </c>
      <c r="AZ152" s="107" t="str">
        <f>IF(InTutoring[[#This Row],[Student Full Name]]=" ","",IF(InTutoring[[#This Row],[Unit 2 Weeks in Tutoring]]&gt;0,"Yes","No"))</f>
        <v/>
      </c>
      <c r="BA152" s="107" t="str">
        <f>IF(InTutoring[[#This Row],[Student Full Name]]=" ","",IF(InTutoring[[#This Row],[Unit 3 Weeks in Tutoring]]&gt;0,"Yes","No"))</f>
        <v/>
      </c>
      <c r="BB152" s="107" t="str">
        <f>IF(InTutoring[[#This Row],[Student Full Name]]=" ","",IF(InTutoring[[#This Row],[Unit 4 Weeks in Tutoring]]&gt;0,"Yes","No"))</f>
        <v/>
      </c>
      <c r="BC152" s="107" t="str">
        <f>IF(InTutoring[[#This Row],[Student Full Name]]=" ","",IF(InTutoring[[#This Row],[Unit 5 Weeks in Tutoring]]&gt;0,"Yes","No"))</f>
        <v/>
      </c>
      <c r="BD152" s="107" t="str">
        <f>IF(InTutoring[[#This Row],[Student Full Name]]=" ","",IF(InTutoring[[#This Row],[Unit 6 Weeks in Tutoring]]&gt;0,"Yes","No"))</f>
        <v/>
      </c>
      <c r="BE15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5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5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5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5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5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5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52" s="107" t="str">
        <f>IF(InTutoring[[#This Row],[Student Full Name]]=" ","",IF(COUNTIF(InTutoring[[#This Row],[Unit 1 Needed Tutoring]:[Unit 6 Needed Tutoring]],"Yes")&gt;0,"Yes","No"))</f>
        <v/>
      </c>
      <c r="BM15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5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53" spans="1:66" ht="14.25" x14ac:dyDescent="0.2">
      <c r="A153" s="40" t="str">
        <f>StudentInfo[[#This Row],[Student Full Name]]</f>
        <v xml:space="preserve"> </v>
      </c>
      <c r="B15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5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Benchmark]]&lt;=Settings!F157),"Yes","No"))))</f>
        <v/>
      </c>
      <c r="D15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5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5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5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5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5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5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5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5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5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5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5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5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5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5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5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5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5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5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5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5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5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5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5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5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5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5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5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5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5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5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5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5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5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5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5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5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5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5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5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5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53" s="107" t="str">
        <f>IF(InTutoring[[#This Row],[Student Full Name]]=" ","",COUNTIF(InTutoring[[#This Row],[BOY Benchmark]:[Unit 1 Post-Test 5]],"Yes"))</f>
        <v/>
      </c>
      <c r="AT153" s="107" t="str">
        <f>IF(InTutoring[[#This Row],[Student Full Name]]=" ","",COUNTIF(InTutoring[[#This Row],[Unit 1 Assessment]:[Unit 2 Post-Test 5]],"Yes"))</f>
        <v/>
      </c>
      <c r="AU153" s="107" t="str">
        <f>IF(InTutoring[[#This Row],[Student Full Name]]=" ","",COUNTIF(InTutoring[[#This Row],[Unit 2 Assessment]:[Unit 3 Post-Test 5]],"Yes"))</f>
        <v/>
      </c>
      <c r="AV153" s="107" t="str">
        <f>IF(InTutoring[[#This Row],[Student Full Name]]=" ","",COUNTIF(InTutoring[[#This Row],[Unit 3 Assessment]:[Unit 4 Post-Test 5]],"Yes"))</f>
        <v/>
      </c>
      <c r="AW153" s="107" t="str">
        <f>IF(InTutoring[[#This Row],[Student Full Name]]=" ","",COUNTIF(InTutoring[[#This Row],[Unit 4 Assessment]:[Unit 5 Post-Test 5]],"Yes"))</f>
        <v/>
      </c>
      <c r="AX153" s="107" t="str">
        <f>IF(InTutoring[[#This Row],[Student Full Name]]=" ","",COUNTIF(InTutoring[[#This Row],[Unit 5 Assessment]:[Unit 6 Post-Test 5]],"Yes"))</f>
        <v/>
      </c>
      <c r="AY153" s="107" t="str">
        <f>IF(InTutoring[[#This Row],[Student Full Name]]=" ","",IF(InTutoring[[#This Row],[Unit 1 Weeks in Tutoring]]&gt;0,"Yes","No"))</f>
        <v/>
      </c>
      <c r="AZ153" s="107" t="str">
        <f>IF(InTutoring[[#This Row],[Student Full Name]]=" ","",IF(InTutoring[[#This Row],[Unit 2 Weeks in Tutoring]]&gt;0,"Yes","No"))</f>
        <v/>
      </c>
      <c r="BA153" s="107" t="str">
        <f>IF(InTutoring[[#This Row],[Student Full Name]]=" ","",IF(InTutoring[[#This Row],[Unit 3 Weeks in Tutoring]]&gt;0,"Yes","No"))</f>
        <v/>
      </c>
      <c r="BB153" s="107" t="str">
        <f>IF(InTutoring[[#This Row],[Student Full Name]]=" ","",IF(InTutoring[[#This Row],[Unit 4 Weeks in Tutoring]]&gt;0,"Yes","No"))</f>
        <v/>
      </c>
      <c r="BC153" s="107" t="str">
        <f>IF(InTutoring[[#This Row],[Student Full Name]]=" ","",IF(InTutoring[[#This Row],[Unit 5 Weeks in Tutoring]]&gt;0,"Yes","No"))</f>
        <v/>
      </c>
      <c r="BD153" s="107" t="str">
        <f>IF(InTutoring[[#This Row],[Student Full Name]]=" ","",IF(InTutoring[[#This Row],[Unit 6 Weeks in Tutoring]]&gt;0,"Yes","No"))</f>
        <v/>
      </c>
      <c r="BE15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5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5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5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5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5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5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53" s="107" t="str">
        <f>IF(InTutoring[[#This Row],[Student Full Name]]=" ","",IF(COUNTIF(InTutoring[[#This Row],[Unit 1 Needed Tutoring]:[Unit 6 Needed Tutoring]],"Yes")&gt;0,"Yes","No"))</f>
        <v/>
      </c>
      <c r="BM15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5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54" spans="1:66" ht="14.25" x14ac:dyDescent="0.2">
      <c r="A154" s="40" t="str">
        <f>StudentInfo[[#This Row],[Student Full Name]]</f>
        <v xml:space="preserve"> </v>
      </c>
      <c r="B15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5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Benchmark]]&lt;=Settings!F158),"Yes","No"))))</f>
        <v/>
      </c>
      <c r="D15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5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5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5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5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5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5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5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5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5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5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5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5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5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5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5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5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5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5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5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5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5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5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5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5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5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5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5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5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5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5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5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5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5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5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5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5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5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5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5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5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54" s="107" t="str">
        <f>IF(InTutoring[[#This Row],[Student Full Name]]=" ","",COUNTIF(InTutoring[[#This Row],[BOY Benchmark]:[Unit 1 Post-Test 5]],"Yes"))</f>
        <v/>
      </c>
      <c r="AT154" s="107" t="str">
        <f>IF(InTutoring[[#This Row],[Student Full Name]]=" ","",COUNTIF(InTutoring[[#This Row],[Unit 1 Assessment]:[Unit 2 Post-Test 5]],"Yes"))</f>
        <v/>
      </c>
      <c r="AU154" s="107" t="str">
        <f>IF(InTutoring[[#This Row],[Student Full Name]]=" ","",COUNTIF(InTutoring[[#This Row],[Unit 2 Assessment]:[Unit 3 Post-Test 5]],"Yes"))</f>
        <v/>
      </c>
      <c r="AV154" s="107" t="str">
        <f>IF(InTutoring[[#This Row],[Student Full Name]]=" ","",COUNTIF(InTutoring[[#This Row],[Unit 3 Assessment]:[Unit 4 Post-Test 5]],"Yes"))</f>
        <v/>
      </c>
      <c r="AW154" s="107" t="str">
        <f>IF(InTutoring[[#This Row],[Student Full Name]]=" ","",COUNTIF(InTutoring[[#This Row],[Unit 4 Assessment]:[Unit 5 Post-Test 5]],"Yes"))</f>
        <v/>
      </c>
      <c r="AX154" s="107" t="str">
        <f>IF(InTutoring[[#This Row],[Student Full Name]]=" ","",COUNTIF(InTutoring[[#This Row],[Unit 5 Assessment]:[Unit 6 Post-Test 5]],"Yes"))</f>
        <v/>
      </c>
      <c r="AY154" s="107" t="str">
        <f>IF(InTutoring[[#This Row],[Student Full Name]]=" ","",IF(InTutoring[[#This Row],[Unit 1 Weeks in Tutoring]]&gt;0,"Yes","No"))</f>
        <v/>
      </c>
      <c r="AZ154" s="107" t="str">
        <f>IF(InTutoring[[#This Row],[Student Full Name]]=" ","",IF(InTutoring[[#This Row],[Unit 2 Weeks in Tutoring]]&gt;0,"Yes","No"))</f>
        <v/>
      </c>
      <c r="BA154" s="107" t="str">
        <f>IF(InTutoring[[#This Row],[Student Full Name]]=" ","",IF(InTutoring[[#This Row],[Unit 3 Weeks in Tutoring]]&gt;0,"Yes","No"))</f>
        <v/>
      </c>
      <c r="BB154" s="107" t="str">
        <f>IF(InTutoring[[#This Row],[Student Full Name]]=" ","",IF(InTutoring[[#This Row],[Unit 4 Weeks in Tutoring]]&gt;0,"Yes","No"))</f>
        <v/>
      </c>
      <c r="BC154" s="107" t="str">
        <f>IF(InTutoring[[#This Row],[Student Full Name]]=" ","",IF(InTutoring[[#This Row],[Unit 5 Weeks in Tutoring]]&gt;0,"Yes","No"))</f>
        <v/>
      </c>
      <c r="BD154" s="107" t="str">
        <f>IF(InTutoring[[#This Row],[Student Full Name]]=" ","",IF(InTutoring[[#This Row],[Unit 6 Weeks in Tutoring]]&gt;0,"Yes","No"))</f>
        <v/>
      </c>
      <c r="BE15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5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5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5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5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5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5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54" s="107" t="str">
        <f>IF(InTutoring[[#This Row],[Student Full Name]]=" ","",IF(COUNTIF(InTutoring[[#This Row],[Unit 1 Needed Tutoring]:[Unit 6 Needed Tutoring]],"Yes")&gt;0,"Yes","No"))</f>
        <v/>
      </c>
      <c r="BM15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5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55" spans="1:66" ht="14.25" x14ac:dyDescent="0.2">
      <c r="A155" s="40" t="str">
        <f>StudentInfo[[#This Row],[Student Full Name]]</f>
        <v xml:space="preserve"> </v>
      </c>
      <c r="B15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5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Benchmark]]&lt;=Settings!F159),"Yes","No"))))</f>
        <v/>
      </c>
      <c r="D15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5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5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5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5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5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5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5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5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5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5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5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5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5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5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5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5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5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5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5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5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5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5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5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5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5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5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5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5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5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5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5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5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5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5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5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5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5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5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5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5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55" s="107" t="str">
        <f>IF(InTutoring[[#This Row],[Student Full Name]]=" ","",COUNTIF(InTutoring[[#This Row],[BOY Benchmark]:[Unit 1 Post-Test 5]],"Yes"))</f>
        <v/>
      </c>
      <c r="AT155" s="107" t="str">
        <f>IF(InTutoring[[#This Row],[Student Full Name]]=" ","",COUNTIF(InTutoring[[#This Row],[Unit 1 Assessment]:[Unit 2 Post-Test 5]],"Yes"))</f>
        <v/>
      </c>
      <c r="AU155" s="107" t="str">
        <f>IF(InTutoring[[#This Row],[Student Full Name]]=" ","",COUNTIF(InTutoring[[#This Row],[Unit 2 Assessment]:[Unit 3 Post-Test 5]],"Yes"))</f>
        <v/>
      </c>
      <c r="AV155" s="107" t="str">
        <f>IF(InTutoring[[#This Row],[Student Full Name]]=" ","",COUNTIF(InTutoring[[#This Row],[Unit 3 Assessment]:[Unit 4 Post-Test 5]],"Yes"))</f>
        <v/>
      </c>
      <c r="AW155" s="107" t="str">
        <f>IF(InTutoring[[#This Row],[Student Full Name]]=" ","",COUNTIF(InTutoring[[#This Row],[Unit 4 Assessment]:[Unit 5 Post-Test 5]],"Yes"))</f>
        <v/>
      </c>
      <c r="AX155" s="107" t="str">
        <f>IF(InTutoring[[#This Row],[Student Full Name]]=" ","",COUNTIF(InTutoring[[#This Row],[Unit 5 Assessment]:[Unit 6 Post-Test 5]],"Yes"))</f>
        <v/>
      </c>
      <c r="AY155" s="107" t="str">
        <f>IF(InTutoring[[#This Row],[Student Full Name]]=" ","",IF(InTutoring[[#This Row],[Unit 1 Weeks in Tutoring]]&gt;0,"Yes","No"))</f>
        <v/>
      </c>
      <c r="AZ155" s="107" t="str">
        <f>IF(InTutoring[[#This Row],[Student Full Name]]=" ","",IF(InTutoring[[#This Row],[Unit 2 Weeks in Tutoring]]&gt;0,"Yes","No"))</f>
        <v/>
      </c>
      <c r="BA155" s="107" t="str">
        <f>IF(InTutoring[[#This Row],[Student Full Name]]=" ","",IF(InTutoring[[#This Row],[Unit 3 Weeks in Tutoring]]&gt;0,"Yes","No"))</f>
        <v/>
      </c>
      <c r="BB155" s="107" t="str">
        <f>IF(InTutoring[[#This Row],[Student Full Name]]=" ","",IF(InTutoring[[#This Row],[Unit 4 Weeks in Tutoring]]&gt;0,"Yes","No"))</f>
        <v/>
      </c>
      <c r="BC155" s="107" t="str">
        <f>IF(InTutoring[[#This Row],[Student Full Name]]=" ","",IF(InTutoring[[#This Row],[Unit 5 Weeks in Tutoring]]&gt;0,"Yes","No"))</f>
        <v/>
      </c>
      <c r="BD155" s="107" t="str">
        <f>IF(InTutoring[[#This Row],[Student Full Name]]=" ","",IF(InTutoring[[#This Row],[Unit 6 Weeks in Tutoring]]&gt;0,"Yes","No"))</f>
        <v/>
      </c>
      <c r="BE15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5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5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5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5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5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5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55" s="107" t="str">
        <f>IF(InTutoring[[#This Row],[Student Full Name]]=" ","",IF(COUNTIF(InTutoring[[#This Row],[Unit 1 Needed Tutoring]:[Unit 6 Needed Tutoring]],"Yes")&gt;0,"Yes","No"))</f>
        <v/>
      </c>
      <c r="BM15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5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56" spans="1:66" ht="14.25" x14ac:dyDescent="0.2">
      <c r="A156" s="40" t="str">
        <f>StudentInfo[[#This Row],[Student Full Name]]</f>
        <v xml:space="preserve"> </v>
      </c>
      <c r="B15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5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Benchmark]]&lt;=Settings!F160),"Yes","No"))))</f>
        <v/>
      </c>
      <c r="D15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5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5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5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5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5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5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5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5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5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5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5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5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5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5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5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5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5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5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5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5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5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5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5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5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5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5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5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5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5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5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5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5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5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5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5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5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5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5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5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5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56" s="107" t="str">
        <f>IF(InTutoring[[#This Row],[Student Full Name]]=" ","",COUNTIF(InTutoring[[#This Row],[BOY Benchmark]:[Unit 1 Post-Test 5]],"Yes"))</f>
        <v/>
      </c>
      <c r="AT156" s="107" t="str">
        <f>IF(InTutoring[[#This Row],[Student Full Name]]=" ","",COUNTIF(InTutoring[[#This Row],[Unit 1 Assessment]:[Unit 2 Post-Test 5]],"Yes"))</f>
        <v/>
      </c>
      <c r="AU156" s="107" t="str">
        <f>IF(InTutoring[[#This Row],[Student Full Name]]=" ","",COUNTIF(InTutoring[[#This Row],[Unit 2 Assessment]:[Unit 3 Post-Test 5]],"Yes"))</f>
        <v/>
      </c>
      <c r="AV156" s="107" t="str">
        <f>IF(InTutoring[[#This Row],[Student Full Name]]=" ","",COUNTIF(InTutoring[[#This Row],[Unit 3 Assessment]:[Unit 4 Post-Test 5]],"Yes"))</f>
        <v/>
      </c>
      <c r="AW156" s="107" t="str">
        <f>IF(InTutoring[[#This Row],[Student Full Name]]=" ","",COUNTIF(InTutoring[[#This Row],[Unit 4 Assessment]:[Unit 5 Post-Test 5]],"Yes"))</f>
        <v/>
      </c>
      <c r="AX156" s="107" t="str">
        <f>IF(InTutoring[[#This Row],[Student Full Name]]=" ","",COUNTIF(InTutoring[[#This Row],[Unit 5 Assessment]:[Unit 6 Post-Test 5]],"Yes"))</f>
        <v/>
      </c>
      <c r="AY156" s="107" t="str">
        <f>IF(InTutoring[[#This Row],[Student Full Name]]=" ","",IF(InTutoring[[#This Row],[Unit 1 Weeks in Tutoring]]&gt;0,"Yes","No"))</f>
        <v/>
      </c>
      <c r="AZ156" s="107" t="str">
        <f>IF(InTutoring[[#This Row],[Student Full Name]]=" ","",IF(InTutoring[[#This Row],[Unit 2 Weeks in Tutoring]]&gt;0,"Yes","No"))</f>
        <v/>
      </c>
      <c r="BA156" s="107" t="str">
        <f>IF(InTutoring[[#This Row],[Student Full Name]]=" ","",IF(InTutoring[[#This Row],[Unit 3 Weeks in Tutoring]]&gt;0,"Yes","No"))</f>
        <v/>
      </c>
      <c r="BB156" s="107" t="str">
        <f>IF(InTutoring[[#This Row],[Student Full Name]]=" ","",IF(InTutoring[[#This Row],[Unit 4 Weeks in Tutoring]]&gt;0,"Yes","No"))</f>
        <v/>
      </c>
      <c r="BC156" s="107" t="str">
        <f>IF(InTutoring[[#This Row],[Student Full Name]]=" ","",IF(InTutoring[[#This Row],[Unit 5 Weeks in Tutoring]]&gt;0,"Yes","No"))</f>
        <v/>
      </c>
      <c r="BD156" s="107" t="str">
        <f>IF(InTutoring[[#This Row],[Student Full Name]]=" ","",IF(InTutoring[[#This Row],[Unit 6 Weeks in Tutoring]]&gt;0,"Yes","No"))</f>
        <v/>
      </c>
      <c r="BE15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5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5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5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5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5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5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56" s="107" t="str">
        <f>IF(InTutoring[[#This Row],[Student Full Name]]=" ","",IF(COUNTIF(InTutoring[[#This Row],[Unit 1 Needed Tutoring]:[Unit 6 Needed Tutoring]],"Yes")&gt;0,"Yes","No"))</f>
        <v/>
      </c>
      <c r="BM15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5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57" spans="1:66" ht="14.25" x14ac:dyDescent="0.2">
      <c r="A157" s="40" t="str">
        <f>StudentInfo[[#This Row],[Student Full Name]]</f>
        <v xml:space="preserve"> </v>
      </c>
      <c r="B15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5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Benchmark]]&lt;=Settings!F161),"Yes","No"))))</f>
        <v/>
      </c>
      <c r="D15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5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5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5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5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5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5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5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5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5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5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5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5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5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5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5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5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5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5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5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5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5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5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5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5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5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5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5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5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5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5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5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5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5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5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5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5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5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5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5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5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57" s="107" t="str">
        <f>IF(InTutoring[[#This Row],[Student Full Name]]=" ","",COUNTIF(InTutoring[[#This Row],[BOY Benchmark]:[Unit 1 Post-Test 5]],"Yes"))</f>
        <v/>
      </c>
      <c r="AT157" s="107" t="str">
        <f>IF(InTutoring[[#This Row],[Student Full Name]]=" ","",COUNTIF(InTutoring[[#This Row],[Unit 1 Assessment]:[Unit 2 Post-Test 5]],"Yes"))</f>
        <v/>
      </c>
      <c r="AU157" s="107" t="str">
        <f>IF(InTutoring[[#This Row],[Student Full Name]]=" ","",COUNTIF(InTutoring[[#This Row],[Unit 2 Assessment]:[Unit 3 Post-Test 5]],"Yes"))</f>
        <v/>
      </c>
      <c r="AV157" s="107" t="str">
        <f>IF(InTutoring[[#This Row],[Student Full Name]]=" ","",COUNTIF(InTutoring[[#This Row],[Unit 3 Assessment]:[Unit 4 Post-Test 5]],"Yes"))</f>
        <v/>
      </c>
      <c r="AW157" s="107" t="str">
        <f>IF(InTutoring[[#This Row],[Student Full Name]]=" ","",COUNTIF(InTutoring[[#This Row],[Unit 4 Assessment]:[Unit 5 Post-Test 5]],"Yes"))</f>
        <v/>
      </c>
      <c r="AX157" s="107" t="str">
        <f>IF(InTutoring[[#This Row],[Student Full Name]]=" ","",COUNTIF(InTutoring[[#This Row],[Unit 5 Assessment]:[Unit 6 Post-Test 5]],"Yes"))</f>
        <v/>
      </c>
      <c r="AY157" s="107" t="str">
        <f>IF(InTutoring[[#This Row],[Student Full Name]]=" ","",IF(InTutoring[[#This Row],[Unit 1 Weeks in Tutoring]]&gt;0,"Yes","No"))</f>
        <v/>
      </c>
      <c r="AZ157" s="107" t="str">
        <f>IF(InTutoring[[#This Row],[Student Full Name]]=" ","",IF(InTutoring[[#This Row],[Unit 2 Weeks in Tutoring]]&gt;0,"Yes","No"))</f>
        <v/>
      </c>
      <c r="BA157" s="107" t="str">
        <f>IF(InTutoring[[#This Row],[Student Full Name]]=" ","",IF(InTutoring[[#This Row],[Unit 3 Weeks in Tutoring]]&gt;0,"Yes","No"))</f>
        <v/>
      </c>
      <c r="BB157" s="107" t="str">
        <f>IF(InTutoring[[#This Row],[Student Full Name]]=" ","",IF(InTutoring[[#This Row],[Unit 4 Weeks in Tutoring]]&gt;0,"Yes","No"))</f>
        <v/>
      </c>
      <c r="BC157" s="107" t="str">
        <f>IF(InTutoring[[#This Row],[Student Full Name]]=" ","",IF(InTutoring[[#This Row],[Unit 5 Weeks in Tutoring]]&gt;0,"Yes","No"))</f>
        <v/>
      </c>
      <c r="BD157" s="107" t="str">
        <f>IF(InTutoring[[#This Row],[Student Full Name]]=" ","",IF(InTutoring[[#This Row],[Unit 6 Weeks in Tutoring]]&gt;0,"Yes","No"))</f>
        <v/>
      </c>
      <c r="BE15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5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5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5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5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5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5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57" s="107" t="str">
        <f>IF(InTutoring[[#This Row],[Student Full Name]]=" ","",IF(COUNTIF(InTutoring[[#This Row],[Unit 1 Needed Tutoring]:[Unit 6 Needed Tutoring]],"Yes")&gt;0,"Yes","No"))</f>
        <v/>
      </c>
      <c r="BM15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5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58" spans="1:66" ht="14.25" x14ac:dyDescent="0.2">
      <c r="A158" s="40" t="str">
        <f>StudentInfo[[#This Row],[Student Full Name]]</f>
        <v xml:space="preserve"> </v>
      </c>
      <c r="B15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5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Benchmark]]&lt;=Settings!F162),"Yes","No"))))</f>
        <v/>
      </c>
      <c r="D15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5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5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5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5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5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5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5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5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5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5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5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5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5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5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5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5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5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5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5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5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5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5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5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5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5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5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5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5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5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5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5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5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5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5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5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5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5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5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5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5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58" s="107" t="str">
        <f>IF(InTutoring[[#This Row],[Student Full Name]]=" ","",COUNTIF(InTutoring[[#This Row],[BOY Benchmark]:[Unit 1 Post-Test 5]],"Yes"))</f>
        <v/>
      </c>
      <c r="AT158" s="107" t="str">
        <f>IF(InTutoring[[#This Row],[Student Full Name]]=" ","",COUNTIF(InTutoring[[#This Row],[Unit 1 Assessment]:[Unit 2 Post-Test 5]],"Yes"))</f>
        <v/>
      </c>
      <c r="AU158" s="107" t="str">
        <f>IF(InTutoring[[#This Row],[Student Full Name]]=" ","",COUNTIF(InTutoring[[#This Row],[Unit 2 Assessment]:[Unit 3 Post-Test 5]],"Yes"))</f>
        <v/>
      </c>
      <c r="AV158" s="107" t="str">
        <f>IF(InTutoring[[#This Row],[Student Full Name]]=" ","",COUNTIF(InTutoring[[#This Row],[Unit 3 Assessment]:[Unit 4 Post-Test 5]],"Yes"))</f>
        <v/>
      </c>
      <c r="AW158" s="107" t="str">
        <f>IF(InTutoring[[#This Row],[Student Full Name]]=" ","",COUNTIF(InTutoring[[#This Row],[Unit 4 Assessment]:[Unit 5 Post-Test 5]],"Yes"))</f>
        <v/>
      </c>
      <c r="AX158" s="107" t="str">
        <f>IF(InTutoring[[#This Row],[Student Full Name]]=" ","",COUNTIF(InTutoring[[#This Row],[Unit 5 Assessment]:[Unit 6 Post-Test 5]],"Yes"))</f>
        <v/>
      </c>
      <c r="AY158" s="107" t="str">
        <f>IF(InTutoring[[#This Row],[Student Full Name]]=" ","",IF(InTutoring[[#This Row],[Unit 1 Weeks in Tutoring]]&gt;0,"Yes","No"))</f>
        <v/>
      </c>
      <c r="AZ158" s="107" t="str">
        <f>IF(InTutoring[[#This Row],[Student Full Name]]=" ","",IF(InTutoring[[#This Row],[Unit 2 Weeks in Tutoring]]&gt;0,"Yes","No"))</f>
        <v/>
      </c>
      <c r="BA158" s="107" t="str">
        <f>IF(InTutoring[[#This Row],[Student Full Name]]=" ","",IF(InTutoring[[#This Row],[Unit 3 Weeks in Tutoring]]&gt;0,"Yes","No"))</f>
        <v/>
      </c>
      <c r="BB158" s="107" t="str">
        <f>IF(InTutoring[[#This Row],[Student Full Name]]=" ","",IF(InTutoring[[#This Row],[Unit 4 Weeks in Tutoring]]&gt;0,"Yes","No"))</f>
        <v/>
      </c>
      <c r="BC158" s="107" t="str">
        <f>IF(InTutoring[[#This Row],[Student Full Name]]=" ","",IF(InTutoring[[#This Row],[Unit 5 Weeks in Tutoring]]&gt;0,"Yes","No"))</f>
        <v/>
      </c>
      <c r="BD158" s="107" t="str">
        <f>IF(InTutoring[[#This Row],[Student Full Name]]=" ","",IF(InTutoring[[#This Row],[Unit 6 Weeks in Tutoring]]&gt;0,"Yes","No"))</f>
        <v/>
      </c>
      <c r="BE15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5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5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5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5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5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5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58" s="107" t="str">
        <f>IF(InTutoring[[#This Row],[Student Full Name]]=" ","",IF(COUNTIF(InTutoring[[#This Row],[Unit 1 Needed Tutoring]:[Unit 6 Needed Tutoring]],"Yes")&gt;0,"Yes","No"))</f>
        <v/>
      </c>
      <c r="BM15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5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59" spans="1:66" ht="14.25" x14ac:dyDescent="0.2">
      <c r="A159" s="40" t="str">
        <f>StudentInfo[[#This Row],[Student Full Name]]</f>
        <v xml:space="preserve"> </v>
      </c>
      <c r="B15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5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Benchmark]]&lt;=Settings!F163),"Yes","No"))))</f>
        <v/>
      </c>
      <c r="D15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5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5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5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5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5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5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5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5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5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5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5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5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5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5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5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5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5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5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5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5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5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5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5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5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5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5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5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5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5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5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5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5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5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5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5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5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5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5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5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5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59" s="107" t="str">
        <f>IF(InTutoring[[#This Row],[Student Full Name]]=" ","",COUNTIF(InTutoring[[#This Row],[BOY Benchmark]:[Unit 1 Post-Test 5]],"Yes"))</f>
        <v/>
      </c>
      <c r="AT159" s="107" t="str">
        <f>IF(InTutoring[[#This Row],[Student Full Name]]=" ","",COUNTIF(InTutoring[[#This Row],[Unit 1 Assessment]:[Unit 2 Post-Test 5]],"Yes"))</f>
        <v/>
      </c>
      <c r="AU159" s="107" t="str">
        <f>IF(InTutoring[[#This Row],[Student Full Name]]=" ","",COUNTIF(InTutoring[[#This Row],[Unit 2 Assessment]:[Unit 3 Post-Test 5]],"Yes"))</f>
        <v/>
      </c>
      <c r="AV159" s="107" t="str">
        <f>IF(InTutoring[[#This Row],[Student Full Name]]=" ","",COUNTIF(InTutoring[[#This Row],[Unit 3 Assessment]:[Unit 4 Post-Test 5]],"Yes"))</f>
        <v/>
      </c>
      <c r="AW159" s="107" t="str">
        <f>IF(InTutoring[[#This Row],[Student Full Name]]=" ","",COUNTIF(InTutoring[[#This Row],[Unit 4 Assessment]:[Unit 5 Post-Test 5]],"Yes"))</f>
        <v/>
      </c>
      <c r="AX159" s="107" t="str">
        <f>IF(InTutoring[[#This Row],[Student Full Name]]=" ","",COUNTIF(InTutoring[[#This Row],[Unit 5 Assessment]:[Unit 6 Post-Test 5]],"Yes"))</f>
        <v/>
      </c>
      <c r="AY159" s="107" t="str">
        <f>IF(InTutoring[[#This Row],[Student Full Name]]=" ","",IF(InTutoring[[#This Row],[Unit 1 Weeks in Tutoring]]&gt;0,"Yes","No"))</f>
        <v/>
      </c>
      <c r="AZ159" s="107" t="str">
        <f>IF(InTutoring[[#This Row],[Student Full Name]]=" ","",IF(InTutoring[[#This Row],[Unit 2 Weeks in Tutoring]]&gt;0,"Yes","No"))</f>
        <v/>
      </c>
      <c r="BA159" s="107" t="str">
        <f>IF(InTutoring[[#This Row],[Student Full Name]]=" ","",IF(InTutoring[[#This Row],[Unit 3 Weeks in Tutoring]]&gt;0,"Yes","No"))</f>
        <v/>
      </c>
      <c r="BB159" s="107" t="str">
        <f>IF(InTutoring[[#This Row],[Student Full Name]]=" ","",IF(InTutoring[[#This Row],[Unit 4 Weeks in Tutoring]]&gt;0,"Yes","No"))</f>
        <v/>
      </c>
      <c r="BC159" s="107" t="str">
        <f>IF(InTutoring[[#This Row],[Student Full Name]]=" ","",IF(InTutoring[[#This Row],[Unit 5 Weeks in Tutoring]]&gt;0,"Yes","No"))</f>
        <v/>
      </c>
      <c r="BD159" s="107" t="str">
        <f>IF(InTutoring[[#This Row],[Student Full Name]]=" ","",IF(InTutoring[[#This Row],[Unit 6 Weeks in Tutoring]]&gt;0,"Yes","No"))</f>
        <v/>
      </c>
      <c r="BE15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5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5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5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5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5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5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59" s="107" t="str">
        <f>IF(InTutoring[[#This Row],[Student Full Name]]=" ","",IF(COUNTIF(InTutoring[[#This Row],[Unit 1 Needed Tutoring]:[Unit 6 Needed Tutoring]],"Yes")&gt;0,"Yes","No"))</f>
        <v/>
      </c>
      <c r="BM15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5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60" spans="1:66" ht="14.25" x14ac:dyDescent="0.2">
      <c r="A160" s="40" t="str">
        <f>StudentInfo[[#This Row],[Student Full Name]]</f>
        <v xml:space="preserve"> </v>
      </c>
      <c r="B16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6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Benchmark]]&lt;=Settings!F164),"Yes","No"))))</f>
        <v/>
      </c>
      <c r="D16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6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6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6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6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6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6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6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6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6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6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6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6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6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6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6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6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6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6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6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6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6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6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6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6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6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6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6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6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6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6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6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6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6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6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6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6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6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6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6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6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60" s="107" t="str">
        <f>IF(InTutoring[[#This Row],[Student Full Name]]=" ","",COUNTIF(InTutoring[[#This Row],[BOY Benchmark]:[Unit 1 Post-Test 5]],"Yes"))</f>
        <v/>
      </c>
      <c r="AT160" s="107" t="str">
        <f>IF(InTutoring[[#This Row],[Student Full Name]]=" ","",COUNTIF(InTutoring[[#This Row],[Unit 1 Assessment]:[Unit 2 Post-Test 5]],"Yes"))</f>
        <v/>
      </c>
      <c r="AU160" s="107" t="str">
        <f>IF(InTutoring[[#This Row],[Student Full Name]]=" ","",COUNTIF(InTutoring[[#This Row],[Unit 2 Assessment]:[Unit 3 Post-Test 5]],"Yes"))</f>
        <v/>
      </c>
      <c r="AV160" s="107" t="str">
        <f>IF(InTutoring[[#This Row],[Student Full Name]]=" ","",COUNTIF(InTutoring[[#This Row],[Unit 3 Assessment]:[Unit 4 Post-Test 5]],"Yes"))</f>
        <v/>
      </c>
      <c r="AW160" s="107" t="str">
        <f>IF(InTutoring[[#This Row],[Student Full Name]]=" ","",COUNTIF(InTutoring[[#This Row],[Unit 4 Assessment]:[Unit 5 Post-Test 5]],"Yes"))</f>
        <v/>
      </c>
      <c r="AX160" s="107" t="str">
        <f>IF(InTutoring[[#This Row],[Student Full Name]]=" ","",COUNTIF(InTutoring[[#This Row],[Unit 5 Assessment]:[Unit 6 Post-Test 5]],"Yes"))</f>
        <v/>
      </c>
      <c r="AY160" s="107" t="str">
        <f>IF(InTutoring[[#This Row],[Student Full Name]]=" ","",IF(InTutoring[[#This Row],[Unit 1 Weeks in Tutoring]]&gt;0,"Yes","No"))</f>
        <v/>
      </c>
      <c r="AZ160" s="107" t="str">
        <f>IF(InTutoring[[#This Row],[Student Full Name]]=" ","",IF(InTutoring[[#This Row],[Unit 2 Weeks in Tutoring]]&gt;0,"Yes","No"))</f>
        <v/>
      </c>
      <c r="BA160" s="107" t="str">
        <f>IF(InTutoring[[#This Row],[Student Full Name]]=" ","",IF(InTutoring[[#This Row],[Unit 3 Weeks in Tutoring]]&gt;0,"Yes","No"))</f>
        <v/>
      </c>
      <c r="BB160" s="107" t="str">
        <f>IF(InTutoring[[#This Row],[Student Full Name]]=" ","",IF(InTutoring[[#This Row],[Unit 4 Weeks in Tutoring]]&gt;0,"Yes","No"))</f>
        <v/>
      </c>
      <c r="BC160" s="107" t="str">
        <f>IF(InTutoring[[#This Row],[Student Full Name]]=" ","",IF(InTutoring[[#This Row],[Unit 5 Weeks in Tutoring]]&gt;0,"Yes","No"))</f>
        <v/>
      </c>
      <c r="BD160" s="107" t="str">
        <f>IF(InTutoring[[#This Row],[Student Full Name]]=" ","",IF(InTutoring[[#This Row],[Unit 6 Weeks in Tutoring]]&gt;0,"Yes","No"))</f>
        <v/>
      </c>
      <c r="BE16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6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6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6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6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6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6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60" s="107" t="str">
        <f>IF(InTutoring[[#This Row],[Student Full Name]]=" ","",IF(COUNTIF(InTutoring[[#This Row],[Unit 1 Needed Tutoring]:[Unit 6 Needed Tutoring]],"Yes")&gt;0,"Yes","No"))</f>
        <v/>
      </c>
      <c r="BM16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6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61" spans="1:66" ht="14.25" x14ac:dyDescent="0.2">
      <c r="A161" s="40" t="str">
        <f>StudentInfo[[#This Row],[Student Full Name]]</f>
        <v xml:space="preserve"> </v>
      </c>
      <c r="B16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6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Benchmark]]&lt;=Settings!F165),"Yes","No"))))</f>
        <v/>
      </c>
      <c r="D16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6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6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6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6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6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6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6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6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6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6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6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6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6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6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6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6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6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6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6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6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6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6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6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6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6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6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6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6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6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6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6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6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6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6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6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6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6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6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6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6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61" s="107" t="str">
        <f>IF(InTutoring[[#This Row],[Student Full Name]]=" ","",COUNTIF(InTutoring[[#This Row],[BOY Benchmark]:[Unit 1 Post-Test 5]],"Yes"))</f>
        <v/>
      </c>
      <c r="AT161" s="107" t="str">
        <f>IF(InTutoring[[#This Row],[Student Full Name]]=" ","",COUNTIF(InTutoring[[#This Row],[Unit 1 Assessment]:[Unit 2 Post-Test 5]],"Yes"))</f>
        <v/>
      </c>
      <c r="AU161" s="107" t="str">
        <f>IF(InTutoring[[#This Row],[Student Full Name]]=" ","",COUNTIF(InTutoring[[#This Row],[Unit 2 Assessment]:[Unit 3 Post-Test 5]],"Yes"))</f>
        <v/>
      </c>
      <c r="AV161" s="107" t="str">
        <f>IF(InTutoring[[#This Row],[Student Full Name]]=" ","",COUNTIF(InTutoring[[#This Row],[Unit 3 Assessment]:[Unit 4 Post-Test 5]],"Yes"))</f>
        <v/>
      </c>
      <c r="AW161" s="107" t="str">
        <f>IF(InTutoring[[#This Row],[Student Full Name]]=" ","",COUNTIF(InTutoring[[#This Row],[Unit 4 Assessment]:[Unit 5 Post-Test 5]],"Yes"))</f>
        <v/>
      </c>
      <c r="AX161" s="107" t="str">
        <f>IF(InTutoring[[#This Row],[Student Full Name]]=" ","",COUNTIF(InTutoring[[#This Row],[Unit 5 Assessment]:[Unit 6 Post-Test 5]],"Yes"))</f>
        <v/>
      </c>
      <c r="AY161" s="107" t="str">
        <f>IF(InTutoring[[#This Row],[Student Full Name]]=" ","",IF(InTutoring[[#This Row],[Unit 1 Weeks in Tutoring]]&gt;0,"Yes","No"))</f>
        <v/>
      </c>
      <c r="AZ161" s="107" t="str">
        <f>IF(InTutoring[[#This Row],[Student Full Name]]=" ","",IF(InTutoring[[#This Row],[Unit 2 Weeks in Tutoring]]&gt;0,"Yes","No"))</f>
        <v/>
      </c>
      <c r="BA161" s="107" t="str">
        <f>IF(InTutoring[[#This Row],[Student Full Name]]=" ","",IF(InTutoring[[#This Row],[Unit 3 Weeks in Tutoring]]&gt;0,"Yes","No"))</f>
        <v/>
      </c>
      <c r="BB161" s="107" t="str">
        <f>IF(InTutoring[[#This Row],[Student Full Name]]=" ","",IF(InTutoring[[#This Row],[Unit 4 Weeks in Tutoring]]&gt;0,"Yes","No"))</f>
        <v/>
      </c>
      <c r="BC161" s="107" t="str">
        <f>IF(InTutoring[[#This Row],[Student Full Name]]=" ","",IF(InTutoring[[#This Row],[Unit 5 Weeks in Tutoring]]&gt;0,"Yes","No"))</f>
        <v/>
      </c>
      <c r="BD161" s="107" t="str">
        <f>IF(InTutoring[[#This Row],[Student Full Name]]=" ","",IF(InTutoring[[#This Row],[Unit 6 Weeks in Tutoring]]&gt;0,"Yes","No"))</f>
        <v/>
      </c>
      <c r="BE16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6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6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6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6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6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6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61" s="107" t="str">
        <f>IF(InTutoring[[#This Row],[Student Full Name]]=" ","",IF(COUNTIF(InTutoring[[#This Row],[Unit 1 Needed Tutoring]:[Unit 6 Needed Tutoring]],"Yes")&gt;0,"Yes","No"))</f>
        <v/>
      </c>
      <c r="BM16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6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62" spans="1:66" ht="14.25" x14ac:dyDescent="0.2">
      <c r="A162" s="40" t="str">
        <f>StudentInfo[[#This Row],[Student Full Name]]</f>
        <v xml:space="preserve"> </v>
      </c>
      <c r="B16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6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Benchmark]]&lt;=Settings!F166),"Yes","No"))))</f>
        <v/>
      </c>
      <c r="D16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6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6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6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6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6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6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6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6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6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6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6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6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6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6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6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6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6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6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6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6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6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6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6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6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6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6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6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6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6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6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6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6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6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6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6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6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6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6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6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6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62" s="107" t="str">
        <f>IF(InTutoring[[#This Row],[Student Full Name]]=" ","",COUNTIF(InTutoring[[#This Row],[BOY Benchmark]:[Unit 1 Post-Test 5]],"Yes"))</f>
        <v/>
      </c>
      <c r="AT162" s="107" t="str">
        <f>IF(InTutoring[[#This Row],[Student Full Name]]=" ","",COUNTIF(InTutoring[[#This Row],[Unit 1 Assessment]:[Unit 2 Post-Test 5]],"Yes"))</f>
        <v/>
      </c>
      <c r="AU162" s="107" t="str">
        <f>IF(InTutoring[[#This Row],[Student Full Name]]=" ","",COUNTIF(InTutoring[[#This Row],[Unit 2 Assessment]:[Unit 3 Post-Test 5]],"Yes"))</f>
        <v/>
      </c>
      <c r="AV162" s="107" t="str">
        <f>IF(InTutoring[[#This Row],[Student Full Name]]=" ","",COUNTIF(InTutoring[[#This Row],[Unit 3 Assessment]:[Unit 4 Post-Test 5]],"Yes"))</f>
        <v/>
      </c>
      <c r="AW162" s="107" t="str">
        <f>IF(InTutoring[[#This Row],[Student Full Name]]=" ","",COUNTIF(InTutoring[[#This Row],[Unit 4 Assessment]:[Unit 5 Post-Test 5]],"Yes"))</f>
        <v/>
      </c>
      <c r="AX162" s="107" t="str">
        <f>IF(InTutoring[[#This Row],[Student Full Name]]=" ","",COUNTIF(InTutoring[[#This Row],[Unit 5 Assessment]:[Unit 6 Post-Test 5]],"Yes"))</f>
        <v/>
      </c>
      <c r="AY162" s="107" t="str">
        <f>IF(InTutoring[[#This Row],[Student Full Name]]=" ","",IF(InTutoring[[#This Row],[Unit 1 Weeks in Tutoring]]&gt;0,"Yes","No"))</f>
        <v/>
      </c>
      <c r="AZ162" s="107" t="str">
        <f>IF(InTutoring[[#This Row],[Student Full Name]]=" ","",IF(InTutoring[[#This Row],[Unit 2 Weeks in Tutoring]]&gt;0,"Yes","No"))</f>
        <v/>
      </c>
      <c r="BA162" s="107" t="str">
        <f>IF(InTutoring[[#This Row],[Student Full Name]]=" ","",IF(InTutoring[[#This Row],[Unit 3 Weeks in Tutoring]]&gt;0,"Yes","No"))</f>
        <v/>
      </c>
      <c r="BB162" s="107" t="str">
        <f>IF(InTutoring[[#This Row],[Student Full Name]]=" ","",IF(InTutoring[[#This Row],[Unit 4 Weeks in Tutoring]]&gt;0,"Yes","No"))</f>
        <v/>
      </c>
      <c r="BC162" s="107" t="str">
        <f>IF(InTutoring[[#This Row],[Student Full Name]]=" ","",IF(InTutoring[[#This Row],[Unit 5 Weeks in Tutoring]]&gt;0,"Yes","No"))</f>
        <v/>
      </c>
      <c r="BD162" s="107" t="str">
        <f>IF(InTutoring[[#This Row],[Student Full Name]]=" ","",IF(InTutoring[[#This Row],[Unit 6 Weeks in Tutoring]]&gt;0,"Yes","No"))</f>
        <v/>
      </c>
      <c r="BE16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6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6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6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6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6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6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62" s="107" t="str">
        <f>IF(InTutoring[[#This Row],[Student Full Name]]=" ","",IF(COUNTIF(InTutoring[[#This Row],[Unit 1 Needed Tutoring]:[Unit 6 Needed Tutoring]],"Yes")&gt;0,"Yes","No"))</f>
        <v/>
      </c>
      <c r="BM16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6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63" spans="1:66" ht="14.25" x14ac:dyDescent="0.2">
      <c r="A163" s="40" t="str">
        <f>StudentInfo[[#This Row],[Student Full Name]]</f>
        <v xml:space="preserve"> </v>
      </c>
      <c r="B16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6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Benchmark]]&lt;=Settings!F167),"Yes","No"))))</f>
        <v/>
      </c>
      <c r="D16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6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6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6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6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6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6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6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6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6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6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6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6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6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6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6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6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6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6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6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6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6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6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6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6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6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6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6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6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6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6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6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6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6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6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6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6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6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6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6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6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63" s="107" t="str">
        <f>IF(InTutoring[[#This Row],[Student Full Name]]=" ","",COUNTIF(InTutoring[[#This Row],[BOY Benchmark]:[Unit 1 Post-Test 5]],"Yes"))</f>
        <v/>
      </c>
      <c r="AT163" s="107" t="str">
        <f>IF(InTutoring[[#This Row],[Student Full Name]]=" ","",COUNTIF(InTutoring[[#This Row],[Unit 1 Assessment]:[Unit 2 Post-Test 5]],"Yes"))</f>
        <v/>
      </c>
      <c r="AU163" s="107" t="str">
        <f>IF(InTutoring[[#This Row],[Student Full Name]]=" ","",COUNTIF(InTutoring[[#This Row],[Unit 2 Assessment]:[Unit 3 Post-Test 5]],"Yes"))</f>
        <v/>
      </c>
      <c r="AV163" s="107" t="str">
        <f>IF(InTutoring[[#This Row],[Student Full Name]]=" ","",COUNTIF(InTutoring[[#This Row],[Unit 3 Assessment]:[Unit 4 Post-Test 5]],"Yes"))</f>
        <v/>
      </c>
      <c r="AW163" s="107" t="str">
        <f>IF(InTutoring[[#This Row],[Student Full Name]]=" ","",COUNTIF(InTutoring[[#This Row],[Unit 4 Assessment]:[Unit 5 Post-Test 5]],"Yes"))</f>
        <v/>
      </c>
      <c r="AX163" s="107" t="str">
        <f>IF(InTutoring[[#This Row],[Student Full Name]]=" ","",COUNTIF(InTutoring[[#This Row],[Unit 5 Assessment]:[Unit 6 Post-Test 5]],"Yes"))</f>
        <v/>
      </c>
      <c r="AY163" s="107" t="str">
        <f>IF(InTutoring[[#This Row],[Student Full Name]]=" ","",IF(InTutoring[[#This Row],[Unit 1 Weeks in Tutoring]]&gt;0,"Yes","No"))</f>
        <v/>
      </c>
      <c r="AZ163" s="107" t="str">
        <f>IF(InTutoring[[#This Row],[Student Full Name]]=" ","",IF(InTutoring[[#This Row],[Unit 2 Weeks in Tutoring]]&gt;0,"Yes","No"))</f>
        <v/>
      </c>
      <c r="BA163" s="107" t="str">
        <f>IF(InTutoring[[#This Row],[Student Full Name]]=" ","",IF(InTutoring[[#This Row],[Unit 3 Weeks in Tutoring]]&gt;0,"Yes","No"))</f>
        <v/>
      </c>
      <c r="BB163" s="107" t="str">
        <f>IF(InTutoring[[#This Row],[Student Full Name]]=" ","",IF(InTutoring[[#This Row],[Unit 4 Weeks in Tutoring]]&gt;0,"Yes","No"))</f>
        <v/>
      </c>
      <c r="BC163" s="107" t="str">
        <f>IF(InTutoring[[#This Row],[Student Full Name]]=" ","",IF(InTutoring[[#This Row],[Unit 5 Weeks in Tutoring]]&gt;0,"Yes","No"))</f>
        <v/>
      </c>
      <c r="BD163" s="107" t="str">
        <f>IF(InTutoring[[#This Row],[Student Full Name]]=" ","",IF(InTutoring[[#This Row],[Unit 6 Weeks in Tutoring]]&gt;0,"Yes","No"))</f>
        <v/>
      </c>
      <c r="BE16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6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6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6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6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6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6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63" s="107" t="str">
        <f>IF(InTutoring[[#This Row],[Student Full Name]]=" ","",IF(COUNTIF(InTutoring[[#This Row],[Unit 1 Needed Tutoring]:[Unit 6 Needed Tutoring]],"Yes")&gt;0,"Yes","No"))</f>
        <v/>
      </c>
      <c r="BM16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6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64" spans="1:66" ht="14.25" x14ac:dyDescent="0.2">
      <c r="A164" s="40" t="str">
        <f>StudentInfo[[#This Row],[Student Full Name]]</f>
        <v xml:space="preserve"> </v>
      </c>
      <c r="B16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6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Benchmark]]&lt;=Settings!F168),"Yes","No"))))</f>
        <v/>
      </c>
      <c r="D16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6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6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6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6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6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6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6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6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6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6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6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6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6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6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6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6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6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6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6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6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6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6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6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6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6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6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6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6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6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6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6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6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6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6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6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6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6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6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6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6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64" s="107" t="str">
        <f>IF(InTutoring[[#This Row],[Student Full Name]]=" ","",COUNTIF(InTutoring[[#This Row],[BOY Benchmark]:[Unit 1 Post-Test 5]],"Yes"))</f>
        <v/>
      </c>
      <c r="AT164" s="107" t="str">
        <f>IF(InTutoring[[#This Row],[Student Full Name]]=" ","",COUNTIF(InTutoring[[#This Row],[Unit 1 Assessment]:[Unit 2 Post-Test 5]],"Yes"))</f>
        <v/>
      </c>
      <c r="AU164" s="107" t="str">
        <f>IF(InTutoring[[#This Row],[Student Full Name]]=" ","",COUNTIF(InTutoring[[#This Row],[Unit 2 Assessment]:[Unit 3 Post-Test 5]],"Yes"))</f>
        <v/>
      </c>
      <c r="AV164" s="107" t="str">
        <f>IF(InTutoring[[#This Row],[Student Full Name]]=" ","",COUNTIF(InTutoring[[#This Row],[Unit 3 Assessment]:[Unit 4 Post-Test 5]],"Yes"))</f>
        <v/>
      </c>
      <c r="AW164" s="107" t="str">
        <f>IF(InTutoring[[#This Row],[Student Full Name]]=" ","",COUNTIF(InTutoring[[#This Row],[Unit 4 Assessment]:[Unit 5 Post-Test 5]],"Yes"))</f>
        <v/>
      </c>
      <c r="AX164" s="107" t="str">
        <f>IF(InTutoring[[#This Row],[Student Full Name]]=" ","",COUNTIF(InTutoring[[#This Row],[Unit 5 Assessment]:[Unit 6 Post-Test 5]],"Yes"))</f>
        <v/>
      </c>
      <c r="AY164" s="107" t="str">
        <f>IF(InTutoring[[#This Row],[Student Full Name]]=" ","",IF(InTutoring[[#This Row],[Unit 1 Weeks in Tutoring]]&gt;0,"Yes","No"))</f>
        <v/>
      </c>
      <c r="AZ164" s="107" t="str">
        <f>IF(InTutoring[[#This Row],[Student Full Name]]=" ","",IF(InTutoring[[#This Row],[Unit 2 Weeks in Tutoring]]&gt;0,"Yes","No"))</f>
        <v/>
      </c>
      <c r="BA164" s="107" t="str">
        <f>IF(InTutoring[[#This Row],[Student Full Name]]=" ","",IF(InTutoring[[#This Row],[Unit 3 Weeks in Tutoring]]&gt;0,"Yes","No"))</f>
        <v/>
      </c>
      <c r="BB164" s="107" t="str">
        <f>IF(InTutoring[[#This Row],[Student Full Name]]=" ","",IF(InTutoring[[#This Row],[Unit 4 Weeks in Tutoring]]&gt;0,"Yes","No"))</f>
        <v/>
      </c>
      <c r="BC164" s="107" t="str">
        <f>IF(InTutoring[[#This Row],[Student Full Name]]=" ","",IF(InTutoring[[#This Row],[Unit 5 Weeks in Tutoring]]&gt;0,"Yes","No"))</f>
        <v/>
      </c>
      <c r="BD164" s="107" t="str">
        <f>IF(InTutoring[[#This Row],[Student Full Name]]=" ","",IF(InTutoring[[#This Row],[Unit 6 Weeks in Tutoring]]&gt;0,"Yes","No"))</f>
        <v/>
      </c>
      <c r="BE16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6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6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6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6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6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6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64" s="107" t="str">
        <f>IF(InTutoring[[#This Row],[Student Full Name]]=" ","",IF(COUNTIF(InTutoring[[#This Row],[Unit 1 Needed Tutoring]:[Unit 6 Needed Tutoring]],"Yes")&gt;0,"Yes","No"))</f>
        <v/>
      </c>
      <c r="BM16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6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65" spans="1:66" ht="14.25" x14ac:dyDescent="0.2">
      <c r="A165" s="40" t="str">
        <f>StudentInfo[[#This Row],[Student Full Name]]</f>
        <v xml:space="preserve"> </v>
      </c>
      <c r="B16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6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Benchmark]]&lt;=Settings!F169),"Yes","No"))))</f>
        <v/>
      </c>
      <c r="D16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6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6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6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6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6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6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6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6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6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6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6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6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6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6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6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6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6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6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6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6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6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6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6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6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6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6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6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6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6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6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6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6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6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6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6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6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6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6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6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6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65" s="107" t="str">
        <f>IF(InTutoring[[#This Row],[Student Full Name]]=" ","",COUNTIF(InTutoring[[#This Row],[BOY Benchmark]:[Unit 1 Post-Test 5]],"Yes"))</f>
        <v/>
      </c>
      <c r="AT165" s="107" t="str">
        <f>IF(InTutoring[[#This Row],[Student Full Name]]=" ","",COUNTIF(InTutoring[[#This Row],[Unit 1 Assessment]:[Unit 2 Post-Test 5]],"Yes"))</f>
        <v/>
      </c>
      <c r="AU165" s="107" t="str">
        <f>IF(InTutoring[[#This Row],[Student Full Name]]=" ","",COUNTIF(InTutoring[[#This Row],[Unit 2 Assessment]:[Unit 3 Post-Test 5]],"Yes"))</f>
        <v/>
      </c>
      <c r="AV165" s="107" t="str">
        <f>IF(InTutoring[[#This Row],[Student Full Name]]=" ","",COUNTIF(InTutoring[[#This Row],[Unit 3 Assessment]:[Unit 4 Post-Test 5]],"Yes"))</f>
        <v/>
      </c>
      <c r="AW165" s="107" t="str">
        <f>IF(InTutoring[[#This Row],[Student Full Name]]=" ","",COUNTIF(InTutoring[[#This Row],[Unit 4 Assessment]:[Unit 5 Post-Test 5]],"Yes"))</f>
        <v/>
      </c>
      <c r="AX165" s="107" t="str">
        <f>IF(InTutoring[[#This Row],[Student Full Name]]=" ","",COUNTIF(InTutoring[[#This Row],[Unit 5 Assessment]:[Unit 6 Post-Test 5]],"Yes"))</f>
        <v/>
      </c>
      <c r="AY165" s="107" t="str">
        <f>IF(InTutoring[[#This Row],[Student Full Name]]=" ","",IF(InTutoring[[#This Row],[Unit 1 Weeks in Tutoring]]&gt;0,"Yes","No"))</f>
        <v/>
      </c>
      <c r="AZ165" s="107" t="str">
        <f>IF(InTutoring[[#This Row],[Student Full Name]]=" ","",IF(InTutoring[[#This Row],[Unit 2 Weeks in Tutoring]]&gt;0,"Yes","No"))</f>
        <v/>
      </c>
      <c r="BA165" s="107" t="str">
        <f>IF(InTutoring[[#This Row],[Student Full Name]]=" ","",IF(InTutoring[[#This Row],[Unit 3 Weeks in Tutoring]]&gt;0,"Yes","No"))</f>
        <v/>
      </c>
      <c r="BB165" s="107" t="str">
        <f>IF(InTutoring[[#This Row],[Student Full Name]]=" ","",IF(InTutoring[[#This Row],[Unit 4 Weeks in Tutoring]]&gt;0,"Yes","No"))</f>
        <v/>
      </c>
      <c r="BC165" s="107" t="str">
        <f>IF(InTutoring[[#This Row],[Student Full Name]]=" ","",IF(InTutoring[[#This Row],[Unit 5 Weeks in Tutoring]]&gt;0,"Yes","No"))</f>
        <v/>
      </c>
      <c r="BD165" s="107" t="str">
        <f>IF(InTutoring[[#This Row],[Student Full Name]]=" ","",IF(InTutoring[[#This Row],[Unit 6 Weeks in Tutoring]]&gt;0,"Yes","No"))</f>
        <v/>
      </c>
      <c r="BE16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6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6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6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6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6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6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65" s="107" t="str">
        <f>IF(InTutoring[[#This Row],[Student Full Name]]=" ","",IF(COUNTIF(InTutoring[[#This Row],[Unit 1 Needed Tutoring]:[Unit 6 Needed Tutoring]],"Yes")&gt;0,"Yes","No"))</f>
        <v/>
      </c>
      <c r="BM16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6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66" spans="1:66" ht="14.25" x14ac:dyDescent="0.2">
      <c r="A166" s="40" t="str">
        <f>StudentInfo[[#This Row],[Student Full Name]]</f>
        <v xml:space="preserve"> </v>
      </c>
      <c r="B16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6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Benchmark]]&lt;=Settings!F170),"Yes","No"))))</f>
        <v/>
      </c>
      <c r="D16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6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6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6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6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6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6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6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6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6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6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6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6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6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6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6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6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6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6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6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6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6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6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6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6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6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6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6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6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6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6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6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6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6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6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6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6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6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6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6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6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66" s="107" t="str">
        <f>IF(InTutoring[[#This Row],[Student Full Name]]=" ","",COUNTIF(InTutoring[[#This Row],[BOY Benchmark]:[Unit 1 Post-Test 5]],"Yes"))</f>
        <v/>
      </c>
      <c r="AT166" s="107" t="str">
        <f>IF(InTutoring[[#This Row],[Student Full Name]]=" ","",COUNTIF(InTutoring[[#This Row],[Unit 1 Assessment]:[Unit 2 Post-Test 5]],"Yes"))</f>
        <v/>
      </c>
      <c r="AU166" s="107" t="str">
        <f>IF(InTutoring[[#This Row],[Student Full Name]]=" ","",COUNTIF(InTutoring[[#This Row],[Unit 2 Assessment]:[Unit 3 Post-Test 5]],"Yes"))</f>
        <v/>
      </c>
      <c r="AV166" s="107" t="str">
        <f>IF(InTutoring[[#This Row],[Student Full Name]]=" ","",COUNTIF(InTutoring[[#This Row],[Unit 3 Assessment]:[Unit 4 Post-Test 5]],"Yes"))</f>
        <v/>
      </c>
      <c r="AW166" s="107" t="str">
        <f>IF(InTutoring[[#This Row],[Student Full Name]]=" ","",COUNTIF(InTutoring[[#This Row],[Unit 4 Assessment]:[Unit 5 Post-Test 5]],"Yes"))</f>
        <v/>
      </c>
      <c r="AX166" s="107" t="str">
        <f>IF(InTutoring[[#This Row],[Student Full Name]]=" ","",COUNTIF(InTutoring[[#This Row],[Unit 5 Assessment]:[Unit 6 Post-Test 5]],"Yes"))</f>
        <v/>
      </c>
      <c r="AY166" s="107" t="str">
        <f>IF(InTutoring[[#This Row],[Student Full Name]]=" ","",IF(InTutoring[[#This Row],[Unit 1 Weeks in Tutoring]]&gt;0,"Yes","No"))</f>
        <v/>
      </c>
      <c r="AZ166" s="107" t="str">
        <f>IF(InTutoring[[#This Row],[Student Full Name]]=" ","",IF(InTutoring[[#This Row],[Unit 2 Weeks in Tutoring]]&gt;0,"Yes","No"))</f>
        <v/>
      </c>
      <c r="BA166" s="107" t="str">
        <f>IF(InTutoring[[#This Row],[Student Full Name]]=" ","",IF(InTutoring[[#This Row],[Unit 3 Weeks in Tutoring]]&gt;0,"Yes","No"))</f>
        <v/>
      </c>
      <c r="BB166" s="107" t="str">
        <f>IF(InTutoring[[#This Row],[Student Full Name]]=" ","",IF(InTutoring[[#This Row],[Unit 4 Weeks in Tutoring]]&gt;0,"Yes","No"))</f>
        <v/>
      </c>
      <c r="BC166" s="107" t="str">
        <f>IF(InTutoring[[#This Row],[Student Full Name]]=" ","",IF(InTutoring[[#This Row],[Unit 5 Weeks in Tutoring]]&gt;0,"Yes","No"))</f>
        <v/>
      </c>
      <c r="BD166" s="107" t="str">
        <f>IF(InTutoring[[#This Row],[Student Full Name]]=" ","",IF(InTutoring[[#This Row],[Unit 6 Weeks in Tutoring]]&gt;0,"Yes","No"))</f>
        <v/>
      </c>
      <c r="BE16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6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6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6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6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6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6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66" s="107" t="str">
        <f>IF(InTutoring[[#This Row],[Student Full Name]]=" ","",IF(COUNTIF(InTutoring[[#This Row],[Unit 1 Needed Tutoring]:[Unit 6 Needed Tutoring]],"Yes")&gt;0,"Yes","No"))</f>
        <v/>
      </c>
      <c r="BM16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6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67" spans="1:66" ht="14.25" x14ac:dyDescent="0.2">
      <c r="A167" s="40" t="str">
        <f>StudentInfo[[#This Row],[Student Full Name]]</f>
        <v xml:space="preserve"> </v>
      </c>
      <c r="B16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6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Benchmark]]&lt;=Settings!F171),"Yes","No"))))</f>
        <v/>
      </c>
      <c r="D16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6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6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6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6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6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6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6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6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6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6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6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6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6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6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6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6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6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6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6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6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6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6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6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6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6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6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6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6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6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6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6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6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6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6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6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6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6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6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6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6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67" s="107" t="str">
        <f>IF(InTutoring[[#This Row],[Student Full Name]]=" ","",COUNTIF(InTutoring[[#This Row],[BOY Benchmark]:[Unit 1 Post-Test 5]],"Yes"))</f>
        <v/>
      </c>
      <c r="AT167" s="107" t="str">
        <f>IF(InTutoring[[#This Row],[Student Full Name]]=" ","",COUNTIF(InTutoring[[#This Row],[Unit 1 Assessment]:[Unit 2 Post-Test 5]],"Yes"))</f>
        <v/>
      </c>
      <c r="AU167" s="107" t="str">
        <f>IF(InTutoring[[#This Row],[Student Full Name]]=" ","",COUNTIF(InTutoring[[#This Row],[Unit 2 Assessment]:[Unit 3 Post-Test 5]],"Yes"))</f>
        <v/>
      </c>
      <c r="AV167" s="107" t="str">
        <f>IF(InTutoring[[#This Row],[Student Full Name]]=" ","",COUNTIF(InTutoring[[#This Row],[Unit 3 Assessment]:[Unit 4 Post-Test 5]],"Yes"))</f>
        <v/>
      </c>
      <c r="AW167" s="107" t="str">
        <f>IF(InTutoring[[#This Row],[Student Full Name]]=" ","",COUNTIF(InTutoring[[#This Row],[Unit 4 Assessment]:[Unit 5 Post-Test 5]],"Yes"))</f>
        <v/>
      </c>
      <c r="AX167" s="107" t="str">
        <f>IF(InTutoring[[#This Row],[Student Full Name]]=" ","",COUNTIF(InTutoring[[#This Row],[Unit 5 Assessment]:[Unit 6 Post-Test 5]],"Yes"))</f>
        <v/>
      </c>
      <c r="AY167" s="107" t="str">
        <f>IF(InTutoring[[#This Row],[Student Full Name]]=" ","",IF(InTutoring[[#This Row],[Unit 1 Weeks in Tutoring]]&gt;0,"Yes","No"))</f>
        <v/>
      </c>
      <c r="AZ167" s="107" t="str">
        <f>IF(InTutoring[[#This Row],[Student Full Name]]=" ","",IF(InTutoring[[#This Row],[Unit 2 Weeks in Tutoring]]&gt;0,"Yes","No"))</f>
        <v/>
      </c>
      <c r="BA167" s="107" t="str">
        <f>IF(InTutoring[[#This Row],[Student Full Name]]=" ","",IF(InTutoring[[#This Row],[Unit 3 Weeks in Tutoring]]&gt;0,"Yes","No"))</f>
        <v/>
      </c>
      <c r="BB167" s="107" t="str">
        <f>IF(InTutoring[[#This Row],[Student Full Name]]=" ","",IF(InTutoring[[#This Row],[Unit 4 Weeks in Tutoring]]&gt;0,"Yes","No"))</f>
        <v/>
      </c>
      <c r="BC167" s="107" t="str">
        <f>IF(InTutoring[[#This Row],[Student Full Name]]=" ","",IF(InTutoring[[#This Row],[Unit 5 Weeks in Tutoring]]&gt;0,"Yes","No"))</f>
        <v/>
      </c>
      <c r="BD167" s="107" t="str">
        <f>IF(InTutoring[[#This Row],[Student Full Name]]=" ","",IF(InTutoring[[#This Row],[Unit 6 Weeks in Tutoring]]&gt;0,"Yes","No"))</f>
        <v/>
      </c>
      <c r="BE16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6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6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6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6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6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6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67" s="107" t="str">
        <f>IF(InTutoring[[#This Row],[Student Full Name]]=" ","",IF(COUNTIF(InTutoring[[#This Row],[Unit 1 Needed Tutoring]:[Unit 6 Needed Tutoring]],"Yes")&gt;0,"Yes","No"))</f>
        <v/>
      </c>
      <c r="BM16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6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68" spans="1:66" ht="14.25" x14ac:dyDescent="0.2">
      <c r="A168" s="40" t="str">
        <f>StudentInfo[[#This Row],[Student Full Name]]</f>
        <v xml:space="preserve"> </v>
      </c>
      <c r="B16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6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Benchmark]]&lt;=Settings!F172),"Yes","No"))))</f>
        <v/>
      </c>
      <c r="D16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6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6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6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6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6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6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6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6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6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6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6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6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6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6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6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6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6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6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6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6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6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6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6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6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6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6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6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6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6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6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6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6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6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6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6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6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6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6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6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6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68" s="107" t="str">
        <f>IF(InTutoring[[#This Row],[Student Full Name]]=" ","",COUNTIF(InTutoring[[#This Row],[BOY Benchmark]:[Unit 1 Post-Test 5]],"Yes"))</f>
        <v/>
      </c>
      <c r="AT168" s="107" t="str">
        <f>IF(InTutoring[[#This Row],[Student Full Name]]=" ","",COUNTIF(InTutoring[[#This Row],[Unit 1 Assessment]:[Unit 2 Post-Test 5]],"Yes"))</f>
        <v/>
      </c>
      <c r="AU168" s="107" t="str">
        <f>IF(InTutoring[[#This Row],[Student Full Name]]=" ","",COUNTIF(InTutoring[[#This Row],[Unit 2 Assessment]:[Unit 3 Post-Test 5]],"Yes"))</f>
        <v/>
      </c>
      <c r="AV168" s="107" t="str">
        <f>IF(InTutoring[[#This Row],[Student Full Name]]=" ","",COUNTIF(InTutoring[[#This Row],[Unit 3 Assessment]:[Unit 4 Post-Test 5]],"Yes"))</f>
        <v/>
      </c>
      <c r="AW168" s="107" t="str">
        <f>IF(InTutoring[[#This Row],[Student Full Name]]=" ","",COUNTIF(InTutoring[[#This Row],[Unit 4 Assessment]:[Unit 5 Post-Test 5]],"Yes"))</f>
        <v/>
      </c>
      <c r="AX168" s="107" t="str">
        <f>IF(InTutoring[[#This Row],[Student Full Name]]=" ","",COUNTIF(InTutoring[[#This Row],[Unit 5 Assessment]:[Unit 6 Post-Test 5]],"Yes"))</f>
        <v/>
      </c>
      <c r="AY168" s="107" t="str">
        <f>IF(InTutoring[[#This Row],[Student Full Name]]=" ","",IF(InTutoring[[#This Row],[Unit 1 Weeks in Tutoring]]&gt;0,"Yes","No"))</f>
        <v/>
      </c>
      <c r="AZ168" s="107" t="str">
        <f>IF(InTutoring[[#This Row],[Student Full Name]]=" ","",IF(InTutoring[[#This Row],[Unit 2 Weeks in Tutoring]]&gt;0,"Yes","No"))</f>
        <v/>
      </c>
      <c r="BA168" s="107" t="str">
        <f>IF(InTutoring[[#This Row],[Student Full Name]]=" ","",IF(InTutoring[[#This Row],[Unit 3 Weeks in Tutoring]]&gt;0,"Yes","No"))</f>
        <v/>
      </c>
      <c r="BB168" s="107" t="str">
        <f>IF(InTutoring[[#This Row],[Student Full Name]]=" ","",IF(InTutoring[[#This Row],[Unit 4 Weeks in Tutoring]]&gt;0,"Yes","No"))</f>
        <v/>
      </c>
      <c r="BC168" s="107" t="str">
        <f>IF(InTutoring[[#This Row],[Student Full Name]]=" ","",IF(InTutoring[[#This Row],[Unit 5 Weeks in Tutoring]]&gt;0,"Yes","No"))</f>
        <v/>
      </c>
      <c r="BD168" s="107" t="str">
        <f>IF(InTutoring[[#This Row],[Student Full Name]]=" ","",IF(InTutoring[[#This Row],[Unit 6 Weeks in Tutoring]]&gt;0,"Yes","No"))</f>
        <v/>
      </c>
      <c r="BE16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6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6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6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6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6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6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68" s="107" t="str">
        <f>IF(InTutoring[[#This Row],[Student Full Name]]=" ","",IF(COUNTIF(InTutoring[[#This Row],[Unit 1 Needed Tutoring]:[Unit 6 Needed Tutoring]],"Yes")&gt;0,"Yes","No"))</f>
        <v/>
      </c>
      <c r="BM16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6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69" spans="1:66" ht="14.25" x14ac:dyDescent="0.2">
      <c r="A169" s="40" t="str">
        <f>StudentInfo[[#This Row],[Student Full Name]]</f>
        <v xml:space="preserve"> </v>
      </c>
      <c r="B16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6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Benchmark]]&lt;=Settings!F173),"Yes","No"))))</f>
        <v/>
      </c>
      <c r="D16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6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6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6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6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6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6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6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6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6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6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6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6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6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6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6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6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6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6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6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6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6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6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6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6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6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6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6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6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6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6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6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6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6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6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6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6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6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6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6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6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69" s="107" t="str">
        <f>IF(InTutoring[[#This Row],[Student Full Name]]=" ","",COUNTIF(InTutoring[[#This Row],[BOY Benchmark]:[Unit 1 Post-Test 5]],"Yes"))</f>
        <v/>
      </c>
      <c r="AT169" s="107" t="str">
        <f>IF(InTutoring[[#This Row],[Student Full Name]]=" ","",COUNTIF(InTutoring[[#This Row],[Unit 1 Assessment]:[Unit 2 Post-Test 5]],"Yes"))</f>
        <v/>
      </c>
      <c r="AU169" s="107" t="str">
        <f>IF(InTutoring[[#This Row],[Student Full Name]]=" ","",COUNTIF(InTutoring[[#This Row],[Unit 2 Assessment]:[Unit 3 Post-Test 5]],"Yes"))</f>
        <v/>
      </c>
      <c r="AV169" s="107" t="str">
        <f>IF(InTutoring[[#This Row],[Student Full Name]]=" ","",COUNTIF(InTutoring[[#This Row],[Unit 3 Assessment]:[Unit 4 Post-Test 5]],"Yes"))</f>
        <v/>
      </c>
      <c r="AW169" s="107" t="str">
        <f>IF(InTutoring[[#This Row],[Student Full Name]]=" ","",COUNTIF(InTutoring[[#This Row],[Unit 4 Assessment]:[Unit 5 Post-Test 5]],"Yes"))</f>
        <v/>
      </c>
      <c r="AX169" s="107" t="str">
        <f>IF(InTutoring[[#This Row],[Student Full Name]]=" ","",COUNTIF(InTutoring[[#This Row],[Unit 5 Assessment]:[Unit 6 Post-Test 5]],"Yes"))</f>
        <v/>
      </c>
      <c r="AY169" s="107" t="str">
        <f>IF(InTutoring[[#This Row],[Student Full Name]]=" ","",IF(InTutoring[[#This Row],[Unit 1 Weeks in Tutoring]]&gt;0,"Yes","No"))</f>
        <v/>
      </c>
      <c r="AZ169" s="107" t="str">
        <f>IF(InTutoring[[#This Row],[Student Full Name]]=" ","",IF(InTutoring[[#This Row],[Unit 2 Weeks in Tutoring]]&gt;0,"Yes","No"))</f>
        <v/>
      </c>
      <c r="BA169" s="107" t="str">
        <f>IF(InTutoring[[#This Row],[Student Full Name]]=" ","",IF(InTutoring[[#This Row],[Unit 3 Weeks in Tutoring]]&gt;0,"Yes","No"))</f>
        <v/>
      </c>
      <c r="BB169" s="107" t="str">
        <f>IF(InTutoring[[#This Row],[Student Full Name]]=" ","",IF(InTutoring[[#This Row],[Unit 4 Weeks in Tutoring]]&gt;0,"Yes","No"))</f>
        <v/>
      </c>
      <c r="BC169" s="107" t="str">
        <f>IF(InTutoring[[#This Row],[Student Full Name]]=" ","",IF(InTutoring[[#This Row],[Unit 5 Weeks in Tutoring]]&gt;0,"Yes","No"))</f>
        <v/>
      </c>
      <c r="BD169" s="107" t="str">
        <f>IF(InTutoring[[#This Row],[Student Full Name]]=" ","",IF(InTutoring[[#This Row],[Unit 6 Weeks in Tutoring]]&gt;0,"Yes","No"))</f>
        <v/>
      </c>
      <c r="BE16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6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6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6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6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6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6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69" s="107" t="str">
        <f>IF(InTutoring[[#This Row],[Student Full Name]]=" ","",IF(COUNTIF(InTutoring[[#This Row],[Unit 1 Needed Tutoring]:[Unit 6 Needed Tutoring]],"Yes")&gt;0,"Yes","No"))</f>
        <v/>
      </c>
      <c r="BM16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6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70" spans="1:66" ht="14.25" x14ac:dyDescent="0.2">
      <c r="A170" s="40" t="str">
        <f>StudentInfo[[#This Row],[Student Full Name]]</f>
        <v xml:space="preserve"> </v>
      </c>
      <c r="B17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7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Benchmark]]&lt;=Settings!F174),"Yes","No"))))</f>
        <v/>
      </c>
      <c r="D17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7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7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7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7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7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7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7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7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7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7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7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7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7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7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7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7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7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7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7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7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7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7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7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7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7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7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7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7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7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7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7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7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7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7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7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7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7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7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7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7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70" s="107" t="str">
        <f>IF(InTutoring[[#This Row],[Student Full Name]]=" ","",COUNTIF(InTutoring[[#This Row],[BOY Benchmark]:[Unit 1 Post-Test 5]],"Yes"))</f>
        <v/>
      </c>
      <c r="AT170" s="107" t="str">
        <f>IF(InTutoring[[#This Row],[Student Full Name]]=" ","",COUNTIF(InTutoring[[#This Row],[Unit 1 Assessment]:[Unit 2 Post-Test 5]],"Yes"))</f>
        <v/>
      </c>
      <c r="AU170" s="107" t="str">
        <f>IF(InTutoring[[#This Row],[Student Full Name]]=" ","",COUNTIF(InTutoring[[#This Row],[Unit 2 Assessment]:[Unit 3 Post-Test 5]],"Yes"))</f>
        <v/>
      </c>
      <c r="AV170" s="107" t="str">
        <f>IF(InTutoring[[#This Row],[Student Full Name]]=" ","",COUNTIF(InTutoring[[#This Row],[Unit 3 Assessment]:[Unit 4 Post-Test 5]],"Yes"))</f>
        <v/>
      </c>
      <c r="AW170" s="107" t="str">
        <f>IF(InTutoring[[#This Row],[Student Full Name]]=" ","",COUNTIF(InTutoring[[#This Row],[Unit 4 Assessment]:[Unit 5 Post-Test 5]],"Yes"))</f>
        <v/>
      </c>
      <c r="AX170" s="107" t="str">
        <f>IF(InTutoring[[#This Row],[Student Full Name]]=" ","",COUNTIF(InTutoring[[#This Row],[Unit 5 Assessment]:[Unit 6 Post-Test 5]],"Yes"))</f>
        <v/>
      </c>
      <c r="AY170" s="107" t="str">
        <f>IF(InTutoring[[#This Row],[Student Full Name]]=" ","",IF(InTutoring[[#This Row],[Unit 1 Weeks in Tutoring]]&gt;0,"Yes","No"))</f>
        <v/>
      </c>
      <c r="AZ170" s="107" t="str">
        <f>IF(InTutoring[[#This Row],[Student Full Name]]=" ","",IF(InTutoring[[#This Row],[Unit 2 Weeks in Tutoring]]&gt;0,"Yes","No"))</f>
        <v/>
      </c>
      <c r="BA170" s="107" t="str">
        <f>IF(InTutoring[[#This Row],[Student Full Name]]=" ","",IF(InTutoring[[#This Row],[Unit 3 Weeks in Tutoring]]&gt;0,"Yes","No"))</f>
        <v/>
      </c>
      <c r="BB170" s="107" t="str">
        <f>IF(InTutoring[[#This Row],[Student Full Name]]=" ","",IF(InTutoring[[#This Row],[Unit 4 Weeks in Tutoring]]&gt;0,"Yes","No"))</f>
        <v/>
      </c>
      <c r="BC170" s="107" t="str">
        <f>IF(InTutoring[[#This Row],[Student Full Name]]=" ","",IF(InTutoring[[#This Row],[Unit 5 Weeks in Tutoring]]&gt;0,"Yes","No"))</f>
        <v/>
      </c>
      <c r="BD170" s="107" t="str">
        <f>IF(InTutoring[[#This Row],[Student Full Name]]=" ","",IF(InTutoring[[#This Row],[Unit 6 Weeks in Tutoring]]&gt;0,"Yes","No"))</f>
        <v/>
      </c>
      <c r="BE17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7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7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7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7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7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7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70" s="107" t="str">
        <f>IF(InTutoring[[#This Row],[Student Full Name]]=" ","",IF(COUNTIF(InTutoring[[#This Row],[Unit 1 Needed Tutoring]:[Unit 6 Needed Tutoring]],"Yes")&gt;0,"Yes","No"))</f>
        <v/>
      </c>
      <c r="BM17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7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71" spans="1:66" ht="14.25" x14ac:dyDescent="0.2">
      <c r="A171" s="40" t="str">
        <f>StudentInfo[[#This Row],[Student Full Name]]</f>
        <v xml:space="preserve"> </v>
      </c>
      <c r="B17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7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Benchmark]]&lt;=Settings!F175),"Yes","No"))))</f>
        <v/>
      </c>
      <c r="D17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7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7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7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7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7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7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7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7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7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7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7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7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7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7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7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7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7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7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7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7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7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7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7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7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7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7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7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7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7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7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7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7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7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7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7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7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7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7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7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7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71" s="107" t="str">
        <f>IF(InTutoring[[#This Row],[Student Full Name]]=" ","",COUNTIF(InTutoring[[#This Row],[BOY Benchmark]:[Unit 1 Post-Test 5]],"Yes"))</f>
        <v/>
      </c>
      <c r="AT171" s="107" t="str">
        <f>IF(InTutoring[[#This Row],[Student Full Name]]=" ","",COUNTIF(InTutoring[[#This Row],[Unit 1 Assessment]:[Unit 2 Post-Test 5]],"Yes"))</f>
        <v/>
      </c>
      <c r="AU171" s="107" t="str">
        <f>IF(InTutoring[[#This Row],[Student Full Name]]=" ","",COUNTIF(InTutoring[[#This Row],[Unit 2 Assessment]:[Unit 3 Post-Test 5]],"Yes"))</f>
        <v/>
      </c>
      <c r="AV171" s="107" t="str">
        <f>IF(InTutoring[[#This Row],[Student Full Name]]=" ","",COUNTIF(InTutoring[[#This Row],[Unit 3 Assessment]:[Unit 4 Post-Test 5]],"Yes"))</f>
        <v/>
      </c>
      <c r="AW171" s="107" t="str">
        <f>IF(InTutoring[[#This Row],[Student Full Name]]=" ","",COUNTIF(InTutoring[[#This Row],[Unit 4 Assessment]:[Unit 5 Post-Test 5]],"Yes"))</f>
        <v/>
      </c>
      <c r="AX171" s="107" t="str">
        <f>IF(InTutoring[[#This Row],[Student Full Name]]=" ","",COUNTIF(InTutoring[[#This Row],[Unit 5 Assessment]:[Unit 6 Post-Test 5]],"Yes"))</f>
        <v/>
      </c>
      <c r="AY171" s="107" t="str">
        <f>IF(InTutoring[[#This Row],[Student Full Name]]=" ","",IF(InTutoring[[#This Row],[Unit 1 Weeks in Tutoring]]&gt;0,"Yes","No"))</f>
        <v/>
      </c>
      <c r="AZ171" s="107" t="str">
        <f>IF(InTutoring[[#This Row],[Student Full Name]]=" ","",IF(InTutoring[[#This Row],[Unit 2 Weeks in Tutoring]]&gt;0,"Yes","No"))</f>
        <v/>
      </c>
      <c r="BA171" s="107" t="str">
        <f>IF(InTutoring[[#This Row],[Student Full Name]]=" ","",IF(InTutoring[[#This Row],[Unit 3 Weeks in Tutoring]]&gt;0,"Yes","No"))</f>
        <v/>
      </c>
      <c r="BB171" s="107" t="str">
        <f>IF(InTutoring[[#This Row],[Student Full Name]]=" ","",IF(InTutoring[[#This Row],[Unit 4 Weeks in Tutoring]]&gt;0,"Yes","No"))</f>
        <v/>
      </c>
      <c r="BC171" s="107" t="str">
        <f>IF(InTutoring[[#This Row],[Student Full Name]]=" ","",IF(InTutoring[[#This Row],[Unit 5 Weeks in Tutoring]]&gt;0,"Yes","No"))</f>
        <v/>
      </c>
      <c r="BD171" s="107" t="str">
        <f>IF(InTutoring[[#This Row],[Student Full Name]]=" ","",IF(InTutoring[[#This Row],[Unit 6 Weeks in Tutoring]]&gt;0,"Yes","No"))</f>
        <v/>
      </c>
      <c r="BE17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7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7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7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7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7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7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71" s="107" t="str">
        <f>IF(InTutoring[[#This Row],[Student Full Name]]=" ","",IF(COUNTIF(InTutoring[[#This Row],[Unit 1 Needed Tutoring]:[Unit 6 Needed Tutoring]],"Yes")&gt;0,"Yes","No"))</f>
        <v/>
      </c>
      <c r="BM17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7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72" spans="1:66" ht="14.25" x14ac:dyDescent="0.2">
      <c r="A172" s="40" t="str">
        <f>StudentInfo[[#This Row],[Student Full Name]]</f>
        <v xml:space="preserve"> </v>
      </c>
      <c r="B17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7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Benchmark]]&lt;=Settings!F176),"Yes","No"))))</f>
        <v/>
      </c>
      <c r="D17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7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7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7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7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7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7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7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7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7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7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7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7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7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7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7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7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7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7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7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7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7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7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7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7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7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7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7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7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7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7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7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7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7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7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7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7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7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7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7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7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72" s="107" t="str">
        <f>IF(InTutoring[[#This Row],[Student Full Name]]=" ","",COUNTIF(InTutoring[[#This Row],[BOY Benchmark]:[Unit 1 Post-Test 5]],"Yes"))</f>
        <v/>
      </c>
      <c r="AT172" s="107" t="str">
        <f>IF(InTutoring[[#This Row],[Student Full Name]]=" ","",COUNTIF(InTutoring[[#This Row],[Unit 1 Assessment]:[Unit 2 Post-Test 5]],"Yes"))</f>
        <v/>
      </c>
      <c r="AU172" s="107" t="str">
        <f>IF(InTutoring[[#This Row],[Student Full Name]]=" ","",COUNTIF(InTutoring[[#This Row],[Unit 2 Assessment]:[Unit 3 Post-Test 5]],"Yes"))</f>
        <v/>
      </c>
      <c r="AV172" s="107" t="str">
        <f>IF(InTutoring[[#This Row],[Student Full Name]]=" ","",COUNTIF(InTutoring[[#This Row],[Unit 3 Assessment]:[Unit 4 Post-Test 5]],"Yes"))</f>
        <v/>
      </c>
      <c r="AW172" s="107" t="str">
        <f>IF(InTutoring[[#This Row],[Student Full Name]]=" ","",COUNTIF(InTutoring[[#This Row],[Unit 4 Assessment]:[Unit 5 Post-Test 5]],"Yes"))</f>
        <v/>
      </c>
      <c r="AX172" s="107" t="str">
        <f>IF(InTutoring[[#This Row],[Student Full Name]]=" ","",COUNTIF(InTutoring[[#This Row],[Unit 5 Assessment]:[Unit 6 Post-Test 5]],"Yes"))</f>
        <v/>
      </c>
      <c r="AY172" s="107" t="str">
        <f>IF(InTutoring[[#This Row],[Student Full Name]]=" ","",IF(InTutoring[[#This Row],[Unit 1 Weeks in Tutoring]]&gt;0,"Yes","No"))</f>
        <v/>
      </c>
      <c r="AZ172" s="107" t="str">
        <f>IF(InTutoring[[#This Row],[Student Full Name]]=" ","",IF(InTutoring[[#This Row],[Unit 2 Weeks in Tutoring]]&gt;0,"Yes","No"))</f>
        <v/>
      </c>
      <c r="BA172" s="107" t="str">
        <f>IF(InTutoring[[#This Row],[Student Full Name]]=" ","",IF(InTutoring[[#This Row],[Unit 3 Weeks in Tutoring]]&gt;0,"Yes","No"))</f>
        <v/>
      </c>
      <c r="BB172" s="107" t="str">
        <f>IF(InTutoring[[#This Row],[Student Full Name]]=" ","",IF(InTutoring[[#This Row],[Unit 4 Weeks in Tutoring]]&gt;0,"Yes","No"))</f>
        <v/>
      </c>
      <c r="BC172" s="107" t="str">
        <f>IF(InTutoring[[#This Row],[Student Full Name]]=" ","",IF(InTutoring[[#This Row],[Unit 5 Weeks in Tutoring]]&gt;0,"Yes","No"))</f>
        <v/>
      </c>
      <c r="BD172" s="107" t="str">
        <f>IF(InTutoring[[#This Row],[Student Full Name]]=" ","",IF(InTutoring[[#This Row],[Unit 6 Weeks in Tutoring]]&gt;0,"Yes","No"))</f>
        <v/>
      </c>
      <c r="BE17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7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7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7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7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7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7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72" s="107" t="str">
        <f>IF(InTutoring[[#This Row],[Student Full Name]]=" ","",IF(COUNTIF(InTutoring[[#This Row],[Unit 1 Needed Tutoring]:[Unit 6 Needed Tutoring]],"Yes")&gt;0,"Yes","No"))</f>
        <v/>
      </c>
      <c r="BM17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7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73" spans="1:66" ht="14.25" x14ac:dyDescent="0.2">
      <c r="A173" s="40" t="str">
        <f>StudentInfo[[#This Row],[Student Full Name]]</f>
        <v xml:space="preserve"> </v>
      </c>
      <c r="B17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7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Benchmark]]&lt;=Settings!F177),"Yes","No"))))</f>
        <v/>
      </c>
      <c r="D17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7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7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7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7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7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7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7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7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7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7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7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7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7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7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7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7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7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7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7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7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7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7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7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7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7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7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7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7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7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7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7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7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7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7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7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7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7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7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7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7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73" s="107" t="str">
        <f>IF(InTutoring[[#This Row],[Student Full Name]]=" ","",COUNTIF(InTutoring[[#This Row],[BOY Benchmark]:[Unit 1 Post-Test 5]],"Yes"))</f>
        <v/>
      </c>
      <c r="AT173" s="107" t="str">
        <f>IF(InTutoring[[#This Row],[Student Full Name]]=" ","",COUNTIF(InTutoring[[#This Row],[Unit 1 Assessment]:[Unit 2 Post-Test 5]],"Yes"))</f>
        <v/>
      </c>
      <c r="AU173" s="107" t="str">
        <f>IF(InTutoring[[#This Row],[Student Full Name]]=" ","",COUNTIF(InTutoring[[#This Row],[Unit 2 Assessment]:[Unit 3 Post-Test 5]],"Yes"))</f>
        <v/>
      </c>
      <c r="AV173" s="107" t="str">
        <f>IF(InTutoring[[#This Row],[Student Full Name]]=" ","",COUNTIF(InTutoring[[#This Row],[Unit 3 Assessment]:[Unit 4 Post-Test 5]],"Yes"))</f>
        <v/>
      </c>
      <c r="AW173" s="107" t="str">
        <f>IF(InTutoring[[#This Row],[Student Full Name]]=" ","",COUNTIF(InTutoring[[#This Row],[Unit 4 Assessment]:[Unit 5 Post-Test 5]],"Yes"))</f>
        <v/>
      </c>
      <c r="AX173" s="107" t="str">
        <f>IF(InTutoring[[#This Row],[Student Full Name]]=" ","",COUNTIF(InTutoring[[#This Row],[Unit 5 Assessment]:[Unit 6 Post-Test 5]],"Yes"))</f>
        <v/>
      </c>
      <c r="AY173" s="107" t="str">
        <f>IF(InTutoring[[#This Row],[Student Full Name]]=" ","",IF(InTutoring[[#This Row],[Unit 1 Weeks in Tutoring]]&gt;0,"Yes","No"))</f>
        <v/>
      </c>
      <c r="AZ173" s="107" t="str">
        <f>IF(InTutoring[[#This Row],[Student Full Name]]=" ","",IF(InTutoring[[#This Row],[Unit 2 Weeks in Tutoring]]&gt;0,"Yes","No"))</f>
        <v/>
      </c>
      <c r="BA173" s="107" t="str">
        <f>IF(InTutoring[[#This Row],[Student Full Name]]=" ","",IF(InTutoring[[#This Row],[Unit 3 Weeks in Tutoring]]&gt;0,"Yes","No"))</f>
        <v/>
      </c>
      <c r="BB173" s="107" t="str">
        <f>IF(InTutoring[[#This Row],[Student Full Name]]=" ","",IF(InTutoring[[#This Row],[Unit 4 Weeks in Tutoring]]&gt;0,"Yes","No"))</f>
        <v/>
      </c>
      <c r="BC173" s="107" t="str">
        <f>IF(InTutoring[[#This Row],[Student Full Name]]=" ","",IF(InTutoring[[#This Row],[Unit 5 Weeks in Tutoring]]&gt;0,"Yes","No"))</f>
        <v/>
      </c>
      <c r="BD173" s="107" t="str">
        <f>IF(InTutoring[[#This Row],[Student Full Name]]=" ","",IF(InTutoring[[#This Row],[Unit 6 Weeks in Tutoring]]&gt;0,"Yes","No"))</f>
        <v/>
      </c>
      <c r="BE17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7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7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7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7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7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7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73" s="107" t="str">
        <f>IF(InTutoring[[#This Row],[Student Full Name]]=" ","",IF(COUNTIF(InTutoring[[#This Row],[Unit 1 Needed Tutoring]:[Unit 6 Needed Tutoring]],"Yes")&gt;0,"Yes","No"))</f>
        <v/>
      </c>
      <c r="BM17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7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74" spans="1:66" ht="14.25" x14ac:dyDescent="0.2">
      <c r="A174" s="40" t="str">
        <f>StudentInfo[[#This Row],[Student Full Name]]</f>
        <v xml:space="preserve"> </v>
      </c>
      <c r="B17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7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Benchmark]]&lt;=Settings!F178),"Yes","No"))))</f>
        <v/>
      </c>
      <c r="D17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7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7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7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7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7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7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7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7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7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7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7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7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7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7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7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7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7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7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7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7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7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7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7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7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7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7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7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7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7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7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7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7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7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7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7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7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7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7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7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7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74" s="107" t="str">
        <f>IF(InTutoring[[#This Row],[Student Full Name]]=" ","",COUNTIF(InTutoring[[#This Row],[BOY Benchmark]:[Unit 1 Post-Test 5]],"Yes"))</f>
        <v/>
      </c>
      <c r="AT174" s="107" t="str">
        <f>IF(InTutoring[[#This Row],[Student Full Name]]=" ","",COUNTIF(InTutoring[[#This Row],[Unit 1 Assessment]:[Unit 2 Post-Test 5]],"Yes"))</f>
        <v/>
      </c>
      <c r="AU174" s="107" t="str">
        <f>IF(InTutoring[[#This Row],[Student Full Name]]=" ","",COUNTIF(InTutoring[[#This Row],[Unit 2 Assessment]:[Unit 3 Post-Test 5]],"Yes"))</f>
        <v/>
      </c>
      <c r="AV174" s="107" t="str">
        <f>IF(InTutoring[[#This Row],[Student Full Name]]=" ","",COUNTIF(InTutoring[[#This Row],[Unit 3 Assessment]:[Unit 4 Post-Test 5]],"Yes"))</f>
        <v/>
      </c>
      <c r="AW174" s="107" t="str">
        <f>IF(InTutoring[[#This Row],[Student Full Name]]=" ","",COUNTIF(InTutoring[[#This Row],[Unit 4 Assessment]:[Unit 5 Post-Test 5]],"Yes"))</f>
        <v/>
      </c>
      <c r="AX174" s="107" t="str">
        <f>IF(InTutoring[[#This Row],[Student Full Name]]=" ","",COUNTIF(InTutoring[[#This Row],[Unit 5 Assessment]:[Unit 6 Post-Test 5]],"Yes"))</f>
        <v/>
      </c>
      <c r="AY174" s="107" t="str">
        <f>IF(InTutoring[[#This Row],[Student Full Name]]=" ","",IF(InTutoring[[#This Row],[Unit 1 Weeks in Tutoring]]&gt;0,"Yes","No"))</f>
        <v/>
      </c>
      <c r="AZ174" s="107" t="str">
        <f>IF(InTutoring[[#This Row],[Student Full Name]]=" ","",IF(InTutoring[[#This Row],[Unit 2 Weeks in Tutoring]]&gt;0,"Yes","No"))</f>
        <v/>
      </c>
      <c r="BA174" s="107" t="str">
        <f>IF(InTutoring[[#This Row],[Student Full Name]]=" ","",IF(InTutoring[[#This Row],[Unit 3 Weeks in Tutoring]]&gt;0,"Yes","No"))</f>
        <v/>
      </c>
      <c r="BB174" s="107" t="str">
        <f>IF(InTutoring[[#This Row],[Student Full Name]]=" ","",IF(InTutoring[[#This Row],[Unit 4 Weeks in Tutoring]]&gt;0,"Yes","No"))</f>
        <v/>
      </c>
      <c r="BC174" s="107" t="str">
        <f>IF(InTutoring[[#This Row],[Student Full Name]]=" ","",IF(InTutoring[[#This Row],[Unit 5 Weeks in Tutoring]]&gt;0,"Yes","No"))</f>
        <v/>
      </c>
      <c r="BD174" s="107" t="str">
        <f>IF(InTutoring[[#This Row],[Student Full Name]]=" ","",IF(InTutoring[[#This Row],[Unit 6 Weeks in Tutoring]]&gt;0,"Yes","No"))</f>
        <v/>
      </c>
      <c r="BE17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7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7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7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7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7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7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74" s="107" t="str">
        <f>IF(InTutoring[[#This Row],[Student Full Name]]=" ","",IF(COUNTIF(InTutoring[[#This Row],[Unit 1 Needed Tutoring]:[Unit 6 Needed Tutoring]],"Yes")&gt;0,"Yes","No"))</f>
        <v/>
      </c>
      <c r="BM17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7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75" spans="1:66" ht="14.25" x14ac:dyDescent="0.2">
      <c r="A175" s="40" t="str">
        <f>StudentInfo[[#This Row],[Student Full Name]]</f>
        <v xml:space="preserve"> </v>
      </c>
      <c r="B17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7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Benchmark]]&lt;=Settings!F179),"Yes","No"))))</f>
        <v/>
      </c>
      <c r="D17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7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7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7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7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7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7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7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7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7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7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7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7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7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7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7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7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7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7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7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7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7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7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7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7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7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7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7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7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7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7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7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7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7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7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7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7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7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7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7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7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75" s="107" t="str">
        <f>IF(InTutoring[[#This Row],[Student Full Name]]=" ","",COUNTIF(InTutoring[[#This Row],[BOY Benchmark]:[Unit 1 Post-Test 5]],"Yes"))</f>
        <v/>
      </c>
      <c r="AT175" s="107" t="str">
        <f>IF(InTutoring[[#This Row],[Student Full Name]]=" ","",COUNTIF(InTutoring[[#This Row],[Unit 1 Assessment]:[Unit 2 Post-Test 5]],"Yes"))</f>
        <v/>
      </c>
      <c r="AU175" s="107" t="str">
        <f>IF(InTutoring[[#This Row],[Student Full Name]]=" ","",COUNTIF(InTutoring[[#This Row],[Unit 2 Assessment]:[Unit 3 Post-Test 5]],"Yes"))</f>
        <v/>
      </c>
      <c r="AV175" s="107" t="str">
        <f>IF(InTutoring[[#This Row],[Student Full Name]]=" ","",COUNTIF(InTutoring[[#This Row],[Unit 3 Assessment]:[Unit 4 Post-Test 5]],"Yes"))</f>
        <v/>
      </c>
      <c r="AW175" s="107" t="str">
        <f>IF(InTutoring[[#This Row],[Student Full Name]]=" ","",COUNTIF(InTutoring[[#This Row],[Unit 4 Assessment]:[Unit 5 Post-Test 5]],"Yes"))</f>
        <v/>
      </c>
      <c r="AX175" s="107" t="str">
        <f>IF(InTutoring[[#This Row],[Student Full Name]]=" ","",COUNTIF(InTutoring[[#This Row],[Unit 5 Assessment]:[Unit 6 Post-Test 5]],"Yes"))</f>
        <v/>
      </c>
      <c r="AY175" s="107" t="str">
        <f>IF(InTutoring[[#This Row],[Student Full Name]]=" ","",IF(InTutoring[[#This Row],[Unit 1 Weeks in Tutoring]]&gt;0,"Yes","No"))</f>
        <v/>
      </c>
      <c r="AZ175" s="107" t="str">
        <f>IF(InTutoring[[#This Row],[Student Full Name]]=" ","",IF(InTutoring[[#This Row],[Unit 2 Weeks in Tutoring]]&gt;0,"Yes","No"))</f>
        <v/>
      </c>
      <c r="BA175" s="107" t="str">
        <f>IF(InTutoring[[#This Row],[Student Full Name]]=" ","",IF(InTutoring[[#This Row],[Unit 3 Weeks in Tutoring]]&gt;0,"Yes","No"))</f>
        <v/>
      </c>
      <c r="BB175" s="107" t="str">
        <f>IF(InTutoring[[#This Row],[Student Full Name]]=" ","",IF(InTutoring[[#This Row],[Unit 4 Weeks in Tutoring]]&gt;0,"Yes","No"))</f>
        <v/>
      </c>
      <c r="BC175" s="107" t="str">
        <f>IF(InTutoring[[#This Row],[Student Full Name]]=" ","",IF(InTutoring[[#This Row],[Unit 5 Weeks in Tutoring]]&gt;0,"Yes","No"))</f>
        <v/>
      </c>
      <c r="BD175" s="107" t="str">
        <f>IF(InTutoring[[#This Row],[Student Full Name]]=" ","",IF(InTutoring[[#This Row],[Unit 6 Weeks in Tutoring]]&gt;0,"Yes","No"))</f>
        <v/>
      </c>
      <c r="BE17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7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7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7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7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7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7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75" s="107" t="str">
        <f>IF(InTutoring[[#This Row],[Student Full Name]]=" ","",IF(COUNTIF(InTutoring[[#This Row],[Unit 1 Needed Tutoring]:[Unit 6 Needed Tutoring]],"Yes")&gt;0,"Yes","No"))</f>
        <v/>
      </c>
      <c r="BM17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7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76" spans="1:66" ht="14.25" x14ac:dyDescent="0.2">
      <c r="A176" s="40" t="str">
        <f>StudentInfo[[#This Row],[Student Full Name]]</f>
        <v xml:space="preserve"> </v>
      </c>
      <c r="B17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7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Benchmark]]&lt;=Settings!F180),"Yes","No"))))</f>
        <v/>
      </c>
      <c r="D17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7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7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7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7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7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7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7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7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7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7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7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7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7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7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7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7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7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7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7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7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7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7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7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7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7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7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7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7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7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7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7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7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7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7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7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7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7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7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7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7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76" s="107" t="str">
        <f>IF(InTutoring[[#This Row],[Student Full Name]]=" ","",COUNTIF(InTutoring[[#This Row],[BOY Benchmark]:[Unit 1 Post-Test 5]],"Yes"))</f>
        <v/>
      </c>
      <c r="AT176" s="107" t="str">
        <f>IF(InTutoring[[#This Row],[Student Full Name]]=" ","",COUNTIF(InTutoring[[#This Row],[Unit 1 Assessment]:[Unit 2 Post-Test 5]],"Yes"))</f>
        <v/>
      </c>
      <c r="AU176" s="107" t="str">
        <f>IF(InTutoring[[#This Row],[Student Full Name]]=" ","",COUNTIF(InTutoring[[#This Row],[Unit 2 Assessment]:[Unit 3 Post-Test 5]],"Yes"))</f>
        <v/>
      </c>
      <c r="AV176" s="107" t="str">
        <f>IF(InTutoring[[#This Row],[Student Full Name]]=" ","",COUNTIF(InTutoring[[#This Row],[Unit 3 Assessment]:[Unit 4 Post-Test 5]],"Yes"))</f>
        <v/>
      </c>
      <c r="AW176" s="107" t="str">
        <f>IF(InTutoring[[#This Row],[Student Full Name]]=" ","",COUNTIF(InTutoring[[#This Row],[Unit 4 Assessment]:[Unit 5 Post-Test 5]],"Yes"))</f>
        <v/>
      </c>
      <c r="AX176" s="107" t="str">
        <f>IF(InTutoring[[#This Row],[Student Full Name]]=" ","",COUNTIF(InTutoring[[#This Row],[Unit 5 Assessment]:[Unit 6 Post-Test 5]],"Yes"))</f>
        <v/>
      </c>
      <c r="AY176" s="107" t="str">
        <f>IF(InTutoring[[#This Row],[Student Full Name]]=" ","",IF(InTutoring[[#This Row],[Unit 1 Weeks in Tutoring]]&gt;0,"Yes","No"))</f>
        <v/>
      </c>
      <c r="AZ176" s="107" t="str">
        <f>IF(InTutoring[[#This Row],[Student Full Name]]=" ","",IF(InTutoring[[#This Row],[Unit 2 Weeks in Tutoring]]&gt;0,"Yes","No"))</f>
        <v/>
      </c>
      <c r="BA176" s="107" t="str">
        <f>IF(InTutoring[[#This Row],[Student Full Name]]=" ","",IF(InTutoring[[#This Row],[Unit 3 Weeks in Tutoring]]&gt;0,"Yes","No"))</f>
        <v/>
      </c>
      <c r="BB176" s="107" t="str">
        <f>IF(InTutoring[[#This Row],[Student Full Name]]=" ","",IF(InTutoring[[#This Row],[Unit 4 Weeks in Tutoring]]&gt;0,"Yes","No"))</f>
        <v/>
      </c>
      <c r="BC176" s="107" t="str">
        <f>IF(InTutoring[[#This Row],[Student Full Name]]=" ","",IF(InTutoring[[#This Row],[Unit 5 Weeks in Tutoring]]&gt;0,"Yes","No"))</f>
        <v/>
      </c>
      <c r="BD176" s="107" t="str">
        <f>IF(InTutoring[[#This Row],[Student Full Name]]=" ","",IF(InTutoring[[#This Row],[Unit 6 Weeks in Tutoring]]&gt;0,"Yes","No"))</f>
        <v/>
      </c>
      <c r="BE17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7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7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7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7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7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7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76" s="107" t="str">
        <f>IF(InTutoring[[#This Row],[Student Full Name]]=" ","",IF(COUNTIF(InTutoring[[#This Row],[Unit 1 Needed Tutoring]:[Unit 6 Needed Tutoring]],"Yes")&gt;0,"Yes","No"))</f>
        <v/>
      </c>
      <c r="BM17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7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77" spans="1:66" ht="14.25" x14ac:dyDescent="0.2">
      <c r="A177" s="40" t="str">
        <f>StudentInfo[[#This Row],[Student Full Name]]</f>
        <v xml:space="preserve"> </v>
      </c>
      <c r="B17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7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Benchmark]]&lt;=Settings!F181),"Yes","No"))))</f>
        <v/>
      </c>
      <c r="D17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7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7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7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7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7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7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7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7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7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7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7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7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7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7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7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7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7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7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7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7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7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7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7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7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7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7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7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7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7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7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7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7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7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7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7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7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7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7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7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7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77" s="107" t="str">
        <f>IF(InTutoring[[#This Row],[Student Full Name]]=" ","",COUNTIF(InTutoring[[#This Row],[BOY Benchmark]:[Unit 1 Post-Test 5]],"Yes"))</f>
        <v/>
      </c>
      <c r="AT177" s="107" t="str">
        <f>IF(InTutoring[[#This Row],[Student Full Name]]=" ","",COUNTIF(InTutoring[[#This Row],[Unit 1 Assessment]:[Unit 2 Post-Test 5]],"Yes"))</f>
        <v/>
      </c>
      <c r="AU177" s="107" t="str">
        <f>IF(InTutoring[[#This Row],[Student Full Name]]=" ","",COUNTIF(InTutoring[[#This Row],[Unit 2 Assessment]:[Unit 3 Post-Test 5]],"Yes"))</f>
        <v/>
      </c>
      <c r="AV177" s="107" t="str">
        <f>IF(InTutoring[[#This Row],[Student Full Name]]=" ","",COUNTIF(InTutoring[[#This Row],[Unit 3 Assessment]:[Unit 4 Post-Test 5]],"Yes"))</f>
        <v/>
      </c>
      <c r="AW177" s="107" t="str">
        <f>IF(InTutoring[[#This Row],[Student Full Name]]=" ","",COUNTIF(InTutoring[[#This Row],[Unit 4 Assessment]:[Unit 5 Post-Test 5]],"Yes"))</f>
        <v/>
      </c>
      <c r="AX177" s="107" t="str">
        <f>IF(InTutoring[[#This Row],[Student Full Name]]=" ","",COUNTIF(InTutoring[[#This Row],[Unit 5 Assessment]:[Unit 6 Post-Test 5]],"Yes"))</f>
        <v/>
      </c>
      <c r="AY177" s="107" t="str">
        <f>IF(InTutoring[[#This Row],[Student Full Name]]=" ","",IF(InTutoring[[#This Row],[Unit 1 Weeks in Tutoring]]&gt;0,"Yes","No"))</f>
        <v/>
      </c>
      <c r="AZ177" s="107" t="str">
        <f>IF(InTutoring[[#This Row],[Student Full Name]]=" ","",IF(InTutoring[[#This Row],[Unit 2 Weeks in Tutoring]]&gt;0,"Yes","No"))</f>
        <v/>
      </c>
      <c r="BA177" s="107" t="str">
        <f>IF(InTutoring[[#This Row],[Student Full Name]]=" ","",IF(InTutoring[[#This Row],[Unit 3 Weeks in Tutoring]]&gt;0,"Yes","No"))</f>
        <v/>
      </c>
      <c r="BB177" s="107" t="str">
        <f>IF(InTutoring[[#This Row],[Student Full Name]]=" ","",IF(InTutoring[[#This Row],[Unit 4 Weeks in Tutoring]]&gt;0,"Yes","No"))</f>
        <v/>
      </c>
      <c r="BC177" s="107" t="str">
        <f>IF(InTutoring[[#This Row],[Student Full Name]]=" ","",IF(InTutoring[[#This Row],[Unit 5 Weeks in Tutoring]]&gt;0,"Yes","No"))</f>
        <v/>
      </c>
      <c r="BD177" s="107" t="str">
        <f>IF(InTutoring[[#This Row],[Student Full Name]]=" ","",IF(InTutoring[[#This Row],[Unit 6 Weeks in Tutoring]]&gt;0,"Yes","No"))</f>
        <v/>
      </c>
      <c r="BE17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7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7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7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7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7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7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77" s="107" t="str">
        <f>IF(InTutoring[[#This Row],[Student Full Name]]=" ","",IF(COUNTIF(InTutoring[[#This Row],[Unit 1 Needed Tutoring]:[Unit 6 Needed Tutoring]],"Yes")&gt;0,"Yes","No"))</f>
        <v/>
      </c>
      <c r="BM17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7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78" spans="1:66" ht="14.25" x14ac:dyDescent="0.2">
      <c r="A178" s="40" t="str">
        <f>StudentInfo[[#This Row],[Student Full Name]]</f>
        <v xml:space="preserve"> </v>
      </c>
      <c r="B17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7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Benchmark]]&lt;=Settings!F182),"Yes","No"))))</f>
        <v/>
      </c>
      <c r="D17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7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7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7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7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7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7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7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7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7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7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7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7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7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7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7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7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7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7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7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7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7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7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7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7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7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7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7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7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7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7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7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7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7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7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7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7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7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7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7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7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78" s="107" t="str">
        <f>IF(InTutoring[[#This Row],[Student Full Name]]=" ","",COUNTIF(InTutoring[[#This Row],[BOY Benchmark]:[Unit 1 Post-Test 5]],"Yes"))</f>
        <v/>
      </c>
      <c r="AT178" s="107" t="str">
        <f>IF(InTutoring[[#This Row],[Student Full Name]]=" ","",COUNTIF(InTutoring[[#This Row],[Unit 1 Assessment]:[Unit 2 Post-Test 5]],"Yes"))</f>
        <v/>
      </c>
      <c r="AU178" s="107" t="str">
        <f>IF(InTutoring[[#This Row],[Student Full Name]]=" ","",COUNTIF(InTutoring[[#This Row],[Unit 2 Assessment]:[Unit 3 Post-Test 5]],"Yes"))</f>
        <v/>
      </c>
      <c r="AV178" s="107" t="str">
        <f>IF(InTutoring[[#This Row],[Student Full Name]]=" ","",COUNTIF(InTutoring[[#This Row],[Unit 3 Assessment]:[Unit 4 Post-Test 5]],"Yes"))</f>
        <v/>
      </c>
      <c r="AW178" s="107" t="str">
        <f>IF(InTutoring[[#This Row],[Student Full Name]]=" ","",COUNTIF(InTutoring[[#This Row],[Unit 4 Assessment]:[Unit 5 Post-Test 5]],"Yes"))</f>
        <v/>
      </c>
      <c r="AX178" s="107" t="str">
        <f>IF(InTutoring[[#This Row],[Student Full Name]]=" ","",COUNTIF(InTutoring[[#This Row],[Unit 5 Assessment]:[Unit 6 Post-Test 5]],"Yes"))</f>
        <v/>
      </c>
      <c r="AY178" s="107" t="str">
        <f>IF(InTutoring[[#This Row],[Student Full Name]]=" ","",IF(InTutoring[[#This Row],[Unit 1 Weeks in Tutoring]]&gt;0,"Yes","No"))</f>
        <v/>
      </c>
      <c r="AZ178" s="107" t="str">
        <f>IF(InTutoring[[#This Row],[Student Full Name]]=" ","",IF(InTutoring[[#This Row],[Unit 2 Weeks in Tutoring]]&gt;0,"Yes","No"))</f>
        <v/>
      </c>
      <c r="BA178" s="107" t="str">
        <f>IF(InTutoring[[#This Row],[Student Full Name]]=" ","",IF(InTutoring[[#This Row],[Unit 3 Weeks in Tutoring]]&gt;0,"Yes","No"))</f>
        <v/>
      </c>
      <c r="BB178" s="107" t="str">
        <f>IF(InTutoring[[#This Row],[Student Full Name]]=" ","",IF(InTutoring[[#This Row],[Unit 4 Weeks in Tutoring]]&gt;0,"Yes","No"))</f>
        <v/>
      </c>
      <c r="BC178" s="107" t="str">
        <f>IF(InTutoring[[#This Row],[Student Full Name]]=" ","",IF(InTutoring[[#This Row],[Unit 5 Weeks in Tutoring]]&gt;0,"Yes","No"))</f>
        <v/>
      </c>
      <c r="BD178" s="107" t="str">
        <f>IF(InTutoring[[#This Row],[Student Full Name]]=" ","",IF(InTutoring[[#This Row],[Unit 6 Weeks in Tutoring]]&gt;0,"Yes","No"))</f>
        <v/>
      </c>
      <c r="BE17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7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7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7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7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7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7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78" s="107" t="str">
        <f>IF(InTutoring[[#This Row],[Student Full Name]]=" ","",IF(COUNTIF(InTutoring[[#This Row],[Unit 1 Needed Tutoring]:[Unit 6 Needed Tutoring]],"Yes")&gt;0,"Yes","No"))</f>
        <v/>
      </c>
      <c r="BM17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7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79" spans="1:66" ht="14.25" x14ac:dyDescent="0.2">
      <c r="A179" s="40" t="str">
        <f>StudentInfo[[#This Row],[Student Full Name]]</f>
        <v xml:space="preserve"> </v>
      </c>
      <c r="B17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7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Benchmark]]&lt;=Settings!F183),"Yes","No"))))</f>
        <v/>
      </c>
      <c r="D17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7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7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7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7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7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7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7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7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7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7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7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7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7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7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7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7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7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7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7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7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7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7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7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7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7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7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7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7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7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7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7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7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7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7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7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7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7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7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7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7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79" s="107" t="str">
        <f>IF(InTutoring[[#This Row],[Student Full Name]]=" ","",COUNTIF(InTutoring[[#This Row],[BOY Benchmark]:[Unit 1 Post-Test 5]],"Yes"))</f>
        <v/>
      </c>
      <c r="AT179" s="107" t="str">
        <f>IF(InTutoring[[#This Row],[Student Full Name]]=" ","",COUNTIF(InTutoring[[#This Row],[Unit 1 Assessment]:[Unit 2 Post-Test 5]],"Yes"))</f>
        <v/>
      </c>
      <c r="AU179" s="107" t="str">
        <f>IF(InTutoring[[#This Row],[Student Full Name]]=" ","",COUNTIF(InTutoring[[#This Row],[Unit 2 Assessment]:[Unit 3 Post-Test 5]],"Yes"))</f>
        <v/>
      </c>
      <c r="AV179" s="107" t="str">
        <f>IF(InTutoring[[#This Row],[Student Full Name]]=" ","",COUNTIF(InTutoring[[#This Row],[Unit 3 Assessment]:[Unit 4 Post-Test 5]],"Yes"))</f>
        <v/>
      </c>
      <c r="AW179" s="107" t="str">
        <f>IF(InTutoring[[#This Row],[Student Full Name]]=" ","",COUNTIF(InTutoring[[#This Row],[Unit 4 Assessment]:[Unit 5 Post-Test 5]],"Yes"))</f>
        <v/>
      </c>
      <c r="AX179" s="107" t="str">
        <f>IF(InTutoring[[#This Row],[Student Full Name]]=" ","",COUNTIF(InTutoring[[#This Row],[Unit 5 Assessment]:[Unit 6 Post-Test 5]],"Yes"))</f>
        <v/>
      </c>
      <c r="AY179" s="107" t="str">
        <f>IF(InTutoring[[#This Row],[Student Full Name]]=" ","",IF(InTutoring[[#This Row],[Unit 1 Weeks in Tutoring]]&gt;0,"Yes","No"))</f>
        <v/>
      </c>
      <c r="AZ179" s="107" t="str">
        <f>IF(InTutoring[[#This Row],[Student Full Name]]=" ","",IF(InTutoring[[#This Row],[Unit 2 Weeks in Tutoring]]&gt;0,"Yes","No"))</f>
        <v/>
      </c>
      <c r="BA179" s="107" t="str">
        <f>IF(InTutoring[[#This Row],[Student Full Name]]=" ","",IF(InTutoring[[#This Row],[Unit 3 Weeks in Tutoring]]&gt;0,"Yes","No"))</f>
        <v/>
      </c>
      <c r="BB179" s="107" t="str">
        <f>IF(InTutoring[[#This Row],[Student Full Name]]=" ","",IF(InTutoring[[#This Row],[Unit 4 Weeks in Tutoring]]&gt;0,"Yes","No"))</f>
        <v/>
      </c>
      <c r="BC179" s="107" t="str">
        <f>IF(InTutoring[[#This Row],[Student Full Name]]=" ","",IF(InTutoring[[#This Row],[Unit 5 Weeks in Tutoring]]&gt;0,"Yes","No"))</f>
        <v/>
      </c>
      <c r="BD179" s="107" t="str">
        <f>IF(InTutoring[[#This Row],[Student Full Name]]=" ","",IF(InTutoring[[#This Row],[Unit 6 Weeks in Tutoring]]&gt;0,"Yes","No"))</f>
        <v/>
      </c>
      <c r="BE17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7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7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7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7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7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7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79" s="107" t="str">
        <f>IF(InTutoring[[#This Row],[Student Full Name]]=" ","",IF(COUNTIF(InTutoring[[#This Row],[Unit 1 Needed Tutoring]:[Unit 6 Needed Tutoring]],"Yes")&gt;0,"Yes","No"))</f>
        <v/>
      </c>
      <c r="BM17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7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80" spans="1:66" ht="14.25" x14ac:dyDescent="0.2">
      <c r="A180" s="40" t="str">
        <f>StudentInfo[[#This Row],[Student Full Name]]</f>
        <v xml:space="preserve"> </v>
      </c>
      <c r="B18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8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Benchmark]]&lt;=Settings!F184),"Yes","No"))))</f>
        <v/>
      </c>
      <c r="D18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8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8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8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8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8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8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8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8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8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8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8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8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8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8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8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8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8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8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8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8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8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8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8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8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8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8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8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8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8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8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8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8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8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8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8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8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8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8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8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8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80" s="107" t="str">
        <f>IF(InTutoring[[#This Row],[Student Full Name]]=" ","",COUNTIF(InTutoring[[#This Row],[BOY Benchmark]:[Unit 1 Post-Test 5]],"Yes"))</f>
        <v/>
      </c>
      <c r="AT180" s="107" t="str">
        <f>IF(InTutoring[[#This Row],[Student Full Name]]=" ","",COUNTIF(InTutoring[[#This Row],[Unit 1 Assessment]:[Unit 2 Post-Test 5]],"Yes"))</f>
        <v/>
      </c>
      <c r="AU180" s="107" t="str">
        <f>IF(InTutoring[[#This Row],[Student Full Name]]=" ","",COUNTIF(InTutoring[[#This Row],[Unit 2 Assessment]:[Unit 3 Post-Test 5]],"Yes"))</f>
        <v/>
      </c>
      <c r="AV180" s="107" t="str">
        <f>IF(InTutoring[[#This Row],[Student Full Name]]=" ","",COUNTIF(InTutoring[[#This Row],[Unit 3 Assessment]:[Unit 4 Post-Test 5]],"Yes"))</f>
        <v/>
      </c>
      <c r="AW180" s="107" t="str">
        <f>IF(InTutoring[[#This Row],[Student Full Name]]=" ","",COUNTIF(InTutoring[[#This Row],[Unit 4 Assessment]:[Unit 5 Post-Test 5]],"Yes"))</f>
        <v/>
      </c>
      <c r="AX180" s="107" t="str">
        <f>IF(InTutoring[[#This Row],[Student Full Name]]=" ","",COUNTIF(InTutoring[[#This Row],[Unit 5 Assessment]:[Unit 6 Post-Test 5]],"Yes"))</f>
        <v/>
      </c>
      <c r="AY180" s="107" t="str">
        <f>IF(InTutoring[[#This Row],[Student Full Name]]=" ","",IF(InTutoring[[#This Row],[Unit 1 Weeks in Tutoring]]&gt;0,"Yes","No"))</f>
        <v/>
      </c>
      <c r="AZ180" s="107" t="str">
        <f>IF(InTutoring[[#This Row],[Student Full Name]]=" ","",IF(InTutoring[[#This Row],[Unit 2 Weeks in Tutoring]]&gt;0,"Yes","No"))</f>
        <v/>
      </c>
      <c r="BA180" s="107" t="str">
        <f>IF(InTutoring[[#This Row],[Student Full Name]]=" ","",IF(InTutoring[[#This Row],[Unit 3 Weeks in Tutoring]]&gt;0,"Yes","No"))</f>
        <v/>
      </c>
      <c r="BB180" s="107" t="str">
        <f>IF(InTutoring[[#This Row],[Student Full Name]]=" ","",IF(InTutoring[[#This Row],[Unit 4 Weeks in Tutoring]]&gt;0,"Yes","No"))</f>
        <v/>
      </c>
      <c r="BC180" s="107" t="str">
        <f>IF(InTutoring[[#This Row],[Student Full Name]]=" ","",IF(InTutoring[[#This Row],[Unit 5 Weeks in Tutoring]]&gt;0,"Yes","No"))</f>
        <v/>
      </c>
      <c r="BD180" s="107" t="str">
        <f>IF(InTutoring[[#This Row],[Student Full Name]]=" ","",IF(InTutoring[[#This Row],[Unit 6 Weeks in Tutoring]]&gt;0,"Yes","No"))</f>
        <v/>
      </c>
      <c r="BE18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8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8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8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8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8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8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80" s="107" t="str">
        <f>IF(InTutoring[[#This Row],[Student Full Name]]=" ","",IF(COUNTIF(InTutoring[[#This Row],[Unit 1 Needed Tutoring]:[Unit 6 Needed Tutoring]],"Yes")&gt;0,"Yes","No"))</f>
        <v/>
      </c>
      <c r="BM18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8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81" spans="1:66" ht="14.25" x14ac:dyDescent="0.2">
      <c r="A181" s="40" t="str">
        <f>StudentInfo[[#This Row],[Student Full Name]]</f>
        <v xml:space="preserve"> </v>
      </c>
      <c r="B18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8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Benchmark]]&lt;=Settings!F185),"Yes","No"))))</f>
        <v/>
      </c>
      <c r="D18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8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8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8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8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8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8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8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8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8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8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8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8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8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8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8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8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8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8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8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8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8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8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8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8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8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8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8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8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8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8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8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8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8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8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8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8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8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8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8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8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81" s="107" t="str">
        <f>IF(InTutoring[[#This Row],[Student Full Name]]=" ","",COUNTIF(InTutoring[[#This Row],[BOY Benchmark]:[Unit 1 Post-Test 5]],"Yes"))</f>
        <v/>
      </c>
      <c r="AT181" s="107" t="str">
        <f>IF(InTutoring[[#This Row],[Student Full Name]]=" ","",COUNTIF(InTutoring[[#This Row],[Unit 1 Assessment]:[Unit 2 Post-Test 5]],"Yes"))</f>
        <v/>
      </c>
      <c r="AU181" s="107" t="str">
        <f>IF(InTutoring[[#This Row],[Student Full Name]]=" ","",COUNTIF(InTutoring[[#This Row],[Unit 2 Assessment]:[Unit 3 Post-Test 5]],"Yes"))</f>
        <v/>
      </c>
      <c r="AV181" s="107" t="str">
        <f>IF(InTutoring[[#This Row],[Student Full Name]]=" ","",COUNTIF(InTutoring[[#This Row],[Unit 3 Assessment]:[Unit 4 Post-Test 5]],"Yes"))</f>
        <v/>
      </c>
      <c r="AW181" s="107" t="str">
        <f>IF(InTutoring[[#This Row],[Student Full Name]]=" ","",COUNTIF(InTutoring[[#This Row],[Unit 4 Assessment]:[Unit 5 Post-Test 5]],"Yes"))</f>
        <v/>
      </c>
      <c r="AX181" s="107" t="str">
        <f>IF(InTutoring[[#This Row],[Student Full Name]]=" ","",COUNTIF(InTutoring[[#This Row],[Unit 5 Assessment]:[Unit 6 Post-Test 5]],"Yes"))</f>
        <v/>
      </c>
      <c r="AY181" s="107" t="str">
        <f>IF(InTutoring[[#This Row],[Student Full Name]]=" ","",IF(InTutoring[[#This Row],[Unit 1 Weeks in Tutoring]]&gt;0,"Yes","No"))</f>
        <v/>
      </c>
      <c r="AZ181" s="107" t="str">
        <f>IF(InTutoring[[#This Row],[Student Full Name]]=" ","",IF(InTutoring[[#This Row],[Unit 2 Weeks in Tutoring]]&gt;0,"Yes","No"))</f>
        <v/>
      </c>
      <c r="BA181" s="107" t="str">
        <f>IF(InTutoring[[#This Row],[Student Full Name]]=" ","",IF(InTutoring[[#This Row],[Unit 3 Weeks in Tutoring]]&gt;0,"Yes","No"))</f>
        <v/>
      </c>
      <c r="BB181" s="107" t="str">
        <f>IF(InTutoring[[#This Row],[Student Full Name]]=" ","",IF(InTutoring[[#This Row],[Unit 4 Weeks in Tutoring]]&gt;0,"Yes","No"))</f>
        <v/>
      </c>
      <c r="BC181" s="107" t="str">
        <f>IF(InTutoring[[#This Row],[Student Full Name]]=" ","",IF(InTutoring[[#This Row],[Unit 5 Weeks in Tutoring]]&gt;0,"Yes","No"))</f>
        <v/>
      </c>
      <c r="BD181" s="107" t="str">
        <f>IF(InTutoring[[#This Row],[Student Full Name]]=" ","",IF(InTutoring[[#This Row],[Unit 6 Weeks in Tutoring]]&gt;0,"Yes","No"))</f>
        <v/>
      </c>
      <c r="BE18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8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8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8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8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8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8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81" s="107" t="str">
        <f>IF(InTutoring[[#This Row],[Student Full Name]]=" ","",IF(COUNTIF(InTutoring[[#This Row],[Unit 1 Needed Tutoring]:[Unit 6 Needed Tutoring]],"Yes")&gt;0,"Yes","No"))</f>
        <v/>
      </c>
      <c r="BM18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8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82" spans="1:66" ht="14.25" x14ac:dyDescent="0.2">
      <c r="A182" s="40" t="str">
        <f>StudentInfo[[#This Row],[Student Full Name]]</f>
        <v xml:space="preserve"> </v>
      </c>
      <c r="B18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8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Benchmark]]&lt;=Settings!F186),"Yes","No"))))</f>
        <v/>
      </c>
      <c r="D18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8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8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8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8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8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8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8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8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8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8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8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8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8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8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8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8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8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8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8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8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8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8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8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8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8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8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8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8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8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8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8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8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8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8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8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8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8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8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8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8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82" s="107" t="str">
        <f>IF(InTutoring[[#This Row],[Student Full Name]]=" ","",COUNTIF(InTutoring[[#This Row],[BOY Benchmark]:[Unit 1 Post-Test 5]],"Yes"))</f>
        <v/>
      </c>
      <c r="AT182" s="107" t="str">
        <f>IF(InTutoring[[#This Row],[Student Full Name]]=" ","",COUNTIF(InTutoring[[#This Row],[Unit 1 Assessment]:[Unit 2 Post-Test 5]],"Yes"))</f>
        <v/>
      </c>
      <c r="AU182" s="107" t="str">
        <f>IF(InTutoring[[#This Row],[Student Full Name]]=" ","",COUNTIF(InTutoring[[#This Row],[Unit 2 Assessment]:[Unit 3 Post-Test 5]],"Yes"))</f>
        <v/>
      </c>
      <c r="AV182" s="107" t="str">
        <f>IF(InTutoring[[#This Row],[Student Full Name]]=" ","",COUNTIF(InTutoring[[#This Row],[Unit 3 Assessment]:[Unit 4 Post-Test 5]],"Yes"))</f>
        <v/>
      </c>
      <c r="AW182" s="107" t="str">
        <f>IF(InTutoring[[#This Row],[Student Full Name]]=" ","",COUNTIF(InTutoring[[#This Row],[Unit 4 Assessment]:[Unit 5 Post-Test 5]],"Yes"))</f>
        <v/>
      </c>
      <c r="AX182" s="107" t="str">
        <f>IF(InTutoring[[#This Row],[Student Full Name]]=" ","",COUNTIF(InTutoring[[#This Row],[Unit 5 Assessment]:[Unit 6 Post-Test 5]],"Yes"))</f>
        <v/>
      </c>
      <c r="AY182" s="107" t="str">
        <f>IF(InTutoring[[#This Row],[Student Full Name]]=" ","",IF(InTutoring[[#This Row],[Unit 1 Weeks in Tutoring]]&gt;0,"Yes","No"))</f>
        <v/>
      </c>
      <c r="AZ182" s="107" t="str">
        <f>IF(InTutoring[[#This Row],[Student Full Name]]=" ","",IF(InTutoring[[#This Row],[Unit 2 Weeks in Tutoring]]&gt;0,"Yes","No"))</f>
        <v/>
      </c>
      <c r="BA182" s="107" t="str">
        <f>IF(InTutoring[[#This Row],[Student Full Name]]=" ","",IF(InTutoring[[#This Row],[Unit 3 Weeks in Tutoring]]&gt;0,"Yes","No"))</f>
        <v/>
      </c>
      <c r="BB182" s="107" t="str">
        <f>IF(InTutoring[[#This Row],[Student Full Name]]=" ","",IF(InTutoring[[#This Row],[Unit 4 Weeks in Tutoring]]&gt;0,"Yes","No"))</f>
        <v/>
      </c>
      <c r="BC182" s="107" t="str">
        <f>IF(InTutoring[[#This Row],[Student Full Name]]=" ","",IF(InTutoring[[#This Row],[Unit 5 Weeks in Tutoring]]&gt;0,"Yes","No"))</f>
        <v/>
      </c>
      <c r="BD182" s="107" t="str">
        <f>IF(InTutoring[[#This Row],[Student Full Name]]=" ","",IF(InTutoring[[#This Row],[Unit 6 Weeks in Tutoring]]&gt;0,"Yes","No"))</f>
        <v/>
      </c>
      <c r="BE18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8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8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8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8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8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8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82" s="107" t="str">
        <f>IF(InTutoring[[#This Row],[Student Full Name]]=" ","",IF(COUNTIF(InTutoring[[#This Row],[Unit 1 Needed Tutoring]:[Unit 6 Needed Tutoring]],"Yes")&gt;0,"Yes","No"))</f>
        <v/>
      </c>
      <c r="BM18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8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83" spans="1:66" ht="14.25" x14ac:dyDescent="0.2">
      <c r="A183" s="40" t="str">
        <f>StudentInfo[[#This Row],[Student Full Name]]</f>
        <v xml:space="preserve"> </v>
      </c>
      <c r="B18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8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Benchmark]]&lt;=Settings!F187),"Yes","No"))))</f>
        <v/>
      </c>
      <c r="D18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8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8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8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8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8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8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8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8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8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8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8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8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8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8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8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8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8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8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8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8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8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8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8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8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8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8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8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8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8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8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8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8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8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8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8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8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8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8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8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8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83" s="107" t="str">
        <f>IF(InTutoring[[#This Row],[Student Full Name]]=" ","",COUNTIF(InTutoring[[#This Row],[BOY Benchmark]:[Unit 1 Post-Test 5]],"Yes"))</f>
        <v/>
      </c>
      <c r="AT183" s="107" t="str">
        <f>IF(InTutoring[[#This Row],[Student Full Name]]=" ","",COUNTIF(InTutoring[[#This Row],[Unit 1 Assessment]:[Unit 2 Post-Test 5]],"Yes"))</f>
        <v/>
      </c>
      <c r="AU183" s="107" t="str">
        <f>IF(InTutoring[[#This Row],[Student Full Name]]=" ","",COUNTIF(InTutoring[[#This Row],[Unit 2 Assessment]:[Unit 3 Post-Test 5]],"Yes"))</f>
        <v/>
      </c>
      <c r="AV183" s="107" t="str">
        <f>IF(InTutoring[[#This Row],[Student Full Name]]=" ","",COUNTIF(InTutoring[[#This Row],[Unit 3 Assessment]:[Unit 4 Post-Test 5]],"Yes"))</f>
        <v/>
      </c>
      <c r="AW183" s="107" t="str">
        <f>IF(InTutoring[[#This Row],[Student Full Name]]=" ","",COUNTIF(InTutoring[[#This Row],[Unit 4 Assessment]:[Unit 5 Post-Test 5]],"Yes"))</f>
        <v/>
      </c>
      <c r="AX183" s="107" t="str">
        <f>IF(InTutoring[[#This Row],[Student Full Name]]=" ","",COUNTIF(InTutoring[[#This Row],[Unit 5 Assessment]:[Unit 6 Post-Test 5]],"Yes"))</f>
        <v/>
      </c>
      <c r="AY183" s="107" t="str">
        <f>IF(InTutoring[[#This Row],[Student Full Name]]=" ","",IF(InTutoring[[#This Row],[Unit 1 Weeks in Tutoring]]&gt;0,"Yes","No"))</f>
        <v/>
      </c>
      <c r="AZ183" s="107" t="str">
        <f>IF(InTutoring[[#This Row],[Student Full Name]]=" ","",IF(InTutoring[[#This Row],[Unit 2 Weeks in Tutoring]]&gt;0,"Yes","No"))</f>
        <v/>
      </c>
      <c r="BA183" s="107" t="str">
        <f>IF(InTutoring[[#This Row],[Student Full Name]]=" ","",IF(InTutoring[[#This Row],[Unit 3 Weeks in Tutoring]]&gt;0,"Yes","No"))</f>
        <v/>
      </c>
      <c r="BB183" s="107" t="str">
        <f>IF(InTutoring[[#This Row],[Student Full Name]]=" ","",IF(InTutoring[[#This Row],[Unit 4 Weeks in Tutoring]]&gt;0,"Yes","No"))</f>
        <v/>
      </c>
      <c r="BC183" s="107" t="str">
        <f>IF(InTutoring[[#This Row],[Student Full Name]]=" ","",IF(InTutoring[[#This Row],[Unit 5 Weeks in Tutoring]]&gt;0,"Yes","No"))</f>
        <v/>
      </c>
      <c r="BD183" s="107" t="str">
        <f>IF(InTutoring[[#This Row],[Student Full Name]]=" ","",IF(InTutoring[[#This Row],[Unit 6 Weeks in Tutoring]]&gt;0,"Yes","No"))</f>
        <v/>
      </c>
      <c r="BE18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8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8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8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8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8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8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83" s="107" t="str">
        <f>IF(InTutoring[[#This Row],[Student Full Name]]=" ","",IF(COUNTIF(InTutoring[[#This Row],[Unit 1 Needed Tutoring]:[Unit 6 Needed Tutoring]],"Yes")&gt;0,"Yes","No"))</f>
        <v/>
      </c>
      <c r="BM18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8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84" spans="1:66" ht="14.25" x14ac:dyDescent="0.2">
      <c r="A184" s="40" t="str">
        <f>StudentInfo[[#This Row],[Student Full Name]]</f>
        <v xml:space="preserve"> </v>
      </c>
      <c r="B18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8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Benchmark]]&lt;=Settings!F188),"Yes","No"))))</f>
        <v/>
      </c>
      <c r="D18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8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8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8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8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8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8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8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8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8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8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8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8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8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8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8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8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8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8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8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8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8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8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8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8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8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8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8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8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8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8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8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8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8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8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8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8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8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8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8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8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84" s="107" t="str">
        <f>IF(InTutoring[[#This Row],[Student Full Name]]=" ","",COUNTIF(InTutoring[[#This Row],[BOY Benchmark]:[Unit 1 Post-Test 5]],"Yes"))</f>
        <v/>
      </c>
      <c r="AT184" s="107" t="str">
        <f>IF(InTutoring[[#This Row],[Student Full Name]]=" ","",COUNTIF(InTutoring[[#This Row],[Unit 1 Assessment]:[Unit 2 Post-Test 5]],"Yes"))</f>
        <v/>
      </c>
      <c r="AU184" s="107" t="str">
        <f>IF(InTutoring[[#This Row],[Student Full Name]]=" ","",COUNTIF(InTutoring[[#This Row],[Unit 2 Assessment]:[Unit 3 Post-Test 5]],"Yes"))</f>
        <v/>
      </c>
      <c r="AV184" s="107" t="str">
        <f>IF(InTutoring[[#This Row],[Student Full Name]]=" ","",COUNTIF(InTutoring[[#This Row],[Unit 3 Assessment]:[Unit 4 Post-Test 5]],"Yes"))</f>
        <v/>
      </c>
      <c r="AW184" s="107" t="str">
        <f>IF(InTutoring[[#This Row],[Student Full Name]]=" ","",COUNTIF(InTutoring[[#This Row],[Unit 4 Assessment]:[Unit 5 Post-Test 5]],"Yes"))</f>
        <v/>
      </c>
      <c r="AX184" s="107" t="str">
        <f>IF(InTutoring[[#This Row],[Student Full Name]]=" ","",COUNTIF(InTutoring[[#This Row],[Unit 5 Assessment]:[Unit 6 Post-Test 5]],"Yes"))</f>
        <v/>
      </c>
      <c r="AY184" s="107" t="str">
        <f>IF(InTutoring[[#This Row],[Student Full Name]]=" ","",IF(InTutoring[[#This Row],[Unit 1 Weeks in Tutoring]]&gt;0,"Yes","No"))</f>
        <v/>
      </c>
      <c r="AZ184" s="107" t="str">
        <f>IF(InTutoring[[#This Row],[Student Full Name]]=" ","",IF(InTutoring[[#This Row],[Unit 2 Weeks in Tutoring]]&gt;0,"Yes","No"))</f>
        <v/>
      </c>
      <c r="BA184" s="107" t="str">
        <f>IF(InTutoring[[#This Row],[Student Full Name]]=" ","",IF(InTutoring[[#This Row],[Unit 3 Weeks in Tutoring]]&gt;0,"Yes","No"))</f>
        <v/>
      </c>
      <c r="BB184" s="107" t="str">
        <f>IF(InTutoring[[#This Row],[Student Full Name]]=" ","",IF(InTutoring[[#This Row],[Unit 4 Weeks in Tutoring]]&gt;0,"Yes","No"))</f>
        <v/>
      </c>
      <c r="BC184" s="107" t="str">
        <f>IF(InTutoring[[#This Row],[Student Full Name]]=" ","",IF(InTutoring[[#This Row],[Unit 5 Weeks in Tutoring]]&gt;0,"Yes","No"))</f>
        <v/>
      </c>
      <c r="BD184" s="107" t="str">
        <f>IF(InTutoring[[#This Row],[Student Full Name]]=" ","",IF(InTutoring[[#This Row],[Unit 6 Weeks in Tutoring]]&gt;0,"Yes","No"))</f>
        <v/>
      </c>
      <c r="BE18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8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8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8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8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8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8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84" s="107" t="str">
        <f>IF(InTutoring[[#This Row],[Student Full Name]]=" ","",IF(COUNTIF(InTutoring[[#This Row],[Unit 1 Needed Tutoring]:[Unit 6 Needed Tutoring]],"Yes")&gt;0,"Yes","No"))</f>
        <v/>
      </c>
      <c r="BM18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8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85" spans="1:66" ht="14.25" x14ac:dyDescent="0.2">
      <c r="A185" s="40" t="str">
        <f>StudentInfo[[#This Row],[Student Full Name]]</f>
        <v xml:space="preserve"> </v>
      </c>
      <c r="B18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8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Benchmark]]&lt;=Settings!F189),"Yes","No"))))</f>
        <v/>
      </c>
      <c r="D18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8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8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8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8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8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8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8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8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8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8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8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8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8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8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8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8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8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8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8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8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8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8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8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8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8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8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8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8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8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8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8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8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8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8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8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8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8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8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8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8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85" s="107" t="str">
        <f>IF(InTutoring[[#This Row],[Student Full Name]]=" ","",COUNTIF(InTutoring[[#This Row],[BOY Benchmark]:[Unit 1 Post-Test 5]],"Yes"))</f>
        <v/>
      </c>
      <c r="AT185" s="107" t="str">
        <f>IF(InTutoring[[#This Row],[Student Full Name]]=" ","",COUNTIF(InTutoring[[#This Row],[Unit 1 Assessment]:[Unit 2 Post-Test 5]],"Yes"))</f>
        <v/>
      </c>
      <c r="AU185" s="107" t="str">
        <f>IF(InTutoring[[#This Row],[Student Full Name]]=" ","",COUNTIF(InTutoring[[#This Row],[Unit 2 Assessment]:[Unit 3 Post-Test 5]],"Yes"))</f>
        <v/>
      </c>
      <c r="AV185" s="107" t="str">
        <f>IF(InTutoring[[#This Row],[Student Full Name]]=" ","",COUNTIF(InTutoring[[#This Row],[Unit 3 Assessment]:[Unit 4 Post-Test 5]],"Yes"))</f>
        <v/>
      </c>
      <c r="AW185" s="107" t="str">
        <f>IF(InTutoring[[#This Row],[Student Full Name]]=" ","",COUNTIF(InTutoring[[#This Row],[Unit 4 Assessment]:[Unit 5 Post-Test 5]],"Yes"))</f>
        <v/>
      </c>
      <c r="AX185" s="107" t="str">
        <f>IF(InTutoring[[#This Row],[Student Full Name]]=" ","",COUNTIF(InTutoring[[#This Row],[Unit 5 Assessment]:[Unit 6 Post-Test 5]],"Yes"))</f>
        <v/>
      </c>
      <c r="AY185" s="107" t="str">
        <f>IF(InTutoring[[#This Row],[Student Full Name]]=" ","",IF(InTutoring[[#This Row],[Unit 1 Weeks in Tutoring]]&gt;0,"Yes","No"))</f>
        <v/>
      </c>
      <c r="AZ185" s="107" t="str">
        <f>IF(InTutoring[[#This Row],[Student Full Name]]=" ","",IF(InTutoring[[#This Row],[Unit 2 Weeks in Tutoring]]&gt;0,"Yes","No"))</f>
        <v/>
      </c>
      <c r="BA185" s="107" t="str">
        <f>IF(InTutoring[[#This Row],[Student Full Name]]=" ","",IF(InTutoring[[#This Row],[Unit 3 Weeks in Tutoring]]&gt;0,"Yes","No"))</f>
        <v/>
      </c>
      <c r="BB185" s="107" t="str">
        <f>IF(InTutoring[[#This Row],[Student Full Name]]=" ","",IF(InTutoring[[#This Row],[Unit 4 Weeks in Tutoring]]&gt;0,"Yes","No"))</f>
        <v/>
      </c>
      <c r="BC185" s="107" t="str">
        <f>IF(InTutoring[[#This Row],[Student Full Name]]=" ","",IF(InTutoring[[#This Row],[Unit 5 Weeks in Tutoring]]&gt;0,"Yes","No"))</f>
        <v/>
      </c>
      <c r="BD185" s="107" t="str">
        <f>IF(InTutoring[[#This Row],[Student Full Name]]=" ","",IF(InTutoring[[#This Row],[Unit 6 Weeks in Tutoring]]&gt;0,"Yes","No"))</f>
        <v/>
      </c>
      <c r="BE18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8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8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8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8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8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8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85" s="107" t="str">
        <f>IF(InTutoring[[#This Row],[Student Full Name]]=" ","",IF(COUNTIF(InTutoring[[#This Row],[Unit 1 Needed Tutoring]:[Unit 6 Needed Tutoring]],"Yes")&gt;0,"Yes","No"))</f>
        <v/>
      </c>
      <c r="BM18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8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86" spans="1:66" ht="14.25" x14ac:dyDescent="0.2">
      <c r="A186" s="40" t="str">
        <f>StudentInfo[[#This Row],[Student Full Name]]</f>
        <v xml:space="preserve"> </v>
      </c>
      <c r="B18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8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Benchmark]]&lt;=Settings!F190),"Yes","No"))))</f>
        <v/>
      </c>
      <c r="D18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8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8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8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8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8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8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8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8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8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8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8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8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8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8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8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8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8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8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8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8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8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8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8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8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8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8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8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8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8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8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8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8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8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8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8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8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8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8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8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8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86" s="107" t="str">
        <f>IF(InTutoring[[#This Row],[Student Full Name]]=" ","",COUNTIF(InTutoring[[#This Row],[BOY Benchmark]:[Unit 1 Post-Test 5]],"Yes"))</f>
        <v/>
      </c>
      <c r="AT186" s="107" t="str">
        <f>IF(InTutoring[[#This Row],[Student Full Name]]=" ","",COUNTIF(InTutoring[[#This Row],[Unit 1 Assessment]:[Unit 2 Post-Test 5]],"Yes"))</f>
        <v/>
      </c>
      <c r="AU186" s="107" t="str">
        <f>IF(InTutoring[[#This Row],[Student Full Name]]=" ","",COUNTIF(InTutoring[[#This Row],[Unit 2 Assessment]:[Unit 3 Post-Test 5]],"Yes"))</f>
        <v/>
      </c>
      <c r="AV186" s="107" t="str">
        <f>IF(InTutoring[[#This Row],[Student Full Name]]=" ","",COUNTIF(InTutoring[[#This Row],[Unit 3 Assessment]:[Unit 4 Post-Test 5]],"Yes"))</f>
        <v/>
      </c>
      <c r="AW186" s="107" t="str">
        <f>IF(InTutoring[[#This Row],[Student Full Name]]=" ","",COUNTIF(InTutoring[[#This Row],[Unit 4 Assessment]:[Unit 5 Post-Test 5]],"Yes"))</f>
        <v/>
      </c>
      <c r="AX186" s="107" t="str">
        <f>IF(InTutoring[[#This Row],[Student Full Name]]=" ","",COUNTIF(InTutoring[[#This Row],[Unit 5 Assessment]:[Unit 6 Post-Test 5]],"Yes"))</f>
        <v/>
      </c>
      <c r="AY186" s="107" t="str">
        <f>IF(InTutoring[[#This Row],[Student Full Name]]=" ","",IF(InTutoring[[#This Row],[Unit 1 Weeks in Tutoring]]&gt;0,"Yes","No"))</f>
        <v/>
      </c>
      <c r="AZ186" s="107" t="str">
        <f>IF(InTutoring[[#This Row],[Student Full Name]]=" ","",IF(InTutoring[[#This Row],[Unit 2 Weeks in Tutoring]]&gt;0,"Yes","No"))</f>
        <v/>
      </c>
      <c r="BA186" s="107" t="str">
        <f>IF(InTutoring[[#This Row],[Student Full Name]]=" ","",IF(InTutoring[[#This Row],[Unit 3 Weeks in Tutoring]]&gt;0,"Yes","No"))</f>
        <v/>
      </c>
      <c r="BB186" s="107" t="str">
        <f>IF(InTutoring[[#This Row],[Student Full Name]]=" ","",IF(InTutoring[[#This Row],[Unit 4 Weeks in Tutoring]]&gt;0,"Yes","No"))</f>
        <v/>
      </c>
      <c r="BC186" s="107" t="str">
        <f>IF(InTutoring[[#This Row],[Student Full Name]]=" ","",IF(InTutoring[[#This Row],[Unit 5 Weeks in Tutoring]]&gt;0,"Yes","No"))</f>
        <v/>
      </c>
      <c r="BD186" s="107" t="str">
        <f>IF(InTutoring[[#This Row],[Student Full Name]]=" ","",IF(InTutoring[[#This Row],[Unit 6 Weeks in Tutoring]]&gt;0,"Yes","No"))</f>
        <v/>
      </c>
      <c r="BE18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8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8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8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8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8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8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86" s="107" t="str">
        <f>IF(InTutoring[[#This Row],[Student Full Name]]=" ","",IF(COUNTIF(InTutoring[[#This Row],[Unit 1 Needed Tutoring]:[Unit 6 Needed Tutoring]],"Yes")&gt;0,"Yes","No"))</f>
        <v/>
      </c>
      <c r="BM18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8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87" spans="1:66" ht="14.25" x14ac:dyDescent="0.2">
      <c r="A187" s="40" t="str">
        <f>StudentInfo[[#This Row],[Student Full Name]]</f>
        <v xml:space="preserve"> </v>
      </c>
      <c r="B18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8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Benchmark]]&lt;=Settings!F191),"Yes","No"))))</f>
        <v/>
      </c>
      <c r="D18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8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8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8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8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8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8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8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8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8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8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8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8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8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8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8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8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8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8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8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8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8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8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8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8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8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8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8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8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8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8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8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8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8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8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8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8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8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8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8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8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87" s="107" t="str">
        <f>IF(InTutoring[[#This Row],[Student Full Name]]=" ","",COUNTIF(InTutoring[[#This Row],[BOY Benchmark]:[Unit 1 Post-Test 5]],"Yes"))</f>
        <v/>
      </c>
      <c r="AT187" s="107" t="str">
        <f>IF(InTutoring[[#This Row],[Student Full Name]]=" ","",COUNTIF(InTutoring[[#This Row],[Unit 1 Assessment]:[Unit 2 Post-Test 5]],"Yes"))</f>
        <v/>
      </c>
      <c r="AU187" s="107" t="str">
        <f>IF(InTutoring[[#This Row],[Student Full Name]]=" ","",COUNTIF(InTutoring[[#This Row],[Unit 2 Assessment]:[Unit 3 Post-Test 5]],"Yes"))</f>
        <v/>
      </c>
      <c r="AV187" s="107" t="str">
        <f>IF(InTutoring[[#This Row],[Student Full Name]]=" ","",COUNTIF(InTutoring[[#This Row],[Unit 3 Assessment]:[Unit 4 Post-Test 5]],"Yes"))</f>
        <v/>
      </c>
      <c r="AW187" s="107" t="str">
        <f>IF(InTutoring[[#This Row],[Student Full Name]]=" ","",COUNTIF(InTutoring[[#This Row],[Unit 4 Assessment]:[Unit 5 Post-Test 5]],"Yes"))</f>
        <v/>
      </c>
      <c r="AX187" s="107" t="str">
        <f>IF(InTutoring[[#This Row],[Student Full Name]]=" ","",COUNTIF(InTutoring[[#This Row],[Unit 5 Assessment]:[Unit 6 Post-Test 5]],"Yes"))</f>
        <v/>
      </c>
      <c r="AY187" s="107" t="str">
        <f>IF(InTutoring[[#This Row],[Student Full Name]]=" ","",IF(InTutoring[[#This Row],[Unit 1 Weeks in Tutoring]]&gt;0,"Yes","No"))</f>
        <v/>
      </c>
      <c r="AZ187" s="107" t="str">
        <f>IF(InTutoring[[#This Row],[Student Full Name]]=" ","",IF(InTutoring[[#This Row],[Unit 2 Weeks in Tutoring]]&gt;0,"Yes","No"))</f>
        <v/>
      </c>
      <c r="BA187" s="107" t="str">
        <f>IF(InTutoring[[#This Row],[Student Full Name]]=" ","",IF(InTutoring[[#This Row],[Unit 3 Weeks in Tutoring]]&gt;0,"Yes","No"))</f>
        <v/>
      </c>
      <c r="BB187" s="107" t="str">
        <f>IF(InTutoring[[#This Row],[Student Full Name]]=" ","",IF(InTutoring[[#This Row],[Unit 4 Weeks in Tutoring]]&gt;0,"Yes","No"))</f>
        <v/>
      </c>
      <c r="BC187" s="107" t="str">
        <f>IF(InTutoring[[#This Row],[Student Full Name]]=" ","",IF(InTutoring[[#This Row],[Unit 5 Weeks in Tutoring]]&gt;0,"Yes","No"))</f>
        <v/>
      </c>
      <c r="BD187" s="107" t="str">
        <f>IF(InTutoring[[#This Row],[Student Full Name]]=" ","",IF(InTutoring[[#This Row],[Unit 6 Weeks in Tutoring]]&gt;0,"Yes","No"))</f>
        <v/>
      </c>
      <c r="BE18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8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8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8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8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8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8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87" s="107" t="str">
        <f>IF(InTutoring[[#This Row],[Student Full Name]]=" ","",IF(COUNTIF(InTutoring[[#This Row],[Unit 1 Needed Tutoring]:[Unit 6 Needed Tutoring]],"Yes")&gt;0,"Yes","No"))</f>
        <v/>
      </c>
      <c r="BM18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8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88" spans="1:66" ht="14.25" x14ac:dyDescent="0.2">
      <c r="A188" s="40" t="str">
        <f>StudentInfo[[#This Row],[Student Full Name]]</f>
        <v xml:space="preserve"> </v>
      </c>
      <c r="B18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8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Benchmark]]&lt;=Settings!F192),"Yes","No"))))</f>
        <v/>
      </c>
      <c r="D18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8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8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8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8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8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8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8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8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8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8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8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8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8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8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8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8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8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8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8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8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8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8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8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8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8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8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8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8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8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8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8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8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8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8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8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8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8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8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8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8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88" s="107" t="str">
        <f>IF(InTutoring[[#This Row],[Student Full Name]]=" ","",COUNTIF(InTutoring[[#This Row],[BOY Benchmark]:[Unit 1 Post-Test 5]],"Yes"))</f>
        <v/>
      </c>
      <c r="AT188" s="107" t="str">
        <f>IF(InTutoring[[#This Row],[Student Full Name]]=" ","",COUNTIF(InTutoring[[#This Row],[Unit 1 Assessment]:[Unit 2 Post-Test 5]],"Yes"))</f>
        <v/>
      </c>
      <c r="AU188" s="107" t="str">
        <f>IF(InTutoring[[#This Row],[Student Full Name]]=" ","",COUNTIF(InTutoring[[#This Row],[Unit 2 Assessment]:[Unit 3 Post-Test 5]],"Yes"))</f>
        <v/>
      </c>
      <c r="AV188" s="107" t="str">
        <f>IF(InTutoring[[#This Row],[Student Full Name]]=" ","",COUNTIF(InTutoring[[#This Row],[Unit 3 Assessment]:[Unit 4 Post-Test 5]],"Yes"))</f>
        <v/>
      </c>
      <c r="AW188" s="107" t="str">
        <f>IF(InTutoring[[#This Row],[Student Full Name]]=" ","",COUNTIF(InTutoring[[#This Row],[Unit 4 Assessment]:[Unit 5 Post-Test 5]],"Yes"))</f>
        <v/>
      </c>
      <c r="AX188" s="107" t="str">
        <f>IF(InTutoring[[#This Row],[Student Full Name]]=" ","",COUNTIF(InTutoring[[#This Row],[Unit 5 Assessment]:[Unit 6 Post-Test 5]],"Yes"))</f>
        <v/>
      </c>
      <c r="AY188" s="107" t="str">
        <f>IF(InTutoring[[#This Row],[Student Full Name]]=" ","",IF(InTutoring[[#This Row],[Unit 1 Weeks in Tutoring]]&gt;0,"Yes","No"))</f>
        <v/>
      </c>
      <c r="AZ188" s="107" t="str">
        <f>IF(InTutoring[[#This Row],[Student Full Name]]=" ","",IF(InTutoring[[#This Row],[Unit 2 Weeks in Tutoring]]&gt;0,"Yes","No"))</f>
        <v/>
      </c>
      <c r="BA188" s="107" t="str">
        <f>IF(InTutoring[[#This Row],[Student Full Name]]=" ","",IF(InTutoring[[#This Row],[Unit 3 Weeks in Tutoring]]&gt;0,"Yes","No"))</f>
        <v/>
      </c>
      <c r="BB188" s="107" t="str">
        <f>IF(InTutoring[[#This Row],[Student Full Name]]=" ","",IF(InTutoring[[#This Row],[Unit 4 Weeks in Tutoring]]&gt;0,"Yes","No"))</f>
        <v/>
      </c>
      <c r="BC188" s="107" t="str">
        <f>IF(InTutoring[[#This Row],[Student Full Name]]=" ","",IF(InTutoring[[#This Row],[Unit 5 Weeks in Tutoring]]&gt;0,"Yes","No"))</f>
        <v/>
      </c>
      <c r="BD188" s="107" t="str">
        <f>IF(InTutoring[[#This Row],[Student Full Name]]=" ","",IF(InTutoring[[#This Row],[Unit 6 Weeks in Tutoring]]&gt;0,"Yes","No"))</f>
        <v/>
      </c>
      <c r="BE18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8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8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8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8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8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8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88" s="107" t="str">
        <f>IF(InTutoring[[#This Row],[Student Full Name]]=" ","",IF(COUNTIF(InTutoring[[#This Row],[Unit 1 Needed Tutoring]:[Unit 6 Needed Tutoring]],"Yes")&gt;0,"Yes","No"))</f>
        <v/>
      </c>
      <c r="BM18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8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89" spans="1:66" ht="14.25" x14ac:dyDescent="0.2">
      <c r="A189" s="40" t="str">
        <f>StudentInfo[[#This Row],[Student Full Name]]</f>
        <v xml:space="preserve"> </v>
      </c>
      <c r="B18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8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Benchmark]]&lt;=Settings!F193),"Yes","No"))))</f>
        <v/>
      </c>
      <c r="D18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8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8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8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8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8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8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8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8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8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8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8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8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8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8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8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8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8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8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8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8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8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8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8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8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8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8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8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8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8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8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8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8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8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8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8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8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8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8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8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8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89" s="107" t="str">
        <f>IF(InTutoring[[#This Row],[Student Full Name]]=" ","",COUNTIF(InTutoring[[#This Row],[BOY Benchmark]:[Unit 1 Post-Test 5]],"Yes"))</f>
        <v/>
      </c>
      <c r="AT189" s="107" t="str">
        <f>IF(InTutoring[[#This Row],[Student Full Name]]=" ","",COUNTIF(InTutoring[[#This Row],[Unit 1 Assessment]:[Unit 2 Post-Test 5]],"Yes"))</f>
        <v/>
      </c>
      <c r="AU189" s="107" t="str">
        <f>IF(InTutoring[[#This Row],[Student Full Name]]=" ","",COUNTIF(InTutoring[[#This Row],[Unit 2 Assessment]:[Unit 3 Post-Test 5]],"Yes"))</f>
        <v/>
      </c>
      <c r="AV189" s="107" t="str">
        <f>IF(InTutoring[[#This Row],[Student Full Name]]=" ","",COUNTIF(InTutoring[[#This Row],[Unit 3 Assessment]:[Unit 4 Post-Test 5]],"Yes"))</f>
        <v/>
      </c>
      <c r="AW189" s="107" t="str">
        <f>IF(InTutoring[[#This Row],[Student Full Name]]=" ","",COUNTIF(InTutoring[[#This Row],[Unit 4 Assessment]:[Unit 5 Post-Test 5]],"Yes"))</f>
        <v/>
      </c>
      <c r="AX189" s="107" t="str">
        <f>IF(InTutoring[[#This Row],[Student Full Name]]=" ","",COUNTIF(InTutoring[[#This Row],[Unit 5 Assessment]:[Unit 6 Post-Test 5]],"Yes"))</f>
        <v/>
      </c>
      <c r="AY189" s="107" t="str">
        <f>IF(InTutoring[[#This Row],[Student Full Name]]=" ","",IF(InTutoring[[#This Row],[Unit 1 Weeks in Tutoring]]&gt;0,"Yes","No"))</f>
        <v/>
      </c>
      <c r="AZ189" s="107" t="str">
        <f>IF(InTutoring[[#This Row],[Student Full Name]]=" ","",IF(InTutoring[[#This Row],[Unit 2 Weeks in Tutoring]]&gt;0,"Yes","No"))</f>
        <v/>
      </c>
      <c r="BA189" s="107" t="str">
        <f>IF(InTutoring[[#This Row],[Student Full Name]]=" ","",IF(InTutoring[[#This Row],[Unit 3 Weeks in Tutoring]]&gt;0,"Yes","No"))</f>
        <v/>
      </c>
      <c r="BB189" s="107" t="str">
        <f>IF(InTutoring[[#This Row],[Student Full Name]]=" ","",IF(InTutoring[[#This Row],[Unit 4 Weeks in Tutoring]]&gt;0,"Yes","No"))</f>
        <v/>
      </c>
      <c r="BC189" s="107" t="str">
        <f>IF(InTutoring[[#This Row],[Student Full Name]]=" ","",IF(InTutoring[[#This Row],[Unit 5 Weeks in Tutoring]]&gt;0,"Yes","No"))</f>
        <v/>
      </c>
      <c r="BD189" s="107" t="str">
        <f>IF(InTutoring[[#This Row],[Student Full Name]]=" ","",IF(InTutoring[[#This Row],[Unit 6 Weeks in Tutoring]]&gt;0,"Yes","No"))</f>
        <v/>
      </c>
      <c r="BE18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8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8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8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8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8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8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89" s="107" t="str">
        <f>IF(InTutoring[[#This Row],[Student Full Name]]=" ","",IF(COUNTIF(InTutoring[[#This Row],[Unit 1 Needed Tutoring]:[Unit 6 Needed Tutoring]],"Yes")&gt;0,"Yes","No"))</f>
        <v/>
      </c>
      <c r="BM18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8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90" spans="1:66" ht="14.25" x14ac:dyDescent="0.2">
      <c r="A190" s="40" t="str">
        <f>StudentInfo[[#This Row],[Student Full Name]]</f>
        <v xml:space="preserve"> </v>
      </c>
      <c r="B19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9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Benchmark]]&lt;=Settings!F194),"Yes","No"))))</f>
        <v/>
      </c>
      <c r="D19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9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9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9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9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9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9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9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9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9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9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9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9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9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9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9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9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9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9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9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9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9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9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9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9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9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9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9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9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9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9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9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9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9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9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9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9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9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9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9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9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90" s="107" t="str">
        <f>IF(InTutoring[[#This Row],[Student Full Name]]=" ","",COUNTIF(InTutoring[[#This Row],[BOY Benchmark]:[Unit 1 Post-Test 5]],"Yes"))</f>
        <v/>
      </c>
      <c r="AT190" s="107" t="str">
        <f>IF(InTutoring[[#This Row],[Student Full Name]]=" ","",COUNTIF(InTutoring[[#This Row],[Unit 1 Assessment]:[Unit 2 Post-Test 5]],"Yes"))</f>
        <v/>
      </c>
      <c r="AU190" s="107" t="str">
        <f>IF(InTutoring[[#This Row],[Student Full Name]]=" ","",COUNTIF(InTutoring[[#This Row],[Unit 2 Assessment]:[Unit 3 Post-Test 5]],"Yes"))</f>
        <v/>
      </c>
      <c r="AV190" s="107" t="str">
        <f>IF(InTutoring[[#This Row],[Student Full Name]]=" ","",COUNTIF(InTutoring[[#This Row],[Unit 3 Assessment]:[Unit 4 Post-Test 5]],"Yes"))</f>
        <v/>
      </c>
      <c r="AW190" s="107" t="str">
        <f>IF(InTutoring[[#This Row],[Student Full Name]]=" ","",COUNTIF(InTutoring[[#This Row],[Unit 4 Assessment]:[Unit 5 Post-Test 5]],"Yes"))</f>
        <v/>
      </c>
      <c r="AX190" s="107" t="str">
        <f>IF(InTutoring[[#This Row],[Student Full Name]]=" ","",COUNTIF(InTutoring[[#This Row],[Unit 5 Assessment]:[Unit 6 Post-Test 5]],"Yes"))</f>
        <v/>
      </c>
      <c r="AY190" s="107" t="str">
        <f>IF(InTutoring[[#This Row],[Student Full Name]]=" ","",IF(InTutoring[[#This Row],[Unit 1 Weeks in Tutoring]]&gt;0,"Yes","No"))</f>
        <v/>
      </c>
      <c r="AZ190" s="107" t="str">
        <f>IF(InTutoring[[#This Row],[Student Full Name]]=" ","",IF(InTutoring[[#This Row],[Unit 2 Weeks in Tutoring]]&gt;0,"Yes","No"))</f>
        <v/>
      </c>
      <c r="BA190" s="107" t="str">
        <f>IF(InTutoring[[#This Row],[Student Full Name]]=" ","",IF(InTutoring[[#This Row],[Unit 3 Weeks in Tutoring]]&gt;0,"Yes","No"))</f>
        <v/>
      </c>
      <c r="BB190" s="107" t="str">
        <f>IF(InTutoring[[#This Row],[Student Full Name]]=" ","",IF(InTutoring[[#This Row],[Unit 4 Weeks in Tutoring]]&gt;0,"Yes","No"))</f>
        <v/>
      </c>
      <c r="BC190" s="107" t="str">
        <f>IF(InTutoring[[#This Row],[Student Full Name]]=" ","",IF(InTutoring[[#This Row],[Unit 5 Weeks in Tutoring]]&gt;0,"Yes","No"))</f>
        <v/>
      </c>
      <c r="BD190" s="107" t="str">
        <f>IF(InTutoring[[#This Row],[Student Full Name]]=" ","",IF(InTutoring[[#This Row],[Unit 6 Weeks in Tutoring]]&gt;0,"Yes","No"))</f>
        <v/>
      </c>
      <c r="BE19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9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9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9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9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9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9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90" s="107" t="str">
        <f>IF(InTutoring[[#This Row],[Student Full Name]]=" ","",IF(COUNTIF(InTutoring[[#This Row],[Unit 1 Needed Tutoring]:[Unit 6 Needed Tutoring]],"Yes")&gt;0,"Yes","No"))</f>
        <v/>
      </c>
      <c r="BM19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9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91" spans="1:66" ht="14.25" x14ac:dyDescent="0.2">
      <c r="A191" s="40" t="str">
        <f>StudentInfo[[#This Row],[Student Full Name]]</f>
        <v xml:space="preserve"> </v>
      </c>
      <c r="B19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9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Benchmark]]&lt;=Settings!F195),"Yes","No"))))</f>
        <v/>
      </c>
      <c r="D19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9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9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9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9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9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9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9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9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9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9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9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9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9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9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9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9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9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9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9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9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9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9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9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9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9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9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9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9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9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9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9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9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9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9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9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9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9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9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9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9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91" s="107" t="str">
        <f>IF(InTutoring[[#This Row],[Student Full Name]]=" ","",COUNTIF(InTutoring[[#This Row],[BOY Benchmark]:[Unit 1 Post-Test 5]],"Yes"))</f>
        <v/>
      </c>
      <c r="AT191" s="107" t="str">
        <f>IF(InTutoring[[#This Row],[Student Full Name]]=" ","",COUNTIF(InTutoring[[#This Row],[Unit 1 Assessment]:[Unit 2 Post-Test 5]],"Yes"))</f>
        <v/>
      </c>
      <c r="AU191" s="107" t="str">
        <f>IF(InTutoring[[#This Row],[Student Full Name]]=" ","",COUNTIF(InTutoring[[#This Row],[Unit 2 Assessment]:[Unit 3 Post-Test 5]],"Yes"))</f>
        <v/>
      </c>
      <c r="AV191" s="107" t="str">
        <f>IF(InTutoring[[#This Row],[Student Full Name]]=" ","",COUNTIF(InTutoring[[#This Row],[Unit 3 Assessment]:[Unit 4 Post-Test 5]],"Yes"))</f>
        <v/>
      </c>
      <c r="AW191" s="107" t="str">
        <f>IF(InTutoring[[#This Row],[Student Full Name]]=" ","",COUNTIF(InTutoring[[#This Row],[Unit 4 Assessment]:[Unit 5 Post-Test 5]],"Yes"))</f>
        <v/>
      </c>
      <c r="AX191" s="107" t="str">
        <f>IF(InTutoring[[#This Row],[Student Full Name]]=" ","",COUNTIF(InTutoring[[#This Row],[Unit 5 Assessment]:[Unit 6 Post-Test 5]],"Yes"))</f>
        <v/>
      </c>
      <c r="AY191" s="107" t="str">
        <f>IF(InTutoring[[#This Row],[Student Full Name]]=" ","",IF(InTutoring[[#This Row],[Unit 1 Weeks in Tutoring]]&gt;0,"Yes","No"))</f>
        <v/>
      </c>
      <c r="AZ191" s="107" t="str">
        <f>IF(InTutoring[[#This Row],[Student Full Name]]=" ","",IF(InTutoring[[#This Row],[Unit 2 Weeks in Tutoring]]&gt;0,"Yes","No"))</f>
        <v/>
      </c>
      <c r="BA191" s="107" t="str">
        <f>IF(InTutoring[[#This Row],[Student Full Name]]=" ","",IF(InTutoring[[#This Row],[Unit 3 Weeks in Tutoring]]&gt;0,"Yes","No"))</f>
        <v/>
      </c>
      <c r="BB191" s="107" t="str">
        <f>IF(InTutoring[[#This Row],[Student Full Name]]=" ","",IF(InTutoring[[#This Row],[Unit 4 Weeks in Tutoring]]&gt;0,"Yes","No"))</f>
        <v/>
      </c>
      <c r="BC191" s="107" t="str">
        <f>IF(InTutoring[[#This Row],[Student Full Name]]=" ","",IF(InTutoring[[#This Row],[Unit 5 Weeks in Tutoring]]&gt;0,"Yes","No"))</f>
        <v/>
      </c>
      <c r="BD191" s="107" t="str">
        <f>IF(InTutoring[[#This Row],[Student Full Name]]=" ","",IF(InTutoring[[#This Row],[Unit 6 Weeks in Tutoring]]&gt;0,"Yes","No"))</f>
        <v/>
      </c>
      <c r="BE19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9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9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9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9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9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9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91" s="107" t="str">
        <f>IF(InTutoring[[#This Row],[Student Full Name]]=" ","",IF(COUNTIF(InTutoring[[#This Row],[Unit 1 Needed Tutoring]:[Unit 6 Needed Tutoring]],"Yes")&gt;0,"Yes","No"))</f>
        <v/>
      </c>
      <c r="BM19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9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92" spans="1:66" ht="14.25" x14ac:dyDescent="0.2">
      <c r="A192" s="40" t="str">
        <f>StudentInfo[[#This Row],[Student Full Name]]</f>
        <v xml:space="preserve"> </v>
      </c>
      <c r="B19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9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Benchmark]]&lt;=Settings!F196),"Yes","No"))))</f>
        <v/>
      </c>
      <c r="D19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9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9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9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9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9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9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9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9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9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9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9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9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9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9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9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9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9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9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9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9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9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9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9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9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9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9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9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9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9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9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9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9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9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9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9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9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9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9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9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9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92" s="107" t="str">
        <f>IF(InTutoring[[#This Row],[Student Full Name]]=" ","",COUNTIF(InTutoring[[#This Row],[BOY Benchmark]:[Unit 1 Post-Test 5]],"Yes"))</f>
        <v/>
      </c>
      <c r="AT192" s="107" t="str">
        <f>IF(InTutoring[[#This Row],[Student Full Name]]=" ","",COUNTIF(InTutoring[[#This Row],[Unit 1 Assessment]:[Unit 2 Post-Test 5]],"Yes"))</f>
        <v/>
      </c>
      <c r="AU192" s="107" t="str">
        <f>IF(InTutoring[[#This Row],[Student Full Name]]=" ","",COUNTIF(InTutoring[[#This Row],[Unit 2 Assessment]:[Unit 3 Post-Test 5]],"Yes"))</f>
        <v/>
      </c>
      <c r="AV192" s="107" t="str">
        <f>IF(InTutoring[[#This Row],[Student Full Name]]=" ","",COUNTIF(InTutoring[[#This Row],[Unit 3 Assessment]:[Unit 4 Post-Test 5]],"Yes"))</f>
        <v/>
      </c>
      <c r="AW192" s="107" t="str">
        <f>IF(InTutoring[[#This Row],[Student Full Name]]=" ","",COUNTIF(InTutoring[[#This Row],[Unit 4 Assessment]:[Unit 5 Post-Test 5]],"Yes"))</f>
        <v/>
      </c>
      <c r="AX192" s="107" t="str">
        <f>IF(InTutoring[[#This Row],[Student Full Name]]=" ","",COUNTIF(InTutoring[[#This Row],[Unit 5 Assessment]:[Unit 6 Post-Test 5]],"Yes"))</f>
        <v/>
      </c>
      <c r="AY192" s="107" t="str">
        <f>IF(InTutoring[[#This Row],[Student Full Name]]=" ","",IF(InTutoring[[#This Row],[Unit 1 Weeks in Tutoring]]&gt;0,"Yes","No"))</f>
        <v/>
      </c>
      <c r="AZ192" s="107" t="str">
        <f>IF(InTutoring[[#This Row],[Student Full Name]]=" ","",IF(InTutoring[[#This Row],[Unit 2 Weeks in Tutoring]]&gt;0,"Yes","No"))</f>
        <v/>
      </c>
      <c r="BA192" s="107" t="str">
        <f>IF(InTutoring[[#This Row],[Student Full Name]]=" ","",IF(InTutoring[[#This Row],[Unit 3 Weeks in Tutoring]]&gt;0,"Yes","No"))</f>
        <v/>
      </c>
      <c r="BB192" s="107" t="str">
        <f>IF(InTutoring[[#This Row],[Student Full Name]]=" ","",IF(InTutoring[[#This Row],[Unit 4 Weeks in Tutoring]]&gt;0,"Yes","No"))</f>
        <v/>
      </c>
      <c r="BC192" s="107" t="str">
        <f>IF(InTutoring[[#This Row],[Student Full Name]]=" ","",IF(InTutoring[[#This Row],[Unit 5 Weeks in Tutoring]]&gt;0,"Yes","No"))</f>
        <v/>
      </c>
      <c r="BD192" s="107" t="str">
        <f>IF(InTutoring[[#This Row],[Student Full Name]]=" ","",IF(InTutoring[[#This Row],[Unit 6 Weeks in Tutoring]]&gt;0,"Yes","No"))</f>
        <v/>
      </c>
      <c r="BE19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9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9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9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9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9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9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92" s="107" t="str">
        <f>IF(InTutoring[[#This Row],[Student Full Name]]=" ","",IF(COUNTIF(InTutoring[[#This Row],[Unit 1 Needed Tutoring]:[Unit 6 Needed Tutoring]],"Yes")&gt;0,"Yes","No"))</f>
        <v/>
      </c>
      <c r="BM19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9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93" spans="1:66" ht="14.25" x14ac:dyDescent="0.2">
      <c r="A193" s="40" t="str">
        <f>StudentInfo[[#This Row],[Student Full Name]]</f>
        <v xml:space="preserve"> </v>
      </c>
      <c r="B19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9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Benchmark]]&lt;=Settings!F197),"Yes","No"))))</f>
        <v/>
      </c>
      <c r="D19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9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9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9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9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9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9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9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9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9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9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9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9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9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9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9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9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9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9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9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9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9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9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9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9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9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9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9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9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9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9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9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9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9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9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9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9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9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9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9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9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93" s="107" t="str">
        <f>IF(InTutoring[[#This Row],[Student Full Name]]=" ","",COUNTIF(InTutoring[[#This Row],[BOY Benchmark]:[Unit 1 Post-Test 5]],"Yes"))</f>
        <v/>
      </c>
      <c r="AT193" s="107" t="str">
        <f>IF(InTutoring[[#This Row],[Student Full Name]]=" ","",COUNTIF(InTutoring[[#This Row],[Unit 1 Assessment]:[Unit 2 Post-Test 5]],"Yes"))</f>
        <v/>
      </c>
      <c r="AU193" s="107" t="str">
        <f>IF(InTutoring[[#This Row],[Student Full Name]]=" ","",COUNTIF(InTutoring[[#This Row],[Unit 2 Assessment]:[Unit 3 Post-Test 5]],"Yes"))</f>
        <v/>
      </c>
      <c r="AV193" s="107" t="str">
        <f>IF(InTutoring[[#This Row],[Student Full Name]]=" ","",COUNTIF(InTutoring[[#This Row],[Unit 3 Assessment]:[Unit 4 Post-Test 5]],"Yes"))</f>
        <v/>
      </c>
      <c r="AW193" s="107" t="str">
        <f>IF(InTutoring[[#This Row],[Student Full Name]]=" ","",COUNTIF(InTutoring[[#This Row],[Unit 4 Assessment]:[Unit 5 Post-Test 5]],"Yes"))</f>
        <v/>
      </c>
      <c r="AX193" s="107" t="str">
        <f>IF(InTutoring[[#This Row],[Student Full Name]]=" ","",COUNTIF(InTutoring[[#This Row],[Unit 5 Assessment]:[Unit 6 Post-Test 5]],"Yes"))</f>
        <v/>
      </c>
      <c r="AY193" s="107" t="str">
        <f>IF(InTutoring[[#This Row],[Student Full Name]]=" ","",IF(InTutoring[[#This Row],[Unit 1 Weeks in Tutoring]]&gt;0,"Yes","No"))</f>
        <v/>
      </c>
      <c r="AZ193" s="107" t="str">
        <f>IF(InTutoring[[#This Row],[Student Full Name]]=" ","",IF(InTutoring[[#This Row],[Unit 2 Weeks in Tutoring]]&gt;0,"Yes","No"))</f>
        <v/>
      </c>
      <c r="BA193" s="107" t="str">
        <f>IF(InTutoring[[#This Row],[Student Full Name]]=" ","",IF(InTutoring[[#This Row],[Unit 3 Weeks in Tutoring]]&gt;0,"Yes","No"))</f>
        <v/>
      </c>
      <c r="BB193" s="107" t="str">
        <f>IF(InTutoring[[#This Row],[Student Full Name]]=" ","",IF(InTutoring[[#This Row],[Unit 4 Weeks in Tutoring]]&gt;0,"Yes","No"))</f>
        <v/>
      </c>
      <c r="BC193" s="107" t="str">
        <f>IF(InTutoring[[#This Row],[Student Full Name]]=" ","",IF(InTutoring[[#This Row],[Unit 5 Weeks in Tutoring]]&gt;0,"Yes","No"))</f>
        <v/>
      </c>
      <c r="BD193" s="107" t="str">
        <f>IF(InTutoring[[#This Row],[Student Full Name]]=" ","",IF(InTutoring[[#This Row],[Unit 6 Weeks in Tutoring]]&gt;0,"Yes","No"))</f>
        <v/>
      </c>
      <c r="BE19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9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9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9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9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9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9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93" s="107" t="str">
        <f>IF(InTutoring[[#This Row],[Student Full Name]]=" ","",IF(COUNTIF(InTutoring[[#This Row],[Unit 1 Needed Tutoring]:[Unit 6 Needed Tutoring]],"Yes")&gt;0,"Yes","No"))</f>
        <v/>
      </c>
      <c r="BM19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9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94" spans="1:66" ht="14.25" x14ac:dyDescent="0.2">
      <c r="A194" s="40" t="str">
        <f>StudentInfo[[#This Row],[Student Full Name]]</f>
        <v xml:space="preserve"> </v>
      </c>
      <c r="B19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9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Benchmark]]&lt;=Settings!F198),"Yes","No"))))</f>
        <v/>
      </c>
      <c r="D19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9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9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9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9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9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9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9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9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9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9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9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9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9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9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9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9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9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9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9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9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9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9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9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9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9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9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9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9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9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9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9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9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9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9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9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9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9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9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9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9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94" s="107" t="str">
        <f>IF(InTutoring[[#This Row],[Student Full Name]]=" ","",COUNTIF(InTutoring[[#This Row],[BOY Benchmark]:[Unit 1 Post-Test 5]],"Yes"))</f>
        <v/>
      </c>
      <c r="AT194" s="107" t="str">
        <f>IF(InTutoring[[#This Row],[Student Full Name]]=" ","",COUNTIF(InTutoring[[#This Row],[Unit 1 Assessment]:[Unit 2 Post-Test 5]],"Yes"))</f>
        <v/>
      </c>
      <c r="AU194" s="107" t="str">
        <f>IF(InTutoring[[#This Row],[Student Full Name]]=" ","",COUNTIF(InTutoring[[#This Row],[Unit 2 Assessment]:[Unit 3 Post-Test 5]],"Yes"))</f>
        <v/>
      </c>
      <c r="AV194" s="107" t="str">
        <f>IF(InTutoring[[#This Row],[Student Full Name]]=" ","",COUNTIF(InTutoring[[#This Row],[Unit 3 Assessment]:[Unit 4 Post-Test 5]],"Yes"))</f>
        <v/>
      </c>
      <c r="AW194" s="107" t="str">
        <f>IF(InTutoring[[#This Row],[Student Full Name]]=" ","",COUNTIF(InTutoring[[#This Row],[Unit 4 Assessment]:[Unit 5 Post-Test 5]],"Yes"))</f>
        <v/>
      </c>
      <c r="AX194" s="107" t="str">
        <f>IF(InTutoring[[#This Row],[Student Full Name]]=" ","",COUNTIF(InTutoring[[#This Row],[Unit 5 Assessment]:[Unit 6 Post-Test 5]],"Yes"))</f>
        <v/>
      </c>
      <c r="AY194" s="107" t="str">
        <f>IF(InTutoring[[#This Row],[Student Full Name]]=" ","",IF(InTutoring[[#This Row],[Unit 1 Weeks in Tutoring]]&gt;0,"Yes","No"))</f>
        <v/>
      </c>
      <c r="AZ194" s="107" t="str">
        <f>IF(InTutoring[[#This Row],[Student Full Name]]=" ","",IF(InTutoring[[#This Row],[Unit 2 Weeks in Tutoring]]&gt;0,"Yes","No"))</f>
        <v/>
      </c>
      <c r="BA194" s="107" t="str">
        <f>IF(InTutoring[[#This Row],[Student Full Name]]=" ","",IF(InTutoring[[#This Row],[Unit 3 Weeks in Tutoring]]&gt;0,"Yes","No"))</f>
        <v/>
      </c>
      <c r="BB194" s="107" t="str">
        <f>IF(InTutoring[[#This Row],[Student Full Name]]=" ","",IF(InTutoring[[#This Row],[Unit 4 Weeks in Tutoring]]&gt;0,"Yes","No"))</f>
        <v/>
      </c>
      <c r="BC194" s="107" t="str">
        <f>IF(InTutoring[[#This Row],[Student Full Name]]=" ","",IF(InTutoring[[#This Row],[Unit 5 Weeks in Tutoring]]&gt;0,"Yes","No"))</f>
        <v/>
      </c>
      <c r="BD194" s="107" t="str">
        <f>IF(InTutoring[[#This Row],[Student Full Name]]=" ","",IF(InTutoring[[#This Row],[Unit 6 Weeks in Tutoring]]&gt;0,"Yes","No"))</f>
        <v/>
      </c>
      <c r="BE19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9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9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9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9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9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9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94" s="107" t="str">
        <f>IF(InTutoring[[#This Row],[Student Full Name]]=" ","",IF(COUNTIF(InTutoring[[#This Row],[Unit 1 Needed Tutoring]:[Unit 6 Needed Tutoring]],"Yes")&gt;0,"Yes","No"))</f>
        <v/>
      </c>
      <c r="BM19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9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95" spans="1:66" ht="14.25" x14ac:dyDescent="0.2">
      <c r="A195" s="40" t="str">
        <f>StudentInfo[[#This Row],[Student Full Name]]</f>
        <v xml:space="preserve"> </v>
      </c>
      <c r="B19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9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Benchmark]]&lt;=Settings!F199),"Yes","No"))))</f>
        <v/>
      </c>
      <c r="D19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9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9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9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9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9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9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9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9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9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9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9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9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9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9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9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9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9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9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9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9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9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9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9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9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9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9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9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9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9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9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9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9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9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9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9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9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9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9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9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9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95" s="107" t="str">
        <f>IF(InTutoring[[#This Row],[Student Full Name]]=" ","",COUNTIF(InTutoring[[#This Row],[BOY Benchmark]:[Unit 1 Post-Test 5]],"Yes"))</f>
        <v/>
      </c>
      <c r="AT195" s="107" t="str">
        <f>IF(InTutoring[[#This Row],[Student Full Name]]=" ","",COUNTIF(InTutoring[[#This Row],[Unit 1 Assessment]:[Unit 2 Post-Test 5]],"Yes"))</f>
        <v/>
      </c>
      <c r="AU195" s="107" t="str">
        <f>IF(InTutoring[[#This Row],[Student Full Name]]=" ","",COUNTIF(InTutoring[[#This Row],[Unit 2 Assessment]:[Unit 3 Post-Test 5]],"Yes"))</f>
        <v/>
      </c>
      <c r="AV195" s="107" t="str">
        <f>IF(InTutoring[[#This Row],[Student Full Name]]=" ","",COUNTIF(InTutoring[[#This Row],[Unit 3 Assessment]:[Unit 4 Post-Test 5]],"Yes"))</f>
        <v/>
      </c>
      <c r="AW195" s="107" t="str">
        <f>IF(InTutoring[[#This Row],[Student Full Name]]=" ","",COUNTIF(InTutoring[[#This Row],[Unit 4 Assessment]:[Unit 5 Post-Test 5]],"Yes"))</f>
        <v/>
      </c>
      <c r="AX195" s="107" t="str">
        <f>IF(InTutoring[[#This Row],[Student Full Name]]=" ","",COUNTIF(InTutoring[[#This Row],[Unit 5 Assessment]:[Unit 6 Post-Test 5]],"Yes"))</f>
        <v/>
      </c>
      <c r="AY195" s="107" t="str">
        <f>IF(InTutoring[[#This Row],[Student Full Name]]=" ","",IF(InTutoring[[#This Row],[Unit 1 Weeks in Tutoring]]&gt;0,"Yes","No"))</f>
        <v/>
      </c>
      <c r="AZ195" s="107" t="str">
        <f>IF(InTutoring[[#This Row],[Student Full Name]]=" ","",IF(InTutoring[[#This Row],[Unit 2 Weeks in Tutoring]]&gt;0,"Yes","No"))</f>
        <v/>
      </c>
      <c r="BA195" s="107" t="str">
        <f>IF(InTutoring[[#This Row],[Student Full Name]]=" ","",IF(InTutoring[[#This Row],[Unit 3 Weeks in Tutoring]]&gt;0,"Yes","No"))</f>
        <v/>
      </c>
      <c r="BB195" s="107" t="str">
        <f>IF(InTutoring[[#This Row],[Student Full Name]]=" ","",IF(InTutoring[[#This Row],[Unit 4 Weeks in Tutoring]]&gt;0,"Yes","No"))</f>
        <v/>
      </c>
      <c r="BC195" s="107" t="str">
        <f>IF(InTutoring[[#This Row],[Student Full Name]]=" ","",IF(InTutoring[[#This Row],[Unit 5 Weeks in Tutoring]]&gt;0,"Yes","No"))</f>
        <v/>
      </c>
      <c r="BD195" s="107" t="str">
        <f>IF(InTutoring[[#This Row],[Student Full Name]]=" ","",IF(InTutoring[[#This Row],[Unit 6 Weeks in Tutoring]]&gt;0,"Yes","No"))</f>
        <v/>
      </c>
      <c r="BE19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9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9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9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9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9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9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95" s="107" t="str">
        <f>IF(InTutoring[[#This Row],[Student Full Name]]=" ","",IF(COUNTIF(InTutoring[[#This Row],[Unit 1 Needed Tutoring]:[Unit 6 Needed Tutoring]],"Yes")&gt;0,"Yes","No"))</f>
        <v/>
      </c>
      <c r="BM19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9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96" spans="1:66" ht="14.25" x14ac:dyDescent="0.2">
      <c r="A196" s="40" t="str">
        <f>StudentInfo[[#This Row],[Student Full Name]]</f>
        <v xml:space="preserve"> </v>
      </c>
      <c r="B19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9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Benchmark]]&lt;=Settings!F200),"Yes","No"))))</f>
        <v/>
      </c>
      <c r="D19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9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9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9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9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9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9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9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9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9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9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9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9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9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9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9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9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9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9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9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9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9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9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9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9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9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9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9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9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9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9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9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9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9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9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9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9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9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9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9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9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96" s="107" t="str">
        <f>IF(InTutoring[[#This Row],[Student Full Name]]=" ","",COUNTIF(InTutoring[[#This Row],[BOY Benchmark]:[Unit 1 Post-Test 5]],"Yes"))</f>
        <v/>
      </c>
      <c r="AT196" s="107" t="str">
        <f>IF(InTutoring[[#This Row],[Student Full Name]]=" ","",COUNTIF(InTutoring[[#This Row],[Unit 1 Assessment]:[Unit 2 Post-Test 5]],"Yes"))</f>
        <v/>
      </c>
      <c r="AU196" s="107" t="str">
        <f>IF(InTutoring[[#This Row],[Student Full Name]]=" ","",COUNTIF(InTutoring[[#This Row],[Unit 2 Assessment]:[Unit 3 Post-Test 5]],"Yes"))</f>
        <v/>
      </c>
      <c r="AV196" s="107" t="str">
        <f>IF(InTutoring[[#This Row],[Student Full Name]]=" ","",COUNTIF(InTutoring[[#This Row],[Unit 3 Assessment]:[Unit 4 Post-Test 5]],"Yes"))</f>
        <v/>
      </c>
      <c r="AW196" s="107" t="str">
        <f>IF(InTutoring[[#This Row],[Student Full Name]]=" ","",COUNTIF(InTutoring[[#This Row],[Unit 4 Assessment]:[Unit 5 Post-Test 5]],"Yes"))</f>
        <v/>
      </c>
      <c r="AX196" s="107" t="str">
        <f>IF(InTutoring[[#This Row],[Student Full Name]]=" ","",COUNTIF(InTutoring[[#This Row],[Unit 5 Assessment]:[Unit 6 Post-Test 5]],"Yes"))</f>
        <v/>
      </c>
      <c r="AY196" s="107" t="str">
        <f>IF(InTutoring[[#This Row],[Student Full Name]]=" ","",IF(InTutoring[[#This Row],[Unit 1 Weeks in Tutoring]]&gt;0,"Yes","No"))</f>
        <v/>
      </c>
      <c r="AZ196" s="107" t="str">
        <f>IF(InTutoring[[#This Row],[Student Full Name]]=" ","",IF(InTutoring[[#This Row],[Unit 2 Weeks in Tutoring]]&gt;0,"Yes","No"))</f>
        <v/>
      </c>
      <c r="BA196" s="107" t="str">
        <f>IF(InTutoring[[#This Row],[Student Full Name]]=" ","",IF(InTutoring[[#This Row],[Unit 3 Weeks in Tutoring]]&gt;0,"Yes","No"))</f>
        <v/>
      </c>
      <c r="BB196" s="107" t="str">
        <f>IF(InTutoring[[#This Row],[Student Full Name]]=" ","",IF(InTutoring[[#This Row],[Unit 4 Weeks in Tutoring]]&gt;0,"Yes","No"))</f>
        <v/>
      </c>
      <c r="BC196" s="107" t="str">
        <f>IF(InTutoring[[#This Row],[Student Full Name]]=" ","",IF(InTutoring[[#This Row],[Unit 5 Weeks in Tutoring]]&gt;0,"Yes","No"))</f>
        <v/>
      </c>
      <c r="BD196" s="107" t="str">
        <f>IF(InTutoring[[#This Row],[Student Full Name]]=" ","",IF(InTutoring[[#This Row],[Unit 6 Weeks in Tutoring]]&gt;0,"Yes","No"))</f>
        <v/>
      </c>
      <c r="BE19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9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9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9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9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9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9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96" s="107" t="str">
        <f>IF(InTutoring[[#This Row],[Student Full Name]]=" ","",IF(COUNTIF(InTutoring[[#This Row],[Unit 1 Needed Tutoring]:[Unit 6 Needed Tutoring]],"Yes")&gt;0,"Yes","No"))</f>
        <v/>
      </c>
      <c r="BM19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9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97" spans="1:66" ht="14.25" x14ac:dyDescent="0.2">
      <c r="A197" s="40" t="str">
        <f>StudentInfo[[#This Row],[Student Full Name]]</f>
        <v xml:space="preserve"> </v>
      </c>
      <c r="B19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9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Benchmark]]&lt;=Settings!F201),"Yes","No"))))</f>
        <v/>
      </c>
      <c r="D19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9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9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9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9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9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9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9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9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9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9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9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9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9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9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9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9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9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9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9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9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9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9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9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9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9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9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9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9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9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9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9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9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9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9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9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9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9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9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9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9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97" s="107" t="str">
        <f>IF(InTutoring[[#This Row],[Student Full Name]]=" ","",COUNTIF(InTutoring[[#This Row],[BOY Benchmark]:[Unit 1 Post-Test 5]],"Yes"))</f>
        <v/>
      </c>
      <c r="AT197" s="107" t="str">
        <f>IF(InTutoring[[#This Row],[Student Full Name]]=" ","",COUNTIF(InTutoring[[#This Row],[Unit 1 Assessment]:[Unit 2 Post-Test 5]],"Yes"))</f>
        <v/>
      </c>
      <c r="AU197" s="107" t="str">
        <f>IF(InTutoring[[#This Row],[Student Full Name]]=" ","",COUNTIF(InTutoring[[#This Row],[Unit 2 Assessment]:[Unit 3 Post-Test 5]],"Yes"))</f>
        <v/>
      </c>
      <c r="AV197" s="107" t="str">
        <f>IF(InTutoring[[#This Row],[Student Full Name]]=" ","",COUNTIF(InTutoring[[#This Row],[Unit 3 Assessment]:[Unit 4 Post-Test 5]],"Yes"))</f>
        <v/>
      </c>
      <c r="AW197" s="107" t="str">
        <f>IF(InTutoring[[#This Row],[Student Full Name]]=" ","",COUNTIF(InTutoring[[#This Row],[Unit 4 Assessment]:[Unit 5 Post-Test 5]],"Yes"))</f>
        <v/>
      </c>
      <c r="AX197" s="107" t="str">
        <f>IF(InTutoring[[#This Row],[Student Full Name]]=" ","",COUNTIF(InTutoring[[#This Row],[Unit 5 Assessment]:[Unit 6 Post-Test 5]],"Yes"))</f>
        <v/>
      </c>
      <c r="AY197" s="107" t="str">
        <f>IF(InTutoring[[#This Row],[Student Full Name]]=" ","",IF(InTutoring[[#This Row],[Unit 1 Weeks in Tutoring]]&gt;0,"Yes","No"))</f>
        <v/>
      </c>
      <c r="AZ197" s="107" t="str">
        <f>IF(InTutoring[[#This Row],[Student Full Name]]=" ","",IF(InTutoring[[#This Row],[Unit 2 Weeks in Tutoring]]&gt;0,"Yes","No"))</f>
        <v/>
      </c>
      <c r="BA197" s="107" t="str">
        <f>IF(InTutoring[[#This Row],[Student Full Name]]=" ","",IF(InTutoring[[#This Row],[Unit 3 Weeks in Tutoring]]&gt;0,"Yes","No"))</f>
        <v/>
      </c>
      <c r="BB197" s="107" t="str">
        <f>IF(InTutoring[[#This Row],[Student Full Name]]=" ","",IF(InTutoring[[#This Row],[Unit 4 Weeks in Tutoring]]&gt;0,"Yes","No"))</f>
        <v/>
      </c>
      <c r="BC197" s="107" t="str">
        <f>IF(InTutoring[[#This Row],[Student Full Name]]=" ","",IF(InTutoring[[#This Row],[Unit 5 Weeks in Tutoring]]&gt;0,"Yes","No"))</f>
        <v/>
      </c>
      <c r="BD197" s="107" t="str">
        <f>IF(InTutoring[[#This Row],[Student Full Name]]=" ","",IF(InTutoring[[#This Row],[Unit 6 Weeks in Tutoring]]&gt;0,"Yes","No"))</f>
        <v/>
      </c>
      <c r="BE19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9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9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9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9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9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9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97" s="107" t="str">
        <f>IF(InTutoring[[#This Row],[Student Full Name]]=" ","",IF(COUNTIF(InTutoring[[#This Row],[Unit 1 Needed Tutoring]:[Unit 6 Needed Tutoring]],"Yes")&gt;0,"Yes","No"))</f>
        <v/>
      </c>
      <c r="BM19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9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98" spans="1:66" ht="14.25" x14ac:dyDescent="0.2">
      <c r="A198" s="40" t="str">
        <f>StudentInfo[[#This Row],[Student Full Name]]</f>
        <v xml:space="preserve"> </v>
      </c>
      <c r="B19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9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Benchmark]]&lt;=Settings!F202),"Yes","No"))))</f>
        <v/>
      </c>
      <c r="D19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9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9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9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9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9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9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9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9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9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9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9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9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9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9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9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9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9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9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9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9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9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9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9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9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9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9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9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9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9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9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9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9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9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9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9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9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9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9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9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9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98" s="107" t="str">
        <f>IF(InTutoring[[#This Row],[Student Full Name]]=" ","",COUNTIF(InTutoring[[#This Row],[BOY Benchmark]:[Unit 1 Post-Test 5]],"Yes"))</f>
        <v/>
      </c>
      <c r="AT198" s="107" t="str">
        <f>IF(InTutoring[[#This Row],[Student Full Name]]=" ","",COUNTIF(InTutoring[[#This Row],[Unit 1 Assessment]:[Unit 2 Post-Test 5]],"Yes"))</f>
        <v/>
      </c>
      <c r="AU198" s="107" t="str">
        <f>IF(InTutoring[[#This Row],[Student Full Name]]=" ","",COUNTIF(InTutoring[[#This Row],[Unit 2 Assessment]:[Unit 3 Post-Test 5]],"Yes"))</f>
        <v/>
      </c>
      <c r="AV198" s="107" t="str">
        <f>IF(InTutoring[[#This Row],[Student Full Name]]=" ","",COUNTIF(InTutoring[[#This Row],[Unit 3 Assessment]:[Unit 4 Post-Test 5]],"Yes"))</f>
        <v/>
      </c>
      <c r="AW198" s="107" t="str">
        <f>IF(InTutoring[[#This Row],[Student Full Name]]=" ","",COUNTIF(InTutoring[[#This Row],[Unit 4 Assessment]:[Unit 5 Post-Test 5]],"Yes"))</f>
        <v/>
      </c>
      <c r="AX198" s="107" t="str">
        <f>IF(InTutoring[[#This Row],[Student Full Name]]=" ","",COUNTIF(InTutoring[[#This Row],[Unit 5 Assessment]:[Unit 6 Post-Test 5]],"Yes"))</f>
        <v/>
      </c>
      <c r="AY198" s="107" t="str">
        <f>IF(InTutoring[[#This Row],[Student Full Name]]=" ","",IF(InTutoring[[#This Row],[Unit 1 Weeks in Tutoring]]&gt;0,"Yes","No"))</f>
        <v/>
      </c>
      <c r="AZ198" s="107" t="str">
        <f>IF(InTutoring[[#This Row],[Student Full Name]]=" ","",IF(InTutoring[[#This Row],[Unit 2 Weeks in Tutoring]]&gt;0,"Yes","No"))</f>
        <v/>
      </c>
      <c r="BA198" s="107" t="str">
        <f>IF(InTutoring[[#This Row],[Student Full Name]]=" ","",IF(InTutoring[[#This Row],[Unit 3 Weeks in Tutoring]]&gt;0,"Yes","No"))</f>
        <v/>
      </c>
      <c r="BB198" s="107" t="str">
        <f>IF(InTutoring[[#This Row],[Student Full Name]]=" ","",IF(InTutoring[[#This Row],[Unit 4 Weeks in Tutoring]]&gt;0,"Yes","No"))</f>
        <v/>
      </c>
      <c r="BC198" s="107" t="str">
        <f>IF(InTutoring[[#This Row],[Student Full Name]]=" ","",IF(InTutoring[[#This Row],[Unit 5 Weeks in Tutoring]]&gt;0,"Yes","No"))</f>
        <v/>
      </c>
      <c r="BD198" s="107" t="str">
        <f>IF(InTutoring[[#This Row],[Student Full Name]]=" ","",IF(InTutoring[[#This Row],[Unit 6 Weeks in Tutoring]]&gt;0,"Yes","No"))</f>
        <v/>
      </c>
      <c r="BE19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9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9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9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9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9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9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98" s="107" t="str">
        <f>IF(InTutoring[[#This Row],[Student Full Name]]=" ","",IF(COUNTIF(InTutoring[[#This Row],[Unit 1 Needed Tutoring]:[Unit 6 Needed Tutoring]],"Yes")&gt;0,"Yes","No"))</f>
        <v/>
      </c>
      <c r="BM19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9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199" spans="1:66" ht="14.25" x14ac:dyDescent="0.2">
      <c r="A199" s="40" t="str">
        <f>StudentInfo[[#This Row],[Student Full Name]]</f>
        <v xml:space="preserve"> </v>
      </c>
      <c r="B19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19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Benchmark]]&lt;=Settings!F203),"Yes","No"))))</f>
        <v/>
      </c>
      <c r="D19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19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19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19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19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19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19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19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19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19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19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19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19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19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19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19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19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19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19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19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19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19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19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19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19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19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19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19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19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19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19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19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19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19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19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19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19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19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19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19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19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199" s="107" t="str">
        <f>IF(InTutoring[[#This Row],[Student Full Name]]=" ","",COUNTIF(InTutoring[[#This Row],[BOY Benchmark]:[Unit 1 Post-Test 5]],"Yes"))</f>
        <v/>
      </c>
      <c r="AT199" s="107" t="str">
        <f>IF(InTutoring[[#This Row],[Student Full Name]]=" ","",COUNTIF(InTutoring[[#This Row],[Unit 1 Assessment]:[Unit 2 Post-Test 5]],"Yes"))</f>
        <v/>
      </c>
      <c r="AU199" s="107" t="str">
        <f>IF(InTutoring[[#This Row],[Student Full Name]]=" ","",COUNTIF(InTutoring[[#This Row],[Unit 2 Assessment]:[Unit 3 Post-Test 5]],"Yes"))</f>
        <v/>
      </c>
      <c r="AV199" s="107" t="str">
        <f>IF(InTutoring[[#This Row],[Student Full Name]]=" ","",COUNTIF(InTutoring[[#This Row],[Unit 3 Assessment]:[Unit 4 Post-Test 5]],"Yes"))</f>
        <v/>
      </c>
      <c r="AW199" s="107" t="str">
        <f>IF(InTutoring[[#This Row],[Student Full Name]]=" ","",COUNTIF(InTutoring[[#This Row],[Unit 4 Assessment]:[Unit 5 Post-Test 5]],"Yes"))</f>
        <v/>
      </c>
      <c r="AX199" s="107" t="str">
        <f>IF(InTutoring[[#This Row],[Student Full Name]]=" ","",COUNTIF(InTutoring[[#This Row],[Unit 5 Assessment]:[Unit 6 Post-Test 5]],"Yes"))</f>
        <v/>
      </c>
      <c r="AY199" s="107" t="str">
        <f>IF(InTutoring[[#This Row],[Student Full Name]]=" ","",IF(InTutoring[[#This Row],[Unit 1 Weeks in Tutoring]]&gt;0,"Yes","No"))</f>
        <v/>
      </c>
      <c r="AZ199" s="107" t="str">
        <f>IF(InTutoring[[#This Row],[Student Full Name]]=" ","",IF(InTutoring[[#This Row],[Unit 2 Weeks in Tutoring]]&gt;0,"Yes","No"))</f>
        <v/>
      </c>
      <c r="BA199" s="107" t="str">
        <f>IF(InTutoring[[#This Row],[Student Full Name]]=" ","",IF(InTutoring[[#This Row],[Unit 3 Weeks in Tutoring]]&gt;0,"Yes","No"))</f>
        <v/>
      </c>
      <c r="BB199" s="107" t="str">
        <f>IF(InTutoring[[#This Row],[Student Full Name]]=" ","",IF(InTutoring[[#This Row],[Unit 4 Weeks in Tutoring]]&gt;0,"Yes","No"))</f>
        <v/>
      </c>
      <c r="BC199" s="107" t="str">
        <f>IF(InTutoring[[#This Row],[Student Full Name]]=" ","",IF(InTutoring[[#This Row],[Unit 5 Weeks in Tutoring]]&gt;0,"Yes","No"))</f>
        <v/>
      </c>
      <c r="BD199" s="107" t="str">
        <f>IF(InTutoring[[#This Row],[Student Full Name]]=" ","",IF(InTutoring[[#This Row],[Unit 6 Weeks in Tutoring]]&gt;0,"Yes","No"))</f>
        <v/>
      </c>
      <c r="BE19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19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19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19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19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19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19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199" s="107" t="str">
        <f>IF(InTutoring[[#This Row],[Student Full Name]]=" ","",IF(COUNTIF(InTutoring[[#This Row],[Unit 1 Needed Tutoring]:[Unit 6 Needed Tutoring]],"Yes")&gt;0,"Yes","No"))</f>
        <v/>
      </c>
      <c r="BM19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19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00" spans="1:66" ht="14.25" x14ac:dyDescent="0.2">
      <c r="A200" s="40" t="str">
        <f>StudentInfo[[#This Row],[Student Full Name]]</f>
        <v xml:space="preserve"> </v>
      </c>
      <c r="B20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0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Benchmark]]&lt;=Settings!F204),"Yes","No"))))</f>
        <v/>
      </c>
      <c r="D20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0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0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0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0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0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0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0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0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0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0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0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0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0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0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0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0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0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0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0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0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0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0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0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0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0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0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0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0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0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0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0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0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0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0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0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0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0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0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0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0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00" s="107" t="str">
        <f>IF(InTutoring[[#This Row],[Student Full Name]]=" ","",COUNTIF(InTutoring[[#This Row],[BOY Benchmark]:[Unit 1 Post-Test 5]],"Yes"))</f>
        <v/>
      </c>
      <c r="AT200" s="107" t="str">
        <f>IF(InTutoring[[#This Row],[Student Full Name]]=" ","",COUNTIF(InTutoring[[#This Row],[Unit 1 Assessment]:[Unit 2 Post-Test 5]],"Yes"))</f>
        <v/>
      </c>
      <c r="AU200" s="107" t="str">
        <f>IF(InTutoring[[#This Row],[Student Full Name]]=" ","",COUNTIF(InTutoring[[#This Row],[Unit 2 Assessment]:[Unit 3 Post-Test 5]],"Yes"))</f>
        <v/>
      </c>
      <c r="AV200" s="107" t="str">
        <f>IF(InTutoring[[#This Row],[Student Full Name]]=" ","",COUNTIF(InTutoring[[#This Row],[Unit 3 Assessment]:[Unit 4 Post-Test 5]],"Yes"))</f>
        <v/>
      </c>
      <c r="AW200" s="107" t="str">
        <f>IF(InTutoring[[#This Row],[Student Full Name]]=" ","",COUNTIF(InTutoring[[#This Row],[Unit 4 Assessment]:[Unit 5 Post-Test 5]],"Yes"))</f>
        <v/>
      </c>
      <c r="AX200" s="107" t="str">
        <f>IF(InTutoring[[#This Row],[Student Full Name]]=" ","",COUNTIF(InTutoring[[#This Row],[Unit 5 Assessment]:[Unit 6 Post-Test 5]],"Yes"))</f>
        <v/>
      </c>
      <c r="AY200" s="107" t="str">
        <f>IF(InTutoring[[#This Row],[Student Full Name]]=" ","",IF(InTutoring[[#This Row],[Unit 1 Weeks in Tutoring]]&gt;0,"Yes","No"))</f>
        <v/>
      </c>
      <c r="AZ200" s="107" t="str">
        <f>IF(InTutoring[[#This Row],[Student Full Name]]=" ","",IF(InTutoring[[#This Row],[Unit 2 Weeks in Tutoring]]&gt;0,"Yes","No"))</f>
        <v/>
      </c>
      <c r="BA200" s="107" t="str">
        <f>IF(InTutoring[[#This Row],[Student Full Name]]=" ","",IF(InTutoring[[#This Row],[Unit 3 Weeks in Tutoring]]&gt;0,"Yes","No"))</f>
        <v/>
      </c>
      <c r="BB200" s="107" t="str">
        <f>IF(InTutoring[[#This Row],[Student Full Name]]=" ","",IF(InTutoring[[#This Row],[Unit 4 Weeks in Tutoring]]&gt;0,"Yes","No"))</f>
        <v/>
      </c>
      <c r="BC200" s="107" t="str">
        <f>IF(InTutoring[[#This Row],[Student Full Name]]=" ","",IF(InTutoring[[#This Row],[Unit 5 Weeks in Tutoring]]&gt;0,"Yes","No"))</f>
        <v/>
      </c>
      <c r="BD200" s="107" t="str">
        <f>IF(InTutoring[[#This Row],[Student Full Name]]=" ","",IF(InTutoring[[#This Row],[Unit 6 Weeks in Tutoring]]&gt;0,"Yes","No"))</f>
        <v/>
      </c>
      <c r="BE20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0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0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0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0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0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0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00" s="107" t="str">
        <f>IF(InTutoring[[#This Row],[Student Full Name]]=" ","",IF(COUNTIF(InTutoring[[#This Row],[Unit 1 Needed Tutoring]:[Unit 6 Needed Tutoring]],"Yes")&gt;0,"Yes","No"))</f>
        <v/>
      </c>
      <c r="BM20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0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01" spans="1:66" ht="14.25" x14ac:dyDescent="0.2">
      <c r="A201" s="40" t="str">
        <f>StudentInfo[[#This Row],[Student Full Name]]</f>
        <v xml:space="preserve"> </v>
      </c>
      <c r="B20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0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Benchmark]]&lt;=Settings!F205),"Yes","No"))))</f>
        <v/>
      </c>
      <c r="D20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0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0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0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0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0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0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0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0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0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0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0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0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0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0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0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0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0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0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0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0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0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0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0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0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0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0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0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0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0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0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0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0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0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0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0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0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0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0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0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0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01" s="107" t="str">
        <f>IF(InTutoring[[#This Row],[Student Full Name]]=" ","",COUNTIF(InTutoring[[#This Row],[BOY Benchmark]:[Unit 1 Post-Test 5]],"Yes"))</f>
        <v/>
      </c>
      <c r="AT201" s="107" t="str">
        <f>IF(InTutoring[[#This Row],[Student Full Name]]=" ","",COUNTIF(InTutoring[[#This Row],[Unit 1 Assessment]:[Unit 2 Post-Test 5]],"Yes"))</f>
        <v/>
      </c>
      <c r="AU201" s="107" t="str">
        <f>IF(InTutoring[[#This Row],[Student Full Name]]=" ","",COUNTIF(InTutoring[[#This Row],[Unit 2 Assessment]:[Unit 3 Post-Test 5]],"Yes"))</f>
        <v/>
      </c>
      <c r="AV201" s="107" t="str">
        <f>IF(InTutoring[[#This Row],[Student Full Name]]=" ","",COUNTIF(InTutoring[[#This Row],[Unit 3 Assessment]:[Unit 4 Post-Test 5]],"Yes"))</f>
        <v/>
      </c>
      <c r="AW201" s="107" t="str">
        <f>IF(InTutoring[[#This Row],[Student Full Name]]=" ","",COUNTIF(InTutoring[[#This Row],[Unit 4 Assessment]:[Unit 5 Post-Test 5]],"Yes"))</f>
        <v/>
      </c>
      <c r="AX201" s="107" t="str">
        <f>IF(InTutoring[[#This Row],[Student Full Name]]=" ","",COUNTIF(InTutoring[[#This Row],[Unit 5 Assessment]:[Unit 6 Post-Test 5]],"Yes"))</f>
        <v/>
      </c>
      <c r="AY201" s="107" t="str">
        <f>IF(InTutoring[[#This Row],[Student Full Name]]=" ","",IF(InTutoring[[#This Row],[Unit 1 Weeks in Tutoring]]&gt;0,"Yes","No"))</f>
        <v/>
      </c>
      <c r="AZ201" s="107" t="str">
        <f>IF(InTutoring[[#This Row],[Student Full Name]]=" ","",IF(InTutoring[[#This Row],[Unit 2 Weeks in Tutoring]]&gt;0,"Yes","No"))</f>
        <v/>
      </c>
      <c r="BA201" s="107" t="str">
        <f>IF(InTutoring[[#This Row],[Student Full Name]]=" ","",IF(InTutoring[[#This Row],[Unit 3 Weeks in Tutoring]]&gt;0,"Yes","No"))</f>
        <v/>
      </c>
      <c r="BB201" s="107" t="str">
        <f>IF(InTutoring[[#This Row],[Student Full Name]]=" ","",IF(InTutoring[[#This Row],[Unit 4 Weeks in Tutoring]]&gt;0,"Yes","No"))</f>
        <v/>
      </c>
      <c r="BC201" s="107" t="str">
        <f>IF(InTutoring[[#This Row],[Student Full Name]]=" ","",IF(InTutoring[[#This Row],[Unit 5 Weeks in Tutoring]]&gt;0,"Yes","No"))</f>
        <v/>
      </c>
      <c r="BD201" s="107" t="str">
        <f>IF(InTutoring[[#This Row],[Student Full Name]]=" ","",IF(InTutoring[[#This Row],[Unit 6 Weeks in Tutoring]]&gt;0,"Yes","No"))</f>
        <v/>
      </c>
      <c r="BE20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0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0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0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0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0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0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01" s="107" t="str">
        <f>IF(InTutoring[[#This Row],[Student Full Name]]=" ","",IF(COUNTIF(InTutoring[[#This Row],[Unit 1 Needed Tutoring]:[Unit 6 Needed Tutoring]],"Yes")&gt;0,"Yes","No"))</f>
        <v/>
      </c>
      <c r="BM20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0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02" spans="1:66" ht="14.25" x14ac:dyDescent="0.2">
      <c r="A202" s="40" t="str">
        <f>StudentInfo[[#This Row],[Student Full Name]]</f>
        <v xml:space="preserve"> </v>
      </c>
      <c r="B20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0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Benchmark]]&lt;=Settings!F206),"Yes","No"))))</f>
        <v/>
      </c>
      <c r="D20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0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0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0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0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0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0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0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0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0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0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0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0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0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0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0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0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0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0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0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0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0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0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0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0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0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0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0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0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0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0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0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0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0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0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0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0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0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0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0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0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02" s="107" t="str">
        <f>IF(InTutoring[[#This Row],[Student Full Name]]=" ","",COUNTIF(InTutoring[[#This Row],[BOY Benchmark]:[Unit 1 Post-Test 5]],"Yes"))</f>
        <v/>
      </c>
      <c r="AT202" s="107" t="str">
        <f>IF(InTutoring[[#This Row],[Student Full Name]]=" ","",COUNTIF(InTutoring[[#This Row],[Unit 1 Assessment]:[Unit 2 Post-Test 5]],"Yes"))</f>
        <v/>
      </c>
      <c r="AU202" s="107" t="str">
        <f>IF(InTutoring[[#This Row],[Student Full Name]]=" ","",COUNTIF(InTutoring[[#This Row],[Unit 2 Assessment]:[Unit 3 Post-Test 5]],"Yes"))</f>
        <v/>
      </c>
      <c r="AV202" s="107" t="str">
        <f>IF(InTutoring[[#This Row],[Student Full Name]]=" ","",COUNTIF(InTutoring[[#This Row],[Unit 3 Assessment]:[Unit 4 Post-Test 5]],"Yes"))</f>
        <v/>
      </c>
      <c r="AW202" s="107" t="str">
        <f>IF(InTutoring[[#This Row],[Student Full Name]]=" ","",COUNTIF(InTutoring[[#This Row],[Unit 4 Assessment]:[Unit 5 Post-Test 5]],"Yes"))</f>
        <v/>
      </c>
      <c r="AX202" s="107" t="str">
        <f>IF(InTutoring[[#This Row],[Student Full Name]]=" ","",COUNTIF(InTutoring[[#This Row],[Unit 5 Assessment]:[Unit 6 Post-Test 5]],"Yes"))</f>
        <v/>
      </c>
      <c r="AY202" s="107" t="str">
        <f>IF(InTutoring[[#This Row],[Student Full Name]]=" ","",IF(InTutoring[[#This Row],[Unit 1 Weeks in Tutoring]]&gt;0,"Yes","No"))</f>
        <v/>
      </c>
      <c r="AZ202" s="107" t="str">
        <f>IF(InTutoring[[#This Row],[Student Full Name]]=" ","",IF(InTutoring[[#This Row],[Unit 2 Weeks in Tutoring]]&gt;0,"Yes","No"))</f>
        <v/>
      </c>
      <c r="BA202" s="107" t="str">
        <f>IF(InTutoring[[#This Row],[Student Full Name]]=" ","",IF(InTutoring[[#This Row],[Unit 3 Weeks in Tutoring]]&gt;0,"Yes","No"))</f>
        <v/>
      </c>
      <c r="BB202" s="107" t="str">
        <f>IF(InTutoring[[#This Row],[Student Full Name]]=" ","",IF(InTutoring[[#This Row],[Unit 4 Weeks in Tutoring]]&gt;0,"Yes","No"))</f>
        <v/>
      </c>
      <c r="BC202" s="107" t="str">
        <f>IF(InTutoring[[#This Row],[Student Full Name]]=" ","",IF(InTutoring[[#This Row],[Unit 5 Weeks in Tutoring]]&gt;0,"Yes","No"))</f>
        <v/>
      </c>
      <c r="BD202" s="107" t="str">
        <f>IF(InTutoring[[#This Row],[Student Full Name]]=" ","",IF(InTutoring[[#This Row],[Unit 6 Weeks in Tutoring]]&gt;0,"Yes","No"))</f>
        <v/>
      </c>
      <c r="BE20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0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0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0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0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0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0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02" s="107" t="str">
        <f>IF(InTutoring[[#This Row],[Student Full Name]]=" ","",IF(COUNTIF(InTutoring[[#This Row],[Unit 1 Needed Tutoring]:[Unit 6 Needed Tutoring]],"Yes")&gt;0,"Yes","No"))</f>
        <v/>
      </c>
      <c r="BM20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0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03" spans="1:66" ht="14.25" x14ac:dyDescent="0.2">
      <c r="A203" s="40" t="str">
        <f>StudentInfo[[#This Row],[Student Full Name]]</f>
        <v xml:space="preserve"> </v>
      </c>
      <c r="B20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0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Benchmark]]&lt;=Settings!F207),"Yes","No"))))</f>
        <v/>
      </c>
      <c r="D20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0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0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0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0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0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0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0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0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0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0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0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0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0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0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0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0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0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0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0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0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0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0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0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0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0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0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0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0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0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0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0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0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0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0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0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0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0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0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0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0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03" s="107" t="str">
        <f>IF(InTutoring[[#This Row],[Student Full Name]]=" ","",COUNTIF(InTutoring[[#This Row],[BOY Benchmark]:[Unit 1 Post-Test 5]],"Yes"))</f>
        <v/>
      </c>
      <c r="AT203" s="107" t="str">
        <f>IF(InTutoring[[#This Row],[Student Full Name]]=" ","",COUNTIF(InTutoring[[#This Row],[Unit 1 Assessment]:[Unit 2 Post-Test 5]],"Yes"))</f>
        <v/>
      </c>
      <c r="AU203" s="107" t="str">
        <f>IF(InTutoring[[#This Row],[Student Full Name]]=" ","",COUNTIF(InTutoring[[#This Row],[Unit 2 Assessment]:[Unit 3 Post-Test 5]],"Yes"))</f>
        <v/>
      </c>
      <c r="AV203" s="107" t="str">
        <f>IF(InTutoring[[#This Row],[Student Full Name]]=" ","",COUNTIF(InTutoring[[#This Row],[Unit 3 Assessment]:[Unit 4 Post-Test 5]],"Yes"))</f>
        <v/>
      </c>
      <c r="AW203" s="107" t="str">
        <f>IF(InTutoring[[#This Row],[Student Full Name]]=" ","",COUNTIF(InTutoring[[#This Row],[Unit 4 Assessment]:[Unit 5 Post-Test 5]],"Yes"))</f>
        <v/>
      </c>
      <c r="AX203" s="107" t="str">
        <f>IF(InTutoring[[#This Row],[Student Full Name]]=" ","",COUNTIF(InTutoring[[#This Row],[Unit 5 Assessment]:[Unit 6 Post-Test 5]],"Yes"))</f>
        <v/>
      </c>
      <c r="AY203" s="107" t="str">
        <f>IF(InTutoring[[#This Row],[Student Full Name]]=" ","",IF(InTutoring[[#This Row],[Unit 1 Weeks in Tutoring]]&gt;0,"Yes","No"))</f>
        <v/>
      </c>
      <c r="AZ203" s="107" t="str">
        <f>IF(InTutoring[[#This Row],[Student Full Name]]=" ","",IF(InTutoring[[#This Row],[Unit 2 Weeks in Tutoring]]&gt;0,"Yes","No"))</f>
        <v/>
      </c>
      <c r="BA203" s="107" t="str">
        <f>IF(InTutoring[[#This Row],[Student Full Name]]=" ","",IF(InTutoring[[#This Row],[Unit 3 Weeks in Tutoring]]&gt;0,"Yes","No"))</f>
        <v/>
      </c>
      <c r="BB203" s="107" t="str">
        <f>IF(InTutoring[[#This Row],[Student Full Name]]=" ","",IF(InTutoring[[#This Row],[Unit 4 Weeks in Tutoring]]&gt;0,"Yes","No"))</f>
        <v/>
      </c>
      <c r="BC203" s="107" t="str">
        <f>IF(InTutoring[[#This Row],[Student Full Name]]=" ","",IF(InTutoring[[#This Row],[Unit 5 Weeks in Tutoring]]&gt;0,"Yes","No"))</f>
        <v/>
      </c>
      <c r="BD203" s="107" t="str">
        <f>IF(InTutoring[[#This Row],[Student Full Name]]=" ","",IF(InTutoring[[#This Row],[Unit 6 Weeks in Tutoring]]&gt;0,"Yes","No"))</f>
        <v/>
      </c>
      <c r="BE20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0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0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0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0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0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0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03" s="107" t="str">
        <f>IF(InTutoring[[#This Row],[Student Full Name]]=" ","",IF(COUNTIF(InTutoring[[#This Row],[Unit 1 Needed Tutoring]:[Unit 6 Needed Tutoring]],"Yes")&gt;0,"Yes","No"))</f>
        <v/>
      </c>
      <c r="BM20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0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04" spans="1:66" ht="14.25" x14ac:dyDescent="0.2">
      <c r="A204" s="40" t="str">
        <f>StudentInfo[[#This Row],[Student Full Name]]</f>
        <v xml:space="preserve"> </v>
      </c>
      <c r="B20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0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Benchmark]]&lt;=Settings!F208),"Yes","No"))))</f>
        <v/>
      </c>
      <c r="D20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0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0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0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0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0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0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0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0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0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0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0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0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0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0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0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0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0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0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0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0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0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0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0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0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0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0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0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0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0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0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0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0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0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0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0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0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0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0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0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0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04" s="107" t="str">
        <f>IF(InTutoring[[#This Row],[Student Full Name]]=" ","",COUNTIF(InTutoring[[#This Row],[BOY Benchmark]:[Unit 1 Post-Test 5]],"Yes"))</f>
        <v/>
      </c>
      <c r="AT204" s="107" t="str">
        <f>IF(InTutoring[[#This Row],[Student Full Name]]=" ","",COUNTIF(InTutoring[[#This Row],[Unit 1 Assessment]:[Unit 2 Post-Test 5]],"Yes"))</f>
        <v/>
      </c>
      <c r="AU204" s="107" t="str">
        <f>IF(InTutoring[[#This Row],[Student Full Name]]=" ","",COUNTIF(InTutoring[[#This Row],[Unit 2 Assessment]:[Unit 3 Post-Test 5]],"Yes"))</f>
        <v/>
      </c>
      <c r="AV204" s="107" t="str">
        <f>IF(InTutoring[[#This Row],[Student Full Name]]=" ","",COUNTIF(InTutoring[[#This Row],[Unit 3 Assessment]:[Unit 4 Post-Test 5]],"Yes"))</f>
        <v/>
      </c>
      <c r="AW204" s="107" t="str">
        <f>IF(InTutoring[[#This Row],[Student Full Name]]=" ","",COUNTIF(InTutoring[[#This Row],[Unit 4 Assessment]:[Unit 5 Post-Test 5]],"Yes"))</f>
        <v/>
      </c>
      <c r="AX204" s="107" t="str">
        <f>IF(InTutoring[[#This Row],[Student Full Name]]=" ","",COUNTIF(InTutoring[[#This Row],[Unit 5 Assessment]:[Unit 6 Post-Test 5]],"Yes"))</f>
        <v/>
      </c>
      <c r="AY204" s="107" t="str">
        <f>IF(InTutoring[[#This Row],[Student Full Name]]=" ","",IF(InTutoring[[#This Row],[Unit 1 Weeks in Tutoring]]&gt;0,"Yes","No"))</f>
        <v/>
      </c>
      <c r="AZ204" s="107" t="str">
        <f>IF(InTutoring[[#This Row],[Student Full Name]]=" ","",IF(InTutoring[[#This Row],[Unit 2 Weeks in Tutoring]]&gt;0,"Yes","No"))</f>
        <v/>
      </c>
      <c r="BA204" s="107" t="str">
        <f>IF(InTutoring[[#This Row],[Student Full Name]]=" ","",IF(InTutoring[[#This Row],[Unit 3 Weeks in Tutoring]]&gt;0,"Yes","No"))</f>
        <v/>
      </c>
      <c r="BB204" s="107" t="str">
        <f>IF(InTutoring[[#This Row],[Student Full Name]]=" ","",IF(InTutoring[[#This Row],[Unit 4 Weeks in Tutoring]]&gt;0,"Yes","No"))</f>
        <v/>
      </c>
      <c r="BC204" s="107" t="str">
        <f>IF(InTutoring[[#This Row],[Student Full Name]]=" ","",IF(InTutoring[[#This Row],[Unit 5 Weeks in Tutoring]]&gt;0,"Yes","No"))</f>
        <v/>
      </c>
      <c r="BD204" s="107" t="str">
        <f>IF(InTutoring[[#This Row],[Student Full Name]]=" ","",IF(InTutoring[[#This Row],[Unit 6 Weeks in Tutoring]]&gt;0,"Yes","No"))</f>
        <v/>
      </c>
      <c r="BE20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0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0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0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0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0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0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04" s="107" t="str">
        <f>IF(InTutoring[[#This Row],[Student Full Name]]=" ","",IF(COUNTIF(InTutoring[[#This Row],[Unit 1 Needed Tutoring]:[Unit 6 Needed Tutoring]],"Yes")&gt;0,"Yes","No"))</f>
        <v/>
      </c>
      <c r="BM20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0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05" spans="1:66" ht="14.25" x14ac:dyDescent="0.2">
      <c r="A205" s="40" t="str">
        <f>StudentInfo[[#This Row],[Student Full Name]]</f>
        <v xml:space="preserve"> </v>
      </c>
      <c r="B20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0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Benchmark]]&lt;=Settings!F209),"Yes","No"))))</f>
        <v/>
      </c>
      <c r="D20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0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0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0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0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0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0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0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0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0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0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0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0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0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0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0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0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0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0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0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0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0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0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0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0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0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0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0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0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0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0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0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0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0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0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0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0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0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0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0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0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05" s="107" t="str">
        <f>IF(InTutoring[[#This Row],[Student Full Name]]=" ","",COUNTIF(InTutoring[[#This Row],[BOY Benchmark]:[Unit 1 Post-Test 5]],"Yes"))</f>
        <v/>
      </c>
      <c r="AT205" s="107" t="str">
        <f>IF(InTutoring[[#This Row],[Student Full Name]]=" ","",COUNTIF(InTutoring[[#This Row],[Unit 1 Assessment]:[Unit 2 Post-Test 5]],"Yes"))</f>
        <v/>
      </c>
      <c r="AU205" s="107" t="str">
        <f>IF(InTutoring[[#This Row],[Student Full Name]]=" ","",COUNTIF(InTutoring[[#This Row],[Unit 2 Assessment]:[Unit 3 Post-Test 5]],"Yes"))</f>
        <v/>
      </c>
      <c r="AV205" s="107" t="str">
        <f>IF(InTutoring[[#This Row],[Student Full Name]]=" ","",COUNTIF(InTutoring[[#This Row],[Unit 3 Assessment]:[Unit 4 Post-Test 5]],"Yes"))</f>
        <v/>
      </c>
      <c r="AW205" s="107" t="str">
        <f>IF(InTutoring[[#This Row],[Student Full Name]]=" ","",COUNTIF(InTutoring[[#This Row],[Unit 4 Assessment]:[Unit 5 Post-Test 5]],"Yes"))</f>
        <v/>
      </c>
      <c r="AX205" s="107" t="str">
        <f>IF(InTutoring[[#This Row],[Student Full Name]]=" ","",COUNTIF(InTutoring[[#This Row],[Unit 5 Assessment]:[Unit 6 Post-Test 5]],"Yes"))</f>
        <v/>
      </c>
      <c r="AY205" s="107" t="str">
        <f>IF(InTutoring[[#This Row],[Student Full Name]]=" ","",IF(InTutoring[[#This Row],[Unit 1 Weeks in Tutoring]]&gt;0,"Yes","No"))</f>
        <v/>
      </c>
      <c r="AZ205" s="107" t="str">
        <f>IF(InTutoring[[#This Row],[Student Full Name]]=" ","",IF(InTutoring[[#This Row],[Unit 2 Weeks in Tutoring]]&gt;0,"Yes","No"))</f>
        <v/>
      </c>
      <c r="BA205" s="107" t="str">
        <f>IF(InTutoring[[#This Row],[Student Full Name]]=" ","",IF(InTutoring[[#This Row],[Unit 3 Weeks in Tutoring]]&gt;0,"Yes","No"))</f>
        <v/>
      </c>
      <c r="BB205" s="107" t="str">
        <f>IF(InTutoring[[#This Row],[Student Full Name]]=" ","",IF(InTutoring[[#This Row],[Unit 4 Weeks in Tutoring]]&gt;0,"Yes","No"))</f>
        <v/>
      </c>
      <c r="BC205" s="107" t="str">
        <f>IF(InTutoring[[#This Row],[Student Full Name]]=" ","",IF(InTutoring[[#This Row],[Unit 5 Weeks in Tutoring]]&gt;0,"Yes","No"))</f>
        <v/>
      </c>
      <c r="BD205" s="107" t="str">
        <f>IF(InTutoring[[#This Row],[Student Full Name]]=" ","",IF(InTutoring[[#This Row],[Unit 6 Weeks in Tutoring]]&gt;0,"Yes","No"))</f>
        <v/>
      </c>
      <c r="BE20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0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0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0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0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0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0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05" s="107" t="str">
        <f>IF(InTutoring[[#This Row],[Student Full Name]]=" ","",IF(COUNTIF(InTutoring[[#This Row],[Unit 1 Needed Tutoring]:[Unit 6 Needed Tutoring]],"Yes")&gt;0,"Yes","No"))</f>
        <v/>
      </c>
      <c r="BM20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0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06" spans="1:66" ht="14.25" x14ac:dyDescent="0.2">
      <c r="A206" s="40" t="str">
        <f>StudentInfo[[#This Row],[Student Full Name]]</f>
        <v xml:space="preserve"> </v>
      </c>
      <c r="B20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0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Benchmark]]&lt;=Settings!F210),"Yes","No"))))</f>
        <v/>
      </c>
      <c r="D20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0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0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0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0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0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0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0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0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0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0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0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0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0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0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0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0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0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0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0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0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0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0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0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0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0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0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0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0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0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0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0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0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0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0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0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0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0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0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0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0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06" s="107" t="str">
        <f>IF(InTutoring[[#This Row],[Student Full Name]]=" ","",COUNTIF(InTutoring[[#This Row],[BOY Benchmark]:[Unit 1 Post-Test 5]],"Yes"))</f>
        <v/>
      </c>
      <c r="AT206" s="107" t="str">
        <f>IF(InTutoring[[#This Row],[Student Full Name]]=" ","",COUNTIF(InTutoring[[#This Row],[Unit 1 Assessment]:[Unit 2 Post-Test 5]],"Yes"))</f>
        <v/>
      </c>
      <c r="AU206" s="107" t="str">
        <f>IF(InTutoring[[#This Row],[Student Full Name]]=" ","",COUNTIF(InTutoring[[#This Row],[Unit 2 Assessment]:[Unit 3 Post-Test 5]],"Yes"))</f>
        <v/>
      </c>
      <c r="AV206" s="107" t="str">
        <f>IF(InTutoring[[#This Row],[Student Full Name]]=" ","",COUNTIF(InTutoring[[#This Row],[Unit 3 Assessment]:[Unit 4 Post-Test 5]],"Yes"))</f>
        <v/>
      </c>
      <c r="AW206" s="107" t="str">
        <f>IF(InTutoring[[#This Row],[Student Full Name]]=" ","",COUNTIF(InTutoring[[#This Row],[Unit 4 Assessment]:[Unit 5 Post-Test 5]],"Yes"))</f>
        <v/>
      </c>
      <c r="AX206" s="107" t="str">
        <f>IF(InTutoring[[#This Row],[Student Full Name]]=" ","",COUNTIF(InTutoring[[#This Row],[Unit 5 Assessment]:[Unit 6 Post-Test 5]],"Yes"))</f>
        <v/>
      </c>
      <c r="AY206" s="107" t="str">
        <f>IF(InTutoring[[#This Row],[Student Full Name]]=" ","",IF(InTutoring[[#This Row],[Unit 1 Weeks in Tutoring]]&gt;0,"Yes","No"))</f>
        <v/>
      </c>
      <c r="AZ206" s="107" t="str">
        <f>IF(InTutoring[[#This Row],[Student Full Name]]=" ","",IF(InTutoring[[#This Row],[Unit 2 Weeks in Tutoring]]&gt;0,"Yes","No"))</f>
        <v/>
      </c>
      <c r="BA206" s="107" t="str">
        <f>IF(InTutoring[[#This Row],[Student Full Name]]=" ","",IF(InTutoring[[#This Row],[Unit 3 Weeks in Tutoring]]&gt;0,"Yes","No"))</f>
        <v/>
      </c>
      <c r="BB206" s="107" t="str">
        <f>IF(InTutoring[[#This Row],[Student Full Name]]=" ","",IF(InTutoring[[#This Row],[Unit 4 Weeks in Tutoring]]&gt;0,"Yes","No"))</f>
        <v/>
      </c>
      <c r="BC206" s="107" t="str">
        <f>IF(InTutoring[[#This Row],[Student Full Name]]=" ","",IF(InTutoring[[#This Row],[Unit 5 Weeks in Tutoring]]&gt;0,"Yes","No"))</f>
        <v/>
      </c>
      <c r="BD206" s="107" t="str">
        <f>IF(InTutoring[[#This Row],[Student Full Name]]=" ","",IF(InTutoring[[#This Row],[Unit 6 Weeks in Tutoring]]&gt;0,"Yes","No"))</f>
        <v/>
      </c>
      <c r="BE20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0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0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0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0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0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0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06" s="107" t="str">
        <f>IF(InTutoring[[#This Row],[Student Full Name]]=" ","",IF(COUNTIF(InTutoring[[#This Row],[Unit 1 Needed Tutoring]:[Unit 6 Needed Tutoring]],"Yes")&gt;0,"Yes","No"))</f>
        <v/>
      </c>
      <c r="BM20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0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07" spans="1:66" ht="14.25" x14ac:dyDescent="0.2">
      <c r="A207" s="40" t="str">
        <f>StudentInfo[[#This Row],[Student Full Name]]</f>
        <v xml:space="preserve"> </v>
      </c>
      <c r="B20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0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Benchmark]]&lt;=Settings!F211),"Yes","No"))))</f>
        <v/>
      </c>
      <c r="D20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0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0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0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0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0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0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0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0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0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0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0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0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0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0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0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0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0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0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0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0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0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0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0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0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0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0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0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0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0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0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0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0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0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0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0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0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0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0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0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0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07" s="107" t="str">
        <f>IF(InTutoring[[#This Row],[Student Full Name]]=" ","",COUNTIF(InTutoring[[#This Row],[BOY Benchmark]:[Unit 1 Post-Test 5]],"Yes"))</f>
        <v/>
      </c>
      <c r="AT207" s="107" t="str">
        <f>IF(InTutoring[[#This Row],[Student Full Name]]=" ","",COUNTIF(InTutoring[[#This Row],[Unit 1 Assessment]:[Unit 2 Post-Test 5]],"Yes"))</f>
        <v/>
      </c>
      <c r="AU207" s="107" t="str">
        <f>IF(InTutoring[[#This Row],[Student Full Name]]=" ","",COUNTIF(InTutoring[[#This Row],[Unit 2 Assessment]:[Unit 3 Post-Test 5]],"Yes"))</f>
        <v/>
      </c>
      <c r="AV207" s="107" t="str">
        <f>IF(InTutoring[[#This Row],[Student Full Name]]=" ","",COUNTIF(InTutoring[[#This Row],[Unit 3 Assessment]:[Unit 4 Post-Test 5]],"Yes"))</f>
        <v/>
      </c>
      <c r="AW207" s="107" t="str">
        <f>IF(InTutoring[[#This Row],[Student Full Name]]=" ","",COUNTIF(InTutoring[[#This Row],[Unit 4 Assessment]:[Unit 5 Post-Test 5]],"Yes"))</f>
        <v/>
      </c>
      <c r="AX207" s="107" t="str">
        <f>IF(InTutoring[[#This Row],[Student Full Name]]=" ","",COUNTIF(InTutoring[[#This Row],[Unit 5 Assessment]:[Unit 6 Post-Test 5]],"Yes"))</f>
        <v/>
      </c>
      <c r="AY207" s="107" t="str">
        <f>IF(InTutoring[[#This Row],[Student Full Name]]=" ","",IF(InTutoring[[#This Row],[Unit 1 Weeks in Tutoring]]&gt;0,"Yes","No"))</f>
        <v/>
      </c>
      <c r="AZ207" s="107" t="str">
        <f>IF(InTutoring[[#This Row],[Student Full Name]]=" ","",IF(InTutoring[[#This Row],[Unit 2 Weeks in Tutoring]]&gt;0,"Yes","No"))</f>
        <v/>
      </c>
      <c r="BA207" s="107" t="str">
        <f>IF(InTutoring[[#This Row],[Student Full Name]]=" ","",IF(InTutoring[[#This Row],[Unit 3 Weeks in Tutoring]]&gt;0,"Yes","No"))</f>
        <v/>
      </c>
      <c r="BB207" s="107" t="str">
        <f>IF(InTutoring[[#This Row],[Student Full Name]]=" ","",IF(InTutoring[[#This Row],[Unit 4 Weeks in Tutoring]]&gt;0,"Yes","No"))</f>
        <v/>
      </c>
      <c r="BC207" s="107" t="str">
        <f>IF(InTutoring[[#This Row],[Student Full Name]]=" ","",IF(InTutoring[[#This Row],[Unit 5 Weeks in Tutoring]]&gt;0,"Yes","No"))</f>
        <v/>
      </c>
      <c r="BD207" s="107" t="str">
        <f>IF(InTutoring[[#This Row],[Student Full Name]]=" ","",IF(InTutoring[[#This Row],[Unit 6 Weeks in Tutoring]]&gt;0,"Yes","No"))</f>
        <v/>
      </c>
      <c r="BE20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0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0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0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0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0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0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07" s="107" t="str">
        <f>IF(InTutoring[[#This Row],[Student Full Name]]=" ","",IF(COUNTIF(InTutoring[[#This Row],[Unit 1 Needed Tutoring]:[Unit 6 Needed Tutoring]],"Yes")&gt;0,"Yes","No"))</f>
        <v/>
      </c>
      <c r="BM20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0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08" spans="1:66" ht="14.25" x14ac:dyDescent="0.2">
      <c r="A208" s="40" t="str">
        <f>StudentInfo[[#This Row],[Student Full Name]]</f>
        <v xml:space="preserve"> </v>
      </c>
      <c r="B20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0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Benchmark]]&lt;=Settings!F212),"Yes","No"))))</f>
        <v/>
      </c>
      <c r="D20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0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0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0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0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0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0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0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0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0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0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0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0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0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0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0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0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0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0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0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0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0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0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0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0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0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0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0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0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0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0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0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0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0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0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0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0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0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0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0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0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08" s="107" t="str">
        <f>IF(InTutoring[[#This Row],[Student Full Name]]=" ","",COUNTIF(InTutoring[[#This Row],[BOY Benchmark]:[Unit 1 Post-Test 5]],"Yes"))</f>
        <v/>
      </c>
      <c r="AT208" s="107" t="str">
        <f>IF(InTutoring[[#This Row],[Student Full Name]]=" ","",COUNTIF(InTutoring[[#This Row],[Unit 1 Assessment]:[Unit 2 Post-Test 5]],"Yes"))</f>
        <v/>
      </c>
      <c r="AU208" s="107" t="str">
        <f>IF(InTutoring[[#This Row],[Student Full Name]]=" ","",COUNTIF(InTutoring[[#This Row],[Unit 2 Assessment]:[Unit 3 Post-Test 5]],"Yes"))</f>
        <v/>
      </c>
      <c r="AV208" s="107" t="str">
        <f>IF(InTutoring[[#This Row],[Student Full Name]]=" ","",COUNTIF(InTutoring[[#This Row],[Unit 3 Assessment]:[Unit 4 Post-Test 5]],"Yes"))</f>
        <v/>
      </c>
      <c r="AW208" s="107" t="str">
        <f>IF(InTutoring[[#This Row],[Student Full Name]]=" ","",COUNTIF(InTutoring[[#This Row],[Unit 4 Assessment]:[Unit 5 Post-Test 5]],"Yes"))</f>
        <v/>
      </c>
      <c r="AX208" s="107" t="str">
        <f>IF(InTutoring[[#This Row],[Student Full Name]]=" ","",COUNTIF(InTutoring[[#This Row],[Unit 5 Assessment]:[Unit 6 Post-Test 5]],"Yes"))</f>
        <v/>
      </c>
      <c r="AY208" s="107" t="str">
        <f>IF(InTutoring[[#This Row],[Student Full Name]]=" ","",IF(InTutoring[[#This Row],[Unit 1 Weeks in Tutoring]]&gt;0,"Yes","No"))</f>
        <v/>
      </c>
      <c r="AZ208" s="107" t="str">
        <f>IF(InTutoring[[#This Row],[Student Full Name]]=" ","",IF(InTutoring[[#This Row],[Unit 2 Weeks in Tutoring]]&gt;0,"Yes","No"))</f>
        <v/>
      </c>
      <c r="BA208" s="107" t="str">
        <f>IF(InTutoring[[#This Row],[Student Full Name]]=" ","",IF(InTutoring[[#This Row],[Unit 3 Weeks in Tutoring]]&gt;0,"Yes","No"))</f>
        <v/>
      </c>
      <c r="BB208" s="107" t="str">
        <f>IF(InTutoring[[#This Row],[Student Full Name]]=" ","",IF(InTutoring[[#This Row],[Unit 4 Weeks in Tutoring]]&gt;0,"Yes","No"))</f>
        <v/>
      </c>
      <c r="BC208" s="107" t="str">
        <f>IF(InTutoring[[#This Row],[Student Full Name]]=" ","",IF(InTutoring[[#This Row],[Unit 5 Weeks in Tutoring]]&gt;0,"Yes","No"))</f>
        <v/>
      </c>
      <c r="BD208" s="107" t="str">
        <f>IF(InTutoring[[#This Row],[Student Full Name]]=" ","",IF(InTutoring[[#This Row],[Unit 6 Weeks in Tutoring]]&gt;0,"Yes","No"))</f>
        <v/>
      </c>
      <c r="BE20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0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0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0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0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0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0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08" s="107" t="str">
        <f>IF(InTutoring[[#This Row],[Student Full Name]]=" ","",IF(COUNTIF(InTutoring[[#This Row],[Unit 1 Needed Tutoring]:[Unit 6 Needed Tutoring]],"Yes")&gt;0,"Yes","No"))</f>
        <v/>
      </c>
      <c r="BM20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0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09" spans="1:66" ht="14.25" x14ac:dyDescent="0.2">
      <c r="A209" s="40" t="str">
        <f>StudentInfo[[#This Row],[Student Full Name]]</f>
        <v xml:space="preserve"> </v>
      </c>
      <c r="B20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0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Benchmark]]&lt;=Settings!F213),"Yes","No"))))</f>
        <v/>
      </c>
      <c r="D20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0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0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0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0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0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0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0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0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0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0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0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0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0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0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0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0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0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0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0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0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0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0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0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0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0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0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0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0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0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0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0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0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0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0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0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0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0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0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0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0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09" s="107" t="str">
        <f>IF(InTutoring[[#This Row],[Student Full Name]]=" ","",COUNTIF(InTutoring[[#This Row],[BOY Benchmark]:[Unit 1 Post-Test 5]],"Yes"))</f>
        <v/>
      </c>
      <c r="AT209" s="107" t="str">
        <f>IF(InTutoring[[#This Row],[Student Full Name]]=" ","",COUNTIF(InTutoring[[#This Row],[Unit 1 Assessment]:[Unit 2 Post-Test 5]],"Yes"))</f>
        <v/>
      </c>
      <c r="AU209" s="107" t="str">
        <f>IF(InTutoring[[#This Row],[Student Full Name]]=" ","",COUNTIF(InTutoring[[#This Row],[Unit 2 Assessment]:[Unit 3 Post-Test 5]],"Yes"))</f>
        <v/>
      </c>
      <c r="AV209" s="107" t="str">
        <f>IF(InTutoring[[#This Row],[Student Full Name]]=" ","",COUNTIF(InTutoring[[#This Row],[Unit 3 Assessment]:[Unit 4 Post-Test 5]],"Yes"))</f>
        <v/>
      </c>
      <c r="AW209" s="107" t="str">
        <f>IF(InTutoring[[#This Row],[Student Full Name]]=" ","",COUNTIF(InTutoring[[#This Row],[Unit 4 Assessment]:[Unit 5 Post-Test 5]],"Yes"))</f>
        <v/>
      </c>
      <c r="AX209" s="107" t="str">
        <f>IF(InTutoring[[#This Row],[Student Full Name]]=" ","",COUNTIF(InTutoring[[#This Row],[Unit 5 Assessment]:[Unit 6 Post-Test 5]],"Yes"))</f>
        <v/>
      </c>
      <c r="AY209" s="107" t="str">
        <f>IF(InTutoring[[#This Row],[Student Full Name]]=" ","",IF(InTutoring[[#This Row],[Unit 1 Weeks in Tutoring]]&gt;0,"Yes","No"))</f>
        <v/>
      </c>
      <c r="AZ209" s="107" t="str">
        <f>IF(InTutoring[[#This Row],[Student Full Name]]=" ","",IF(InTutoring[[#This Row],[Unit 2 Weeks in Tutoring]]&gt;0,"Yes","No"))</f>
        <v/>
      </c>
      <c r="BA209" s="107" t="str">
        <f>IF(InTutoring[[#This Row],[Student Full Name]]=" ","",IF(InTutoring[[#This Row],[Unit 3 Weeks in Tutoring]]&gt;0,"Yes","No"))</f>
        <v/>
      </c>
      <c r="BB209" s="107" t="str">
        <f>IF(InTutoring[[#This Row],[Student Full Name]]=" ","",IF(InTutoring[[#This Row],[Unit 4 Weeks in Tutoring]]&gt;0,"Yes","No"))</f>
        <v/>
      </c>
      <c r="BC209" s="107" t="str">
        <f>IF(InTutoring[[#This Row],[Student Full Name]]=" ","",IF(InTutoring[[#This Row],[Unit 5 Weeks in Tutoring]]&gt;0,"Yes","No"))</f>
        <v/>
      </c>
      <c r="BD209" s="107" t="str">
        <f>IF(InTutoring[[#This Row],[Student Full Name]]=" ","",IF(InTutoring[[#This Row],[Unit 6 Weeks in Tutoring]]&gt;0,"Yes","No"))</f>
        <v/>
      </c>
      <c r="BE20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0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0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0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0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0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0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09" s="107" t="str">
        <f>IF(InTutoring[[#This Row],[Student Full Name]]=" ","",IF(COUNTIF(InTutoring[[#This Row],[Unit 1 Needed Tutoring]:[Unit 6 Needed Tutoring]],"Yes")&gt;0,"Yes","No"))</f>
        <v/>
      </c>
      <c r="BM20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0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10" spans="1:66" ht="14.25" x14ac:dyDescent="0.2">
      <c r="A210" s="40" t="str">
        <f>StudentInfo[[#This Row],[Student Full Name]]</f>
        <v xml:space="preserve"> </v>
      </c>
      <c r="B21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1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Benchmark]]&lt;=Settings!F214),"Yes","No"))))</f>
        <v/>
      </c>
      <c r="D21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1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1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1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1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1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1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1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1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1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1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1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1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1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1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1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1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1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1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1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1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1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1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1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1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1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1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1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1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1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1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1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1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1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1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1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1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1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1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1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1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10" s="107" t="str">
        <f>IF(InTutoring[[#This Row],[Student Full Name]]=" ","",COUNTIF(InTutoring[[#This Row],[BOY Benchmark]:[Unit 1 Post-Test 5]],"Yes"))</f>
        <v/>
      </c>
      <c r="AT210" s="107" t="str">
        <f>IF(InTutoring[[#This Row],[Student Full Name]]=" ","",COUNTIF(InTutoring[[#This Row],[Unit 1 Assessment]:[Unit 2 Post-Test 5]],"Yes"))</f>
        <v/>
      </c>
      <c r="AU210" s="107" t="str">
        <f>IF(InTutoring[[#This Row],[Student Full Name]]=" ","",COUNTIF(InTutoring[[#This Row],[Unit 2 Assessment]:[Unit 3 Post-Test 5]],"Yes"))</f>
        <v/>
      </c>
      <c r="AV210" s="107" t="str">
        <f>IF(InTutoring[[#This Row],[Student Full Name]]=" ","",COUNTIF(InTutoring[[#This Row],[Unit 3 Assessment]:[Unit 4 Post-Test 5]],"Yes"))</f>
        <v/>
      </c>
      <c r="AW210" s="107" t="str">
        <f>IF(InTutoring[[#This Row],[Student Full Name]]=" ","",COUNTIF(InTutoring[[#This Row],[Unit 4 Assessment]:[Unit 5 Post-Test 5]],"Yes"))</f>
        <v/>
      </c>
      <c r="AX210" s="107" t="str">
        <f>IF(InTutoring[[#This Row],[Student Full Name]]=" ","",COUNTIF(InTutoring[[#This Row],[Unit 5 Assessment]:[Unit 6 Post-Test 5]],"Yes"))</f>
        <v/>
      </c>
      <c r="AY210" s="107" t="str">
        <f>IF(InTutoring[[#This Row],[Student Full Name]]=" ","",IF(InTutoring[[#This Row],[Unit 1 Weeks in Tutoring]]&gt;0,"Yes","No"))</f>
        <v/>
      </c>
      <c r="AZ210" s="107" t="str">
        <f>IF(InTutoring[[#This Row],[Student Full Name]]=" ","",IF(InTutoring[[#This Row],[Unit 2 Weeks in Tutoring]]&gt;0,"Yes","No"))</f>
        <v/>
      </c>
      <c r="BA210" s="107" t="str">
        <f>IF(InTutoring[[#This Row],[Student Full Name]]=" ","",IF(InTutoring[[#This Row],[Unit 3 Weeks in Tutoring]]&gt;0,"Yes","No"))</f>
        <v/>
      </c>
      <c r="BB210" s="107" t="str">
        <f>IF(InTutoring[[#This Row],[Student Full Name]]=" ","",IF(InTutoring[[#This Row],[Unit 4 Weeks in Tutoring]]&gt;0,"Yes","No"))</f>
        <v/>
      </c>
      <c r="BC210" s="107" t="str">
        <f>IF(InTutoring[[#This Row],[Student Full Name]]=" ","",IF(InTutoring[[#This Row],[Unit 5 Weeks in Tutoring]]&gt;0,"Yes","No"))</f>
        <v/>
      </c>
      <c r="BD210" s="107" t="str">
        <f>IF(InTutoring[[#This Row],[Student Full Name]]=" ","",IF(InTutoring[[#This Row],[Unit 6 Weeks in Tutoring]]&gt;0,"Yes","No"))</f>
        <v/>
      </c>
      <c r="BE21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1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1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1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1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1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1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10" s="107" t="str">
        <f>IF(InTutoring[[#This Row],[Student Full Name]]=" ","",IF(COUNTIF(InTutoring[[#This Row],[Unit 1 Needed Tutoring]:[Unit 6 Needed Tutoring]],"Yes")&gt;0,"Yes","No"))</f>
        <v/>
      </c>
      <c r="BM21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1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11" spans="1:66" ht="14.25" x14ac:dyDescent="0.2">
      <c r="A211" s="40" t="str">
        <f>StudentInfo[[#This Row],[Student Full Name]]</f>
        <v xml:space="preserve"> </v>
      </c>
      <c r="B21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1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Benchmark]]&lt;=Settings!F215),"Yes","No"))))</f>
        <v/>
      </c>
      <c r="D21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1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1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1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1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1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1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1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1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1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1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1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1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1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1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1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1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1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1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1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1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1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1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1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1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1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1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1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1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1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1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1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1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1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1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1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1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1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1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1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1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11" s="107" t="str">
        <f>IF(InTutoring[[#This Row],[Student Full Name]]=" ","",COUNTIF(InTutoring[[#This Row],[BOY Benchmark]:[Unit 1 Post-Test 5]],"Yes"))</f>
        <v/>
      </c>
      <c r="AT211" s="107" t="str">
        <f>IF(InTutoring[[#This Row],[Student Full Name]]=" ","",COUNTIF(InTutoring[[#This Row],[Unit 1 Assessment]:[Unit 2 Post-Test 5]],"Yes"))</f>
        <v/>
      </c>
      <c r="AU211" s="107" t="str">
        <f>IF(InTutoring[[#This Row],[Student Full Name]]=" ","",COUNTIF(InTutoring[[#This Row],[Unit 2 Assessment]:[Unit 3 Post-Test 5]],"Yes"))</f>
        <v/>
      </c>
      <c r="AV211" s="107" t="str">
        <f>IF(InTutoring[[#This Row],[Student Full Name]]=" ","",COUNTIF(InTutoring[[#This Row],[Unit 3 Assessment]:[Unit 4 Post-Test 5]],"Yes"))</f>
        <v/>
      </c>
      <c r="AW211" s="107" t="str">
        <f>IF(InTutoring[[#This Row],[Student Full Name]]=" ","",COUNTIF(InTutoring[[#This Row],[Unit 4 Assessment]:[Unit 5 Post-Test 5]],"Yes"))</f>
        <v/>
      </c>
      <c r="AX211" s="107" t="str">
        <f>IF(InTutoring[[#This Row],[Student Full Name]]=" ","",COUNTIF(InTutoring[[#This Row],[Unit 5 Assessment]:[Unit 6 Post-Test 5]],"Yes"))</f>
        <v/>
      </c>
      <c r="AY211" s="107" t="str">
        <f>IF(InTutoring[[#This Row],[Student Full Name]]=" ","",IF(InTutoring[[#This Row],[Unit 1 Weeks in Tutoring]]&gt;0,"Yes","No"))</f>
        <v/>
      </c>
      <c r="AZ211" s="107" t="str">
        <f>IF(InTutoring[[#This Row],[Student Full Name]]=" ","",IF(InTutoring[[#This Row],[Unit 2 Weeks in Tutoring]]&gt;0,"Yes","No"))</f>
        <v/>
      </c>
      <c r="BA211" s="107" t="str">
        <f>IF(InTutoring[[#This Row],[Student Full Name]]=" ","",IF(InTutoring[[#This Row],[Unit 3 Weeks in Tutoring]]&gt;0,"Yes","No"))</f>
        <v/>
      </c>
      <c r="BB211" s="107" t="str">
        <f>IF(InTutoring[[#This Row],[Student Full Name]]=" ","",IF(InTutoring[[#This Row],[Unit 4 Weeks in Tutoring]]&gt;0,"Yes","No"))</f>
        <v/>
      </c>
      <c r="BC211" s="107" t="str">
        <f>IF(InTutoring[[#This Row],[Student Full Name]]=" ","",IF(InTutoring[[#This Row],[Unit 5 Weeks in Tutoring]]&gt;0,"Yes","No"))</f>
        <v/>
      </c>
      <c r="BD211" s="107" t="str">
        <f>IF(InTutoring[[#This Row],[Student Full Name]]=" ","",IF(InTutoring[[#This Row],[Unit 6 Weeks in Tutoring]]&gt;0,"Yes","No"))</f>
        <v/>
      </c>
      <c r="BE21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1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1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1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1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1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1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11" s="107" t="str">
        <f>IF(InTutoring[[#This Row],[Student Full Name]]=" ","",IF(COUNTIF(InTutoring[[#This Row],[Unit 1 Needed Tutoring]:[Unit 6 Needed Tutoring]],"Yes")&gt;0,"Yes","No"))</f>
        <v/>
      </c>
      <c r="BM21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1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12" spans="1:66" ht="14.25" x14ac:dyDescent="0.2">
      <c r="A212" s="40" t="str">
        <f>StudentInfo[[#This Row],[Student Full Name]]</f>
        <v xml:space="preserve"> </v>
      </c>
      <c r="B21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1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Benchmark]]&lt;=Settings!F216),"Yes","No"))))</f>
        <v/>
      </c>
      <c r="D21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1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1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1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1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1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1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1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1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1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1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1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1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1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1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1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1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1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1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1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1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1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1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1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1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1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1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1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1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1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1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1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1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1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1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1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1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1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1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1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1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12" s="107" t="str">
        <f>IF(InTutoring[[#This Row],[Student Full Name]]=" ","",COUNTIF(InTutoring[[#This Row],[BOY Benchmark]:[Unit 1 Post-Test 5]],"Yes"))</f>
        <v/>
      </c>
      <c r="AT212" s="107" t="str">
        <f>IF(InTutoring[[#This Row],[Student Full Name]]=" ","",COUNTIF(InTutoring[[#This Row],[Unit 1 Assessment]:[Unit 2 Post-Test 5]],"Yes"))</f>
        <v/>
      </c>
      <c r="AU212" s="107" t="str">
        <f>IF(InTutoring[[#This Row],[Student Full Name]]=" ","",COUNTIF(InTutoring[[#This Row],[Unit 2 Assessment]:[Unit 3 Post-Test 5]],"Yes"))</f>
        <v/>
      </c>
      <c r="AV212" s="107" t="str">
        <f>IF(InTutoring[[#This Row],[Student Full Name]]=" ","",COUNTIF(InTutoring[[#This Row],[Unit 3 Assessment]:[Unit 4 Post-Test 5]],"Yes"))</f>
        <v/>
      </c>
      <c r="AW212" s="107" t="str">
        <f>IF(InTutoring[[#This Row],[Student Full Name]]=" ","",COUNTIF(InTutoring[[#This Row],[Unit 4 Assessment]:[Unit 5 Post-Test 5]],"Yes"))</f>
        <v/>
      </c>
      <c r="AX212" s="107" t="str">
        <f>IF(InTutoring[[#This Row],[Student Full Name]]=" ","",COUNTIF(InTutoring[[#This Row],[Unit 5 Assessment]:[Unit 6 Post-Test 5]],"Yes"))</f>
        <v/>
      </c>
      <c r="AY212" s="107" t="str">
        <f>IF(InTutoring[[#This Row],[Student Full Name]]=" ","",IF(InTutoring[[#This Row],[Unit 1 Weeks in Tutoring]]&gt;0,"Yes","No"))</f>
        <v/>
      </c>
      <c r="AZ212" s="107" t="str">
        <f>IF(InTutoring[[#This Row],[Student Full Name]]=" ","",IF(InTutoring[[#This Row],[Unit 2 Weeks in Tutoring]]&gt;0,"Yes","No"))</f>
        <v/>
      </c>
      <c r="BA212" s="107" t="str">
        <f>IF(InTutoring[[#This Row],[Student Full Name]]=" ","",IF(InTutoring[[#This Row],[Unit 3 Weeks in Tutoring]]&gt;0,"Yes","No"))</f>
        <v/>
      </c>
      <c r="BB212" s="107" t="str">
        <f>IF(InTutoring[[#This Row],[Student Full Name]]=" ","",IF(InTutoring[[#This Row],[Unit 4 Weeks in Tutoring]]&gt;0,"Yes","No"))</f>
        <v/>
      </c>
      <c r="BC212" s="107" t="str">
        <f>IF(InTutoring[[#This Row],[Student Full Name]]=" ","",IF(InTutoring[[#This Row],[Unit 5 Weeks in Tutoring]]&gt;0,"Yes","No"))</f>
        <v/>
      </c>
      <c r="BD212" s="107" t="str">
        <f>IF(InTutoring[[#This Row],[Student Full Name]]=" ","",IF(InTutoring[[#This Row],[Unit 6 Weeks in Tutoring]]&gt;0,"Yes","No"))</f>
        <v/>
      </c>
      <c r="BE21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1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1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1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1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1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1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12" s="107" t="str">
        <f>IF(InTutoring[[#This Row],[Student Full Name]]=" ","",IF(COUNTIF(InTutoring[[#This Row],[Unit 1 Needed Tutoring]:[Unit 6 Needed Tutoring]],"Yes")&gt;0,"Yes","No"))</f>
        <v/>
      </c>
      <c r="BM21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1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13" spans="1:66" ht="14.25" x14ac:dyDescent="0.2">
      <c r="A213" s="40" t="str">
        <f>StudentInfo[[#This Row],[Student Full Name]]</f>
        <v xml:space="preserve"> </v>
      </c>
      <c r="B21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1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Benchmark]]&lt;=Settings!F217),"Yes","No"))))</f>
        <v/>
      </c>
      <c r="D21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1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1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1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1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1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1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1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1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1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1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1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1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1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1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1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1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1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1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1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1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1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1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1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1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1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1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1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1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1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1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1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1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1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1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1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1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1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1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1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1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13" s="107" t="str">
        <f>IF(InTutoring[[#This Row],[Student Full Name]]=" ","",COUNTIF(InTutoring[[#This Row],[BOY Benchmark]:[Unit 1 Post-Test 5]],"Yes"))</f>
        <v/>
      </c>
      <c r="AT213" s="107" t="str">
        <f>IF(InTutoring[[#This Row],[Student Full Name]]=" ","",COUNTIF(InTutoring[[#This Row],[Unit 1 Assessment]:[Unit 2 Post-Test 5]],"Yes"))</f>
        <v/>
      </c>
      <c r="AU213" s="107" t="str">
        <f>IF(InTutoring[[#This Row],[Student Full Name]]=" ","",COUNTIF(InTutoring[[#This Row],[Unit 2 Assessment]:[Unit 3 Post-Test 5]],"Yes"))</f>
        <v/>
      </c>
      <c r="AV213" s="107" t="str">
        <f>IF(InTutoring[[#This Row],[Student Full Name]]=" ","",COUNTIF(InTutoring[[#This Row],[Unit 3 Assessment]:[Unit 4 Post-Test 5]],"Yes"))</f>
        <v/>
      </c>
      <c r="AW213" s="107" t="str">
        <f>IF(InTutoring[[#This Row],[Student Full Name]]=" ","",COUNTIF(InTutoring[[#This Row],[Unit 4 Assessment]:[Unit 5 Post-Test 5]],"Yes"))</f>
        <v/>
      </c>
      <c r="AX213" s="107" t="str">
        <f>IF(InTutoring[[#This Row],[Student Full Name]]=" ","",COUNTIF(InTutoring[[#This Row],[Unit 5 Assessment]:[Unit 6 Post-Test 5]],"Yes"))</f>
        <v/>
      </c>
      <c r="AY213" s="107" t="str">
        <f>IF(InTutoring[[#This Row],[Student Full Name]]=" ","",IF(InTutoring[[#This Row],[Unit 1 Weeks in Tutoring]]&gt;0,"Yes","No"))</f>
        <v/>
      </c>
      <c r="AZ213" s="107" t="str">
        <f>IF(InTutoring[[#This Row],[Student Full Name]]=" ","",IF(InTutoring[[#This Row],[Unit 2 Weeks in Tutoring]]&gt;0,"Yes","No"))</f>
        <v/>
      </c>
      <c r="BA213" s="107" t="str">
        <f>IF(InTutoring[[#This Row],[Student Full Name]]=" ","",IF(InTutoring[[#This Row],[Unit 3 Weeks in Tutoring]]&gt;0,"Yes","No"))</f>
        <v/>
      </c>
      <c r="BB213" s="107" t="str">
        <f>IF(InTutoring[[#This Row],[Student Full Name]]=" ","",IF(InTutoring[[#This Row],[Unit 4 Weeks in Tutoring]]&gt;0,"Yes","No"))</f>
        <v/>
      </c>
      <c r="BC213" s="107" t="str">
        <f>IF(InTutoring[[#This Row],[Student Full Name]]=" ","",IF(InTutoring[[#This Row],[Unit 5 Weeks in Tutoring]]&gt;0,"Yes","No"))</f>
        <v/>
      </c>
      <c r="BD213" s="107" t="str">
        <f>IF(InTutoring[[#This Row],[Student Full Name]]=" ","",IF(InTutoring[[#This Row],[Unit 6 Weeks in Tutoring]]&gt;0,"Yes","No"))</f>
        <v/>
      </c>
      <c r="BE21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1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1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1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1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1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1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13" s="107" t="str">
        <f>IF(InTutoring[[#This Row],[Student Full Name]]=" ","",IF(COUNTIF(InTutoring[[#This Row],[Unit 1 Needed Tutoring]:[Unit 6 Needed Tutoring]],"Yes")&gt;0,"Yes","No"))</f>
        <v/>
      </c>
      <c r="BM21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1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14" spans="1:66" ht="14.25" x14ac:dyDescent="0.2">
      <c r="A214" s="40" t="str">
        <f>StudentInfo[[#This Row],[Student Full Name]]</f>
        <v xml:space="preserve"> </v>
      </c>
      <c r="B21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1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Benchmark]]&lt;=Settings!F218),"Yes","No"))))</f>
        <v/>
      </c>
      <c r="D21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1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1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1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1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1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1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1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1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1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1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1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1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1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1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1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1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1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1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1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1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1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1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1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1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1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1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1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1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1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1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1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1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1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1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1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1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1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1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1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1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14" s="107" t="str">
        <f>IF(InTutoring[[#This Row],[Student Full Name]]=" ","",COUNTIF(InTutoring[[#This Row],[BOY Benchmark]:[Unit 1 Post-Test 5]],"Yes"))</f>
        <v/>
      </c>
      <c r="AT214" s="107" t="str">
        <f>IF(InTutoring[[#This Row],[Student Full Name]]=" ","",COUNTIF(InTutoring[[#This Row],[Unit 1 Assessment]:[Unit 2 Post-Test 5]],"Yes"))</f>
        <v/>
      </c>
      <c r="AU214" s="107" t="str">
        <f>IF(InTutoring[[#This Row],[Student Full Name]]=" ","",COUNTIF(InTutoring[[#This Row],[Unit 2 Assessment]:[Unit 3 Post-Test 5]],"Yes"))</f>
        <v/>
      </c>
      <c r="AV214" s="107" t="str">
        <f>IF(InTutoring[[#This Row],[Student Full Name]]=" ","",COUNTIF(InTutoring[[#This Row],[Unit 3 Assessment]:[Unit 4 Post-Test 5]],"Yes"))</f>
        <v/>
      </c>
      <c r="AW214" s="107" t="str">
        <f>IF(InTutoring[[#This Row],[Student Full Name]]=" ","",COUNTIF(InTutoring[[#This Row],[Unit 4 Assessment]:[Unit 5 Post-Test 5]],"Yes"))</f>
        <v/>
      </c>
      <c r="AX214" s="107" t="str">
        <f>IF(InTutoring[[#This Row],[Student Full Name]]=" ","",COUNTIF(InTutoring[[#This Row],[Unit 5 Assessment]:[Unit 6 Post-Test 5]],"Yes"))</f>
        <v/>
      </c>
      <c r="AY214" s="107" t="str">
        <f>IF(InTutoring[[#This Row],[Student Full Name]]=" ","",IF(InTutoring[[#This Row],[Unit 1 Weeks in Tutoring]]&gt;0,"Yes","No"))</f>
        <v/>
      </c>
      <c r="AZ214" s="107" t="str">
        <f>IF(InTutoring[[#This Row],[Student Full Name]]=" ","",IF(InTutoring[[#This Row],[Unit 2 Weeks in Tutoring]]&gt;0,"Yes","No"))</f>
        <v/>
      </c>
      <c r="BA214" s="107" t="str">
        <f>IF(InTutoring[[#This Row],[Student Full Name]]=" ","",IF(InTutoring[[#This Row],[Unit 3 Weeks in Tutoring]]&gt;0,"Yes","No"))</f>
        <v/>
      </c>
      <c r="BB214" s="107" t="str">
        <f>IF(InTutoring[[#This Row],[Student Full Name]]=" ","",IF(InTutoring[[#This Row],[Unit 4 Weeks in Tutoring]]&gt;0,"Yes","No"))</f>
        <v/>
      </c>
      <c r="BC214" s="107" t="str">
        <f>IF(InTutoring[[#This Row],[Student Full Name]]=" ","",IF(InTutoring[[#This Row],[Unit 5 Weeks in Tutoring]]&gt;0,"Yes","No"))</f>
        <v/>
      </c>
      <c r="BD214" s="107" t="str">
        <f>IF(InTutoring[[#This Row],[Student Full Name]]=" ","",IF(InTutoring[[#This Row],[Unit 6 Weeks in Tutoring]]&gt;0,"Yes","No"))</f>
        <v/>
      </c>
      <c r="BE21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1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1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1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1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1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1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14" s="107" t="str">
        <f>IF(InTutoring[[#This Row],[Student Full Name]]=" ","",IF(COUNTIF(InTutoring[[#This Row],[Unit 1 Needed Tutoring]:[Unit 6 Needed Tutoring]],"Yes")&gt;0,"Yes","No"))</f>
        <v/>
      </c>
      <c r="BM21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1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15" spans="1:66" ht="14.25" x14ac:dyDescent="0.2">
      <c r="A215" s="40" t="str">
        <f>StudentInfo[[#This Row],[Student Full Name]]</f>
        <v xml:space="preserve"> </v>
      </c>
      <c r="B21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1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Benchmark]]&lt;=Settings!F219),"Yes","No"))))</f>
        <v/>
      </c>
      <c r="D21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1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1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1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1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1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1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1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1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1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1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1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1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1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1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1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1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1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1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1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1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1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1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1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1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1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1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1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1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1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1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1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1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1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1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1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1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1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1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1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1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15" s="107" t="str">
        <f>IF(InTutoring[[#This Row],[Student Full Name]]=" ","",COUNTIF(InTutoring[[#This Row],[BOY Benchmark]:[Unit 1 Post-Test 5]],"Yes"))</f>
        <v/>
      </c>
      <c r="AT215" s="107" t="str">
        <f>IF(InTutoring[[#This Row],[Student Full Name]]=" ","",COUNTIF(InTutoring[[#This Row],[Unit 1 Assessment]:[Unit 2 Post-Test 5]],"Yes"))</f>
        <v/>
      </c>
      <c r="AU215" s="107" t="str">
        <f>IF(InTutoring[[#This Row],[Student Full Name]]=" ","",COUNTIF(InTutoring[[#This Row],[Unit 2 Assessment]:[Unit 3 Post-Test 5]],"Yes"))</f>
        <v/>
      </c>
      <c r="AV215" s="107" t="str">
        <f>IF(InTutoring[[#This Row],[Student Full Name]]=" ","",COUNTIF(InTutoring[[#This Row],[Unit 3 Assessment]:[Unit 4 Post-Test 5]],"Yes"))</f>
        <v/>
      </c>
      <c r="AW215" s="107" t="str">
        <f>IF(InTutoring[[#This Row],[Student Full Name]]=" ","",COUNTIF(InTutoring[[#This Row],[Unit 4 Assessment]:[Unit 5 Post-Test 5]],"Yes"))</f>
        <v/>
      </c>
      <c r="AX215" s="107" t="str">
        <f>IF(InTutoring[[#This Row],[Student Full Name]]=" ","",COUNTIF(InTutoring[[#This Row],[Unit 5 Assessment]:[Unit 6 Post-Test 5]],"Yes"))</f>
        <v/>
      </c>
      <c r="AY215" s="107" t="str">
        <f>IF(InTutoring[[#This Row],[Student Full Name]]=" ","",IF(InTutoring[[#This Row],[Unit 1 Weeks in Tutoring]]&gt;0,"Yes","No"))</f>
        <v/>
      </c>
      <c r="AZ215" s="107" t="str">
        <f>IF(InTutoring[[#This Row],[Student Full Name]]=" ","",IF(InTutoring[[#This Row],[Unit 2 Weeks in Tutoring]]&gt;0,"Yes","No"))</f>
        <v/>
      </c>
      <c r="BA215" s="107" t="str">
        <f>IF(InTutoring[[#This Row],[Student Full Name]]=" ","",IF(InTutoring[[#This Row],[Unit 3 Weeks in Tutoring]]&gt;0,"Yes","No"))</f>
        <v/>
      </c>
      <c r="BB215" s="107" t="str">
        <f>IF(InTutoring[[#This Row],[Student Full Name]]=" ","",IF(InTutoring[[#This Row],[Unit 4 Weeks in Tutoring]]&gt;0,"Yes","No"))</f>
        <v/>
      </c>
      <c r="BC215" s="107" t="str">
        <f>IF(InTutoring[[#This Row],[Student Full Name]]=" ","",IF(InTutoring[[#This Row],[Unit 5 Weeks in Tutoring]]&gt;0,"Yes","No"))</f>
        <v/>
      </c>
      <c r="BD215" s="107" t="str">
        <f>IF(InTutoring[[#This Row],[Student Full Name]]=" ","",IF(InTutoring[[#This Row],[Unit 6 Weeks in Tutoring]]&gt;0,"Yes","No"))</f>
        <v/>
      </c>
      <c r="BE21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1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1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1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1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1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1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15" s="107" t="str">
        <f>IF(InTutoring[[#This Row],[Student Full Name]]=" ","",IF(COUNTIF(InTutoring[[#This Row],[Unit 1 Needed Tutoring]:[Unit 6 Needed Tutoring]],"Yes")&gt;0,"Yes","No"))</f>
        <v/>
      </c>
      <c r="BM21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1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16" spans="1:66" ht="14.25" x14ac:dyDescent="0.2">
      <c r="A216" s="40" t="str">
        <f>StudentInfo[[#This Row],[Student Full Name]]</f>
        <v xml:space="preserve"> </v>
      </c>
      <c r="B21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1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Benchmark]]&lt;=Settings!F220),"Yes","No"))))</f>
        <v/>
      </c>
      <c r="D21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1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1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1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1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1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1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1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1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1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1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1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1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1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1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1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1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1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1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1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1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1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1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1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1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1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1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1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1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1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1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1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1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1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1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1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1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1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1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1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1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16" s="107" t="str">
        <f>IF(InTutoring[[#This Row],[Student Full Name]]=" ","",COUNTIF(InTutoring[[#This Row],[BOY Benchmark]:[Unit 1 Post-Test 5]],"Yes"))</f>
        <v/>
      </c>
      <c r="AT216" s="107" t="str">
        <f>IF(InTutoring[[#This Row],[Student Full Name]]=" ","",COUNTIF(InTutoring[[#This Row],[Unit 1 Assessment]:[Unit 2 Post-Test 5]],"Yes"))</f>
        <v/>
      </c>
      <c r="AU216" s="107" t="str">
        <f>IF(InTutoring[[#This Row],[Student Full Name]]=" ","",COUNTIF(InTutoring[[#This Row],[Unit 2 Assessment]:[Unit 3 Post-Test 5]],"Yes"))</f>
        <v/>
      </c>
      <c r="AV216" s="107" t="str">
        <f>IF(InTutoring[[#This Row],[Student Full Name]]=" ","",COUNTIF(InTutoring[[#This Row],[Unit 3 Assessment]:[Unit 4 Post-Test 5]],"Yes"))</f>
        <v/>
      </c>
      <c r="AW216" s="107" t="str">
        <f>IF(InTutoring[[#This Row],[Student Full Name]]=" ","",COUNTIF(InTutoring[[#This Row],[Unit 4 Assessment]:[Unit 5 Post-Test 5]],"Yes"))</f>
        <v/>
      </c>
      <c r="AX216" s="107" t="str">
        <f>IF(InTutoring[[#This Row],[Student Full Name]]=" ","",COUNTIF(InTutoring[[#This Row],[Unit 5 Assessment]:[Unit 6 Post-Test 5]],"Yes"))</f>
        <v/>
      </c>
      <c r="AY216" s="107" t="str">
        <f>IF(InTutoring[[#This Row],[Student Full Name]]=" ","",IF(InTutoring[[#This Row],[Unit 1 Weeks in Tutoring]]&gt;0,"Yes","No"))</f>
        <v/>
      </c>
      <c r="AZ216" s="107" t="str">
        <f>IF(InTutoring[[#This Row],[Student Full Name]]=" ","",IF(InTutoring[[#This Row],[Unit 2 Weeks in Tutoring]]&gt;0,"Yes","No"))</f>
        <v/>
      </c>
      <c r="BA216" s="107" t="str">
        <f>IF(InTutoring[[#This Row],[Student Full Name]]=" ","",IF(InTutoring[[#This Row],[Unit 3 Weeks in Tutoring]]&gt;0,"Yes","No"))</f>
        <v/>
      </c>
      <c r="BB216" s="107" t="str">
        <f>IF(InTutoring[[#This Row],[Student Full Name]]=" ","",IF(InTutoring[[#This Row],[Unit 4 Weeks in Tutoring]]&gt;0,"Yes","No"))</f>
        <v/>
      </c>
      <c r="BC216" s="107" t="str">
        <f>IF(InTutoring[[#This Row],[Student Full Name]]=" ","",IF(InTutoring[[#This Row],[Unit 5 Weeks in Tutoring]]&gt;0,"Yes","No"))</f>
        <v/>
      </c>
      <c r="BD216" s="107" t="str">
        <f>IF(InTutoring[[#This Row],[Student Full Name]]=" ","",IF(InTutoring[[#This Row],[Unit 6 Weeks in Tutoring]]&gt;0,"Yes","No"))</f>
        <v/>
      </c>
      <c r="BE21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1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1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1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1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1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1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16" s="107" t="str">
        <f>IF(InTutoring[[#This Row],[Student Full Name]]=" ","",IF(COUNTIF(InTutoring[[#This Row],[Unit 1 Needed Tutoring]:[Unit 6 Needed Tutoring]],"Yes")&gt;0,"Yes","No"))</f>
        <v/>
      </c>
      <c r="BM21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1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17" spans="1:66" ht="14.25" x14ac:dyDescent="0.2">
      <c r="A217" s="40" t="str">
        <f>StudentInfo[[#This Row],[Student Full Name]]</f>
        <v xml:space="preserve"> </v>
      </c>
      <c r="B21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1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Benchmark]]&lt;=Settings!F221),"Yes","No"))))</f>
        <v/>
      </c>
      <c r="D21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1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1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1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1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1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1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1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1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1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1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1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1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1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1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1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1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1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1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1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1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1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1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1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1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1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1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1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1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1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1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1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1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1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1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1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1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1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1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1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1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17" s="107" t="str">
        <f>IF(InTutoring[[#This Row],[Student Full Name]]=" ","",COUNTIF(InTutoring[[#This Row],[BOY Benchmark]:[Unit 1 Post-Test 5]],"Yes"))</f>
        <v/>
      </c>
      <c r="AT217" s="107" t="str">
        <f>IF(InTutoring[[#This Row],[Student Full Name]]=" ","",COUNTIF(InTutoring[[#This Row],[Unit 1 Assessment]:[Unit 2 Post-Test 5]],"Yes"))</f>
        <v/>
      </c>
      <c r="AU217" s="107" t="str">
        <f>IF(InTutoring[[#This Row],[Student Full Name]]=" ","",COUNTIF(InTutoring[[#This Row],[Unit 2 Assessment]:[Unit 3 Post-Test 5]],"Yes"))</f>
        <v/>
      </c>
      <c r="AV217" s="107" t="str">
        <f>IF(InTutoring[[#This Row],[Student Full Name]]=" ","",COUNTIF(InTutoring[[#This Row],[Unit 3 Assessment]:[Unit 4 Post-Test 5]],"Yes"))</f>
        <v/>
      </c>
      <c r="AW217" s="107" t="str">
        <f>IF(InTutoring[[#This Row],[Student Full Name]]=" ","",COUNTIF(InTutoring[[#This Row],[Unit 4 Assessment]:[Unit 5 Post-Test 5]],"Yes"))</f>
        <v/>
      </c>
      <c r="AX217" s="107" t="str">
        <f>IF(InTutoring[[#This Row],[Student Full Name]]=" ","",COUNTIF(InTutoring[[#This Row],[Unit 5 Assessment]:[Unit 6 Post-Test 5]],"Yes"))</f>
        <v/>
      </c>
      <c r="AY217" s="107" t="str">
        <f>IF(InTutoring[[#This Row],[Student Full Name]]=" ","",IF(InTutoring[[#This Row],[Unit 1 Weeks in Tutoring]]&gt;0,"Yes","No"))</f>
        <v/>
      </c>
      <c r="AZ217" s="107" t="str">
        <f>IF(InTutoring[[#This Row],[Student Full Name]]=" ","",IF(InTutoring[[#This Row],[Unit 2 Weeks in Tutoring]]&gt;0,"Yes","No"))</f>
        <v/>
      </c>
      <c r="BA217" s="107" t="str">
        <f>IF(InTutoring[[#This Row],[Student Full Name]]=" ","",IF(InTutoring[[#This Row],[Unit 3 Weeks in Tutoring]]&gt;0,"Yes","No"))</f>
        <v/>
      </c>
      <c r="BB217" s="107" t="str">
        <f>IF(InTutoring[[#This Row],[Student Full Name]]=" ","",IF(InTutoring[[#This Row],[Unit 4 Weeks in Tutoring]]&gt;0,"Yes","No"))</f>
        <v/>
      </c>
      <c r="BC217" s="107" t="str">
        <f>IF(InTutoring[[#This Row],[Student Full Name]]=" ","",IF(InTutoring[[#This Row],[Unit 5 Weeks in Tutoring]]&gt;0,"Yes","No"))</f>
        <v/>
      </c>
      <c r="BD217" s="107" t="str">
        <f>IF(InTutoring[[#This Row],[Student Full Name]]=" ","",IF(InTutoring[[#This Row],[Unit 6 Weeks in Tutoring]]&gt;0,"Yes","No"))</f>
        <v/>
      </c>
      <c r="BE21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1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1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1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1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1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1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17" s="107" t="str">
        <f>IF(InTutoring[[#This Row],[Student Full Name]]=" ","",IF(COUNTIF(InTutoring[[#This Row],[Unit 1 Needed Tutoring]:[Unit 6 Needed Tutoring]],"Yes")&gt;0,"Yes","No"))</f>
        <v/>
      </c>
      <c r="BM21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1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18" spans="1:66" ht="14.25" x14ac:dyDescent="0.2">
      <c r="A218" s="40" t="str">
        <f>StudentInfo[[#This Row],[Student Full Name]]</f>
        <v xml:space="preserve"> </v>
      </c>
      <c r="B21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1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Benchmark]]&lt;=Settings!F222),"Yes","No"))))</f>
        <v/>
      </c>
      <c r="D21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1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1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1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1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1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1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1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1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1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1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1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1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1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1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1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1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1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1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1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1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1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1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1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1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1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1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1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1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1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1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1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1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1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1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1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1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1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1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1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1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18" s="107" t="str">
        <f>IF(InTutoring[[#This Row],[Student Full Name]]=" ","",COUNTIF(InTutoring[[#This Row],[BOY Benchmark]:[Unit 1 Post-Test 5]],"Yes"))</f>
        <v/>
      </c>
      <c r="AT218" s="107" t="str">
        <f>IF(InTutoring[[#This Row],[Student Full Name]]=" ","",COUNTIF(InTutoring[[#This Row],[Unit 1 Assessment]:[Unit 2 Post-Test 5]],"Yes"))</f>
        <v/>
      </c>
      <c r="AU218" s="107" t="str">
        <f>IF(InTutoring[[#This Row],[Student Full Name]]=" ","",COUNTIF(InTutoring[[#This Row],[Unit 2 Assessment]:[Unit 3 Post-Test 5]],"Yes"))</f>
        <v/>
      </c>
      <c r="AV218" s="107" t="str">
        <f>IF(InTutoring[[#This Row],[Student Full Name]]=" ","",COUNTIF(InTutoring[[#This Row],[Unit 3 Assessment]:[Unit 4 Post-Test 5]],"Yes"))</f>
        <v/>
      </c>
      <c r="AW218" s="107" t="str">
        <f>IF(InTutoring[[#This Row],[Student Full Name]]=" ","",COUNTIF(InTutoring[[#This Row],[Unit 4 Assessment]:[Unit 5 Post-Test 5]],"Yes"))</f>
        <v/>
      </c>
      <c r="AX218" s="107" t="str">
        <f>IF(InTutoring[[#This Row],[Student Full Name]]=" ","",COUNTIF(InTutoring[[#This Row],[Unit 5 Assessment]:[Unit 6 Post-Test 5]],"Yes"))</f>
        <v/>
      </c>
      <c r="AY218" s="107" t="str">
        <f>IF(InTutoring[[#This Row],[Student Full Name]]=" ","",IF(InTutoring[[#This Row],[Unit 1 Weeks in Tutoring]]&gt;0,"Yes","No"))</f>
        <v/>
      </c>
      <c r="AZ218" s="107" t="str">
        <f>IF(InTutoring[[#This Row],[Student Full Name]]=" ","",IF(InTutoring[[#This Row],[Unit 2 Weeks in Tutoring]]&gt;0,"Yes","No"))</f>
        <v/>
      </c>
      <c r="BA218" s="107" t="str">
        <f>IF(InTutoring[[#This Row],[Student Full Name]]=" ","",IF(InTutoring[[#This Row],[Unit 3 Weeks in Tutoring]]&gt;0,"Yes","No"))</f>
        <v/>
      </c>
      <c r="BB218" s="107" t="str">
        <f>IF(InTutoring[[#This Row],[Student Full Name]]=" ","",IF(InTutoring[[#This Row],[Unit 4 Weeks in Tutoring]]&gt;0,"Yes","No"))</f>
        <v/>
      </c>
      <c r="BC218" s="107" t="str">
        <f>IF(InTutoring[[#This Row],[Student Full Name]]=" ","",IF(InTutoring[[#This Row],[Unit 5 Weeks in Tutoring]]&gt;0,"Yes","No"))</f>
        <v/>
      </c>
      <c r="BD218" s="107" t="str">
        <f>IF(InTutoring[[#This Row],[Student Full Name]]=" ","",IF(InTutoring[[#This Row],[Unit 6 Weeks in Tutoring]]&gt;0,"Yes","No"))</f>
        <v/>
      </c>
      <c r="BE21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1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1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1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1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1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1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18" s="107" t="str">
        <f>IF(InTutoring[[#This Row],[Student Full Name]]=" ","",IF(COUNTIF(InTutoring[[#This Row],[Unit 1 Needed Tutoring]:[Unit 6 Needed Tutoring]],"Yes")&gt;0,"Yes","No"))</f>
        <v/>
      </c>
      <c r="BM21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1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19" spans="1:66" ht="14.25" x14ac:dyDescent="0.2">
      <c r="A219" s="40" t="str">
        <f>StudentInfo[[#This Row],[Student Full Name]]</f>
        <v xml:space="preserve"> </v>
      </c>
      <c r="B21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1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Benchmark]]&lt;=Settings!F223),"Yes","No"))))</f>
        <v/>
      </c>
      <c r="D21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1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1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1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1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1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1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1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1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1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1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1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1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1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1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1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1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1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1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1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1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1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1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1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1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1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1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1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1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1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1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1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1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1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1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1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1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1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1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1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1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19" s="107" t="str">
        <f>IF(InTutoring[[#This Row],[Student Full Name]]=" ","",COUNTIF(InTutoring[[#This Row],[BOY Benchmark]:[Unit 1 Post-Test 5]],"Yes"))</f>
        <v/>
      </c>
      <c r="AT219" s="107" t="str">
        <f>IF(InTutoring[[#This Row],[Student Full Name]]=" ","",COUNTIF(InTutoring[[#This Row],[Unit 1 Assessment]:[Unit 2 Post-Test 5]],"Yes"))</f>
        <v/>
      </c>
      <c r="AU219" s="107" t="str">
        <f>IF(InTutoring[[#This Row],[Student Full Name]]=" ","",COUNTIF(InTutoring[[#This Row],[Unit 2 Assessment]:[Unit 3 Post-Test 5]],"Yes"))</f>
        <v/>
      </c>
      <c r="AV219" s="107" t="str">
        <f>IF(InTutoring[[#This Row],[Student Full Name]]=" ","",COUNTIF(InTutoring[[#This Row],[Unit 3 Assessment]:[Unit 4 Post-Test 5]],"Yes"))</f>
        <v/>
      </c>
      <c r="AW219" s="107" t="str">
        <f>IF(InTutoring[[#This Row],[Student Full Name]]=" ","",COUNTIF(InTutoring[[#This Row],[Unit 4 Assessment]:[Unit 5 Post-Test 5]],"Yes"))</f>
        <v/>
      </c>
      <c r="AX219" s="107" t="str">
        <f>IF(InTutoring[[#This Row],[Student Full Name]]=" ","",COUNTIF(InTutoring[[#This Row],[Unit 5 Assessment]:[Unit 6 Post-Test 5]],"Yes"))</f>
        <v/>
      </c>
      <c r="AY219" s="107" t="str">
        <f>IF(InTutoring[[#This Row],[Student Full Name]]=" ","",IF(InTutoring[[#This Row],[Unit 1 Weeks in Tutoring]]&gt;0,"Yes","No"))</f>
        <v/>
      </c>
      <c r="AZ219" s="107" t="str">
        <f>IF(InTutoring[[#This Row],[Student Full Name]]=" ","",IF(InTutoring[[#This Row],[Unit 2 Weeks in Tutoring]]&gt;0,"Yes","No"))</f>
        <v/>
      </c>
      <c r="BA219" s="107" t="str">
        <f>IF(InTutoring[[#This Row],[Student Full Name]]=" ","",IF(InTutoring[[#This Row],[Unit 3 Weeks in Tutoring]]&gt;0,"Yes","No"))</f>
        <v/>
      </c>
      <c r="BB219" s="107" t="str">
        <f>IF(InTutoring[[#This Row],[Student Full Name]]=" ","",IF(InTutoring[[#This Row],[Unit 4 Weeks in Tutoring]]&gt;0,"Yes","No"))</f>
        <v/>
      </c>
      <c r="BC219" s="107" t="str">
        <f>IF(InTutoring[[#This Row],[Student Full Name]]=" ","",IF(InTutoring[[#This Row],[Unit 5 Weeks in Tutoring]]&gt;0,"Yes","No"))</f>
        <v/>
      </c>
      <c r="BD219" s="107" t="str">
        <f>IF(InTutoring[[#This Row],[Student Full Name]]=" ","",IF(InTutoring[[#This Row],[Unit 6 Weeks in Tutoring]]&gt;0,"Yes","No"))</f>
        <v/>
      </c>
      <c r="BE21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1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1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1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1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1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1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19" s="107" t="str">
        <f>IF(InTutoring[[#This Row],[Student Full Name]]=" ","",IF(COUNTIF(InTutoring[[#This Row],[Unit 1 Needed Tutoring]:[Unit 6 Needed Tutoring]],"Yes")&gt;0,"Yes","No"))</f>
        <v/>
      </c>
      <c r="BM21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1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20" spans="1:66" ht="14.25" x14ac:dyDescent="0.2">
      <c r="A220" s="40" t="str">
        <f>StudentInfo[[#This Row],[Student Full Name]]</f>
        <v xml:space="preserve"> </v>
      </c>
      <c r="B22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2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Benchmark]]&lt;=Settings!F224),"Yes","No"))))</f>
        <v/>
      </c>
      <c r="D22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2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2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2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2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2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2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2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2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2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2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2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2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2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2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2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2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2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2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2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2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2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2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2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2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2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2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2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2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2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2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2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2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2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2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2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2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2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2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2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2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20" s="107" t="str">
        <f>IF(InTutoring[[#This Row],[Student Full Name]]=" ","",COUNTIF(InTutoring[[#This Row],[BOY Benchmark]:[Unit 1 Post-Test 5]],"Yes"))</f>
        <v/>
      </c>
      <c r="AT220" s="107" t="str">
        <f>IF(InTutoring[[#This Row],[Student Full Name]]=" ","",COUNTIF(InTutoring[[#This Row],[Unit 1 Assessment]:[Unit 2 Post-Test 5]],"Yes"))</f>
        <v/>
      </c>
      <c r="AU220" s="107" t="str">
        <f>IF(InTutoring[[#This Row],[Student Full Name]]=" ","",COUNTIF(InTutoring[[#This Row],[Unit 2 Assessment]:[Unit 3 Post-Test 5]],"Yes"))</f>
        <v/>
      </c>
      <c r="AV220" s="107" t="str">
        <f>IF(InTutoring[[#This Row],[Student Full Name]]=" ","",COUNTIF(InTutoring[[#This Row],[Unit 3 Assessment]:[Unit 4 Post-Test 5]],"Yes"))</f>
        <v/>
      </c>
      <c r="AW220" s="107" t="str">
        <f>IF(InTutoring[[#This Row],[Student Full Name]]=" ","",COUNTIF(InTutoring[[#This Row],[Unit 4 Assessment]:[Unit 5 Post-Test 5]],"Yes"))</f>
        <v/>
      </c>
      <c r="AX220" s="107" t="str">
        <f>IF(InTutoring[[#This Row],[Student Full Name]]=" ","",COUNTIF(InTutoring[[#This Row],[Unit 5 Assessment]:[Unit 6 Post-Test 5]],"Yes"))</f>
        <v/>
      </c>
      <c r="AY220" s="107" t="str">
        <f>IF(InTutoring[[#This Row],[Student Full Name]]=" ","",IF(InTutoring[[#This Row],[Unit 1 Weeks in Tutoring]]&gt;0,"Yes","No"))</f>
        <v/>
      </c>
      <c r="AZ220" s="107" t="str">
        <f>IF(InTutoring[[#This Row],[Student Full Name]]=" ","",IF(InTutoring[[#This Row],[Unit 2 Weeks in Tutoring]]&gt;0,"Yes","No"))</f>
        <v/>
      </c>
      <c r="BA220" s="107" t="str">
        <f>IF(InTutoring[[#This Row],[Student Full Name]]=" ","",IF(InTutoring[[#This Row],[Unit 3 Weeks in Tutoring]]&gt;0,"Yes","No"))</f>
        <v/>
      </c>
      <c r="BB220" s="107" t="str">
        <f>IF(InTutoring[[#This Row],[Student Full Name]]=" ","",IF(InTutoring[[#This Row],[Unit 4 Weeks in Tutoring]]&gt;0,"Yes","No"))</f>
        <v/>
      </c>
      <c r="BC220" s="107" t="str">
        <f>IF(InTutoring[[#This Row],[Student Full Name]]=" ","",IF(InTutoring[[#This Row],[Unit 5 Weeks in Tutoring]]&gt;0,"Yes","No"))</f>
        <v/>
      </c>
      <c r="BD220" s="107" t="str">
        <f>IF(InTutoring[[#This Row],[Student Full Name]]=" ","",IF(InTutoring[[#This Row],[Unit 6 Weeks in Tutoring]]&gt;0,"Yes","No"))</f>
        <v/>
      </c>
      <c r="BE22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2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2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2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2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2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2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20" s="107" t="str">
        <f>IF(InTutoring[[#This Row],[Student Full Name]]=" ","",IF(COUNTIF(InTutoring[[#This Row],[Unit 1 Needed Tutoring]:[Unit 6 Needed Tutoring]],"Yes")&gt;0,"Yes","No"))</f>
        <v/>
      </c>
      <c r="BM22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2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21" spans="1:66" ht="14.25" x14ac:dyDescent="0.2">
      <c r="A221" s="40" t="str">
        <f>StudentInfo[[#This Row],[Student Full Name]]</f>
        <v xml:space="preserve"> </v>
      </c>
      <c r="B22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2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Benchmark]]&lt;=Settings!F225),"Yes","No"))))</f>
        <v/>
      </c>
      <c r="D22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2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2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2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2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2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2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2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2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2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2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2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2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2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2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2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2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2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2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2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2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2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2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2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2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2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2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2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2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2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2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2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2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2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2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2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2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2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2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2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2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21" s="107" t="str">
        <f>IF(InTutoring[[#This Row],[Student Full Name]]=" ","",COUNTIF(InTutoring[[#This Row],[BOY Benchmark]:[Unit 1 Post-Test 5]],"Yes"))</f>
        <v/>
      </c>
      <c r="AT221" s="107" t="str">
        <f>IF(InTutoring[[#This Row],[Student Full Name]]=" ","",COUNTIF(InTutoring[[#This Row],[Unit 1 Assessment]:[Unit 2 Post-Test 5]],"Yes"))</f>
        <v/>
      </c>
      <c r="AU221" s="107" t="str">
        <f>IF(InTutoring[[#This Row],[Student Full Name]]=" ","",COUNTIF(InTutoring[[#This Row],[Unit 2 Assessment]:[Unit 3 Post-Test 5]],"Yes"))</f>
        <v/>
      </c>
      <c r="AV221" s="107" t="str">
        <f>IF(InTutoring[[#This Row],[Student Full Name]]=" ","",COUNTIF(InTutoring[[#This Row],[Unit 3 Assessment]:[Unit 4 Post-Test 5]],"Yes"))</f>
        <v/>
      </c>
      <c r="AW221" s="107" t="str">
        <f>IF(InTutoring[[#This Row],[Student Full Name]]=" ","",COUNTIF(InTutoring[[#This Row],[Unit 4 Assessment]:[Unit 5 Post-Test 5]],"Yes"))</f>
        <v/>
      </c>
      <c r="AX221" s="107" t="str">
        <f>IF(InTutoring[[#This Row],[Student Full Name]]=" ","",COUNTIF(InTutoring[[#This Row],[Unit 5 Assessment]:[Unit 6 Post-Test 5]],"Yes"))</f>
        <v/>
      </c>
      <c r="AY221" s="107" t="str">
        <f>IF(InTutoring[[#This Row],[Student Full Name]]=" ","",IF(InTutoring[[#This Row],[Unit 1 Weeks in Tutoring]]&gt;0,"Yes","No"))</f>
        <v/>
      </c>
      <c r="AZ221" s="107" t="str">
        <f>IF(InTutoring[[#This Row],[Student Full Name]]=" ","",IF(InTutoring[[#This Row],[Unit 2 Weeks in Tutoring]]&gt;0,"Yes","No"))</f>
        <v/>
      </c>
      <c r="BA221" s="107" t="str">
        <f>IF(InTutoring[[#This Row],[Student Full Name]]=" ","",IF(InTutoring[[#This Row],[Unit 3 Weeks in Tutoring]]&gt;0,"Yes","No"))</f>
        <v/>
      </c>
      <c r="BB221" s="107" t="str">
        <f>IF(InTutoring[[#This Row],[Student Full Name]]=" ","",IF(InTutoring[[#This Row],[Unit 4 Weeks in Tutoring]]&gt;0,"Yes","No"))</f>
        <v/>
      </c>
      <c r="BC221" s="107" t="str">
        <f>IF(InTutoring[[#This Row],[Student Full Name]]=" ","",IF(InTutoring[[#This Row],[Unit 5 Weeks in Tutoring]]&gt;0,"Yes","No"))</f>
        <v/>
      </c>
      <c r="BD221" s="107" t="str">
        <f>IF(InTutoring[[#This Row],[Student Full Name]]=" ","",IF(InTutoring[[#This Row],[Unit 6 Weeks in Tutoring]]&gt;0,"Yes","No"))</f>
        <v/>
      </c>
      <c r="BE22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2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2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2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2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2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2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21" s="107" t="str">
        <f>IF(InTutoring[[#This Row],[Student Full Name]]=" ","",IF(COUNTIF(InTutoring[[#This Row],[Unit 1 Needed Tutoring]:[Unit 6 Needed Tutoring]],"Yes")&gt;0,"Yes","No"))</f>
        <v/>
      </c>
      <c r="BM22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2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22" spans="1:66" ht="14.25" x14ac:dyDescent="0.2">
      <c r="A222" s="40" t="str">
        <f>StudentInfo[[#This Row],[Student Full Name]]</f>
        <v xml:space="preserve"> </v>
      </c>
      <c r="B22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2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Benchmark]]&lt;=Settings!F226),"Yes","No"))))</f>
        <v/>
      </c>
      <c r="D22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2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2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2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2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2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2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2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2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2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2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2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2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2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2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2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2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2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2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2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2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2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2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2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2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2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2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2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2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2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2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2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2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2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2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2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2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2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2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2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2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22" s="107" t="str">
        <f>IF(InTutoring[[#This Row],[Student Full Name]]=" ","",COUNTIF(InTutoring[[#This Row],[BOY Benchmark]:[Unit 1 Post-Test 5]],"Yes"))</f>
        <v/>
      </c>
      <c r="AT222" s="107" t="str">
        <f>IF(InTutoring[[#This Row],[Student Full Name]]=" ","",COUNTIF(InTutoring[[#This Row],[Unit 1 Assessment]:[Unit 2 Post-Test 5]],"Yes"))</f>
        <v/>
      </c>
      <c r="AU222" s="107" t="str">
        <f>IF(InTutoring[[#This Row],[Student Full Name]]=" ","",COUNTIF(InTutoring[[#This Row],[Unit 2 Assessment]:[Unit 3 Post-Test 5]],"Yes"))</f>
        <v/>
      </c>
      <c r="AV222" s="107" t="str">
        <f>IF(InTutoring[[#This Row],[Student Full Name]]=" ","",COUNTIF(InTutoring[[#This Row],[Unit 3 Assessment]:[Unit 4 Post-Test 5]],"Yes"))</f>
        <v/>
      </c>
      <c r="AW222" s="107" t="str">
        <f>IF(InTutoring[[#This Row],[Student Full Name]]=" ","",COUNTIF(InTutoring[[#This Row],[Unit 4 Assessment]:[Unit 5 Post-Test 5]],"Yes"))</f>
        <v/>
      </c>
      <c r="AX222" s="107" t="str">
        <f>IF(InTutoring[[#This Row],[Student Full Name]]=" ","",COUNTIF(InTutoring[[#This Row],[Unit 5 Assessment]:[Unit 6 Post-Test 5]],"Yes"))</f>
        <v/>
      </c>
      <c r="AY222" s="107" t="str">
        <f>IF(InTutoring[[#This Row],[Student Full Name]]=" ","",IF(InTutoring[[#This Row],[Unit 1 Weeks in Tutoring]]&gt;0,"Yes","No"))</f>
        <v/>
      </c>
      <c r="AZ222" s="107" t="str">
        <f>IF(InTutoring[[#This Row],[Student Full Name]]=" ","",IF(InTutoring[[#This Row],[Unit 2 Weeks in Tutoring]]&gt;0,"Yes","No"))</f>
        <v/>
      </c>
      <c r="BA222" s="107" t="str">
        <f>IF(InTutoring[[#This Row],[Student Full Name]]=" ","",IF(InTutoring[[#This Row],[Unit 3 Weeks in Tutoring]]&gt;0,"Yes","No"))</f>
        <v/>
      </c>
      <c r="BB222" s="107" t="str">
        <f>IF(InTutoring[[#This Row],[Student Full Name]]=" ","",IF(InTutoring[[#This Row],[Unit 4 Weeks in Tutoring]]&gt;0,"Yes","No"))</f>
        <v/>
      </c>
      <c r="BC222" s="107" t="str">
        <f>IF(InTutoring[[#This Row],[Student Full Name]]=" ","",IF(InTutoring[[#This Row],[Unit 5 Weeks in Tutoring]]&gt;0,"Yes","No"))</f>
        <v/>
      </c>
      <c r="BD222" s="107" t="str">
        <f>IF(InTutoring[[#This Row],[Student Full Name]]=" ","",IF(InTutoring[[#This Row],[Unit 6 Weeks in Tutoring]]&gt;0,"Yes","No"))</f>
        <v/>
      </c>
      <c r="BE22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2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2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2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2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2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2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22" s="107" t="str">
        <f>IF(InTutoring[[#This Row],[Student Full Name]]=" ","",IF(COUNTIF(InTutoring[[#This Row],[Unit 1 Needed Tutoring]:[Unit 6 Needed Tutoring]],"Yes")&gt;0,"Yes","No"))</f>
        <v/>
      </c>
      <c r="BM22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2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23" spans="1:66" ht="14.25" x14ac:dyDescent="0.2">
      <c r="A223" s="40" t="str">
        <f>StudentInfo[[#This Row],[Student Full Name]]</f>
        <v xml:space="preserve"> </v>
      </c>
      <c r="B22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2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Benchmark]]&lt;=Settings!F227),"Yes","No"))))</f>
        <v/>
      </c>
      <c r="D22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2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2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2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2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2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2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2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2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2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2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2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2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2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2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2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2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2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2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2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2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2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2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2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2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2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2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2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2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2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2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2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2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2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2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2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2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2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2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2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2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23" s="107" t="str">
        <f>IF(InTutoring[[#This Row],[Student Full Name]]=" ","",COUNTIF(InTutoring[[#This Row],[BOY Benchmark]:[Unit 1 Post-Test 5]],"Yes"))</f>
        <v/>
      </c>
      <c r="AT223" s="107" t="str">
        <f>IF(InTutoring[[#This Row],[Student Full Name]]=" ","",COUNTIF(InTutoring[[#This Row],[Unit 1 Assessment]:[Unit 2 Post-Test 5]],"Yes"))</f>
        <v/>
      </c>
      <c r="AU223" s="107" t="str">
        <f>IF(InTutoring[[#This Row],[Student Full Name]]=" ","",COUNTIF(InTutoring[[#This Row],[Unit 2 Assessment]:[Unit 3 Post-Test 5]],"Yes"))</f>
        <v/>
      </c>
      <c r="AV223" s="107" t="str">
        <f>IF(InTutoring[[#This Row],[Student Full Name]]=" ","",COUNTIF(InTutoring[[#This Row],[Unit 3 Assessment]:[Unit 4 Post-Test 5]],"Yes"))</f>
        <v/>
      </c>
      <c r="AW223" s="107" t="str">
        <f>IF(InTutoring[[#This Row],[Student Full Name]]=" ","",COUNTIF(InTutoring[[#This Row],[Unit 4 Assessment]:[Unit 5 Post-Test 5]],"Yes"))</f>
        <v/>
      </c>
      <c r="AX223" s="107" t="str">
        <f>IF(InTutoring[[#This Row],[Student Full Name]]=" ","",COUNTIF(InTutoring[[#This Row],[Unit 5 Assessment]:[Unit 6 Post-Test 5]],"Yes"))</f>
        <v/>
      </c>
      <c r="AY223" s="107" t="str">
        <f>IF(InTutoring[[#This Row],[Student Full Name]]=" ","",IF(InTutoring[[#This Row],[Unit 1 Weeks in Tutoring]]&gt;0,"Yes","No"))</f>
        <v/>
      </c>
      <c r="AZ223" s="107" t="str">
        <f>IF(InTutoring[[#This Row],[Student Full Name]]=" ","",IF(InTutoring[[#This Row],[Unit 2 Weeks in Tutoring]]&gt;0,"Yes","No"))</f>
        <v/>
      </c>
      <c r="BA223" s="107" t="str">
        <f>IF(InTutoring[[#This Row],[Student Full Name]]=" ","",IF(InTutoring[[#This Row],[Unit 3 Weeks in Tutoring]]&gt;0,"Yes","No"))</f>
        <v/>
      </c>
      <c r="BB223" s="107" t="str">
        <f>IF(InTutoring[[#This Row],[Student Full Name]]=" ","",IF(InTutoring[[#This Row],[Unit 4 Weeks in Tutoring]]&gt;0,"Yes","No"))</f>
        <v/>
      </c>
      <c r="BC223" s="107" t="str">
        <f>IF(InTutoring[[#This Row],[Student Full Name]]=" ","",IF(InTutoring[[#This Row],[Unit 5 Weeks in Tutoring]]&gt;0,"Yes","No"))</f>
        <v/>
      </c>
      <c r="BD223" s="107" t="str">
        <f>IF(InTutoring[[#This Row],[Student Full Name]]=" ","",IF(InTutoring[[#This Row],[Unit 6 Weeks in Tutoring]]&gt;0,"Yes","No"))</f>
        <v/>
      </c>
      <c r="BE22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2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2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2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2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2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2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23" s="107" t="str">
        <f>IF(InTutoring[[#This Row],[Student Full Name]]=" ","",IF(COUNTIF(InTutoring[[#This Row],[Unit 1 Needed Tutoring]:[Unit 6 Needed Tutoring]],"Yes")&gt;0,"Yes","No"))</f>
        <v/>
      </c>
      <c r="BM22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2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24" spans="1:66" ht="14.25" x14ac:dyDescent="0.2">
      <c r="A224" s="40" t="str">
        <f>StudentInfo[[#This Row],[Student Full Name]]</f>
        <v xml:space="preserve"> </v>
      </c>
      <c r="B22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2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Benchmark]]&lt;=Settings!F228),"Yes","No"))))</f>
        <v/>
      </c>
      <c r="D22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2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2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2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2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2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2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2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2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2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2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2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2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2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2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2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2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2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2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2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2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2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2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2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2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2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2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2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2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2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2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2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2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2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2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2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2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2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2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2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2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24" s="107" t="str">
        <f>IF(InTutoring[[#This Row],[Student Full Name]]=" ","",COUNTIF(InTutoring[[#This Row],[BOY Benchmark]:[Unit 1 Post-Test 5]],"Yes"))</f>
        <v/>
      </c>
      <c r="AT224" s="107" t="str">
        <f>IF(InTutoring[[#This Row],[Student Full Name]]=" ","",COUNTIF(InTutoring[[#This Row],[Unit 1 Assessment]:[Unit 2 Post-Test 5]],"Yes"))</f>
        <v/>
      </c>
      <c r="AU224" s="107" t="str">
        <f>IF(InTutoring[[#This Row],[Student Full Name]]=" ","",COUNTIF(InTutoring[[#This Row],[Unit 2 Assessment]:[Unit 3 Post-Test 5]],"Yes"))</f>
        <v/>
      </c>
      <c r="AV224" s="107" t="str">
        <f>IF(InTutoring[[#This Row],[Student Full Name]]=" ","",COUNTIF(InTutoring[[#This Row],[Unit 3 Assessment]:[Unit 4 Post-Test 5]],"Yes"))</f>
        <v/>
      </c>
      <c r="AW224" s="107" t="str">
        <f>IF(InTutoring[[#This Row],[Student Full Name]]=" ","",COUNTIF(InTutoring[[#This Row],[Unit 4 Assessment]:[Unit 5 Post-Test 5]],"Yes"))</f>
        <v/>
      </c>
      <c r="AX224" s="107" t="str">
        <f>IF(InTutoring[[#This Row],[Student Full Name]]=" ","",COUNTIF(InTutoring[[#This Row],[Unit 5 Assessment]:[Unit 6 Post-Test 5]],"Yes"))</f>
        <v/>
      </c>
      <c r="AY224" s="107" t="str">
        <f>IF(InTutoring[[#This Row],[Student Full Name]]=" ","",IF(InTutoring[[#This Row],[Unit 1 Weeks in Tutoring]]&gt;0,"Yes","No"))</f>
        <v/>
      </c>
      <c r="AZ224" s="107" t="str">
        <f>IF(InTutoring[[#This Row],[Student Full Name]]=" ","",IF(InTutoring[[#This Row],[Unit 2 Weeks in Tutoring]]&gt;0,"Yes","No"))</f>
        <v/>
      </c>
      <c r="BA224" s="107" t="str">
        <f>IF(InTutoring[[#This Row],[Student Full Name]]=" ","",IF(InTutoring[[#This Row],[Unit 3 Weeks in Tutoring]]&gt;0,"Yes","No"))</f>
        <v/>
      </c>
      <c r="BB224" s="107" t="str">
        <f>IF(InTutoring[[#This Row],[Student Full Name]]=" ","",IF(InTutoring[[#This Row],[Unit 4 Weeks in Tutoring]]&gt;0,"Yes","No"))</f>
        <v/>
      </c>
      <c r="BC224" s="107" t="str">
        <f>IF(InTutoring[[#This Row],[Student Full Name]]=" ","",IF(InTutoring[[#This Row],[Unit 5 Weeks in Tutoring]]&gt;0,"Yes","No"))</f>
        <v/>
      </c>
      <c r="BD224" s="107" t="str">
        <f>IF(InTutoring[[#This Row],[Student Full Name]]=" ","",IF(InTutoring[[#This Row],[Unit 6 Weeks in Tutoring]]&gt;0,"Yes","No"))</f>
        <v/>
      </c>
      <c r="BE22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2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2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2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2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2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2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24" s="107" t="str">
        <f>IF(InTutoring[[#This Row],[Student Full Name]]=" ","",IF(COUNTIF(InTutoring[[#This Row],[Unit 1 Needed Tutoring]:[Unit 6 Needed Tutoring]],"Yes")&gt;0,"Yes","No"))</f>
        <v/>
      </c>
      <c r="BM22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2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25" spans="1:66" ht="14.25" x14ac:dyDescent="0.2">
      <c r="A225" s="40" t="str">
        <f>StudentInfo[[#This Row],[Student Full Name]]</f>
        <v xml:space="preserve"> </v>
      </c>
      <c r="B22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2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Benchmark]]&lt;=Settings!F229),"Yes","No"))))</f>
        <v/>
      </c>
      <c r="D22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2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2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2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2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2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2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2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2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2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2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2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2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2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2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2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2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2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2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2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2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2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2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2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2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2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2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2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2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2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2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2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2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2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2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2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2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2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2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2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2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25" s="107" t="str">
        <f>IF(InTutoring[[#This Row],[Student Full Name]]=" ","",COUNTIF(InTutoring[[#This Row],[BOY Benchmark]:[Unit 1 Post-Test 5]],"Yes"))</f>
        <v/>
      </c>
      <c r="AT225" s="107" t="str">
        <f>IF(InTutoring[[#This Row],[Student Full Name]]=" ","",COUNTIF(InTutoring[[#This Row],[Unit 1 Assessment]:[Unit 2 Post-Test 5]],"Yes"))</f>
        <v/>
      </c>
      <c r="AU225" s="107" t="str">
        <f>IF(InTutoring[[#This Row],[Student Full Name]]=" ","",COUNTIF(InTutoring[[#This Row],[Unit 2 Assessment]:[Unit 3 Post-Test 5]],"Yes"))</f>
        <v/>
      </c>
      <c r="AV225" s="107" t="str">
        <f>IF(InTutoring[[#This Row],[Student Full Name]]=" ","",COUNTIF(InTutoring[[#This Row],[Unit 3 Assessment]:[Unit 4 Post-Test 5]],"Yes"))</f>
        <v/>
      </c>
      <c r="AW225" s="107" t="str">
        <f>IF(InTutoring[[#This Row],[Student Full Name]]=" ","",COUNTIF(InTutoring[[#This Row],[Unit 4 Assessment]:[Unit 5 Post-Test 5]],"Yes"))</f>
        <v/>
      </c>
      <c r="AX225" s="107" t="str">
        <f>IF(InTutoring[[#This Row],[Student Full Name]]=" ","",COUNTIF(InTutoring[[#This Row],[Unit 5 Assessment]:[Unit 6 Post-Test 5]],"Yes"))</f>
        <v/>
      </c>
      <c r="AY225" s="107" t="str">
        <f>IF(InTutoring[[#This Row],[Student Full Name]]=" ","",IF(InTutoring[[#This Row],[Unit 1 Weeks in Tutoring]]&gt;0,"Yes","No"))</f>
        <v/>
      </c>
      <c r="AZ225" s="107" t="str">
        <f>IF(InTutoring[[#This Row],[Student Full Name]]=" ","",IF(InTutoring[[#This Row],[Unit 2 Weeks in Tutoring]]&gt;0,"Yes","No"))</f>
        <v/>
      </c>
      <c r="BA225" s="107" t="str">
        <f>IF(InTutoring[[#This Row],[Student Full Name]]=" ","",IF(InTutoring[[#This Row],[Unit 3 Weeks in Tutoring]]&gt;0,"Yes","No"))</f>
        <v/>
      </c>
      <c r="BB225" s="107" t="str">
        <f>IF(InTutoring[[#This Row],[Student Full Name]]=" ","",IF(InTutoring[[#This Row],[Unit 4 Weeks in Tutoring]]&gt;0,"Yes","No"))</f>
        <v/>
      </c>
      <c r="BC225" s="107" t="str">
        <f>IF(InTutoring[[#This Row],[Student Full Name]]=" ","",IF(InTutoring[[#This Row],[Unit 5 Weeks in Tutoring]]&gt;0,"Yes","No"))</f>
        <v/>
      </c>
      <c r="BD225" s="107" t="str">
        <f>IF(InTutoring[[#This Row],[Student Full Name]]=" ","",IF(InTutoring[[#This Row],[Unit 6 Weeks in Tutoring]]&gt;0,"Yes","No"))</f>
        <v/>
      </c>
      <c r="BE22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2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2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2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2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2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2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25" s="107" t="str">
        <f>IF(InTutoring[[#This Row],[Student Full Name]]=" ","",IF(COUNTIF(InTutoring[[#This Row],[Unit 1 Needed Tutoring]:[Unit 6 Needed Tutoring]],"Yes")&gt;0,"Yes","No"))</f>
        <v/>
      </c>
      <c r="BM22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2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26" spans="1:66" ht="14.25" x14ac:dyDescent="0.2">
      <c r="A226" s="40" t="str">
        <f>StudentInfo[[#This Row],[Student Full Name]]</f>
        <v xml:space="preserve"> </v>
      </c>
      <c r="B22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2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Benchmark]]&lt;=Settings!F230),"Yes","No"))))</f>
        <v/>
      </c>
      <c r="D22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2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2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2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2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2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2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2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2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2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2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2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2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2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2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2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2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2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2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2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2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2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2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2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2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2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2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2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2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2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2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2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2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2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2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2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2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2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2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2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2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26" s="107" t="str">
        <f>IF(InTutoring[[#This Row],[Student Full Name]]=" ","",COUNTIF(InTutoring[[#This Row],[BOY Benchmark]:[Unit 1 Post-Test 5]],"Yes"))</f>
        <v/>
      </c>
      <c r="AT226" s="107" t="str">
        <f>IF(InTutoring[[#This Row],[Student Full Name]]=" ","",COUNTIF(InTutoring[[#This Row],[Unit 1 Assessment]:[Unit 2 Post-Test 5]],"Yes"))</f>
        <v/>
      </c>
      <c r="AU226" s="107" t="str">
        <f>IF(InTutoring[[#This Row],[Student Full Name]]=" ","",COUNTIF(InTutoring[[#This Row],[Unit 2 Assessment]:[Unit 3 Post-Test 5]],"Yes"))</f>
        <v/>
      </c>
      <c r="AV226" s="107" t="str">
        <f>IF(InTutoring[[#This Row],[Student Full Name]]=" ","",COUNTIF(InTutoring[[#This Row],[Unit 3 Assessment]:[Unit 4 Post-Test 5]],"Yes"))</f>
        <v/>
      </c>
      <c r="AW226" s="107" t="str">
        <f>IF(InTutoring[[#This Row],[Student Full Name]]=" ","",COUNTIF(InTutoring[[#This Row],[Unit 4 Assessment]:[Unit 5 Post-Test 5]],"Yes"))</f>
        <v/>
      </c>
      <c r="AX226" s="107" t="str">
        <f>IF(InTutoring[[#This Row],[Student Full Name]]=" ","",COUNTIF(InTutoring[[#This Row],[Unit 5 Assessment]:[Unit 6 Post-Test 5]],"Yes"))</f>
        <v/>
      </c>
      <c r="AY226" s="107" t="str">
        <f>IF(InTutoring[[#This Row],[Student Full Name]]=" ","",IF(InTutoring[[#This Row],[Unit 1 Weeks in Tutoring]]&gt;0,"Yes","No"))</f>
        <v/>
      </c>
      <c r="AZ226" s="107" t="str">
        <f>IF(InTutoring[[#This Row],[Student Full Name]]=" ","",IF(InTutoring[[#This Row],[Unit 2 Weeks in Tutoring]]&gt;0,"Yes","No"))</f>
        <v/>
      </c>
      <c r="BA226" s="107" t="str">
        <f>IF(InTutoring[[#This Row],[Student Full Name]]=" ","",IF(InTutoring[[#This Row],[Unit 3 Weeks in Tutoring]]&gt;0,"Yes","No"))</f>
        <v/>
      </c>
      <c r="BB226" s="107" t="str">
        <f>IF(InTutoring[[#This Row],[Student Full Name]]=" ","",IF(InTutoring[[#This Row],[Unit 4 Weeks in Tutoring]]&gt;0,"Yes","No"))</f>
        <v/>
      </c>
      <c r="BC226" s="107" t="str">
        <f>IF(InTutoring[[#This Row],[Student Full Name]]=" ","",IF(InTutoring[[#This Row],[Unit 5 Weeks in Tutoring]]&gt;0,"Yes","No"))</f>
        <v/>
      </c>
      <c r="BD226" s="107" t="str">
        <f>IF(InTutoring[[#This Row],[Student Full Name]]=" ","",IF(InTutoring[[#This Row],[Unit 6 Weeks in Tutoring]]&gt;0,"Yes","No"))</f>
        <v/>
      </c>
      <c r="BE22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2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2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2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2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2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2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26" s="107" t="str">
        <f>IF(InTutoring[[#This Row],[Student Full Name]]=" ","",IF(COUNTIF(InTutoring[[#This Row],[Unit 1 Needed Tutoring]:[Unit 6 Needed Tutoring]],"Yes")&gt;0,"Yes","No"))</f>
        <v/>
      </c>
      <c r="BM22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2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27" spans="1:66" ht="14.25" x14ac:dyDescent="0.2">
      <c r="A227" s="40" t="str">
        <f>StudentInfo[[#This Row],[Student Full Name]]</f>
        <v xml:space="preserve"> </v>
      </c>
      <c r="B22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2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Benchmark]]&lt;=Settings!F231),"Yes","No"))))</f>
        <v/>
      </c>
      <c r="D22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2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2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2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2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2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2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2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2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2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2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2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2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2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2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2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2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2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2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2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2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2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2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2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2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2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2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2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2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2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2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2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2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2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2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2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2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2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2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2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2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27" s="107" t="str">
        <f>IF(InTutoring[[#This Row],[Student Full Name]]=" ","",COUNTIF(InTutoring[[#This Row],[BOY Benchmark]:[Unit 1 Post-Test 5]],"Yes"))</f>
        <v/>
      </c>
      <c r="AT227" s="107" t="str">
        <f>IF(InTutoring[[#This Row],[Student Full Name]]=" ","",COUNTIF(InTutoring[[#This Row],[Unit 1 Assessment]:[Unit 2 Post-Test 5]],"Yes"))</f>
        <v/>
      </c>
      <c r="AU227" s="107" t="str">
        <f>IF(InTutoring[[#This Row],[Student Full Name]]=" ","",COUNTIF(InTutoring[[#This Row],[Unit 2 Assessment]:[Unit 3 Post-Test 5]],"Yes"))</f>
        <v/>
      </c>
      <c r="AV227" s="107" t="str">
        <f>IF(InTutoring[[#This Row],[Student Full Name]]=" ","",COUNTIF(InTutoring[[#This Row],[Unit 3 Assessment]:[Unit 4 Post-Test 5]],"Yes"))</f>
        <v/>
      </c>
      <c r="AW227" s="107" t="str">
        <f>IF(InTutoring[[#This Row],[Student Full Name]]=" ","",COUNTIF(InTutoring[[#This Row],[Unit 4 Assessment]:[Unit 5 Post-Test 5]],"Yes"))</f>
        <v/>
      </c>
      <c r="AX227" s="107" t="str">
        <f>IF(InTutoring[[#This Row],[Student Full Name]]=" ","",COUNTIF(InTutoring[[#This Row],[Unit 5 Assessment]:[Unit 6 Post-Test 5]],"Yes"))</f>
        <v/>
      </c>
      <c r="AY227" s="107" t="str">
        <f>IF(InTutoring[[#This Row],[Student Full Name]]=" ","",IF(InTutoring[[#This Row],[Unit 1 Weeks in Tutoring]]&gt;0,"Yes","No"))</f>
        <v/>
      </c>
      <c r="AZ227" s="107" t="str">
        <f>IF(InTutoring[[#This Row],[Student Full Name]]=" ","",IF(InTutoring[[#This Row],[Unit 2 Weeks in Tutoring]]&gt;0,"Yes","No"))</f>
        <v/>
      </c>
      <c r="BA227" s="107" t="str">
        <f>IF(InTutoring[[#This Row],[Student Full Name]]=" ","",IF(InTutoring[[#This Row],[Unit 3 Weeks in Tutoring]]&gt;0,"Yes","No"))</f>
        <v/>
      </c>
      <c r="BB227" s="107" t="str">
        <f>IF(InTutoring[[#This Row],[Student Full Name]]=" ","",IF(InTutoring[[#This Row],[Unit 4 Weeks in Tutoring]]&gt;0,"Yes","No"))</f>
        <v/>
      </c>
      <c r="BC227" s="107" t="str">
        <f>IF(InTutoring[[#This Row],[Student Full Name]]=" ","",IF(InTutoring[[#This Row],[Unit 5 Weeks in Tutoring]]&gt;0,"Yes","No"))</f>
        <v/>
      </c>
      <c r="BD227" s="107" t="str">
        <f>IF(InTutoring[[#This Row],[Student Full Name]]=" ","",IF(InTutoring[[#This Row],[Unit 6 Weeks in Tutoring]]&gt;0,"Yes","No"))</f>
        <v/>
      </c>
      <c r="BE22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2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2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2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2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2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2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27" s="107" t="str">
        <f>IF(InTutoring[[#This Row],[Student Full Name]]=" ","",IF(COUNTIF(InTutoring[[#This Row],[Unit 1 Needed Tutoring]:[Unit 6 Needed Tutoring]],"Yes")&gt;0,"Yes","No"))</f>
        <v/>
      </c>
      <c r="BM22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2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28" spans="1:66" ht="14.25" x14ac:dyDescent="0.2">
      <c r="A228" s="40" t="str">
        <f>StudentInfo[[#This Row],[Student Full Name]]</f>
        <v xml:space="preserve"> </v>
      </c>
      <c r="B22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2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Benchmark]]&lt;=Settings!F232),"Yes","No"))))</f>
        <v/>
      </c>
      <c r="D22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2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2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2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2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2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2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2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2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2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2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2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2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2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2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2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2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2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2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2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2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2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2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2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2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2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2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2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2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2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2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2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2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2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2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2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2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2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2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2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2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28" s="107" t="str">
        <f>IF(InTutoring[[#This Row],[Student Full Name]]=" ","",COUNTIF(InTutoring[[#This Row],[BOY Benchmark]:[Unit 1 Post-Test 5]],"Yes"))</f>
        <v/>
      </c>
      <c r="AT228" s="107" t="str">
        <f>IF(InTutoring[[#This Row],[Student Full Name]]=" ","",COUNTIF(InTutoring[[#This Row],[Unit 1 Assessment]:[Unit 2 Post-Test 5]],"Yes"))</f>
        <v/>
      </c>
      <c r="AU228" s="107" t="str">
        <f>IF(InTutoring[[#This Row],[Student Full Name]]=" ","",COUNTIF(InTutoring[[#This Row],[Unit 2 Assessment]:[Unit 3 Post-Test 5]],"Yes"))</f>
        <v/>
      </c>
      <c r="AV228" s="107" t="str">
        <f>IF(InTutoring[[#This Row],[Student Full Name]]=" ","",COUNTIF(InTutoring[[#This Row],[Unit 3 Assessment]:[Unit 4 Post-Test 5]],"Yes"))</f>
        <v/>
      </c>
      <c r="AW228" s="107" t="str">
        <f>IF(InTutoring[[#This Row],[Student Full Name]]=" ","",COUNTIF(InTutoring[[#This Row],[Unit 4 Assessment]:[Unit 5 Post-Test 5]],"Yes"))</f>
        <v/>
      </c>
      <c r="AX228" s="107" t="str">
        <f>IF(InTutoring[[#This Row],[Student Full Name]]=" ","",COUNTIF(InTutoring[[#This Row],[Unit 5 Assessment]:[Unit 6 Post-Test 5]],"Yes"))</f>
        <v/>
      </c>
      <c r="AY228" s="107" t="str">
        <f>IF(InTutoring[[#This Row],[Student Full Name]]=" ","",IF(InTutoring[[#This Row],[Unit 1 Weeks in Tutoring]]&gt;0,"Yes","No"))</f>
        <v/>
      </c>
      <c r="AZ228" s="107" t="str">
        <f>IF(InTutoring[[#This Row],[Student Full Name]]=" ","",IF(InTutoring[[#This Row],[Unit 2 Weeks in Tutoring]]&gt;0,"Yes","No"))</f>
        <v/>
      </c>
      <c r="BA228" s="107" t="str">
        <f>IF(InTutoring[[#This Row],[Student Full Name]]=" ","",IF(InTutoring[[#This Row],[Unit 3 Weeks in Tutoring]]&gt;0,"Yes","No"))</f>
        <v/>
      </c>
      <c r="BB228" s="107" t="str">
        <f>IF(InTutoring[[#This Row],[Student Full Name]]=" ","",IF(InTutoring[[#This Row],[Unit 4 Weeks in Tutoring]]&gt;0,"Yes","No"))</f>
        <v/>
      </c>
      <c r="BC228" s="107" t="str">
        <f>IF(InTutoring[[#This Row],[Student Full Name]]=" ","",IF(InTutoring[[#This Row],[Unit 5 Weeks in Tutoring]]&gt;0,"Yes","No"))</f>
        <v/>
      </c>
      <c r="BD228" s="107" t="str">
        <f>IF(InTutoring[[#This Row],[Student Full Name]]=" ","",IF(InTutoring[[#This Row],[Unit 6 Weeks in Tutoring]]&gt;0,"Yes","No"))</f>
        <v/>
      </c>
      <c r="BE22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2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2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2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2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2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2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28" s="107" t="str">
        <f>IF(InTutoring[[#This Row],[Student Full Name]]=" ","",IF(COUNTIF(InTutoring[[#This Row],[Unit 1 Needed Tutoring]:[Unit 6 Needed Tutoring]],"Yes")&gt;0,"Yes","No"))</f>
        <v/>
      </c>
      <c r="BM22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2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29" spans="1:66" ht="14.25" x14ac:dyDescent="0.2">
      <c r="A229" s="40" t="str">
        <f>StudentInfo[[#This Row],[Student Full Name]]</f>
        <v xml:space="preserve"> </v>
      </c>
      <c r="B22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2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Benchmark]]&lt;=Settings!F233),"Yes","No"))))</f>
        <v/>
      </c>
      <c r="D22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2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2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2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2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2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2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2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2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2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2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2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2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2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2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2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2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2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2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2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2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2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2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2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2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2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2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2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2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2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2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2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2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2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2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2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2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2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2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2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2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29" s="107" t="str">
        <f>IF(InTutoring[[#This Row],[Student Full Name]]=" ","",COUNTIF(InTutoring[[#This Row],[BOY Benchmark]:[Unit 1 Post-Test 5]],"Yes"))</f>
        <v/>
      </c>
      <c r="AT229" s="107" t="str">
        <f>IF(InTutoring[[#This Row],[Student Full Name]]=" ","",COUNTIF(InTutoring[[#This Row],[Unit 1 Assessment]:[Unit 2 Post-Test 5]],"Yes"))</f>
        <v/>
      </c>
      <c r="AU229" s="107" t="str">
        <f>IF(InTutoring[[#This Row],[Student Full Name]]=" ","",COUNTIF(InTutoring[[#This Row],[Unit 2 Assessment]:[Unit 3 Post-Test 5]],"Yes"))</f>
        <v/>
      </c>
      <c r="AV229" s="107" t="str">
        <f>IF(InTutoring[[#This Row],[Student Full Name]]=" ","",COUNTIF(InTutoring[[#This Row],[Unit 3 Assessment]:[Unit 4 Post-Test 5]],"Yes"))</f>
        <v/>
      </c>
      <c r="AW229" s="107" t="str">
        <f>IF(InTutoring[[#This Row],[Student Full Name]]=" ","",COUNTIF(InTutoring[[#This Row],[Unit 4 Assessment]:[Unit 5 Post-Test 5]],"Yes"))</f>
        <v/>
      </c>
      <c r="AX229" s="107" t="str">
        <f>IF(InTutoring[[#This Row],[Student Full Name]]=" ","",COUNTIF(InTutoring[[#This Row],[Unit 5 Assessment]:[Unit 6 Post-Test 5]],"Yes"))</f>
        <v/>
      </c>
      <c r="AY229" s="107" t="str">
        <f>IF(InTutoring[[#This Row],[Student Full Name]]=" ","",IF(InTutoring[[#This Row],[Unit 1 Weeks in Tutoring]]&gt;0,"Yes","No"))</f>
        <v/>
      </c>
      <c r="AZ229" s="107" t="str">
        <f>IF(InTutoring[[#This Row],[Student Full Name]]=" ","",IF(InTutoring[[#This Row],[Unit 2 Weeks in Tutoring]]&gt;0,"Yes","No"))</f>
        <v/>
      </c>
      <c r="BA229" s="107" t="str">
        <f>IF(InTutoring[[#This Row],[Student Full Name]]=" ","",IF(InTutoring[[#This Row],[Unit 3 Weeks in Tutoring]]&gt;0,"Yes","No"))</f>
        <v/>
      </c>
      <c r="BB229" s="107" t="str">
        <f>IF(InTutoring[[#This Row],[Student Full Name]]=" ","",IF(InTutoring[[#This Row],[Unit 4 Weeks in Tutoring]]&gt;0,"Yes","No"))</f>
        <v/>
      </c>
      <c r="BC229" s="107" t="str">
        <f>IF(InTutoring[[#This Row],[Student Full Name]]=" ","",IF(InTutoring[[#This Row],[Unit 5 Weeks in Tutoring]]&gt;0,"Yes","No"))</f>
        <v/>
      </c>
      <c r="BD229" s="107" t="str">
        <f>IF(InTutoring[[#This Row],[Student Full Name]]=" ","",IF(InTutoring[[#This Row],[Unit 6 Weeks in Tutoring]]&gt;0,"Yes","No"))</f>
        <v/>
      </c>
      <c r="BE22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2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2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2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2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2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2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29" s="107" t="str">
        <f>IF(InTutoring[[#This Row],[Student Full Name]]=" ","",IF(COUNTIF(InTutoring[[#This Row],[Unit 1 Needed Tutoring]:[Unit 6 Needed Tutoring]],"Yes")&gt;0,"Yes","No"))</f>
        <v/>
      </c>
      <c r="BM22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2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30" spans="1:66" ht="14.25" x14ac:dyDescent="0.2">
      <c r="A230" s="40" t="str">
        <f>StudentInfo[[#This Row],[Student Full Name]]</f>
        <v xml:space="preserve"> </v>
      </c>
      <c r="B23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3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Benchmark]]&lt;=Settings!F234),"Yes","No"))))</f>
        <v/>
      </c>
      <c r="D23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3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3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3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3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3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3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3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3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3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3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3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3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3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3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3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3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3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3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3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3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3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3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3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3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3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3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3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3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3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3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3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3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3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3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3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3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3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3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3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3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30" s="107" t="str">
        <f>IF(InTutoring[[#This Row],[Student Full Name]]=" ","",COUNTIF(InTutoring[[#This Row],[BOY Benchmark]:[Unit 1 Post-Test 5]],"Yes"))</f>
        <v/>
      </c>
      <c r="AT230" s="107" t="str">
        <f>IF(InTutoring[[#This Row],[Student Full Name]]=" ","",COUNTIF(InTutoring[[#This Row],[Unit 1 Assessment]:[Unit 2 Post-Test 5]],"Yes"))</f>
        <v/>
      </c>
      <c r="AU230" s="107" t="str">
        <f>IF(InTutoring[[#This Row],[Student Full Name]]=" ","",COUNTIF(InTutoring[[#This Row],[Unit 2 Assessment]:[Unit 3 Post-Test 5]],"Yes"))</f>
        <v/>
      </c>
      <c r="AV230" s="107" t="str">
        <f>IF(InTutoring[[#This Row],[Student Full Name]]=" ","",COUNTIF(InTutoring[[#This Row],[Unit 3 Assessment]:[Unit 4 Post-Test 5]],"Yes"))</f>
        <v/>
      </c>
      <c r="AW230" s="107" t="str">
        <f>IF(InTutoring[[#This Row],[Student Full Name]]=" ","",COUNTIF(InTutoring[[#This Row],[Unit 4 Assessment]:[Unit 5 Post-Test 5]],"Yes"))</f>
        <v/>
      </c>
      <c r="AX230" s="107" t="str">
        <f>IF(InTutoring[[#This Row],[Student Full Name]]=" ","",COUNTIF(InTutoring[[#This Row],[Unit 5 Assessment]:[Unit 6 Post-Test 5]],"Yes"))</f>
        <v/>
      </c>
      <c r="AY230" s="107" t="str">
        <f>IF(InTutoring[[#This Row],[Student Full Name]]=" ","",IF(InTutoring[[#This Row],[Unit 1 Weeks in Tutoring]]&gt;0,"Yes","No"))</f>
        <v/>
      </c>
      <c r="AZ230" s="107" t="str">
        <f>IF(InTutoring[[#This Row],[Student Full Name]]=" ","",IF(InTutoring[[#This Row],[Unit 2 Weeks in Tutoring]]&gt;0,"Yes","No"))</f>
        <v/>
      </c>
      <c r="BA230" s="107" t="str">
        <f>IF(InTutoring[[#This Row],[Student Full Name]]=" ","",IF(InTutoring[[#This Row],[Unit 3 Weeks in Tutoring]]&gt;0,"Yes","No"))</f>
        <v/>
      </c>
      <c r="BB230" s="107" t="str">
        <f>IF(InTutoring[[#This Row],[Student Full Name]]=" ","",IF(InTutoring[[#This Row],[Unit 4 Weeks in Tutoring]]&gt;0,"Yes","No"))</f>
        <v/>
      </c>
      <c r="BC230" s="107" t="str">
        <f>IF(InTutoring[[#This Row],[Student Full Name]]=" ","",IF(InTutoring[[#This Row],[Unit 5 Weeks in Tutoring]]&gt;0,"Yes","No"))</f>
        <v/>
      </c>
      <c r="BD230" s="107" t="str">
        <f>IF(InTutoring[[#This Row],[Student Full Name]]=" ","",IF(InTutoring[[#This Row],[Unit 6 Weeks in Tutoring]]&gt;0,"Yes","No"))</f>
        <v/>
      </c>
      <c r="BE23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3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3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3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3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3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3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30" s="107" t="str">
        <f>IF(InTutoring[[#This Row],[Student Full Name]]=" ","",IF(COUNTIF(InTutoring[[#This Row],[Unit 1 Needed Tutoring]:[Unit 6 Needed Tutoring]],"Yes")&gt;0,"Yes","No"))</f>
        <v/>
      </c>
      <c r="BM23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3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31" spans="1:66" ht="14.25" x14ac:dyDescent="0.2">
      <c r="A231" s="40" t="str">
        <f>StudentInfo[[#This Row],[Student Full Name]]</f>
        <v xml:space="preserve"> </v>
      </c>
      <c r="B23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3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Benchmark]]&lt;=Settings!F235),"Yes","No"))))</f>
        <v/>
      </c>
      <c r="D23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3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3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3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3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3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3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3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3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3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3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3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3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3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3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3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3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3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3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3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3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3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3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3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3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3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3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3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3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3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3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3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3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3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3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3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3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3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3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3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3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31" s="107" t="str">
        <f>IF(InTutoring[[#This Row],[Student Full Name]]=" ","",COUNTIF(InTutoring[[#This Row],[BOY Benchmark]:[Unit 1 Post-Test 5]],"Yes"))</f>
        <v/>
      </c>
      <c r="AT231" s="107" t="str">
        <f>IF(InTutoring[[#This Row],[Student Full Name]]=" ","",COUNTIF(InTutoring[[#This Row],[Unit 1 Assessment]:[Unit 2 Post-Test 5]],"Yes"))</f>
        <v/>
      </c>
      <c r="AU231" s="107" t="str">
        <f>IF(InTutoring[[#This Row],[Student Full Name]]=" ","",COUNTIF(InTutoring[[#This Row],[Unit 2 Assessment]:[Unit 3 Post-Test 5]],"Yes"))</f>
        <v/>
      </c>
      <c r="AV231" s="107" t="str">
        <f>IF(InTutoring[[#This Row],[Student Full Name]]=" ","",COUNTIF(InTutoring[[#This Row],[Unit 3 Assessment]:[Unit 4 Post-Test 5]],"Yes"))</f>
        <v/>
      </c>
      <c r="AW231" s="107" t="str">
        <f>IF(InTutoring[[#This Row],[Student Full Name]]=" ","",COUNTIF(InTutoring[[#This Row],[Unit 4 Assessment]:[Unit 5 Post-Test 5]],"Yes"))</f>
        <v/>
      </c>
      <c r="AX231" s="107" t="str">
        <f>IF(InTutoring[[#This Row],[Student Full Name]]=" ","",COUNTIF(InTutoring[[#This Row],[Unit 5 Assessment]:[Unit 6 Post-Test 5]],"Yes"))</f>
        <v/>
      </c>
      <c r="AY231" s="107" t="str">
        <f>IF(InTutoring[[#This Row],[Student Full Name]]=" ","",IF(InTutoring[[#This Row],[Unit 1 Weeks in Tutoring]]&gt;0,"Yes","No"))</f>
        <v/>
      </c>
      <c r="AZ231" s="107" t="str">
        <f>IF(InTutoring[[#This Row],[Student Full Name]]=" ","",IF(InTutoring[[#This Row],[Unit 2 Weeks in Tutoring]]&gt;0,"Yes","No"))</f>
        <v/>
      </c>
      <c r="BA231" s="107" t="str">
        <f>IF(InTutoring[[#This Row],[Student Full Name]]=" ","",IF(InTutoring[[#This Row],[Unit 3 Weeks in Tutoring]]&gt;0,"Yes","No"))</f>
        <v/>
      </c>
      <c r="BB231" s="107" t="str">
        <f>IF(InTutoring[[#This Row],[Student Full Name]]=" ","",IF(InTutoring[[#This Row],[Unit 4 Weeks in Tutoring]]&gt;0,"Yes","No"))</f>
        <v/>
      </c>
      <c r="BC231" s="107" t="str">
        <f>IF(InTutoring[[#This Row],[Student Full Name]]=" ","",IF(InTutoring[[#This Row],[Unit 5 Weeks in Tutoring]]&gt;0,"Yes","No"))</f>
        <v/>
      </c>
      <c r="BD231" s="107" t="str">
        <f>IF(InTutoring[[#This Row],[Student Full Name]]=" ","",IF(InTutoring[[#This Row],[Unit 6 Weeks in Tutoring]]&gt;0,"Yes","No"))</f>
        <v/>
      </c>
      <c r="BE23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3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3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3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3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3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3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31" s="107" t="str">
        <f>IF(InTutoring[[#This Row],[Student Full Name]]=" ","",IF(COUNTIF(InTutoring[[#This Row],[Unit 1 Needed Tutoring]:[Unit 6 Needed Tutoring]],"Yes")&gt;0,"Yes","No"))</f>
        <v/>
      </c>
      <c r="BM23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3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32" spans="1:66" ht="14.25" x14ac:dyDescent="0.2">
      <c r="A232" s="40" t="str">
        <f>StudentInfo[[#This Row],[Student Full Name]]</f>
        <v xml:space="preserve"> </v>
      </c>
      <c r="B23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3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Benchmark]]&lt;=Settings!F236),"Yes","No"))))</f>
        <v/>
      </c>
      <c r="D23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3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3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3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3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3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3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3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3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3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3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3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3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3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3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3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3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3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3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3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3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3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3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3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3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3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3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3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3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3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3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3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3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3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3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3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3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3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3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3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3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32" s="107" t="str">
        <f>IF(InTutoring[[#This Row],[Student Full Name]]=" ","",COUNTIF(InTutoring[[#This Row],[BOY Benchmark]:[Unit 1 Post-Test 5]],"Yes"))</f>
        <v/>
      </c>
      <c r="AT232" s="107" t="str">
        <f>IF(InTutoring[[#This Row],[Student Full Name]]=" ","",COUNTIF(InTutoring[[#This Row],[Unit 1 Assessment]:[Unit 2 Post-Test 5]],"Yes"))</f>
        <v/>
      </c>
      <c r="AU232" s="107" t="str">
        <f>IF(InTutoring[[#This Row],[Student Full Name]]=" ","",COUNTIF(InTutoring[[#This Row],[Unit 2 Assessment]:[Unit 3 Post-Test 5]],"Yes"))</f>
        <v/>
      </c>
      <c r="AV232" s="107" t="str">
        <f>IF(InTutoring[[#This Row],[Student Full Name]]=" ","",COUNTIF(InTutoring[[#This Row],[Unit 3 Assessment]:[Unit 4 Post-Test 5]],"Yes"))</f>
        <v/>
      </c>
      <c r="AW232" s="107" t="str">
        <f>IF(InTutoring[[#This Row],[Student Full Name]]=" ","",COUNTIF(InTutoring[[#This Row],[Unit 4 Assessment]:[Unit 5 Post-Test 5]],"Yes"))</f>
        <v/>
      </c>
      <c r="AX232" s="107" t="str">
        <f>IF(InTutoring[[#This Row],[Student Full Name]]=" ","",COUNTIF(InTutoring[[#This Row],[Unit 5 Assessment]:[Unit 6 Post-Test 5]],"Yes"))</f>
        <v/>
      </c>
      <c r="AY232" s="107" t="str">
        <f>IF(InTutoring[[#This Row],[Student Full Name]]=" ","",IF(InTutoring[[#This Row],[Unit 1 Weeks in Tutoring]]&gt;0,"Yes","No"))</f>
        <v/>
      </c>
      <c r="AZ232" s="107" t="str">
        <f>IF(InTutoring[[#This Row],[Student Full Name]]=" ","",IF(InTutoring[[#This Row],[Unit 2 Weeks in Tutoring]]&gt;0,"Yes","No"))</f>
        <v/>
      </c>
      <c r="BA232" s="107" t="str">
        <f>IF(InTutoring[[#This Row],[Student Full Name]]=" ","",IF(InTutoring[[#This Row],[Unit 3 Weeks in Tutoring]]&gt;0,"Yes","No"))</f>
        <v/>
      </c>
      <c r="BB232" s="107" t="str">
        <f>IF(InTutoring[[#This Row],[Student Full Name]]=" ","",IF(InTutoring[[#This Row],[Unit 4 Weeks in Tutoring]]&gt;0,"Yes","No"))</f>
        <v/>
      </c>
      <c r="BC232" s="107" t="str">
        <f>IF(InTutoring[[#This Row],[Student Full Name]]=" ","",IF(InTutoring[[#This Row],[Unit 5 Weeks in Tutoring]]&gt;0,"Yes","No"))</f>
        <v/>
      </c>
      <c r="BD232" s="107" t="str">
        <f>IF(InTutoring[[#This Row],[Student Full Name]]=" ","",IF(InTutoring[[#This Row],[Unit 6 Weeks in Tutoring]]&gt;0,"Yes","No"))</f>
        <v/>
      </c>
      <c r="BE23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3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3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3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3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3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3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32" s="107" t="str">
        <f>IF(InTutoring[[#This Row],[Student Full Name]]=" ","",IF(COUNTIF(InTutoring[[#This Row],[Unit 1 Needed Tutoring]:[Unit 6 Needed Tutoring]],"Yes")&gt;0,"Yes","No"))</f>
        <v/>
      </c>
      <c r="BM23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3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33" spans="1:66" ht="14.25" x14ac:dyDescent="0.2">
      <c r="A233" s="40" t="str">
        <f>StudentInfo[[#This Row],[Student Full Name]]</f>
        <v xml:space="preserve"> </v>
      </c>
      <c r="B23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3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Benchmark]]&lt;=Settings!F237),"Yes","No"))))</f>
        <v/>
      </c>
      <c r="D23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3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3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3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3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3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3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3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3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3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3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3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3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3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3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3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3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3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3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3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3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3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3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3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3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3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3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3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3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3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3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3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3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3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3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3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3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3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3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3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3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33" s="107" t="str">
        <f>IF(InTutoring[[#This Row],[Student Full Name]]=" ","",COUNTIF(InTutoring[[#This Row],[BOY Benchmark]:[Unit 1 Post-Test 5]],"Yes"))</f>
        <v/>
      </c>
      <c r="AT233" s="107" t="str">
        <f>IF(InTutoring[[#This Row],[Student Full Name]]=" ","",COUNTIF(InTutoring[[#This Row],[Unit 1 Assessment]:[Unit 2 Post-Test 5]],"Yes"))</f>
        <v/>
      </c>
      <c r="AU233" s="107" t="str">
        <f>IF(InTutoring[[#This Row],[Student Full Name]]=" ","",COUNTIF(InTutoring[[#This Row],[Unit 2 Assessment]:[Unit 3 Post-Test 5]],"Yes"))</f>
        <v/>
      </c>
      <c r="AV233" s="107" t="str">
        <f>IF(InTutoring[[#This Row],[Student Full Name]]=" ","",COUNTIF(InTutoring[[#This Row],[Unit 3 Assessment]:[Unit 4 Post-Test 5]],"Yes"))</f>
        <v/>
      </c>
      <c r="AW233" s="107" t="str">
        <f>IF(InTutoring[[#This Row],[Student Full Name]]=" ","",COUNTIF(InTutoring[[#This Row],[Unit 4 Assessment]:[Unit 5 Post-Test 5]],"Yes"))</f>
        <v/>
      </c>
      <c r="AX233" s="107" t="str">
        <f>IF(InTutoring[[#This Row],[Student Full Name]]=" ","",COUNTIF(InTutoring[[#This Row],[Unit 5 Assessment]:[Unit 6 Post-Test 5]],"Yes"))</f>
        <v/>
      </c>
      <c r="AY233" s="107" t="str">
        <f>IF(InTutoring[[#This Row],[Student Full Name]]=" ","",IF(InTutoring[[#This Row],[Unit 1 Weeks in Tutoring]]&gt;0,"Yes","No"))</f>
        <v/>
      </c>
      <c r="AZ233" s="107" t="str">
        <f>IF(InTutoring[[#This Row],[Student Full Name]]=" ","",IF(InTutoring[[#This Row],[Unit 2 Weeks in Tutoring]]&gt;0,"Yes","No"))</f>
        <v/>
      </c>
      <c r="BA233" s="107" t="str">
        <f>IF(InTutoring[[#This Row],[Student Full Name]]=" ","",IF(InTutoring[[#This Row],[Unit 3 Weeks in Tutoring]]&gt;0,"Yes","No"))</f>
        <v/>
      </c>
      <c r="BB233" s="107" t="str">
        <f>IF(InTutoring[[#This Row],[Student Full Name]]=" ","",IF(InTutoring[[#This Row],[Unit 4 Weeks in Tutoring]]&gt;0,"Yes","No"))</f>
        <v/>
      </c>
      <c r="BC233" s="107" t="str">
        <f>IF(InTutoring[[#This Row],[Student Full Name]]=" ","",IF(InTutoring[[#This Row],[Unit 5 Weeks in Tutoring]]&gt;0,"Yes","No"))</f>
        <v/>
      </c>
      <c r="BD233" s="107" t="str">
        <f>IF(InTutoring[[#This Row],[Student Full Name]]=" ","",IF(InTutoring[[#This Row],[Unit 6 Weeks in Tutoring]]&gt;0,"Yes","No"))</f>
        <v/>
      </c>
      <c r="BE23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3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3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3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3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3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3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33" s="107" t="str">
        <f>IF(InTutoring[[#This Row],[Student Full Name]]=" ","",IF(COUNTIF(InTutoring[[#This Row],[Unit 1 Needed Tutoring]:[Unit 6 Needed Tutoring]],"Yes")&gt;0,"Yes","No"))</f>
        <v/>
      </c>
      <c r="BM23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3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34" spans="1:66" ht="14.25" x14ac:dyDescent="0.2">
      <c r="A234" s="40" t="str">
        <f>StudentInfo[[#This Row],[Student Full Name]]</f>
        <v xml:space="preserve"> </v>
      </c>
      <c r="B23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3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Benchmark]]&lt;=Settings!F238),"Yes","No"))))</f>
        <v/>
      </c>
      <c r="D23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3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3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3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3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3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3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3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3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3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3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3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3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3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3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3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3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3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3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3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3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3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3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3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3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3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3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3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3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3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3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3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3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3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3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3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3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3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3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3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3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34" s="107" t="str">
        <f>IF(InTutoring[[#This Row],[Student Full Name]]=" ","",COUNTIF(InTutoring[[#This Row],[BOY Benchmark]:[Unit 1 Post-Test 5]],"Yes"))</f>
        <v/>
      </c>
      <c r="AT234" s="107" t="str">
        <f>IF(InTutoring[[#This Row],[Student Full Name]]=" ","",COUNTIF(InTutoring[[#This Row],[Unit 1 Assessment]:[Unit 2 Post-Test 5]],"Yes"))</f>
        <v/>
      </c>
      <c r="AU234" s="107" t="str">
        <f>IF(InTutoring[[#This Row],[Student Full Name]]=" ","",COUNTIF(InTutoring[[#This Row],[Unit 2 Assessment]:[Unit 3 Post-Test 5]],"Yes"))</f>
        <v/>
      </c>
      <c r="AV234" s="107" t="str">
        <f>IF(InTutoring[[#This Row],[Student Full Name]]=" ","",COUNTIF(InTutoring[[#This Row],[Unit 3 Assessment]:[Unit 4 Post-Test 5]],"Yes"))</f>
        <v/>
      </c>
      <c r="AW234" s="107" t="str">
        <f>IF(InTutoring[[#This Row],[Student Full Name]]=" ","",COUNTIF(InTutoring[[#This Row],[Unit 4 Assessment]:[Unit 5 Post-Test 5]],"Yes"))</f>
        <v/>
      </c>
      <c r="AX234" s="107" t="str">
        <f>IF(InTutoring[[#This Row],[Student Full Name]]=" ","",COUNTIF(InTutoring[[#This Row],[Unit 5 Assessment]:[Unit 6 Post-Test 5]],"Yes"))</f>
        <v/>
      </c>
      <c r="AY234" s="107" t="str">
        <f>IF(InTutoring[[#This Row],[Student Full Name]]=" ","",IF(InTutoring[[#This Row],[Unit 1 Weeks in Tutoring]]&gt;0,"Yes","No"))</f>
        <v/>
      </c>
      <c r="AZ234" s="107" t="str">
        <f>IF(InTutoring[[#This Row],[Student Full Name]]=" ","",IF(InTutoring[[#This Row],[Unit 2 Weeks in Tutoring]]&gt;0,"Yes","No"))</f>
        <v/>
      </c>
      <c r="BA234" s="107" t="str">
        <f>IF(InTutoring[[#This Row],[Student Full Name]]=" ","",IF(InTutoring[[#This Row],[Unit 3 Weeks in Tutoring]]&gt;0,"Yes","No"))</f>
        <v/>
      </c>
      <c r="BB234" s="107" t="str">
        <f>IF(InTutoring[[#This Row],[Student Full Name]]=" ","",IF(InTutoring[[#This Row],[Unit 4 Weeks in Tutoring]]&gt;0,"Yes","No"))</f>
        <v/>
      </c>
      <c r="BC234" s="107" t="str">
        <f>IF(InTutoring[[#This Row],[Student Full Name]]=" ","",IF(InTutoring[[#This Row],[Unit 5 Weeks in Tutoring]]&gt;0,"Yes","No"))</f>
        <v/>
      </c>
      <c r="BD234" s="107" t="str">
        <f>IF(InTutoring[[#This Row],[Student Full Name]]=" ","",IF(InTutoring[[#This Row],[Unit 6 Weeks in Tutoring]]&gt;0,"Yes","No"))</f>
        <v/>
      </c>
      <c r="BE23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3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3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3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3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3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3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34" s="107" t="str">
        <f>IF(InTutoring[[#This Row],[Student Full Name]]=" ","",IF(COUNTIF(InTutoring[[#This Row],[Unit 1 Needed Tutoring]:[Unit 6 Needed Tutoring]],"Yes")&gt;0,"Yes","No"))</f>
        <v/>
      </c>
      <c r="BM23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3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35" spans="1:66" ht="14.25" x14ac:dyDescent="0.2">
      <c r="A235" s="40" t="str">
        <f>StudentInfo[[#This Row],[Student Full Name]]</f>
        <v xml:space="preserve"> </v>
      </c>
      <c r="B23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3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Benchmark]]&lt;=Settings!F239),"Yes","No"))))</f>
        <v/>
      </c>
      <c r="D23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3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3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3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3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3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3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3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3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3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3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3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3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3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3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3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3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3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3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3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3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3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3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3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3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3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3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3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3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3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3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3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3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3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3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3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3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3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3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3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3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35" s="107" t="str">
        <f>IF(InTutoring[[#This Row],[Student Full Name]]=" ","",COUNTIF(InTutoring[[#This Row],[BOY Benchmark]:[Unit 1 Post-Test 5]],"Yes"))</f>
        <v/>
      </c>
      <c r="AT235" s="107" t="str">
        <f>IF(InTutoring[[#This Row],[Student Full Name]]=" ","",COUNTIF(InTutoring[[#This Row],[Unit 1 Assessment]:[Unit 2 Post-Test 5]],"Yes"))</f>
        <v/>
      </c>
      <c r="AU235" s="107" t="str">
        <f>IF(InTutoring[[#This Row],[Student Full Name]]=" ","",COUNTIF(InTutoring[[#This Row],[Unit 2 Assessment]:[Unit 3 Post-Test 5]],"Yes"))</f>
        <v/>
      </c>
      <c r="AV235" s="107" t="str">
        <f>IF(InTutoring[[#This Row],[Student Full Name]]=" ","",COUNTIF(InTutoring[[#This Row],[Unit 3 Assessment]:[Unit 4 Post-Test 5]],"Yes"))</f>
        <v/>
      </c>
      <c r="AW235" s="107" t="str">
        <f>IF(InTutoring[[#This Row],[Student Full Name]]=" ","",COUNTIF(InTutoring[[#This Row],[Unit 4 Assessment]:[Unit 5 Post-Test 5]],"Yes"))</f>
        <v/>
      </c>
      <c r="AX235" s="107" t="str">
        <f>IF(InTutoring[[#This Row],[Student Full Name]]=" ","",COUNTIF(InTutoring[[#This Row],[Unit 5 Assessment]:[Unit 6 Post-Test 5]],"Yes"))</f>
        <v/>
      </c>
      <c r="AY235" s="107" t="str">
        <f>IF(InTutoring[[#This Row],[Student Full Name]]=" ","",IF(InTutoring[[#This Row],[Unit 1 Weeks in Tutoring]]&gt;0,"Yes","No"))</f>
        <v/>
      </c>
      <c r="AZ235" s="107" t="str">
        <f>IF(InTutoring[[#This Row],[Student Full Name]]=" ","",IF(InTutoring[[#This Row],[Unit 2 Weeks in Tutoring]]&gt;0,"Yes","No"))</f>
        <v/>
      </c>
      <c r="BA235" s="107" t="str">
        <f>IF(InTutoring[[#This Row],[Student Full Name]]=" ","",IF(InTutoring[[#This Row],[Unit 3 Weeks in Tutoring]]&gt;0,"Yes","No"))</f>
        <v/>
      </c>
      <c r="BB235" s="107" t="str">
        <f>IF(InTutoring[[#This Row],[Student Full Name]]=" ","",IF(InTutoring[[#This Row],[Unit 4 Weeks in Tutoring]]&gt;0,"Yes","No"))</f>
        <v/>
      </c>
      <c r="BC235" s="107" t="str">
        <f>IF(InTutoring[[#This Row],[Student Full Name]]=" ","",IF(InTutoring[[#This Row],[Unit 5 Weeks in Tutoring]]&gt;0,"Yes","No"))</f>
        <v/>
      </c>
      <c r="BD235" s="107" t="str">
        <f>IF(InTutoring[[#This Row],[Student Full Name]]=" ","",IF(InTutoring[[#This Row],[Unit 6 Weeks in Tutoring]]&gt;0,"Yes","No"))</f>
        <v/>
      </c>
      <c r="BE23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3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3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3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3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3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3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35" s="107" t="str">
        <f>IF(InTutoring[[#This Row],[Student Full Name]]=" ","",IF(COUNTIF(InTutoring[[#This Row],[Unit 1 Needed Tutoring]:[Unit 6 Needed Tutoring]],"Yes")&gt;0,"Yes","No"))</f>
        <v/>
      </c>
      <c r="BM23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3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36" spans="1:66" ht="14.25" x14ac:dyDescent="0.2">
      <c r="A236" s="40" t="str">
        <f>StudentInfo[[#This Row],[Student Full Name]]</f>
        <v xml:space="preserve"> </v>
      </c>
      <c r="B23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3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Benchmark]]&lt;=Settings!F240),"Yes","No"))))</f>
        <v/>
      </c>
      <c r="D23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3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3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3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3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3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3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3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3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3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3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3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3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3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3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3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3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3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3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3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3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3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3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3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3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3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3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3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3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3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3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3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3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3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3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3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3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3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3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3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3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36" s="107" t="str">
        <f>IF(InTutoring[[#This Row],[Student Full Name]]=" ","",COUNTIF(InTutoring[[#This Row],[BOY Benchmark]:[Unit 1 Post-Test 5]],"Yes"))</f>
        <v/>
      </c>
      <c r="AT236" s="107" t="str">
        <f>IF(InTutoring[[#This Row],[Student Full Name]]=" ","",COUNTIF(InTutoring[[#This Row],[Unit 1 Assessment]:[Unit 2 Post-Test 5]],"Yes"))</f>
        <v/>
      </c>
      <c r="AU236" s="107" t="str">
        <f>IF(InTutoring[[#This Row],[Student Full Name]]=" ","",COUNTIF(InTutoring[[#This Row],[Unit 2 Assessment]:[Unit 3 Post-Test 5]],"Yes"))</f>
        <v/>
      </c>
      <c r="AV236" s="107" t="str">
        <f>IF(InTutoring[[#This Row],[Student Full Name]]=" ","",COUNTIF(InTutoring[[#This Row],[Unit 3 Assessment]:[Unit 4 Post-Test 5]],"Yes"))</f>
        <v/>
      </c>
      <c r="AW236" s="107" t="str">
        <f>IF(InTutoring[[#This Row],[Student Full Name]]=" ","",COUNTIF(InTutoring[[#This Row],[Unit 4 Assessment]:[Unit 5 Post-Test 5]],"Yes"))</f>
        <v/>
      </c>
      <c r="AX236" s="107" t="str">
        <f>IF(InTutoring[[#This Row],[Student Full Name]]=" ","",COUNTIF(InTutoring[[#This Row],[Unit 5 Assessment]:[Unit 6 Post-Test 5]],"Yes"))</f>
        <v/>
      </c>
      <c r="AY236" s="107" t="str">
        <f>IF(InTutoring[[#This Row],[Student Full Name]]=" ","",IF(InTutoring[[#This Row],[Unit 1 Weeks in Tutoring]]&gt;0,"Yes","No"))</f>
        <v/>
      </c>
      <c r="AZ236" s="107" t="str">
        <f>IF(InTutoring[[#This Row],[Student Full Name]]=" ","",IF(InTutoring[[#This Row],[Unit 2 Weeks in Tutoring]]&gt;0,"Yes","No"))</f>
        <v/>
      </c>
      <c r="BA236" s="107" t="str">
        <f>IF(InTutoring[[#This Row],[Student Full Name]]=" ","",IF(InTutoring[[#This Row],[Unit 3 Weeks in Tutoring]]&gt;0,"Yes","No"))</f>
        <v/>
      </c>
      <c r="BB236" s="107" t="str">
        <f>IF(InTutoring[[#This Row],[Student Full Name]]=" ","",IF(InTutoring[[#This Row],[Unit 4 Weeks in Tutoring]]&gt;0,"Yes","No"))</f>
        <v/>
      </c>
      <c r="BC236" s="107" t="str">
        <f>IF(InTutoring[[#This Row],[Student Full Name]]=" ","",IF(InTutoring[[#This Row],[Unit 5 Weeks in Tutoring]]&gt;0,"Yes","No"))</f>
        <v/>
      </c>
      <c r="BD236" s="107" t="str">
        <f>IF(InTutoring[[#This Row],[Student Full Name]]=" ","",IF(InTutoring[[#This Row],[Unit 6 Weeks in Tutoring]]&gt;0,"Yes","No"))</f>
        <v/>
      </c>
      <c r="BE23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3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3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3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3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3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3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36" s="107" t="str">
        <f>IF(InTutoring[[#This Row],[Student Full Name]]=" ","",IF(COUNTIF(InTutoring[[#This Row],[Unit 1 Needed Tutoring]:[Unit 6 Needed Tutoring]],"Yes")&gt;0,"Yes","No"))</f>
        <v/>
      </c>
      <c r="BM23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3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37" spans="1:66" ht="14.25" x14ac:dyDescent="0.2">
      <c r="A237" s="40" t="str">
        <f>StudentInfo[[#This Row],[Student Full Name]]</f>
        <v xml:space="preserve"> </v>
      </c>
      <c r="B23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3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Benchmark]]&lt;=Settings!F241),"Yes","No"))))</f>
        <v/>
      </c>
      <c r="D23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3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3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3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3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3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3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3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3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3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3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3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3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3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3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3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3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3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3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3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3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3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3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3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3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3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3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3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3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3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3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3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3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3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3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3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3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3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3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3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3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37" s="107" t="str">
        <f>IF(InTutoring[[#This Row],[Student Full Name]]=" ","",COUNTIF(InTutoring[[#This Row],[BOY Benchmark]:[Unit 1 Post-Test 5]],"Yes"))</f>
        <v/>
      </c>
      <c r="AT237" s="107" t="str">
        <f>IF(InTutoring[[#This Row],[Student Full Name]]=" ","",COUNTIF(InTutoring[[#This Row],[Unit 1 Assessment]:[Unit 2 Post-Test 5]],"Yes"))</f>
        <v/>
      </c>
      <c r="AU237" s="107" t="str">
        <f>IF(InTutoring[[#This Row],[Student Full Name]]=" ","",COUNTIF(InTutoring[[#This Row],[Unit 2 Assessment]:[Unit 3 Post-Test 5]],"Yes"))</f>
        <v/>
      </c>
      <c r="AV237" s="107" t="str">
        <f>IF(InTutoring[[#This Row],[Student Full Name]]=" ","",COUNTIF(InTutoring[[#This Row],[Unit 3 Assessment]:[Unit 4 Post-Test 5]],"Yes"))</f>
        <v/>
      </c>
      <c r="AW237" s="107" t="str">
        <f>IF(InTutoring[[#This Row],[Student Full Name]]=" ","",COUNTIF(InTutoring[[#This Row],[Unit 4 Assessment]:[Unit 5 Post-Test 5]],"Yes"))</f>
        <v/>
      </c>
      <c r="AX237" s="107" t="str">
        <f>IF(InTutoring[[#This Row],[Student Full Name]]=" ","",COUNTIF(InTutoring[[#This Row],[Unit 5 Assessment]:[Unit 6 Post-Test 5]],"Yes"))</f>
        <v/>
      </c>
      <c r="AY237" s="107" t="str">
        <f>IF(InTutoring[[#This Row],[Student Full Name]]=" ","",IF(InTutoring[[#This Row],[Unit 1 Weeks in Tutoring]]&gt;0,"Yes","No"))</f>
        <v/>
      </c>
      <c r="AZ237" s="107" t="str">
        <f>IF(InTutoring[[#This Row],[Student Full Name]]=" ","",IF(InTutoring[[#This Row],[Unit 2 Weeks in Tutoring]]&gt;0,"Yes","No"))</f>
        <v/>
      </c>
      <c r="BA237" s="107" t="str">
        <f>IF(InTutoring[[#This Row],[Student Full Name]]=" ","",IF(InTutoring[[#This Row],[Unit 3 Weeks in Tutoring]]&gt;0,"Yes","No"))</f>
        <v/>
      </c>
      <c r="BB237" s="107" t="str">
        <f>IF(InTutoring[[#This Row],[Student Full Name]]=" ","",IF(InTutoring[[#This Row],[Unit 4 Weeks in Tutoring]]&gt;0,"Yes","No"))</f>
        <v/>
      </c>
      <c r="BC237" s="107" t="str">
        <f>IF(InTutoring[[#This Row],[Student Full Name]]=" ","",IF(InTutoring[[#This Row],[Unit 5 Weeks in Tutoring]]&gt;0,"Yes","No"))</f>
        <v/>
      </c>
      <c r="BD237" s="107" t="str">
        <f>IF(InTutoring[[#This Row],[Student Full Name]]=" ","",IF(InTutoring[[#This Row],[Unit 6 Weeks in Tutoring]]&gt;0,"Yes","No"))</f>
        <v/>
      </c>
      <c r="BE23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3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3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3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3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3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3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37" s="107" t="str">
        <f>IF(InTutoring[[#This Row],[Student Full Name]]=" ","",IF(COUNTIF(InTutoring[[#This Row],[Unit 1 Needed Tutoring]:[Unit 6 Needed Tutoring]],"Yes")&gt;0,"Yes","No"))</f>
        <v/>
      </c>
      <c r="BM23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3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38" spans="1:66" ht="14.25" x14ac:dyDescent="0.2">
      <c r="A238" s="40" t="str">
        <f>StudentInfo[[#This Row],[Student Full Name]]</f>
        <v xml:space="preserve"> </v>
      </c>
      <c r="B23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3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Benchmark]]&lt;=Settings!F242),"Yes","No"))))</f>
        <v/>
      </c>
      <c r="D23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3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3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3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3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3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3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3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3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3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3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3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3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3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3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3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3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3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3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3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3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3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3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3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3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3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3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3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3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3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3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3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3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3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3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3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3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3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3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3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3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38" s="107" t="str">
        <f>IF(InTutoring[[#This Row],[Student Full Name]]=" ","",COUNTIF(InTutoring[[#This Row],[BOY Benchmark]:[Unit 1 Post-Test 5]],"Yes"))</f>
        <v/>
      </c>
      <c r="AT238" s="107" t="str">
        <f>IF(InTutoring[[#This Row],[Student Full Name]]=" ","",COUNTIF(InTutoring[[#This Row],[Unit 1 Assessment]:[Unit 2 Post-Test 5]],"Yes"))</f>
        <v/>
      </c>
      <c r="AU238" s="107" t="str">
        <f>IF(InTutoring[[#This Row],[Student Full Name]]=" ","",COUNTIF(InTutoring[[#This Row],[Unit 2 Assessment]:[Unit 3 Post-Test 5]],"Yes"))</f>
        <v/>
      </c>
      <c r="AV238" s="107" t="str">
        <f>IF(InTutoring[[#This Row],[Student Full Name]]=" ","",COUNTIF(InTutoring[[#This Row],[Unit 3 Assessment]:[Unit 4 Post-Test 5]],"Yes"))</f>
        <v/>
      </c>
      <c r="AW238" s="107" t="str">
        <f>IF(InTutoring[[#This Row],[Student Full Name]]=" ","",COUNTIF(InTutoring[[#This Row],[Unit 4 Assessment]:[Unit 5 Post-Test 5]],"Yes"))</f>
        <v/>
      </c>
      <c r="AX238" s="107" t="str">
        <f>IF(InTutoring[[#This Row],[Student Full Name]]=" ","",COUNTIF(InTutoring[[#This Row],[Unit 5 Assessment]:[Unit 6 Post-Test 5]],"Yes"))</f>
        <v/>
      </c>
      <c r="AY238" s="107" t="str">
        <f>IF(InTutoring[[#This Row],[Student Full Name]]=" ","",IF(InTutoring[[#This Row],[Unit 1 Weeks in Tutoring]]&gt;0,"Yes","No"))</f>
        <v/>
      </c>
      <c r="AZ238" s="107" t="str">
        <f>IF(InTutoring[[#This Row],[Student Full Name]]=" ","",IF(InTutoring[[#This Row],[Unit 2 Weeks in Tutoring]]&gt;0,"Yes","No"))</f>
        <v/>
      </c>
      <c r="BA238" s="107" t="str">
        <f>IF(InTutoring[[#This Row],[Student Full Name]]=" ","",IF(InTutoring[[#This Row],[Unit 3 Weeks in Tutoring]]&gt;0,"Yes","No"))</f>
        <v/>
      </c>
      <c r="BB238" s="107" t="str">
        <f>IF(InTutoring[[#This Row],[Student Full Name]]=" ","",IF(InTutoring[[#This Row],[Unit 4 Weeks in Tutoring]]&gt;0,"Yes","No"))</f>
        <v/>
      </c>
      <c r="BC238" s="107" t="str">
        <f>IF(InTutoring[[#This Row],[Student Full Name]]=" ","",IF(InTutoring[[#This Row],[Unit 5 Weeks in Tutoring]]&gt;0,"Yes","No"))</f>
        <v/>
      </c>
      <c r="BD238" s="107" t="str">
        <f>IF(InTutoring[[#This Row],[Student Full Name]]=" ","",IF(InTutoring[[#This Row],[Unit 6 Weeks in Tutoring]]&gt;0,"Yes","No"))</f>
        <v/>
      </c>
      <c r="BE23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3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3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3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3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3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3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38" s="107" t="str">
        <f>IF(InTutoring[[#This Row],[Student Full Name]]=" ","",IF(COUNTIF(InTutoring[[#This Row],[Unit 1 Needed Tutoring]:[Unit 6 Needed Tutoring]],"Yes")&gt;0,"Yes","No"))</f>
        <v/>
      </c>
      <c r="BM23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3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39" spans="1:66" ht="14.25" x14ac:dyDescent="0.2">
      <c r="A239" s="40" t="str">
        <f>StudentInfo[[#This Row],[Student Full Name]]</f>
        <v xml:space="preserve"> </v>
      </c>
      <c r="B23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3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Benchmark]]&lt;=Settings!F243),"Yes","No"))))</f>
        <v/>
      </c>
      <c r="D23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3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3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3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3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3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3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3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3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3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3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3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3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3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3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3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3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3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3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3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3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3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3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3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3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3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3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3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3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3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3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3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3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3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3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3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3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3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3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3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3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39" s="107" t="str">
        <f>IF(InTutoring[[#This Row],[Student Full Name]]=" ","",COUNTIF(InTutoring[[#This Row],[BOY Benchmark]:[Unit 1 Post-Test 5]],"Yes"))</f>
        <v/>
      </c>
      <c r="AT239" s="107" t="str">
        <f>IF(InTutoring[[#This Row],[Student Full Name]]=" ","",COUNTIF(InTutoring[[#This Row],[Unit 1 Assessment]:[Unit 2 Post-Test 5]],"Yes"))</f>
        <v/>
      </c>
      <c r="AU239" s="107" t="str">
        <f>IF(InTutoring[[#This Row],[Student Full Name]]=" ","",COUNTIF(InTutoring[[#This Row],[Unit 2 Assessment]:[Unit 3 Post-Test 5]],"Yes"))</f>
        <v/>
      </c>
      <c r="AV239" s="107" t="str">
        <f>IF(InTutoring[[#This Row],[Student Full Name]]=" ","",COUNTIF(InTutoring[[#This Row],[Unit 3 Assessment]:[Unit 4 Post-Test 5]],"Yes"))</f>
        <v/>
      </c>
      <c r="AW239" s="107" t="str">
        <f>IF(InTutoring[[#This Row],[Student Full Name]]=" ","",COUNTIF(InTutoring[[#This Row],[Unit 4 Assessment]:[Unit 5 Post-Test 5]],"Yes"))</f>
        <v/>
      </c>
      <c r="AX239" s="107" t="str">
        <f>IF(InTutoring[[#This Row],[Student Full Name]]=" ","",COUNTIF(InTutoring[[#This Row],[Unit 5 Assessment]:[Unit 6 Post-Test 5]],"Yes"))</f>
        <v/>
      </c>
      <c r="AY239" s="107" t="str">
        <f>IF(InTutoring[[#This Row],[Student Full Name]]=" ","",IF(InTutoring[[#This Row],[Unit 1 Weeks in Tutoring]]&gt;0,"Yes","No"))</f>
        <v/>
      </c>
      <c r="AZ239" s="107" t="str">
        <f>IF(InTutoring[[#This Row],[Student Full Name]]=" ","",IF(InTutoring[[#This Row],[Unit 2 Weeks in Tutoring]]&gt;0,"Yes","No"))</f>
        <v/>
      </c>
      <c r="BA239" s="107" t="str">
        <f>IF(InTutoring[[#This Row],[Student Full Name]]=" ","",IF(InTutoring[[#This Row],[Unit 3 Weeks in Tutoring]]&gt;0,"Yes","No"))</f>
        <v/>
      </c>
      <c r="BB239" s="107" t="str">
        <f>IF(InTutoring[[#This Row],[Student Full Name]]=" ","",IF(InTutoring[[#This Row],[Unit 4 Weeks in Tutoring]]&gt;0,"Yes","No"))</f>
        <v/>
      </c>
      <c r="BC239" s="107" t="str">
        <f>IF(InTutoring[[#This Row],[Student Full Name]]=" ","",IF(InTutoring[[#This Row],[Unit 5 Weeks in Tutoring]]&gt;0,"Yes","No"))</f>
        <v/>
      </c>
      <c r="BD239" s="107" t="str">
        <f>IF(InTutoring[[#This Row],[Student Full Name]]=" ","",IF(InTutoring[[#This Row],[Unit 6 Weeks in Tutoring]]&gt;0,"Yes","No"))</f>
        <v/>
      </c>
      <c r="BE23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3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3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3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3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3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3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39" s="107" t="str">
        <f>IF(InTutoring[[#This Row],[Student Full Name]]=" ","",IF(COUNTIF(InTutoring[[#This Row],[Unit 1 Needed Tutoring]:[Unit 6 Needed Tutoring]],"Yes")&gt;0,"Yes","No"))</f>
        <v/>
      </c>
      <c r="BM23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3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40" spans="1:66" ht="14.25" x14ac:dyDescent="0.2">
      <c r="A240" s="40" t="str">
        <f>StudentInfo[[#This Row],[Student Full Name]]</f>
        <v xml:space="preserve"> </v>
      </c>
      <c r="B24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4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Benchmark]]&lt;=Settings!F244),"Yes","No"))))</f>
        <v/>
      </c>
      <c r="D24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4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4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4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4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4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4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4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4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4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4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4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4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4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4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4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4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4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4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4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4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4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4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4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4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4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4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4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4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4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4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4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4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4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4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4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4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4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4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4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4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40" s="107" t="str">
        <f>IF(InTutoring[[#This Row],[Student Full Name]]=" ","",COUNTIF(InTutoring[[#This Row],[BOY Benchmark]:[Unit 1 Post-Test 5]],"Yes"))</f>
        <v/>
      </c>
      <c r="AT240" s="107" t="str">
        <f>IF(InTutoring[[#This Row],[Student Full Name]]=" ","",COUNTIF(InTutoring[[#This Row],[Unit 1 Assessment]:[Unit 2 Post-Test 5]],"Yes"))</f>
        <v/>
      </c>
      <c r="AU240" s="107" t="str">
        <f>IF(InTutoring[[#This Row],[Student Full Name]]=" ","",COUNTIF(InTutoring[[#This Row],[Unit 2 Assessment]:[Unit 3 Post-Test 5]],"Yes"))</f>
        <v/>
      </c>
      <c r="AV240" s="107" t="str">
        <f>IF(InTutoring[[#This Row],[Student Full Name]]=" ","",COUNTIF(InTutoring[[#This Row],[Unit 3 Assessment]:[Unit 4 Post-Test 5]],"Yes"))</f>
        <v/>
      </c>
      <c r="AW240" s="107" t="str">
        <f>IF(InTutoring[[#This Row],[Student Full Name]]=" ","",COUNTIF(InTutoring[[#This Row],[Unit 4 Assessment]:[Unit 5 Post-Test 5]],"Yes"))</f>
        <v/>
      </c>
      <c r="AX240" s="107" t="str">
        <f>IF(InTutoring[[#This Row],[Student Full Name]]=" ","",COUNTIF(InTutoring[[#This Row],[Unit 5 Assessment]:[Unit 6 Post-Test 5]],"Yes"))</f>
        <v/>
      </c>
      <c r="AY240" s="107" t="str">
        <f>IF(InTutoring[[#This Row],[Student Full Name]]=" ","",IF(InTutoring[[#This Row],[Unit 1 Weeks in Tutoring]]&gt;0,"Yes","No"))</f>
        <v/>
      </c>
      <c r="AZ240" s="107" t="str">
        <f>IF(InTutoring[[#This Row],[Student Full Name]]=" ","",IF(InTutoring[[#This Row],[Unit 2 Weeks in Tutoring]]&gt;0,"Yes","No"))</f>
        <v/>
      </c>
      <c r="BA240" s="107" t="str">
        <f>IF(InTutoring[[#This Row],[Student Full Name]]=" ","",IF(InTutoring[[#This Row],[Unit 3 Weeks in Tutoring]]&gt;0,"Yes","No"))</f>
        <v/>
      </c>
      <c r="BB240" s="107" t="str">
        <f>IF(InTutoring[[#This Row],[Student Full Name]]=" ","",IF(InTutoring[[#This Row],[Unit 4 Weeks in Tutoring]]&gt;0,"Yes","No"))</f>
        <v/>
      </c>
      <c r="BC240" s="107" t="str">
        <f>IF(InTutoring[[#This Row],[Student Full Name]]=" ","",IF(InTutoring[[#This Row],[Unit 5 Weeks in Tutoring]]&gt;0,"Yes","No"))</f>
        <v/>
      </c>
      <c r="BD240" s="107" t="str">
        <f>IF(InTutoring[[#This Row],[Student Full Name]]=" ","",IF(InTutoring[[#This Row],[Unit 6 Weeks in Tutoring]]&gt;0,"Yes","No"))</f>
        <v/>
      </c>
      <c r="BE24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4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4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4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4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4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4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40" s="107" t="str">
        <f>IF(InTutoring[[#This Row],[Student Full Name]]=" ","",IF(COUNTIF(InTutoring[[#This Row],[Unit 1 Needed Tutoring]:[Unit 6 Needed Tutoring]],"Yes")&gt;0,"Yes","No"))</f>
        <v/>
      </c>
      <c r="BM24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4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41" spans="1:66" ht="14.25" x14ac:dyDescent="0.2">
      <c r="A241" s="40" t="str">
        <f>StudentInfo[[#This Row],[Student Full Name]]</f>
        <v xml:space="preserve"> </v>
      </c>
      <c r="B24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4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Benchmark]]&lt;=Settings!F245),"Yes","No"))))</f>
        <v/>
      </c>
      <c r="D24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4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4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4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4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4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4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4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4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4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4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4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4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4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4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4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4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4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4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4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4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4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4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4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4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4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4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4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4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4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4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4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4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4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4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4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4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4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4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4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4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41" s="107" t="str">
        <f>IF(InTutoring[[#This Row],[Student Full Name]]=" ","",COUNTIF(InTutoring[[#This Row],[BOY Benchmark]:[Unit 1 Post-Test 5]],"Yes"))</f>
        <v/>
      </c>
      <c r="AT241" s="107" t="str">
        <f>IF(InTutoring[[#This Row],[Student Full Name]]=" ","",COUNTIF(InTutoring[[#This Row],[Unit 1 Assessment]:[Unit 2 Post-Test 5]],"Yes"))</f>
        <v/>
      </c>
      <c r="AU241" s="107" t="str">
        <f>IF(InTutoring[[#This Row],[Student Full Name]]=" ","",COUNTIF(InTutoring[[#This Row],[Unit 2 Assessment]:[Unit 3 Post-Test 5]],"Yes"))</f>
        <v/>
      </c>
      <c r="AV241" s="107" t="str">
        <f>IF(InTutoring[[#This Row],[Student Full Name]]=" ","",COUNTIF(InTutoring[[#This Row],[Unit 3 Assessment]:[Unit 4 Post-Test 5]],"Yes"))</f>
        <v/>
      </c>
      <c r="AW241" s="107" t="str">
        <f>IF(InTutoring[[#This Row],[Student Full Name]]=" ","",COUNTIF(InTutoring[[#This Row],[Unit 4 Assessment]:[Unit 5 Post-Test 5]],"Yes"))</f>
        <v/>
      </c>
      <c r="AX241" s="107" t="str">
        <f>IF(InTutoring[[#This Row],[Student Full Name]]=" ","",COUNTIF(InTutoring[[#This Row],[Unit 5 Assessment]:[Unit 6 Post-Test 5]],"Yes"))</f>
        <v/>
      </c>
      <c r="AY241" s="107" t="str">
        <f>IF(InTutoring[[#This Row],[Student Full Name]]=" ","",IF(InTutoring[[#This Row],[Unit 1 Weeks in Tutoring]]&gt;0,"Yes","No"))</f>
        <v/>
      </c>
      <c r="AZ241" s="107" t="str">
        <f>IF(InTutoring[[#This Row],[Student Full Name]]=" ","",IF(InTutoring[[#This Row],[Unit 2 Weeks in Tutoring]]&gt;0,"Yes","No"))</f>
        <v/>
      </c>
      <c r="BA241" s="107" t="str">
        <f>IF(InTutoring[[#This Row],[Student Full Name]]=" ","",IF(InTutoring[[#This Row],[Unit 3 Weeks in Tutoring]]&gt;0,"Yes","No"))</f>
        <v/>
      </c>
      <c r="BB241" s="107" t="str">
        <f>IF(InTutoring[[#This Row],[Student Full Name]]=" ","",IF(InTutoring[[#This Row],[Unit 4 Weeks in Tutoring]]&gt;0,"Yes","No"))</f>
        <v/>
      </c>
      <c r="BC241" s="107" t="str">
        <f>IF(InTutoring[[#This Row],[Student Full Name]]=" ","",IF(InTutoring[[#This Row],[Unit 5 Weeks in Tutoring]]&gt;0,"Yes","No"))</f>
        <v/>
      </c>
      <c r="BD241" s="107" t="str">
        <f>IF(InTutoring[[#This Row],[Student Full Name]]=" ","",IF(InTutoring[[#This Row],[Unit 6 Weeks in Tutoring]]&gt;0,"Yes","No"))</f>
        <v/>
      </c>
      <c r="BE24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4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4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4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4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4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4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41" s="107" t="str">
        <f>IF(InTutoring[[#This Row],[Student Full Name]]=" ","",IF(COUNTIF(InTutoring[[#This Row],[Unit 1 Needed Tutoring]:[Unit 6 Needed Tutoring]],"Yes")&gt;0,"Yes","No"))</f>
        <v/>
      </c>
      <c r="BM24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4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42" spans="1:66" ht="14.25" x14ac:dyDescent="0.2">
      <c r="A242" s="40" t="str">
        <f>StudentInfo[[#This Row],[Student Full Name]]</f>
        <v xml:space="preserve"> </v>
      </c>
      <c r="B24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4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Benchmark]]&lt;=Settings!F246),"Yes","No"))))</f>
        <v/>
      </c>
      <c r="D24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4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4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4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4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4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4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4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4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4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4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4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4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4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4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4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4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4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4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4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4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4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4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4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4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4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4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4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4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4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4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4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4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4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4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4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4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4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4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4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4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42" s="107" t="str">
        <f>IF(InTutoring[[#This Row],[Student Full Name]]=" ","",COUNTIF(InTutoring[[#This Row],[BOY Benchmark]:[Unit 1 Post-Test 5]],"Yes"))</f>
        <v/>
      </c>
      <c r="AT242" s="107" t="str">
        <f>IF(InTutoring[[#This Row],[Student Full Name]]=" ","",COUNTIF(InTutoring[[#This Row],[Unit 1 Assessment]:[Unit 2 Post-Test 5]],"Yes"))</f>
        <v/>
      </c>
      <c r="AU242" s="107" t="str">
        <f>IF(InTutoring[[#This Row],[Student Full Name]]=" ","",COUNTIF(InTutoring[[#This Row],[Unit 2 Assessment]:[Unit 3 Post-Test 5]],"Yes"))</f>
        <v/>
      </c>
      <c r="AV242" s="107" t="str">
        <f>IF(InTutoring[[#This Row],[Student Full Name]]=" ","",COUNTIF(InTutoring[[#This Row],[Unit 3 Assessment]:[Unit 4 Post-Test 5]],"Yes"))</f>
        <v/>
      </c>
      <c r="AW242" s="107" t="str">
        <f>IF(InTutoring[[#This Row],[Student Full Name]]=" ","",COUNTIF(InTutoring[[#This Row],[Unit 4 Assessment]:[Unit 5 Post-Test 5]],"Yes"))</f>
        <v/>
      </c>
      <c r="AX242" s="107" t="str">
        <f>IF(InTutoring[[#This Row],[Student Full Name]]=" ","",COUNTIF(InTutoring[[#This Row],[Unit 5 Assessment]:[Unit 6 Post-Test 5]],"Yes"))</f>
        <v/>
      </c>
      <c r="AY242" s="107" t="str">
        <f>IF(InTutoring[[#This Row],[Student Full Name]]=" ","",IF(InTutoring[[#This Row],[Unit 1 Weeks in Tutoring]]&gt;0,"Yes","No"))</f>
        <v/>
      </c>
      <c r="AZ242" s="107" t="str">
        <f>IF(InTutoring[[#This Row],[Student Full Name]]=" ","",IF(InTutoring[[#This Row],[Unit 2 Weeks in Tutoring]]&gt;0,"Yes","No"))</f>
        <v/>
      </c>
      <c r="BA242" s="107" t="str">
        <f>IF(InTutoring[[#This Row],[Student Full Name]]=" ","",IF(InTutoring[[#This Row],[Unit 3 Weeks in Tutoring]]&gt;0,"Yes","No"))</f>
        <v/>
      </c>
      <c r="BB242" s="107" t="str">
        <f>IF(InTutoring[[#This Row],[Student Full Name]]=" ","",IF(InTutoring[[#This Row],[Unit 4 Weeks in Tutoring]]&gt;0,"Yes","No"))</f>
        <v/>
      </c>
      <c r="BC242" s="107" t="str">
        <f>IF(InTutoring[[#This Row],[Student Full Name]]=" ","",IF(InTutoring[[#This Row],[Unit 5 Weeks in Tutoring]]&gt;0,"Yes","No"))</f>
        <v/>
      </c>
      <c r="BD242" s="107" t="str">
        <f>IF(InTutoring[[#This Row],[Student Full Name]]=" ","",IF(InTutoring[[#This Row],[Unit 6 Weeks in Tutoring]]&gt;0,"Yes","No"))</f>
        <v/>
      </c>
      <c r="BE24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4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4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4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4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4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4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42" s="107" t="str">
        <f>IF(InTutoring[[#This Row],[Student Full Name]]=" ","",IF(COUNTIF(InTutoring[[#This Row],[Unit 1 Needed Tutoring]:[Unit 6 Needed Tutoring]],"Yes")&gt;0,"Yes","No"))</f>
        <v/>
      </c>
      <c r="BM24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4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43" spans="1:66" ht="14.25" x14ac:dyDescent="0.2">
      <c r="A243" s="40" t="str">
        <f>StudentInfo[[#This Row],[Student Full Name]]</f>
        <v xml:space="preserve"> </v>
      </c>
      <c r="B24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4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Benchmark]]&lt;=Settings!F247),"Yes","No"))))</f>
        <v/>
      </c>
      <c r="D24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4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4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4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4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4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4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4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4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4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4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4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4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4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4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4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4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4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4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4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4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4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4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4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4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4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4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4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4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4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4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4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4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4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4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4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4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4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4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4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4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43" s="107" t="str">
        <f>IF(InTutoring[[#This Row],[Student Full Name]]=" ","",COUNTIF(InTutoring[[#This Row],[BOY Benchmark]:[Unit 1 Post-Test 5]],"Yes"))</f>
        <v/>
      </c>
      <c r="AT243" s="107" t="str">
        <f>IF(InTutoring[[#This Row],[Student Full Name]]=" ","",COUNTIF(InTutoring[[#This Row],[Unit 1 Assessment]:[Unit 2 Post-Test 5]],"Yes"))</f>
        <v/>
      </c>
      <c r="AU243" s="107" t="str">
        <f>IF(InTutoring[[#This Row],[Student Full Name]]=" ","",COUNTIF(InTutoring[[#This Row],[Unit 2 Assessment]:[Unit 3 Post-Test 5]],"Yes"))</f>
        <v/>
      </c>
      <c r="AV243" s="107" t="str">
        <f>IF(InTutoring[[#This Row],[Student Full Name]]=" ","",COUNTIF(InTutoring[[#This Row],[Unit 3 Assessment]:[Unit 4 Post-Test 5]],"Yes"))</f>
        <v/>
      </c>
      <c r="AW243" s="107" t="str">
        <f>IF(InTutoring[[#This Row],[Student Full Name]]=" ","",COUNTIF(InTutoring[[#This Row],[Unit 4 Assessment]:[Unit 5 Post-Test 5]],"Yes"))</f>
        <v/>
      </c>
      <c r="AX243" s="107" t="str">
        <f>IF(InTutoring[[#This Row],[Student Full Name]]=" ","",COUNTIF(InTutoring[[#This Row],[Unit 5 Assessment]:[Unit 6 Post-Test 5]],"Yes"))</f>
        <v/>
      </c>
      <c r="AY243" s="107" t="str">
        <f>IF(InTutoring[[#This Row],[Student Full Name]]=" ","",IF(InTutoring[[#This Row],[Unit 1 Weeks in Tutoring]]&gt;0,"Yes","No"))</f>
        <v/>
      </c>
      <c r="AZ243" s="107" t="str">
        <f>IF(InTutoring[[#This Row],[Student Full Name]]=" ","",IF(InTutoring[[#This Row],[Unit 2 Weeks in Tutoring]]&gt;0,"Yes","No"))</f>
        <v/>
      </c>
      <c r="BA243" s="107" t="str">
        <f>IF(InTutoring[[#This Row],[Student Full Name]]=" ","",IF(InTutoring[[#This Row],[Unit 3 Weeks in Tutoring]]&gt;0,"Yes","No"))</f>
        <v/>
      </c>
      <c r="BB243" s="107" t="str">
        <f>IF(InTutoring[[#This Row],[Student Full Name]]=" ","",IF(InTutoring[[#This Row],[Unit 4 Weeks in Tutoring]]&gt;0,"Yes","No"))</f>
        <v/>
      </c>
      <c r="BC243" s="107" t="str">
        <f>IF(InTutoring[[#This Row],[Student Full Name]]=" ","",IF(InTutoring[[#This Row],[Unit 5 Weeks in Tutoring]]&gt;0,"Yes","No"))</f>
        <v/>
      </c>
      <c r="BD243" s="107" t="str">
        <f>IF(InTutoring[[#This Row],[Student Full Name]]=" ","",IF(InTutoring[[#This Row],[Unit 6 Weeks in Tutoring]]&gt;0,"Yes","No"))</f>
        <v/>
      </c>
      <c r="BE24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4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4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4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4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4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4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43" s="107" t="str">
        <f>IF(InTutoring[[#This Row],[Student Full Name]]=" ","",IF(COUNTIF(InTutoring[[#This Row],[Unit 1 Needed Tutoring]:[Unit 6 Needed Tutoring]],"Yes")&gt;0,"Yes","No"))</f>
        <v/>
      </c>
      <c r="BM24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4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44" spans="1:66" ht="14.25" x14ac:dyDescent="0.2">
      <c r="A244" s="40" t="str">
        <f>StudentInfo[[#This Row],[Student Full Name]]</f>
        <v xml:space="preserve"> </v>
      </c>
      <c r="B24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4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Benchmark]]&lt;=Settings!F248),"Yes","No"))))</f>
        <v/>
      </c>
      <c r="D24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4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4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4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4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4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4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4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4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4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4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4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4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4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4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4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4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4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4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4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4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4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4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4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4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4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4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4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4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4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4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4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4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4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4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4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4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4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4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4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4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44" s="107" t="str">
        <f>IF(InTutoring[[#This Row],[Student Full Name]]=" ","",COUNTIF(InTutoring[[#This Row],[BOY Benchmark]:[Unit 1 Post-Test 5]],"Yes"))</f>
        <v/>
      </c>
      <c r="AT244" s="107" t="str">
        <f>IF(InTutoring[[#This Row],[Student Full Name]]=" ","",COUNTIF(InTutoring[[#This Row],[Unit 1 Assessment]:[Unit 2 Post-Test 5]],"Yes"))</f>
        <v/>
      </c>
      <c r="AU244" s="107" t="str">
        <f>IF(InTutoring[[#This Row],[Student Full Name]]=" ","",COUNTIF(InTutoring[[#This Row],[Unit 2 Assessment]:[Unit 3 Post-Test 5]],"Yes"))</f>
        <v/>
      </c>
      <c r="AV244" s="107" t="str">
        <f>IF(InTutoring[[#This Row],[Student Full Name]]=" ","",COUNTIF(InTutoring[[#This Row],[Unit 3 Assessment]:[Unit 4 Post-Test 5]],"Yes"))</f>
        <v/>
      </c>
      <c r="AW244" s="107" t="str">
        <f>IF(InTutoring[[#This Row],[Student Full Name]]=" ","",COUNTIF(InTutoring[[#This Row],[Unit 4 Assessment]:[Unit 5 Post-Test 5]],"Yes"))</f>
        <v/>
      </c>
      <c r="AX244" s="107" t="str">
        <f>IF(InTutoring[[#This Row],[Student Full Name]]=" ","",COUNTIF(InTutoring[[#This Row],[Unit 5 Assessment]:[Unit 6 Post-Test 5]],"Yes"))</f>
        <v/>
      </c>
      <c r="AY244" s="107" t="str">
        <f>IF(InTutoring[[#This Row],[Student Full Name]]=" ","",IF(InTutoring[[#This Row],[Unit 1 Weeks in Tutoring]]&gt;0,"Yes","No"))</f>
        <v/>
      </c>
      <c r="AZ244" s="107" t="str">
        <f>IF(InTutoring[[#This Row],[Student Full Name]]=" ","",IF(InTutoring[[#This Row],[Unit 2 Weeks in Tutoring]]&gt;0,"Yes","No"))</f>
        <v/>
      </c>
      <c r="BA244" s="107" t="str">
        <f>IF(InTutoring[[#This Row],[Student Full Name]]=" ","",IF(InTutoring[[#This Row],[Unit 3 Weeks in Tutoring]]&gt;0,"Yes","No"))</f>
        <v/>
      </c>
      <c r="BB244" s="107" t="str">
        <f>IF(InTutoring[[#This Row],[Student Full Name]]=" ","",IF(InTutoring[[#This Row],[Unit 4 Weeks in Tutoring]]&gt;0,"Yes","No"))</f>
        <v/>
      </c>
      <c r="BC244" s="107" t="str">
        <f>IF(InTutoring[[#This Row],[Student Full Name]]=" ","",IF(InTutoring[[#This Row],[Unit 5 Weeks in Tutoring]]&gt;0,"Yes","No"))</f>
        <v/>
      </c>
      <c r="BD244" s="107" t="str">
        <f>IF(InTutoring[[#This Row],[Student Full Name]]=" ","",IF(InTutoring[[#This Row],[Unit 6 Weeks in Tutoring]]&gt;0,"Yes","No"))</f>
        <v/>
      </c>
      <c r="BE24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4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4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4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4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4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4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44" s="107" t="str">
        <f>IF(InTutoring[[#This Row],[Student Full Name]]=" ","",IF(COUNTIF(InTutoring[[#This Row],[Unit 1 Needed Tutoring]:[Unit 6 Needed Tutoring]],"Yes")&gt;0,"Yes","No"))</f>
        <v/>
      </c>
      <c r="BM24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4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45" spans="1:66" ht="14.25" x14ac:dyDescent="0.2">
      <c r="A245" s="40" t="str">
        <f>StudentInfo[[#This Row],[Student Full Name]]</f>
        <v xml:space="preserve"> </v>
      </c>
      <c r="B24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4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Benchmark]]&lt;=Settings!F249),"Yes","No"))))</f>
        <v/>
      </c>
      <c r="D24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4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4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4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4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4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4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4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4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4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4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4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4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4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4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4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4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4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4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4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4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4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4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4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4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4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4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4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4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4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4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4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4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4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4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4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4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4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4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4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4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45" s="107" t="str">
        <f>IF(InTutoring[[#This Row],[Student Full Name]]=" ","",COUNTIF(InTutoring[[#This Row],[BOY Benchmark]:[Unit 1 Post-Test 5]],"Yes"))</f>
        <v/>
      </c>
      <c r="AT245" s="107" t="str">
        <f>IF(InTutoring[[#This Row],[Student Full Name]]=" ","",COUNTIF(InTutoring[[#This Row],[Unit 1 Assessment]:[Unit 2 Post-Test 5]],"Yes"))</f>
        <v/>
      </c>
      <c r="AU245" s="107" t="str">
        <f>IF(InTutoring[[#This Row],[Student Full Name]]=" ","",COUNTIF(InTutoring[[#This Row],[Unit 2 Assessment]:[Unit 3 Post-Test 5]],"Yes"))</f>
        <v/>
      </c>
      <c r="AV245" s="107" t="str">
        <f>IF(InTutoring[[#This Row],[Student Full Name]]=" ","",COUNTIF(InTutoring[[#This Row],[Unit 3 Assessment]:[Unit 4 Post-Test 5]],"Yes"))</f>
        <v/>
      </c>
      <c r="AW245" s="107" t="str">
        <f>IF(InTutoring[[#This Row],[Student Full Name]]=" ","",COUNTIF(InTutoring[[#This Row],[Unit 4 Assessment]:[Unit 5 Post-Test 5]],"Yes"))</f>
        <v/>
      </c>
      <c r="AX245" s="107" t="str">
        <f>IF(InTutoring[[#This Row],[Student Full Name]]=" ","",COUNTIF(InTutoring[[#This Row],[Unit 5 Assessment]:[Unit 6 Post-Test 5]],"Yes"))</f>
        <v/>
      </c>
      <c r="AY245" s="107" t="str">
        <f>IF(InTutoring[[#This Row],[Student Full Name]]=" ","",IF(InTutoring[[#This Row],[Unit 1 Weeks in Tutoring]]&gt;0,"Yes","No"))</f>
        <v/>
      </c>
      <c r="AZ245" s="107" t="str">
        <f>IF(InTutoring[[#This Row],[Student Full Name]]=" ","",IF(InTutoring[[#This Row],[Unit 2 Weeks in Tutoring]]&gt;0,"Yes","No"))</f>
        <v/>
      </c>
      <c r="BA245" s="107" t="str">
        <f>IF(InTutoring[[#This Row],[Student Full Name]]=" ","",IF(InTutoring[[#This Row],[Unit 3 Weeks in Tutoring]]&gt;0,"Yes","No"))</f>
        <v/>
      </c>
      <c r="BB245" s="107" t="str">
        <f>IF(InTutoring[[#This Row],[Student Full Name]]=" ","",IF(InTutoring[[#This Row],[Unit 4 Weeks in Tutoring]]&gt;0,"Yes","No"))</f>
        <v/>
      </c>
      <c r="BC245" s="107" t="str">
        <f>IF(InTutoring[[#This Row],[Student Full Name]]=" ","",IF(InTutoring[[#This Row],[Unit 5 Weeks in Tutoring]]&gt;0,"Yes","No"))</f>
        <v/>
      </c>
      <c r="BD245" s="107" t="str">
        <f>IF(InTutoring[[#This Row],[Student Full Name]]=" ","",IF(InTutoring[[#This Row],[Unit 6 Weeks in Tutoring]]&gt;0,"Yes","No"))</f>
        <v/>
      </c>
      <c r="BE24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4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4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4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4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4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4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45" s="107" t="str">
        <f>IF(InTutoring[[#This Row],[Student Full Name]]=" ","",IF(COUNTIF(InTutoring[[#This Row],[Unit 1 Needed Tutoring]:[Unit 6 Needed Tutoring]],"Yes")&gt;0,"Yes","No"))</f>
        <v/>
      </c>
      <c r="BM24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4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46" spans="1:66" ht="14.25" x14ac:dyDescent="0.2">
      <c r="A246" s="40" t="str">
        <f>StudentInfo[[#This Row],[Student Full Name]]</f>
        <v xml:space="preserve"> </v>
      </c>
      <c r="B24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4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Benchmark]]&lt;=Settings!F250),"Yes","No"))))</f>
        <v/>
      </c>
      <c r="D24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4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4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4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4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4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4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4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4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4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4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4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4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4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4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4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4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4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4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4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4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4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4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4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4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4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4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4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4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4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4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4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4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4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4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4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4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4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4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4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4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46" s="107" t="str">
        <f>IF(InTutoring[[#This Row],[Student Full Name]]=" ","",COUNTIF(InTutoring[[#This Row],[BOY Benchmark]:[Unit 1 Post-Test 5]],"Yes"))</f>
        <v/>
      </c>
      <c r="AT246" s="107" t="str">
        <f>IF(InTutoring[[#This Row],[Student Full Name]]=" ","",COUNTIF(InTutoring[[#This Row],[Unit 1 Assessment]:[Unit 2 Post-Test 5]],"Yes"))</f>
        <v/>
      </c>
      <c r="AU246" s="107" t="str">
        <f>IF(InTutoring[[#This Row],[Student Full Name]]=" ","",COUNTIF(InTutoring[[#This Row],[Unit 2 Assessment]:[Unit 3 Post-Test 5]],"Yes"))</f>
        <v/>
      </c>
      <c r="AV246" s="107" t="str">
        <f>IF(InTutoring[[#This Row],[Student Full Name]]=" ","",COUNTIF(InTutoring[[#This Row],[Unit 3 Assessment]:[Unit 4 Post-Test 5]],"Yes"))</f>
        <v/>
      </c>
      <c r="AW246" s="107" t="str">
        <f>IF(InTutoring[[#This Row],[Student Full Name]]=" ","",COUNTIF(InTutoring[[#This Row],[Unit 4 Assessment]:[Unit 5 Post-Test 5]],"Yes"))</f>
        <v/>
      </c>
      <c r="AX246" s="107" t="str">
        <f>IF(InTutoring[[#This Row],[Student Full Name]]=" ","",COUNTIF(InTutoring[[#This Row],[Unit 5 Assessment]:[Unit 6 Post-Test 5]],"Yes"))</f>
        <v/>
      </c>
      <c r="AY246" s="107" t="str">
        <f>IF(InTutoring[[#This Row],[Student Full Name]]=" ","",IF(InTutoring[[#This Row],[Unit 1 Weeks in Tutoring]]&gt;0,"Yes","No"))</f>
        <v/>
      </c>
      <c r="AZ246" s="107" t="str">
        <f>IF(InTutoring[[#This Row],[Student Full Name]]=" ","",IF(InTutoring[[#This Row],[Unit 2 Weeks in Tutoring]]&gt;0,"Yes","No"))</f>
        <v/>
      </c>
      <c r="BA246" s="107" t="str">
        <f>IF(InTutoring[[#This Row],[Student Full Name]]=" ","",IF(InTutoring[[#This Row],[Unit 3 Weeks in Tutoring]]&gt;0,"Yes","No"))</f>
        <v/>
      </c>
      <c r="BB246" s="107" t="str">
        <f>IF(InTutoring[[#This Row],[Student Full Name]]=" ","",IF(InTutoring[[#This Row],[Unit 4 Weeks in Tutoring]]&gt;0,"Yes","No"))</f>
        <v/>
      </c>
      <c r="BC246" s="107" t="str">
        <f>IF(InTutoring[[#This Row],[Student Full Name]]=" ","",IF(InTutoring[[#This Row],[Unit 5 Weeks in Tutoring]]&gt;0,"Yes","No"))</f>
        <v/>
      </c>
      <c r="BD246" s="107" t="str">
        <f>IF(InTutoring[[#This Row],[Student Full Name]]=" ","",IF(InTutoring[[#This Row],[Unit 6 Weeks in Tutoring]]&gt;0,"Yes","No"))</f>
        <v/>
      </c>
      <c r="BE24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4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4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4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4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4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4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46" s="107" t="str">
        <f>IF(InTutoring[[#This Row],[Student Full Name]]=" ","",IF(COUNTIF(InTutoring[[#This Row],[Unit 1 Needed Tutoring]:[Unit 6 Needed Tutoring]],"Yes")&gt;0,"Yes","No"))</f>
        <v/>
      </c>
      <c r="BM24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4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47" spans="1:66" ht="14.25" x14ac:dyDescent="0.2">
      <c r="A247" s="40" t="str">
        <f>StudentInfo[[#This Row],[Student Full Name]]</f>
        <v xml:space="preserve"> </v>
      </c>
      <c r="B24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4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Benchmark]]&lt;=Settings!F251),"Yes","No"))))</f>
        <v/>
      </c>
      <c r="D24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4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4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4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4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4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4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4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4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4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4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4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4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4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4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4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4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4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4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4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4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4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4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4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4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4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4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4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4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4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4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4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4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4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4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4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4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4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4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4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4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47" s="107" t="str">
        <f>IF(InTutoring[[#This Row],[Student Full Name]]=" ","",COUNTIF(InTutoring[[#This Row],[BOY Benchmark]:[Unit 1 Post-Test 5]],"Yes"))</f>
        <v/>
      </c>
      <c r="AT247" s="107" t="str">
        <f>IF(InTutoring[[#This Row],[Student Full Name]]=" ","",COUNTIF(InTutoring[[#This Row],[Unit 1 Assessment]:[Unit 2 Post-Test 5]],"Yes"))</f>
        <v/>
      </c>
      <c r="AU247" s="107" t="str">
        <f>IF(InTutoring[[#This Row],[Student Full Name]]=" ","",COUNTIF(InTutoring[[#This Row],[Unit 2 Assessment]:[Unit 3 Post-Test 5]],"Yes"))</f>
        <v/>
      </c>
      <c r="AV247" s="107" t="str">
        <f>IF(InTutoring[[#This Row],[Student Full Name]]=" ","",COUNTIF(InTutoring[[#This Row],[Unit 3 Assessment]:[Unit 4 Post-Test 5]],"Yes"))</f>
        <v/>
      </c>
      <c r="AW247" s="107" t="str">
        <f>IF(InTutoring[[#This Row],[Student Full Name]]=" ","",COUNTIF(InTutoring[[#This Row],[Unit 4 Assessment]:[Unit 5 Post-Test 5]],"Yes"))</f>
        <v/>
      </c>
      <c r="AX247" s="107" t="str">
        <f>IF(InTutoring[[#This Row],[Student Full Name]]=" ","",COUNTIF(InTutoring[[#This Row],[Unit 5 Assessment]:[Unit 6 Post-Test 5]],"Yes"))</f>
        <v/>
      </c>
      <c r="AY247" s="107" t="str">
        <f>IF(InTutoring[[#This Row],[Student Full Name]]=" ","",IF(InTutoring[[#This Row],[Unit 1 Weeks in Tutoring]]&gt;0,"Yes","No"))</f>
        <v/>
      </c>
      <c r="AZ247" s="107" t="str">
        <f>IF(InTutoring[[#This Row],[Student Full Name]]=" ","",IF(InTutoring[[#This Row],[Unit 2 Weeks in Tutoring]]&gt;0,"Yes","No"))</f>
        <v/>
      </c>
      <c r="BA247" s="107" t="str">
        <f>IF(InTutoring[[#This Row],[Student Full Name]]=" ","",IF(InTutoring[[#This Row],[Unit 3 Weeks in Tutoring]]&gt;0,"Yes","No"))</f>
        <v/>
      </c>
      <c r="BB247" s="107" t="str">
        <f>IF(InTutoring[[#This Row],[Student Full Name]]=" ","",IF(InTutoring[[#This Row],[Unit 4 Weeks in Tutoring]]&gt;0,"Yes","No"))</f>
        <v/>
      </c>
      <c r="BC247" s="107" t="str">
        <f>IF(InTutoring[[#This Row],[Student Full Name]]=" ","",IF(InTutoring[[#This Row],[Unit 5 Weeks in Tutoring]]&gt;0,"Yes","No"))</f>
        <v/>
      </c>
      <c r="BD247" s="107" t="str">
        <f>IF(InTutoring[[#This Row],[Student Full Name]]=" ","",IF(InTutoring[[#This Row],[Unit 6 Weeks in Tutoring]]&gt;0,"Yes","No"))</f>
        <v/>
      </c>
      <c r="BE24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4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4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4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4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4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4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47" s="107" t="str">
        <f>IF(InTutoring[[#This Row],[Student Full Name]]=" ","",IF(COUNTIF(InTutoring[[#This Row],[Unit 1 Needed Tutoring]:[Unit 6 Needed Tutoring]],"Yes")&gt;0,"Yes","No"))</f>
        <v/>
      </c>
      <c r="BM24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4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48" spans="1:66" ht="14.25" x14ac:dyDescent="0.2">
      <c r="A248" s="40" t="str">
        <f>StudentInfo[[#This Row],[Student Full Name]]</f>
        <v xml:space="preserve"> </v>
      </c>
      <c r="B24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4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Benchmark]]&lt;=Settings!F252),"Yes","No"))))</f>
        <v/>
      </c>
      <c r="D24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4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4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4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4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4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4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4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4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4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4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4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4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4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4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4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4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4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4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4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4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4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4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4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4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4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4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4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4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4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4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4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4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4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4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4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4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4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4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4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4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48" s="107" t="str">
        <f>IF(InTutoring[[#This Row],[Student Full Name]]=" ","",COUNTIF(InTutoring[[#This Row],[BOY Benchmark]:[Unit 1 Post-Test 5]],"Yes"))</f>
        <v/>
      </c>
      <c r="AT248" s="107" t="str">
        <f>IF(InTutoring[[#This Row],[Student Full Name]]=" ","",COUNTIF(InTutoring[[#This Row],[Unit 1 Assessment]:[Unit 2 Post-Test 5]],"Yes"))</f>
        <v/>
      </c>
      <c r="AU248" s="107" t="str">
        <f>IF(InTutoring[[#This Row],[Student Full Name]]=" ","",COUNTIF(InTutoring[[#This Row],[Unit 2 Assessment]:[Unit 3 Post-Test 5]],"Yes"))</f>
        <v/>
      </c>
      <c r="AV248" s="107" t="str">
        <f>IF(InTutoring[[#This Row],[Student Full Name]]=" ","",COUNTIF(InTutoring[[#This Row],[Unit 3 Assessment]:[Unit 4 Post-Test 5]],"Yes"))</f>
        <v/>
      </c>
      <c r="AW248" s="107" t="str">
        <f>IF(InTutoring[[#This Row],[Student Full Name]]=" ","",COUNTIF(InTutoring[[#This Row],[Unit 4 Assessment]:[Unit 5 Post-Test 5]],"Yes"))</f>
        <v/>
      </c>
      <c r="AX248" s="107" t="str">
        <f>IF(InTutoring[[#This Row],[Student Full Name]]=" ","",COUNTIF(InTutoring[[#This Row],[Unit 5 Assessment]:[Unit 6 Post-Test 5]],"Yes"))</f>
        <v/>
      </c>
      <c r="AY248" s="107" t="str">
        <f>IF(InTutoring[[#This Row],[Student Full Name]]=" ","",IF(InTutoring[[#This Row],[Unit 1 Weeks in Tutoring]]&gt;0,"Yes","No"))</f>
        <v/>
      </c>
      <c r="AZ248" s="107" t="str">
        <f>IF(InTutoring[[#This Row],[Student Full Name]]=" ","",IF(InTutoring[[#This Row],[Unit 2 Weeks in Tutoring]]&gt;0,"Yes","No"))</f>
        <v/>
      </c>
      <c r="BA248" s="107" t="str">
        <f>IF(InTutoring[[#This Row],[Student Full Name]]=" ","",IF(InTutoring[[#This Row],[Unit 3 Weeks in Tutoring]]&gt;0,"Yes","No"))</f>
        <v/>
      </c>
      <c r="BB248" s="107" t="str">
        <f>IF(InTutoring[[#This Row],[Student Full Name]]=" ","",IF(InTutoring[[#This Row],[Unit 4 Weeks in Tutoring]]&gt;0,"Yes","No"))</f>
        <v/>
      </c>
      <c r="BC248" s="107" t="str">
        <f>IF(InTutoring[[#This Row],[Student Full Name]]=" ","",IF(InTutoring[[#This Row],[Unit 5 Weeks in Tutoring]]&gt;0,"Yes","No"))</f>
        <v/>
      </c>
      <c r="BD248" s="107" t="str">
        <f>IF(InTutoring[[#This Row],[Student Full Name]]=" ","",IF(InTutoring[[#This Row],[Unit 6 Weeks in Tutoring]]&gt;0,"Yes","No"))</f>
        <v/>
      </c>
      <c r="BE24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4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4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4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4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4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4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48" s="107" t="str">
        <f>IF(InTutoring[[#This Row],[Student Full Name]]=" ","",IF(COUNTIF(InTutoring[[#This Row],[Unit 1 Needed Tutoring]:[Unit 6 Needed Tutoring]],"Yes")&gt;0,"Yes","No"))</f>
        <v/>
      </c>
      <c r="BM24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4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49" spans="1:66" ht="14.25" x14ac:dyDescent="0.2">
      <c r="A249" s="40" t="str">
        <f>StudentInfo[[#This Row],[Student Full Name]]</f>
        <v xml:space="preserve"> </v>
      </c>
      <c r="B24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4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Benchmark]]&lt;=Settings!F253),"Yes","No"))))</f>
        <v/>
      </c>
      <c r="D24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4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4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4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4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4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4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4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4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4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4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4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4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4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4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4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4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4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4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4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4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4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4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4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4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4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4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4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4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4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4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4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4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4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4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4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4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4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4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4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4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49" s="107" t="str">
        <f>IF(InTutoring[[#This Row],[Student Full Name]]=" ","",COUNTIF(InTutoring[[#This Row],[BOY Benchmark]:[Unit 1 Post-Test 5]],"Yes"))</f>
        <v/>
      </c>
      <c r="AT249" s="107" t="str">
        <f>IF(InTutoring[[#This Row],[Student Full Name]]=" ","",COUNTIF(InTutoring[[#This Row],[Unit 1 Assessment]:[Unit 2 Post-Test 5]],"Yes"))</f>
        <v/>
      </c>
      <c r="AU249" s="107" t="str">
        <f>IF(InTutoring[[#This Row],[Student Full Name]]=" ","",COUNTIF(InTutoring[[#This Row],[Unit 2 Assessment]:[Unit 3 Post-Test 5]],"Yes"))</f>
        <v/>
      </c>
      <c r="AV249" s="107" t="str">
        <f>IF(InTutoring[[#This Row],[Student Full Name]]=" ","",COUNTIF(InTutoring[[#This Row],[Unit 3 Assessment]:[Unit 4 Post-Test 5]],"Yes"))</f>
        <v/>
      </c>
      <c r="AW249" s="107" t="str">
        <f>IF(InTutoring[[#This Row],[Student Full Name]]=" ","",COUNTIF(InTutoring[[#This Row],[Unit 4 Assessment]:[Unit 5 Post-Test 5]],"Yes"))</f>
        <v/>
      </c>
      <c r="AX249" s="107" t="str">
        <f>IF(InTutoring[[#This Row],[Student Full Name]]=" ","",COUNTIF(InTutoring[[#This Row],[Unit 5 Assessment]:[Unit 6 Post-Test 5]],"Yes"))</f>
        <v/>
      </c>
      <c r="AY249" s="107" t="str">
        <f>IF(InTutoring[[#This Row],[Student Full Name]]=" ","",IF(InTutoring[[#This Row],[Unit 1 Weeks in Tutoring]]&gt;0,"Yes","No"))</f>
        <v/>
      </c>
      <c r="AZ249" s="107" t="str">
        <f>IF(InTutoring[[#This Row],[Student Full Name]]=" ","",IF(InTutoring[[#This Row],[Unit 2 Weeks in Tutoring]]&gt;0,"Yes","No"))</f>
        <v/>
      </c>
      <c r="BA249" s="107" t="str">
        <f>IF(InTutoring[[#This Row],[Student Full Name]]=" ","",IF(InTutoring[[#This Row],[Unit 3 Weeks in Tutoring]]&gt;0,"Yes","No"))</f>
        <v/>
      </c>
      <c r="BB249" s="107" t="str">
        <f>IF(InTutoring[[#This Row],[Student Full Name]]=" ","",IF(InTutoring[[#This Row],[Unit 4 Weeks in Tutoring]]&gt;0,"Yes","No"))</f>
        <v/>
      </c>
      <c r="BC249" s="107" t="str">
        <f>IF(InTutoring[[#This Row],[Student Full Name]]=" ","",IF(InTutoring[[#This Row],[Unit 5 Weeks in Tutoring]]&gt;0,"Yes","No"))</f>
        <v/>
      </c>
      <c r="BD249" s="107" t="str">
        <f>IF(InTutoring[[#This Row],[Student Full Name]]=" ","",IF(InTutoring[[#This Row],[Unit 6 Weeks in Tutoring]]&gt;0,"Yes","No"))</f>
        <v/>
      </c>
      <c r="BE24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4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4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4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4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4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4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49" s="107" t="str">
        <f>IF(InTutoring[[#This Row],[Student Full Name]]=" ","",IF(COUNTIF(InTutoring[[#This Row],[Unit 1 Needed Tutoring]:[Unit 6 Needed Tutoring]],"Yes")&gt;0,"Yes","No"))</f>
        <v/>
      </c>
      <c r="BM24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4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50" spans="1:66" ht="14.25" x14ac:dyDescent="0.2">
      <c r="A250" s="40" t="str">
        <f>StudentInfo[[#This Row],[Student Full Name]]</f>
        <v xml:space="preserve"> </v>
      </c>
      <c r="B25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5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Benchmark]]&lt;=Settings!F254),"Yes","No"))))</f>
        <v/>
      </c>
      <c r="D25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5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5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5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5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5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5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5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5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5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5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5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5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5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5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5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5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5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5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5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5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5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5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5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5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5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5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5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5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5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5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5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5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5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5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5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5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5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5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5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5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50" s="107" t="str">
        <f>IF(InTutoring[[#This Row],[Student Full Name]]=" ","",COUNTIF(InTutoring[[#This Row],[BOY Benchmark]:[Unit 1 Post-Test 5]],"Yes"))</f>
        <v/>
      </c>
      <c r="AT250" s="107" t="str">
        <f>IF(InTutoring[[#This Row],[Student Full Name]]=" ","",COUNTIF(InTutoring[[#This Row],[Unit 1 Assessment]:[Unit 2 Post-Test 5]],"Yes"))</f>
        <v/>
      </c>
      <c r="AU250" s="107" t="str">
        <f>IF(InTutoring[[#This Row],[Student Full Name]]=" ","",COUNTIF(InTutoring[[#This Row],[Unit 2 Assessment]:[Unit 3 Post-Test 5]],"Yes"))</f>
        <v/>
      </c>
      <c r="AV250" s="107" t="str">
        <f>IF(InTutoring[[#This Row],[Student Full Name]]=" ","",COUNTIF(InTutoring[[#This Row],[Unit 3 Assessment]:[Unit 4 Post-Test 5]],"Yes"))</f>
        <v/>
      </c>
      <c r="AW250" s="107" t="str">
        <f>IF(InTutoring[[#This Row],[Student Full Name]]=" ","",COUNTIF(InTutoring[[#This Row],[Unit 4 Assessment]:[Unit 5 Post-Test 5]],"Yes"))</f>
        <v/>
      </c>
      <c r="AX250" s="107" t="str">
        <f>IF(InTutoring[[#This Row],[Student Full Name]]=" ","",COUNTIF(InTutoring[[#This Row],[Unit 5 Assessment]:[Unit 6 Post-Test 5]],"Yes"))</f>
        <v/>
      </c>
      <c r="AY250" s="107" t="str">
        <f>IF(InTutoring[[#This Row],[Student Full Name]]=" ","",IF(InTutoring[[#This Row],[Unit 1 Weeks in Tutoring]]&gt;0,"Yes","No"))</f>
        <v/>
      </c>
      <c r="AZ250" s="107" t="str">
        <f>IF(InTutoring[[#This Row],[Student Full Name]]=" ","",IF(InTutoring[[#This Row],[Unit 2 Weeks in Tutoring]]&gt;0,"Yes","No"))</f>
        <v/>
      </c>
      <c r="BA250" s="107" t="str">
        <f>IF(InTutoring[[#This Row],[Student Full Name]]=" ","",IF(InTutoring[[#This Row],[Unit 3 Weeks in Tutoring]]&gt;0,"Yes","No"))</f>
        <v/>
      </c>
      <c r="BB250" s="107" t="str">
        <f>IF(InTutoring[[#This Row],[Student Full Name]]=" ","",IF(InTutoring[[#This Row],[Unit 4 Weeks in Tutoring]]&gt;0,"Yes","No"))</f>
        <v/>
      </c>
      <c r="BC250" s="107" t="str">
        <f>IF(InTutoring[[#This Row],[Student Full Name]]=" ","",IF(InTutoring[[#This Row],[Unit 5 Weeks in Tutoring]]&gt;0,"Yes","No"))</f>
        <v/>
      </c>
      <c r="BD250" s="107" t="str">
        <f>IF(InTutoring[[#This Row],[Student Full Name]]=" ","",IF(InTutoring[[#This Row],[Unit 6 Weeks in Tutoring]]&gt;0,"Yes","No"))</f>
        <v/>
      </c>
      <c r="BE25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5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5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5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5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5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5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50" s="107" t="str">
        <f>IF(InTutoring[[#This Row],[Student Full Name]]=" ","",IF(COUNTIF(InTutoring[[#This Row],[Unit 1 Needed Tutoring]:[Unit 6 Needed Tutoring]],"Yes")&gt;0,"Yes","No"))</f>
        <v/>
      </c>
      <c r="BM25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5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51" spans="1:66" ht="14.25" x14ac:dyDescent="0.2">
      <c r="A251" s="40" t="str">
        <f>StudentInfo[[#This Row],[Student Full Name]]</f>
        <v xml:space="preserve"> </v>
      </c>
      <c r="B25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5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Benchmark]]&lt;=Settings!F255),"Yes","No"))))</f>
        <v/>
      </c>
      <c r="D25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5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5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5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5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5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5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5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5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5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5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5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5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5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5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5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5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5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5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5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5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5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5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5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5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5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5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5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5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5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5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5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5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5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5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5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5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5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5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5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5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51" s="107" t="str">
        <f>IF(InTutoring[[#This Row],[Student Full Name]]=" ","",COUNTIF(InTutoring[[#This Row],[BOY Benchmark]:[Unit 1 Post-Test 5]],"Yes"))</f>
        <v/>
      </c>
      <c r="AT251" s="107" t="str">
        <f>IF(InTutoring[[#This Row],[Student Full Name]]=" ","",COUNTIF(InTutoring[[#This Row],[Unit 1 Assessment]:[Unit 2 Post-Test 5]],"Yes"))</f>
        <v/>
      </c>
      <c r="AU251" s="107" t="str">
        <f>IF(InTutoring[[#This Row],[Student Full Name]]=" ","",COUNTIF(InTutoring[[#This Row],[Unit 2 Assessment]:[Unit 3 Post-Test 5]],"Yes"))</f>
        <v/>
      </c>
      <c r="AV251" s="107" t="str">
        <f>IF(InTutoring[[#This Row],[Student Full Name]]=" ","",COUNTIF(InTutoring[[#This Row],[Unit 3 Assessment]:[Unit 4 Post-Test 5]],"Yes"))</f>
        <v/>
      </c>
      <c r="AW251" s="107" t="str">
        <f>IF(InTutoring[[#This Row],[Student Full Name]]=" ","",COUNTIF(InTutoring[[#This Row],[Unit 4 Assessment]:[Unit 5 Post-Test 5]],"Yes"))</f>
        <v/>
      </c>
      <c r="AX251" s="107" t="str">
        <f>IF(InTutoring[[#This Row],[Student Full Name]]=" ","",COUNTIF(InTutoring[[#This Row],[Unit 5 Assessment]:[Unit 6 Post-Test 5]],"Yes"))</f>
        <v/>
      </c>
      <c r="AY251" s="107" t="str">
        <f>IF(InTutoring[[#This Row],[Student Full Name]]=" ","",IF(InTutoring[[#This Row],[Unit 1 Weeks in Tutoring]]&gt;0,"Yes","No"))</f>
        <v/>
      </c>
      <c r="AZ251" s="107" t="str">
        <f>IF(InTutoring[[#This Row],[Student Full Name]]=" ","",IF(InTutoring[[#This Row],[Unit 2 Weeks in Tutoring]]&gt;0,"Yes","No"))</f>
        <v/>
      </c>
      <c r="BA251" s="107" t="str">
        <f>IF(InTutoring[[#This Row],[Student Full Name]]=" ","",IF(InTutoring[[#This Row],[Unit 3 Weeks in Tutoring]]&gt;0,"Yes","No"))</f>
        <v/>
      </c>
      <c r="BB251" s="107" t="str">
        <f>IF(InTutoring[[#This Row],[Student Full Name]]=" ","",IF(InTutoring[[#This Row],[Unit 4 Weeks in Tutoring]]&gt;0,"Yes","No"))</f>
        <v/>
      </c>
      <c r="BC251" s="107" t="str">
        <f>IF(InTutoring[[#This Row],[Student Full Name]]=" ","",IF(InTutoring[[#This Row],[Unit 5 Weeks in Tutoring]]&gt;0,"Yes","No"))</f>
        <v/>
      </c>
      <c r="BD251" s="107" t="str">
        <f>IF(InTutoring[[#This Row],[Student Full Name]]=" ","",IF(InTutoring[[#This Row],[Unit 6 Weeks in Tutoring]]&gt;0,"Yes","No"))</f>
        <v/>
      </c>
      <c r="BE25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5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5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5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5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5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5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51" s="107" t="str">
        <f>IF(InTutoring[[#This Row],[Student Full Name]]=" ","",IF(COUNTIF(InTutoring[[#This Row],[Unit 1 Needed Tutoring]:[Unit 6 Needed Tutoring]],"Yes")&gt;0,"Yes","No"))</f>
        <v/>
      </c>
      <c r="BM25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5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52" spans="1:66" ht="14.25" x14ac:dyDescent="0.2">
      <c r="A252" s="40" t="str">
        <f>StudentInfo[[#This Row],[Student Full Name]]</f>
        <v xml:space="preserve"> </v>
      </c>
      <c r="B25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5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Benchmark]]&lt;=Settings!F256),"Yes","No"))))</f>
        <v/>
      </c>
      <c r="D25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5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5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5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5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5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5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5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5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5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5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5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5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5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5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5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5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5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5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5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5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5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5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5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5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5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5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5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5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5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5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5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5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5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5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5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5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5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5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5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5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52" s="107" t="str">
        <f>IF(InTutoring[[#This Row],[Student Full Name]]=" ","",COUNTIF(InTutoring[[#This Row],[BOY Benchmark]:[Unit 1 Post-Test 5]],"Yes"))</f>
        <v/>
      </c>
      <c r="AT252" s="107" t="str">
        <f>IF(InTutoring[[#This Row],[Student Full Name]]=" ","",COUNTIF(InTutoring[[#This Row],[Unit 1 Assessment]:[Unit 2 Post-Test 5]],"Yes"))</f>
        <v/>
      </c>
      <c r="AU252" s="107" t="str">
        <f>IF(InTutoring[[#This Row],[Student Full Name]]=" ","",COUNTIF(InTutoring[[#This Row],[Unit 2 Assessment]:[Unit 3 Post-Test 5]],"Yes"))</f>
        <v/>
      </c>
      <c r="AV252" s="107" t="str">
        <f>IF(InTutoring[[#This Row],[Student Full Name]]=" ","",COUNTIF(InTutoring[[#This Row],[Unit 3 Assessment]:[Unit 4 Post-Test 5]],"Yes"))</f>
        <v/>
      </c>
      <c r="AW252" s="107" t="str">
        <f>IF(InTutoring[[#This Row],[Student Full Name]]=" ","",COUNTIF(InTutoring[[#This Row],[Unit 4 Assessment]:[Unit 5 Post-Test 5]],"Yes"))</f>
        <v/>
      </c>
      <c r="AX252" s="107" t="str">
        <f>IF(InTutoring[[#This Row],[Student Full Name]]=" ","",COUNTIF(InTutoring[[#This Row],[Unit 5 Assessment]:[Unit 6 Post-Test 5]],"Yes"))</f>
        <v/>
      </c>
      <c r="AY252" s="107" t="str">
        <f>IF(InTutoring[[#This Row],[Student Full Name]]=" ","",IF(InTutoring[[#This Row],[Unit 1 Weeks in Tutoring]]&gt;0,"Yes","No"))</f>
        <v/>
      </c>
      <c r="AZ252" s="107" t="str">
        <f>IF(InTutoring[[#This Row],[Student Full Name]]=" ","",IF(InTutoring[[#This Row],[Unit 2 Weeks in Tutoring]]&gt;0,"Yes","No"))</f>
        <v/>
      </c>
      <c r="BA252" s="107" t="str">
        <f>IF(InTutoring[[#This Row],[Student Full Name]]=" ","",IF(InTutoring[[#This Row],[Unit 3 Weeks in Tutoring]]&gt;0,"Yes","No"))</f>
        <v/>
      </c>
      <c r="BB252" s="107" t="str">
        <f>IF(InTutoring[[#This Row],[Student Full Name]]=" ","",IF(InTutoring[[#This Row],[Unit 4 Weeks in Tutoring]]&gt;0,"Yes","No"))</f>
        <v/>
      </c>
      <c r="BC252" s="107" t="str">
        <f>IF(InTutoring[[#This Row],[Student Full Name]]=" ","",IF(InTutoring[[#This Row],[Unit 5 Weeks in Tutoring]]&gt;0,"Yes","No"))</f>
        <v/>
      </c>
      <c r="BD252" s="107" t="str">
        <f>IF(InTutoring[[#This Row],[Student Full Name]]=" ","",IF(InTutoring[[#This Row],[Unit 6 Weeks in Tutoring]]&gt;0,"Yes","No"))</f>
        <v/>
      </c>
      <c r="BE25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5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5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5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5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5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5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52" s="107" t="str">
        <f>IF(InTutoring[[#This Row],[Student Full Name]]=" ","",IF(COUNTIF(InTutoring[[#This Row],[Unit 1 Needed Tutoring]:[Unit 6 Needed Tutoring]],"Yes")&gt;0,"Yes","No"))</f>
        <v/>
      </c>
      <c r="BM25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5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53" spans="1:66" ht="14.25" x14ac:dyDescent="0.2">
      <c r="A253" s="40" t="str">
        <f>StudentInfo[[#This Row],[Student Full Name]]</f>
        <v xml:space="preserve"> </v>
      </c>
      <c r="B25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5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Benchmark]]&lt;=Settings!F257),"Yes","No"))))</f>
        <v/>
      </c>
      <c r="D25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5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5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5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5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5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5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5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5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5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5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5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5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5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5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5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5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5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5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5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5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5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5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5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5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5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5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5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5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5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5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5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5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5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5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5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5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5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5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5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5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53" s="107" t="str">
        <f>IF(InTutoring[[#This Row],[Student Full Name]]=" ","",COUNTIF(InTutoring[[#This Row],[BOY Benchmark]:[Unit 1 Post-Test 5]],"Yes"))</f>
        <v/>
      </c>
      <c r="AT253" s="107" t="str">
        <f>IF(InTutoring[[#This Row],[Student Full Name]]=" ","",COUNTIF(InTutoring[[#This Row],[Unit 1 Assessment]:[Unit 2 Post-Test 5]],"Yes"))</f>
        <v/>
      </c>
      <c r="AU253" s="107" t="str">
        <f>IF(InTutoring[[#This Row],[Student Full Name]]=" ","",COUNTIF(InTutoring[[#This Row],[Unit 2 Assessment]:[Unit 3 Post-Test 5]],"Yes"))</f>
        <v/>
      </c>
      <c r="AV253" s="107" t="str">
        <f>IF(InTutoring[[#This Row],[Student Full Name]]=" ","",COUNTIF(InTutoring[[#This Row],[Unit 3 Assessment]:[Unit 4 Post-Test 5]],"Yes"))</f>
        <v/>
      </c>
      <c r="AW253" s="107" t="str">
        <f>IF(InTutoring[[#This Row],[Student Full Name]]=" ","",COUNTIF(InTutoring[[#This Row],[Unit 4 Assessment]:[Unit 5 Post-Test 5]],"Yes"))</f>
        <v/>
      </c>
      <c r="AX253" s="107" t="str">
        <f>IF(InTutoring[[#This Row],[Student Full Name]]=" ","",COUNTIF(InTutoring[[#This Row],[Unit 5 Assessment]:[Unit 6 Post-Test 5]],"Yes"))</f>
        <v/>
      </c>
      <c r="AY253" s="107" t="str">
        <f>IF(InTutoring[[#This Row],[Student Full Name]]=" ","",IF(InTutoring[[#This Row],[Unit 1 Weeks in Tutoring]]&gt;0,"Yes","No"))</f>
        <v/>
      </c>
      <c r="AZ253" s="107" t="str">
        <f>IF(InTutoring[[#This Row],[Student Full Name]]=" ","",IF(InTutoring[[#This Row],[Unit 2 Weeks in Tutoring]]&gt;0,"Yes","No"))</f>
        <v/>
      </c>
      <c r="BA253" s="107" t="str">
        <f>IF(InTutoring[[#This Row],[Student Full Name]]=" ","",IF(InTutoring[[#This Row],[Unit 3 Weeks in Tutoring]]&gt;0,"Yes","No"))</f>
        <v/>
      </c>
      <c r="BB253" s="107" t="str">
        <f>IF(InTutoring[[#This Row],[Student Full Name]]=" ","",IF(InTutoring[[#This Row],[Unit 4 Weeks in Tutoring]]&gt;0,"Yes","No"))</f>
        <v/>
      </c>
      <c r="BC253" s="107" t="str">
        <f>IF(InTutoring[[#This Row],[Student Full Name]]=" ","",IF(InTutoring[[#This Row],[Unit 5 Weeks in Tutoring]]&gt;0,"Yes","No"))</f>
        <v/>
      </c>
      <c r="BD253" s="107" t="str">
        <f>IF(InTutoring[[#This Row],[Student Full Name]]=" ","",IF(InTutoring[[#This Row],[Unit 6 Weeks in Tutoring]]&gt;0,"Yes","No"))</f>
        <v/>
      </c>
      <c r="BE25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5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5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5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5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5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5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53" s="107" t="str">
        <f>IF(InTutoring[[#This Row],[Student Full Name]]=" ","",IF(COUNTIF(InTutoring[[#This Row],[Unit 1 Needed Tutoring]:[Unit 6 Needed Tutoring]],"Yes")&gt;0,"Yes","No"))</f>
        <v/>
      </c>
      <c r="BM25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5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54" spans="1:66" ht="14.25" x14ac:dyDescent="0.2">
      <c r="A254" s="40" t="str">
        <f>StudentInfo[[#This Row],[Student Full Name]]</f>
        <v xml:space="preserve"> </v>
      </c>
      <c r="B25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5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Benchmark]]&lt;=Settings!F258),"Yes","No"))))</f>
        <v/>
      </c>
      <c r="D25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5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5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5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5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5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5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5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5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5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5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5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5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5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5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5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5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5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5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5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5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5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5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5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5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5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5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5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5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5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5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5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5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5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5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5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5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5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5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5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5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54" s="107" t="str">
        <f>IF(InTutoring[[#This Row],[Student Full Name]]=" ","",COUNTIF(InTutoring[[#This Row],[BOY Benchmark]:[Unit 1 Post-Test 5]],"Yes"))</f>
        <v/>
      </c>
      <c r="AT254" s="107" t="str">
        <f>IF(InTutoring[[#This Row],[Student Full Name]]=" ","",COUNTIF(InTutoring[[#This Row],[Unit 1 Assessment]:[Unit 2 Post-Test 5]],"Yes"))</f>
        <v/>
      </c>
      <c r="AU254" s="107" t="str">
        <f>IF(InTutoring[[#This Row],[Student Full Name]]=" ","",COUNTIF(InTutoring[[#This Row],[Unit 2 Assessment]:[Unit 3 Post-Test 5]],"Yes"))</f>
        <v/>
      </c>
      <c r="AV254" s="107" t="str">
        <f>IF(InTutoring[[#This Row],[Student Full Name]]=" ","",COUNTIF(InTutoring[[#This Row],[Unit 3 Assessment]:[Unit 4 Post-Test 5]],"Yes"))</f>
        <v/>
      </c>
      <c r="AW254" s="107" t="str">
        <f>IF(InTutoring[[#This Row],[Student Full Name]]=" ","",COUNTIF(InTutoring[[#This Row],[Unit 4 Assessment]:[Unit 5 Post-Test 5]],"Yes"))</f>
        <v/>
      </c>
      <c r="AX254" s="107" t="str">
        <f>IF(InTutoring[[#This Row],[Student Full Name]]=" ","",COUNTIF(InTutoring[[#This Row],[Unit 5 Assessment]:[Unit 6 Post-Test 5]],"Yes"))</f>
        <v/>
      </c>
      <c r="AY254" s="107" t="str">
        <f>IF(InTutoring[[#This Row],[Student Full Name]]=" ","",IF(InTutoring[[#This Row],[Unit 1 Weeks in Tutoring]]&gt;0,"Yes","No"))</f>
        <v/>
      </c>
      <c r="AZ254" s="107" t="str">
        <f>IF(InTutoring[[#This Row],[Student Full Name]]=" ","",IF(InTutoring[[#This Row],[Unit 2 Weeks in Tutoring]]&gt;0,"Yes","No"))</f>
        <v/>
      </c>
      <c r="BA254" s="107" t="str">
        <f>IF(InTutoring[[#This Row],[Student Full Name]]=" ","",IF(InTutoring[[#This Row],[Unit 3 Weeks in Tutoring]]&gt;0,"Yes","No"))</f>
        <v/>
      </c>
      <c r="BB254" s="107" t="str">
        <f>IF(InTutoring[[#This Row],[Student Full Name]]=" ","",IF(InTutoring[[#This Row],[Unit 4 Weeks in Tutoring]]&gt;0,"Yes","No"))</f>
        <v/>
      </c>
      <c r="BC254" s="107" t="str">
        <f>IF(InTutoring[[#This Row],[Student Full Name]]=" ","",IF(InTutoring[[#This Row],[Unit 5 Weeks in Tutoring]]&gt;0,"Yes","No"))</f>
        <v/>
      </c>
      <c r="BD254" s="107" t="str">
        <f>IF(InTutoring[[#This Row],[Student Full Name]]=" ","",IF(InTutoring[[#This Row],[Unit 6 Weeks in Tutoring]]&gt;0,"Yes","No"))</f>
        <v/>
      </c>
      <c r="BE25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5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5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5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5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5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5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54" s="107" t="str">
        <f>IF(InTutoring[[#This Row],[Student Full Name]]=" ","",IF(COUNTIF(InTutoring[[#This Row],[Unit 1 Needed Tutoring]:[Unit 6 Needed Tutoring]],"Yes")&gt;0,"Yes","No"))</f>
        <v/>
      </c>
      <c r="BM25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5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55" spans="1:66" ht="14.25" x14ac:dyDescent="0.2">
      <c r="A255" s="40" t="str">
        <f>StudentInfo[[#This Row],[Student Full Name]]</f>
        <v xml:space="preserve"> </v>
      </c>
      <c r="B25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5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Benchmark]]&lt;=Settings!F259),"Yes","No"))))</f>
        <v/>
      </c>
      <c r="D25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5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5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5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5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5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5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5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5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5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5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5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5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5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5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5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5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5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5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5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5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5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5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5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5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5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5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5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5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5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5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5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5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5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5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5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5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5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5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5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5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55" s="107" t="str">
        <f>IF(InTutoring[[#This Row],[Student Full Name]]=" ","",COUNTIF(InTutoring[[#This Row],[BOY Benchmark]:[Unit 1 Post-Test 5]],"Yes"))</f>
        <v/>
      </c>
      <c r="AT255" s="107" t="str">
        <f>IF(InTutoring[[#This Row],[Student Full Name]]=" ","",COUNTIF(InTutoring[[#This Row],[Unit 1 Assessment]:[Unit 2 Post-Test 5]],"Yes"))</f>
        <v/>
      </c>
      <c r="AU255" s="107" t="str">
        <f>IF(InTutoring[[#This Row],[Student Full Name]]=" ","",COUNTIF(InTutoring[[#This Row],[Unit 2 Assessment]:[Unit 3 Post-Test 5]],"Yes"))</f>
        <v/>
      </c>
      <c r="AV255" s="107" t="str">
        <f>IF(InTutoring[[#This Row],[Student Full Name]]=" ","",COUNTIF(InTutoring[[#This Row],[Unit 3 Assessment]:[Unit 4 Post-Test 5]],"Yes"))</f>
        <v/>
      </c>
      <c r="AW255" s="107" t="str">
        <f>IF(InTutoring[[#This Row],[Student Full Name]]=" ","",COUNTIF(InTutoring[[#This Row],[Unit 4 Assessment]:[Unit 5 Post-Test 5]],"Yes"))</f>
        <v/>
      </c>
      <c r="AX255" s="107" t="str">
        <f>IF(InTutoring[[#This Row],[Student Full Name]]=" ","",COUNTIF(InTutoring[[#This Row],[Unit 5 Assessment]:[Unit 6 Post-Test 5]],"Yes"))</f>
        <v/>
      </c>
      <c r="AY255" s="107" t="str">
        <f>IF(InTutoring[[#This Row],[Student Full Name]]=" ","",IF(InTutoring[[#This Row],[Unit 1 Weeks in Tutoring]]&gt;0,"Yes","No"))</f>
        <v/>
      </c>
      <c r="AZ255" s="107" t="str">
        <f>IF(InTutoring[[#This Row],[Student Full Name]]=" ","",IF(InTutoring[[#This Row],[Unit 2 Weeks in Tutoring]]&gt;0,"Yes","No"))</f>
        <v/>
      </c>
      <c r="BA255" s="107" t="str">
        <f>IF(InTutoring[[#This Row],[Student Full Name]]=" ","",IF(InTutoring[[#This Row],[Unit 3 Weeks in Tutoring]]&gt;0,"Yes","No"))</f>
        <v/>
      </c>
      <c r="BB255" s="107" t="str">
        <f>IF(InTutoring[[#This Row],[Student Full Name]]=" ","",IF(InTutoring[[#This Row],[Unit 4 Weeks in Tutoring]]&gt;0,"Yes","No"))</f>
        <v/>
      </c>
      <c r="BC255" s="107" t="str">
        <f>IF(InTutoring[[#This Row],[Student Full Name]]=" ","",IF(InTutoring[[#This Row],[Unit 5 Weeks in Tutoring]]&gt;0,"Yes","No"))</f>
        <v/>
      </c>
      <c r="BD255" s="107" t="str">
        <f>IF(InTutoring[[#This Row],[Student Full Name]]=" ","",IF(InTutoring[[#This Row],[Unit 6 Weeks in Tutoring]]&gt;0,"Yes","No"))</f>
        <v/>
      </c>
      <c r="BE25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5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5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5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5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5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5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55" s="107" t="str">
        <f>IF(InTutoring[[#This Row],[Student Full Name]]=" ","",IF(COUNTIF(InTutoring[[#This Row],[Unit 1 Needed Tutoring]:[Unit 6 Needed Tutoring]],"Yes")&gt;0,"Yes","No"))</f>
        <v/>
      </c>
      <c r="BM25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5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56" spans="1:66" ht="14.25" x14ac:dyDescent="0.2">
      <c r="A256" s="40" t="str">
        <f>StudentInfo[[#This Row],[Student Full Name]]</f>
        <v xml:space="preserve"> </v>
      </c>
      <c r="B25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5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Benchmark]]&lt;=Settings!F260),"Yes","No"))))</f>
        <v/>
      </c>
      <c r="D25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5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5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5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5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5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5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5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5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5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5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5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5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5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5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5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5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5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5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5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5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5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5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5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5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5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5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5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5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5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5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5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5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5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5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5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5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5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5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5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5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56" s="107" t="str">
        <f>IF(InTutoring[[#This Row],[Student Full Name]]=" ","",COUNTIF(InTutoring[[#This Row],[BOY Benchmark]:[Unit 1 Post-Test 5]],"Yes"))</f>
        <v/>
      </c>
      <c r="AT256" s="107" t="str">
        <f>IF(InTutoring[[#This Row],[Student Full Name]]=" ","",COUNTIF(InTutoring[[#This Row],[Unit 1 Assessment]:[Unit 2 Post-Test 5]],"Yes"))</f>
        <v/>
      </c>
      <c r="AU256" s="107" t="str">
        <f>IF(InTutoring[[#This Row],[Student Full Name]]=" ","",COUNTIF(InTutoring[[#This Row],[Unit 2 Assessment]:[Unit 3 Post-Test 5]],"Yes"))</f>
        <v/>
      </c>
      <c r="AV256" s="107" t="str">
        <f>IF(InTutoring[[#This Row],[Student Full Name]]=" ","",COUNTIF(InTutoring[[#This Row],[Unit 3 Assessment]:[Unit 4 Post-Test 5]],"Yes"))</f>
        <v/>
      </c>
      <c r="AW256" s="107" t="str">
        <f>IF(InTutoring[[#This Row],[Student Full Name]]=" ","",COUNTIF(InTutoring[[#This Row],[Unit 4 Assessment]:[Unit 5 Post-Test 5]],"Yes"))</f>
        <v/>
      </c>
      <c r="AX256" s="107" t="str">
        <f>IF(InTutoring[[#This Row],[Student Full Name]]=" ","",COUNTIF(InTutoring[[#This Row],[Unit 5 Assessment]:[Unit 6 Post-Test 5]],"Yes"))</f>
        <v/>
      </c>
      <c r="AY256" s="107" t="str">
        <f>IF(InTutoring[[#This Row],[Student Full Name]]=" ","",IF(InTutoring[[#This Row],[Unit 1 Weeks in Tutoring]]&gt;0,"Yes","No"))</f>
        <v/>
      </c>
      <c r="AZ256" s="107" t="str">
        <f>IF(InTutoring[[#This Row],[Student Full Name]]=" ","",IF(InTutoring[[#This Row],[Unit 2 Weeks in Tutoring]]&gt;0,"Yes","No"))</f>
        <v/>
      </c>
      <c r="BA256" s="107" t="str">
        <f>IF(InTutoring[[#This Row],[Student Full Name]]=" ","",IF(InTutoring[[#This Row],[Unit 3 Weeks in Tutoring]]&gt;0,"Yes","No"))</f>
        <v/>
      </c>
      <c r="BB256" s="107" t="str">
        <f>IF(InTutoring[[#This Row],[Student Full Name]]=" ","",IF(InTutoring[[#This Row],[Unit 4 Weeks in Tutoring]]&gt;0,"Yes","No"))</f>
        <v/>
      </c>
      <c r="BC256" s="107" t="str">
        <f>IF(InTutoring[[#This Row],[Student Full Name]]=" ","",IF(InTutoring[[#This Row],[Unit 5 Weeks in Tutoring]]&gt;0,"Yes","No"))</f>
        <v/>
      </c>
      <c r="BD256" s="107" t="str">
        <f>IF(InTutoring[[#This Row],[Student Full Name]]=" ","",IF(InTutoring[[#This Row],[Unit 6 Weeks in Tutoring]]&gt;0,"Yes","No"))</f>
        <v/>
      </c>
      <c r="BE25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5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5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5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5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5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5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56" s="107" t="str">
        <f>IF(InTutoring[[#This Row],[Student Full Name]]=" ","",IF(COUNTIF(InTutoring[[#This Row],[Unit 1 Needed Tutoring]:[Unit 6 Needed Tutoring]],"Yes")&gt;0,"Yes","No"))</f>
        <v/>
      </c>
      <c r="BM25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5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57" spans="1:66" ht="14.25" x14ac:dyDescent="0.2">
      <c r="A257" s="40" t="str">
        <f>StudentInfo[[#This Row],[Student Full Name]]</f>
        <v xml:space="preserve"> </v>
      </c>
      <c r="B25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5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Benchmark]]&lt;=Settings!F261),"Yes","No"))))</f>
        <v/>
      </c>
      <c r="D25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5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5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5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5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5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5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5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5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5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5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5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5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5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5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5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5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5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5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5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5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5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5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5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5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5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5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5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5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5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5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5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5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5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5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5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5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5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5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5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5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57" s="107" t="str">
        <f>IF(InTutoring[[#This Row],[Student Full Name]]=" ","",COUNTIF(InTutoring[[#This Row],[BOY Benchmark]:[Unit 1 Post-Test 5]],"Yes"))</f>
        <v/>
      </c>
      <c r="AT257" s="107" t="str">
        <f>IF(InTutoring[[#This Row],[Student Full Name]]=" ","",COUNTIF(InTutoring[[#This Row],[Unit 1 Assessment]:[Unit 2 Post-Test 5]],"Yes"))</f>
        <v/>
      </c>
      <c r="AU257" s="107" t="str">
        <f>IF(InTutoring[[#This Row],[Student Full Name]]=" ","",COUNTIF(InTutoring[[#This Row],[Unit 2 Assessment]:[Unit 3 Post-Test 5]],"Yes"))</f>
        <v/>
      </c>
      <c r="AV257" s="107" t="str">
        <f>IF(InTutoring[[#This Row],[Student Full Name]]=" ","",COUNTIF(InTutoring[[#This Row],[Unit 3 Assessment]:[Unit 4 Post-Test 5]],"Yes"))</f>
        <v/>
      </c>
      <c r="AW257" s="107" t="str">
        <f>IF(InTutoring[[#This Row],[Student Full Name]]=" ","",COUNTIF(InTutoring[[#This Row],[Unit 4 Assessment]:[Unit 5 Post-Test 5]],"Yes"))</f>
        <v/>
      </c>
      <c r="AX257" s="107" t="str">
        <f>IF(InTutoring[[#This Row],[Student Full Name]]=" ","",COUNTIF(InTutoring[[#This Row],[Unit 5 Assessment]:[Unit 6 Post-Test 5]],"Yes"))</f>
        <v/>
      </c>
      <c r="AY257" s="107" t="str">
        <f>IF(InTutoring[[#This Row],[Student Full Name]]=" ","",IF(InTutoring[[#This Row],[Unit 1 Weeks in Tutoring]]&gt;0,"Yes","No"))</f>
        <v/>
      </c>
      <c r="AZ257" s="107" t="str">
        <f>IF(InTutoring[[#This Row],[Student Full Name]]=" ","",IF(InTutoring[[#This Row],[Unit 2 Weeks in Tutoring]]&gt;0,"Yes","No"))</f>
        <v/>
      </c>
      <c r="BA257" s="107" t="str">
        <f>IF(InTutoring[[#This Row],[Student Full Name]]=" ","",IF(InTutoring[[#This Row],[Unit 3 Weeks in Tutoring]]&gt;0,"Yes","No"))</f>
        <v/>
      </c>
      <c r="BB257" s="107" t="str">
        <f>IF(InTutoring[[#This Row],[Student Full Name]]=" ","",IF(InTutoring[[#This Row],[Unit 4 Weeks in Tutoring]]&gt;0,"Yes","No"))</f>
        <v/>
      </c>
      <c r="BC257" s="107" t="str">
        <f>IF(InTutoring[[#This Row],[Student Full Name]]=" ","",IF(InTutoring[[#This Row],[Unit 5 Weeks in Tutoring]]&gt;0,"Yes","No"))</f>
        <v/>
      </c>
      <c r="BD257" s="107" t="str">
        <f>IF(InTutoring[[#This Row],[Student Full Name]]=" ","",IF(InTutoring[[#This Row],[Unit 6 Weeks in Tutoring]]&gt;0,"Yes","No"))</f>
        <v/>
      </c>
      <c r="BE25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5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5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5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5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5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5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57" s="107" t="str">
        <f>IF(InTutoring[[#This Row],[Student Full Name]]=" ","",IF(COUNTIF(InTutoring[[#This Row],[Unit 1 Needed Tutoring]:[Unit 6 Needed Tutoring]],"Yes")&gt;0,"Yes","No"))</f>
        <v/>
      </c>
      <c r="BM25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5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58" spans="1:66" ht="14.25" x14ac:dyDescent="0.2">
      <c r="A258" s="40" t="str">
        <f>StudentInfo[[#This Row],[Student Full Name]]</f>
        <v xml:space="preserve"> </v>
      </c>
      <c r="B25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5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Benchmark]]&lt;=Settings!F262),"Yes","No"))))</f>
        <v/>
      </c>
      <c r="D25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5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5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5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5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5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5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5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5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5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5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5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5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5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5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5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5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5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5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5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5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5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5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5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5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5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5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5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5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5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5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5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5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5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5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5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5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5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5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5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5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58" s="107" t="str">
        <f>IF(InTutoring[[#This Row],[Student Full Name]]=" ","",COUNTIF(InTutoring[[#This Row],[BOY Benchmark]:[Unit 1 Post-Test 5]],"Yes"))</f>
        <v/>
      </c>
      <c r="AT258" s="107" t="str">
        <f>IF(InTutoring[[#This Row],[Student Full Name]]=" ","",COUNTIF(InTutoring[[#This Row],[Unit 1 Assessment]:[Unit 2 Post-Test 5]],"Yes"))</f>
        <v/>
      </c>
      <c r="AU258" s="107" t="str">
        <f>IF(InTutoring[[#This Row],[Student Full Name]]=" ","",COUNTIF(InTutoring[[#This Row],[Unit 2 Assessment]:[Unit 3 Post-Test 5]],"Yes"))</f>
        <v/>
      </c>
      <c r="AV258" s="107" t="str">
        <f>IF(InTutoring[[#This Row],[Student Full Name]]=" ","",COUNTIF(InTutoring[[#This Row],[Unit 3 Assessment]:[Unit 4 Post-Test 5]],"Yes"))</f>
        <v/>
      </c>
      <c r="AW258" s="107" t="str">
        <f>IF(InTutoring[[#This Row],[Student Full Name]]=" ","",COUNTIF(InTutoring[[#This Row],[Unit 4 Assessment]:[Unit 5 Post-Test 5]],"Yes"))</f>
        <v/>
      </c>
      <c r="AX258" s="107" t="str">
        <f>IF(InTutoring[[#This Row],[Student Full Name]]=" ","",COUNTIF(InTutoring[[#This Row],[Unit 5 Assessment]:[Unit 6 Post-Test 5]],"Yes"))</f>
        <v/>
      </c>
      <c r="AY258" s="107" t="str">
        <f>IF(InTutoring[[#This Row],[Student Full Name]]=" ","",IF(InTutoring[[#This Row],[Unit 1 Weeks in Tutoring]]&gt;0,"Yes","No"))</f>
        <v/>
      </c>
      <c r="AZ258" s="107" t="str">
        <f>IF(InTutoring[[#This Row],[Student Full Name]]=" ","",IF(InTutoring[[#This Row],[Unit 2 Weeks in Tutoring]]&gt;0,"Yes","No"))</f>
        <v/>
      </c>
      <c r="BA258" s="107" t="str">
        <f>IF(InTutoring[[#This Row],[Student Full Name]]=" ","",IF(InTutoring[[#This Row],[Unit 3 Weeks in Tutoring]]&gt;0,"Yes","No"))</f>
        <v/>
      </c>
      <c r="BB258" s="107" t="str">
        <f>IF(InTutoring[[#This Row],[Student Full Name]]=" ","",IF(InTutoring[[#This Row],[Unit 4 Weeks in Tutoring]]&gt;0,"Yes","No"))</f>
        <v/>
      </c>
      <c r="BC258" s="107" t="str">
        <f>IF(InTutoring[[#This Row],[Student Full Name]]=" ","",IF(InTutoring[[#This Row],[Unit 5 Weeks in Tutoring]]&gt;0,"Yes","No"))</f>
        <v/>
      </c>
      <c r="BD258" s="107" t="str">
        <f>IF(InTutoring[[#This Row],[Student Full Name]]=" ","",IF(InTutoring[[#This Row],[Unit 6 Weeks in Tutoring]]&gt;0,"Yes","No"))</f>
        <v/>
      </c>
      <c r="BE25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5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5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5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5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5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5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58" s="107" t="str">
        <f>IF(InTutoring[[#This Row],[Student Full Name]]=" ","",IF(COUNTIF(InTutoring[[#This Row],[Unit 1 Needed Tutoring]:[Unit 6 Needed Tutoring]],"Yes")&gt;0,"Yes","No"))</f>
        <v/>
      </c>
      <c r="BM25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5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59" spans="1:66" ht="14.25" x14ac:dyDescent="0.2">
      <c r="A259" s="40" t="str">
        <f>StudentInfo[[#This Row],[Student Full Name]]</f>
        <v xml:space="preserve"> </v>
      </c>
      <c r="B25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5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Benchmark]]&lt;=Settings!F263),"Yes","No"))))</f>
        <v/>
      </c>
      <c r="D25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5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5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5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5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5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5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5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5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5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5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5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5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5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5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5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5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5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5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5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5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5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5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5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5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5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5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5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5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5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5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5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5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5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5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5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5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5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5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5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5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59" s="107" t="str">
        <f>IF(InTutoring[[#This Row],[Student Full Name]]=" ","",COUNTIF(InTutoring[[#This Row],[BOY Benchmark]:[Unit 1 Post-Test 5]],"Yes"))</f>
        <v/>
      </c>
      <c r="AT259" s="107" t="str">
        <f>IF(InTutoring[[#This Row],[Student Full Name]]=" ","",COUNTIF(InTutoring[[#This Row],[Unit 1 Assessment]:[Unit 2 Post-Test 5]],"Yes"))</f>
        <v/>
      </c>
      <c r="AU259" s="107" t="str">
        <f>IF(InTutoring[[#This Row],[Student Full Name]]=" ","",COUNTIF(InTutoring[[#This Row],[Unit 2 Assessment]:[Unit 3 Post-Test 5]],"Yes"))</f>
        <v/>
      </c>
      <c r="AV259" s="107" t="str">
        <f>IF(InTutoring[[#This Row],[Student Full Name]]=" ","",COUNTIF(InTutoring[[#This Row],[Unit 3 Assessment]:[Unit 4 Post-Test 5]],"Yes"))</f>
        <v/>
      </c>
      <c r="AW259" s="107" t="str">
        <f>IF(InTutoring[[#This Row],[Student Full Name]]=" ","",COUNTIF(InTutoring[[#This Row],[Unit 4 Assessment]:[Unit 5 Post-Test 5]],"Yes"))</f>
        <v/>
      </c>
      <c r="AX259" s="107" t="str">
        <f>IF(InTutoring[[#This Row],[Student Full Name]]=" ","",COUNTIF(InTutoring[[#This Row],[Unit 5 Assessment]:[Unit 6 Post-Test 5]],"Yes"))</f>
        <v/>
      </c>
      <c r="AY259" s="107" t="str">
        <f>IF(InTutoring[[#This Row],[Student Full Name]]=" ","",IF(InTutoring[[#This Row],[Unit 1 Weeks in Tutoring]]&gt;0,"Yes","No"))</f>
        <v/>
      </c>
      <c r="AZ259" s="107" t="str">
        <f>IF(InTutoring[[#This Row],[Student Full Name]]=" ","",IF(InTutoring[[#This Row],[Unit 2 Weeks in Tutoring]]&gt;0,"Yes","No"))</f>
        <v/>
      </c>
      <c r="BA259" s="107" t="str">
        <f>IF(InTutoring[[#This Row],[Student Full Name]]=" ","",IF(InTutoring[[#This Row],[Unit 3 Weeks in Tutoring]]&gt;0,"Yes","No"))</f>
        <v/>
      </c>
      <c r="BB259" s="107" t="str">
        <f>IF(InTutoring[[#This Row],[Student Full Name]]=" ","",IF(InTutoring[[#This Row],[Unit 4 Weeks in Tutoring]]&gt;0,"Yes","No"))</f>
        <v/>
      </c>
      <c r="BC259" s="107" t="str">
        <f>IF(InTutoring[[#This Row],[Student Full Name]]=" ","",IF(InTutoring[[#This Row],[Unit 5 Weeks in Tutoring]]&gt;0,"Yes","No"))</f>
        <v/>
      </c>
      <c r="BD259" s="107" t="str">
        <f>IF(InTutoring[[#This Row],[Student Full Name]]=" ","",IF(InTutoring[[#This Row],[Unit 6 Weeks in Tutoring]]&gt;0,"Yes","No"))</f>
        <v/>
      </c>
      <c r="BE25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5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5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5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5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5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5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59" s="107" t="str">
        <f>IF(InTutoring[[#This Row],[Student Full Name]]=" ","",IF(COUNTIF(InTutoring[[#This Row],[Unit 1 Needed Tutoring]:[Unit 6 Needed Tutoring]],"Yes")&gt;0,"Yes","No"))</f>
        <v/>
      </c>
      <c r="BM25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5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60" spans="1:66" ht="14.25" x14ac:dyDescent="0.2">
      <c r="A260" s="40" t="str">
        <f>StudentInfo[[#This Row],[Student Full Name]]</f>
        <v xml:space="preserve"> </v>
      </c>
      <c r="B26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6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Benchmark]]&lt;=Settings!F264),"Yes","No"))))</f>
        <v/>
      </c>
      <c r="D26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6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6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6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6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6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6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6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6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6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6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6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6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6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6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6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6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6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6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6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6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6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6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6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6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6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6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6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6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6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6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6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6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6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6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6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6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6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6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6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6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60" s="107" t="str">
        <f>IF(InTutoring[[#This Row],[Student Full Name]]=" ","",COUNTIF(InTutoring[[#This Row],[BOY Benchmark]:[Unit 1 Post-Test 5]],"Yes"))</f>
        <v/>
      </c>
      <c r="AT260" s="107" t="str">
        <f>IF(InTutoring[[#This Row],[Student Full Name]]=" ","",COUNTIF(InTutoring[[#This Row],[Unit 1 Assessment]:[Unit 2 Post-Test 5]],"Yes"))</f>
        <v/>
      </c>
      <c r="AU260" s="107" t="str">
        <f>IF(InTutoring[[#This Row],[Student Full Name]]=" ","",COUNTIF(InTutoring[[#This Row],[Unit 2 Assessment]:[Unit 3 Post-Test 5]],"Yes"))</f>
        <v/>
      </c>
      <c r="AV260" s="107" t="str">
        <f>IF(InTutoring[[#This Row],[Student Full Name]]=" ","",COUNTIF(InTutoring[[#This Row],[Unit 3 Assessment]:[Unit 4 Post-Test 5]],"Yes"))</f>
        <v/>
      </c>
      <c r="AW260" s="107" t="str">
        <f>IF(InTutoring[[#This Row],[Student Full Name]]=" ","",COUNTIF(InTutoring[[#This Row],[Unit 4 Assessment]:[Unit 5 Post-Test 5]],"Yes"))</f>
        <v/>
      </c>
      <c r="AX260" s="107" t="str">
        <f>IF(InTutoring[[#This Row],[Student Full Name]]=" ","",COUNTIF(InTutoring[[#This Row],[Unit 5 Assessment]:[Unit 6 Post-Test 5]],"Yes"))</f>
        <v/>
      </c>
      <c r="AY260" s="107" t="str">
        <f>IF(InTutoring[[#This Row],[Student Full Name]]=" ","",IF(InTutoring[[#This Row],[Unit 1 Weeks in Tutoring]]&gt;0,"Yes","No"))</f>
        <v/>
      </c>
      <c r="AZ260" s="107" t="str">
        <f>IF(InTutoring[[#This Row],[Student Full Name]]=" ","",IF(InTutoring[[#This Row],[Unit 2 Weeks in Tutoring]]&gt;0,"Yes","No"))</f>
        <v/>
      </c>
      <c r="BA260" s="107" t="str">
        <f>IF(InTutoring[[#This Row],[Student Full Name]]=" ","",IF(InTutoring[[#This Row],[Unit 3 Weeks in Tutoring]]&gt;0,"Yes","No"))</f>
        <v/>
      </c>
      <c r="BB260" s="107" t="str">
        <f>IF(InTutoring[[#This Row],[Student Full Name]]=" ","",IF(InTutoring[[#This Row],[Unit 4 Weeks in Tutoring]]&gt;0,"Yes","No"))</f>
        <v/>
      </c>
      <c r="BC260" s="107" t="str">
        <f>IF(InTutoring[[#This Row],[Student Full Name]]=" ","",IF(InTutoring[[#This Row],[Unit 5 Weeks in Tutoring]]&gt;0,"Yes","No"))</f>
        <v/>
      </c>
      <c r="BD260" s="107" t="str">
        <f>IF(InTutoring[[#This Row],[Student Full Name]]=" ","",IF(InTutoring[[#This Row],[Unit 6 Weeks in Tutoring]]&gt;0,"Yes","No"))</f>
        <v/>
      </c>
      <c r="BE26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6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6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6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6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6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6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60" s="107" t="str">
        <f>IF(InTutoring[[#This Row],[Student Full Name]]=" ","",IF(COUNTIF(InTutoring[[#This Row],[Unit 1 Needed Tutoring]:[Unit 6 Needed Tutoring]],"Yes")&gt;0,"Yes","No"))</f>
        <v/>
      </c>
      <c r="BM26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6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61" spans="1:66" ht="14.25" x14ac:dyDescent="0.2">
      <c r="A261" s="40" t="str">
        <f>StudentInfo[[#This Row],[Student Full Name]]</f>
        <v xml:space="preserve"> </v>
      </c>
      <c r="B26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6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Benchmark]]&lt;=Settings!F265),"Yes","No"))))</f>
        <v/>
      </c>
      <c r="D26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6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6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6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6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6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6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6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6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6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6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6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6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6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6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6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6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6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6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6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6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6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6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6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6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6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6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6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6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6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6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6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6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6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6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6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6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6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6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6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6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61" s="107" t="str">
        <f>IF(InTutoring[[#This Row],[Student Full Name]]=" ","",COUNTIF(InTutoring[[#This Row],[BOY Benchmark]:[Unit 1 Post-Test 5]],"Yes"))</f>
        <v/>
      </c>
      <c r="AT261" s="107" t="str">
        <f>IF(InTutoring[[#This Row],[Student Full Name]]=" ","",COUNTIF(InTutoring[[#This Row],[Unit 1 Assessment]:[Unit 2 Post-Test 5]],"Yes"))</f>
        <v/>
      </c>
      <c r="AU261" s="107" t="str">
        <f>IF(InTutoring[[#This Row],[Student Full Name]]=" ","",COUNTIF(InTutoring[[#This Row],[Unit 2 Assessment]:[Unit 3 Post-Test 5]],"Yes"))</f>
        <v/>
      </c>
      <c r="AV261" s="107" t="str">
        <f>IF(InTutoring[[#This Row],[Student Full Name]]=" ","",COUNTIF(InTutoring[[#This Row],[Unit 3 Assessment]:[Unit 4 Post-Test 5]],"Yes"))</f>
        <v/>
      </c>
      <c r="AW261" s="107" t="str">
        <f>IF(InTutoring[[#This Row],[Student Full Name]]=" ","",COUNTIF(InTutoring[[#This Row],[Unit 4 Assessment]:[Unit 5 Post-Test 5]],"Yes"))</f>
        <v/>
      </c>
      <c r="AX261" s="107" t="str">
        <f>IF(InTutoring[[#This Row],[Student Full Name]]=" ","",COUNTIF(InTutoring[[#This Row],[Unit 5 Assessment]:[Unit 6 Post-Test 5]],"Yes"))</f>
        <v/>
      </c>
      <c r="AY261" s="107" t="str">
        <f>IF(InTutoring[[#This Row],[Student Full Name]]=" ","",IF(InTutoring[[#This Row],[Unit 1 Weeks in Tutoring]]&gt;0,"Yes","No"))</f>
        <v/>
      </c>
      <c r="AZ261" s="107" t="str">
        <f>IF(InTutoring[[#This Row],[Student Full Name]]=" ","",IF(InTutoring[[#This Row],[Unit 2 Weeks in Tutoring]]&gt;0,"Yes","No"))</f>
        <v/>
      </c>
      <c r="BA261" s="107" t="str">
        <f>IF(InTutoring[[#This Row],[Student Full Name]]=" ","",IF(InTutoring[[#This Row],[Unit 3 Weeks in Tutoring]]&gt;0,"Yes","No"))</f>
        <v/>
      </c>
      <c r="BB261" s="107" t="str">
        <f>IF(InTutoring[[#This Row],[Student Full Name]]=" ","",IF(InTutoring[[#This Row],[Unit 4 Weeks in Tutoring]]&gt;0,"Yes","No"))</f>
        <v/>
      </c>
      <c r="BC261" s="107" t="str">
        <f>IF(InTutoring[[#This Row],[Student Full Name]]=" ","",IF(InTutoring[[#This Row],[Unit 5 Weeks in Tutoring]]&gt;0,"Yes","No"))</f>
        <v/>
      </c>
      <c r="BD261" s="107" t="str">
        <f>IF(InTutoring[[#This Row],[Student Full Name]]=" ","",IF(InTutoring[[#This Row],[Unit 6 Weeks in Tutoring]]&gt;0,"Yes","No"))</f>
        <v/>
      </c>
      <c r="BE26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6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6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6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6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6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6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61" s="107" t="str">
        <f>IF(InTutoring[[#This Row],[Student Full Name]]=" ","",IF(COUNTIF(InTutoring[[#This Row],[Unit 1 Needed Tutoring]:[Unit 6 Needed Tutoring]],"Yes")&gt;0,"Yes","No"))</f>
        <v/>
      </c>
      <c r="BM26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6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62" spans="1:66" ht="14.25" x14ac:dyDescent="0.2">
      <c r="A262" s="40" t="str">
        <f>StudentInfo[[#This Row],[Student Full Name]]</f>
        <v xml:space="preserve"> </v>
      </c>
      <c r="B26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6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Benchmark]]&lt;=Settings!F266),"Yes","No"))))</f>
        <v/>
      </c>
      <c r="D26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6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6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6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6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6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6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6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6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6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6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6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6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6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6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6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6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6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6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6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6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6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6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6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6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6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6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6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6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6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6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6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6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6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6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6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6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6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6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6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6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62" s="107" t="str">
        <f>IF(InTutoring[[#This Row],[Student Full Name]]=" ","",COUNTIF(InTutoring[[#This Row],[BOY Benchmark]:[Unit 1 Post-Test 5]],"Yes"))</f>
        <v/>
      </c>
      <c r="AT262" s="107" t="str">
        <f>IF(InTutoring[[#This Row],[Student Full Name]]=" ","",COUNTIF(InTutoring[[#This Row],[Unit 1 Assessment]:[Unit 2 Post-Test 5]],"Yes"))</f>
        <v/>
      </c>
      <c r="AU262" s="107" t="str">
        <f>IF(InTutoring[[#This Row],[Student Full Name]]=" ","",COUNTIF(InTutoring[[#This Row],[Unit 2 Assessment]:[Unit 3 Post-Test 5]],"Yes"))</f>
        <v/>
      </c>
      <c r="AV262" s="107" t="str">
        <f>IF(InTutoring[[#This Row],[Student Full Name]]=" ","",COUNTIF(InTutoring[[#This Row],[Unit 3 Assessment]:[Unit 4 Post-Test 5]],"Yes"))</f>
        <v/>
      </c>
      <c r="AW262" s="107" t="str">
        <f>IF(InTutoring[[#This Row],[Student Full Name]]=" ","",COUNTIF(InTutoring[[#This Row],[Unit 4 Assessment]:[Unit 5 Post-Test 5]],"Yes"))</f>
        <v/>
      </c>
      <c r="AX262" s="107" t="str">
        <f>IF(InTutoring[[#This Row],[Student Full Name]]=" ","",COUNTIF(InTutoring[[#This Row],[Unit 5 Assessment]:[Unit 6 Post-Test 5]],"Yes"))</f>
        <v/>
      </c>
      <c r="AY262" s="107" t="str">
        <f>IF(InTutoring[[#This Row],[Student Full Name]]=" ","",IF(InTutoring[[#This Row],[Unit 1 Weeks in Tutoring]]&gt;0,"Yes","No"))</f>
        <v/>
      </c>
      <c r="AZ262" s="107" t="str">
        <f>IF(InTutoring[[#This Row],[Student Full Name]]=" ","",IF(InTutoring[[#This Row],[Unit 2 Weeks in Tutoring]]&gt;0,"Yes","No"))</f>
        <v/>
      </c>
      <c r="BA262" s="107" t="str">
        <f>IF(InTutoring[[#This Row],[Student Full Name]]=" ","",IF(InTutoring[[#This Row],[Unit 3 Weeks in Tutoring]]&gt;0,"Yes","No"))</f>
        <v/>
      </c>
      <c r="BB262" s="107" t="str">
        <f>IF(InTutoring[[#This Row],[Student Full Name]]=" ","",IF(InTutoring[[#This Row],[Unit 4 Weeks in Tutoring]]&gt;0,"Yes","No"))</f>
        <v/>
      </c>
      <c r="BC262" s="107" t="str">
        <f>IF(InTutoring[[#This Row],[Student Full Name]]=" ","",IF(InTutoring[[#This Row],[Unit 5 Weeks in Tutoring]]&gt;0,"Yes","No"))</f>
        <v/>
      </c>
      <c r="BD262" s="107" t="str">
        <f>IF(InTutoring[[#This Row],[Student Full Name]]=" ","",IF(InTutoring[[#This Row],[Unit 6 Weeks in Tutoring]]&gt;0,"Yes","No"))</f>
        <v/>
      </c>
      <c r="BE26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6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6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6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6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6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6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62" s="107" t="str">
        <f>IF(InTutoring[[#This Row],[Student Full Name]]=" ","",IF(COUNTIF(InTutoring[[#This Row],[Unit 1 Needed Tutoring]:[Unit 6 Needed Tutoring]],"Yes")&gt;0,"Yes","No"))</f>
        <v/>
      </c>
      <c r="BM26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6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63" spans="1:66" ht="14.25" x14ac:dyDescent="0.2">
      <c r="A263" s="40" t="str">
        <f>StudentInfo[[#This Row],[Student Full Name]]</f>
        <v xml:space="preserve"> </v>
      </c>
      <c r="B26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6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Benchmark]]&lt;=Settings!F267),"Yes","No"))))</f>
        <v/>
      </c>
      <c r="D26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6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6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6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6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6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6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6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6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6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6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6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6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6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6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6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6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6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6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6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6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6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6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6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6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6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6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6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6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6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6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6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6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6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6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6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6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6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6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6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6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63" s="107" t="str">
        <f>IF(InTutoring[[#This Row],[Student Full Name]]=" ","",COUNTIF(InTutoring[[#This Row],[BOY Benchmark]:[Unit 1 Post-Test 5]],"Yes"))</f>
        <v/>
      </c>
      <c r="AT263" s="107" t="str">
        <f>IF(InTutoring[[#This Row],[Student Full Name]]=" ","",COUNTIF(InTutoring[[#This Row],[Unit 1 Assessment]:[Unit 2 Post-Test 5]],"Yes"))</f>
        <v/>
      </c>
      <c r="AU263" s="107" t="str">
        <f>IF(InTutoring[[#This Row],[Student Full Name]]=" ","",COUNTIF(InTutoring[[#This Row],[Unit 2 Assessment]:[Unit 3 Post-Test 5]],"Yes"))</f>
        <v/>
      </c>
      <c r="AV263" s="107" t="str">
        <f>IF(InTutoring[[#This Row],[Student Full Name]]=" ","",COUNTIF(InTutoring[[#This Row],[Unit 3 Assessment]:[Unit 4 Post-Test 5]],"Yes"))</f>
        <v/>
      </c>
      <c r="AW263" s="107" t="str">
        <f>IF(InTutoring[[#This Row],[Student Full Name]]=" ","",COUNTIF(InTutoring[[#This Row],[Unit 4 Assessment]:[Unit 5 Post-Test 5]],"Yes"))</f>
        <v/>
      </c>
      <c r="AX263" s="107" t="str">
        <f>IF(InTutoring[[#This Row],[Student Full Name]]=" ","",COUNTIF(InTutoring[[#This Row],[Unit 5 Assessment]:[Unit 6 Post-Test 5]],"Yes"))</f>
        <v/>
      </c>
      <c r="AY263" s="107" t="str">
        <f>IF(InTutoring[[#This Row],[Student Full Name]]=" ","",IF(InTutoring[[#This Row],[Unit 1 Weeks in Tutoring]]&gt;0,"Yes","No"))</f>
        <v/>
      </c>
      <c r="AZ263" s="107" t="str">
        <f>IF(InTutoring[[#This Row],[Student Full Name]]=" ","",IF(InTutoring[[#This Row],[Unit 2 Weeks in Tutoring]]&gt;0,"Yes","No"))</f>
        <v/>
      </c>
      <c r="BA263" s="107" t="str">
        <f>IF(InTutoring[[#This Row],[Student Full Name]]=" ","",IF(InTutoring[[#This Row],[Unit 3 Weeks in Tutoring]]&gt;0,"Yes","No"))</f>
        <v/>
      </c>
      <c r="BB263" s="107" t="str">
        <f>IF(InTutoring[[#This Row],[Student Full Name]]=" ","",IF(InTutoring[[#This Row],[Unit 4 Weeks in Tutoring]]&gt;0,"Yes","No"))</f>
        <v/>
      </c>
      <c r="BC263" s="107" t="str">
        <f>IF(InTutoring[[#This Row],[Student Full Name]]=" ","",IF(InTutoring[[#This Row],[Unit 5 Weeks in Tutoring]]&gt;0,"Yes","No"))</f>
        <v/>
      </c>
      <c r="BD263" s="107" t="str">
        <f>IF(InTutoring[[#This Row],[Student Full Name]]=" ","",IF(InTutoring[[#This Row],[Unit 6 Weeks in Tutoring]]&gt;0,"Yes","No"))</f>
        <v/>
      </c>
      <c r="BE26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6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6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6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6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6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6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63" s="107" t="str">
        <f>IF(InTutoring[[#This Row],[Student Full Name]]=" ","",IF(COUNTIF(InTutoring[[#This Row],[Unit 1 Needed Tutoring]:[Unit 6 Needed Tutoring]],"Yes")&gt;0,"Yes","No"))</f>
        <v/>
      </c>
      <c r="BM26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6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64" spans="1:66" ht="14.25" x14ac:dyDescent="0.2">
      <c r="A264" s="40" t="str">
        <f>StudentInfo[[#This Row],[Student Full Name]]</f>
        <v xml:space="preserve"> </v>
      </c>
      <c r="B26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6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Benchmark]]&lt;=Settings!F268),"Yes","No"))))</f>
        <v/>
      </c>
      <c r="D26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6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6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6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6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6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6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6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6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6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6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6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6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6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6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6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6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6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6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6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6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6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6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6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6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6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6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6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6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6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6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6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6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6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6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6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6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6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6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6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6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64" s="107" t="str">
        <f>IF(InTutoring[[#This Row],[Student Full Name]]=" ","",COUNTIF(InTutoring[[#This Row],[BOY Benchmark]:[Unit 1 Post-Test 5]],"Yes"))</f>
        <v/>
      </c>
      <c r="AT264" s="107" t="str">
        <f>IF(InTutoring[[#This Row],[Student Full Name]]=" ","",COUNTIF(InTutoring[[#This Row],[Unit 1 Assessment]:[Unit 2 Post-Test 5]],"Yes"))</f>
        <v/>
      </c>
      <c r="AU264" s="107" t="str">
        <f>IF(InTutoring[[#This Row],[Student Full Name]]=" ","",COUNTIF(InTutoring[[#This Row],[Unit 2 Assessment]:[Unit 3 Post-Test 5]],"Yes"))</f>
        <v/>
      </c>
      <c r="AV264" s="107" t="str">
        <f>IF(InTutoring[[#This Row],[Student Full Name]]=" ","",COUNTIF(InTutoring[[#This Row],[Unit 3 Assessment]:[Unit 4 Post-Test 5]],"Yes"))</f>
        <v/>
      </c>
      <c r="AW264" s="107" t="str">
        <f>IF(InTutoring[[#This Row],[Student Full Name]]=" ","",COUNTIF(InTutoring[[#This Row],[Unit 4 Assessment]:[Unit 5 Post-Test 5]],"Yes"))</f>
        <v/>
      </c>
      <c r="AX264" s="107" t="str">
        <f>IF(InTutoring[[#This Row],[Student Full Name]]=" ","",COUNTIF(InTutoring[[#This Row],[Unit 5 Assessment]:[Unit 6 Post-Test 5]],"Yes"))</f>
        <v/>
      </c>
      <c r="AY264" s="107" t="str">
        <f>IF(InTutoring[[#This Row],[Student Full Name]]=" ","",IF(InTutoring[[#This Row],[Unit 1 Weeks in Tutoring]]&gt;0,"Yes","No"))</f>
        <v/>
      </c>
      <c r="AZ264" s="107" t="str">
        <f>IF(InTutoring[[#This Row],[Student Full Name]]=" ","",IF(InTutoring[[#This Row],[Unit 2 Weeks in Tutoring]]&gt;0,"Yes","No"))</f>
        <v/>
      </c>
      <c r="BA264" s="107" t="str">
        <f>IF(InTutoring[[#This Row],[Student Full Name]]=" ","",IF(InTutoring[[#This Row],[Unit 3 Weeks in Tutoring]]&gt;0,"Yes","No"))</f>
        <v/>
      </c>
      <c r="BB264" s="107" t="str">
        <f>IF(InTutoring[[#This Row],[Student Full Name]]=" ","",IF(InTutoring[[#This Row],[Unit 4 Weeks in Tutoring]]&gt;0,"Yes","No"))</f>
        <v/>
      </c>
      <c r="BC264" s="107" t="str">
        <f>IF(InTutoring[[#This Row],[Student Full Name]]=" ","",IF(InTutoring[[#This Row],[Unit 5 Weeks in Tutoring]]&gt;0,"Yes","No"))</f>
        <v/>
      </c>
      <c r="BD264" s="107" t="str">
        <f>IF(InTutoring[[#This Row],[Student Full Name]]=" ","",IF(InTutoring[[#This Row],[Unit 6 Weeks in Tutoring]]&gt;0,"Yes","No"))</f>
        <v/>
      </c>
      <c r="BE26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6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6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6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6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6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6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64" s="107" t="str">
        <f>IF(InTutoring[[#This Row],[Student Full Name]]=" ","",IF(COUNTIF(InTutoring[[#This Row],[Unit 1 Needed Tutoring]:[Unit 6 Needed Tutoring]],"Yes")&gt;0,"Yes","No"))</f>
        <v/>
      </c>
      <c r="BM26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6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65" spans="1:66" ht="14.25" x14ac:dyDescent="0.2">
      <c r="A265" s="40" t="str">
        <f>StudentInfo[[#This Row],[Student Full Name]]</f>
        <v xml:space="preserve"> </v>
      </c>
      <c r="B26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6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Benchmark]]&lt;=Settings!F269),"Yes","No"))))</f>
        <v/>
      </c>
      <c r="D26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6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6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6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6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6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6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6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6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6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6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6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6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6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6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6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6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6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6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6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6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6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6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6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6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6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6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6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6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6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6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6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6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6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6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6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6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6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6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6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6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65" s="107" t="str">
        <f>IF(InTutoring[[#This Row],[Student Full Name]]=" ","",COUNTIF(InTutoring[[#This Row],[BOY Benchmark]:[Unit 1 Post-Test 5]],"Yes"))</f>
        <v/>
      </c>
      <c r="AT265" s="107" t="str">
        <f>IF(InTutoring[[#This Row],[Student Full Name]]=" ","",COUNTIF(InTutoring[[#This Row],[Unit 1 Assessment]:[Unit 2 Post-Test 5]],"Yes"))</f>
        <v/>
      </c>
      <c r="AU265" s="107" t="str">
        <f>IF(InTutoring[[#This Row],[Student Full Name]]=" ","",COUNTIF(InTutoring[[#This Row],[Unit 2 Assessment]:[Unit 3 Post-Test 5]],"Yes"))</f>
        <v/>
      </c>
      <c r="AV265" s="107" t="str">
        <f>IF(InTutoring[[#This Row],[Student Full Name]]=" ","",COUNTIF(InTutoring[[#This Row],[Unit 3 Assessment]:[Unit 4 Post-Test 5]],"Yes"))</f>
        <v/>
      </c>
      <c r="AW265" s="107" t="str">
        <f>IF(InTutoring[[#This Row],[Student Full Name]]=" ","",COUNTIF(InTutoring[[#This Row],[Unit 4 Assessment]:[Unit 5 Post-Test 5]],"Yes"))</f>
        <v/>
      </c>
      <c r="AX265" s="107" t="str">
        <f>IF(InTutoring[[#This Row],[Student Full Name]]=" ","",COUNTIF(InTutoring[[#This Row],[Unit 5 Assessment]:[Unit 6 Post-Test 5]],"Yes"))</f>
        <v/>
      </c>
      <c r="AY265" s="107" t="str">
        <f>IF(InTutoring[[#This Row],[Student Full Name]]=" ","",IF(InTutoring[[#This Row],[Unit 1 Weeks in Tutoring]]&gt;0,"Yes","No"))</f>
        <v/>
      </c>
      <c r="AZ265" s="107" t="str">
        <f>IF(InTutoring[[#This Row],[Student Full Name]]=" ","",IF(InTutoring[[#This Row],[Unit 2 Weeks in Tutoring]]&gt;0,"Yes","No"))</f>
        <v/>
      </c>
      <c r="BA265" s="107" t="str">
        <f>IF(InTutoring[[#This Row],[Student Full Name]]=" ","",IF(InTutoring[[#This Row],[Unit 3 Weeks in Tutoring]]&gt;0,"Yes","No"))</f>
        <v/>
      </c>
      <c r="BB265" s="107" t="str">
        <f>IF(InTutoring[[#This Row],[Student Full Name]]=" ","",IF(InTutoring[[#This Row],[Unit 4 Weeks in Tutoring]]&gt;0,"Yes","No"))</f>
        <v/>
      </c>
      <c r="BC265" s="107" t="str">
        <f>IF(InTutoring[[#This Row],[Student Full Name]]=" ","",IF(InTutoring[[#This Row],[Unit 5 Weeks in Tutoring]]&gt;0,"Yes","No"))</f>
        <v/>
      </c>
      <c r="BD265" s="107" t="str">
        <f>IF(InTutoring[[#This Row],[Student Full Name]]=" ","",IF(InTutoring[[#This Row],[Unit 6 Weeks in Tutoring]]&gt;0,"Yes","No"))</f>
        <v/>
      </c>
      <c r="BE26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6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6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6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6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6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6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65" s="107" t="str">
        <f>IF(InTutoring[[#This Row],[Student Full Name]]=" ","",IF(COUNTIF(InTutoring[[#This Row],[Unit 1 Needed Tutoring]:[Unit 6 Needed Tutoring]],"Yes")&gt;0,"Yes","No"))</f>
        <v/>
      </c>
      <c r="BM26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6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66" spans="1:66" ht="14.25" x14ac:dyDescent="0.2">
      <c r="A266" s="40" t="str">
        <f>StudentInfo[[#This Row],[Student Full Name]]</f>
        <v xml:space="preserve"> </v>
      </c>
      <c r="B26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6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Benchmark]]&lt;=Settings!F270),"Yes","No"))))</f>
        <v/>
      </c>
      <c r="D26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6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6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6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6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6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6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6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6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6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6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6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6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6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6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6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6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6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6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6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6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6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6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6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6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6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6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6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6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6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6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6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6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6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6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6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6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6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6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6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6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66" s="107" t="str">
        <f>IF(InTutoring[[#This Row],[Student Full Name]]=" ","",COUNTIF(InTutoring[[#This Row],[BOY Benchmark]:[Unit 1 Post-Test 5]],"Yes"))</f>
        <v/>
      </c>
      <c r="AT266" s="107" t="str">
        <f>IF(InTutoring[[#This Row],[Student Full Name]]=" ","",COUNTIF(InTutoring[[#This Row],[Unit 1 Assessment]:[Unit 2 Post-Test 5]],"Yes"))</f>
        <v/>
      </c>
      <c r="AU266" s="107" t="str">
        <f>IF(InTutoring[[#This Row],[Student Full Name]]=" ","",COUNTIF(InTutoring[[#This Row],[Unit 2 Assessment]:[Unit 3 Post-Test 5]],"Yes"))</f>
        <v/>
      </c>
      <c r="AV266" s="107" t="str">
        <f>IF(InTutoring[[#This Row],[Student Full Name]]=" ","",COUNTIF(InTutoring[[#This Row],[Unit 3 Assessment]:[Unit 4 Post-Test 5]],"Yes"))</f>
        <v/>
      </c>
      <c r="AW266" s="107" t="str">
        <f>IF(InTutoring[[#This Row],[Student Full Name]]=" ","",COUNTIF(InTutoring[[#This Row],[Unit 4 Assessment]:[Unit 5 Post-Test 5]],"Yes"))</f>
        <v/>
      </c>
      <c r="AX266" s="107" t="str">
        <f>IF(InTutoring[[#This Row],[Student Full Name]]=" ","",COUNTIF(InTutoring[[#This Row],[Unit 5 Assessment]:[Unit 6 Post-Test 5]],"Yes"))</f>
        <v/>
      </c>
      <c r="AY266" s="107" t="str">
        <f>IF(InTutoring[[#This Row],[Student Full Name]]=" ","",IF(InTutoring[[#This Row],[Unit 1 Weeks in Tutoring]]&gt;0,"Yes","No"))</f>
        <v/>
      </c>
      <c r="AZ266" s="107" t="str">
        <f>IF(InTutoring[[#This Row],[Student Full Name]]=" ","",IF(InTutoring[[#This Row],[Unit 2 Weeks in Tutoring]]&gt;0,"Yes","No"))</f>
        <v/>
      </c>
      <c r="BA266" s="107" t="str">
        <f>IF(InTutoring[[#This Row],[Student Full Name]]=" ","",IF(InTutoring[[#This Row],[Unit 3 Weeks in Tutoring]]&gt;0,"Yes","No"))</f>
        <v/>
      </c>
      <c r="BB266" s="107" t="str">
        <f>IF(InTutoring[[#This Row],[Student Full Name]]=" ","",IF(InTutoring[[#This Row],[Unit 4 Weeks in Tutoring]]&gt;0,"Yes","No"))</f>
        <v/>
      </c>
      <c r="BC266" s="107" t="str">
        <f>IF(InTutoring[[#This Row],[Student Full Name]]=" ","",IF(InTutoring[[#This Row],[Unit 5 Weeks in Tutoring]]&gt;0,"Yes","No"))</f>
        <v/>
      </c>
      <c r="BD266" s="107" t="str">
        <f>IF(InTutoring[[#This Row],[Student Full Name]]=" ","",IF(InTutoring[[#This Row],[Unit 6 Weeks in Tutoring]]&gt;0,"Yes","No"))</f>
        <v/>
      </c>
      <c r="BE26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6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6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6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6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6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6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66" s="107" t="str">
        <f>IF(InTutoring[[#This Row],[Student Full Name]]=" ","",IF(COUNTIF(InTutoring[[#This Row],[Unit 1 Needed Tutoring]:[Unit 6 Needed Tutoring]],"Yes")&gt;0,"Yes","No"))</f>
        <v/>
      </c>
      <c r="BM26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6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67" spans="1:66" ht="14.25" x14ac:dyDescent="0.2">
      <c r="A267" s="40" t="str">
        <f>StudentInfo[[#This Row],[Student Full Name]]</f>
        <v xml:space="preserve"> </v>
      </c>
      <c r="B26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6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Benchmark]]&lt;=Settings!F271),"Yes","No"))))</f>
        <v/>
      </c>
      <c r="D26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6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6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6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6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6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6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6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6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6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6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6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6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6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6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6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6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6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6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6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6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6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6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6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6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6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6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6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6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6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6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6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6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6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6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6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6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6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6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6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6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67" s="107" t="str">
        <f>IF(InTutoring[[#This Row],[Student Full Name]]=" ","",COUNTIF(InTutoring[[#This Row],[BOY Benchmark]:[Unit 1 Post-Test 5]],"Yes"))</f>
        <v/>
      </c>
      <c r="AT267" s="107" t="str">
        <f>IF(InTutoring[[#This Row],[Student Full Name]]=" ","",COUNTIF(InTutoring[[#This Row],[Unit 1 Assessment]:[Unit 2 Post-Test 5]],"Yes"))</f>
        <v/>
      </c>
      <c r="AU267" s="107" t="str">
        <f>IF(InTutoring[[#This Row],[Student Full Name]]=" ","",COUNTIF(InTutoring[[#This Row],[Unit 2 Assessment]:[Unit 3 Post-Test 5]],"Yes"))</f>
        <v/>
      </c>
      <c r="AV267" s="107" t="str">
        <f>IF(InTutoring[[#This Row],[Student Full Name]]=" ","",COUNTIF(InTutoring[[#This Row],[Unit 3 Assessment]:[Unit 4 Post-Test 5]],"Yes"))</f>
        <v/>
      </c>
      <c r="AW267" s="107" t="str">
        <f>IF(InTutoring[[#This Row],[Student Full Name]]=" ","",COUNTIF(InTutoring[[#This Row],[Unit 4 Assessment]:[Unit 5 Post-Test 5]],"Yes"))</f>
        <v/>
      </c>
      <c r="AX267" s="107" t="str">
        <f>IF(InTutoring[[#This Row],[Student Full Name]]=" ","",COUNTIF(InTutoring[[#This Row],[Unit 5 Assessment]:[Unit 6 Post-Test 5]],"Yes"))</f>
        <v/>
      </c>
      <c r="AY267" s="107" t="str">
        <f>IF(InTutoring[[#This Row],[Student Full Name]]=" ","",IF(InTutoring[[#This Row],[Unit 1 Weeks in Tutoring]]&gt;0,"Yes","No"))</f>
        <v/>
      </c>
      <c r="AZ267" s="107" t="str">
        <f>IF(InTutoring[[#This Row],[Student Full Name]]=" ","",IF(InTutoring[[#This Row],[Unit 2 Weeks in Tutoring]]&gt;0,"Yes","No"))</f>
        <v/>
      </c>
      <c r="BA267" s="107" t="str">
        <f>IF(InTutoring[[#This Row],[Student Full Name]]=" ","",IF(InTutoring[[#This Row],[Unit 3 Weeks in Tutoring]]&gt;0,"Yes","No"))</f>
        <v/>
      </c>
      <c r="BB267" s="107" t="str">
        <f>IF(InTutoring[[#This Row],[Student Full Name]]=" ","",IF(InTutoring[[#This Row],[Unit 4 Weeks in Tutoring]]&gt;0,"Yes","No"))</f>
        <v/>
      </c>
      <c r="BC267" s="107" t="str">
        <f>IF(InTutoring[[#This Row],[Student Full Name]]=" ","",IF(InTutoring[[#This Row],[Unit 5 Weeks in Tutoring]]&gt;0,"Yes","No"))</f>
        <v/>
      </c>
      <c r="BD267" s="107" t="str">
        <f>IF(InTutoring[[#This Row],[Student Full Name]]=" ","",IF(InTutoring[[#This Row],[Unit 6 Weeks in Tutoring]]&gt;0,"Yes","No"))</f>
        <v/>
      </c>
      <c r="BE26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6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6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6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6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6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6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67" s="107" t="str">
        <f>IF(InTutoring[[#This Row],[Student Full Name]]=" ","",IF(COUNTIF(InTutoring[[#This Row],[Unit 1 Needed Tutoring]:[Unit 6 Needed Tutoring]],"Yes")&gt;0,"Yes","No"))</f>
        <v/>
      </c>
      <c r="BM26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6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68" spans="1:66" ht="14.25" x14ac:dyDescent="0.2">
      <c r="A268" s="40" t="str">
        <f>StudentInfo[[#This Row],[Student Full Name]]</f>
        <v xml:space="preserve"> </v>
      </c>
      <c r="B26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6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Benchmark]]&lt;=Settings!F272),"Yes","No"))))</f>
        <v/>
      </c>
      <c r="D26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6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6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6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6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6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6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6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6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6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6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6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6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6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6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6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6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6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6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6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6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6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6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6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6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6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6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6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6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6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6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6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6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6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6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6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6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6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6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6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6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68" s="107" t="str">
        <f>IF(InTutoring[[#This Row],[Student Full Name]]=" ","",COUNTIF(InTutoring[[#This Row],[BOY Benchmark]:[Unit 1 Post-Test 5]],"Yes"))</f>
        <v/>
      </c>
      <c r="AT268" s="107" t="str">
        <f>IF(InTutoring[[#This Row],[Student Full Name]]=" ","",COUNTIF(InTutoring[[#This Row],[Unit 1 Assessment]:[Unit 2 Post-Test 5]],"Yes"))</f>
        <v/>
      </c>
      <c r="AU268" s="107" t="str">
        <f>IF(InTutoring[[#This Row],[Student Full Name]]=" ","",COUNTIF(InTutoring[[#This Row],[Unit 2 Assessment]:[Unit 3 Post-Test 5]],"Yes"))</f>
        <v/>
      </c>
      <c r="AV268" s="107" t="str">
        <f>IF(InTutoring[[#This Row],[Student Full Name]]=" ","",COUNTIF(InTutoring[[#This Row],[Unit 3 Assessment]:[Unit 4 Post-Test 5]],"Yes"))</f>
        <v/>
      </c>
      <c r="AW268" s="107" t="str">
        <f>IF(InTutoring[[#This Row],[Student Full Name]]=" ","",COUNTIF(InTutoring[[#This Row],[Unit 4 Assessment]:[Unit 5 Post-Test 5]],"Yes"))</f>
        <v/>
      </c>
      <c r="AX268" s="107" t="str">
        <f>IF(InTutoring[[#This Row],[Student Full Name]]=" ","",COUNTIF(InTutoring[[#This Row],[Unit 5 Assessment]:[Unit 6 Post-Test 5]],"Yes"))</f>
        <v/>
      </c>
      <c r="AY268" s="107" t="str">
        <f>IF(InTutoring[[#This Row],[Student Full Name]]=" ","",IF(InTutoring[[#This Row],[Unit 1 Weeks in Tutoring]]&gt;0,"Yes","No"))</f>
        <v/>
      </c>
      <c r="AZ268" s="107" t="str">
        <f>IF(InTutoring[[#This Row],[Student Full Name]]=" ","",IF(InTutoring[[#This Row],[Unit 2 Weeks in Tutoring]]&gt;0,"Yes","No"))</f>
        <v/>
      </c>
      <c r="BA268" s="107" t="str">
        <f>IF(InTutoring[[#This Row],[Student Full Name]]=" ","",IF(InTutoring[[#This Row],[Unit 3 Weeks in Tutoring]]&gt;0,"Yes","No"))</f>
        <v/>
      </c>
      <c r="BB268" s="107" t="str">
        <f>IF(InTutoring[[#This Row],[Student Full Name]]=" ","",IF(InTutoring[[#This Row],[Unit 4 Weeks in Tutoring]]&gt;0,"Yes","No"))</f>
        <v/>
      </c>
      <c r="BC268" s="107" t="str">
        <f>IF(InTutoring[[#This Row],[Student Full Name]]=" ","",IF(InTutoring[[#This Row],[Unit 5 Weeks in Tutoring]]&gt;0,"Yes","No"))</f>
        <v/>
      </c>
      <c r="BD268" s="107" t="str">
        <f>IF(InTutoring[[#This Row],[Student Full Name]]=" ","",IF(InTutoring[[#This Row],[Unit 6 Weeks in Tutoring]]&gt;0,"Yes","No"))</f>
        <v/>
      </c>
      <c r="BE26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6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6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6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6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6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6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68" s="107" t="str">
        <f>IF(InTutoring[[#This Row],[Student Full Name]]=" ","",IF(COUNTIF(InTutoring[[#This Row],[Unit 1 Needed Tutoring]:[Unit 6 Needed Tutoring]],"Yes")&gt;0,"Yes","No"))</f>
        <v/>
      </c>
      <c r="BM26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6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69" spans="1:66" ht="14.25" x14ac:dyDescent="0.2">
      <c r="A269" s="40" t="str">
        <f>StudentInfo[[#This Row],[Student Full Name]]</f>
        <v xml:space="preserve"> </v>
      </c>
      <c r="B26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6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Benchmark]]&lt;=Settings!F273),"Yes","No"))))</f>
        <v/>
      </c>
      <c r="D26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6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6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6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6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6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6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6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6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6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6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6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6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6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6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6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6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6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6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6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6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6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6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6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6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6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6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6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6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6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6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6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6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6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6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6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6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6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6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6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6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69" s="107" t="str">
        <f>IF(InTutoring[[#This Row],[Student Full Name]]=" ","",COUNTIF(InTutoring[[#This Row],[BOY Benchmark]:[Unit 1 Post-Test 5]],"Yes"))</f>
        <v/>
      </c>
      <c r="AT269" s="107" t="str">
        <f>IF(InTutoring[[#This Row],[Student Full Name]]=" ","",COUNTIF(InTutoring[[#This Row],[Unit 1 Assessment]:[Unit 2 Post-Test 5]],"Yes"))</f>
        <v/>
      </c>
      <c r="AU269" s="107" t="str">
        <f>IF(InTutoring[[#This Row],[Student Full Name]]=" ","",COUNTIF(InTutoring[[#This Row],[Unit 2 Assessment]:[Unit 3 Post-Test 5]],"Yes"))</f>
        <v/>
      </c>
      <c r="AV269" s="107" t="str">
        <f>IF(InTutoring[[#This Row],[Student Full Name]]=" ","",COUNTIF(InTutoring[[#This Row],[Unit 3 Assessment]:[Unit 4 Post-Test 5]],"Yes"))</f>
        <v/>
      </c>
      <c r="AW269" s="107" t="str">
        <f>IF(InTutoring[[#This Row],[Student Full Name]]=" ","",COUNTIF(InTutoring[[#This Row],[Unit 4 Assessment]:[Unit 5 Post-Test 5]],"Yes"))</f>
        <v/>
      </c>
      <c r="AX269" s="107" t="str">
        <f>IF(InTutoring[[#This Row],[Student Full Name]]=" ","",COUNTIF(InTutoring[[#This Row],[Unit 5 Assessment]:[Unit 6 Post-Test 5]],"Yes"))</f>
        <v/>
      </c>
      <c r="AY269" s="107" t="str">
        <f>IF(InTutoring[[#This Row],[Student Full Name]]=" ","",IF(InTutoring[[#This Row],[Unit 1 Weeks in Tutoring]]&gt;0,"Yes","No"))</f>
        <v/>
      </c>
      <c r="AZ269" s="107" t="str">
        <f>IF(InTutoring[[#This Row],[Student Full Name]]=" ","",IF(InTutoring[[#This Row],[Unit 2 Weeks in Tutoring]]&gt;0,"Yes","No"))</f>
        <v/>
      </c>
      <c r="BA269" s="107" t="str">
        <f>IF(InTutoring[[#This Row],[Student Full Name]]=" ","",IF(InTutoring[[#This Row],[Unit 3 Weeks in Tutoring]]&gt;0,"Yes","No"))</f>
        <v/>
      </c>
      <c r="BB269" s="107" t="str">
        <f>IF(InTutoring[[#This Row],[Student Full Name]]=" ","",IF(InTutoring[[#This Row],[Unit 4 Weeks in Tutoring]]&gt;0,"Yes","No"))</f>
        <v/>
      </c>
      <c r="BC269" s="107" t="str">
        <f>IF(InTutoring[[#This Row],[Student Full Name]]=" ","",IF(InTutoring[[#This Row],[Unit 5 Weeks in Tutoring]]&gt;0,"Yes","No"))</f>
        <v/>
      </c>
      <c r="BD269" s="107" t="str">
        <f>IF(InTutoring[[#This Row],[Student Full Name]]=" ","",IF(InTutoring[[#This Row],[Unit 6 Weeks in Tutoring]]&gt;0,"Yes","No"))</f>
        <v/>
      </c>
      <c r="BE26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6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6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6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6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6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6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69" s="107" t="str">
        <f>IF(InTutoring[[#This Row],[Student Full Name]]=" ","",IF(COUNTIF(InTutoring[[#This Row],[Unit 1 Needed Tutoring]:[Unit 6 Needed Tutoring]],"Yes")&gt;0,"Yes","No"))</f>
        <v/>
      </c>
      <c r="BM26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6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70" spans="1:66" ht="14.25" x14ac:dyDescent="0.2">
      <c r="A270" s="40" t="str">
        <f>StudentInfo[[#This Row],[Student Full Name]]</f>
        <v xml:space="preserve"> </v>
      </c>
      <c r="B27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7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Benchmark]]&lt;=Settings!F274),"Yes","No"))))</f>
        <v/>
      </c>
      <c r="D27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7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7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7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7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7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7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7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7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7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7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7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7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7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7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7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7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7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7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7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7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7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7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7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7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7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7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7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7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7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7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7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7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7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7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7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7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7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7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7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7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70" s="107" t="str">
        <f>IF(InTutoring[[#This Row],[Student Full Name]]=" ","",COUNTIF(InTutoring[[#This Row],[BOY Benchmark]:[Unit 1 Post-Test 5]],"Yes"))</f>
        <v/>
      </c>
      <c r="AT270" s="107" t="str">
        <f>IF(InTutoring[[#This Row],[Student Full Name]]=" ","",COUNTIF(InTutoring[[#This Row],[Unit 1 Assessment]:[Unit 2 Post-Test 5]],"Yes"))</f>
        <v/>
      </c>
      <c r="AU270" s="107" t="str">
        <f>IF(InTutoring[[#This Row],[Student Full Name]]=" ","",COUNTIF(InTutoring[[#This Row],[Unit 2 Assessment]:[Unit 3 Post-Test 5]],"Yes"))</f>
        <v/>
      </c>
      <c r="AV270" s="107" t="str">
        <f>IF(InTutoring[[#This Row],[Student Full Name]]=" ","",COUNTIF(InTutoring[[#This Row],[Unit 3 Assessment]:[Unit 4 Post-Test 5]],"Yes"))</f>
        <v/>
      </c>
      <c r="AW270" s="107" t="str">
        <f>IF(InTutoring[[#This Row],[Student Full Name]]=" ","",COUNTIF(InTutoring[[#This Row],[Unit 4 Assessment]:[Unit 5 Post-Test 5]],"Yes"))</f>
        <v/>
      </c>
      <c r="AX270" s="107" t="str">
        <f>IF(InTutoring[[#This Row],[Student Full Name]]=" ","",COUNTIF(InTutoring[[#This Row],[Unit 5 Assessment]:[Unit 6 Post-Test 5]],"Yes"))</f>
        <v/>
      </c>
      <c r="AY270" s="107" t="str">
        <f>IF(InTutoring[[#This Row],[Student Full Name]]=" ","",IF(InTutoring[[#This Row],[Unit 1 Weeks in Tutoring]]&gt;0,"Yes","No"))</f>
        <v/>
      </c>
      <c r="AZ270" s="107" t="str">
        <f>IF(InTutoring[[#This Row],[Student Full Name]]=" ","",IF(InTutoring[[#This Row],[Unit 2 Weeks in Tutoring]]&gt;0,"Yes","No"))</f>
        <v/>
      </c>
      <c r="BA270" s="107" t="str">
        <f>IF(InTutoring[[#This Row],[Student Full Name]]=" ","",IF(InTutoring[[#This Row],[Unit 3 Weeks in Tutoring]]&gt;0,"Yes","No"))</f>
        <v/>
      </c>
      <c r="BB270" s="107" t="str">
        <f>IF(InTutoring[[#This Row],[Student Full Name]]=" ","",IF(InTutoring[[#This Row],[Unit 4 Weeks in Tutoring]]&gt;0,"Yes","No"))</f>
        <v/>
      </c>
      <c r="BC270" s="107" t="str">
        <f>IF(InTutoring[[#This Row],[Student Full Name]]=" ","",IF(InTutoring[[#This Row],[Unit 5 Weeks in Tutoring]]&gt;0,"Yes","No"))</f>
        <v/>
      </c>
      <c r="BD270" s="107" t="str">
        <f>IF(InTutoring[[#This Row],[Student Full Name]]=" ","",IF(InTutoring[[#This Row],[Unit 6 Weeks in Tutoring]]&gt;0,"Yes","No"))</f>
        <v/>
      </c>
      <c r="BE27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7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7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7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7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7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7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70" s="107" t="str">
        <f>IF(InTutoring[[#This Row],[Student Full Name]]=" ","",IF(COUNTIF(InTutoring[[#This Row],[Unit 1 Needed Tutoring]:[Unit 6 Needed Tutoring]],"Yes")&gt;0,"Yes","No"))</f>
        <v/>
      </c>
      <c r="BM27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7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71" spans="1:66" ht="14.25" x14ac:dyDescent="0.2">
      <c r="A271" s="40" t="str">
        <f>StudentInfo[[#This Row],[Student Full Name]]</f>
        <v xml:space="preserve"> </v>
      </c>
      <c r="B27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7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Benchmark]]&lt;=Settings!F275),"Yes","No"))))</f>
        <v/>
      </c>
      <c r="D27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7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7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7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7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7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7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7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7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7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7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7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7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7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7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7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7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7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7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7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7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7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7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7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7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7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7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7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7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7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7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7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7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7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7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7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7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7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7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7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7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71" s="107" t="str">
        <f>IF(InTutoring[[#This Row],[Student Full Name]]=" ","",COUNTIF(InTutoring[[#This Row],[BOY Benchmark]:[Unit 1 Post-Test 5]],"Yes"))</f>
        <v/>
      </c>
      <c r="AT271" s="107" t="str">
        <f>IF(InTutoring[[#This Row],[Student Full Name]]=" ","",COUNTIF(InTutoring[[#This Row],[Unit 1 Assessment]:[Unit 2 Post-Test 5]],"Yes"))</f>
        <v/>
      </c>
      <c r="AU271" s="107" t="str">
        <f>IF(InTutoring[[#This Row],[Student Full Name]]=" ","",COUNTIF(InTutoring[[#This Row],[Unit 2 Assessment]:[Unit 3 Post-Test 5]],"Yes"))</f>
        <v/>
      </c>
      <c r="AV271" s="107" t="str">
        <f>IF(InTutoring[[#This Row],[Student Full Name]]=" ","",COUNTIF(InTutoring[[#This Row],[Unit 3 Assessment]:[Unit 4 Post-Test 5]],"Yes"))</f>
        <v/>
      </c>
      <c r="AW271" s="107" t="str">
        <f>IF(InTutoring[[#This Row],[Student Full Name]]=" ","",COUNTIF(InTutoring[[#This Row],[Unit 4 Assessment]:[Unit 5 Post-Test 5]],"Yes"))</f>
        <v/>
      </c>
      <c r="AX271" s="107" t="str">
        <f>IF(InTutoring[[#This Row],[Student Full Name]]=" ","",COUNTIF(InTutoring[[#This Row],[Unit 5 Assessment]:[Unit 6 Post-Test 5]],"Yes"))</f>
        <v/>
      </c>
      <c r="AY271" s="107" t="str">
        <f>IF(InTutoring[[#This Row],[Student Full Name]]=" ","",IF(InTutoring[[#This Row],[Unit 1 Weeks in Tutoring]]&gt;0,"Yes","No"))</f>
        <v/>
      </c>
      <c r="AZ271" s="107" t="str">
        <f>IF(InTutoring[[#This Row],[Student Full Name]]=" ","",IF(InTutoring[[#This Row],[Unit 2 Weeks in Tutoring]]&gt;0,"Yes","No"))</f>
        <v/>
      </c>
      <c r="BA271" s="107" t="str">
        <f>IF(InTutoring[[#This Row],[Student Full Name]]=" ","",IF(InTutoring[[#This Row],[Unit 3 Weeks in Tutoring]]&gt;0,"Yes","No"))</f>
        <v/>
      </c>
      <c r="BB271" s="107" t="str">
        <f>IF(InTutoring[[#This Row],[Student Full Name]]=" ","",IF(InTutoring[[#This Row],[Unit 4 Weeks in Tutoring]]&gt;0,"Yes","No"))</f>
        <v/>
      </c>
      <c r="BC271" s="107" t="str">
        <f>IF(InTutoring[[#This Row],[Student Full Name]]=" ","",IF(InTutoring[[#This Row],[Unit 5 Weeks in Tutoring]]&gt;0,"Yes","No"))</f>
        <v/>
      </c>
      <c r="BD271" s="107" t="str">
        <f>IF(InTutoring[[#This Row],[Student Full Name]]=" ","",IF(InTutoring[[#This Row],[Unit 6 Weeks in Tutoring]]&gt;0,"Yes","No"))</f>
        <v/>
      </c>
      <c r="BE27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7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7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7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7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7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7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71" s="107" t="str">
        <f>IF(InTutoring[[#This Row],[Student Full Name]]=" ","",IF(COUNTIF(InTutoring[[#This Row],[Unit 1 Needed Tutoring]:[Unit 6 Needed Tutoring]],"Yes")&gt;0,"Yes","No"))</f>
        <v/>
      </c>
      <c r="BM27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7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72" spans="1:66" ht="14.25" x14ac:dyDescent="0.2">
      <c r="A272" s="40" t="str">
        <f>StudentInfo[[#This Row],[Student Full Name]]</f>
        <v xml:space="preserve"> </v>
      </c>
      <c r="B27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7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Benchmark]]&lt;=Settings!F276),"Yes","No"))))</f>
        <v/>
      </c>
      <c r="D27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7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7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7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7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7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7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7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7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7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7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7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7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7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7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7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7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7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7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7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7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7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7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7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7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7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7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7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7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7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7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7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7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7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7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7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7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7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7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7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7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72" s="107" t="str">
        <f>IF(InTutoring[[#This Row],[Student Full Name]]=" ","",COUNTIF(InTutoring[[#This Row],[BOY Benchmark]:[Unit 1 Post-Test 5]],"Yes"))</f>
        <v/>
      </c>
      <c r="AT272" s="107" t="str">
        <f>IF(InTutoring[[#This Row],[Student Full Name]]=" ","",COUNTIF(InTutoring[[#This Row],[Unit 1 Assessment]:[Unit 2 Post-Test 5]],"Yes"))</f>
        <v/>
      </c>
      <c r="AU272" s="107" t="str">
        <f>IF(InTutoring[[#This Row],[Student Full Name]]=" ","",COUNTIF(InTutoring[[#This Row],[Unit 2 Assessment]:[Unit 3 Post-Test 5]],"Yes"))</f>
        <v/>
      </c>
      <c r="AV272" s="107" t="str">
        <f>IF(InTutoring[[#This Row],[Student Full Name]]=" ","",COUNTIF(InTutoring[[#This Row],[Unit 3 Assessment]:[Unit 4 Post-Test 5]],"Yes"))</f>
        <v/>
      </c>
      <c r="AW272" s="107" t="str">
        <f>IF(InTutoring[[#This Row],[Student Full Name]]=" ","",COUNTIF(InTutoring[[#This Row],[Unit 4 Assessment]:[Unit 5 Post-Test 5]],"Yes"))</f>
        <v/>
      </c>
      <c r="AX272" s="107" t="str">
        <f>IF(InTutoring[[#This Row],[Student Full Name]]=" ","",COUNTIF(InTutoring[[#This Row],[Unit 5 Assessment]:[Unit 6 Post-Test 5]],"Yes"))</f>
        <v/>
      </c>
      <c r="AY272" s="107" t="str">
        <f>IF(InTutoring[[#This Row],[Student Full Name]]=" ","",IF(InTutoring[[#This Row],[Unit 1 Weeks in Tutoring]]&gt;0,"Yes","No"))</f>
        <v/>
      </c>
      <c r="AZ272" s="107" t="str">
        <f>IF(InTutoring[[#This Row],[Student Full Name]]=" ","",IF(InTutoring[[#This Row],[Unit 2 Weeks in Tutoring]]&gt;0,"Yes","No"))</f>
        <v/>
      </c>
      <c r="BA272" s="107" t="str">
        <f>IF(InTutoring[[#This Row],[Student Full Name]]=" ","",IF(InTutoring[[#This Row],[Unit 3 Weeks in Tutoring]]&gt;0,"Yes","No"))</f>
        <v/>
      </c>
      <c r="BB272" s="107" t="str">
        <f>IF(InTutoring[[#This Row],[Student Full Name]]=" ","",IF(InTutoring[[#This Row],[Unit 4 Weeks in Tutoring]]&gt;0,"Yes","No"))</f>
        <v/>
      </c>
      <c r="BC272" s="107" t="str">
        <f>IF(InTutoring[[#This Row],[Student Full Name]]=" ","",IF(InTutoring[[#This Row],[Unit 5 Weeks in Tutoring]]&gt;0,"Yes","No"))</f>
        <v/>
      </c>
      <c r="BD272" s="107" t="str">
        <f>IF(InTutoring[[#This Row],[Student Full Name]]=" ","",IF(InTutoring[[#This Row],[Unit 6 Weeks in Tutoring]]&gt;0,"Yes","No"))</f>
        <v/>
      </c>
      <c r="BE27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7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7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7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7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7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7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72" s="107" t="str">
        <f>IF(InTutoring[[#This Row],[Student Full Name]]=" ","",IF(COUNTIF(InTutoring[[#This Row],[Unit 1 Needed Tutoring]:[Unit 6 Needed Tutoring]],"Yes")&gt;0,"Yes","No"))</f>
        <v/>
      </c>
      <c r="BM27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7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73" spans="1:66" ht="14.25" x14ac:dyDescent="0.2">
      <c r="A273" s="40" t="str">
        <f>StudentInfo[[#This Row],[Student Full Name]]</f>
        <v xml:space="preserve"> </v>
      </c>
      <c r="B27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7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Benchmark]]&lt;=Settings!F277),"Yes","No"))))</f>
        <v/>
      </c>
      <c r="D27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7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7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7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7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7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7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7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7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7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7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7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7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7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7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7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7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7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7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7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7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7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7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7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7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7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7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7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7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7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7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7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7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7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7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7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7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7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7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7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7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73" s="107" t="str">
        <f>IF(InTutoring[[#This Row],[Student Full Name]]=" ","",COUNTIF(InTutoring[[#This Row],[BOY Benchmark]:[Unit 1 Post-Test 5]],"Yes"))</f>
        <v/>
      </c>
      <c r="AT273" s="107" t="str">
        <f>IF(InTutoring[[#This Row],[Student Full Name]]=" ","",COUNTIF(InTutoring[[#This Row],[Unit 1 Assessment]:[Unit 2 Post-Test 5]],"Yes"))</f>
        <v/>
      </c>
      <c r="AU273" s="107" t="str">
        <f>IF(InTutoring[[#This Row],[Student Full Name]]=" ","",COUNTIF(InTutoring[[#This Row],[Unit 2 Assessment]:[Unit 3 Post-Test 5]],"Yes"))</f>
        <v/>
      </c>
      <c r="AV273" s="107" t="str">
        <f>IF(InTutoring[[#This Row],[Student Full Name]]=" ","",COUNTIF(InTutoring[[#This Row],[Unit 3 Assessment]:[Unit 4 Post-Test 5]],"Yes"))</f>
        <v/>
      </c>
      <c r="AW273" s="107" t="str">
        <f>IF(InTutoring[[#This Row],[Student Full Name]]=" ","",COUNTIF(InTutoring[[#This Row],[Unit 4 Assessment]:[Unit 5 Post-Test 5]],"Yes"))</f>
        <v/>
      </c>
      <c r="AX273" s="107" t="str">
        <f>IF(InTutoring[[#This Row],[Student Full Name]]=" ","",COUNTIF(InTutoring[[#This Row],[Unit 5 Assessment]:[Unit 6 Post-Test 5]],"Yes"))</f>
        <v/>
      </c>
      <c r="AY273" s="107" t="str">
        <f>IF(InTutoring[[#This Row],[Student Full Name]]=" ","",IF(InTutoring[[#This Row],[Unit 1 Weeks in Tutoring]]&gt;0,"Yes","No"))</f>
        <v/>
      </c>
      <c r="AZ273" s="107" t="str">
        <f>IF(InTutoring[[#This Row],[Student Full Name]]=" ","",IF(InTutoring[[#This Row],[Unit 2 Weeks in Tutoring]]&gt;0,"Yes","No"))</f>
        <v/>
      </c>
      <c r="BA273" s="107" t="str">
        <f>IF(InTutoring[[#This Row],[Student Full Name]]=" ","",IF(InTutoring[[#This Row],[Unit 3 Weeks in Tutoring]]&gt;0,"Yes","No"))</f>
        <v/>
      </c>
      <c r="BB273" s="107" t="str">
        <f>IF(InTutoring[[#This Row],[Student Full Name]]=" ","",IF(InTutoring[[#This Row],[Unit 4 Weeks in Tutoring]]&gt;0,"Yes","No"))</f>
        <v/>
      </c>
      <c r="BC273" s="107" t="str">
        <f>IF(InTutoring[[#This Row],[Student Full Name]]=" ","",IF(InTutoring[[#This Row],[Unit 5 Weeks in Tutoring]]&gt;0,"Yes","No"))</f>
        <v/>
      </c>
      <c r="BD273" s="107" t="str">
        <f>IF(InTutoring[[#This Row],[Student Full Name]]=" ","",IF(InTutoring[[#This Row],[Unit 6 Weeks in Tutoring]]&gt;0,"Yes","No"))</f>
        <v/>
      </c>
      <c r="BE27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7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7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7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7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7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7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73" s="107" t="str">
        <f>IF(InTutoring[[#This Row],[Student Full Name]]=" ","",IF(COUNTIF(InTutoring[[#This Row],[Unit 1 Needed Tutoring]:[Unit 6 Needed Tutoring]],"Yes")&gt;0,"Yes","No"))</f>
        <v/>
      </c>
      <c r="BM27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7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74" spans="1:66" ht="14.25" x14ac:dyDescent="0.2">
      <c r="A274" s="40" t="str">
        <f>StudentInfo[[#This Row],[Student Full Name]]</f>
        <v xml:space="preserve"> </v>
      </c>
      <c r="B27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7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Benchmark]]&lt;=Settings!F278),"Yes","No"))))</f>
        <v/>
      </c>
      <c r="D27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7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7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7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7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7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7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7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7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7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7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7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7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7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7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7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7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7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7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7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7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7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7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7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7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7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7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7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7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7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7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7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7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7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7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7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7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7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7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7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7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74" s="107" t="str">
        <f>IF(InTutoring[[#This Row],[Student Full Name]]=" ","",COUNTIF(InTutoring[[#This Row],[BOY Benchmark]:[Unit 1 Post-Test 5]],"Yes"))</f>
        <v/>
      </c>
      <c r="AT274" s="107" t="str">
        <f>IF(InTutoring[[#This Row],[Student Full Name]]=" ","",COUNTIF(InTutoring[[#This Row],[Unit 1 Assessment]:[Unit 2 Post-Test 5]],"Yes"))</f>
        <v/>
      </c>
      <c r="AU274" s="107" t="str">
        <f>IF(InTutoring[[#This Row],[Student Full Name]]=" ","",COUNTIF(InTutoring[[#This Row],[Unit 2 Assessment]:[Unit 3 Post-Test 5]],"Yes"))</f>
        <v/>
      </c>
      <c r="AV274" s="107" t="str">
        <f>IF(InTutoring[[#This Row],[Student Full Name]]=" ","",COUNTIF(InTutoring[[#This Row],[Unit 3 Assessment]:[Unit 4 Post-Test 5]],"Yes"))</f>
        <v/>
      </c>
      <c r="AW274" s="107" t="str">
        <f>IF(InTutoring[[#This Row],[Student Full Name]]=" ","",COUNTIF(InTutoring[[#This Row],[Unit 4 Assessment]:[Unit 5 Post-Test 5]],"Yes"))</f>
        <v/>
      </c>
      <c r="AX274" s="107" t="str">
        <f>IF(InTutoring[[#This Row],[Student Full Name]]=" ","",COUNTIF(InTutoring[[#This Row],[Unit 5 Assessment]:[Unit 6 Post-Test 5]],"Yes"))</f>
        <v/>
      </c>
      <c r="AY274" s="107" t="str">
        <f>IF(InTutoring[[#This Row],[Student Full Name]]=" ","",IF(InTutoring[[#This Row],[Unit 1 Weeks in Tutoring]]&gt;0,"Yes","No"))</f>
        <v/>
      </c>
      <c r="AZ274" s="107" t="str">
        <f>IF(InTutoring[[#This Row],[Student Full Name]]=" ","",IF(InTutoring[[#This Row],[Unit 2 Weeks in Tutoring]]&gt;0,"Yes","No"))</f>
        <v/>
      </c>
      <c r="BA274" s="107" t="str">
        <f>IF(InTutoring[[#This Row],[Student Full Name]]=" ","",IF(InTutoring[[#This Row],[Unit 3 Weeks in Tutoring]]&gt;0,"Yes","No"))</f>
        <v/>
      </c>
      <c r="BB274" s="107" t="str">
        <f>IF(InTutoring[[#This Row],[Student Full Name]]=" ","",IF(InTutoring[[#This Row],[Unit 4 Weeks in Tutoring]]&gt;0,"Yes","No"))</f>
        <v/>
      </c>
      <c r="BC274" s="107" t="str">
        <f>IF(InTutoring[[#This Row],[Student Full Name]]=" ","",IF(InTutoring[[#This Row],[Unit 5 Weeks in Tutoring]]&gt;0,"Yes","No"))</f>
        <v/>
      </c>
      <c r="BD274" s="107" t="str">
        <f>IF(InTutoring[[#This Row],[Student Full Name]]=" ","",IF(InTutoring[[#This Row],[Unit 6 Weeks in Tutoring]]&gt;0,"Yes","No"))</f>
        <v/>
      </c>
      <c r="BE27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7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7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7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7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7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7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74" s="107" t="str">
        <f>IF(InTutoring[[#This Row],[Student Full Name]]=" ","",IF(COUNTIF(InTutoring[[#This Row],[Unit 1 Needed Tutoring]:[Unit 6 Needed Tutoring]],"Yes")&gt;0,"Yes","No"))</f>
        <v/>
      </c>
      <c r="BM27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7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75" spans="1:66" ht="14.25" x14ac:dyDescent="0.2">
      <c r="A275" s="40" t="str">
        <f>StudentInfo[[#This Row],[Student Full Name]]</f>
        <v xml:space="preserve"> </v>
      </c>
      <c r="B27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7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Benchmark]]&lt;=Settings!F279),"Yes","No"))))</f>
        <v/>
      </c>
      <c r="D27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7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7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7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7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7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7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7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7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7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7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7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7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7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7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7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7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7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7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7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7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7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7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7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7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7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7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7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7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7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7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7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7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7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7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7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7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7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7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7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7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75" s="107" t="str">
        <f>IF(InTutoring[[#This Row],[Student Full Name]]=" ","",COUNTIF(InTutoring[[#This Row],[BOY Benchmark]:[Unit 1 Post-Test 5]],"Yes"))</f>
        <v/>
      </c>
      <c r="AT275" s="107" t="str">
        <f>IF(InTutoring[[#This Row],[Student Full Name]]=" ","",COUNTIF(InTutoring[[#This Row],[Unit 1 Assessment]:[Unit 2 Post-Test 5]],"Yes"))</f>
        <v/>
      </c>
      <c r="AU275" s="107" t="str">
        <f>IF(InTutoring[[#This Row],[Student Full Name]]=" ","",COUNTIF(InTutoring[[#This Row],[Unit 2 Assessment]:[Unit 3 Post-Test 5]],"Yes"))</f>
        <v/>
      </c>
      <c r="AV275" s="107" t="str">
        <f>IF(InTutoring[[#This Row],[Student Full Name]]=" ","",COUNTIF(InTutoring[[#This Row],[Unit 3 Assessment]:[Unit 4 Post-Test 5]],"Yes"))</f>
        <v/>
      </c>
      <c r="AW275" s="107" t="str">
        <f>IF(InTutoring[[#This Row],[Student Full Name]]=" ","",COUNTIF(InTutoring[[#This Row],[Unit 4 Assessment]:[Unit 5 Post-Test 5]],"Yes"))</f>
        <v/>
      </c>
      <c r="AX275" s="107" t="str">
        <f>IF(InTutoring[[#This Row],[Student Full Name]]=" ","",COUNTIF(InTutoring[[#This Row],[Unit 5 Assessment]:[Unit 6 Post-Test 5]],"Yes"))</f>
        <v/>
      </c>
      <c r="AY275" s="107" t="str">
        <f>IF(InTutoring[[#This Row],[Student Full Name]]=" ","",IF(InTutoring[[#This Row],[Unit 1 Weeks in Tutoring]]&gt;0,"Yes","No"))</f>
        <v/>
      </c>
      <c r="AZ275" s="107" t="str">
        <f>IF(InTutoring[[#This Row],[Student Full Name]]=" ","",IF(InTutoring[[#This Row],[Unit 2 Weeks in Tutoring]]&gt;0,"Yes","No"))</f>
        <v/>
      </c>
      <c r="BA275" s="107" t="str">
        <f>IF(InTutoring[[#This Row],[Student Full Name]]=" ","",IF(InTutoring[[#This Row],[Unit 3 Weeks in Tutoring]]&gt;0,"Yes","No"))</f>
        <v/>
      </c>
      <c r="BB275" s="107" t="str">
        <f>IF(InTutoring[[#This Row],[Student Full Name]]=" ","",IF(InTutoring[[#This Row],[Unit 4 Weeks in Tutoring]]&gt;0,"Yes","No"))</f>
        <v/>
      </c>
      <c r="BC275" s="107" t="str">
        <f>IF(InTutoring[[#This Row],[Student Full Name]]=" ","",IF(InTutoring[[#This Row],[Unit 5 Weeks in Tutoring]]&gt;0,"Yes","No"))</f>
        <v/>
      </c>
      <c r="BD275" s="107" t="str">
        <f>IF(InTutoring[[#This Row],[Student Full Name]]=" ","",IF(InTutoring[[#This Row],[Unit 6 Weeks in Tutoring]]&gt;0,"Yes","No"))</f>
        <v/>
      </c>
      <c r="BE27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7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7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7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7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7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7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75" s="107" t="str">
        <f>IF(InTutoring[[#This Row],[Student Full Name]]=" ","",IF(COUNTIF(InTutoring[[#This Row],[Unit 1 Needed Tutoring]:[Unit 6 Needed Tutoring]],"Yes")&gt;0,"Yes","No"))</f>
        <v/>
      </c>
      <c r="BM27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7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76" spans="1:66" ht="14.25" x14ac:dyDescent="0.2">
      <c r="A276" s="40" t="str">
        <f>StudentInfo[[#This Row],[Student Full Name]]</f>
        <v xml:space="preserve"> </v>
      </c>
      <c r="B27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7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Benchmark]]&lt;=Settings!F280),"Yes","No"))))</f>
        <v/>
      </c>
      <c r="D27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7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7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7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7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7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7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7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7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7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7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7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7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7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7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7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7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7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7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7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7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7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7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7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7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7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7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7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7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7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7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7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7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7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7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7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7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7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7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7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7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76" s="107" t="str">
        <f>IF(InTutoring[[#This Row],[Student Full Name]]=" ","",COUNTIF(InTutoring[[#This Row],[BOY Benchmark]:[Unit 1 Post-Test 5]],"Yes"))</f>
        <v/>
      </c>
      <c r="AT276" s="107" t="str">
        <f>IF(InTutoring[[#This Row],[Student Full Name]]=" ","",COUNTIF(InTutoring[[#This Row],[Unit 1 Assessment]:[Unit 2 Post-Test 5]],"Yes"))</f>
        <v/>
      </c>
      <c r="AU276" s="107" t="str">
        <f>IF(InTutoring[[#This Row],[Student Full Name]]=" ","",COUNTIF(InTutoring[[#This Row],[Unit 2 Assessment]:[Unit 3 Post-Test 5]],"Yes"))</f>
        <v/>
      </c>
      <c r="AV276" s="107" t="str">
        <f>IF(InTutoring[[#This Row],[Student Full Name]]=" ","",COUNTIF(InTutoring[[#This Row],[Unit 3 Assessment]:[Unit 4 Post-Test 5]],"Yes"))</f>
        <v/>
      </c>
      <c r="AW276" s="107" t="str">
        <f>IF(InTutoring[[#This Row],[Student Full Name]]=" ","",COUNTIF(InTutoring[[#This Row],[Unit 4 Assessment]:[Unit 5 Post-Test 5]],"Yes"))</f>
        <v/>
      </c>
      <c r="AX276" s="107" t="str">
        <f>IF(InTutoring[[#This Row],[Student Full Name]]=" ","",COUNTIF(InTutoring[[#This Row],[Unit 5 Assessment]:[Unit 6 Post-Test 5]],"Yes"))</f>
        <v/>
      </c>
      <c r="AY276" s="107" t="str">
        <f>IF(InTutoring[[#This Row],[Student Full Name]]=" ","",IF(InTutoring[[#This Row],[Unit 1 Weeks in Tutoring]]&gt;0,"Yes","No"))</f>
        <v/>
      </c>
      <c r="AZ276" s="107" t="str">
        <f>IF(InTutoring[[#This Row],[Student Full Name]]=" ","",IF(InTutoring[[#This Row],[Unit 2 Weeks in Tutoring]]&gt;0,"Yes","No"))</f>
        <v/>
      </c>
      <c r="BA276" s="107" t="str">
        <f>IF(InTutoring[[#This Row],[Student Full Name]]=" ","",IF(InTutoring[[#This Row],[Unit 3 Weeks in Tutoring]]&gt;0,"Yes","No"))</f>
        <v/>
      </c>
      <c r="BB276" s="107" t="str">
        <f>IF(InTutoring[[#This Row],[Student Full Name]]=" ","",IF(InTutoring[[#This Row],[Unit 4 Weeks in Tutoring]]&gt;0,"Yes","No"))</f>
        <v/>
      </c>
      <c r="BC276" s="107" t="str">
        <f>IF(InTutoring[[#This Row],[Student Full Name]]=" ","",IF(InTutoring[[#This Row],[Unit 5 Weeks in Tutoring]]&gt;0,"Yes","No"))</f>
        <v/>
      </c>
      <c r="BD276" s="107" t="str">
        <f>IF(InTutoring[[#This Row],[Student Full Name]]=" ","",IF(InTutoring[[#This Row],[Unit 6 Weeks in Tutoring]]&gt;0,"Yes","No"))</f>
        <v/>
      </c>
      <c r="BE27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7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7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7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7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7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7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76" s="107" t="str">
        <f>IF(InTutoring[[#This Row],[Student Full Name]]=" ","",IF(COUNTIF(InTutoring[[#This Row],[Unit 1 Needed Tutoring]:[Unit 6 Needed Tutoring]],"Yes")&gt;0,"Yes","No"))</f>
        <v/>
      </c>
      <c r="BM27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7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77" spans="1:66" ht="14.25" x14ac:dyDescent="0.2">
      <c r="A277" s="40" t="str">
        <f>StudentInfo[[#This Row],[Student Full Name]]</f>
        <v xml:space="preserve"> </v>
      </c>
      <c r="B27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7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Benchmark]]&lt;=Settings!F281),"Yes","No"))))</f>
        <v/>
      </c>
      <c r="D27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7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7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7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7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7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7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7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7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7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7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7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7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7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7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7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7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7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7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7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7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7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7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7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7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7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7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7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7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7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7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7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7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7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7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7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7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7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7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7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7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77" s="107" t="str">
        <f>IF(InTutoring[[#This Row],[Student Full Name]]=" ","",COUNTIF(InTutoring[[#This Row],[BOY Benchmark]:[Unit 1 Post-Test 5]],"Yes"))</f>
        <v/>
      </c>
      <c r="AT277" s="107" t="str">
        <f>IF(InTutoring[[#This Row],[Student Full Name]]=" ","",COUNTIF(InTutoring[[#This Row],[Unit 1 Assessment]:[Unit 2 Post-Test 5]],"Yes"))</f>
        <v/>
      </c>
      <c r="AU277" s="107" t="str">
        <f>IF(InTutoring[[#This Row],[Student Full Name]]=" ","",COUNTIF(InTutoring[[#This Row],[Unit 2 Assessment]:[Unit 3 Post-Test 5]],"Yes"))</f>
        <v/>
      </c>
      <c r="AV277" s="107" t="str">
        <f>IF(InTutoring[[#This Row],[Student Full Name]]=" ","",COUNTIF(InTutoring[[#This Row],[Unit 3 Assessment]:[Unit 4 Post-Test 5]],"Yes"))</f>
        <v/>
      </c>
      <c r="AW277" s="107" t="str">
        <f>IF(InTutoring[[#This Row],[Student Full Name]]=" ","",COUNTIF(InTutoring[[#This Row],[Unit 4 Assessment]:[Unit 5 Post-Test 5]],"Yes"))</f>
        <v/>
      </c>
      <c r="AX277" s="107" t="str">
        <f>IF(InTutoring[[#This Row],[Student Full Name]]=" ","",COUNTIF(InTutoring[[#This Row],[Unit 5 Assessment]:[Unit 6 Post-Test 5]],"Yes"))</f>
        <v/>
      </c>
      <c r="AY277" s="107" t="str">
        <f>IF(InTutoring[[#This Row],[Student Full Name]]=" ","",IF(InTutoring[[#This Row],[Unit 1 Weeks in Tutoring]]&gt;0,"Yes","No"))</f>
        <v/>
      </c>
      <c r="AZ277" s="107" t="str">
        <f>IF(InTutoring[[#This Row],[Student Full Name]]=" ","",IF(InTutoring[[#This Row],[Unit 2 Weeks in Tutoring]]&gt;0,"Yes","No"))</f>
        <v/>
      </c>
      <c r="BA277" s="107" t="str">
        <f>IF(InTutoring[[#This Row],[Student Full Name]]=" ","",IF(InTutoring[[#This Row],[Unit 3 Weeks in Tutoring]]&gt;0,"Yes","No"))</f>
        <v/>
      </c>
      <c r="BB277" s="107" t="str">
        <f>IF(InTutoring[[#This Row],[Student Full Name]]=" ","",IF(InTutoring[[#This Row],[Unit 4 Weeks in Tutoring]]&gt;0,"Yes","No"))</f>
        <v/>
      </c>
      <c r="BC277" s="107" t="str">
        <f>IF(InTutoring[[#This Row],[Student Full Name]]=" ","",IF(InTutoring[[#This Row],[Unit 5 Weeks in Tutoring]]&gt;0,"Yes","No"))</f>
        <v/>
      </c>
      <c r="BD277" s="107" t="str">
        <f>IF(InTutoring[[#This Row],[Student Full Name]]=" ","",IF(InTutoring[[#This Row],[Unit 6 Weeks in Tutoring]]&gt;0,"Yes","No"))</f>
        <v/>
      </c>
      <c r="BE27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7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7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7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7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7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7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77" s="107" t="str">
        <f>IF(InTutoring[[#This Row],[Student Full Name]]=" ","",IF(COUNTIF(InTutoring[[#This Row],[Unit 1 Needed Tutoring]:[Unit 6 Needed Tutoring]],"Yes")&gt;0,"Yes","No"))</f>
        <v/>
      </c>
      <c r="BM27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7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78" spans="1:66" ht="14.25" x14ac:dyDescent="0.2">
      <c r="A278" s="40" t="str">
        <f>StudentInfo[[#This Row],[Student Full Name]]</f>
        <v xml:space="preserve"> </v>
      </c>
      <c r="B27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7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Benchmark]]&lt;=Settings!F282),"Yes","No"))))</f>
        <v/>
      </c>
      <c r="D27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7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7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7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7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7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7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7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7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7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7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7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7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7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7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7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7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7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7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7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7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7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7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7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7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7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7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7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7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7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7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7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7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7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7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7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7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7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7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7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7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78" s="107" t="str">
        <f>IF(InTutoring[[#This Row],[Student Full Name]]=" ","",COUNTIF(InTutoring[[#This Row],[BOY Benchmark]:[Unit 1 Post-Test 5]],"Yes"))</f>
        <v/>
      </c>
      <c r="AT278" s="107" t="str">
        <f>IF(InTutoring[[#This Row],[Student Full Name]]=" ","",COUNTIF(InTutoring[[#This Row],[Unit 1 Assessment]:[Unit 2 Post-Test 5]],"Yes"))</f>
        <v/>
      </c>
      <c r="AU278" s="107" t="str">
        <f>IF(InTutoring[[#This Row],[Student Full Name]]=" ","",COUNTIF(InTutoring[[#This Row],[Unit 2 Assessment]:[Unit 3 Post-Test 5]],"Yes"))</f>
        <v/>
      </c>
      <c r="AV278" s="107" t="str">
        <f>IF(InTutoring[[#This Row],[Student Full Name]]=" ","",COUNTIF(InTutoring[[#This Row],[Unit 3 Assessment]:[Unit 4 Post-Test 5]],"Yes"))</f>
        <v/>
      </c>
      <c r="AW278" s="107" t="str">
        <f>IF(InTutoring[[#This Row],[Student Full Name]]=" ","",COUNTIF(InTutoring[[#This Row],[Unit 4 Assessment]:[Unit 5 Post-Test 5]],"Yes"))</f>
        <v/>
      </c>
      <c r="AX278" s="107" t="str">
        <f>IF(InTutoring[[#This Row],[Student Full Name]]=" ","",COUNTIF(InTutoring[[#This Row],[Unit 5 Assessment]:[Unit 6 Post-Test 5]],"Yes"))</f>
        <v/>
      </c>
      <c r="AY278" s="107" t="str">
        <f>IF(InTutoring[[#This Row],[Student Full Name]]=" ","",IF(InTutoring[[#This Row],[Unit 1 Weeks in Tutoring]]&gt;0,"Yes","No"))</f>
        <v/>
      </c>
      <c r="AZ278" s="107" t="str">
        <f>IF(InTutoring[[#This Row],[Student Full Name]]=" ","",IF(InTutoring[[#This Row],[Unit 2 Weeks in Tutoring]]&gt;0,"Yes","No"))</f>
        <v/>
      </c>
      <c r="BA278" s="107" t="str">
        <f>IF(InTutoring[[#This Row],[Student Full Name]]=" ","",IF(InTutoring[[#This Row],[Unit 3 Weeks in Tutoring]]&gt;0,"Yes","No"))</f>
        <v/>
      </c>
      <c r="BB278" s="107" t="str">
        <f>IF(InTutoring[[#This Row],[Student Full Name]]=" ","",IF(InTutoring[[#This Row],[Unit 4 Weeks in Tutoring]]&gt;0,"Yes","No"))</f>
        <v/>
      </c>
      <c r="BC278" s="107" t="str">
        <f>IF(InTutoring[[#This Row],[Student Full Name]]=" ","",IF(InTutoring[[#This Row],[Unit 5 Weeks in Tutoring]]&gt;0,"Yes","No"))</f>
        <v/>
      </c>
      <c r="BD278" s="107" t="str">
        <f>IF(InTutoring[[#This Row],[Student Full Name]]=" ","",IF(InTutoring[[#This Row],[Unit 6 Weeks in Tutoring]]&gt;0,"Yes","No"))</f>
        <v/>
      </c>
      <c r="BE27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7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7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7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7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7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7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78" s="107" t="str">
        <f>IF(InTutoring[[#This Row],[Student Full Name]]=" ","",IF(COUNTIF(InTutoring[[#This Row],[Unit 1 Needed Tutoring]:[Unit 6 Needed Tutoring]],"Yes")&gt;0,"Yes","No"))</f>
        <v/>
      </c>
      <c r="BM27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7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79" spans="1:66" ht="14.25" x14ac:dyDescent="0.2">
      <c r="A279" s="40" t="str">
        <f>StudentInfo[[#This Row],[Student Full Name]]</f>
        <v xml:space="preserve"> </v>
      </c>
      <c r="B27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7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Benchmark]]&lt;=Settings!F283),"Yes","No"))))</f>
        <v/>
      </c>
      <c r="D27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7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7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7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7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7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7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7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7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7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7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7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7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7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7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7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7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7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7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7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7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7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7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7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7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7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7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7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7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7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7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7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7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7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7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7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7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7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7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7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7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79" s="107" t="str">
        <f>IF(InTutoring[[#This Row],[Student Full Name]]=" ","",COUNTIF(InTutoring[[#This Row],[BOY Benchmark]:[Unit 1 Post-Test 5]],"Yes"))</f>
        <v/>
      </c>
      <c r="AT279" s="107" t="str">
        <f>IF(InTutoring[[#This Row],[Student Full Name]]=" ","",COUNTIF(InTutoring[[#This Row],[Unit 1 Assessment]:[Unit 2 Post-Test 5]],"Yes"))</f>
        <v/>
      </c>
      <c r="AU279" s="107" t="str">
        <f>IF(InTutoring[[#This Row],[Student Full Name]]=" ","",COUNTIF(InTutoring[[#This Row],[Unit 2 Assessment]:[Unit 3 Post-Test 5]],"Yes"))</f>
        <v/>
      </c>
      <c r="AV279" s="107" t="str">
        <f>IF(InTutoring[[#This Row],[Student Full Name]]=" ","",COUNTIF(InTutoring[[#This Row],[Unit 3 Assessment]:[Unit 4 Post-Test 5]],"Yes"))</f>
        <v/>
      </c>
      <c r="AW279" s="107" t="str">
        <f>IF(InTutoring[[#This Row],[Student Full Name]]=" ","",COUNTIF(InTutoring[[#This Row],[Unit 4 Assessment]:[Unit 5 Post-Test 5]],"Yes"))</f>
        <v/>
      </c>
      <c r="AX279" s="107" t="str">
        <f>IF(InTutoring[[#This Row],[Student Full Name]]=" ","",COUNTIF(InTutoring[[#This Row],[Unit 5 Assessment]:[Unit 6 Post-Test 5]],"Yes"))</f>
        <v/>
      </c>
      <c r="AY279" s="107" t="str">
        <f>IF(InTutoring[[#This Row],[Student Full Name]]=" ","",IF(InTutoring[[#This Row],[Unit 1 Weeks in Tutoring]]&gt;0,"Yes","No"))</f>
        <v/>
      </c>
      <c r="AZ279" s="107" t="str">
        <f>IF(InTutoring[[#This Row],[Student Full Name]]=" ","",IF(InTutoring[[#This Row],[Unit 2 Weeks in Tutoring]]&gt;0,"Yes","No"))</f>
        <v/>
      </c>
      <c r="BA279" s="107" t="str">
        <f>IF(InTutoring[[#This Row],[Student Full Name]]=" ","",IF(InTutoring[[#This Row],[Unit 3 Weeks in Tutoring]]&gt;0,"Yes","No"))</f>
        <v/>
      </c>
      <c r="BB279" s="107" t="str">
        <f>IF(InTutoring[[#This Row],[Student Full Name]]=" ","",IF(InTutoring[[#This Row],[Unit 4 Weeks in Tutoring]]&gt;0,"Yes","No"))</f>
        <v/>
      </c>
      <c r="BC279" s="107" t="str">
        <f>IF(InTutoring[[#This Row],[Student Full Name]]=" ","",IF(InTutoring[[#This Row],[Unit 5 Weeks in Tutoring]]&gt;0,"Yes","No"))</f>
        <v/>
      </c>
      <c r="BD279" s="107" t="str">
        <f>IF(InTutoring[[#This Row],[Student Full Name]]=" ","",IF(InTutoring[[#This Row],[Unit 6 Weeks in Tutoring]]&gt;0,"Yes","No"))</f>
        <v/>
      </c>
      <c r="BE27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7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7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7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7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7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7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79" s="107" t="str">
        <f>IF(InTutoring[[#This Row],[Student Full Name]]=" ","",IF(COUNTIF(InTutoring[[#This Row],[Unit 1 Needed Tutoring]:[Unit 6 Needed Tutoring]],"Yes")&gt;0,"Yes","No"))</f>
        <v/>
      </c>
      <c r="BM27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7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80" spans="1:66" ht="14.25" x14ac:dyDescent="0.2">
      <c r="A280" s="40" t="str">
        <f>StudentInfo[[#This Row],[Student Full Name]]</f>
        <v xml:space="preserve"> </v>
      </c>
      <c r="B28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8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Benchmark]]&lt;=Settings!F284),"Yes","No"))))</f>
        <v/>
      </c>
      <c r="D28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8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8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8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8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8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8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8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8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8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8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8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8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8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8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8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8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8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8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8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8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8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8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8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8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8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8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8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8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8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8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8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8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8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8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8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8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8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8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8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8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80" s="107" t="str">
        <f>IF(InTutoring[[#This Row],[Student Full Name]]=" ","",COUNTIF(InTutoring[[#This Row],[BOY Benchmark]:[Unit 1 Post-Test 5]],"Yes"))</f>
        <v/>
      </c>
      <c r="AT280" s="107" t="str">
        <f>IF(InTutoring[[#This Row],[Student Full Name]]=" ","",COUNTIF(InTutoring[[#This Row],[Unit 1 Assessment]:[Unit 2 Post-Test 5]],"Yes"))</f>
        <v/>
      </c>
      <c r="AU280" s="107" t="str">
        <f>IF(InTutoring[[#This Row],[Student Full Name]]=" ","",COUNTIF(InTutoring[[#This Row],[Unit 2 Assessment]:[Unit 3 Post-Test 5]],"Yes"))</f>
        <v/>
      </c>
      <c r="AV280" s="107" t="str">
        <f>IF(InTutoring[[#This Row],[Student Full Name]]=" ","",COUNTIF(InTutoring[[#This Row],[Unit 3 Assessment]:[Unit 4 Post-Test 5]],"Yes"))</f>
        <v/>
      </c>
      <c r="AW280" s="107" t="str">
        <f>IF(InTutoring[[#This Row],[Student Full Name]]=" ","",COUNTIF(InTutoring[[#This Row],[Unit 4 Assessment]:[Unit 5 Post-Test 5]],"Yes"))</f>
        <v/>
      </c>
      <c r="AX280" s="107" t="str">
        <f>IF(InTutoring[[#This Row],[Student Full Name]]=" ","",COUNTIF(InTutoring[[#This Row],[Unit 5 Assessment]:[Unit 6 Post-Test 5]],"Yes"))</f>
        <v/>
      </c>
      <c r="AY280" s="107" t="str">
        <f>IF(InTutoring[[#This Row],[Student Full Name]]=" ","",IF(InTutoring[[#This Row],[Unit 1 Weeks in Tutoring]]&gt;0,"Yes","No"))</f>
        <v/>
      </c>
      <c r="AZ280" s="107" t="str">
        <f>IF(InTutoring[[#This Row],[Student Full Name]]=" ","",IF(InTutoring[[#This Row],[Unit 2 Weeks in Tutoring]]&gt;0,"Yes","No"))</f>
        <v/>
      </c>
      <c r="BA280" s="107" t="str">
        <f>IF(InTutoring[[#This Row],[Student Full Name]]=" ","",IF(InTutoring[[#This Row],[Unit 3 Weeks in Tutoring]]&gt;0,"Yes","No"))</f>
        <v/>
      </c>
      <c r="BB280" s="107" t="str">
        <f>IF(InTutoring[[#This Row],[Student Full Name]]=" ","",IF(InTutoring[[#This Row],[Unit 4 Weeks in Tutoring]]&gt;0,"Yes","No"))</f>
        <v/>
      </c>
      <c r="BC280" s="107" t="str">
        <f>IF(InTutoring[[#This Row],[Student Full Name]]=" ","",IF(InTutoring[[#This Row],[Unit 5 Weeks in Tutoring]]&gt;0,"Yes","No"))</f>
        <v/>
      </c>
      <c r="BD280" s="107" t="str">
        <f>IF(InTutoring[[#This Row],[Student Full Name]]=" ","",IF(InTutoring[[#This Row],[Unit 6 Weeks in Tutoring]]&gt;0,"Yes","No"))</f>
        <v/>
      </c>
      <c r="BE28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8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8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8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8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8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8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80" s="107" t="str">
        <f>IF(InTutoring[[#This Row],[Student Full Name]]=" ","",IF(COUNTIF(InTutoring[[#This Row],[Unit 1 Needed Tutoring]:[Unit 6 Needed Tutoring]],"Yes")&gt;0,"Yes","No"))</f>
        <v/>
      </c>
      <c r="BM28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8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81" spans="1:66" ht="14.25" x14ac:dyDescent="0.2">
      <c r="A281" s="40" t="str">
        <f>StudentInfo[[#This Row],[Student Full Name]]</f>
        <v xml:space="preserve"> </v>
      </c>
      <c r="B28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8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Benchmark]]&lt;=Settings!F285),"Yes","No"))))</f>
        <v/>
      </c>
      <c r="D28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8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8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8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8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8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8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8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8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8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8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8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8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8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8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8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8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8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8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8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8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8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8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8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8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8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8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8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8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8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8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8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8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8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8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8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8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8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8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8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8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81" s="107" t="str">
        <f>IF(InTutoring[[#This Row],[Student Full Name]]=" ","",COUNTIF(InTutoring[[#This Row],[BOY Benchmark]:[Unit 1 Post-Test 5]],"Yes"))</f>
        <v/>
      </c>
      <c r="AT281" s="107" t="str">
        <f>IF(InTutoring[[#This Row],[Student Full Name]]=" ","",COUNTIF(InTutoring[[#This Row],[Unit 1 Assessment]:[Unit 2 Post-Test 5]],"Yes"))</f>
        <v/>
      </c>
      <c r="AU281" s="107" t="str">
        <f>IF(InTutoring[[#This Row],[Student Full Name]]=" ","",COUNTIF(InTutoring[[#This Row],[Unit 2 Assessment]:[Unit 3 Post-Test 5]],"Yes"))</f>
        <v/>
      </c>
      <c r="AV281" s="107" t="str">
        <f>IF(InTutoring[[#This Row],[Student Full Name]]=" ","",COUNTIF(InTutoring[[#This Row],[Unit 3 Assessment]:[Unit 4 Post-Test 5]],"Yes"))</f>
        <v/>
      </c>
      <c r="AW281" s="107" t="str">
        <f>IF(InTutoring[[#This Row],[Student Full Name]]=" ","",COUNTIF(InTutoring[[#This Row],[Unit 4 Assessment]:[Unit 5 Post-Test 5]],"Yes"))</f>
        <v/>
      </c>
      <c r="AX281" s="107" t="str">
        <f>IF(InTutoring[[#This Row],[Student Full Name]]=" ","",COUNTIF(InTutoring[[#This Row],[Unit 5 Assessment]:[Unit 6 Post-Test 5]],"Yes"))</f>
        <v/>
      </c>
      <c r="AY281" s="107" t="str">
        <f>IF(InTutoring[[#This Row],[Student Full Name]]=" ","",IF(InTutoring[[#This Row],[Unit 1 Weeks in Tutoring]]&gt;0,"Yes","No"))</f>
        <v/>
      </c>
      <c r="AZ281" s="107" t="str">
        <f>IF(InTutoring[[#This Row],[Student Full Name]]=" ","",IF(InTutoring[[#This Row],[Unit 2 Weeks in Tutoring]]&gt;0,"Yes","No"))</f>
        <v/>
      </c>
      <c r="BA281" s="107" t="str">
        <f>IF(InTutoring[[#This Row],[Student Full Name]]=" ","",IF(InTutoring[[#This Row],[Unit 3 Weeks in Tutoring]]&gt;0,"Yes","No"))</f>
        <v/>
      </c>
      <c r="BB281" s="107" t="str">
        <f>IF(InTutoring[[#This Row],[Student Full Name]]=" ","",IF(InTutoring[[#This Row],[Unit 4 Weeks in Tutoring]]&gt;0,"Yes","No"))</f>
        <v/>
      </c>
      <c r="BC281" s="107" t="str">
        <f>IF(InTutoring[[#This Row],[Student Full Name]]=" ","",IF(InTutoring[[#This Row],[Unit 5 Weeks in Tutoring]]&gt;0,"Yes","No"))</f>
        <v/>
      </c>
      <c r="BD281" s="107" t="str">
        <f>IF(InTutoring[[#This Row],[Student Full Name]]=" ","",IF(InTutoring[[#This Row],[Unit 6 Weeks in Tutoring]]&gt;0,"Yes","No"))</f>
        <v/>
      </c>
      <c r="BE28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8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8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8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8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8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8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81" s="107" t="str">
        <f>IF(InTutoring[[#This Row],[Student Full Name]]=" ","",IF(COUNTIF(InTutoring[[#This Row],[Unit 1 Needed Tutoring]:[Unit 6 Needed Tutoring]],"Yes")&gt;0,"Yes","No"))</f>
        <v/>
      </c>
      <c r="BM28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8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82" spans="1:66" ht="14.25" x14ac:dyDescent="0.2">
      <c r="A282" s="40" t="str">
        <f>StudentInfo[[#This Row],[Student Full Name]]</f>
        <v xml:space="preserve"> </v>
      </c>
      <c r="B28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8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Benchmark]]&lt;=Settings!F286),"Yes","No"))))</f>
        <v/>
      </c>
      <c r="D28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8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8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8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8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8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8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8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8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8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8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8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8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8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8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8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8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8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8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8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8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8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8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8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8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8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8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8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8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8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8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8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8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8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8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8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8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8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8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8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8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82" s="107" t="str">
        <f>IF(InTutoring[[#This Row],[Student Full Name]]=" ","",COUNTIF(InTutoring[[#This Row],[BOY Benchmark]:[Unit 1 Post-Test 5]],"Yes"))</f>
        <v/>
      </c>
      <c r="AT282" s="107" t="str">
        <f>IF(InTutoring[[#This Row],[Student Full Name]]=" ","",COUNTIF(InTutoring[[#This Row],[Unit 1 Assessment]:[Unit 2 Post-Test 5]],"Yes"))</f>
        <v/>
      </c>
      <c r="AU282" s="107" t="str">
        <f>IF(InTutoring[[#This Row],[Student Full Name]]=" ","",COUNTIF(InTutoring[[#This Row],[Unit 2 Assessment]:[Unit 3 Post-Test 5]],"Yes"))</f>
        <v/>
      </c>
      <c r="AV282" s="107" t="str">
        <f>IF(InTutoring[[#This Row],[Student Full Name]]=" ","",COUNTIF(InTutoring[[#This Row],[Unit 3 Assessment]:[Unit 4 Post-Test 5]],"Yes"))</f>
        <v/>
      </c>
      <c r="AW282" s="107" t="str">
        <f>IF(InTutoring[[#This Row],[Student Full Name]]=" ","",COUNTIF(InTutoring[[#This Row],[Unit 4 Assessment]:[Unit 5 Post-Test 5]],"Yes"))</f>
        <v/>
      </c>
      <c r="AX282" s="107" t="str">
        <f>IF(InTutoring[[#This Row],[Student Full Name]]=" ","",COUNTIF(InTutoring[[#This Row],[Unit 5 Assessment]:[Unit 6 Post-Test 5]],"Yes"))</f>
        <v/>
      </c>
      <c r="AY282" s="107" t="str">
        <f>IF(InTutoring[[#This Row],[Student Full Name]]=" ","",IF(InTutoring[[#This Row],[Unit 1 Weeks in Tutoring]]&gt;0,"Yes","No"))</f>
        <v/>
      </c>
      <c r="AZ282" s="107" t="str">
        <f>IF(InTutoring[[#This Row],[Student Full Name]]=" ","",IF(InTutoring[[#This Row],[Unit 2 Weeks in Tutoring]]&gt;0,"Yes","No"))</f>
        <v/>
      </c>
      <c r="BA282" s="107" t="str">
        <f>IF(InTutoring[[#This Row],[Student Full Name]]=" ","",IF(InTutoring[[#This Row],[Unit 3 Weeks in Tutoring]]&gt;0,"Yes","No"))</f>
        <v/>
      </c>
      <c r="BB282" s="107" t="str">
        <f>IF(InTutoring[[#This Row],[Student Full Name]]=" ","",IF(InTutoring[[#This Row],[Unit 4 Weeks in Tutoring]]&gt;0,"Yes","No"))</f>
        <v/>
      </c>
      <c r="BC282" s="107" t="str">
        <f>IF(InTutoring[[#This Row],[Student Full Name]]=" ","",IF(InTutoring[[#This Row],[Unit 5 Weeks in Tutoring]]&gt;0,"Yes","No"))</f>
        <v/>
      </c>
      <c r="BD282" s="107" t="str">
        <f>IF(InTutoring[[#This Row],[Student Full Name]]=" ","",IF(InTutoring[[#This Row],[Unit 6 Weeks in Tutoring]]&gt;0,"Yes","No"))</f>
        <v/>
      </c>
      <c r="BE28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8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8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8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8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8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8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82" s="107" t="str">
        <f>IF(InTutoring[[#This Row],[Student Full Name]]=" ","",IF(COUNTIF(InTutoring[[#This Row],[Unit 1 Needed Tutoring]:[Unit 6 Needed Tutoring]],"Yes")&gt;0,"Yes","No"))</f>
        <v/>
      </c>
      <c r="BM28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8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83" spans="1:66" ht="14.25" x14ac:dyDescent="0.2">
      <c r="A283" s="40" t="str">
        <f>StudentInfo[[#This Row],[Student Full Name]]</f>
        <v xml:space="preserve"> </v>
      </c>
      <c r="B28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8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Benchmark]]&lt;=Settings!F287),"Yes","No"))))</f>
        <v/>
      </c>
      <c r="D28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8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8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8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8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8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8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8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8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8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8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8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8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8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8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8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8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8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8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8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8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8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8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8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8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8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8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8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8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8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8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8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8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8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8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8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8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8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8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8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8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83" s="107" t="str">
        <f>IF(InTutoring[[#This Row],[Student Full Name]]=" ","",COUNTIF(InTutoring[[#This Row],[BOY Benchmark]:[Unit 1 Post-Test 5]],"Yes"))</f>
        <v/>
      </c>
      <c r="AT283" s="107" t="str">
        <f>IF(InTutoring[[#This Row],[Student Full Name]]=" ","",COUNTIF(InTutoring[[#This Row],[Unit 1 Assessment]:[Unit 2 Post-Test 5]],"Yes"))</f>
        <v/>
      </c>
      <c r="AU283" s="107" t="str">
        <f>IF(InTutoring[[#This Row],[Student Full Name]]=" ","",COUNTIF(InTutoring[[#This Row],[Unit 2 Assessment]:[Unit 3 Post-Test 5]],"Yes"))</f>
        <v/>
      </c>
      <c r="AV283" s="107" t="str">
        <f>IF(InTutoring[[#This Row],[Student Full Name]]=" ","",COUNTIF(InTutoring[[#This Row],[Unit 3 Assessment]:[Unit 4 Post-Test 5]],"Yes"))</f>
        <v/>
      </c>
      <c r="AW283" s="107" t="str">
        <f>IF(InTutoring[[#This Row],[Student Full Name]]=" ","",COUNTIF(InTutoring[[#This Row],[Unit 4 Assessment]:[Unit 5 Post-Test 5]],"Yes"))</f>
        <v/>
      </c>
      <c r="AX283" s="107" t="str">
        <f>IF(InTutoring[[#This Row],[Student Full Name]]=" ","",COUNTIF(InTutoring[[#This Row],[Unit 5 Assessment]:[Unit 6 Post-Test 5]],"Yes"))</f>
        <v/>
      </c>
      <c r="AY283" s="107" t="str">
        <f>IF(InTutoring[[#This Row],[Student Full Name]]=" ","",IF(InTutoring[[#This Row],[Unit 1 Weeks in Tutoring]]&gt;0,"Yes","No"))</f>
        <v/>
      </c>
      <c r="AZ283" s="107" t="str">
        <f>IF(InTutoring[[#This Row],[Student Full Name]]=" ","",IF(InTutoring[[#This Row],[Unit 2 Weeks in Tutoring]]&gt;0,"Yes","No"))</f>
        <v/>
      </c>
      <c r="BA283" s="107" t="str">
        <f>IF(InTutoring[[#This Row],[Student Full Name]]=" ","",IF(InTutoring[[#This Row],[Unit 3 Weeks in Tutoring]]&gt;0,"Yes","No"))</f>
        <v/>
      </c>
      <c r="BB283" s="107" t="str">
        <f>IF(InTutoring[[#This Row],[Student Full Name]]=" ","",IF(InTutoring[[#This Row],[Unit 4 Weeks in Tutoring]]&gt;0,"Yes","No"))</f>
        <v/>
      </c>
      <c r="BC283" s="107" t="str">
        <f>IF(InTutoring[[#This Row],[Student Full Name]]=" ","",IF(InTutoring[[#This Row],[Unit 5 Weeks in Tutoring]]&gt;0,"Yes","No"))</f>
        <v/>
      </c>
      <c r="BD283" s="107" t="str">
        <f>IF(InTutoring[[#This Row],[Student Full Name]]=" ","",IF(InTutoring[[#This Row],[Unit 6 Weeks in Tutoring]]&gt;0,"Yes","No"))</f>
        <v/>
      </c>
      <c r="BE28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8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8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8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8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8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8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83" s="107" t="str">
        <f>IF(InTutoring[[#This Row],[Student Full Name]]=" ","",IF(COUNTIF(InTutoring[[#This Row],[Unit 1 Needed Tutoring]:[Unit 6 Needed Tutoring]],"Yes")&gt;0,"Yes","No"))</f>
        <v/>
      </c>
      <c r="BM28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8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84" spans="1:66" ht="14.25" x14ac:dyDescent="0.2">
      <c r="A284" s="40" t="str">
        <f>StudentInfo[[#This Row],[Student Full Name]]</f>
        <v xml:space="preserve"> </v>
      </c>
      <c r="B28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8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Benchmark]]&lt;=Settings!F288),"Yes","No"))))</f>
        <v/>
      </c>
      <c r="D28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8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8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8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8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8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8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8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8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8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8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8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8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8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8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8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8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8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8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8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8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8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8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8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8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8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8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8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8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8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8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8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8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8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8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8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8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8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8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8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8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84" s="107" t="str">
        <f>IF(InTutoring[[#This Row],[Student Full Name]]=" ","",COUNTIF(InTutoring[[#This Row],[BOY Benchmark]:[Unit 1 Post-Test 5]],"Yes"))</f>
        <v/>
      </c>
      <c r="AT284" s="107" t="str">
        <f>IF(InTutoring[[#This Row],[Student Full Name]]=" ","",COUNTIF(InTutoring[[#This Row],[Unit 1 Assessment]:[Unit 2 Post-Test 5]],"Yes"))</f>
        <v/>
      </c>
      <c r="AU284" s="107" t="str">
        <f>IF(InTutoring[[#This Row],[Student Full Name]]=" ","",COUNTIF(InTutoring[[#This Row],[Unit 2 Assessment]:[Unit 3 Post-Test 5]],"Yes"))</f>
        <v/>
      </c>
      <c r="AV284" s="107" t="str">
        <f>IF(InTutoring[[#This Row],[Student Full Name]]=" ","",COUNTIF(InTutoring[[#This Row],[Unit 3 Assessment]:[Unit 4 Post-Test 5]],"Yes"))</f>
        <v/>
      </c>
      <c r="AW284" s="107" t="str">
        <f>IF(InTutoring[[#This Row],[Student Full Name]]=" ","",COUNTIF(InTutoring[[#This Row],[Unit 4 Assessment]:[Unit 5 Post-Test 5]],"Yes"))</f>
        <v/>
      </c>
      <c r="AX284" s="107" t="str">
        <f>IF(InTutoring[[#This Row],[Student Full Name]]=" ","",COUNTIF(InTutoring[[#This Row],[Unit 5 Assessment]:[Unit 6 Post-Test 5]],"Yes"))</f>
        <v/>
      </c>
      <c r="AY284" s="107" t="str">
        <f>IF(InTutoring[[#This Row],[Student Full Name]]=" ","",IF(InTutoring[[#This Row],[Unit 1 Weeks in Tutoring]]&gt;0,"Yes","No"))</f>
        <v/>
      </c>
      <c r="AZ284" s="107" t="str">
        <f>IF(InTutoring[[#This Row],[Student Full Name]]=" ","",IF(InTutoring[[#This Row],[Unit 2 Weeks in Tutoring]]&gt;0,"Yes","No"))</f>
        <v/>
      </c>
      <c r="BA284" s="107" t="str">
        <f>IF(InTutoring[[#This Row],[Student Full Name]]=" ","",IF(InTutoring[[#This Row],[Unit 3 Weeks in Tutoring]]&gt;0,"Yes","No"))</f>
        <v/>
      </c>
      <c r="BB284" s="107" t="str">
        <f>IF(InTutoring[[#This Row],[Student Full Name]]=" ","",IF(InTutoring[[#This Row],[Unit 4 Weeks in Tutoring]]&gt;0,"Yes","No"))</f>
        <v/>
      </c>
      <c r="BC284" s="107" t="str">
        <f>IF(InTutoring[[#This Row],[Student Full Name]]=" ","",IF(InTutoring[[#This Row],[Unit 5 Weeks in Tutoring]]&gt;0,"Yes","No"))</f>
        <v/>
      </c>
      <c r="BD284" s="107" t="str">
        <f>IF(InTutoring[[#This Row],[Student Full Name]]=" ","",IF(InTutoring[[#This Row],[Unit 6 Weeks in Tutoring]]&gt;0,"Yes","No"))</f>
        <v/>
      </c>
      <c r="BE28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8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8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8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8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8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8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84" s="107" t="str">
        <f>IF(InTutoring[[#This Row],[Student Full Name]]=" ","",IF(COUNTIF(InTutoring[[#This Row],[Unit 1 Needed Tutoring]:[Unit 6 Needed Tutoring]],"Yes")&gt;0,"Yes","No"))</f>
        <v/>
      </c>
      <c r="BM28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8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85" spans="1:66" ht="14.25" x14ac:dyDescent="0.2">
      <c r="A285" s="40" t="str">
        <f>StudentInfo[[#This Row],[Student Full Name]]</f>
        <v xml:space="preserve"> </v>
      </c>
      <c r="B28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8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Benchmark]]&lt;=Settings!F289),"Yes","No"))))</f>
        <v/>
      </c>
      <c r="D28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8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8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8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8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8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8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8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8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8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8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8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8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8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8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8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8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8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8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8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8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8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8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8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8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8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8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8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8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8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8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8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8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8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8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8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8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8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8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8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8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85" s="107" t="str">
        <f>IF(InTutoring[[#This Row],[Student Full Name]]=" ","",COUNTIF(InTutoring[[#This Row],[BOY Benchmark]:[Unit 1 Post-Test 5]],"Yes"))</f>
        <v/>
      </c>
      <c r="AT285" s="107" t="str">
        <f>IF(InTutoring[[#This Row],[Student Full Name]]=" ","",COUNTIF(InTutoring[[#This Row],[Unit 1 Assessment]:[Unit 2 Post-Test 5]],"Yes"))</f>
        <v/>
      </c>
      <c r="AU285" s="107" t="str">
        <f>IF(InTutoring[[#This Row],[Student Full Name]]=" ","",COUNTIF(InTutoring[[#This Row],[Unit 2 Assessment]:[Unit 3 Post-Test 5]],"Yes"))</f>
        <v/>
      </c>
      <c r="AV285" s="107" t="str">
        <f>IF(InTutoring[[#This Row],[Student Full Name]]=" ","",COUNTIF(InTutoring[[#This Row],[Unit 3 Assessment]:[Unit 4 Post-Test 5]],"Yes"))</f>
        <v/>
      </c>
      <c r="AW285" s="107" t="str">
        <f>IF(InTutoring[[#This Row],[Student Full Name]]=" ","",COUNTIF(InTutoring[[#This Row],[Unit 4 Assessment]:[Unit 5 Post-Test 5]],"Yes"))</f>
        <v/>
      </c>
      <c r="AX285" s="107" t="str">
        <f>IF(InTutoring[[#This Row],[Student Full Name]]=" ","",COUNTIF(InTutoring[[#This Row],[Unit 5 Assessment]:[Unit 6 Post-Test 5]],"Yes"))</f>
        <v/>
      </c>
      <c r="AY285" s="107" t="str">
        <f>IF(InTutoring[[#This Row],[Student Full Name]]=" ","",IF(InTutoring[[#This Row],[Unit 1 Weeks in Tutoring]]&gt;0,"Yes","No"))</f>
        <v/>
      </c>
      <c r="AZ285" s="107" t="str">
        <f>IF(InTutoring[[#This Row],[Student Full Name]]=" ","",IF(InTutoring[[#This Row],[Unit 2 Weeks in Tutoring]]&gt;0,"Yes","No"))</f>
        <v/>
      </c>
      <c r="BA285" s="107" t="str">
        <f>IF(InTutoring[[#This Row],[Student Full Name]]=" ","",IF(InTutoring[[#This Row],[Unit 3 Weeks in Tutoring]]&gt;0,"Yes","No"))</f>
        <v/>
      </c>
      <c r="BB285" s="107" t="str">
        <f>IF(InTutoring[[#This Row],[Student Full Name]]=" ","",IF(InTutoring[[#This Row],[Unit 4 Weeks in Tutoring]]&gt;0,"Yes","No"))</f>
        <v/>
      </c>
      <c r="BC285" s="107" t="str">
        <f>IF(InTutoring[[#This Row],[Student Full Name]]=" ","",IF(InTutoring[[#This Row],[Unit 5 Weeks in Tutoring]]&gt;0,"Yes","No"))</f>
        <v/>
      </c>
      <c r="BD285" s="107" t="str">
        <f>IF(InTutoring[[#This Row],[Student Full Name]]=" ","",IF(InTutoring[[#This Row],[Unit 6 Weeks in Tutoring]]&gt;0,"Yes","No"))</f>
        <v/>
      </c>
      <c r="BE28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8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8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8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8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8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8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85" s="107" t="str">
        <f>IF(InTutoring[[#This Row],[Student Full Name]]=" ","",IF(COUNTIF(InTutoring[[#This Row],[Unit 1 Needed Tutoring]:[Unit 6 Needed Tutoring]],"Yes")&gt;0,"Yes","No"))</f>
        <v/>
      </c>
      <c r="BM28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8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86" spans="1:66" ht="14.25" x14ac:dyDescent="0.2">
      <c r="A286" s="40" t="str">
        <f>StudentInfo[[#This Row],[Student Full Name]]</f>
        <v xml:space="preserve"> </v>
      </c>
      <c r="B28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8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Benchmark]]&lt;=Settings!F290),"Yes","No"))))</f>
        <v/>
      </c>
      <c r="D28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8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8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8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8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8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8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8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8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8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8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8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8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8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8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8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8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8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8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8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8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8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8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8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8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8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8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8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8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8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8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8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8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8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8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8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8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8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8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8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8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86" s="107" t="str">
        <f>IF(InTutoring[[#This Row],[Student Full Name]]=" ","",COUNTIF(InTutoring[[#This Row],[BOY Benchmark]:[Unit 1 Post-Test 5]],"Yes"))</f>
        <v/>
      </c>
      <c r="AT286" s="107" t="str">
        <f>IF(InTutoring[[#This Row],[Student Full Name]]=" ","",COUNTIF(InTutoring[[#This Row],[Unit 1 Assessment]:[Unit 2 Post-Test 5]],"Yes"))</f>
        <v/>
      </c>
      <c r="AU286" s="107" t="str">
        <f>IF(InTutoring[[#This Row],[Student Full Name]]=" ","",COUNTIF(InTutoring[[#This Row],[Unit 2 Assessment]:[Unit 3 Post-Test 5]],"Yes"))</f>
        <v/>
      </c>
      <c r="AV286" s="107" t="str">
        <f>IF(InTutoring[[#This Row],[Student Full Name]]=" ","",COUNTIF(InTutoring[[#This Row],[Unit 3 Assessment]:[Unit 4 Post-Test 5]],"Yes"))</f>
        <v/>
      </c>
      <c r="AW286" s="107" t="str">
        <f>IF(InTutoring[[#This Row],[Student Full Name]]=" ","",COUNTIF(InTutoring[[#This Row],[Unit 4 Assessment]:[Unit 5 Post-Test 5]],"Yes"))</f>
        <v/>
      </c>
      <c r="AX286" s="107" t="str">
        <f>IF(InTutoring[[#This Row],[Student Full Name]]=" ","",COUNTIF(InTutoring[[#This Row],[Unit 5 Assessment]:[Unit 6 Post-Test 5]],"Yes"))</f>
        <v/>
      </c>
      <c r="AY286" s="107" t="str">
        <f>IF(InTutoring[[#This Row],[Student Full Name]]=" ","",IF(InTutoring[[#This Row],[Unit 1 Weeks in Tutoring]]&gt;0,"Yes","No"))</f>
        <v/>
      </c>
      <c r="AZ286" s="107" t="str">
        <f>IF(InTutoring[[#This Row],[Student Full Name]]=" ","",IF(InTutoring[[#This Row],[Unit 2 Weeks in Tutoring]]&gt;0,"Yes","No"))</f>
        <v/>
      </c>
      <c r="BA286" s="107" t="str">
        <f>IF(InTutoring[[#This Row],[Student Full Name]]=" ","",IF(InTutoring[[#This Row],[Unit 3 Weeks in Tutoring]]&gt;0,"Yes","No"))</f>
        <v/>
      </c>
      <c r="BB286" s="107" t="str">
        <f>IF(InTutoring[[#This Row],[Student Full Name]]=" ","",IF(InTutoring[[#This Row],[Unit 4 Weeks in Tutoring]]&gt;0,"Yes","No"))</f>
        <v/>
      </c>
      <c r="BC286" s="107" t="str">
        <f>IF(InTutoring[[#This Row],[Student Full Name]]=" ","",IF(InTutoring[[#This Row],[Unit 5 Weeks in Tutoring]]&gt;0,"Yes","No"))</f>
        <v/>
      </c>
      <c r="BD286" s="107" t="str">
        <f>IF(InTutoring[[#This Row],[Student Full Name]]=" ","",IF(InTutoring[[#This Row],[Unit 6 Weeks in Tutoring]]&gt;0,"Yes","No"))</f>
        <v/>
      </c>
      <c r="BE28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8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8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8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8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8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8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86" s="107" t="str">
        <f>IF(InTutoring[[#This Row],[Student Full Name]]=" ","",IF(COUNTIF(InTutoring[[#This Row],[Unit 1 Needed Tutoring]:[Unit 6 Needed Tutoring]],"Yes")&gt;0,"Yes","No"))</f>
        <v/>
      </c>
      <c r="BM28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8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87" spans="1:66" ht="14.25" x14ac:dyDescent="0.2">
      <c r="A287" s="40" t="str">
        <f>StudentInfo[[#This Row],[Student Full Name]]</f>
        <v xml:space="preserve"> </v>
      </c>
      <c r="B28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8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Benchmark]]&lt;=Settings!F291),"Yes","No"))))</f>
        <v/>
      </c>
      <c r="D28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8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8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8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8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8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8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8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8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8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8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8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8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8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8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8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8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8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8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8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8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8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8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8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8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8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8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8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8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8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8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8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8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8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8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8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8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8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8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8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8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87" s="107" t="str">
        <f>IF(InTutoring[[#This Row],[Student Full Name]]=" ","",COUNTIF(InTutoring[[#This Row],[BOY Benchmark]:[Unit 1 Post-Test 5]],"Yes"))</f>
        <v/>
      </c>
      <c r="AT287" s="107" t="str">
        <f>IF(InTutoring[[#This Row],[Student Full Name]]=" ","",COUNTIF(InTutoring[[#This Row],[Unit 1 Assessment]:[Unit 2 Post-Test 5]],"Yes"))</f>
        <v/>
      </c>
      <c r="AU287" s="107" t="str">
        <f>IF(InTutoring[[#This Row],[Student Full Name]]=" ","",COUNTIF(InTutoring[[#This Row],[Unit 2 Assessment]:[Unit 3 Post-Test 5]],"Yes"))</f>
        <v/>
      </c>
      <c r="AV287" s="107" t="str">
        <f>IF(InTutoring[[#This Row],[Student Full Name]]=" ","",COUNTIF(InTutoring[[#This Row],[Unit 3 Assessment]:[Unit 4 Post-Test 5]],"Yes"))</f>
        <v/>
      </c>
      <c r="AW287" s="107" t="str">
        <f>IF(InTutoring[[#This Row],[Student Full Name]]=" ","",COUNTIF(InTutoring[[#This Row],[Unit 4 Assessment]:[Unit 5 Post-Test 5]],"Yes"))</f>
        <v/>
      </c>
      <c r="AX287" s="107" t="str">
        <f>IF(InTutoring[[#This Row],[Student Full Name]]=" ","",COUNTIF(InTutoring[[#This Row],[Unit 5 Assessment]:[Unit 6 Post-Test 5]],"Yes"))</f>
        <v/>
      </c>
      <c r="AY287" s="107" t="str">
        <f>IF(InTutoring[[#This Row],[Student Full Name]]=" ","",IF(InTutoring[[#This Row],[Unit 1 Weeks in Tutoring]]&gt;0,"Yes","No"))</f>
        <v/>
      </c>
      <c r="AZ287" s="107" t="str">
        <f>IF(InTutoring[[#This Row],[Student Full Name]]=" ","",IF(InTutoring[[#This Row],[Unit 2 Weeks in Tutoring]]&gt;0,"Yes","No"))</f>
        <v/>
      </c>
      <c r="BA287" s="107" t="str">
        <f>IF(InTutoring[[#This Row],[Student Full Name]]=" ","",IF(InTutoring[[#This Row],[Unit 3 Weeks in Tutoring]]&gt;0,"Yes","No"))</f>
        <v/>
      </c>
      <c r="BB287" s="107" t="str">
        <f>IF(InTutoring[[#This Row],[Student Full Name]]=" ","",IF(InTutoring[[#This Row],[Unit 4 Weeks in Tutoring]]&gt;0,"Yes","No"))</f>
        <v/>
      </c>
      <c r="BC287" s="107" t="str">
        <f>IF(InTutoring[[#This Row],[Student Full Name]]=" ","",IF(InTutoring[[#This Row],[Unit 5 Weeks in Tutoring]]&gt;0,"Yes","No"))</f>
        <v/>
      </c>
      <c r="BD287" s="107" t="str">
        <f>IF(InTutoring[[#This Row],[Student Full Name]]=" ","",IF(InTutoring[[#This Row],[Unit 6 Weeks in Tutoring]]&gt;0,"Yes","No"))</f>
        <v/>
      </c>
      <c r="BE28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8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8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8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8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8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8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87" s="107" t="str">
        <f>IF(InTutoring[[#This Row],[Student Full Name]]=" ","",IF(COUNTIF(InTutoring[[#This Row],[Unit 1 Needed Tutoring]:[Unit 6 Needed Tutoring]],"Yes")&gt;0,"Yes","No"))</f>
        <v/>
      </c>
      <c r="BM28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8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88" spans="1:66" ht="14.25" x14ac:dyDescent="0.2">
      <c r="A288" s="40" t="str">
        <f>StudentInfo[[#This Row],[Student Full Name]]</f>
        <v xml:space="preserve"> </v>
      </c>
      <c r="B28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8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Benchmark]]&lt;=Settings!F292),"Yes","No"))))</f>
        <v/>
      </c>
      <c r="D28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8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8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8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8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8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8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8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8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8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8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8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8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8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8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8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8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8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8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8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8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8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8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8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8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8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8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8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8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8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8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8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8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8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8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8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8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8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8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8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8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88" s="107" t="str">
        <f>IF(InTutoring[[#This Row],[Student Full Name]]=" ","",COUNTIF(InTutoring[[#This Row],[BOY Benchmark]:[Unit 1 Post-Test 5]],"Yes"))</f>
        <v/>
      </c>
      <c r="AT288" s="107" t="str">
        <f>IF(InTutoring[[#This Row],[Student Full Name]]=" ","",COUNTIF(InTutoring[[#This Row],[Unit 1 Assessment]:[Unit 2 Post-Test 5]],"Yes"))</f>
        <v/>
      </c>
      <c r="AU288" s="107" t="str">
        <f>IF(InTutoring[[#This Row],[Student Full Name]]=" ","",COUNTIF(InTutoring[[#This Row],[Unit 2 Assessment]:[Unit 3 Post-Test 5]],"Yes"))</f>
        <v/>
      </c>
      <c r="AV288" s="107" t="str">
        <f>IF(InTutoring[[#This Row],[Student Full Name]]=" ","",COUNTIF(InTutoring[[#This Row],[Unit 3 Assessment]:[Unit 4 Post-Test 5]],"Yes"))</f>
        <v/>
      </c>
      <c r="AW288" s="107" t="str">
        <f>IF(InTutoring[[#This Row],[Student Full Name]]=" ","",COUNTIF(InTutoring[[#This Row],[Unit 4 Assessment]:[Unit 5 Post-Test 5]],"Yes"))</f>
        <v/>
      </c>
      <c r="AX288" s="107" t="str">
        <f>IF(InTutoring[[#This Row],[Student Full Name]]=" ","",COUNTIF(InTutoring[[#This Row],[Unit 5 Assessment]:[Unit 6 Post-Test 5]],"Yes"))</f>
        <v/>
      </c>
      <c r="AY288" s="107" t="str">
        <f>IF(InTutoring[[#This Row],[Student Full Name]]=" ","",IF(InTutoring[[#This Row],[Unit 1 Weeks in Tutoring]]&gt;0,"Yes","No"))</f>
        <v/>
      </c>
      <c r="AZ288" s="107" t="str">
        <f>IF(InTutoring[[#This Row],[Student Full Name]]=" ","",IF(InTutoring[[#This Row],[Unit 2 Weeks in Tutoring]]&gt;0,"Yes","No"))</f>
        <v/>
      </c>
      <c r="BA288" s="107" t="str">
        <f>IF(InTutoring[[#This Row],[Student Full Name]]=" ","",IF(InTutoring[[#This Row],[Unit 3 Weeks in Tutoring]]&gt;0,"Yes","No"))</f>
        <v/>
      </c>
      <c r="BB288" s="107" t="str">
        <f>IF(InTutoring[[#This Row],[Student Full Name]]=" ","",IF(InTutoring[[#This Row],[Unit 4 Weeks in Tutoring]]&gt;0,"Yes","No"))</f>
        <v/>
      </c>
      <c r="BC288" s="107" t="str">
        <f>IF(InTutoring[[#This Row],[Student Full Name]]=" ","",IF(InTutoring[[#This Row],[Unit 5 Weeks in Tutoring]]&gt;0,"Yes","No"))</f>
        <v/>
      </c>
      <c r="BD288" s="107" t="str">
        <f>IF(InTutoring[[#This Row],[Student Full Name]]=" ","",IF(InTutoring[[#This Row],[Unit 6 Weeks in Tutoring]]&gt;0,"Yes","No"))</f>
        <v/>
      </c>
      <c r="BE28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8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8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8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8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8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8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88" s="107" t="str">
        <f>IF(InTutoring[[#This Row],[Student Full Name]]=" ","",IF(COUNTIF(InTutoring[[#This Row],[Unit 1 Needed Tutoring]:[Unit 6 Needed Tutoring]],"Yes")&gt;0,"Yes","No"))</f>
        <v/>
      </c>
      <c r="BM28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8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89" spans="1:66" ht="14.25" x14ac:dyDescent="0.2">
      <c r="A289" s="40" t="str">
        <f>StudentInfo[[#This Row],[Student Full Name]]</f>
        <v xml:space="preserve"> </v>
      </c>
      <c r="B28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8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Benchmark]]&lt;=Settings!F293),"Yes","No"))))</f>
        <v/>
      </c>
      <c r="D28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8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8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8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8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8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8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8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8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8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8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8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8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8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8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8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8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8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8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8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8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8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8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8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8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8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8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8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8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8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8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8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8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8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8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8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8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8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8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8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8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89" s="107" t="str">
        <f>IF(InTutoring[[#This Row],[Student Full Name]]=" ","",COUNTIF(InTutoring[[#This Row],[BOY Benchmark]:[Unit 1 Post-Test 5]],"Yes"))</f>
        <v/>
      </c>
      <c r="AT289" s="107" t="str">
        <f>IF(InTutoring[[#This Row],[Student Full Name]]=" ","",COUNTIF(InTutoring[[#This Row],[Unit 1 Assessment]:[Unit 2 Post-Test 5]],"Yes"))</f>
        <v/>
      </c>
      <c r="AU289" s="107" t="str">
        <f>IF(InTutoring[[#This Row],[Student Full Name]]=" ","",COUNTIF(InTutoring[[#This Row],[Unit 2 Assessment]:[Unit 3 Post-Test 5]],"Yes"))</f>
        <v/>
      </c>
      <c r="AV289" s="107" t="str">
        <f>IF(InTutoring[[#This Row],[Student Full Name]]=" ","",COUNTIF(InTutoring[[#This Row],[Unit 3 Assessment]:[Unit 4 Post-Test 5]],"Yes"))</f>
        <v/>
      </c>
      <c r="AW289" s="107" t="str">
        <f>IF(InTutoring[[#This Row],[Student Full Name]]=" ","",COUNTIF(InTutoring[[#This Row],[Unit 4 Assessment]:[Unit 5 Post-Test 5]],"Yes"))</f>
        <v/>
      </c>
      <c r="AX289" s="107" t="str">
        <f>IF(InTutoring[[#This Row],[Student Full Name]]=" ","",COUNTIF(InTutoring[[#This Row],[Unit 5 Assessment]:[Unit 6 Post-Test 5]],"Yes"))</f>
        <v/>
      </c>
      <c r="AY289" s="107" t="str">
        <f>IF(InTutoring[[#This Row],[Student Full Name]]=" ","",IF(InTutoring[[#This Row],[Unit 1 Weeks in Tutoring]]&gt;0,"Yes","No"))</f>
        <v/>
      </c>
      <c r="AZ289" s="107" t="str">
        <f>IF(InTutoring[[#This Row],[Student Full Name]]=" ","",IF(InTutoring[[#This Row],[Unit 2 Weeks in Tutoring]]&gt;0,"Yes","No"))</f>
        <v/>
      </c>
      <c r="BA289" s="107" t="str">
        <f>IF(InTutoring[[#This Row],[Student Full Name]]=" ","",IF(InTutoring[[#This Row],[Unit 3 Weeks in Tutoring]]&gt;0,"Yes","No"))</f>
        <v/>
      </c>
      <c r="BB289" s="107" t="str">
        <f>IF(InTutoring[[#This Row],[Student Full Name]]=" ","",IF(InTutoring[[#This Row],[Unit 4 Weeks in Tutoring]]&gt;0,"Yes","No"))</f>
        <v/>
      </c>
      <c r="BC289" s="107" t="str">
        <f>IF(InTutoring[[#This Row],[Student Full Name]]=" ","",IF(InTutoring[[#This Row],[Unit 5 Weeks in Tutoring]]&gt;0,"Yes","No"))</f>
        <v/>
      </c>
      <c r="BD289" s="107" t="str">
        <f>IF(InTutoring[[#This Row],[Student Full Name]]=" ","",IF(InTutoring[[#This Row],[Unit 6 Weeks in Tutoring]]&gt;0,"Yes","No"))</f>
        <v/>
      </c>
      <c r="BE28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8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8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8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8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8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8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89" s="107" t="str">
        <f>IF(InTutoring[[#This Row],[Student Full Name]]=" ","",IF(COUNTIF(InTutoring[[#This Row],[Unit 1 Needed Tutoring]:[Unit 6 Needed Tutoring]],"Yes")&gt;0,"Yes","No"))</f>
        <v/>
      </c>
      <c r="BM28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8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90" spans="1:66" ht="14.25" x14ac:dyDescent="0.2">
      <c r="A290" s="40" t="str">
        <f>StudentInfo[[#This Row],[Student Full Name]]</f>
        <v xml:space="preserve"> </v>
      </c>
      <c r="B29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9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Benchmark]]&lt;=Settings!F294),"Yes","No"))))</f>
        <v/>
      </c>
      <c r="D29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9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9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9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9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9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9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9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9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9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9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9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9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9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9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9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9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9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9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9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9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9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9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9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9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9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9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9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9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9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9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9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9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9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9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9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9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9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9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9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9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90" s="107" t="str">
        <f>IF(InTutoring[[#This Row],[Student Full Name]]=" ","",COUNTIF(InTutoring[[#This Row],[BOY Benchmark]:[Unit 1 Post-Test 5]],"Yes"))</f>
        <v/>
      </c>
      <c r="AT290" s="107" t="str">
        <f>IF(InTutoring[[#This Row],[Student Full Name]]=" ","",COUNTIF(InTutoring[[#This Row],[Unit 1 Assessment]:[Unit 2 Post-Test 5]],"Yes"))</f>
        <v/>
      </c>
      <c r="AU290" s="107" t="str">
        <f>IF(InTutoring[[#This Row],[Student Full Name]]=" ","",COUNTIF(InTutoring[[#This Row],[Unit 2 Assessment]:[Unit 3 Post-Test 5]],"Yes"))</f>
        <v/>
      </c>
      <c r="AV290" s="107" t="str">
        <f>IF(InTutoring[[#This Row],[Student Full Name]]=" ","",COUNTIF(InTutoring[[#This Row],[Unit 3 Assessment]:[Unit 4 Post-Test 5]],"Yes"))</f>
        <v/>
      </c>
      <c r="AW290" s="107" t="str">
        <f>IF(InTutoring[[#This Row],[Student Full Name]]=" ","",COUNTIF(InTutoring[[#This Row],[Unit 4 Assessment]:[Unit 5 Post-Test 5]],"Yes"))</f>
        <v/>
      </c>
      <c r="AX290" s="107" t="str">
        <f>IF(InTutoring[[#This Row],[Student Full Name]]=" ","",COUNTIF(InTutoring[[#This Row],[Unit 5 Assessment]:[Unit 6 Post-Test 5]],"Yes"))</f>
        <v/>
      </c>
      <c r="AY290" s="107" t="str">
        <f>IF(InTutoring[[#This Row],[Student Full Name]]=" ","",IF(InTutoring[[#This Row],[Unit 1 Weeks in Tutoring]]&gt;0,"Yes","No"))</f>
        <v/>
      </c>
      <c r="AZ290" s="107" t="str">
        <f>IF(InTutoring[[#This Row],[Student Full Name]]=" ","",IF(InTutoring[[#This Row],[Unit 2 Weeks in Tutoring]]&gt;0,"Yes","No"))</f>
        <v/>
      </c>
      <c r="BA290" s="107" t="str">
        <f>IF(InTutoring[[#This Row],[Student Full Name]]=" ","",IF(InTutoring[[#This Row],[Unit 3 Weeks in Tutoring]]&gt;0,"Yes","No"))</f>
        <v/>
      </c>
      <c r="BB290" s="107" t="str">
        <f>IF(InTutoring[[#This Row],[Student Full Name]]=" ","",IF(InTutoring[[#This Row],[Unit 4 Weeks in Tutoring]]&gt;0,"Yes","No"))</f>
        <v/>
      </c>
      <c r="BC290" s="107" t="str">
        <f>IF(InTutoring[[#This Row],[Student Full Name]]=" ","",IF(InTutoring[[#This Row],[Unit 5 Weeks in Tutoring]]&gt;0,"Yes","No"))</f>
        <v/>
      </c>
      <c r="BD290" s="107" t="str">
        <f>IF(InTutoring[[#This Row],[Student Full Name]]=" ","",IF(InTutoring[[#This Row],[Unit 6 Weeks in Tutoring]]&gt;0,"Yes","No"))</f>
        <v/>
      </c>
      <c r="BE29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9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9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9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9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9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9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90" s="107" t="str">
        <f>IF(InTutoring[[#This Row],[Student Full Name]]=" ","",IF(COUNTIF(InTutoring[[#This Row],[Unit 1 Needed Tutoring]:[Unit 6 Needed Tutoring]],"Yes")&gt;0,"Yes","No"))</f>
        <v/>
      </c>
      <c r="BM29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9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91" spans="1:66" ht="14.25" x14ac:dyDescent="0.2">
      <c r="A291" s="40" t="str">
        <f>StudentInfo[[#This Row],[Student Full Name]]</f>
        <v xml:space="preserve"> </v>
      </c>
      <c r="B29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9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Benchmark]]&lt;=Settings!F295),"Yes","No"))))</f>
        <v/>
      </c>
      <c r="D29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9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9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9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9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9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9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9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9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9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9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9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9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9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9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9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9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9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9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9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9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9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9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9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9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9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9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9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9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9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9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9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9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9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9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9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9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9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9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9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9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91" s="107" t="str">
        <f>IF(InTutoring[[#This Row],[Student Full Name]]=" ","",COUNTIF(InTutoring[[#This Row],[BOY Benchmark]:[Unit 1 Post-Test 5]],"Yes"))</f>
        <v/>
      </c>
      <c r="AT291" s="107" t="str">
        <f>IF(InTutoring[[#This Row],[Student Full Name]]=" ","",COUNTIF(InTutoring[[#This Row],[Unit 1 Assessment]:[Unit 2 Post-Test 5]],"Yes"))</f>
        <v/>
      </c>
      <c r="AU291" s="107" t="str">
        <f>IF(InTutoring[[#This Row],[Student Full Name]]=" ","",COUNTIF(InTutoring[[#This Row],[Unit 2 Assessment]:[Unit 3 Post-Test 5]],"Yes"))</f>
        <v/>
      </c>
      <c r="AV291" s="107" t="str">
        <f>IF(InTutoring[[#This Row],[Student Full Name]]=" ","",COUNTIF(InTutoring[[#This Row],[Unit 3 Assessment]:[Unit 4 Post-Test 5]],"Yes"))</f>
        <v/>
      </c>
      <c r="AW291" s="107" t="str">
        <f>IF(InTutoring[[#This Row],[Student Full Name]]=" ","",COUNTIF(InTutoring[[#This Row],[Unit 4 Assessment]:[Unit 5 Post-Test 5]],"Yes"))</f>
        <v/>
      </c>
      <c r="AX291" s="107" t="str">
        <f>IF(InTutoring[[#This Row],[Student Full Name]]=" ","",COUNTIF(InTutoring[[#This Row],[Unit 5 Assessment]:[Unit 6 Post-Test 5]],"Yes"))</f>
        <v/>
      </c>
      <c r="AY291" s="107" t="str">
        <f>IF(InTutoring[[#This Row],[Student Full Name]]=" ","",IF(InTutoring[[#This Row],[Unit 1 Weeks in Tutoring]]&gt;0,"Yes","No"))</f>
        <v/>
      </c>
      <c r="AZ291" s="107" t="str">
        <f>IF(InTutoring[[#This Row],[Student Full Name]]=" ","",IF(InTutoring[[#This Row],[Unit 2 Weeks in Tutoring]]&gt;0,"Yes","No"))</f>
        <v/>
      </c>
      <c r="BA291" s="107" t="str">
        <f>IF(InTutoring[[#This Row],[Student Full Name]]=" ","",IF(InTutoring[[#This Row],[Unit 3 Weeks in Tutoring]]&gt;0,"Yes","No"))</f>
        <v/>
      </c>
      <c r="BB291" s="107" t="str">
        <f>IF(InTutoring[[#This Row],[Student Full Name]]=" ","",IF(InTutoring[[#This Row],[Unit 4 Weeks in Tutoring]]&gt;0,"Yes","No"))</f>
        <v/>
      </c>
      <c r="BC291" s="107" t="str">
        <f>IF(InTutoring[[#This Row],[Student Full Name]]=" ","",IF(InTutoring[[#This Row],[Unit 5 Weeks in Tutoring]]&gt;0,"Yes","No"))</f>
        <v/>
      </c>
      <c r="BD291" s="107" t="str">
        <f>IF(InTutoring[[#This Row],[Student Full Name]]=" ","",IF(InTutoring[[#This Row],[Unit 6 Weeks in Tutoring]]&gt;0,"Yes","No"))</f>
        <v/>
      </c>
      <c r="BE29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9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9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9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9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9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9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91" s="107" t="str">
        <f>IF(InTutoring[[#This Row],[Student Full Name]]=" ","",IF(COUNTIF(InTutoring[[#This Row],[Unit 1 Needed Tutoring]:[Unit 6 Needed Tutoring]],"Yes")&gt;0,"Yes","No"))</f>
        <v/>
      </c>
      <c r="BM29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9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92" spans="1:66" ht="14.25" x14ac:dyDescent="0.2">
      <c r="A292" s="40" t="str">
        <f>StudentInfo[[#This Row],[Student Full Name]]</f>
        <v xml:space="preserve"> </v>
      </c>
      <c r="B29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9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Benchmark]]&lt;=Settings!F296),"Yes","No"))))</f>
        <v/>
      </c>
      <c r="D29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9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9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9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9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9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9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9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9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9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9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9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9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9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9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9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9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9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9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9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9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9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9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9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9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9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9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9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9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9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9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9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9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9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9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9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9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9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9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9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9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92" s="107" t="str">
        <f>IF(InTutoring[[#This Row],[Student Full Name]]=" ","",COUNTIF(InTutoring[[#This Row],[BOY Benchmark]:[Unit 1 Post-Test 5]],"Yes"))</f>
        <v/>
      </c>
      <c r="AT292" s="107" t="str">
        <f>IF(InTutoring[[#This Row],[Student Full Name]]=" ","",COUNTIF(InTutoring[[#This Row],[Unit 1 Assessment]:[Unit 2 Post-Test 5]],"Yes"))</f>
        <v/>
      </c>
      <c r="AU292" s="107" t="str">
        <f>IF(InTutoring[[#This Row],[Student Full Name]]=" ","",COUNTIF(InTutoring[[#This Row],[Unit 2 Assessment]:[Unit 3 Post-Test 5]],"Yes"))</f>
        <v/>
      </c>
      <c r="AV292" s="107" t="str">
        <f>IF(InTutoring[[#This Row],[Student Full Name]]=" ","",COUNTIF(InTutoring[[#This Row],[Unit 3 Assessment]:[Unit 4 Post-Test 5]],"Yes"))</f>
        <v/>
      </c>
      <c r="AW292" s="107" t="str">
        <f>IF(InTutoring[[#This Row],[Student Full Name]]=" ","",COUNTIF(InTutoring[[#This Row],[Unit 4 Assessment]:[Unit 5 Post-Test 5]],"Yes"))</f>
        <v/>
      </c>
      <c r="AX292" s="107" t="str">
        <f>IF(InTutoring[[#This Row],[Student Full Name]]=" ","",COUNTIF(InTutoring[[#This Row],[Unit 5 Assessment]:[Unit 6 Post-Test 5]],"Yes"))</f>
        <v/>
      </c>
      <c r="AY292" s="107" t="str">
        <f>IF(InTutoring[[#This Row],[Student Full Name]]=" ","",IF(InTutoring[[#This Row],[Unit 1 Weeks in Tutoring]]&gt;0,"Yes","No"))</f>
        <v/>
      </c>
      <c r="AZ292" s="107" t="str">
        <f>IF(InTutoring[[#This Row],[Student Full Name]]=" ","",IF(InTutoring[[#This Row],[Unit 2 Weeks in Tutoring]]&gt;0,"Yes","No"))</f>
        <v/>
      </c>
      <c r="BA292" s="107" t="str">
        <f>IF(InTutoring[[#This Row],[Student Full Name]]=" ","",IF(InTutoring[[#This Row],[Unit 3 Weeks in Tutoring]]&gt;0,"Yes","No"))</f>
        <v/>
      </c>
      <c r="BB292" s="107" t="str">
        <f>IF(InTutoring[[#This Row],[Student Full Name]]=" ","",IF(InTutoring[[#This Row],[Unit 4 Weeks in Tutoring]]&gt;0,"Yes","No"))</f>
        <v/>
      </c>
      <c r="BC292" s="107" t="str">
        <f>IF(InTutoring[[#This Row],[Student Full Name]]=" ","",IF(InTutoring[[#This Row],[Unit 5 Weeks in Tutoring]]&gt;0,"Yes","No"))</f>
        <v/>
      </c>
      <c r="BD292" s="107" t="str">
        <f>IF(InTutoring[[#This Row],[Student Full Name]]=" ","",IF(InTutoring[[#This Row],[Unit 6 Weeks in Tutoring]]&gt;0,"Yes","No"))</f>
        <v/>
      </c>
      <c r="BE29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9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9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9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9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9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9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92" s="107" t="str">
        <f>IF(InTutoring[[#This Row],[Student Full Name]]=" ","",IF(COUNTIF(InTutoring[[#This Row],[Unit 1 Needed Tutoring]:[Unit 6 Needed Tutoring]],"Yes")&gt;0,"Yes","No"))</f>
        <v/>
      </c>
      <c r="BM29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9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93" spans="1:66" ht="14.25" x14ac:dyDescent="0.2">
      <c r="A293" s="40" t="str">
        <f>StudentInfo[[#This Row],[Student Full Name]]</f>
        <v xml:space="preserve"> </v>
      </c>
      <c r="B29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9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Benchmark]]&lt;=Settings!F297),"Yes","No"))))</f>
        <v/>
      </c>
      <c r="D29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9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9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9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9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9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9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9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9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9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9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9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9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9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9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9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9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9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9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9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9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9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9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9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9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9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9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9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9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9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9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9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9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9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9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9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9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9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9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9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9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93" s="107" t="str">
        <f>IF(InTutoring[[#This Row],[Student Full Name]]=" ","",COUNTIF(InTutoring[[#This Row],[BOY Benchmark]:[Unit 1 Post-Test 5]],"Yes"))</f>
        <v/>
      </c>
      <c r="AT293" s="107" t="str">
        <f>IF(InTutoring[[#This Row],[Student Full Name]]=" ","",COUNTIF(InTutoring[[#This Row],[Unit 1 Assessment]:[Unit 2 Post-Test 5]],"Yes"))</f>
        <v/>
      </c>
      <c r="AU293" s="107" t="str">
        <f>IF(InTutoring[[#This Row],[Student Full Name]]=" ","",COUNTIF(InTutoring[[#This Row],[Unit 2 Assessment]:[Unit 3 Post-Test 5]],"Yes"))</f>
        <v/>
      </c>
      <c r="AV293" s="107" t="str">
        <f>IF(InTutoring[[#This Row],[Student Full Name]]=" ","",COUNTIF(InTutoring[[#This Row],[Unit 3 Assessment]:[Unit 4 Post-Test 5]],"Yes"))</f>
        <v/>
      </c>
      <c r="AW293" s="107" t="str">
        <f>IF(InTutoring[[#This Row],[Student Full Name]]=" ","",COUNTIF(InTutoring[[#This Row],[Unit 4 Assessment]:[Unit 5 Post-Test 5]],"Yes"))</f>
        <v/>
      </c>
      <c r="AX293" s="107" t="str">
        <f>IF(InTutoring[[#This Row],[Student Full Name]]=" ","",COUNTIF(InTutoring[[#This Row],[Unit 5 Assessment]:[Unit 6 Post-Test 5]],"Yes"))</f>
        <v/>
      </c>
      <c r="AY293" s="107" t="str">
        <f>IF(InTutoring[[#This Row],[Student Full Name]]=" ","",IF(InTutoring[[#This Row],[Unit 1 Weeks in Tutoring]]&gt;0,"Yes","No"))</f>
        <v/>
      </c>
      <c r="AZ293" s="107" t="str">
        <f>IF(InTutoring[[#This Row],[Student Full Name]]=" ","",IF(InTutoring[[#This Row],[Unit 2 Weeks in Tutoring]]&gt;0,"Yes","No"))</f>
        <v/>
      </c>
      <c r="BA293" s="107" t="str">
        <f>IF(InTutoring[[#This Row],[Student Full Name]]=" ","",IF(InTutoring[[#This Row],[Unit 3 Weeks in Tutoring]]&gt;0,"Yes","No"))</f>
        <v/>
      </c>
      <c r="BB293" s="107" t="str">
        <f>IF(InTutoring[[#This Row],[Student Full Name]]=" ","",IF(InTutoring[[#This Row],[Unit 4 Weeks in Tutoring]]&gt;0,"Yes","No"))</f>
        <v/>
      </c>
      <c r="BC293" s="107" t="str">
        <f>IF(InTutoring[[#This Row],[Student Full Name]]=" ","",IF(InTutoring[[#This Row],[Unit 5 Weeks in Tutoring]]&gt;0,"Yes","No"))</f>
        <v/>
      </c>
      <c r="BD293" s="107" t="str">
        <f>IF(InTutoring[[#This Row],[Student Full Name]]=" ","",IF(InTutoring[[#This Row],[Unit 6 Weeks in Tutoring]]&gt;0,"Yes","No"))</f>
        <v/>
      </c>
      <c r="BE29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9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9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9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9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9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9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93" s="107" t="str">
        <f>IF(InTutoring[[#This Row],[Student Full Name]]=" ","",IF(COUNTIF(InTutoring[[#This Row],[Unit 1 Needed Tutoring]:[Unit 6 Needed Tutoring]],"Yes")&gt;0,"Yes","No"))</f>
        <v/>
      </c>
      <c r="BM29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9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94" spans="1:66" ht="14.25" x14ac:dyDescent="0.2">
      <c r="A294" s="40" t="str">
        <f>StudentInfo[[#This Row],[Student Full Name]]</f>
        <v xml:space="preserve"> </v>
      </c>
      <c r="B29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9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Benchmark]]&lt;=Settings!F298),"Yes","No"))))</f>
        <v/>
      </c>
      <c r="D29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9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9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9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9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9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9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9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9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9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9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9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9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9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9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9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9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9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9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9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9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9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9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9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9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9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9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9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9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9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9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9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9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9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9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9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9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9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9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9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9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94" s="107" t="str">
        <f>IF(InTutoring[[#This Row],[Student Full Name]]=" ","",COUNTIF(InTutoring[[#This Row],[BOY Benchmark]:[Unit 1 Post-Test 5]],"Yes"))</f>
        <v/>
      </c>
      <c r="AT294" s="107" t="str">
        <f>IF(InTutoring[[#This Row],[Student Full Name]]=" ","",COUNTIF(InTutoring[[#This Row],[Unit 1 Assessment]:[Unit 2 Post-Test 5]],"Yes"))</f>
        <v/>
      </c>
      <c r="AU294" s="107" t="str">
        <f>IF(InTutoring[[#This Row],[Student Full Name]]=" ","",COUNTIF(InTutoring[[#This Row],[Unit 2 Assessment]:[Unit 3 Post-Test 5]],"Yes"))</f>
        <v/>
      </c>
      <c r="AV294" s="107" t="str">
        <f>IF(InTutoring[[#This Row],[Student Full Name]]=" ","",COUNTIF(InTutoring[[#This Row],[Unit 3 Assessment]:[Unit 4 Post-Test 5]],"Yes"))</f>
        <v/>
      </c>
      <c r="AW294" s="107" t="str">
        <f>IF(InTutoring[[#This Row],[Student Full Name]]=" ","",COUNTIF(InTutoring[[#This Row],[Unit 4 Assessment]:[Unit 5 Post-Test 5]],"Yes"))</f>
        <v/>
      </c>
      <c r="AX294" s="107" t="str">
        <f>IF(InTutoring[[#This Row],[Student Full Name]]=" ","",COUNTIF(InTutoring[[#This Row],[Unit 5 Assessment]:[Unit 6 Post-Test 5]],"Yes"))</f>
        <v/>
      </c>
      <c r="AY294" s="107" t="str">
        <f>IF(InTutoring[[#This Row],[Student Full Name]]=" ","",IF(InTutoring[[#This Row],[Unit 1 Weeks in Tutoring]]&gt;0,"Yes","No"))</f>
        <v/>
      </c>
      <c r="AZ294" s="107" t="str">
        <f>IF(InTutoring[[#This Row],[Student Full Name]]=" ","",IF(InTutoring[[#This Row],[Unit 2 Weeks in Tutoring]]&gt;0,"Yes","No"))</f>
        <v/>
      </c>
      <c r="BA294" s="107" t="str">
        <f>IF(InTutoring[[#This Row],[Student Full Name]]=" ","",IF(InTutoring[[#This Row],[Unit 3 Weeks in Tutoring]]&gt;0,"Yes","No"))</f>
        <v/>
      </c>
      <c r="BB294" s="107" t="str">
        <f>IF(InTutoring[[#This Row],[Student Full Name]]=" ","",IF(InTutoring[[#This Row],[Unit 4 Weeks in Tutoring]]&gt;0,"Yes","No"))</f>
        <v/>
      </c>
      <c r="BC294" s="107" t="str">
        <f>IF(InTutoring[[#This Row],[Student Full Name]]=" ","",IF(InTutoring[[#This Row],[Unit 5 Weeks in Tutoring]]&gt;0,"Yes","No"))</f>
        <v/>
      </c>
      <c r="BD294" s="107" t="str">
        <f>IF(InTutoring[[#This Row],[Student Full Name]]=" ","",IF(InTutoring[[#This Row],[Unit 6 Weeks in Tutoring]]&gt;0,"Yes","No"))</f>
        <v/>
      </c>
      <c r="BE29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9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9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9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9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9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9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94" s="107" t="str">
        <f>IF(InTutoring[[#This Row],[Student Full Name]]=" ","",IF(COUNTIF(InTutoring[[#This Row],[Unit 1 Needed Tutoring]:[Unit 6 Needed Tutoring]],"Yes")&gt;0,"Yes","No"))</f>
        <v/>
      </c>
      <c r="BM29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9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95" spans="1:66" ht="14.25" x14ac:dyDescent="0.2">
      <c r="A295" s="40" t="str">
        <f>StudentInfo[[#This Row],[Student Full Name]]</f>
        <v xml:space="preserve"> </v>
      </c>
      <c r="B29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9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Benchmark]]&lt;=Settings!F299),"Yes","No"))))</f>
        <v/>
      </c>
      <c r="D29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9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9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9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9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9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9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9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9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9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9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9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9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9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9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9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9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9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9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9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9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9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9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9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9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9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9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9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9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9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9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9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9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9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9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9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9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9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9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9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9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95" s="107" t="str">
        <f>IF(InTutoring[[#This Row],[Student Full Name]]=" ","",COUNTIF(InTutoring[[#This Row],[BOY Benchmark]:[Unit 1 Post-Test 5]],"Yes"))</f>
        <v/>
      </c>
      <c r="AT295" s="107" t="str">
        <f>IF(InTutoring[[#This Row],[Student Full Name]]=" ","",COUNTIF(InTutoring[[#This Row],[Unit 1 Assessment]:[Unit 2 Post-Test 5]],"Yes"))</f>
        <v/>
      </c>
      <c r="AU295" s="107" t="str">
        <f>IF(InTutoring[[#This Row],[Student Full Name]]=" ","",COUNTIF(InTutoring[[#This Row],[Unit 2 Assessment]:[Unit 3 Post-Test 5]],"Yes"))</f>
        <v/>
      </c>
      <c r="AV295" s="107" t="str">
        <f>IF(InTutoring[[#This Row],[Student Full Name]]=" ","",COUNTIF(InTutoring[[#This Row],[Unit 3 Assessment]:[Unit 4 Post-Test 5]],"Yes"))</f>
        <v/>
      </c>
      <c r="AW295" s="107" t="str">
        <f>IF(InTutoring[[#This Row],[Student Full Name]]=" ","",COUNTIF(InTutoring[[#This Row],[Unit 4 Assessment]:[Unit 5 Post-Test 5]],"Yes"))</f>
        <v/>
      </c>
      <c r="AX295" s="107" t="str">
        <f>IF(InTutoring[[#This Row],[Student Full Name]]=" ","",COUNTIF(InTutoring[[#This Row],[Unit 5 Assessment]:[Unit 6 Post-Test 5]],"Yes"))</f>
        <v/>
      </c>
      <c r="AY295" s="107" t="str">
        <f>IF(InTutoring[[#This Row],[Student Full Name]]=" ","",IF(InTutoring[[#This Row],[Unit 1 Weeks in Tutoring]]&gt;0,"Yes","No"))</f>
        <v/>
      </c>
      <c r="AZ295" s="107" t="str">
        <f>IF(InTutoring[[#This Row],[Student Full Name]]=" ","",IF(InTutoring[[#This Row],[Unit 2 Weeks in Tutoring]]&gt;0,"Yes","No"))</f>
        <v/>
      </c>
      <c r="BA295" s="107" t="str">
        <f>IF(InTutoring[[#This Row],[Student Full Name]]=" ","",IF(InTutoring[[#This Row],[Unit 3 Weeks in Tutoring]]&gt;0,"Yes","No"))</f>
        <v/>
      </c>
      <c r="BB295" s="107" t="str">
        <f>IF(InTutoring[[#This Row],[Student Full Name]]=" ","",IF(InTutoring[[#This Row],[Unit 4 Weeks in Tutoring]]&gt;0,"Yes","No"))</f>
        <v/>
      </c>
      <c r="BC295" s="107" t="str">
        <f>IF(InTutoring[[#This Row],[Student Full Name]]=" ","",IF(InTutoring[[#This Row],[Unit 5 Weeks in Tutoring]]&gt;0,"Yes","No"))</f>
        <v/>
      </c>
      <c r="BD295" s="107" t="str">
        <f>IF(InTutoring[[#This Row],[Student Full Name]]=" ","",IF(InTutoring[[#This Row],[Unit 6 Weeks in Tutoring]]&gt;0,"Yes","No"))</f>
        <v/>
      </c>
      <c r="BE29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9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9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9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9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9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9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95" s="107" t="str">
        <f>IF(InTutoring[[#This Row],[Student Full Name]]=" ","",IF(COUNTIF(InTutoring[[#This Row],[Unit 1 Needed Tutoring]:[Unit 6 Needed Tutoring]],"Yes")&gt;0,"Yes","No"))</f>
        <v/>
      </c>
      <c r="BM29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9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96" spans="1:66" ht="14.25" x14ac:dyDescent="0.2">
      <c r="A296" s="40" t="str">
        <f>StudentInfo[[#This Row],[Student Full Name]]</f>
        <v xml:space="preserve"> </v>
      </c>
      <c r="B29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9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Benchmark]]&lt;=Settings!F300),"Yes","No"))))</f>
        <v/>
      </c>
      <c r="D29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9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9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9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9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9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9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9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9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9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9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9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9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9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9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9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9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9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9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9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9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9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9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9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9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9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9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9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9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9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9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9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9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9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9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9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9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9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9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9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9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96" s="107" t="str">
        <f>IF(InTutoring[[#This Row],[Student Full Name]]=" ","",COUNTIF(InTutoring[[#This Row],[BOY Benchmark]:[Unit 1 Post-Test 5]],"Yes"))</f>
        <v/>
      </c>
      <c r="AT296" s="107" t="str">
        <f>IF(InTutoring[[#This Row],[Student Full Name]]=" ","",COUNTIF(InTutoring[[#This Row],[Unit 1 Assessment]:[Unit 2 Post-Test 5]],"Yes"))</f>
        <v/>
      </c>
      <c r="AU296" s="107" t="str">
        <f>IF(InTutoring[[#This Row],[Student Full Name]]=" ","",COUNTIF(InTutoring[[#This Row],[Unit 2 Assessment]:[Unit 3 Post-Test 5]],"Yes"))</f>
        <v/>
      </c>
      <c r="AV296" s="107" t="str">
        <f>IF(InTutoring[[#This Row],[Student Full Name]]=" ","",COUNTIF(InTutoring[[#This Row],[Unit 3 Assessment]:[Unit 4 Post-Test 5]],"Yes"))</f>
        <v/>
      </c>
      <c r="AW296" s="107" t="str">
        <f>IF(InTutoring[[#This Row],[Student Full Name]]=" ","",COUNTIF(InTutoring[[#This Row],[Unit 4 Assessment]:[Unit 5 Post-Test 5]],"Yes"))</f>
        <v/>
      </c>
      <c r="AX296" s="107" t="str">
        <f>IF(InTutoring[[#This Row],[Student Full Name]]=" ","",COUNTIF(InTutoring[[#This Row],[Unit 5 Assessment]:[Unit 6 Post-Test 5]],"Yes"))</f>
        <v/>
      </c>
      <c r="AY296" s="107" t="str">
        <f>IF(InTutoring[[#This Row],[Student Full Name]]=" ","",IF(InTutoring[[#This Row],[Unit 1 Weeks in Tutoring]]&gt;0,"Yes","No"))</f>
        <v/>
      </c>
      <c r="AZ296" s="107" t="str">
        <f>IF(InTutoring[[#This Row],[Student Full Name]]=" ","",IF(InTutoring[[#This Row],[Unit 2 Weeks in Tutoring]]&gt;0,"Yes","No"))</f>
        <v/>
      </c>
      <c r="BA296" s="107" t="str">
        <f>IF(InTutoring[[#This Row],[Student Full Name]]=" ","",IF(InTutoring[[#This Row],[Unit 3 Weeks in Tutoring]]&gt;0,"Yes","No"))</f>
        <v/>
      </c>
      <c r="BB296" s="107" t="str">
        <f>IF(InTutoring[[#This Row],[Student Full Name]]=" ","",IF(InTutoring[[#This Row],[Unit 4 Weeks in Tutoring]]&gt;0,"Yes","No"))</f>
        <v/>
      </c>
      <c r="BC296" s="107" t="str">
        <f>IF(InTutoring[[#This Row],[Student Full Name]]=" ","",IF(InTutoring[[#This Row],[Unit 5 Weeks in Tutoring]]&gt;0,"Yes","No"))</f>
        <v/>
      </c>
      <c r="BD296" s="107" t="str">
        <f>IF(InTutoring[[#This Row],[Student Full Name]]=" ","",IF(InTutoring[[#This Row],[Unit 6 Weeks in Tutoring]]&gt;0,"Yes","No"))</f>
        <v/>
      </c>
      <c r="BE29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9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9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9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9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9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9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96" s="107" t="str">
        <f>IF(InTutoring[[#This Row],[Student Full Name]]=" ","",IF(COUNTIF(InTutoring[[#This Row],[Unit 1 Needed Tutoring]:[Unit 6 Needed Tutoring]],"Yes")&gt;0,"Yes","No"))</f>
        <v/>
      </c>
      <c r="BM29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9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97" spans="1:66" ht="14.25" x14ac:dyDescent="0.2">
      <c r="A297" s="40" t="str">
        <f>StudentInfo[[#This Row],[Student Full Name]]</f>
        <v xml:space="preserve"> </v>
      </c>
      <c r="B29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9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Benchmark]]&lt;=Settings!F301),"Yes","No"))))</f>
        <v/>
      </c>
      <c r="D29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9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9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9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9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9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9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9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9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9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9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9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9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9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9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9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9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9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9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9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9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9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9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9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9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9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9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9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9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9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9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9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9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9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9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9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9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9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9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9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9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97" s="107" t="str">
        <f>IF(InTutoring[[#This Row],[Student Full Name]]=" ","",COUNTIF(InTutoring[[#This Row],[BOY Benchmark]:[Unit 1 Post-Test 5]],"Yes"))</f>
        <v/>
      </c>
      <c r="AT297" s="107" t="str">
        <f>IF(InTutoring[[#This Row],[Student Full Name]]=" ","",COUNTIF(InTutoring[[#This Row],[Unit 1 Assessment]:[Unit 2 Post-Test 5]],"Yes"))</f>
        <v/>
      </c>
      <c r="AU297" s="107" t="str">
        <f>IF(InTutoring[[#This Row],[Student Full Name]]=" ","",COUNTIF(InTutoring[[#This Row],[Unit 2 Assessment]:[Unit 3 Post-Test 5]],"Yes"))</f>
        <v/>
      </c>
      <c r="AV297" s="107" t="str">
        <f>IF(InTutoring[[#This Row],[Student Full Name]]=" ","",COUNTIF(InTutoring[[#This Row],[Unit 3 Assessment]:[Unit 4 Post-Test 5]],"Yes"))</f>
        <v/>
      </c>
      <c r="AW297" s="107" t="str">
        <f>IF(InTutoring[[#This Row],[Student Full Name]]=" ","",COUNTIF(InTutoring[[#This Row],[Unit 4 Assessment]:[Unit 5 Post-Test 5]],"Yes"))</f>
        <v/>
      </c>
      <c r="AX297" s="107" t="str">
        <f>IF(InTutoring[[#This Row],[Student Full Name]]=" ","",COUNTIF(InTutoring[[#This Row],[Unit 5 Assessment]:[Unit 6 Post-Test 5]],"Yes"))</f>
        <v/>
      </c>
      <c r="AY297" s="107" t="str">
        <f>IF(InTutoring[[#This Row],[Student Full Name]]=" ","",IF(InTutoring[[#This Row],[Unit 1 Weeks in Tutoring]]&gt;0,"Yes","No"))</f>
        <v/>
      </c>
      <c r="AZ297" s="107" t="str">
        <f>IF(InTutoring[[#This Row],[Student Full Name]]=" ","",IF(InTutoring[[#This Row],[Unit 2 Weeks in Tutoring]]&gt;0,"Yes","No"))</f>
        <v/>
      </c>
      <c r="BA297" s="107" t="str">
        <f>IF(InTutoring[[#This Row],[Student Full Name]]=" ","",IF(InTutoring[[#This Row],[Unit 3 Weeks in Tutoring]]&gt;0,"Yes","No"))</f>
        <v/>
      </c>
      <c r="BB297" s="107" t="str">
        <f>IF(InTutoring[[#This Row],[Student Full Name]]=" ","",IF(InTutoring[[#This Row],[Unit 4 Weeks in Tutoring]]&gt;0,"Yes","No"))</f>
        <v/>
      </c>
      <c r="BC297" s="107" t="str">
        <f>IF(InTutoring[[#This Row],[Student Full Name]]=" ","",IF(InTutoring[[#This Row],[Unit 5 Weeks in Tutoring]]&gt;0,"Yes","No"))</f>
        <v/>
      </c>
      <c r="BD297" s="107" t="str">
        <f>IF(InTutoring[[#This Row],[Student Full Name]]=" ","",IF(InTutoring[[#This Row],[Unit 6 Weeks in Tutoring]]&gt;0,"Yes","No"))</f>
        <v/>
      </c>
      <c r="BE29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9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9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9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9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9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9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97" s="107" t="str">
        <f>IF(InTutoring[[#This Row],[Student Full Name]]=" ","",IF(COUNTIF(InTutoring[[#This Row],[Unit 1 Needed Tutoring]:[Unit 6 Needed Tutoring]],"Yes")&gt;0,"Yes","No"))</f>
        <v/>
      </c>
      <c r="BM29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9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98" spans="1:66" ht="14.25" x14ac:dyDescent="0.2">
      <c r="A298" s="40" t="str">
        <f>StudentInfo[[#This Row],[Student Full Name]]</f>
        <v xml:space="preserve"> </v>
      </c>
      <c r="B29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9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Benchmark]]&lt;=Settings!F302),"Yes","No"))))</f>
        <v/>
      </c>
      <c r="D29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9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9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9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9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9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9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9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9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9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9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9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9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9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9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9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9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9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9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9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9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9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9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9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9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9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9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9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9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9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9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9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9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9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9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9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9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9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9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9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9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98" s="107" t="str">
        <f>IF(InTutoring[[#This Row],[Student Full Name]]=" ","",COUNTIF(InTutoring[[#This Row],[BOY Benchmark]:[Unit 1 Post-Test 5]],"Yes"))</f>
        <v/>
      </c>
      <c r="AT298" s="107" t="str">
        <f>IF(InTutoring[[#This Row],[Student Full Name]]=" ","",COUNTIF(InTutoring[[#This Row],[Unit 1 Assessment]:[Unit 2 Post-Test 5]],"Yes"))</f>
        <v/>
      </c>
      <c r="AU298" s="107" t="str">
        <f>IF(InTutoring[[#This Row],[Student Full Name]]=" ","",COUNTIF(InTutoring[[#This Row],[Unit 2 Assessment]:[Unit 3 Post-Test 5]],"Yes"))</f>
        <v/>
      </c>
      <c r="AV298" s="107" t="str">
        <f>IF(InTutoring[[#This Row],[Student Full Name]]=" ","",COUNTIF(InTutoring[[#This Row],[Unit 3 Assessment]:[Unit 4 Post-Test 5]],"Yes"))</f>
        <v/>
      </c>
      <c r="AW298" s="107" t="str">
        <f>IF(InTutoring[[#This Row],[Student Full Name]]=" ","",COUNTIF(InTutoring[[#This Row],[Unit 4 Assessment]:[Unit 5 Post-Test 5]],"Yes"))</f>
        <v/>
      </c>
      <c r="AX298" s="107" t="str">
        <f>IF(InTutoring[[#This Row],[Student Full Name]]=" ","",COUNTIF(InTutoring[[#This Row],[Unit 5 Assessment]:[Unit 6 Post-Test 5]],"Yes"))</f>
        <v/>
      </c>
      <c r="AY298" s="107" t="str">
        <f>IF(InTutoring[[#This Row],[Student Full Name]]=" ","",IF(InTutoring[[#This Row],[Unit 1 Weeks in Tutoring]]&gt;0,"Yes","No"))</f>
        <v/>
      </c>
      <c r="AZ298" s="107" t="str">
        <f>IF(InTutoring[[#This Row],[Student Full Name]]=" ","",IF(InTutoring[[#This Row],[Unit 2 Weeks in Tutoring]]&gt;0,"Yes","No"))</f>
        <v/>
      </c>
      <c r="BA298" s="107" t="str">
        <f>IF(InTutoring[[#This Row],[Student Full Name]]=" ","",IF(InTutoring[[#This Row],[Unit 3 Weeks in Tutoring]]&gt;0,"Yes","No"))</f>
        <v/>
      </c>
      <c r="BB298" s="107" t="str">
        <f>IF(InTutoring[[#This Row],[Student Full Name]]=" ","",IF(InTutoring[[#This Row],[Unit 4 Weeks in Tutoring]]&gt;0,"Yes","No"))</f>
        <v/>
      </c>
      <c r="BC298" s="107" t="str">
        <f>IF(InTutoring[[#This Row],[Student Full Name]]=" ","",IF(InTutoring[[#This Row],[Unit 5 Weeks in Tutoring]]&gt;0,"Yes","No"))</f>
        <v/>
      </c>
      <c r="BD298" s="107" t="str">
        <f>IF(InTutoring[[#This Row],[Student Full Name]]=" ","",IF(InTutoring[[#This Row],[Unit 6 Weeks in Tutoring]]&gt;0,"Yes","No"))</f>
        <v/>
      </c>
      <c r="BE29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9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9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9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9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9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9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98" s="107" t="str">
        <f>IF(InTutoring[[#This Row],[Student Full Name]]=" ","",IF(COUNTIF(InTutoring[[#This Row],[Unit 1 Needed Tutoring]:[Unit 6 Needed Tutoring]],"Yes")&gt;0,"Yes","No"))</f>
        <v/>
      </c>
      <c r="BM29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9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299" spans="1:66" ht="14.25" x14ac:dyDescent="0.2">
      <c r="A299" s="40" t="str">
        <f>StudentInfo[[#This Row],[Student Full Name]]</f>
        <v xml:space="preserve"> </v>
      </c>
      <c r="B29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29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Benchmark]]&lt;=Settings!F303),"Yes","No"))))</f>
        <v/>
      </c>
      <c r="D29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29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29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29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29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29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29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29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29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29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29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29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29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29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29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29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29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29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29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29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29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29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29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29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29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29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29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29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29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29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29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29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29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29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29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29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29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29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29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29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29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299" s="107" t="str">
        <f>IF(InTutoring[[#This Row],[Student Full Name]]=" ","",COUNTIF(InTutoring[[#This Row],[BOY Benchmark]:[Unit 1 Post-Test 5]],"Yes"))</f>
        <v/>
      </c>
      <c r="AT299" s="107" t="str">
        <f>IF(InTutoring[[#This Row],[Student Full Name]]=" ","",COUNTIF(InTutoring[[#This Row],[Unit 1 Assessment]:[Unit 2 Post-Test 5]],"Yes"))</f>
        <v/>
      </c>
      <c r="AU299" s="107" t="str">
        <f>IF(InTutoring[[#This Row],[Student Full Name]]=" ","",COUNTIF(InTutoring[[#This Row],[Unit 2 Assessment]:[Unit 3 Post-Test 5]],"Yes"))</f>
        <v/>
      </c>
      <c r="AV299" s="107" t="str">
        <f>IF(InTutoring[[#This Row],[Student Full Name]]=" ","",COUNTIF(InTutoring[[#This Row],[Unit 3 Assessment]:[Unit 4 Post-Test 5]],"Yes"))</f>
        <v/>
      </c>
      <c r="AW299" s="107" t="str">
        <f>IF(InTutoring[[#This Row],[Student Full Name]]=" ","",COUNTIF(InTutoring[[#This Row],[Unit 4 Assessment]:[Unit 5 Post-Test 5]],"Yes"))</f>
        <v/>
      </c>
      <c r="AX299" s="107" t="str">
        <f>IF(InTutoring[[#This Row],[Student Full Name]]=" ","",COUNTIF(InTutoring[[#This Row],[Unit 5 Assessment]:[Unit 6 Post-Test 5]],"Yes"))</f>
        <v/>
      </c>
      <c r="AY299" s="107" t="str">
        <f>IF(InTutoring[[#This Row],[Student Full Name]]=" ","",IF(InTutoring[[#This Row],[Unit 1 Weeks in Tutoring]]&gt;0,"Yes","No"))</f>
        <v/>
      </c>
      <c r="AZ299" s="107" t="str">
        <f>IF(InTutoring[[#This Row],[Student Full Name]]=" ","",IF(InTutoring[[#This Row],[Unit 2 Weeks in Tutoring]]&gt;0,"Yes","No"))</f>
        <v/>
      </c>
      <c r="BA299" s="107" t="str">
        <f>IF(InTutoring[[#This Row],[Student Full Name]]=" ","",IF(InTutoring[[#This Row],[Unit 3 Weeks in Tutoring]]&gt;0,"Yes","No"))</f>
        <v/>
      </c>
      <c r="BB299" s="107" t="str">
        <f>IF(InTutoring[[#This Row],[Student Full Name]]=" ","",IF(InTutoring[[#This Row],[Unit 4 Weeks in Tutoring]]&gt;0,"Yes","No"))</f>
        <v/>
      </c>
      <c r="BC299" s="107" t="str">
        <f>IF(InTutoring[[#This Row],[Student Full Name]]=" ","",IF(InTutoring[[#This Row],[Unit 5 Weeks in Tutoring]]&gt;0,"Yes","No"))</f>
        <v/>
      </c>
      <c r="BD299" s="107" t="str">
        <f>IF(InTutoring[[#This Row],[Student Full Name]]=" ","",IF(InTutoring[[#This Row],[Unit 6 Weeks in Tutoring]]&gt;0,"Yes","No"))</f>
        <v/>
      </c>
      <c r="BE29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29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29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29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29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29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29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299" s="107" t="str">
        <f>IF(InTutoring[[#This Row],[Student Full Name]]=" ","",IF(COUNTIF(InTutoring[[#This Row],[Unit 1 Needed Tutoring]:[Unit 6 Needed Tutoring]],"Yes")&gt;0,"Yes","No"))</f>
        <v/>
      </c>
      <c r="BM29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29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00" spans="1:66" ht="14.25" x14ac:dyDescent="0.2">
      <c r="A300" s="40" t="str">
        <f>StudentInfo[[#This Row],[Student Full Name]]</f>
        <v xml:space="preserve"> </v>
      </c>
      <c r="B30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0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Benchmark]]&lt;=Settings!F304),"Yes","No"))))</f>
        <v/>
      </c>
      <c r="D30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0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0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0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0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0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0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0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0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0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0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0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0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0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0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0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0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0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0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0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0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0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0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0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0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0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0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0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0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0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0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0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0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0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0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0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0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0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0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0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0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00" s="107" t="str">
        <f>IF(InTutoring[[#This Row],[Student Full Name]]=" ","",COUNTIF(InTutoring[[#This Row],[BOY Benchmark]:[Unit 1 Post-Test 5]],"Yes"))</f>
        <v/>
      </c>
      <c r="AT300" s="107" t="str">
        <f>IF(InTutoring[[#This Row],[Student Full Name]]=" ","",COUNTIF(InTutoring[[#This Row],[Unit 1 Assessment]:[Unit 2 Post-Test 5]],"Yes"))</f>
        <v/>
      </c>
      <c r="AU300" s="107" t="str">
        <f>IF(InTutoring[[#This Row],[Student Full Name]]=" ","",COUNTIF(InTutoring[[#This Row],[Unit 2 Assessment]:[Unit 3 Post-Test 5]],"Yes"))</f>
        <v/>
      </c>
      <c r="AV300" s="107" t="str">
        <f>IF(InTutoring[[#This Row],[Student Full Name]]=" ","",COUNTIF(InTutoring[[#This Row],[Unit 3 Assessment]:[Unit 4 Post-Test 5]],"Yes"))</f>
        <v/>
      </c>
      <c r="AW300" s="107" t="str">
        <f>IF(InTutoring[[#This Row],[Student Full Name]]=" ","",COUNTIF(InTutoring[[#This Row],[Unit 4 Assessment]:[Unit 5 Post-Test 5]],"Yes"))</f>
        <v/>
      </c>
      <c r="AX300" s="107" t="str">
        <f>IF(InTutoring[[#This Row],[Student Full Name]]=" ","",COUNTIF(InTutoring[[#This Row],[Unit 5 Assessment]:[Unit 6 Post-Test 5]],"Yes"))</f>
        <v/>
      </c>
      <c r="AY300" s="107" t="str">
        <f>IF(InTutoring[[#This Row],[Student Full Name]]=" ","",IF(InTutoring[[#This Row],[Unit 1 Weeks in Tutoring]]&gt;0,"Yes","No"))</f>
        <v/>
      </c>
      <c r="AZ300" s="107" t="str">
        <f>IF(InTutoring[[#This Row],[Student Full Name]]=" ","",IF(InTutoring[[#This Row],[Unit 2 Weeks in Tutoring]]&gt;0,"Yes","No"))</f>
        <v/>
      </c>
      <c r="BA300" s="107" t="str">
        <f>IF(InTutoring[[#This Row],[Student Full Name]]=" ","",IF(InTutoring[[#This Row],[Unit 3 Weeks in Tutoring]]&gt;0,"Yes","No"))</f>
        <v/>
      </c>
      <c r="BB300" s="107" t="str">
        <f>IF(InTutoring[[#This Row],[Student Full Name]]=" ","",IF(InTutoring[[#This Row],[Unit 4 Weeks in Tutoring]]&gt;0,"Yes","No"))</f>
        <v/>
      </c>
      <c r="BC300" s="107" t="str">
        <f>IF(InTutoring[[#This Row],[Student Full Name]]=" ","",IF(InTutoring[[#This Row],[Unit 5 Weeks in Tutoring]]&gt;0,"Yes","No"))</f>
        <v/>
      </c>
      <c r="BD300" s="107" t="str">
        <f>IF(InTutoring[[#This Row],[Student Full Name]]=" ","",IF(InTutoring[[#This Row],[Unit 6 Weeks in Tutoring]]&gt;0,"Yes","No"))</f>
        <v/>
      </c>
      <c r="BE30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0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0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0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0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0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0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00" s="107" t="str">
        <f>IF(InTutoring[[#This Row],[Student Full Name]]=" ","",IF(COUNTIF(InTutoring[[#This Row],[Unit 1 Needed Tutoring]:[Unit 6 Needed Tutoring]],"Yes")&gt;0,"Yes","No"))</f>
        <v/>
      </c>
      <c r="BM30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0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01" spans="1:66" ht="14.25" x14ac:dyDescent="0.2">
      <c r="A301" s="40" t="str">
        <f>StudentInfo[[#This Row],[Student Full Name]]</f>
        <v xml:space="preserve"> </v>
      </c>
      <c r="B30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0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Benchmark]]&lt;=Settings!F305),"Yes","No"))))</f>
        <v/>
      </c>
      <c r="D30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0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0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0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0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0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0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0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0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0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0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0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0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0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0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0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0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0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0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0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0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0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0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0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0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0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0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0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0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0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0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0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0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0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0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0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0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0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0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0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0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01" s="107" t="str">
        <f>IF(InTutoring[[#This Row],[Student Full Name]]=" ","",COUNTIF(InTutoring[[#This Row],[BOY Benchmark]:[Unit 1 Post-Test 5]],"Yes"))</f>
        <v/>
      </c>
      <c r="AT301" s="107" t="str">
        <f>IF(InTutoring[[#This Row],[Student Full Name]]=" ","",COUNTIF(InTutoring[[#This Row],[Unit 1 Assessment]:[Unit 2 Post-Test 5]],"Yes"))</f>
        <v/>
      </c>
      <c r="AU301" s="107" t="str">
        <f>IF(InTutoring[[#This Row],[Student Full Name]]=" ","",COUNTIF(InTutoring[[#This Row],[Unit 2 Assessment]:[Unit 3 Post-Test 5]],"Yes"))</f>
        <v/>
      </c>
      <c r="AV301" s="107" t="str">
        <f>IF(InTutoring[[#This Row],[Student Full Name]]=" ","",COUNTIF(InTutoring[[#This Row],[Unit 3 Assessment]:[Unit 4 Post-Test 5]],"Yes"))</f>
        <v/>
      </c>
      <c r="AW301" s="107" t="str">
        <f>IF(InTutoring[[#This Row],[Student Full Name]]=" ","",COUNTIF(InTutoring[[#This Row],[Unit 4 Assessment]:[Unit 5 Post-Test 5]],"Yes"))</f>
        <v/>
      </c>
      <c r="AX301" s="107" t="str">
        <f>IF(InTutoring[[#This Row],[Student Full Name]]=" ","",COUNTIF(InTutoring[[#This Row],[Unit 5 Assessment]:[Unit 6 Post-Test 5]],"Yes"))</f>
        <v/>
      </c>
      <c r="AY301" s="107" t="str">
        <f>IF(InTutoring[[#This Row],[Student Full Name]]=" ","",IF(InTutoring[[#This Row],[Unit 1 Weeks in Tutoring]]&gt;0,"Yes","No"))</f>
        <v/>
      </c>
      <c r="AZ301" s="107" t="str">
        <f>IF(InTutoring[[#This Row],[Student Full Name]]=" ","",IF(InTutoring[[#This Row],[Unit 2 Weeks in Tutoring]]&gt;0,"Yes","No"))</f>
        <v/>
      </c>
      <c r="BA301" s="107" t="str">
        <f>IF(InTutoring[[#This Row],[Student Full Name]]=" ","",IF(InTutoring[[#This Row],[Unit 3 Weeks in Tutoring]]&gt;0,"Yes","No"))</f>
        <v/>
      </c>
      <c r="BB301" s="107" t="str">
        <f>IF(InTutoring[[#This Row],[Student Full Name]]=" ","",IF(InTutoring[[#This Row],[Unit 4 Weeks in Tutoring]]&gt;0,"Yes","No"))</f>
        <v/>
      </c>
      <c r="BC301" s="107" t="str">
        <f>IF(InTutoring[[#This Row],[Student Full Name]]=" ","",IF(InTutoring[[#This Row],[Unit 5 Weeks in Tutoring]]&gt;0,"Yes","No"))</f>
        <v/>
      </c>
      <c r="BD301" s="107" t="str">
        <f>IF(InTutoring[[#This Row],[Student Full Name]]=" ","",IF(InTutoring[[#This Row],[Unit 6 Weeks in Tutoring]]&gt;0,"Yes","No"))</f>
        <v/>
      </c>
      <c r="BE30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0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0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0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0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0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0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01" s="107" t="str">
        <f>IF(InTutoring[[#This Row],[Student Full Name]]=" ","",IF(COUNTIF(InTutoring[[#This Row],[Unit 1 Needed Tutoring]:[Unit 6 Needed Tutoring]],"Yes")&gt;0,"Yes","No"))</f>
        <v/>
      </c>
      <c r="BM30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0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02" spans="1:66" ht="14.25" x14ac:dyDescent="0.2">
      <c r="A302" s="40" t="str">
        <f>StudentInfo[[#This Row],[Student Full Name]]</f>
        <v xml:space="preserve"> </v>
      </c>
      <c r="B30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0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Benchmark]]&lt;=Settings!F306),"Yes","No"))))</f>
        <v/>
      </c>
      <c r="D30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0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0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0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0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0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0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0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0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0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0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0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0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0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0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0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0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0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0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0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0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0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0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0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0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0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0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0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0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0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0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0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0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0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0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0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0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0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0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0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0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02" s="107" t="str">
        <f>IF(InTutoring[[#This Row],[Student Full Name]]=" ","",COUNTIF(InTutoring[[#This Row],[BOY Benchmark]:[Unit 1 Post-Test 5]],"Yes"))</f>
        <v/>
      </c>
      <c r="AT302" s="107" t="str">
        <f>IF(InTutoring[[#This Row],[Student Full Name]]=" ","",COUNTIF(InTutoring[[#This Row],[Unit 1 Assessment]:[Unit 2 Post-Test 5]],"Yes"))</f>
        <v/>
      </c>
      <c r="AU302" s="107" t="str">
        <f>IF(InTutoring[[#This Row],[Student Full Name]]=" ","",COUNTIF(InTutoring[[#This Row],[Unit 2 Assessment]:[Unit 3 Post-Test 5]],"Yes"))</f>
        <v/>
      </c>
      <c r="AV302" s="107" t="str">
        <f>IF(InTutoring[[#This Row],[Student Full Name]]=" ","",COUNTIF(InTutoring[[#This Row],[Unit 3 Assessment]:[Unit 4 Post-Test 5]],"Yes"))</f>
        <v/>
      </c>
      <c r="AW302" s="107" t="str">
        <f>IF(InTutoring[[#This Row],[Student Full Name]]=" ","",COUNTIF(InTutoring[[#This Row],[Unit 4 Assessment]:[Unit 5 Post-Test 5]],"Yes"))</f>
        <v/>
      </c>
      <c r="AX302" s="107" t="str">
        <f>IF(InTutoring[[#This Row],[Student Full Name]]=" ","",COUNTIF(InTutoring[[#This Row],[Unit 5 Assessment]:[Unit 6 Post-Test 5]],"Yes"))</f>
        <v/>
      </c>
      <c r="AY302" s="107" t="str">
        <f>IF(InTutoring[[#This Row],[Student Full Name]]=" ","",IF(InTutoring[[#This Row],[Unit 1 Weeks in Tutoring]]&gt;0,"Yes","No"))</f>
        <v/>
      </c>
      <c r="AZ302" s="107" t="str">
        <f>IF(InTutoring[[#This Row],[Student Full Name]]=" ","",IF(InTutoring[[#This Row],[Unit 2 Weeks in Tutoring]]&gt;0,"Yes","No"))</f>
        <v/>
      </c>
      <c r="BA302" s="107" t="str">
        <f>IF(InTutoring[[#This Row],[Student Full Name]]=" ","",IF(InTutoring[[#This Row],[Unit 3 Weeks in Tutoring]]&gt;0,"Yes","No"))</f>
        <v/>
      </c>
      <c r="BB302" s="107" t="str">
        <f>IF(InTutoring[[#This Row],[Student Full Name]]=" ","",IF(InTutoring[[#This Row],[Unit 4 Weeks in Tutoring]]&gt;0,"Yes","No"))</f>
        <v/>
      </c>
      <c r="BC302" s="107" t="str">
        <f>IF(InTutoring[[#This Row],[Student Full Name]]=" ","",IF(InTutoring[[#This Row],[Unit 5 Weeks in Tutoring]]&gt;0,"Yes","No"))</f>
        <v/>
      </c>
      <c r="BD302" s="107" t="str">
        <f>IF(InTutoring[[#This Row],[Student Full Name]]=" ","",IF(InTutoring[[#This Row],[Unit 6 Weeks in Tutoring]]&gt;0,"Yes","No"))</f>
        <v/>
      </c>
      <c r="BE30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0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0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0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0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0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0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02" s="107" t="str">
        <f>IF(InTutoring[[#This Row],[Student Full Name]]=" ","",IF(COUNTIF(InTutoring[[#This Row],[Unit 1 Needed Tutoring]:[Unit 6 Needed Tutoring]],"Yes")&gt;0,"Yes","No"))</f>
        <v/>
      </c>
      <c r="BM30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0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03" spans="1:66" ht="14.25" x14ac:dyDescent="0.2">
      <c r="A303" s="40" t="str">
        <f>StudentInfo[[#This Row],[Student Full Name]]</f>
        <v xml:space="preserve"> </v>
      </c>
      <c r="B30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0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Benchmark]]&lt;=Settings!F307),"Yes","No"))))</f>
        <v/>
      </c>
      <c r="D30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0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0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0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0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0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0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0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0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0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0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0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0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0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0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0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0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0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0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0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0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0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0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0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0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0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0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0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0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0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0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0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0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0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0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0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0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0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0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0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0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03" s="107" t="str">
        <f>IF(InTutoring[[#This Row],[Student Full Name]]=" ","",COUNTIF(InTutoring[[#This Row],[BOY Benchmark]:[Unit 1 Post-Test 5]],"Yes"))</f>
        <v/>
      </c>
      <c r="AT303" s="107" t="str">
        <f>IF(InTutoring[[#This Row],[Student Full Name]]=" ","",COUNTIF(InTutoring[[#This Row],[Unit 1 Assessment]:[Unit 2 Post-Test 5]],"Yes"))</f>
        <v/>
      </c>
      <c r="AU303" s="107" t="str">
        <f>IF(InTutoring[[#This Row],[Student Full Name]]=" ","",COUNTIF(InTutoring[[#This Row],[Unit 2 Assessment]:[Unit 3 Post-Test 5]],"Yes"))</f>
        <v/>
      </c>
      <c r="AV303" s="107" t="str">
        <f>IF(InTutoring[[#This Row],[Student Full Name]]=" ","",COUNTIF(InTutoring[[#This Row],[Unit 3 Assessment]:[Unit 4 Post-Test 5]],"Yes"))</f>
        <v/>
      </c>
      <c r="AW303" s="107" t="str">
        <f>IF(InTutoring[[#This Row],[Student Full Name]]=" ","",COUNTIF(InTutoring[[#This Row],[Unit 4 Assessment]:[Unit 5 Post-Test 5]],"Yes"))</f>
        <v/>
      </c>
      <c r="AX303" s="107" t="str">
        <f>IF(InTutoring[[#This Row],[Student Full Name]]=" ","",COUNTIF(InTutoring[[#This Row],[Unit 5 Assessment]:[Unit 6 Post-Test 5]],"Yes"))</f>
        <v/>
      </c>
      <c r="AY303" s="107" t="str">
        <f>IF(InTutoring[[#This Row],[Student Full Name]]=" ","",IF(InTutoring[[#This Row],[Unit 1 Weeks in Tutoring]]&gt;0,"Yes","No"))</f>
        <v/>
      </c>
      <c r="AZ303" s="107" t="str">
        <f>IF(InTutoring[[#This Row],[Student Full Name]]=" ","",IF(InTutoring[[#This Row],[Unit 2 Weeks in Tutoring]]&gt;0,"Yes","No"))</f>
        <v/>
      </c>
      <c r="BA303" s="107" t="str">
        <f>IF(InTutoring[[#This Row],[Student Full Name]]=" ","",IF(InTutoring[[#This Row],[Unit 3 Weeks in Tutoring]]&gt;0,"Yes","No"))</f>
        <v/>
      </c>
      <c r="BB303" s="107" t="str">
        <f>IF(InTutoring[[#This Row],[Student Full Name]]=" ","",IF(InTutoring[[#This Row],[Unit 4 Weeks in Tutoring]]&gt;0,"Yes","No"))</f>
        <v/>
      </c>
      <c r="BC303" s="107" t="str">
        <f>IF(InTutoring[[#This Row],[Student Full Name]]=" ","",IF(InTutoring[[#This Row],[Unit 5 Weeks in Tutoring]]&gt;0,"Yes","No"))</f>
        <v/>
      </c>
      <c r="BD303" s="107" t="str">
        <f>IF(InTutoring[[#This Row],[Student Full Name]]=" ","",IF(InTutoring[[#This Row],[Unit 6 Weeks in Tutoring]]&gt;0,"Yes","No"))</f>
        <v/>
      </c>
      <c r="BE30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0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0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0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0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0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0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03" s="107" t="str">
        <f>IF(InTutoring[[#This Row],[Student Full Name]]=" ","",IF(COUNTIF(InTutoring[[#This Row],[Unit 1 Needed Tutoring]:[Unit 6 Needed Tutoring]],"Yes")&gt;0,"Yes","No"))</f>
        <v/>
      </c>
      <c r="BM30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0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04" spans="1:66" ht="14.25" x14ac:dyDescent="0.2">
      <c r="A304" s="40" t="str">
        <f>StudentInfo[[#This Row],[Student Full Name]]</f>
        <v xml:space="preserve"> </v>
      </c>
      <c r="B30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0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Benchmark]]&lt;=Settings!F308),"Yes","No"))))</f>
        <v/>
      </c>
      <c r="D30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0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0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0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0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0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0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0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0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0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0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0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0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0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0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0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0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0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0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0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0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0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0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0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0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0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0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0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0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0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0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0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0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0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0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0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0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0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0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0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0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04" s="107" t="str">
        <f>IF(InTutoring[[#This Row],[Student Full Name]]=" ","",COUNTIF(InTutoring[[#This Row],[BOY Benchmark]:[Unit 1 Post-Test 5]],"Yes"))</f>
        <v/>
      </c>
      <c r="AT304" s="107" t="str">
        <f>IF(InTutoring[[#This Row],[Student Full Name]]=" ","",COUNTIF(InTutoring[[#This Row],[Unit 1 Assessment]:[Unit 2 Post-Test 5]],"Yes"))</f>
        <v/>
      </c>
      <c r="AU304" s="107" t="str">
        <f>IF(InTutoring[[#This Row],[Student Full Name]]=" ","",COUNTIF(InTutoring[[#This Row],[Unit 2 Assessment]:[Unit 3 Post-Test 5]],"Yes"))</f>
        <v/>
      </c>
      <c r="AV304" s="107" t="str">
        <f>IF(InTutoring[[#This Row],[Student Full Name]]=" ","",COUNTIF(InTutoring[[#This Row],[Unit 3 Assessment]:[Unit 4 Post-Test 5]],"Yes"))</f>
        <v/>
      </c>
      <c r="AW304" s="107" t="str">
        <f>IF(InTutoring[[#This Row],[Student Full Name]]=" ","",COUNTIF(InTutoring[[#This Row],[Unit 4 Assessment]:[Unit 5 Post-Test 5]],"Yes"))</f>
        <v/>
      </c>
      <c r="AX304" s="107" t="str">
        <f>IF(InTutoring[[#This Row],[Student Full Name]]=" ","",COUNTIF(InTutoring[[#This Row],[Unit 5 Assessment]:[Unit 6 Post-Test 5]],"Yes"))</f>
        <v/>
      </c>
      <c r="AY304" s="107" t="str">
        <f>IF(InTutoring[[#This Row],[Student Full Name]]=" ","",IF(InTutoring[[#This Row],[Unit 1 Weeks in Tutoring]]&gt;0,"Yes","No"))</f>
        <v/>
      </c>
      <c r="AZ304" s="107" t="str">
        <f>IF(InTutoring[[#This Row],[Student Full Name]]=" ","",IF(InTutoring[[#This Row],[Unit 2 Weeks in Tutoring]]&gt;0,"Yes","No"))</f>
        <v/>
      </c>
      <c r="BA304" s="107" t="str">
        <f>IF(InTutoring[[#This Row],[Student Full Name]]=" ","",IF(InTutoring[[#This Row],[Unit 3 Weeks in Tutoring]]&gt;0,"Yes","No"))</f>
        <v/>
      </c>
      <c r="BB304" s="107" t="str">
        <f>IF(InTutoring[[#This Row],[Student Full Name]]=" ","",IF(InTutoring[[#This Row],[Unit 4 Weeks in Tutoring]]&gt;0,"Yes","No"))</f>
        <v/>
      </c>
      <c r="BC304" s="107" t="str">
        <f>IF(InTutoring[[#This Row],[Student Full Name]]=" ","",IF(InTutoring[[#This Row],[Unit 5 Weeks in Tutoring]]&gt;0,"Yes","No"))</f>
        <v/>
      </c>
      <c r="BD304" s="107" t="str">
        <f>IF(InTutoring[[#This Row],[Student Full Name]]=" ","",IF(InTutoring[[#This Row],[Unit 6 Weeks in Tutoring]]&gt;0,"Yes","No"))</f>
        <v/>
      </c>
      <c r="BE30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0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0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0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0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0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0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04" s="107" t="str">
        <f>IF(InTutoring[[#This Row],[Student Full Name]]=" ","",IF(COUNTIF(InTutoring[[#This Row],[Unit 1 Needed Tutoring]:[Unit 6 Needed Tutoring]],"Yes")&gt;0,"Yes","No"))</f>
        <v/>
      </c>
      <c r="BM30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0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05" spans="1:66" ht="14.25" x14ac:dyDescent="0.2">
      <c r="A305" s="40" t="str">
        <f>StudentInfo[[#This Row],[Student Full Name]]</f>
        <v xml:space="preserve"> </v>
      </c>
      <c r="B30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0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Benchmark]]&lt;=Settings!F309),"Yes","No"))))</f>
        <v/>
      </c>
      <c r="D30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0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0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0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0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0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0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0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0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0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0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0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0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0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0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0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0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0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0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0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0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0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0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0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0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0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0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0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0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0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0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0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0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0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0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0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0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0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0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0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0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05" s="107" t="str">
        <f>IF(InTutoring[[#This Row],[Student Full Name]]=" ","",COUNTIF(InTutoring[[#This Row],[BOY Benchmark]:[Unit 1 Post-Test 5]],"Yes"))</f>
        <v/>
      </c>
      <c r="AT305" s="107" t="str">
        <f>IF(InTutoring[[#This Row],[Student Full Name]]=" ","",COUNTIF(InTutoring[[#This Row],[Unit 1 Assessment]:[Unit 2 Post-Test 5]],"Yes"))</f>
        <v/>
      </c>
      <c r="AU305" s="107" t="str">
        <f>IF(InTutoring[[#This Row],[Student Full Name]]=" ","",COUNTIF(InTutoring[[#This Row],[Unit 2 Assessment]:[Unit 3 Post-Test 5]],"Yes"))</f>
        <v/>
      </c>
      <c r="AV305" s="107" t="str">
        <f>IF(InTutoring[[#This Row],[Student Full Name]]=" ","",COUNTIF(InTutoring[[#This Row],[Unit 3 Assessment]:[Unit 4 Post-Test 5]],"Yes"))</f>
        <v/>
      </c>
      <c r="AW305" s="107" t="str">
        <f>IF(InTutoring[[#This Row],[Student Full Name]]=" ","",COUNTIF(InTutoring[[#This Row],[Unit 4 Assessment]:[Unit 5 Post-Test 5]],"Yes"))</f>
        <v/>
      </c>
      <c r="AX305" s="107" t="str">
        <f>IF(InTutoring[[#This Row],[Student Full Name]]=" ","",COUNTIF(InTutoring[[#This Row],[Unit 5 Assessment]:[Unit 6 Post-Test 5]],"Yes"))</f>
        <v/>
      </c>
      <c r="AY305" s="107" t="str">
        <f>IF(InTutoring[[#This Row],[Student Full Name]]=" ","",IF(InTutoring[[#This Row],[Unit 1 Weeks in Tutoring]]&gt;0,"Yes","No"))</f>
        <v/>
      </c>
      <c r="AZ305" s="107" t="str">
        <f>IF(InTutoring[[#This Row],[Student Full Name]]=" ","",IF(InTutoring[[#This Row],[Unit 2 Weeks in Tutoring]]&gt;0,"Yes","No"))</f>
        <v/>
      </c>
      <c r="BA305" s="107" t="str">
        <f>IF(InTutoring[[#This Row],[Student Full Name]]=" ","",IF(InTutoring[[#This Row],[Unit 3 Weeks in Tutoring]]&gt;0,"Yes","No"))</f>
        <v/>
      </c>
      <c r="BB305" s="107" t="str">
        <f>IF(InTutoring[[#This Row],[Student Full Name]]=" ","",IF(InTutoring[[#This Row],[Unit 4 Weeks in Tutoring]]&gt;0,"Yes","No"))</f>
        <v/>
      </c>
      <c r="BC305" s="107" t="str">
        <f>IF(InTutoring[[#This Row],[Student Full Name]]=" ","",IF(InTutoring[[#This Row],[Unit 5 Weeks in Tutoring]]&gt;0,"Yes","No"))</f>
        <v/>
      </c>
      <c r="BD305" s="107" t="str">
        <f>IF(InTutoring[[#This Row],[Student Full Name]]=" ","",IF(InTutoring[[#This Row],[Unit 6 Weeks in Tutoring]]&gt;0,"Yes","No"))</f>
        <v/>
      </c>
      <c r="BE30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0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0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0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0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0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0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05" s="107" t="str">
        <f>IF(InTutoring[[#This Row],[Student Full Name]]=" ","",IF(COUNTIF(InTutoring[[#This Row],[Unit 1 Needed Tutoring]:[Unit 6 Needed Tutoring]],"Yes")&gt;0,"Yes","No"))</f>
        <v/>
      </c>
      <c r="BM30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0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06" spans="1:66" ht="14.25" x14ac:dyDescent="0.2">
      <c r="A306" s="40" t="str">
        <f>StudentInfo[[#This Row],[Student Full Name]]</f>
        <v xml:space="preserve"> </v>
      </c>
      <c r="B30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0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Benchmark]]&lt;=Settings!F310),"Yes","No"))))</f>
        <v/>
      </c>
      <c r="D30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0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0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0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0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0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0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0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0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0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0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0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0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0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0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0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0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0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0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0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0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0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0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0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0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0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0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0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0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0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0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0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0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0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0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0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0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0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0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0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0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06" s="107" t="str">
        <f>IF(InTutoring[[#This Row],[Student Full Name]]=" ","",COUNTIF(InTutoring[[#This Row],[BOY Benchmark]:[Unit 1 Post-Test 5]],"Yes"))</f>
        <v/>
      </c>
      <c r="AT306" s="107" t="str">
        <f>IF(InTutoring[[#This Row],[Student Full Name]]=" ","",COUNTIF(InTutoring[[#This Row],[Unit 1 Assessment]:[Unit 2 Post-Test 5]],"Yes"))</f>
        <v/>
      </c>
      <c r="AU306" s="107" t="str">
        <f>IF(InTutoring[[#This Row],[Student Full Name]]=" ","",COUNTIF(InTutoring[[#This Row],[Unit 2 Assessment]:[Unit 3 Post-Test 5]],"Yes"))</f>
        <v/>
      </c>
      <c r="AV306" s="107" t="str">
        <f>IF(InTutoring[[#This Row],[Student Full Name]]=" ","",COUNTIF(InTutoring[[#This Row],[Unit 3 Assessment]:[Unit 4 Post-Test 5]],"Yes"))</f>
        <v/>
      </c>
      <c r="AW306" s="107" t="str">
        <f>IF(InTutoring[[#This Row],[Student Full Name]]=" ","",COUNTIF(InTutoring[[#This Row],[Unit 4 Assessment]:[Unit 5 Post-Test 5]],"Yes"))</f>
        <v/>
      </c>
      <c r="AX306" s="107" t="str">
        <f>IF(InTutoring[[#This Row],[Student Full Name]]=" ","",COUNTIF(InTutoring[[#This Row],[Unit 5 Assessment]:[Unit 6 Post-Test 5]],"Yes"))</f>
        <v/>
      </c>
      <c r="AY306" s="107" t="str">
        <f>IF(InTutoring[[#This Row],[Student Full Name]]=" ","",IF(InTutoring[[#This Row],[Unit 1 Weeks in Tutoring]]&gt;0,"Yes","No"))</f>
        <v/>
      </c>
      <c r="AZ306" s="107" t="str">
        <f>IF(InTutoring[[#This Row],[Student Full Name]]=" ","",IF(InTutoring[[#This Row],[Unit 2 Weeks in Tutoring]]&gt;0,"Yes","No"))</f>
        <v/>
      </c>
      <c r="BA306" s="107" t="str">
        <f>IF(InTutoring[[#This Row],[Student Full Name]]=" ","",IF(InTutoring[[#This Row],[Unit 3 Weeks in Tutoring]]&gt;0,"Yes","No"))</f>
        <v/>
      </c>
      <c r="BB306" s="107" t="str">
        <f>IF(InTutoring[[#This Row],[Student Full Name]]=" ","",IF(InTutoring[[#This Row],[Unit 4 Weeks in Tutoring]]&gt;0,"Yes","No"))</f>
        <v/>
      </c>
      <c r="BC306" s="107" t="str">
        <f>IF(InTutoring[[#This Row],[Student Full Name]]=" ","",IF(InTutoring[[#This Row],[Unit 5 Weeks in Tutoring]]&gt;0,"Yes","No"))</f>
        <v/>
      </c>
      <c r="BD306" s="107" t="str">
        <f>IF(InTutoring[[#This Row],[Student Full Name]]=" ","",IF(InTutoring[[#This Row],[Unit 6 Weeks in Tutoring]]&gt;0,"Yes","No"))</f>
        <v/>
      </c>
      <c r="BE30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0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0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0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0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0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0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06" s="107" t="str">
        <f>IF(InTutoring[[#This Row],[Student Full Name]]=" ","",IF(COUNTIF(InTutoring[[#This Row],[Unit 1 Needed Tutoring]:[Unit 6 Needed Tutoring]],"Yes")&gt;0,"Yes","No"))</f>
        <v/>
      </c>
      <c r="BM30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0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07" spans="1:66" ht="14.25" x14ac:dyDescent="0.2">
      <c r="A307" s="40" t="str">
        <f>StudentInfo[[#This Row],[Student Full Name]]</f>
        <v xml:space="preserve"> </v>
      </c>
      <c r="B30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0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Benchmark]]&lt;=Settings!F311),"Yes","No"))))</f>
        <v/>
      </c>
      <c r="D30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0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0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0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0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0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0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0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0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0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0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0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0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0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0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0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0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0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0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0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0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0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0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0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0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0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0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0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0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0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0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0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0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0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0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0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0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0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0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0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0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07" s="107" t="str">
        <f>IF(InTutoring[[#This Row],[Student Full Name]]=" ","",COUNTIF(InTutoring[[#This Row],[BOY Benchmark]:[Unit 1 Post-Test 5]],"Yes"))</f>
        <v/>
      </c>
      <c r="AT307" s="107" t="str">
        <f>IF(InTutoring[[#This Row],[Student Full Name]]=" ","",COUNTIF(InTutoring[[#This Row],[Unit 1 Assessment]:[Unit 2 Post-Test 5]],"Yes"))</f>
        <v/>
      </c>
      <c r="AU307" s="107" t="str">
        <f>IF(InTutoring[[#This Row],[Student Full Name]]=" ","",COUNTIF(InTutoring[[#This Row],[Unit 2 Assessment]:[Unit 3 Post-Test 5]],"Yes"))</f>
        <v/>
      </c>
      <c r="AV307" s="107" t="str">
        <f>IF(InTutoring[[#This Row],[Student Full Name]]=" ","",COUNTIF(InTutoring[[#This Row],[Unit 3 Assessment]:[Unit 4 Post-Test 5]],"Yes"))</f>
        <v/>
      </c>
      <c r="AW307" s="107" t="str">
        <f>IF(InTutoring[[#This Row],[Student Full Name]]=" ","",COUNTIF(InTutoring[[#This Row],[Unit 4 Assessment]:[Unit 5 Post-Test 5]],"Yes"))</f>
        <v/>
      </c>
      <c r="AX307" s="107" t="str">
        <f>IF(InTutoring[[#This Row],[Student Full Name]]=" ","",COUNTIF(InTutoring[[#This Row],[Unit 5 Assessment]:[Unit 6 Post-Test 5]],"Yes"))</f>
        <v/>
      </c>
      <c r="AY307" s="107" t="str">
        <f>IF(InTutoring[[#This Row],[Student Full Name]]=" ","",IF(InTutoring[[#This Row],[Unit 1 Weeks in Tutoring]]&gt;0,"Yes","No"))</f>
        <v/>
      </c>
      <c r="AZ307" s="107" t="str">
        <f>IF(InTutoring[[#This Row],[Student Full Name]]=" ","",IF(InTutoring[[#This Row],[Unit 2 Weeks in Tutoring]]&gt;0,"Yes","No"))</f>
        <v/>
      </c>
      <c r="BA307" s="107" t="str">
        <f>IF(InTutoring[[#This Row],[Student Full Name]]=" ","",IF(InTutoring[[#This Row],[Unit 3 Weeks in Tutoring]]&gt;0,"Yes","No"))</f>
        <v/>
      </c>
      <c r="BB307" s="107" t="str">
        <f>IF(InTutoring[[#This Row],[Student Full Name]]=" ","",IF(InTutoring[[#This Row],[Unit 4 Weeks in Tutoring]]&gt;0,"Yes","No"))</f>
        <v/>
      </c>
      <c r="BC307" s="107" t="str">
        <f>IF(InTutoring[[#This Row],[Student Full Name]]=" ","",IF(InTutoring[[#This Row],[Unit 5 Weeks in Tutoring]]&gt;0,"Yes","No"))</f>
        <v/>
      </c>
      <c r="BD307" s="107" t="str">
        <f>IF(InTutoring[[#This Row],[Student Full Name]]=" ","",IF(InTutoring[[#This Row],[Unit 6 Weeks in Tutoring]]&gt;0,"Yes","No"))</f>
        <v/>
      </c>
      <c r="BE30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0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0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0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0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0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0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07" s="107" t="str">
        <f>IF(InTutoring[[#This Row],[Student Full Name]]=" ","",IF(COUNTIF(InTutoring[[#This Row],[Unit 1 Needed Tutoring]:[Unit 6 Needed Tutoring]],"Yes")&gt;0,"Yes","No"))</f>
        <v/>
      </c>
      <c r="BM30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0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08" spans="1:66" ht="14.25" x14ac:dyDescent="0.2">
      <c r="A308" s="40" t="str">
        <f>StudentInfo[[#This Row],[Student Full Name]]</f>
        <v xml:space="preserve"> </v>
      </c>
      <c r="B30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0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Benchmark]]&lt;=Settings!F312),"Yes","No"))))</f>
        <v/>
      </c>
      <c r="D30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0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0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0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0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0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0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0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0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0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0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0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0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0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0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0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0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0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0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0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0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0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0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0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0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0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0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0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0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0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0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0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0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0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0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0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0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0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0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0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0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08" s="107" t="str">
        <f>IF(InTutoring[[#This Row],[Student Full Name]]=" ","",COUNTIF(InTutoring[[#This Row],[BOY Benchmark]:[Unit 1 Post-Test 5]],"Yes"))</f>
        <v/>
      </c>
      <c r="AT308" s="107" t="str">
        <f>IF(InTutoring[[#This Row],[Student Full Name]]=" ","",COUNTIF(InTutoring[[#This Row],[Unit 1 Assessment]:[Unit 2 Post-Test 5]],"Yes"))</f>
        <v/>
      </c>
      <c r="AU308" s="107" t="str">
        <f>IF(InTutoring[[#This Row],[Student Full Name]]=" ","",COUNTIF(InTutoring[[#This Row],[Unit 2 Assessment]:[Unit 3 Post-Test 5]],"Yes"))</f>
        <v/>
      </c>
      <c r="AV308" s="107" t="str">
        <f>IF(InTutoring[[#This Row],[Student Full Name]]=" ","",COUNTIF(InTutoring[[#This Row],[Unit 3 Assessment]:[Unit 4 Post-Test 5]],"Yes"))</f>
        <v/>
      </c>
      <c r="AW308" s="107" t="str">
        <f>IF(InTutoring[[#This Row],[Student Full Name]]=" ","",COUNTIF(InTutoring[[#This Row],[Unit 4 Assessment]:[Unit 5 Post-Test 5]],"Yes"))</f>
        <v/>
      </c>
      <c r="AX308" s="107" t="str">
        <f>IF(InTutoring[[#This Row],[Student Full Name]]=" ","",COUNTIF(InTutoring[[#This Row],[Unit 5 Assessment]:[Unit 6 Post-Test 5]],"Yes"))</f>
        <v/>
      </c>
      <c r="AY308" s="107" t="str">
        <f>IF(InTutoring[[#This Row],[Student Full Name]]=" ","",IF(InTutoring[[#This Row],[Unit 1 Weeks in Tutoring]]&gt;0,"Yes","No"))</f>
        <v/>
      </c>
      <c r="AZ308" s="107" t="str">
        <f>IF(InTutoring[[#This Row],[Student Full Name]]=" ","",IF(InTutoring[[#This Row],[Unit 2 Weeks in Tutoring]]&gt;0,"Yes","No"))</f>
        <v/>
      </c>
      <c r="BA308" s="107" t="str">
        <f>IF(InTutoring[[#This Row],[Student Full Name]]=" ","",IF(InTutoring[[#This Row],[Unit 3 Weeks in Tutoring]]&gt;0,"Yes","No"))</f>
        <v/>
      </c>
      <c r="BB308" s="107" t="str">
        <f>IF(InTutoring[[#This Row],[Student Full Name]]=" ","",IF(InTutoring[[#This Row],[Unit 4 Weeks in Tutoring]]&gt;0,"Yes","No"))</f>
        <v/>
      </c>
      <c r="BC308" s="107" t="str">
        <f>IF(InTutoring[[#This Row],[Student Full Name]]=" ","",IF(InTutoring[[#This Row],[Unit 5 Weeks in Tutoring]]&gt;0,"Yes","No"))</f>
        <v/>
      </c>
      <c r="BD308" s="107" t="str">
        <f>IF(InTutoring[[#This Row],[Student Full Name]]=" ","",IF(InTutoring[[#This Row],[Unit 6 Weeks in Tutoring]]&gt;0,"Yes","No"))</f>
        <v/>
      </c>
      <c r="BE30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0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0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0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0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0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0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08" s="107" t="str">
        <f>IF(InTutoring[[#This Row],[Student Full Name]]=" ","",IF(COUNTIF(InTutoring[[#This Row],[Unit 1 Needed Tutoring]:[Unit 6 Needed Tutoring]],"Yes")&gt;0,"Yes","No"))</f>
        <v/>
      </c>
      <c r="BM30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0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09" spans="1:66" ht="14.25" x14ac:dyDescent="0.2">
      <c r="A309" s="40" t="str">
        <f>StudentInfo[[#This Row],[Student Full Name]]</f>
        <v xml:space="preserve"> </v>
      </c>
      <c r="B30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0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Benchmark]]&lt;=Settings!F313),"Yes","No"))))</f>
        <v/>
      </c>
      <c r="D30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0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0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0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0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0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0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0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0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0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0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0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0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0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0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0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0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0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0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0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0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0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0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0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0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0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0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0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0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0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0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0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0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0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0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0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0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0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0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0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0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09" s="107" t="str">
        <f>IF(InTutoring[[#This Row],[Student Full Name]]=" ","",COUNTIF(InTutoring[[#This Row],[BOY Benchmark]:[Unit 1 Post-Test 5]],"Yes"))</f>
        <v/>
      </c>
      <c r="AT309" s="107" t="str">
        <f>IF(InTutoring[[#This Row],[Student Full Name]]=" ","",COUNTIF(InTutoring[[#This Row],[Unit 1 Assessment]:[Unit 2 Post-Test 5]],"Yes"))</f>
        <v/>
      </c>
      <c r="AU309" s="107" t="str">
        <f>IF(InTutoring[[#This Row],[Student Full Name]]=" ","",COUNTIF(InTutoring[[#This Row],[Unit 2 Assessment]:[Unit 3 Post-Test 5]],"Yes"))</f>
        <v/>
      </c>
      <c r="AV309" s="107" t="str">
        <f>IF(InTutoring[[#This Row],[Student Full Name]]=" ","",COUNTIF(InTutoring[[#This Row],[Unit 3 Assessment]:[Unit 4 Post-Test 5]],"Yes"))</f>
        <v/>
      </c>
      <c r="AW309" s="107" t="str">
        <f>IF(InTutoring[[#This Row],[Student Full Name]]=" ","",COUNTIF(InTutoring[[#This Row],[Unit 4 Assessment]:[Unit 5 Post-Test 5]],"Yes"))</f>
        <v/>
      </c>
      <c r="AX309" s="107" t="str">
        <f>IF(InTutoring[[#This Row],[Student Full Name]]=" ","",COUNTIF(InTutoring[[#This Row],[Unit 5 Assessment]:[Unit 6 Post-Test 5]],"Yes"))</f>
        <v/>
      </c>
      <c r="AY309" s="107" t="str">
        <f>IF(InTutoring[[#This Row],[Student Full Name]]=" ","",IF(InTutoring[[#This Row],[Unit 1 Weeks in Tutoring]]&gt;0,"Yes","No"))</f>
        <v/>
      </c>
      <c r="AZ309" s="107" t="str">
        <f>IF(InTutoring[[#This Row],[Student Full Name]]=" ","",IF(InTutoring[[#This Row],[Unit 2 Weeks in Tutoring]]&gt;0,"Yes","No"))</f>
        <v/>
      </c>
      <c r="BA309" s="107" t="str">
        <f>IF(InTutoring[[#This Row],[Student Full Name]]=" ","",IF(InTutoring[[#This Row],[Unit 3 Weeks in Tutoring]]&gt;0,"Yes","No"))</f>
        <v/>
      </c>
      <c r="BB309" s="107" t="str">
        <f>IF(InTutoring[[#This Row],[Student Full Name]]=" ","",IF(InTutoring[[#This Row],[Unit 4 Weeks in Tutoring]]&gt;0,"Yes","No"))</f>
        <v/>
      </c>
      <c r="BC309" s="107" t="str">
        <f>IF(InTutoring[[#This Row],[Student Full Name]]=" ","",IF(InTutoring[[#This Row],[Unit 5 Weeks in Tutoring]]&gt;0,"Yes","No"))</f>
        <v/>
      </c>
      <c r="BD309" s="107" t="str">
        <f>IF(InTutoring[[#This Row],[Student Full Name]]=" ","",IF(InTutoring[[#This Row],[Unit 6 Weeks in Tutoring]]&gt;0,"Yes","No"))</f>
        <v/>
      </c>
      <c r="BE30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0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0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0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0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0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0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09" s="107" t="str">
        <f>IF(InTutoring[[#This Row],[Student Full Name]]=" ","",IF(COUNTIF(InTutoring[[#This Row],[Unit 1 Needed Tutoring]:[Unit 6 Needed Tutoring]],"Yes")&gt;0,"Yes","No"))</f>
        <v/>
      </c>
      <c r="BM30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0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10" spans="1:66" ht="14.25" x14ac:dyDescent="0.2">
      <c r="A310" s="40" t="str">
        <f>StudentInfo[[#This Row],[Student Full Name]]</f>
        <v xml:space="preserve"> </v>
      </c>
      <c r="B31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1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Benchmark]]&lt;=Settings!F314),"Yes","No"))))</f>
        <v/>
      </c>
      <c r="D31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1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1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1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1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1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1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1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1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1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1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1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1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1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1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1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1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1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1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1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1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1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1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1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1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1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1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1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1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1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1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1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1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1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1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1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1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1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1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1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1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10" s="107" t="str">
        <f>IF(InTutoring[[#This Row],[Student Full Name]]=" ","",COUNTIF(InTutoring[[#This Row],[BOY Benchmark]:[Unit 1 Post-Test 5]],"Yes"))</f>
        <v/>
      </c>
      <c r="AT310" s="107" t="str">
        <f>IF(InTutoring[[#This Row],[Student Full Name]]=" ","",COUNTIF(InTutoring[[#This Row],[Unit 1 Assessment]:[Unit 2 Post-Test 5]],"Yes"))</f>
        <v/>
      </c>
      <c r="AU310" s="107" t="str">
        <f>IF(InTutoring[[#This Row],[Student Full Name]]=" ","",COUNTIF(InTutoring[[#This Row],[Unit 2 Assessment]:[Unit 3 Post-Test 5]],"Yes"))</f>
        <v/>
      </c>
      <c r="AV310" s="107" t="str">
        <f>IF(InTutoring[[#This Row],[Student Full Name]]=" ","",COUNTIF(InTutoring[[#This Row],[Unit 3 Assessment]:[Unit 4 Post-Test 5]],"Yes"))</f>
        <v/>
      </c>
      <c r="AW310" s="107" t="str">
        <f>IF(InTutoring[[#This Row],[Student Full Name]]=" ","",COUNTIF(InTutoring[[#This Row],[Unit 4 Assessment]:[Unit 5 Post-Test 5]],"Yes"))</f>
        <v/>
      </c>
      <c r="AX310" s="107" t="str">
        <f>IF(InTutoring[[#This Row],[Student Full Name]]=" ","",COUNTIF(InTutoring[[#This Row],[Unit 5 Assessment]:[Unit 6 Post-Test 5]],"Yes"))</f>
        <v/>
      </c>
      <c r="AY310" s="107" t="str">
        <f>IF(InTutoring[[#This Row],[Student Full Name]]=" ","",IF(InTutoring[[#This Row],[Unit 1 Weeks in Tutoring]]&gt;0,"Yes","No"))</f>
        <v/>
      </c>
      <c r="AZ310" s="107" t="str">
        <f>IF(InTutoring[[#This Row],[Student Full Name]]=" ","",IF(InTutoring[[#This Row],[Unit 2 Weeks in Tutoring]]&gt;0,"Yes","No"))</f>
        <v/>
      </c>
      <c r="BA310" s="107" t="str">
        <f>IF(InTutoring[[#This Row],[Student Full Name]]=" ","",IF(InTutoring[[#This Row],[Unit 3 Weeks in Tutoring]]&gt;0,"Yes","No"))</f>
        <v/>
      </c>
      <c r="BB310" s="107" t="str">
        <f>IF(InTutoring[[#This Row],[Student Full Name]]=" ","",IF(InTutoring[[#This Row],[Unit 4 Weeks in Tutoring]]&gt;0,"Yes","No"))</f>
        <v/>
      </c>
      <c r="BC310" s="107" t="str">
        <f>IF(InTutoring[[#This Row],[Student Full Name]]=" ","",IF(InTutoring[[#This Row],[Unit 5 Weeks in Tutoring]]&gt;0,"Yes","No"))</f>
        <v/>
      </c>
      <c r="BD310" s="107" t="str">
        <f>IF(InTutoring[[#This Row],[Student Full Name]]=" ","",IF(InTutoring[[#This Row],[Unit 6 Weeks in Tutoring]]&gt;0,"Yes","No"))</f>
        <v/>
      </c>
      <c r="BE31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1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1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1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1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1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1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10" s="107" t="str">
        <f>IF(InTutoring[[#This Row],[Student Full Name]]=" ","",IF(COUNTIF(InTutoring[[#This Row],[Unit 1 Needed Tutoring]:[Unit 6 Needed Tutoring]],"Yes")&gt;0,"Yes","No"))</f>
        <v/>
      </c>
      <c r="BM31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1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11" spans="1:66" ht="14.25" x14ac:dyDescent="0.2">
      <c r="A311" s="40" t="str">
        <f>StudentInfo[[#This Row],[Student Full Name]]</f>
        <v xml:space="preserve"> </v>
      </c>
      <c r="B31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1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Benchmark]]&lt;=Settings!F315),"Yes","No"))))</f>
        <v/>
      </c>
      <c r="D31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1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1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1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1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1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1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1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1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1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1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1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1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1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1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1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1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1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1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1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1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1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1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1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1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1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1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1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1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1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1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1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1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1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1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1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1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1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1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1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1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11" s="107" t="str">
        <f>IF(InTutoring[[#This Row],[Student Full Name]]=" ","",COUNTIF(InTutoring[[#This Row],[BOY Benchmark]:[Unit 1 Post-Test 5]],"Yes"))</f>
        <v/>
      </c>
      <c r="AT311" s="107" t="str">
        <f>IF(InTutoring[[#This Row],[Student Full Name]]=" ","",COUNTIF(InTutoring[[#This Row],[Unit 1 Assessment]:[Unit 2 Post-Test 5]],"Yes"))</f>
        <v/>
      </c>
      <c r="AU311" s="107" t="str">
        <f>IF(InTutoring[[#This Row],[Student Full Name]]=" ","",COUNTIF(InTutoring[[#This Row],[Unit 2 Assessment]:[Unit 3 Post-Test 5]],"Yes"))</f>
        <v/>
      </c>
      <c r="AV311" s="107" t="str">
        <f>IF(InTutoring[[#This Row],[Student Full Name]]=" ","",COUNTIF(InTutoring[[#This Row],[Unit 3 Assessment]:[Unit 4 Post-Test 5]],"Yes"))</f>
        <v/>
      </c>
      <c r="AW311" s="107" t="str">
        <f>IF(InTutoring[[#This Row],[Student Full Name]]=" ","",COUNTIF(InTutoring[[#This Row],[Unit 4 Assessment]:[Unit 5 Post-Test 5]],"Yes"))</f>
        <v/>
      </c>
      <c r="AX311" s="107" t="str">
        <f>IF(InTutoring[[#This Row],[Student Full Name]]=" ","",COUNTIF(InTutoring[[#This Row],[Unit 5 Assessment]:[Unit 6 Post-Test 5]],"Yes"))</f>
        <v/>
      </c>
      <c r="AY311" s="107" t="str">
        <f>IF(InTutoring[[#This Row],[Student Full Name]]=" ","",IF(InTutoring[[#This Row],[Unit 1 Weeks in Tutoring]]&gt;0,"Yes","No"))</f>
        <v/>
      </c>
      <c r="AZ311" s="107" t="str">
        <f>IF(InTutoring[[#This Row],[Student Full Name]]=" ","",IF(InTutoring[[#This Row],[Unit 2 Weeks in Tutoring]]&gt;0,"Yes","No"))</f>
        <v/>
      </c>
      <c r="BA311" s="107" t="str">
        <f>IF(InTutoring[[#This Row],[Student Full Name]]=" ","",IF(InTutoring[[#This Row],[Unit 3 Weeks in Tutoring]]&gt;0,"Yes","No"))</f>
        <v/>
      </c>
      <c r="BB311" s="107" t="str">
        <f>IF(InTutoring[[#This Row],[Student Full Name]]=" ","",IF(InTutoring[[#This Row],[Unit 4 Weeks in Tutoring]]&gt;0,"Yes","No"))</f>
        <v/>
      </c>
      <c r="BC311" s="107" t="str">
        <f>IF(InTutoring[[#This Row],[Student Full Name]]=" ","",IF(InTutoring[[#This Row],[Unit 5 Weeks in Tutoring]]&gt;0,"Yes","No"))</f>
        <v/>
      </c>
      <c r="BD311" s="107" t="str">
        <f>IF(InTutoring[[#This Row],[Student Full Name]]=" ","",IF(InTutoring[[#This Row],[Unit 6 Weeks in Tutoring]]&gt;0,"Yes","No"))</f>
        <v/>
      </c>
      <c r="BE31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1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1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1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1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1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1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11" s="107" t="str">
        <f>IF(InTutoring[[#This Row],[Student Full Name]]=" ","",IF(COUNTIF(InTutoring[[#This Row],[Unit 1 Needed Tutoring]:[Unit 6 Needed Tutoring]],"Yes")&gt;0,"Yes","No"))</f>
        <v/>
      </c>
      <c r="BM31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1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12" spans="1:66" ht="14.25" x14ac:dyDescent="0.2">
      <c r="A312" s="40" t="str">
        <f>StudentInfo[[#This Row],[Student Full Name]]</f>
        <v xml:space="preserve"> </v>
      </c>
      <c r="B31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1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Benchmark]]&lt;=Settings!F316),"Yes","No"))))</f>
        <v/>
      </c>
      <c r="D31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1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1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1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1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1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1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1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1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1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1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1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1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1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1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1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1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1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1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1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1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1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1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1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1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1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1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1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1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1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1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1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1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1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1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1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1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1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1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1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1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12" s="107" t="str">
        <f>IF(InTutoring[[#This Row],[Student Full Name]]=" ","",COUNTIF(InTutoring[[#This Row],[BOY Benchmark]:[Unit 1 Post-Test 5]],"Yes"))</f>
        <v/>
      </c>
      <c r="AT312" s="107" t="str">
        <f>IF(InTutoring[[#This Row],[Student Full Name]]=" ","",COUNTIF(InTutoring[[#This Row],[Unit 1 Assessment]:[Unit 2 Post-Test 5]],"Yes"))</f>
        <v/>
      </c>
      <c r="AU312" s="107" t="str">
        <f>IF(InTutoring[[#This Row],[Student Full Name]]=" ","",COUNTIF(InTutoring[[#This Row],[Unit 2 Assessment]:[Unit 3 Post-Test 5]],"Yes"))</f>
        <v/>
      </c>
      <c r="AV312" s="107" t="str">
        <f>IF(InTutoring[[#This Row],[Student Full Name]]=" ","",COUNTIF(InTutoring[[#This Row],[Unit 3 Assessment]:[Unit 4 Post-Test 5]],"Yes"))</f>
        <v/>
      </c>
      <c r="AW312" s="107" t="str">
        <f>IF(InTutoring[[#This Row],[Student Full Name]]=" ","",COUNTIF(InTutoring[[#This Row],[Unit 4 Assessment]:[Unit 5 Post-Test 5]],"Yes"))</f>
        <v/>
      </c>
      <c r="AX312" s="107" t="str">
        <f>IF(InTutoring[[#This Row],[Student Full Name]]=" ","",COUNTIF(InTutoring[[#This Row],[Unit 5 Assessment]:[Unit 6 Post-Test 5]],"Yes"))</f>
        <v/>
      </c>
      <c r="AY312" s="107" t="str">
        <f>IF(InTutoring[[#This Row],[Student Full Name]]=" ","",IF(InTutoring[[#This Row],[Unit 1 Weeks in Tutoring]]&gt;0,"Yes","No"))</f>
        <v/>
      </c>
      <c r="AZ312" s="107" t="str">
        <f>IF(InTutoring[[#This Row],[Student Full Name]]=" ","",IF(InTutoring[[#This Row],[Unit 2 Weeks in Tutoring]]&gt;0,"Yes","No"))</f>
        <v/>
      </c>
      <c r="BA312" s="107" t="str">
        <f>IF(InTutoring[[#This Row],[Student Full Name]]=" ","",IF(InTutoring[[#This Row],[Unit 3 Weeks in Tutoring]]&gt;0,"Yes","No"))</f>
        <v/>
      </c>
      <c r="BB312" s="107" t="str">
        <f>IF(InTutoring[[#This Row],[Student Full Name]]=" ","",IF(InTutoring[[#This Row],[Unit 4 Weeks in Tutoring]]&gt;0,"Yes","No"))</f>
        <v/>
      </c>
      <c r="BC312" s="107" t="str">
        <f>IF(InTutoring[[#This Row],[Student Full Name]]=" ","",IF(InTutoring[[#This Row],[Unit 5 Weeks in Tutoring]]&gt;0,"Yes","No"))</f>
        <v/>
      </c>
      <c r="BD312" s="107" t="str">
        <f>IF(InTutoring[[#This Row],[Student Full Name]]=" ","",IF(InTutoring[[#This Row],[Unit 6 Weeks in Tutoring]]&gt;0,"Yes","No"))</f>
        <v/>
      </c>
      <c r="BE31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1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1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1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1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1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1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12" s="107" t="str">
        <f>IF(InTutoring[[#This Row],[Student Full Name]]=" ","",IF(COUNTIF(InTutoring[[#This Row],[Unit 1 Needed Tutoring]:[Unit 6 Needed Tutoring]],"Yes")&gt;0,"Yes","No"))</f>
        <v/>
      </c>
      <c r="BM31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1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13" spans="1:66" ht="14.25" x14ac:dyDescent="0.2">
      <c r="A313" s="40" t="str">
        <f>StudentInfo[[#This Row],[Student Full Name]]</f>
        <v xml:space="preserve"> </v>
      </c>
      <c r="B31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1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Benchmark]]&lt;=Settings!F317),"Yes","No"))))</f>
        <v/>
      </c>
      <c r="D31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1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1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1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1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1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1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1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1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1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1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1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1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1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1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1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1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1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1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1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1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1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1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1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1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1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1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1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1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1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1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1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1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1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1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1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1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1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1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1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1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13" s="107" t="str">
        <f>IF(InTutoring[[#This Row],[Student Full Name]]=" ","",COUNTIF(InTutoring[[#This Row],[BOY Benchmark]:[Unit 1 Post-Test 5]],"Yes"))</f>
        <v/>
      </c>
      <c r="AT313" s="107" t="str">
        <f>IF(InTutoring[[#This Row],[Student Full Name]]=" ","",COUNTIF(InTutoring[[#This Row],[Unit 1 Assessment]:[Unit 2 Post-Test 5]],"Yes"))</f>
        <v/>
      </c>
      <c r="AU313" s="107" t="str">
        <f>IF(InTutoring[[#This Row],[Student Full Name]]=" ","",COUNTIF(InTutoring[[#This Row],[Unit 2 Assessment]:[Unit 3 Post-Test 5]],"Yes"))</f>
        <v/>
      </c>
      <c r="AV313" s="107" t="str">
        <f>IF(InTutoring[[#This Row],[Student Full Name]]=" ","",COUNTIF(InTutoring[[#This Row],[Unit 3 Assessment]:[Unit 4 Post-Test 5]],"Yes"))</f>
        <v/>
      </c>
      <c r="AW313" s="107" t="str">
        <f>IF(InTutoring[[#This Row],[Student Full Name]]=" ","",COUNTIF(InTutoring[[#This Row],[Unit 4 Assessment]:[Unit 5 Post-Test 5]],"Yes"))</f>
        <v/>
      </c>
      <c r="AX313" s="107" t="str">
        <f>IF(InTutoring[[#This Row],[Student Full Name]]=" ","",COUNTIF(InTutoring[[#This Row],[Unit 5 Assessment]:[Unit 6 Post-Test 5]],"Yes"))</f>
        <v/>
      </c>
      <c r="AY313" s="107" t="str">
        <f>IF(InTutoring[[#This Row],[Student Full Name]]=" ","",IF(InTutoring[[#This Row],[Unit 1 Weeks in Tutoring]]&gt;0,"Yes","No"))</f>
        <v/>
      </c>
      <c r="AZ313" s="107" t="str">
        <f>IF(InTutoring[[#This Row],[Student Full Name]]=" ","",IF(InTutoring[[#This Row],[Unit 2 Weeks in Tutoring]]&gt;0,"Yes","No"))</f>
        <v/>
      </c>
      <c r="BA313" s="107" t="str">
        <f>IF(InTutoring[[#This Row],[Student Full Name]]=" ","",IF(InTutoring[[#This Row],[Unit 3 Weeks in Tutoring]]&gt;0,"Yes","No"))</f>
        <v/>
      </c>
      <c r="BB313" s="107" t="str">
        <f>IF(InTutoring[[#This Row],[Student Full Name]]=" ","",IF(InTutoring[[#This Row],[Unit 4 Weeks in Tutoring]]&gt;0,"Yes","No"))</f>
        <v/>
      </c>
      <c r="BC313" s="107" t="str">
        <f>IF(InTutoring[[#This Row],[Student Full Name]]=" ","",IF(InTutoring[[#This Row],[Unit 5 Weeks in Tutoring]]&gt;0,"Yes","No"))</f>
        <v/>
      </c>
      <c r="BD313" s="107" t="str">
        <f>IF(InTutoring[[#This Row],[Student Full Name]]=" ","",IF(InTutoring[[#This Row],[Unit 6 Weeks in Tutoring]]&gt;0,"Yes","No"))</f>
        <v/>
      </c>
      <c r="BE31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1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1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1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1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1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1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13" s="107" t="str">
        <f>IF(InTutoring[[#This Row],[Student Full Name]]=" ","",IF(COUNTIF(InTutoring[[#This Row],[Unit 1 Needed Tutoring]:[Unit 6 Needed Tutoring]],"Yes")&gt;0,"Yes","No"))</f>
        <v/>
      </c>
      <c r="BM31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1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14" spans="1:66" ht="14.25" x14ac:dyDescent="0.2">
      <c r="A314" s="40" t="str">
        <f>StudentInfo[[#This Row],[Student Full Name]]</f>
        <v xml:space="preserve"> </v>
      </c>
      <c r="B31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1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Benchmark]]&lt;=Settings!F318),"Yes","No"))))</f>
        <v/>
      </c>
      <c r="D31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1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1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1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1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1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1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1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1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1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1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1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1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1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1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1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1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1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1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1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1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1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1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1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1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1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1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1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1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1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1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1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1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1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1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1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1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1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1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1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1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14" s="107" t="str">
        <f>IF(InTutoring[[#This Row],[Student Full Name]]=" ","",COUNTIF(InTutoring[[#This Row],[BOY Benchmark]:[Unit 1 Post-Test 5]],"Yes"))</f>
        <v/>
      </c>
      <c r="AT314" s="107" t="str">
        <f>IF(InTutoring[[#This Row],[Student Full Name]]=" ","",COUNTIF(InTutoring[[#This Row],[Unit 1 Assessment]:[Unit 2 Post-Test 5]],"Yes"))</f>
        <v/>
      </c>
      <c r="AU314" s="107" t="str">
        <f>IF(InTutoring[[#This Row],[Student Full Name]]=" ","",COUNTIF(InTutoring[[#This Row],[Unit 2 Assessment]:[Unit 3 Post-Test 5]],"Yes"))</f>
        <v/>
      </c>
      <c r="AV314" s="107" t="str">
        <f>IF(InTutoring[[#This Row],[Student Full Name]]=" ","",COUNTIF(InTutoring[[#This Row],[Unit 3 Assessment]:[Unit 4 Post-Test 5]],"Yes"))</f>
        <v/>
      </c>
      <c r="AW314" s="107" t="str">
        <f>IF(InTutoring[[#This Row],[Student Full Name]]=" ","",COUNTIF(InTutoring[[#This Row],[Unit 4 Assessment]:[Unit 5 Post-Test 5]],"Yes"))</f>
        <v/>
      </c>
      <c r="AX314" s="107" t="str">
        <f>IF(InTutoring[[#This Row],[Student Full Name]]=" ","",COUNTIF(InTutoring[[#This Row],[Unit 5 Assessment]:[Unit 6 Post-Test 5]],"Yes"))</f>
        <v/>
      </c>
      <c r="AY314" s="107" t="str">
        <f>IF(InTutoring[[#This Row],[Student Full Name]]=" ","",IF(InTutoring[[#This Row],[Unit 1 Weeks in Tutoring]]&gt;0,"Yes","No"))</f>
        <v/>
      </c>
      <c r="AZ314" s="107" t="str">
        <f>IF(InTutoring[[#This Row],[Student Full Name]]=" ","",IF(InTutoring[[#This Row],[Unit 2 Weeks in Tutoring]]&gt;0,"Yes","No"))</f>
        <v/>
      </c>
      <c r="BA314" s="107" t="str">
        <f>IF(InTutoring[[#This Row],[Student Full Name]]=" ","",IF(InTutoring[[#This Row],[Unit 3 Weeks in Tutoring]]&gt;0,"Yes","No"))</f>
        <v/>
      </c>
      <c r="BB314" s="107" t="str">
        <f>IF(InTutoring[[#This Row],[Student Full Name]]=" ","",IF(InTutoring[[#This Row],[Unit 4 Weeks in Tutoring]]&gt;0,"Yes","No"))</f>
        <v/>
      </c>
      <c r="BC314" s="107" t="str">
        <f>IF(InTutoring[[#This Row],[Student Full Name]]=" ","",IF(InTutoring[[#This Row],[Unit 5 Weeks in Tutoring]]&gt;0,"Yes","No"))</f>
        <v/>
      </c>
      <c r="BD314" s="107" t="str">
        <f>IF(InTutoring[[#This Row],[Student Full Name]]=" ","",IF(InTutoring[[#This Row],[Unit 6 Weeks in Tutoring]]&gt;0,"Yes","No"))</f>
        <v/>
      </c>
      <c r="BE31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1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1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1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1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1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1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14" s="107" t="str">
        <f>IF(InTutoring[[#This Row],[Student Full Name]]=" ","",IF(COUNTIF(InTutoring[[#This Row],[Unit 1 Needed Tutoring]:[Unit 6 Needed Tutoring]],"Yes")&gt;0,"Yes","No"))</f>
        <v/>
      </c>
      <c r="BM31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1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15" spans="1:66" ht="14.25" x14ac:dyDescent="0.2">
      <c r="A315" s="40" t="str">
        <f>StudentInfo[[#This Row],[Student Full Name]]</f>
        <v xml:space="preserve"> </v>
      </c>
      <c r="B31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1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Benchmark]]&lt;=Settings!F319),"Yes","No"))))</f>
        <v/>
      </c>
      <c r="D31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1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1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1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1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1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1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1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1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1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1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1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1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1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1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1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1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1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1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1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1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1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1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1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1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1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1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1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1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1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1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1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1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1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1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1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1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1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1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1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1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15" s="107" t="str">
        <f>IF(InTutoring[[#This Row],[Student Full Name]]=" ","",COUNTIF(InTutoring[[#This Row],[BOY Benchmark]:[Unit 1 Post-Test 5]],"Yes"))</f>
        <v/>
      </c>
      <c r="AT315" s="107" t="str">
        <f>IF(InTutoring[[#This Row],[Student Full Name]]=" ","",COUNTIF(InTutoring[[#This Row],[Unit 1 Assessment]:[Unit 2 Post-Test 5]],"Yes"))</f>
        <v/>
      </c>
      <c r="AU315" s="107" t="str">
        <f>IF(InTutoring[[#This Row],[Student Full Name]]=" ","",COUNTIF(InTutoring[[#This Row],[Unit 2 Assessment]:[Unit 3 Post-Test 5]],"Yes"))</f>
        <v/>
      </c>
      <c r="AV315" s="107" t="str">
        <f>IF(InTutoring[[#This Row],[Student Full Name]]=" ","",COUNTIF(InTutoring[[#This Row],[Unit 3 Assessment]:[Unit 4 Post-Test 5]],"Yes"))</f>
        <v/>
      </c>
      <c r="AW315" s="107" t="str">
        <f>IF(InTutoring[[#This Row],[Student Full Name]]=" ","",COUNTIF(InTutoring[[#This Row],[Unit 4 Assessment]:[Unit 5 Post-Test 5]],"Yes"))</f>
        <v/>
      </c>
      <c r="AX315" s="107" t="str">
        <f>IF(InTutoring[[#This Row],[Student Full Name]]=" ","",COUNTIF(InTutoring[[#This Row],[Unit 5 Assessment]:[Unit 6 Post-Test 5]],"Yes"))</f>
        <v/>
      </c>
      <c r="AY315" s="107" t="str">
        <f>IF(InTutoring[[#This Row],[Student Full Name]]=" ","",IF(InTutoring[[#This Row],[Unit 1 Weeks in Tutoring]]&gt;0,"Yes","No"))</f>
        <v/>
      </c>
      <c r="AZ315" s="107" t="str">
        <f>IF(InTutoring[[#This Row],[Student Full Name]]=" ","",IF(InTutoring[[#This Row],[Unit 2 Weeks in Tutoring]]&gt;0,"Yes","No"))</f>
        <v/>
      </c>
      <c r="BA315" s="107" t="str">
        <f>IF(InTutoring[[#This Row],[Student Full Name]]=" ","",IF(InTutoring[[#This Row],[Unit 3 Weeks in Tutoring]]&gt;0,"Yes","No"))</f>
        <v/>
      </c>
      <c r="BB315" s="107" t="str">
        <f>IF(InTutoring[[#This Row],[Student Full Name]]=" ","",IF(InTutoring[[#This Row],[Unit 4 Weeks in Tutoring]]&gt;0,"Yes","No"))</f>
        <v/>
      </c>
      <c r="BC315" s="107" t="str">
        <f>IF(InTutoring[[#This Row],[Student Full Name]]=" ","",IF(InTutoring[[#This Row],[Unit 5 Weeks in Tutoring]]&gt;0,"Yes","No"))</f>
        <v/>
      </c>
      <c r="BD315" s="107" t="str">
        <f>IF(InTutoring[[#This Row],[Student Full Name]]=" ","",IF(InTutoring[[#This Row],[Unit 6 Weeks in Tutoring]]&gt;0,"Yes","No"))</f>
        <v/>
      </c>
      <c r="BE31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1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1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1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1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1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1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15" s="107" t="str">
        <f>IF(InTutoring[[#This Row],[Student Full Name]]=" ","",IF(COUNTIF(InTutoring[[#This Row],[Unit 1 Needed Tutoring]:[Unit 6 Needed Tutoring]],"Yes")&gt;0,"Yes","No"))</f>
        <v/>
      </c>
      <c r="BM31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1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16" spans="1:66" ht="14.25" x14ac:dyDescent="0.2">
      <c r="A316" s="40" t="str">
        <f>StudentInfo[[#This Row],[Student Full Name]]</f>
        <v xml:space="preserve"> </v>
      </c>
      <c r="B31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1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Benchmark]]&lt;=Settings!F320),"Yes","No"))))</f>
        <v/>
      </c>
      <c r="D31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1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1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1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1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1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1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1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1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1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1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1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1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1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1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1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1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1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1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1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1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1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1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1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1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1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1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1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1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1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1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1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1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1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1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1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1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1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1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1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1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16" s="107" t="str">
        <f>IF(InTutoring[[#This Row],[Student Full Name]]=" ","",COUNTIF(InTutoring[[#This Row],[BOY Benchmark]:[Unit 1 Post-Test 5]],"Yes"))</f>
        <v/>
      </c>
      <c r="AT316" s="107" t="str">
        <f>IF(InTutoring[[#This Row],[Student Full Name]]=" ","",COUNTIF(InTutoring[[#This Row],[Unit 1 Assessment]:[Unit 2 Post-Test 5]],"Yes"))</f>
        <v/>
      </c>
      <c r="AU316" s="107" t="str">
        <f>IF(InTutoring[[#This Row],[Student Full Name]]=" ","",COUNTIF(InTutoring[[#This Row],[Unit 2 Assessment]:[Unit 3 Post-Test 5]],"Yes"))</f>
        <v/>
      </c>
      <c r="AV316" s="107" t="str">
        <f>IF(InTutoring[[#This Row],[Student Full Name]]=" ","",COUNTIF(InTutoring[[#This Row],[Unit 3 Assessment]:[Unit 4 Post-Test 5]],"Yes"))</f>
        <v/>
      </c>
      <c r="AW316" s="107" t="str">
        <f>IF(InTutoring[[#This Row],[Student Full Name]]=" ","",COUNTIF(InTutoring[[#This Row],[Unit 4 Assessment]:[Unit 5 Post-Test 5]],"Yes"))</f>
        <v/>
      </c>
      <c r="AX316" s="107" t="str">
        <f>IF(InTutoring[[#This Row],[Student Full Name]]=" ","",COUNTIF(InTutoring[[#This Row],[Unit 5 Assessment]:[Unit 6 Post-Test 5]],"Yes"))</f>
        <v/>
      </c>
      <c r="AY316" s="107" t="str">
        <f>IF(InTutoring[[#This Row],[Student Full Name]]=" ","",IF(InTutoring[[#This Row],[Unit 1 Weeks in Tutoring]]&gt;0,"Yes","No"))</f>
        <v/>
      </c>
      <c r="AZ316" s="107" t="str">
        <f>IF(InTutoring[[#This Row],[Student Full Name]]=" ","",IF(InTutoring[[#This Row],[Unit 2 Weeks in Tutoring]]&gt;0,"Yes","No"))</f>
        <v/>
      </c>
      <c r="BA316" s="107" t="str">
        <f>IF(InTutoring[[#This Row],[Student Full Name]]=" ","",IF(InTutoring[[#This Row],[Unit 3 Weeks in Tutoring]]&gt;0,"Yes","No"))</f>
        <v/>
      </c>
      <c r="BB316" s="107" t="str">
        <f>IF(InTutoring[[#This Row],[Student Full Name]]=" ","",IF(InTutoring[[#This Row],[Unit 4 Weeks in Tutoring]]&gt;0,"Yes","No"))</f>
        <v/>
      </c>
      <c r="BC316" s="107" t="str">
        <f>IF(InTutoring[[#This Row],[Student Full Name]]=" ","",IF(InTutoring[[#This Row],[Unit 5 Weeks in Tutoring]]&gt;0,"Yes","No"))</f>
        <v/>
      </c>
      <c r="BD316" s="107" t="str">
        <f>IF(InTutoring[[#This Row],[Student Full Name]]=" ","",IF(InTutoring[[#This Row],[Unit 6 Weeks in Tutoring]]&gt;0,"Yes","No"))</f>
        <v/>
      </c>
      <c r="BE31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1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1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1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1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1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1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16" s="107" t="str">
        <f>IF(InTutoring[[#This Row],[Student Full Name]]=" ","",IF(COUNTIF(InTutoring[[#This Row],[Unit 1 Needed Tutoring]:[Unit 6 Needed Tutoring]],"Yes")&gt;0,"Yes","No"))</f>
        <v/>
      </c>
      <c r="BM31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1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17" spans="1:66" ht="14.25" x14ac:dyDescent="0.2">
      <c r="A317" s="40" t="str">
        <f>StudentInfo[[#This Row],[Student Full Name]]</f>
        <v xml:space="preserve"> </v>
      </c>
      <c r="B31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1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Benchmark]]&lt;=Settings!F321),"Yes","No"))))</f>
        <v/>
      </c>
      <c r="D31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1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1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1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1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1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1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1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1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1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1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1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1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1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1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1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1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1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1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1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1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1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1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1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1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1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1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1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1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1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1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1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1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1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1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1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1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1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1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1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1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17" s="107" t="str">
        <f>IF(InTutoring[[#This Row],[Student Full Name]]=" ","",COUNTIF(InTutoring[[#This Row],[BOY Benchmark]:[Unit 1 Post-Test 5]],"Yes"))</f>
        <v/>
      </c>
      <c r="AT317" s="107" t="str">
        <f>IF(InTutoring[[#This Row],[Student Full Name]]=" ","",COUNTIF(InTutoring[[#This Row],[Unit 1 Assessment]:[Unit 2 Post-Test 5]],"Yes"))</f>
        <v/>
      </c>
      <c r="AU317" s="107" t="str">
        <f>IF(InTutoring[[#This Row],[Student Full Name]]=" ","",COUNTIF(InTutoring[[#This Row],[Unit 2 Assessment]:[Unit 3 Post-Test 5]],"Yes"))</f>
        <v/>
      </c>
      <c r="AV317" s="107" t="str">
        <f>IF(InTutoring[[#This Row],[Student Full Name]]=" ","",COUNTIF(InTutoring[[#This Row],[Unit 3 Assessment]:[Unit 4 Post-Test 5]],"Yes"))</f>
        <v/>
      </c>
      <c r="AW317" s="107" t="str">
        <f>IF(InTutoring[[#This Row],[Student Full Name]]=" ","",COUNTIF(InTutoring[[#This Row],[Unit 4 Assessment]:[Unit 5 Post-Test 5]],"Yes"))</f>
        <v/>
      </c>
      <c r="AX317" s="107" t="str">
        <f>IF(InTutoring[[#This Row],[Student Full Name]]=" ","",COUNTIF(InTutoring[[#This Row],[Unit 5 Assessment]:[Unit 6 Post-Test 5]],"Yes"))</f>
        <v/>
      </c>
      <c r="AY317" s="107" t="str">
        <f>IF(InTutoring[[#This Row],[Student Full Name]]=" ","",IF(InTutoring[[#This Row],[Unit 1 Weeks in Tutoring]]&gt;0,"Yes","No"))</f>
        <v/>
      </c>
      <c r="AZ317" s="107" t="str">
        <f>IF(InTutoring[[#This Row],[Student Full Name]]=" ","",IF(InTutoring[[#This Row],[Unit 2 Weeks in Tutoring]]&gt;0,"Yes","No"))</f>
        <v/>
      </c>
      <c r="BA317" s="107" t="str">
        <f>IF(InTutoring[[#This Row],[Student Full Name]]=" ","",IF(InTutoring[[#This Row],[Unit 3 Weeks in Tutoring]]&gt;0,"Yes","No"))</f>
        <v/>
      </c>
      <c r="BB317" s="107" t="str">
        <f>IF(InTutoring[[#This Row],[Student Full Name]]=" ","",IF(InTutoring[[#This Row],[Unit 4 Weeks in Tutoring]]&gt;0,"Yes","No"))</f>
        <v/>
      </c>
      <c r="BC317" s="107" t="str">
        <f>IF(InTutoring[[#This Row],[Student Full Name]]=" ","",IF(InTutoring[[#This Row],[Unit 5 Weeks in Tutoring]]&gt;0,"Yes","No"))</f>
        <v/>
      </c>
      <c r="BD317" s="107" t="str">
        <f>IF(InTutoring[[#This Row],[Student Full Name]]=" ","",IF(InTutoring[[#This Row],[Unit 6 Weeks in Tutoring]]&gt;0,"Yes","No"))</f>
        <v/>
      </c>
      <c r="BE31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1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1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1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1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1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1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17" s="107" t="str">
        <f>IF(InTutoring[[#This Row],[Student Full Name]]=" ","",IF(COUNTIF(InTutoring[[#This Row],[Unit 1 Needed Tutoring]:[Unit 6 Needed Tutoring]],"Yes")&gt;0,"Yes","No"))</f>
        <v/>
      </c>
      <c r="BM31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1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18" spans="1:66" ht="14.25" x14ac:dyDescent="0.2">
      <c r="A318" s="40" t="str">
        <f>StudentInfo[[#This Row],[Student Full Name]]</f>
        <v xml:space="preserve"> </v>
      </c>
      <c r="B31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1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Benchmark]]&lt;=Settings!F322),"Yes","No"))))</f>
        <v/>
      </c>
      <c r="D31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1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1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1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1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1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1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1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1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1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1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1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1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1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1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1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1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1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1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1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1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1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1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1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1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1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1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1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1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1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1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1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1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1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1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1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1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1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1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1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1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18" s="107" t="str">
        <f>IF(InTutoring[[#This Row],[Student Full Name]]=" ","",COUNTIF(InTutoring[[#This Row],[BOY Benchmark]:[Unit 1 Post-Test 5]],"Yes"))</f>
        <v/>
      </c>
      <c r="AT318" s="107" t="str">
        <f>IF(InTutoring[[#This Row],[Student Full Name]]=" ","",COUNTIF(InTutoring[[#This Row],[Unit 1 Assessment]:[Unit 2 Post-Test 5]],"Yes"))</f>
        <v/>
      </c>
      <c r="AU318" s="107" t="str">
        <f>IF(InTutoring[[#This Row],[Student Full Name]]=" ","",COUNTIF(InTutoring[[#This Row],[Unit 2 Assessment]:[Unit 3 Post-Test 5]],"Yes"))</f>
        <v/>
      </c>
      <c r="AV318" s="107" t="str">
        <f>IF(InTutoring[[#This Row],[Student Full Name]]=" ","",COUNTIF(InTutoring[[#This Row],[Unit 3 Assessment]:[Unit 4 Post-Test 5]],"Yes"))</f>
        <v/>
      </c>
      <c r="AW318" s="107" t="str">
        <f>IF(InTutoring[[#This Row],[Student Full Name]]=" ","",COUNTIF(InTutoring[[#This Row],[Unit 4 Assessment]:[Unit 5 Post-Test 5]],"Yes"))</f>
        <v/>
      </c>
      <c r="AX318" s="107" t="str">
        <f>IF(InTutoring[[#This Row],[Student Full Name]]=" ","",COUNTIF(InTutoring[[#This Row],[Unit 5 Assessment]:[Unit 6 Post-Test 5]],"Yes"))</f>
        <v/>
      </c>
      <c r="AY318" s="107" t="str">
        <f>IF(InTutoring[[#This Row],[Student Full Name]]=" ","",IF(InTutoring[[#This Row],[Unit 1 Weeks in Tutoring]]&gt;0,"Yes","No"))</f>
        <v/>
      </c>
      <c r="AZ318" s="107" t="str">
        <f>IF(InTutoring[[#This Row],[Student Full Name]]=" ","",IF(InTutoring[[#This Row],[Unit 2 Weeks in Tutoring]]&gt;0,"Yes","No"))</f>
        <v/>
      </c>
      <c r="BA318" s="107" t="str">
        <f>IF(InTutoring[[#This Row],[Student Full Name]]=" ","",IF(InTutoring[[#This Row],[Unit 3 Weeks in Tutoring]]&gt;0,"Yes","No"))</f>
        <v/>
      </c>
      <c r="BB318" s="107" t="str">
        <f>IF(InTutoring[[#This Row],[Student Full Name]]=" ","",IF(InTutoring[[#This Row],[Unit 4 Weeks in Tutoring]]&gt;0,"Yes","No"))</f>
        <v/>
      </c>
      <c r="BC318" s="107" t="str">
        <f>IF(InTutoring[[#This Row],[Student Full Name]]=" ","",IF(InTutoring[[#This Row],[Unit 5 Weeks in Tutoring]]&gt;0,"Yes","No"))</f>
        <v/>
      </c>
      <c r="BD318" s="107" t="str">
        <f>IF(InTutoring[[#This Row],[Student Full Name]]=" ","",IF(InTutoring[[#This Row],[Unit 6 Weeks in Tutoring]]&gt;0,"Yes","No"))</f>
        <v/>
      </c>
      <c r="BE31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1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1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1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1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1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1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18" s="107" t="str">
        <f>IF(InTutoring[[#This Row],[Student Full Name]]=" ","",IF(COUNTIF(InTutoring[[#This Row],[Unit 1 Needed Tutoring]:[Unit 6 Needed Tutoring]],"Yes")&gt;0,"Yes","No"))</f>
        <v/>
      </c>
      <c r="BM31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1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19" spans="1:66" ht="14.25" x14ac:dyDescent="0.2">
      <c r="A319" s="40" t="str">
        <f>StudentInfo[[#This Row],[Student Full Name]]</f>
        <v xml:space="preserve"> </v>
      </c>
      <c r="B31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1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Benchmark]]&lt;=Settings!F323),"Yes","No"))))</f>
        <v/>
      </c>
      <c r="D31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1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1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1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1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1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1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1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1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1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1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1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1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1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1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1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1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1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1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1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1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1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1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1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1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1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1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1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1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1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1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1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1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1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1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1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1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1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1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1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1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19" s="107" t="str">
        <f>IF(InTutoring[[#This Row],[Student Full Name]]=" ","",COUNTIF(InTutoring[[#This Row],[BOY Benchmark]:[Unit 1 Post-Test 5]],"Yes"))</f>
        <v/>
      </c>
      <c r="AT319" s="107" t="str">
        <f>IF(InTutoring[[#This Row],[Student Full Name]]=" ","",COUNTIF(InTutoring[[#This Row],[Unit 1 Assessment]:[Unit 2 Post-Test 5]],"Yes"))</f>
        <v/>
      </c>
      <c r="AU319" s="107" t="str">
        <f>IF(InTutoring[[#This Row],[Student Full Name]]=" ","",COUNTIF(InTutoring[[#This Row],[Unit 2 Assessment]:[Unit 3 Post-Test 5]],"Yes"))</f>
        <v/>
      </c>
      <c r="AV319" s="107" t="str">
        <f>IF(InTutoring[[#This Row],[Student Full Name]]=" ","",COUNTIF(InTutoring[[#This Row],[Unit 3 Assessment]:[Unit 4 Post-Test 5]],"Yes"))</f>
        <v/>
      </c>
      <c r="AW319" s="107" t="str">
        <f>IF(InTutoring[[#This Row],[Student Full Name]]=" ","",COUNTIF(InTutoring[[#This Row],[Unit 4 Assessment]:[Unit 5 Post-Test 5]],"Yes"))</f>
        <v/>
      </c>
      <c r="AX319" s="107" t="str">
        <f>IF(InTutoring[[#This Row],[Student Full Name]]=" ","",COUNTIF(InTutoring[[#This Row],[Unit 5 Assessment]:[Unit 6 Post-Test 5]],"Yes"))</f>
        <v/>
      </c>
      <c r="AY319" s="107" t="str">
        <f>IF(InTutoring[[#This Row],[Student Full Name]]=" ","",IF(InTutoring[[#This Row],[Unit 1 Weeks in Tutoring]]&gt;0,"Yes","No"))</f>
        <v/>
      </c>
      <c r="AZ319" s="107" t="str">
        <f>IF(InTutoring[[#This Row],[Student Full Name]]=" ","",IF(InTutoring[[#This Row],[Unit 2 Weeks in Tutoring]]&gt;0,"Yes","No"))</f>
        <v/>
      </c>
      <c r="BA319" s="107" t="str">
        <f>IF(InTutoring[[#This Row],[Student Full Name]]=" ","",IF(InTutoring[[#This Row],[Unit 3 Weeks in Tutoring]]&gt;0,"Yes","No"))</f>
        <v/>
      </c>
      <c r="BB319" s="107" t="str">
        <f>IF(InTutoring[[#This Row],[Student Full Name]]=" ","",IF(InTutoring[[#This Row],[Unit 4 Weeks in Tutoring]]&gt;0,"Yes","No"))</f>
        <v/>
      </c>
      <c r="BC319" s="107" t="str">
        <f>IF(InTutoring[[#This Row],[Student Full Name]]=" ","",IF(InTutoring[[#This Row],[Unit 5 Weeks in Tutoring]]&gt;0,"Yes","No"))</f>
        <v/>
      </c>
      <c r="BD319" s="107" t="str">
        <f>IF(InTutoring[[#This Row],[Student Full Name]]=" ","",IF(InTutoring[[#This Row],[Unit 6 Weeks in Tutoring]]&gt;0,"Yes","No"))</f>
        <v/>
      </c>
      <c r="BE31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1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1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1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1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1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1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19" s="107" t="str">
        <f>IF(InTutoring[[#This Row],[Student Full Name]]=" ","",IF(COUNTIF(InTutoring[[#This Row],[Unit 1 Needed Tutoring]:[Unit 6 Needed Tutoring]],"Yes")&gt;0,"Yes","No"))</f>
        <v/>
      </c>
      <c r="BM31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1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20" spans="1:66" ht="14.25" x14ac:dyDescent="0.2">
      <c r="A320" s="40" t="str">
        <f>StudentInfo[[#This Row],[Student Full Name]]</f>
        <v xml:space="preserve"> </v>
      </c>
      <c r="B32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2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Benchmark]]&lt;=Settings!F324),"Yes","No"))))</f>
        <v/>
      </c>
      <c r="D32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2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2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2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2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2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2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2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2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2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2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2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2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2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2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2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2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2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2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2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2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2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2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2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2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2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2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2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2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2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2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2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2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2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2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2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2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2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2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2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2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20" s="107" t="str">
        <f>IF(InTutoring[[#This Row],[Student Full Name]]=" ","",COUNTIF(InTutoring[[#This Row],[BOY Benchmark]:[Unit 1 Post-Test 5]],"Yes"))</f>
        <v/>
      </c>
      <c r="AT320" s="107" t="str">
        <f>IF(InTutoring[[#This Row],[Student Full Name]]=" ","",COUNTIF(InTutoring[[#This Row],[Unit 1 Assessment]:[Unit 2 Post-Test 5]],"Yes"))</f>
        <v/>
      </c>
      <c r="AU320" s="107" t="str">
        <f>IF(InTutoring[[#This Row],[Student Full Name]]=" ","",COUNTIF(InTutoring[[#This Row],[Unit 2 Assessment]:[Unit 3 Post-Test 5]],"Yes"))</f>
        <v/>
      </c>
      <c r="AV320" s="107" t="str">
        <f>IF(InTutoring[[#This Row],[Student Full Name]]=" ","",COUNTIF(InTutoring[[#This Row],[Unit 3 Assessment]:[Unit 4 Post-Test 5]],"Yes"))</f>
        <v/>
      </c>
      <c r="AW320" s="107" t="str">
        <f>IF(InTutoring[[#This Row],[Student Full Name]]=" ","",COUNTIF(InTutoring[[#This Row],[Unit 4 Assessment]:[Unit 5 Post-Test 5]],"Yes"))</f>
        <v/>
      </c>
      <c r="AX320" s="107" t="str">
        <f>IF(InTutoring[[#This Row],[Student Full Name]]=" ","",COUNTIF(InTutoring[[#This Row],[Unit 5 Assessment]:[Unit 6 Post-Test 5]],"Yes"))</f>
        <v/>
      </c>
      <c r="AY320" s="107" t="str">
        <f>IF(InTutoring[[#This Row],[Student Full Name]]=" ","",IF(InTutoring[[#This Row],[Unit 1 Weeks in Tutoring]]&gt;0,"Yes","No"))</f>
        <v/>
      </c>
      <c r="AZ320" s="107" t="str">
        <f>IF(InTutoring[[#This Row],[Student Full Name]]=" ","",IF(InTutoring[[#This Row],[Unit 2 Weeks in Tutoring]]&gt;0,"Yes","No"))</f>
        <v/>
      </c>
      <c r="BA320" s="107" t="str">
        <f>IF(InTutoring[[#This Row],[Student Full Name]]=" ","",IF(InTutoring[[#This Row],[Unit 3 Weeks in Tutoring]]&gt;0,"Yes","No"))</f>
        <v/>
      </c>
      <c r="BB320" s="107" t="str">
        <f>IF(InTutoring[[#This Row],[Student Full Name]]=" ","",IF(InTutoring[[#This Row],[Unit 4 Weeks in Tutoring]]&gt;0,"Yes","No"))</f>
        <v/>
      </c>
      <c r="BC320" s="107" t="str">
        <f>IF(InTutoring[[#This Row],[Student Full Name]]=" ","",IF(InTutoring[[#This Row],[Unit 5 Weeks in Tutoring]]&gt;0,"Yes","No"))</f>
        <v/>
      </c>
      <c r="BD320" s="107" t="str">
        <f>IF(InTutoring[[#This Row],[Student Full Name]]=" ","",IF(InTutoring[[#This Row],[Unit 6 Weeks in Tutoring]]&gt;0,"Yes","No"))</f>
        <v/>
      </c>
      <c r="BE32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2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2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2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2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2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2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20" s="107" t="str">
        <f>IF(InTutoring[[#This Row],[Student Full Name]]=" ","",IF(COUNTIF(InTutoring[[#This Row],[Unit 1 Needed Tutoring]:[Unit 6 Needed Tutoring]],"Yes")&gt;0,"Yes","No"))</f>
        <v/>
      </c>
      <c r="BM32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2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21" spans="1:66" ht="14.25" x14ac:dyDescent="0.2">
      <c r="A321" s="40" t="str">
        <f>StudentInfo[[#This Row],[Student Full Name]]</f>
        <v xml:space="preserve"> </v>
      </c>
      <c r="B32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2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Benchmark]]&lt;=Settings!F325),"Yes","No"))))</f>
        <v/>
      </c>
      <c r="D32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2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2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2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2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2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2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2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2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2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2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2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2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2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2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2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2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2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2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2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2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2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2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2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2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2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2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2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2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2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2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2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2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2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2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2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2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2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2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2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2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21" s="107" t="str">
        <f>IF(InTutoring[[#This Row],[Student Full Name]]=" ","",COUNTIF(InTutoring[[#This Row],[BOY Benchmark]:[Unit 1 Post-Test 5]],"Yes"))</f>
        <v/>
      </c>
      <c r="AT321" s="107" t="str">
        <f>IF(InTutoring[[#This Row],[Student Full Name]]=" ","",COUNTIF(InTutoring[[#This Row],[Unit 1 Assessment]:[Unit 2 Post-Test 5]],"Yes"))</f>
        <v/>
      </c>
      <c r="AU321" s="107" t="str">
        <f>IF(InTutoring[[#This Row],[Student Full Name]]=" ","",COUNTIF(InTutoring[[#This Row],[Unit 2 Assessment]:[Unit 3 Post-Test 5]],"Yes"))</f>
        <v/>
      </c>
      <c r="AV321" s="107" t="str">
        <f>IF(InTutoring[[#This Row],[Student Full Name]]=" ","",COUNTIF(InTutoring[[#This Row],[Unit 3 Assessment]:[Unit 4 Post-Test 5]],"Yes"))</f>
        <v/>
      </c>
      <c r="AW321" s="107" t="str">
        <f>IF(InTutoring[[#This Row],[Student Full Name]]=" ","",COUNTIF(InTutoring[[#This Row],[Unit 4 Assessment]:[Unit 5 Post-Test 5]],"Yes"))</f>
        <v/>
      </c>
      <c r="AX321" s="107" t="str">
        <f>IF(InTutoring[[#This Row],[Student Full Name]]=" ","",COUNTIF(InTutoring[[#This Row],[Unit 5 Assessment]:[Unit 6 Post-Test 5]],"Yes"))</f>
        <v/>
      </c>
      <c r="AY321" s="107" t="str">
        <f>IF(InTutoring[[#This Row],[Student Full Name]]=" ","",IF(InTutoring[[#This Row],[Unit 1 Weeks in Tutoring]]&gt;0,"Yes","No"))</f>
        <v/>
      </c>
      <c r="AZ321" s="107" t="str">
        <f>IF(InTutoring[[#This Row],[Student Full Name]]=" ","",IF(InTutoring[[#This Row],[Unit 2 Weeks in Tutoring]]&gt;0,"Yes","No"))</f>
        <v/>
      </c>
      <c r="BA321" s="107" t="str">
        <f>IF(InTutoring[[#This Row],[Student Full Name]]=" ","",IF(InTutoring[[#This Row],[Unit 3 Weeks in Tutoring]]&gt;0,"Yes","No"))</f>
        <v/>
      </c>
      <c r="BB321" s="107" t="str">
        <f>IF(InTutoring[[#This Row],[Student Full Name]]=" ","",IF(InTutoring[[#This Row],[Unit 4 Weeks in Tutoring]]&gt;0,"Yes","No"))</f>
        <v/>
      </c>
      <c r="BC321" s="107" t="str">
        <f>IF(InTutoring[[#This Row],[Student Full Name]]=" ","",IF(InTutoring[[#This Row],[Unit 5 Weeks in Tutoring]]&gt;0,"Yes","No"))</f>
        <v/>
      </c>
      <c r="BD321" s="107" t="str">
        <f>IF(InTutoring[[#This Row],[Student Full Name]]=" ","",IF(InTutoring[[#This Row],[Unit 6 Weeks in Tutoring]]&gt;0,"Yes","No"))</f>
        <v/>
      </c>
      <c r="BE32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2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2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2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2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2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2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21" s="107" t="str">
        <f>IF(InTutoring[[#This Row],[Student Full Name]]=" ","",IF(COUNTIF(InTutoring[[#This Row],[Unit 1 Needed Tutoring]:[Unit 6 Needed Tutoring]],"Yes")&gt;0,"Yes","No"))</f>
        <v/>
      </c>
      <c r="BM32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2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22" spans="1:66" ht="14.25" x14ac:dyDescent="0.2">
      <c r="A322" s="40" t="str">
        <f>StudentInfo[[#This Row],[Student Full Name]]</f>
        <v xml:space="preserve"> </v>
      </c>
      <c r="B32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2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Benchmark]]&lt;=Settings!F326),"Yes","No"))))</f>
        <v/>
      </c>
      <c r="D32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2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2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2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2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2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2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2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2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2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2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2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2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2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2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2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2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2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2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2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2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2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2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2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2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2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2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2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2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2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2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2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2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2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2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2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2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2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2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2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2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22" s="107" t="str">
        <f>IF(InTutoring[[#This Row],[Student Full Name]]=" ","",COUNTIF(InTutoring[[#This Row],[BOY Benchmark]:[Unit 1 Post-Test 5]],"Yes"))</f>
        <v/>
      </c>
      <c r="AT322" s="107" t="str">
        <f>IF(InTutoring[[#This Row],[Student Full Name]]=" ","",COUNTIF(InTutoring[[#This Row],[Unit 1 Assessment]:[Unit 2 Post-Test 5]],"Yes"))</f>
        <v/>
      </c>
      <c r="AU322" s="107" t="str">
        <f>IF(InTutoring[[#This Row],[Student Full Name]]=" ","",COUNTIF(InTutoring[[#This Row],[Unit 2 Assessment]:[Unit 3 Post-Test 5]],"Yes"))</f>
        <v/>
      </c>
      <c r="AV322" s="107" t="str">
        <f>IF(InTutoring[[#This Row],[Student Full Name]]=" ","",COUNTIF(InTutoring[[#This Row],[Unit 3 Assessment]:[Unit 4 Post-Test 5]],"Yes"))</f>
        <v/>
      </c>
      <c r="AW322" s="107" t="str">
        <f>IF(InTutoring[[#This Row],[Student Full Name]]=" ","",COUNTIF(InTutoring[[#This Row],[Unit 4 Assessment]:[Unit 5 Post-Test 5]],"Yes"))</f>
        <v/>
      </c>
      <c r="AX322" s="107" t="str">
        <f>IF(InTutoring[[#This Row],[Student Full Name]]=" ","",COUNTIF(InTutoring[[#This Row],[Unit 5 Assessment]:[Unit 6 Post-Test 5]],"Yes"))</f>
        <v/>
      </c>
      <c r="AY322" s="107" t="str">
        <f>IF(InTutoring[[#This Row],[Student Full Name]]=" ","",IF(InTutoring[[#This Row],[Unit 1 Weeks in Tutoring]]&gt;0,"Yes","No"))</f>
        <v/>
      </c>
      <c r="AZ322" s="107" t="str">
        <f>IF(InTutoring[[#This Row],[Student Full Name]]=" ","",IF(InTutoring[[#This Row],[Unit 2 Weeks in Tutoring]]&gt;0,"Yes","No"))</f>
        <v/>
      </c>
      <c r="BA322" s="107" t="str">
        <f>IF(InTutoring[[#This Row],[Student Full Name]]=" ","",IF(InTutoring[[#This Row],[Unit 3 Weeks in Tutoring]]&gt;0,"Yes","No"))</f>
        <v/>
      </c>
      <c r="BB322" s="107" t="str">
        <f>IF(InTutoring[[#This Row],[Student Full Name]]=" ","",IF(InTutoring[[#This Row],[Unit 4 Weeks in Tutoring]]&gt;0,"Yes","No"))</f>
        <v/>
      </c>
      <c r="BC322" s="107" t="str">
        <f>IF(InTutoring[[#This Row],[Student Full Name]]=" ","",IF(InTutoring[[#This Row],[Unit 5 Weeks in Tutoring]]&gt;0,"Yes","No"))</f>
        <v/>
      </c>
      <c r="BD322" s="107" t="str">
        <f>IF(InTutoring[[#This Row],[Student Full Name]]=" ","",IF(InTutoring[[#This Row],[Unit 6 Weeks in Tutoring]]&gt;0,"Yes","No"))</f>
        <v/>
      </c>
      <c r="BE32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2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2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2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2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2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2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22" s="107" t="str">
        <f>IF(InTutoring[[#This Row],[Student Full Name]]=" ","",IF(COUNTIF(InTutoring[[#This Row],[Unit 1 Needed Tutoring]:[Unit 6 Needed Tutoring]],"Yes")&gt;0,"Yes","No"))</f>
        <v/>
      </c>
      <c r="BM32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2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23" spans="1:66" ht="14.25" x14ac:dyDescent="0.2">
      <c r="A323" s="40" t="str">
        <f>StudentInfo[[#This Row],[Student Full Name]]</f>
        <v xml:space="preserve"> </v>
      </c>
      <c r="B32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2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Benchmark]]&lt;=Settings!F327),"Yes","No"))))</f>
        <v/>
      </c>
      <c r="D32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2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2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2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2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2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2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2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2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2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2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2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2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2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2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2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2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2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2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2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2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2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2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2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2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2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2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2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2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2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2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2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2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2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2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2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2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2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2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2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2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23" s="107" t="str">
        <f>IF(InTutoring[[#This Row],[Student Full Name]]=" ","",COUNTIF(InTutoring[[#This Row],[BOY Benchmark]:[Unit 1 Post-Test 5]],"Yes"))</f>
        <v/>
      </c>
      <c r="AT323" s="107" t="str">
        <f>IF(InTutoring[[#This Row],[Student Full Name]]=" ","",COUNTIF(InTutoring[[#This Row],[Unit 1 Assessment]:[Unit 2 Post-Test 5]],"Yes"))</f>
        <v/>
      </c>
      <c r="AU323" s="107" t="str">
        <f>IF(InTutoring[[#This Row],[Student Full Name]]=" ","",COUNTIF(InTutoring[[#This Row],[Unit 2 Assessment]:[Unit 3 Post-Test 5]],"Yes"))</f>
        <v/>
      </c>
      <c r="AV323" s="107" t="str">
        <f>IF(InTutoring[[#This Row],[Student Full Name]]=" ","",COUNTIF(InTutoring[[#This Row],[Unit 3 Assessment]:[Unit 4 Post-Test 5]],"Yes"))</f>
        <v/>
      </c>
      <c r="AW323" s="107" t="str">
        <f>IF(InTutoring[[#This Row],[Student Full Name]]=" ","",COUNTIF(InTutoring[[#This Row],[Unit 4 Assessment]:[Unit 5 Post-Test 5]],"Yes"))</f>
        <v/>
      </c>
      <c r="AX323" s="107" t="str">
        <f>IF(InTutoring[[#This Row],[Student Full Name]]=" ","",COUNTIF(InTutoring[[#This Row],[Unit 5 Assessment]:[Unit 6 Post-Test 5]],"Yes"))</f>
        <v/>
      </c>
      <c r="AY323" s="107" t="str">
        <f>IF(InTutoring[[#This Row],[Student Full Name]]=" ","",IF(InTutoring[[#This Row],[Unit 1 Weeks in Tutoring]]&gt;0,"Yes","No"))</f>
        <v/>
      </c>
      <c r="AZ323" s="107" t="str">
        <f>IF(InTutoring[[#This Row],[Student Full Name]]=" ","",IF(InTutoring[[#This Row],[Unit 2 Weeks in Tutoring]]&gt;0,"Yes","No"))</f>
        <v/>
      </c>
      <c r="BA323" s="107" t="str">
        <f>IF(InTutoring[[#This Row],[Student Full Name]]=" ","",IF(InTutoring[[#This Row],[Unit 3 Weeks in Tutoring]]&gt;0,"Yes","No"))</f>
        <v/>
      </c>
      <c r="BB323" s="107" t="str">
        <f>IF(InTutoring[[#This Row],[Student Full Name]]=" ","",IF(InTutoring[[#This Row],[Unit 4 Weeks in Tutoring]]&gt;0,"Yes","No"))</f>
        <v/>
      </c>
      <c r="BC323" s="107" t="str">
        <f>IF(InTutoring[[#This Row],[Student Full Name]]=" ","",IF(InTutoring[[#This Row],[Unit 5 Weeks in Tutoring]]&gt;0,"Yes","No"))</f>
        <v/>
      </c>
      <c r="BD323" s="107" t="str">
        <f>IF(InTutoring[[#This Row],[Student Full Name]]=" ","",IF(InTutoring[[#This Row],[Unit 6 Weeks in Tutoring]]&gt;0,"Yes","No"))</f>
        <v/>
      </c>
      <c r="BE32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2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2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2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2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2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2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23" s="107" t="str">
        <f>IF(InTutoring[[#This Row],[Student Full Name]]=" ","",IF(COUNTIF(InTutoring[[#This Row],[Unit 1 Needed Tutoring]:[Unit 6 Needed Tutoring]],"Yes")&gt;0,"Yes","No"))</f>
        <v/>
      </c>
      <c r="BM32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2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24" spans="1:66" ht="14.25" x14ac:dyDescent="0.2">
      <c r="A324" s="40" t="str">
        <f>StudentInfo[[#This Row],[Student Full Name]]</f>
        <v xml:space="preserve"> </v>
      </c>
      <c r="B32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2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Benchmark]]&lt;=Settings!F328),"Yes","No"))))</f>
        <v/>
      </c>
      <c r="D32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2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2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2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2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2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2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2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2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2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2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2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2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2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2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2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2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2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2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2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2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2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2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2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2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2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2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2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2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2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2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2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2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2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2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2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2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2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2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2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2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24" s="107" t="str">
        <f>IF(InTutoring[[#This Row],[Student Full Name]]=" ","",COUNTIF(InTutoring[[#This Row],[BOY Benchmark]:[Unit 1 Post-Test 5]],"Yes"))</f>
        <v/>
      </c>
      <c r="AT324" s="107" t="str">
        <f>IF(InTutoring[[#This Row],[Student Full Name]]=" ","",COUNTIF(InTutoring[[#This Row],[Unit 1 Assessment]:[Unit 2 Post-Test 5]],"Yes"))</f>
        <v/>
      </c>
      <c r="AU324" s="107" t="str">
        <f>IF(InTutoring[[#This Row],[Student Full Name]]=" ","",COUNTIF(InTutoring[[#This Row],[Unit 2 Assessment]:[Unit 3 Post-Test 5]],"Yes"))</f>
        <v/>
      </c>
      <c r="AV324" s="107" t="str">
        <f>IF(InTutoring[[#This Row],[Student Full Name]]=" ","",COUNTIF(InTutoring[[#This Row],[Unit 3 Assessment]:[Unit 4 Post-Test 5]],"Yes"))</f>
        <v/>
      </c>
      <c r="AW324" s="107" t="str">
        <f>IF(InTutoring[[#This Row],[Student Full Name]]=" ","",COUNTIF(InTutoring[[#This Row],[Unit 4 Assessment]:[Unit 5 Post-Test 5]],"Yes"))</f>
        <v/>
      </c>
      <c r="AX324" s="107" t="str">
        <f>IF(InTutoring[[#This Row],[Student Full Name]]=" ","",COUNTIF(InTutoring[[#This Row],[Unit 5 Assessment]:[Unit 6 Post-Test 5]],"Yes"))</f>
        <v/>
      </c>
      <c r="AY324" s="107" t="str">
        <f>IF(InTutoring[[#This Row],[Student Full Name]]=" ","",IF(InTutoring[[#This Row],[Unit 1 Weeks in Tutoring]]&gt;0,"Yes","No"))</f>
        <v/>
      </c>
      <c r="AZ324" s="107" t="str">
        <f>IF(InTutoring[[#This Row],[Student Full Name]]=" ","",IF(InTutoring[[#This Row],[Unit 2 Weeks in Tutoring]]&gt;0,"Yes","No"))</f>
        <v/>
      </c>
      <c r="BA324" s="107" t="str">
        <f>IF(InTutoring[[#This Row],[Student Full Name]]=" ","",IF(InTutoring[[#This Row],[Unit 3 Weeks in Tutoring]]&gt;0,"Yes","No"))</f>
        <v/>
      </c>
      <c r="BB324" s="107" t="str">
        <f>IF(InTutoring[[#This Row],[Student Full Name]]=" ","",IF(InTutoring[[#This Row],[Unit 4 Weeks in Tutoring]]&gt;0,"Yes","No"))</f>
        <v/>
      </c>
      <c r="BC324" s="107" t="str">
        <f>IF(InTutoring[[#This Row],[Student Full Name]]=" ","",IF(InTutoring[[#This Row],[Unit 5 Weeks in Tutoring]]&gt;0,"Yes","No"))</f>
        <v/>
      </c>
      <c r="BD324" s="107" t="str">
        <f>IF(InTutoring[[#This Row],[Student Full Name]]=" ","",IF(InTutoring[[#This Row],[Unit 6 Weeks in Tutoring]]&gt;0,"Yes","No"))</f>
        <v/>
      </c>
      <c r="BE32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2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2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2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2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2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2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24" s="107" t="str">
        <f>IF(InTutoring[[#This Row],[Student Full Name]]=" ","",IF(COUNTIF(InTutoring[[#This Row],[Unit 1 Needed Tutoring]:[Unit 6 Needed Tutoring]],"Yes")&gt;0,"Yes","No"))</f>
        <v/>
      </c>
      <c r="BM32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2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25" spans="1:66" ht="14.25" x14ac:dyDescent="0.2">
      <c r="A325" s="40" t="str">
        <f>StudentInfo[[#This Row],[Student Full Name]]</f>
        <v xml:space="preserve"> </v>
      </c>
      <c r="B32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2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Benchmark]]&lt;=Settings!F329),"Yes","No"))))</f>
        <v/>
      </c>
      <c r="D32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2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2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2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2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2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2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2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2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2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2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2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2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2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2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2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2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2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2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2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2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2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2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2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2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2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2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2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2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2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2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2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2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2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2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2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2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2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2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2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2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25" s="107" t="str">
        <f>IF(InTutoring[[#This Row],[Student Full Name]]=" ","",COUNTIF(InTutoring[[#This Row],[BOY Benchmark]:[Unit 1 Post-Test 5]],"Yes"))</f>
        <v/>
      </c>
      <c r="AT325" s="107" t="str">
        <f>IF(InTutoring[[#This Row],[Student Full Name]]=" ","",COUNTIF(InTutoring[[#This Row],[Unit 1 Assessment]:[Unit 2 Post-Test 5]],"Yes"))</f>
        <v/>
      </c>
      <c r="AU325" s="107" t="str">
        <f>IF(InTutoring[[#This Row],[Student Full Name]]=" ","",COUNTIF(InTutoring[[#This Row],[Unit 2 Assessment]:[Unit 3 Post-Test 5]],"Yes"))</f>
        <v/>
      </c>
      <c r="AV325" s="107" t="str">
        <f>IF(InTutoring[[#This Row],[Student Full Name]]=" ","",COUNTIF(InTutoring[[#This Row],[Unit 3 Assessment]:[Unit 4 Post-Test 5]],"Yes"))</f>
        <v/>
      </c>
      <c r="AW325" s="107" t="str">
        <f>IF(InTutoring[[#This Row],[Student Full Name]]=" ","",COUNTIF(InTutoring[[#This Row],[Unit 4 Assessment]:[Unit 5 Post-Test 5]],"Yes"))</f>
        <v/>
      </c>
      <c r="AX325" s="107" t="str">
        <f>IF(InTutoring[[#This Row],[Student Full Name]]=" ","",COUNTIF(InTutoring[[#This Row],[Unit 5 Assessment]:[Unit 6 Post-Test 5]],"Yes"))</f>
        <v/>
      </c>
      <c r="AY325" s="107" t="str">
        <f>IF(InTutoring[[#This Row],[Student Full Name]]=" ","",IF(InTutoring[[#This Row],[Unit 1 Weeks in Tutoring]]&gt;0,"Yes","No"))</f>
        <v/>
      </c>
      <c r="AZ325" s="107" t="str">
        <f>IF(InTutoring[[#This Row],[Student Full Name]]=" ","",IF(InTutoring[[#This Row],[Unit 2 Weeks in Tutoring]]&gt;0,"Yes","No"))</f>
        <v/>
      </c>
      <c r="BA325" s="107" t="str">
        <f>IF(InTutoring[[#This Row],[Student Full Name]]=" ","",IF(InTutoring[[#This Row],[Unit 3 Weeks in Tutoring]]&gt;0,"Yes","No"))</f>
        <v/>
      </c>
      <c r="BB325" s="107" t="str">
        <f>IF(InTutoring[[#This Row],[Student Full Name]]=" ","",IF(InTutoring[[#This Row],[Unit 4 Weeks in Tutoring]]&gt;0,"Yes","No"))</f>
        <v/>
      </c>
      <c r="BC325" s="107" t="str">
        <f>IF(InTutoring[[#This Row],[Student Full Name]]=" ","",IF(InTutoring[[#This Row],[Unit 5 Weeks in Tutoring]]&gt;0,"Yes","No"))</f>
        <v/>
      </c>
      <c r="BD325" s="107" t="str">
        <f>IF(InTutoring[[#This Row],[Student Full Name]]=" ","",IF(InTutoring[[#This Row],[Unit 6 Weeks in Tutoring]]&gt;0,"Yes","No"))</f>
        <v/>
      </c>
      <c r="BE32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2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2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2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2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2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2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25" s="107" t="str">
        <f>IF(InTutoring[[#This Row],[Student Full Name]]=" ","",IF(COUNTIF(InTutoring[[#This Row],[Unit 1 Needed Tutoring]:[Unit 6 Needed Tutoring]],"Yes")&gt;0,"Yes","No"))</f>
        <v/>
      </c>
      <c r="BM32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2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26" spans="1:66" ht="14.25" x14ac:dyDescent="0.2">
      <c r="A326" s="40" t="str">
        <f>StudentInfo[[#This Row],[Student Full Name]]</f>
        <v xml:space="preserve"> </v>
      </c>
      <c r="B32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2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Benchmark]]&lt;=Settings!F330),"Yes","No"))))</f>
        <v/>
      </c>
      <c r="D32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2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2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2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2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2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2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2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2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2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2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2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2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2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2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2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2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2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2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2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2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2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2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2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2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2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2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2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2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2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2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2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2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2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2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2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2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2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2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2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2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26" s="107" t="str">
        <f>IF(InTutoring[[#This Row],[Student Full Name]]=" ","",COUNTIF(InTutoring[[#This Row],[BOY Benchmark]:[Unit 1 Post-Test 5]],"Yes"))</f>
        <v/>
      </c>
      <c r="AT326" s="107" t="str">
        <f>IF(InTutoring[[#This Row],[Student Full Name]]=" ","",COUNTIF(InTutoring[[#This Row],[Unit 1 Assessment]:[Unit 2 Post-Test 5]],"Yes"))</f>
        <v/>
      </c>
      <c r="AU326" s="107" t="str">
        <f>IF(InTutoring[[#This Row],[Student Full Name]]=" ","",COUNTIF(InTutoring[[#This Row],[Unit 2 Assessment]:[Unit 3 Post-Test 5]],"Yes"))</f>
        <v/>
      </c>
      <c r="AV326" s="107" t="str">
        <f>IF(InTutoring[[#This Row],[Student Full Name]]=" ","",COUNTIF(InTutoring[[#This Row],[Unit 3 Assessment]:[Unit 4 Post-Test 5]],"Yes"))</f>
        <v/>
      </c>
      <c r="AW326" s="107" t="str">
        <f>IF(InTutoring[[#This Row],[Student Full Name]]=" ","",COUNTIF(InTutoring[[#This Row],[Unit 4 Assessment]:[Unit 5 Post-Test 5]],"Yes"))</f>
        <v/>
      </c>
      <c r="AX326" s="107" t="str">
        <f>IF(InTutoring[[#This Row],[Student Full Name]]=" ","",COUNTIF(InTutoring[[#This Row],[Unit 5 Assessment]:[Unit 6 Post-Test 5]],"Yes"))</f>
        <v/>
      </c>
      <c r="AY326" s="107" t="str">
        <f>IF(InTutoring[[#This Row],[Student Full Name]]=" ","",IF(InTutoring[[#This Row],[Unit 1 Weeks in Tutoring]]&gt;0,"Yes","No"))</f>
        <v/>
      </c>
      <c r="AZ326" s="107" t="str">
        <f>IF(InTutoring[[#This Row],[Student Full Name]]=" ","",IF(InTutoring[[#This Row],[Unit 2 Weeks in Tutoring]]&gt;0,"Yes","No"))</f>
        <v/>
      </c>
      <c r="BA326" s="107" t="str">
        <f>IF(InTutoring[[#This Row],[Student Full Name]]=" ","",IF(InTutoring[[#This Row],[Unit 3 Weeks in Tutoring]]&gt;0,"Yes","No"))</f>
        <v/>
      </c>
      <c r="BB326" s="107" t="str">
        <f>IF(InTutoring[[#This Row],[Student Full Name]]=" ","",IF(InTutoring[[#This Row],[Unit 4 Weeks in Tutoring]]&gt;0,"Yes","No"))</f>
        <v/>
      </c>
      <c r="BC326" s="107" t="str">
        <f>IF(InTutoring[[#This Row],[Student Full Name]]=" ","",IF(InTutoring[[#This Row],[Unit 5 Weeks in Tutoring]]&gt;0,"Yes","No"))</f>
        <v/>
      </c>
      <c r="BD326" s="107" t="str">
        <f>IF(InTutoring[[#This Row],[Student Full Name]]=" ","",IF(InTutoring[[#This Row],[Unit 6 Weeks in Tutoring]]&gt;0,"Yes","No"))</f>
        <v/>
      </c>
      <c r="BE32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2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2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2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2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2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2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26" s="107" t="str">
        <f>IF(InTutoring[[#This Row],[Student Full Name]]=" ","",IF(COUNTIF(InTutoring[[#This Row],[Unit 1 Needed Tutoring]:[Unit 6 Needed Tutoring]],"Yes")&gt;0,"Yes","No"))</f>
        <v/>
      </c>
      <c r="BM32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2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27" spans="1:66" ht="14.25" x14ac:dyDescent="0.2">
      <c r="A327" s="40" t="str">
        <f>StudentInfo[[#This Row],[Student Full Name]]</f>
        <v xml:space="preserve"> </v>
      </c>
      <c r="B32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2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Benchmark]]&lt;=Settings!F331),"Yes","No"))))</f>
        <v/>
      </c>
      <c r="D32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2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2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2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2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2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2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2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2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2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2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2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2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2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2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2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2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2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2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2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2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2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2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2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2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2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2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2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2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2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2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2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2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2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2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2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2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2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2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2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2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27" s="107" t="str">
        <f>IF(InTutoring[[#This Row],[Student Full Name]]=" ","",COUNTIF(InTutoring[[#This Row],[BOY Benchmark]:[Unit 1 Post-Test 5]],"Yes"))</f>
        <v/>
      </c>
      <c r="AT327" s="107" t="str">
        <f>IF(InTutoring[[#This Row],[Student Full Name]]=" ","",COUNTIF(InTutoring[[#This Row],[Unit 1 Assessment]:[Unit 2 Post-Test 5]],"Yes"))</f>
        <v/>
      </c>
      <c r="AU327" s="107" t="str">
        <f>IF(InTutoring[[#This Row],[Student Full Name]]=" ","",COUNTIF(InTutoring[[#This Row],[Unit 2 Assessment]:[Unit 3 Post-Test 5]],"Yes"))</f>
        <v/>
      </c>
      <c r="AV327" s="107" t="str">
        <f>IF(InTutoring[[#This Row],[Student Full Name]]=" ","",COUNTIF(InTutoring[[#This Row],[Unit 3 Assessment]:[Unit 4 Post-Test 5]],"Yes"))</f>
        <v/>
      </c>
      <c r="AW327" s="107" t="str">
        <f>IF(InTutoring[[#This Row],[Student Full Name]]=" ","",COUNTIF(InTutoring[[#This Row],[Unit 4 Assessment]:[Unit 5 Post-Test 5]],"Yes"))</f>
        <v/>
      </c>
      <c r="AX327" s="107" t="str">
        <f>IF(InTutoring[[#This Row],[Student Full Name]]=" ","",COUNTIF(InTutoring[[#This Row],[Unit 5 Assessment]:[Unit 6 Post-Test 5]],"Yes"))</f>
        <v/>
      </c>
      <c r="AY327" s="107" t="str">
        <f>IF(InTutoring[[#This Row],[Student Full Name]]=" ","",IF(InTutoring[[#This Row],[Unit 1 Weeks in Tutoring]]&gt;0,"Yes","No"))</f>
        <v/>
      </c>
      <c r="AZ327" s="107" t="str">
        <f>IF(InTutoring[[#This Row],[Student Full Name]]=" ","",IF(InTutoring[[#This Row],[Unit 2 Weeks in Tutoring]]&gt;0,"Yes","No"))</f>
        <v/>
      </c>
      <c r="BA327" s="107" t="str">
        <f>IF(InTutoring[[#This Row],[Student Full Name]]=" ","",IF(InTutoring[[#This Row],[Unit 3 Weeks in Tutoring]]&gt;0,"Yes","No"))</f>
        <v/>
      </c>
      <c r="BB327" s="107" t="str">
        <f>IF(InTutoring[[#This Row],[Student Full Name]]=" ","",IF(InTutoring[[#This Row],[Unit 4 Weeks in Tutoring]]&gt;0,"Yes","No"))</f>
        <v/>
      </c>
      <c r="BC327" s="107" t="str">
        <f>IF(InTutoring[[#This Row],[Student Full Name]]=" ","",IF(InTutoring[[#This Row],[Unit 5 Weeks in Tutoring]]&gt;0,"Yes","No"))</f>
        <v/>
      </c>
      <c r="BD327" s="107" t="str">
        <f>IF(InTutoring[[#This Row],[Student Full Name]]=" ","",IF(InTutoring[[#This Row],[Unit 6 Weeks in Tutoring]]&gt;0,"Yes","No"))</f>
        <v/>
      </c>
      <c r="BE32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2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2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2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2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2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2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27" s="107" t="str">
        <f>IF(InTutoring[[#This Row],[Student Full Name]]=" ","",IF(COUNTIF(InTutoring[[#This Row],[Unit 1 Needed Tutoring]:[Unit 6 Needed Tutoring]],"Yes")&gt;0,"Yes","No"))</f>
        <v/>
      </c>
      <c r="BM32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2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28" spans="1:66" ht="14.25" x14ac:dyDescent="0.2">
      <c r="A328" s="40" t="str">
        <f>StudentInfo[[#This Row],[Student Full Name]]</f>
        <v xml:space="preserve"> </v>
      </c>
      <c r="B32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2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Benchmark]]&lt;=Settings!F332),"Yes","No"))))</f>
        <v/>
      </c>
      <c r="D32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2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2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2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2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2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2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2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2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2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2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2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2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2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2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2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2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2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2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2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2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2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2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2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2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2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2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2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2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2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2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2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2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2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2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2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2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2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2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2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2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28" s="107" t="str">
        <f>IF(InTutoring[[#This Row],[Student Full Name]]=" ","",COUNTIF(InTutoring[[#This Row],[BOY Benchmark]:[Unit 1 Post-Test 5]],"Yes"))</f>
        <v/>
      </c>
      <c r="AT328" s="107" t="str">
        <f>IF(InTutoring[[#This Row],[Student Full Name]]=" ","",COUNTIF(InTutoring[[#This Row],[Unit 1 Assessment]:[Unit 2 Post-Test 5]],"Yes"))</f>
        <v/>
      </c>
      <c r="AU328" s="107" t="str">
        <f>IF(InTutoring[[#This Row],[Student Full Name]]=" ","",COUNTIF(InTutoring[[#This Row],[Unit 2 Assessment]:[Unit 3 Post-Test 5]],"Yes"))</f>
        <v/>
      </c>
      <c r="AV328" s="107" t="str">
        <f>IF(InTutoring[[#This Row],[Student Full Name]]=" ","",COUNTIF(InTutoring[[#This Row],[Unit 3 Assessment]:[Unit 4 Post-Test 5]],"Yes"))</f>
        <v/>
      </c>
      <c r="AW328" s="107" t="str">
        <f>IF(InTutoring[[#This Row],[Student Full Name]]=" ","",COUNTIF(InTutoring[[#This Row],[Unit 4 Assessment]:[Unit 5 Post-Test 5]],"Yes"))</f>
        <v/>
      </c>
      <c r="AX328" s="107" t="str">
        <f>IF(InTutoring[[#This Row],[Student Full Name]]=" ","",COUNTIF(InTutoring[[#This Row],[Unit 5 Assessment]:[Unit 6 Post-Test 5]],"Yes"))</f>
        <v/>
      </c>
      <c r="AY328" s="107" t="str">
        <f>IF(InTutoring[[#This Row],[Student Full Name]]=" ","",IF(InTutoring[[#This Row],[Unit 1 Weeks in Tutoring]]&gt;0,"Yes","No"))</f>
        <v/>
      </c>
      <c r="AZ328" s="107" t="str">
        <f>IF(InTutoring[[#This Row],[Student Full Name]]=" ","",IF(InTutoring[[#This Row],[Unit 2 Weeks in Tutoring]]&gt;0,"Yes","No"))</f>
        <v/>
      </c>
      <c r="BA328" s="107" t="str">
        <f>IF(InTutoring[[#This Row],[Student Full Name]]=" ","",IF(InTutoring[[#This Row],[Unit 3 Weeks in Tutoring]]&gt;0,"Yes","No"))</f>
        <v/>
      </c>
      <c r="BB328" s="107" t="str">
        <f>IF(InTutoring[[#This Row],[Student Full Name]]=" ","",IF(InTutoring[[#This Row],[Unit 4 Weeks in Tutoring]]&gt;0,"Yes","No"))</f>
        <v/>
      </c>
      <c r="BC328" s="107" t="str">
        <f>IF(InTutoring[[#This Row],[Student Full Name]]=" ","",IF(InTutoring[[#This Row],[Unit 5 Weeks in Tutoring]]&gt;0,"Yes","No"))</f>
        <v/>
      </c>
      <c r="BD328" s="107" t="str">
        <f>IF(InTutoring[[#This Row],[Student Full Name]]=" ","",IF(InTutoring[[#This Row],[Unit 6 Weeks in Tutoring]]&gt;0,"Yes","No"))</f>
        <v/>
      </c>
      <c r="BE32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2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2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2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2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2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2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28" s="107" t="str">
        <f>IF(InTutoring[[#This Row],[Student Full Name]]=" ","",IF(COUNTIF(InTutoring[[#This Row],[Unit 1 Needed Tutoring]:[Unit 6 Needed Tutoring]],"Yes")&gt;0,"Yes","No"))</f>
        <v/>
      </c>
      <c r="BM32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2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29" spans="1:66" ht="14.25" x14ac:dyDescent="0.2">
      <c r="A329" s="40" t="str">
        <f>StudentInfo[[#This Row],[Student Full Name]]</f>
        <v xml:space="preserve"> </v>
      </c>
      <c r="B32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2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Benchmark]]&lt;=Settings!F333),"Yes","No"))))</f>
        <v/>
      </c>
      <c r="D32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2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2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2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2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2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2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2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2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2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2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2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2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2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2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2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2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2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2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2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2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2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2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2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2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2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2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2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2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2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2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2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2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2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2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2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2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2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2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2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2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29" s="107" t="str">
        <f>IF(InTutoring[[#This Row],[Student Full Name]]=" ","",COUNTIF(InTutoring[[#This Row],[BOY Benchmark]:[Unit 1 Post-Test 5]],"Yes"))</f>
        <v/>
      </c>
      <c r="AT329" s="107" t="str">
        <f>IF(InTutoring[[#This Row],[Student Full Name]]=" ","",COUNTIF(InTutoring[[#This Row],[Unit 1 Assessment]:[Unit 2 Post-Test 5]],"Yes"))</f>
        <v/>
      </c>
      <c r="AU329" s="107" t="str">
        <f>IF(InTutoring[[#This Row],[Student Full Name]]=" ","",COUNTIF(InTutoring[[#This Row],[Unit 2 Assessment]:[Unit 3 Post-Test 5]],"Yes"))</f>
        <v/>
      </c>
      <c r="AV329" s="107" t="str">
        <f>IF(InTutoring[[#This Row],[Student Full Name]]=" ","",COUNTIF(InTutoring[[#This Row],[Unit 3 Assessment]:[Unit 4 Post-Test 5]],"Yes"))</f>
        <v/>
      </c>
      <c r="AW329" s="107" t="str">
        <f>IF(InTutoring[[#This Row],[Student Full Name]]=" ","",COUNTIF(InTutoring[[#This Row],[Unit 4 Assessment]:[Unit 5 Post-Test 5]],"Yes"))</f>
        <v/>
      </c>
      <c r="AX329" s="107" t="str">
        <f>IF(InTutoring[[#This Row],[Student Full Name]]=" ","",COUNTIF(InTutoring[[#This Row],[Unit 5 Assessment]:[Unit 6 Post-Test 5]],"Yes"))</f>
        <v/>
      </c>
      <c r="AY329" s="107" t="str">
        <f>IF(InTutoring[[#This Row],[Student Full Name]]=" ","",IF(InTutoring[[#This Row],[Unit 1 Weeks in Tutoring]]&gt;0,"Yes","No"))</f>
        <v/>
      </c>
      <c r="AZ329" s="107" t="str">
        <f>IF(InTutoring[[#This Row],[Student Full Name]]=" ","",IF(InTutoring[[#This Row],[Unit 2 Weeks in Tutoring]]&gt;0,"Yes","No"))</f>
        <v/>
      </c>
      <c r="BA329" s="107" t="str">
        <f>IF(InTutoring[[#This Row],[Student Full Name]]=" ","",IF(InTutoring[[#This Row],[Unit 3 Weeks in Tutoring]]&gt;0,"Yes","No"))</f>
        <v/>
      </c>
      <c r="BB329" s="107" t="str">
        <f>IF(InTutoring[[#This Row],[Student Full Name]]=" ","",IF(InTutoring[[#This Row],[Unit 4 Weeks in Tutoring]]&gt;0,"Yes","No"))</f>
        <v/>
      </c>
      <c r="BC329" s="107" t="str">
        <f>IF(InTutoring[[#This Row],[Student Full Name]]=" ","",IF(InTutoring[[#This Row],[Unit 5 Weeks in Tutoring]]&gt;0,"Yes","No"))</f>
        <v/>
      </c>
      <c r="BD329" s="107" t="str">
        <f>IF(InTutoring[[#This Row],[Student Full Name]]=" ","",IF(InTutoring[[#This Row],[Unit 6 Weeks in Tutoring]]&gt;0,"Yes","No"))</f>
        <v/>
      </c>
      <c r="BE32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2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2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2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2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2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2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29" s="107" t="str">
        <f>IF(InTutoring[[#This Row],[Student Full Name]]=" ","",IF(COUNTIF(InTutoring[[#This Row],[Unit 1 Needed Tutoring]:[Unit 6 Needed Tutoring]],"Yes")&gt;0,"Yes","No"))</f>
        <v/>
      </c>
      <c r="BM32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2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30" spans="1:66" ht="14.25" x14ac:dyDescent="0.2">
      <c r="A330" s="40" t="str">
        <f>StudentInfo[[#This Row],[Student Full Name]]</f>
        <v xml:space="preserve"> </v>
      </c>
      <c r="B33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3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Benchmark]]&lt;=Settings!F334),"Yes","No"))))</f>
        <v/>
      </c>
      <c r="D33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3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3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3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3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3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3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3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3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3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3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3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3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3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3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3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3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3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3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3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3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3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3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3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3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3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3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3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3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3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3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3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3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3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3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3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3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3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3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3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3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30" s="107" t="str">
        <f>IF(InTutoring[[#This Row],[Student Full Name]]=" ","",COUNTIF(InTutoring[[#This Row],[BOY Benchmark]:[Unit 1 Post-Test 5]],"Yes"))</f>
        <v/>
      </c>
      <c r="AT330" s="107" t="str">
        <f>IF(InTutoring[[#This Row],[Student Full Name]]=" ","",COUNTIF(InTutoring[[#This Row],[Unit 1 Assessment]:[Unit 2 Post-Test 5]],"Yes"))</f>
        <v/>
      </c>
      <c r="AU330" s="107" t="str">
        <f>IF(InTutoring[[#This Row],[Student Full Name]]=" ","",COUNTIF(InTutoring[[#This Row],[Unit 2 Assessment]:[Unit 3 Post-Test 5]],"Yes"))</f>
        <v/>
      </c>
      <c r="AV330" s="107" t="str">
        <f>IF(InTutoring[[#This Row],[Student Full Name]]=" ","",COUNTIF(InTutoring[[#This Row],[Unit 3 Assessment]:[Unit 4 Post-Test 5]],"Yes"))</f>
        <v/>
      </c>
      <c r="AW330" s="107" t="str">
        <f>IF(InTutoring[[#This Row],[Student Full Name]]=" ","",COUNTIF(InTutoring[[#This Row],[Unit 4 Assessment]:[Unit 5 Post-Test 5]],"Yes"))</f>
        <v/>
      </c>
      <c r="AX330" s="107" t="str">
        <f>IF(InTutoring[[#This Row],[Student Full Name]]=" ","",COUNTIF(InTutoring[[#This Row],[Unit 5 Assessment]:[Unit 6 Post-Test 5]],"Yes"))</f>
        <v/>
      </c>
      <c r="AY330" s="107" t="str">
        <f>IF(InTutoring[[#This Row],[Student Full Name]]=" ","",IF(InTutoring[[#This Row],[Unit 1 Weeks in Tutoring]]&gt;0,"Yes","No"))</f>
        <v/>
      </c>
      <c r="AZ330" s="107" t="str">
        <f>IF(InTutoring[[#This Row],[Student Full Name]]=" ","",IF(InTutoring[[#This Row],[Unit 2 Weeks in Tutoring]]&gt;0,"Yes","No"))</f>
        <v/>
      </c>
      <c r="BA330" s="107" t="str">
        <f>IF(InTutoring[[#This Row],[Student Full Name]]=" ","",IF(InTutoring[[#This Row],[Unit 3 Weeks in Tutoring]]&gt;0,"Yes","No"))</f>
        <v/>
      </c>
      <c r="BB330" s="107" t="str">
        <f>IF(InTutoring[[#This Row],[Student Full Name]]=" ","",IF(InTutoring[[#This Row],[Unit 4 Weeks in Tutoring]]&gt;0,"Yes","No"))</f>
        <v/>
      </c>
      <c r="BC330" s="107" t="str">
        <f>IF(InTutoring[[#This Row],[Student Full Name]]=" ","",IF(InTutoring[[#This Row],[Unit 5 Weeks in Tutoring]]&gt;0,"Yes","No"))</f>
        <v/>
      </c>
      <c r="BD330" s="107" t="str">
        <f>IF(InTutoring[[#This Row],[Student Full Name]]=" ","",IF(InTutoring[[#This Row],[Unit 6 Weeks in Tutoring]]&gt;0,"Yes","No"))</f>
        <v/>
      </c>
      <c r="BE33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3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3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3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3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3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3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30" s="107" t="str">
        <f>IF(InTutoring[[#This Row],[Student Full Name]]=" ","",IF(COUNTIF(InTutoring[[#This Row],[Unit 1 Needed Tutoring]:[Unit 6 Needed Tutoring]],"Yes")&gt;0,"Yes","No"))</f>
        <v/>
      </c>
      <c r="BM33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3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31" spans="1:66" ht="14.25" x14ac:dyDescent="0.2">
      <c r="A331" s="40" t="str">
        <f>StudentInfo[[#This Row],[Student Full Name]]</f>
        <v xml:space="preserve"> </v>
      </c>
      <c r="B33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3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Benchmark]]&lt;=Settings!F335),"Yes","No"))))</f>
        <v/>
      </c>
      <c r="D33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3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3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3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3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3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3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3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3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3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3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3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3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3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3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3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3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3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3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3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3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3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3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3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3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3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3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3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3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3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3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3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3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3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3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3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3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3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3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3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3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31" s="107" t="str">
        <f>IF(InTutoring[[#This Row],[Student Full Name]]=" ","",COUNTIF(InTutoring[[#This Row],[BOY Benchmark]:[Unit 1 Post-Test 5]],"Yes"))</f>
        <v/>
      </c>
      <c r="AT331" s="107" t="str">
        <f>IF(InTutoring[[#This Row],[Student Full Name]]=" ","",COUNTIF(InTutoring[[#This Row],[Unit 1 Assessment]:[Unit 2 Post-Test 5]],"Yes"))</f>
        <v/>
      </c>
      <c r="AU331" s="107" t="str">
        <f>IF(InTutoring[[#This Row],[Student Full Name]]=" ","",COUNTIF(InTutoring[[#This Row],[Unit 2 Assessment]:[Unit 3 Post-Test 5]],"Yes"))</f>
        <v/>
      </c>
      <c r="AV331" s="107" t="str">
        <f>IF(InTutoring[[#This Row],[Student Full Name]]=" ","",COUNTIF(InTutoring[[#This Row],[Unit 3 Assessment]:[Unit 4 Post-Test 5]],"Yes"))</f>
        <v/>
      </c>
      <c r="AW331" s="107" t="str">
        <f>IF(InTutoring[[#This Row],[Student Full Name]]=" ","",COUNTIF(InTutoring[[#This Row],[Unit 4 Assessment]:[Unit 5 Post-Test 5]],"Yes"))</f>
        <v/>
      </c>
      <c r="AX331" s="107" t="str">
        <f>IF(InTutoring[[#This Row],[Student Full Name]]=" ","",COUNTIF(InTutoring[[#This Row],[Unit 5 Assessment]:[Unit 6 Post-Test 5]],"Yes"))</f>
        <v/>
      </c>
      <c r="AY331" s="107" t="str">
        <f>IF(InTutoring[[#This Row],[Student Full Name]]=" ","",IF(InTutoring[[#This Row],[Unit 1 Weeks in Tutoring]]&gt;0,"Yes","No"))</f>
        <v/>
      </c>
      <c r="AZ331" s="107" t="str">
        <f>IF(InTutoring[[#This Row],[Student Full Name]]=" ","",IF(InTutoring[[#This Row],[Unit 2 Weeks in Tutoring]]&gt;0,"Yes","No"))</f>
        <v/>
      </c>
      <c r="BA331" s="107" t="str">
        <f>IF(InTutoring[[#This Row],[Student Full Name]]=" ","",IF(InTutoring[[#This Row],[Unit 3 Weeks in Tutoring]]&gt;0,"Yes","No"))</f>
        <v/>
      </c>
      <c r="BB331" s="107" t="str">
        <f>IF(InTutoring[[#This Row],[Student Full Name]]=" ","",IF(InTutoring[[#This Row],[Unit 4 Weeks in Tutoring]]&gt;0,"Yes","No"))</f>
        <v/>
      </c>
      <c r="BC331" s="107" t="str">
        <f>IF(InTutoring[[#This Row],[Student Full Name]]=" ","",IF(InTutoring[[#This Row],[Unit 5 Weeks in Tutoring]]&gt;0,"Yes","No"))</f>
        <v/>
      </c>
      <c r="BD331" s="107" t="str">
        <f>IF(InTutoring[[#This Row],[Student Full Name]]=" ","",IF(InTutoring[[#This Row],[Unit 6 Weeks in Tutoring]]&gt;0,"Yes","No"))</f>
        <v/>
      </c>
      <c r="BE33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3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3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3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3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3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3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31" s="107" t="str">
        <f>IF(InTutoring[[#This Row],[Student Full Name]]=" ","",IF(COUNTIF(InTutoring[[#This Row],[Unit 1 Needed Tutoring]:[Unit 6 Needed Tutoring]],"Yes")&gt;0,"Yes","No"))</f>
        <v/>
      </c>
      <c r="BM33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3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32" spans="1:66" ht="14.25" x14ac:dyDescent="0.2">
      <c r="A332" s="40" t="str">
        <f>StudentInfo[[#This Row],[Student Full Name]]</f>
        <v xml:space="preserve"> </v>
      </c>
      <c r="B33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3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Benchmark]]&lt;=Settings!F336),"Yes","No"))))</f>
        <v/>
      </c>
      <c r="D33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3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3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3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3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3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3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3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3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3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3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3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3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3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3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3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3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3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3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3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3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3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3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3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3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3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3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3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3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3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3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3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3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3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3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3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3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3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3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3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3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32" s="107" t="str">
        <f>IF(InTutoring[[#This Row],[Student Full Name]]=" ","",COUNTIF(InTutoring[[#This Row],[BOY Benchmark]:[Unit 1 Post-Test 5]],"Yes"))</f>
        <v/>
      </c>
      <c r="AT332" s="107" t="str">
        <f>IF(InTutoring[[#This Row],[Student Full Name]]=" ","",COUNTIF(InTutoring[[#This Row],[Unit 1 Assessment]:[Unit 2 Post-Test 5]],"Yes"))</f>
        <v/>
      </c>
      <c r="AU332" s="107" t="str">
        <f>IF(InTutoring[[#This Row],[Student Full Name]]=" ","",COUNTIF(InTutoring[[#This Row],[Unit 2 Assessment]:[Unit 3 Post-Test 5]],"Yes"))</f>
        <v/>
      </c>
      <c r="AV332" s="107" t="str">
        <f>IF(InTutoring[[#This Row],[Student Full Name]]=" ","",COUNTIF(InTutoring[[#This Row],[Unit 3 Assessment]:[Unit 4 Post-Test 5]],"Yes"))</f>
        <v/>
      </c>
      <c r="AW332" s="107" t="str">
        <f>IF(InTutoring[[#This Row],[Student Full Name]]=" ","",COUNTIF(InTutoring[[#This Row],[Unit 4 Assessment]:[Unit 5 Post-Test 5]],"Yes"))</f>
        <v/>
      </c>
      <c r="AX332" s="107" t="str">
        <f>IF(InTutoring[[#This Row],[Student Full Name]]=" ","",COUNTIF(InTutoring[[#This Row],[Unit 5 Assessment]:[Unit 6 Post-Test 5]],"Yes"))</f>
        <v/>
      </c>
      <c r="AY332" s="107" t="str">
        <f>IF(InTutoring[[#This Row],[Student Full Name]]=" ","",IF(InTutoring[[#This Row],[Unit 1 Weeks in Tutoring]]&gt;0,"Yes","No"))</f>
        <v/>
      </c>
      <c r="AZ332" s="107" t="str">
        <f>IF(InTutoring[[#This Row],[Student Full Name]]=" ","",IF(InTutoring[[#This Row],[Unit 2 Weeks in Tutoring]]&gt;0,"Yes","No"))</f>
        <v/>
      </c>
      <c r="BA332" s="107" t="str">
        <f>IF(InTutoring[[#This Row],[Student Full Name]]=" ","",IF(InTutoring[[#This Row],[Unit 3 Weeks in Tutoring]]&gt;0,"Yes","No"))</f>
        <v/>
      </c>
      <c r="BB332" s="107" t="str">
        <f>IF(InTutoring[[#This Row],[Student Full Name]]=" ","",IF(InTutoring[[#This Row],[Unit 4 Weeks in Tutoring]]&gt;0,"Yes","No"))</f>
        <v/>
      </c>
      <c r="BC332" s="107" t="str">
        <f>IF(InTutoring[[#This Row],[Student Full Name]]=" ","",IF(InTutoring[[#This Row],[Unit 5 Weeks in Tutoring]]&gt;0,"Yes","No"))</f>
        <v/>
      </c>
      <c r="BD332" s="107" t="str">
        <f>IF(InTutoring[[#This Row],[Student Full Name]]=" ","",IF(InTutoring[[#This Row],[Unit 6 Weeks in Tutoring]]&gt;0,"Yes","No"))</f>
        <v/>
      </c>
      <c r="BE33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3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3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3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3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3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3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32" s="107" t="str">
        <f>IF(InTutoring[[#This Row],[Student Full Name]]=" ","",IF(COUNTIF(InTutoring[[#This Row],[Unit 1 Needed Tutoring]:[Unit 6 Needed Tutoring]],"Yes")&gt;0,"Yes","No"))</f>
        <v/>
      </c>
      <c r="BM33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3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33" spans="1:66" ht="14.25" x14ac:dyDescent="0.2">
      <c r="A333" s="40" t="str">
        <f>StudentInfo[[#This Row],[Student Full Name]]</f>
        <v xml:space="preserve"> </v>
      </c>
      <c r="B33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3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Benchmark]]&lt;=Settings!F337),"Yes","No"))))</f>
        <v/>
      </c>
      <c r="D33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3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3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3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3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3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3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3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3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3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3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3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3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3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3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3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3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3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3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3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3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3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3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3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3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3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3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3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3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3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3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3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3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3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3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3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3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3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3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3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3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33" s="107" t="str">
        <f>IF(InTutoring[[#This Row],[Student Full Name]]=" ","",COUNTIF(InTutoring[[#This Row],[BOY Benchmark]:[Unit 1 Post-Test 5]],"Yes"))</f>
        <v/>
      </c>
      <c r="AT333" s="107" t="str">
        <f>IF(InTutoring[[#This Row],[Student Full Name]]=" ","",COUNTIF(InTutoring[[#This Row],[Unit 1 Assessment]:[Unit 2 Post-Test 5]],"Yes"))</f>
        <v/>
      </c>
      <c r="AU333" s="107" t="str">
        <f>IF(InTutoring[[#This Row],[Student Full Name]]=" ","",COUNTIF(InTutoring[[#This Row],[Unit 2 Assessment]:[Unit 3 Post-Test 5]],"Yes"))</f>
        <v/>
      </c>
      <c r="AV333" s="107" t="str">
        <f>IF(InTutoring[[#This Row],[Student Full Name]]=" ","",COUNTIF(InTutoring[[#This Row],[Unit 3 Assessment]:[Unit 4 Post-Test 5]],"Yes"))</f>
        <v/>
      </c>
      <c r="AW333" s="107" t="str">
        <f>IF(InTutoring[[#This Row],[Student Full Name]]=" ","",COUNTIF(InTutoring[[#This Row],[Unit 4 Assessment]:[Unit 5 Post-Test 5]],"Yes"))</f>
        <v/>
      </c>
      <c r="AX333" s="107" t="str">
        <f>IF(InTutoring[[#This Row],[Student Full Name]]=" ","",COUNTIF(InTutoring[[#This Row],[Unit 5 Assessment]:[Unit 6 Post-Test 5]],"Yes"))</f>
        <v/>
      </c>
      <c r="AY333" s="107" t="str">
        <f>IF(InTutoring[[#This Row],[Student Full Name]]=" ","",IF(InTutoring[[#This Row],[Unit 1 Weeks in Tutoring]]&gt;0,"Yes","No"))</f>
        <v/>
      </c>
      <c r="AZ333" s="107" t="str">
        <f>IF(InTutoring[[#This Row],[Student Full Name]]=" ","",IF(InTutoring[[#This Row],[Unit 2 Weeks in Tutoring]]&gt;0,"Yes","No"))</f>
        <v/>
      </c>
      <c r="BA333" s="107" t="str">
        <f>IF(InTutoring[[#This Row],[Student Full Name]]=" ","",IF(InTutoring[[#This Row],[Unit 3 Weeks in Tutoring]]&gt;0,"Yes","No"))</f>
        <v/>
      </c>
      <c r="BB333" s="107" t="str">
        <f>IF(InTutoring[[#This Row],[Student Full Name]]=" ","",IF(InTutoring[[#This Row],[Unit 4 Weeks in Tutoring]]&gt;0,"Yes","No"))</f>
        <v/>
      </c>
      <c r="BC333" s="107" t="str">
        <f>IF(InTutoring[[#This Row],[Student Full Name]]=" ","",IF(InTutoring[[#This Row],[Unit 5 Weeks in Tutoring]]&gt;0,"Yes","No"))</f>
        <v/>
      </c>
      <c r="BD333" s="107" t="str">
        <f>IF(InTutoring[[#This Row],[Student Full Name]]=" ","",IF(InTutoring[[#This Row],[Unit 6 Weeks in Tutoring]]&gt;0,"Yes","No"))</f>
        <v/>
      </c>
      <c r="BE33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3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3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3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3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3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3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33" s="107" t="str">
        <f>IF(InTutoring[[#This Row],[Student Full Name]]=" ","",IF(COUNTIF(InTutoring[[#This Row],[Unit 1 Needed Tutoring]:[Unit 6 Needed Tutoring]],"Yes")&gt;0,"Yes","No"))</f>
        <v/>
      </c>
      <c r="BM33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3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34" spans="1:66" ht="14.25" x14ac:dyDescent="0.2">
      <c r="A334" s="40" t="str">
        <f>StudentInfo[[#This Row],[Student Full Name]]</f>
        <v xml:space="preserve"> </v>
      </c>
      <c r="B33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3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Benchmark]]&lt;=Settings!F338),"Yes","No"))))</f>
        <v/>
      </c>
      <c r="D33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3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3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3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3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3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3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3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3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3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3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3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3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3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3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3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3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3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3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3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3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3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3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3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3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3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3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3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3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3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3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3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3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3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3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3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3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3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3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3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3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34" s="107" t="str">
        <f>IF(InTutoring[[#This Row],[Student Full Name]]=" ","",COUNTIF(InTutoring[[#This Row],[BOY Benchmark]:[Unit 1 Post-Test 5]],"Yes"))</f>
        <v/>
      </c>
      <c r="AT334" s="107" t="str">
        <f>IF(InTutoring[[#This Row],[Student Full Name]]=" ","",COUNTIF(InTutoring[[#This Row],[Unit 1 Assessment]:[Unit 2 Post-Test 5]],"Yes"))</f>
        <v/>
      </c>
      <c r="AU334" s="107" t="str">
        <f>IF(InTutoring[[#This Row],[Student Full Name]]=" ","",COUNTIF(InTutoring[[#This Row],[Unit 2 Assessment]:[Unit 3 Post-Test 5]],"Yes"))</f>
        <v/>
      </c>
      <c r="AV334" s="107" t="str">
        <f>IF(InTutoring[[#This Row],[Student Full Name]]=" ","",COUNTIF(InTutoring[[#This Row],[Unit 3 Assessment]:[Unit 4 Post-Test 5]],"Yes"))</f>
        <v/>
      </c>
      <c r="AW334" s="107" t="str">
        <f>IF(InTutoring[[#This Row],[Student Full Name]]=" ","",COUNTIF(InTutoring[[#This Row],[Unit 4 Assessment]:[Unit 5 Post-Test 5]],"Yes"))</f>
        <v/>
      </c>
      <c r="AX334" s="107" t="str">
        <f>IF(InTutoring[[#This Row],[Student Full Name]]=" ","",COUNTIF(InTutoring[[#This Row],[Unit 5 Assessment]:[Unit 6 Post-Test 5]],"Yes"))</f>
        <v/>
      </c>
      <c r="AY334" s="107" t="str">
        <f>IF(InTutoring[[#This Row],[Student Full Name]]=" ","",IF(InTutoring[[#This Row],[Unit 1 Weeks in Tutoring]]&gt;0,"Yes","No"))</f>
        <v/>
      </c>
      <c r="AZ334" s="107" t="str">
        <f>IF(InTutoring[[#This Row],[Student Full Name]]=" ","",IF(InTutoring[[#This Row],[Unit 2 Weeks in Tutoring]]&gt;0,"Yes","No"))</f>
        <v/>
      </c>
      <c r="BA334" s="107" t="str">
        <f>IF(InTutoring[[#This Row],[Student Full Name]]=" ","",IF(InTutoring[[#This Row],[Unit 3 Weeks in Tutoring]]&gt;0,"Yes","No"))</f>
        <v/>
      </c>
      <c r="BB334" s="107" t="str">
        <f>IF(InTutoring[[#This Row],[Student Full Name]]=" ","",IF(InTutoring[[#This Row],[Unit 4 Weeks in Tutoring]]&gt;0,"Yes","No"))</f>
        <v/>
      </c>
      <c r="BC334" s="107" t="str">
        <f>IF(InTutoring[[#This Row],[Student Full Name]]=" ","",IF(InTutoring[[#This Row],[Unit 5 Weeks in Tutoring]]&gt;0,"Yes","No"))</f>
        <v/>
      </c>
      <c r="BD334" s="107" t="str">
        <f>IF(InTutoring[[#This Row],[Student Full Name]]=" ","",IF(InTutoring[[#This Row],[Unit 6 Weeks in Tutoring]]&gt;0,"Yes","No"))</f>
        <v/>
      </c>
      <c r="BE33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3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3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3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3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3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3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34" s="107" t="str">
        <f>IF(InTutoring[[#This Row],[Student Full Name]]=" ","",IF(COUNTIF(InTutoring[[#This Row],[Unit 1 Needed Tutoring]:[Unit 6 Needed Tutoring]],"Yes")&gt;0,"Yes","No"))</f>
        <v/>
      </c>
      <c r="BM33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3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35" spans="1:66" ht="14.25" x14ac:dyDescent="0.2">
      <c r="A335" s="40" t="str">
        <f>StudentInfo[[#This Row],[Student Full Name]]</f>
        <v xml:space="preserve"> </v>
      </c>
      <c r="B33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3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Benchmark]]&lt;=Settings!F339),"Yes","No"))))</f>
        <v/>
      </c>
      <c r="D33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3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3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3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3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3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3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3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3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3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3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3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3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3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3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3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3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3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3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3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3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3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3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3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3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3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3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3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3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3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3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3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3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3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3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3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3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3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3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3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3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35" s="107" t="str">
        <f>IF(InTutoring[[#This Row],[Student Full Name]]=" ","",COUNTIF(InTutoring[[#This Row],[BOY Benchmark]:[Unit 1 Post-Test 5]],"Yes"))</f>
        <v/>
      </c>
      <c r="AT335" s="107" t="str">
        <f>IF(InTutoring[[#This Row],[Student Full Name]]=" ","",COUNTIF(InTutoring[[#This Row],[Unit 1 Assessment]:[Unit 2 Post-Test 5]],"Yes"))</f>
        <v/>
      </c>
      <c r="AU335" s="107" t="str">
        <f>IF(InTutoring[[#This Row],[Student Full Name]]=" ","",COUNTIF(InTutoring[[#This Row],[Unit 2 Assessment]:[Unit 3 Post-Test 5]],"Yes"))</f>
        <v/>
      </c>
      <c r="AV335" s="107" t="str">
        <f>IF(InTutoring[[#This Row],[Student Full Name]]=" ","",COUNTIF(InTutoring[[#This Row],[Unit 3 Assessment]:[Unit 4 Post-Test 5]],"Yes"))</f>
        <v/>
      </c>
      <c r="AW335" s="107" t="str">
        <f>IF(InTutoring[[#This Row],[Student Full Name]]=" ","",COUNTIF(InTutoring[[#This Row],[Unit 4 Assessment]:[Unit 5 Post-Test 5]],"Yes"))</f>
        <v/>
      </c>
      <c r="AX335" s="107" t="str">
        <f>IF(InTutoring[[#This Row],[Student Full Name]]=" ","",COUNTIF(InTutoring[[#This Row],[Unit 5 Assessment]:[Unit 6 Post-Test 5]],"Yes"))</f>
        <v/>
      </c>
      <c r="AY335" s="107" t="str">
        <f>IF(InTutoring[[#This Row],[Student Full Name]]=" ","",IF(InTutoring[[#This Row],[Unit 1 Weeks in Tutoring]]&gt;0,"Yes","No"))</f>
        <v/>
      </c>
      <c r="AZ335" s="107" t="str">
        <f>IF(InTutoring[[#This Row],[Student Full Name]]=" ","",IF(InTutoring[[#This Row],[Unit 2 Weeks in Tutoring]]&gt;0,"Yes","No"))</f>
        <v/>
      </c>
      <c r="BA335" s="107" t="str">
        <f>IF(InTutoring[[#This Row],[Student Full Name]]=" ","",IF(InTutoring[[#This Row],[Unit 3 Weeks in Tutoring]]&gt;0,"Yes","No"))</f>
        <v/>
      </c>
      <c r="BB335" s="107" t="str">
        <f>IF(InTutoring[[#This Row],[Student Full Name]]=" ","",IF(InTutoring[[#This Row],[Unit 4 Weeks in Tutoring]]&gt;0,"Yes","No"))</f>
        <v/>
      </c>
      <c r="BC335" s="107" t="str">
        <f>IF(InTutoring[[#This Row],[Student Full Name]]=" ","",IF(InTutoring[[#This Row],[Unit 5 Weeks in Tutoring]]&gt;0,"Yes","No"))</f>
        <v/>
      </c>
      <c r="BD335" s="107" t="str">
        <f>IF(InTutoring[[#This Row],[Student Full Name]]=" ","",IF(InTutoring[[#This Row],[Unit 6 Weeks in Tutoring]]&gt;0,"Yes","No"))</f>
        <v/>
      </c>
      <c r="BE33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3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3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3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3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3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3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35" s="107" t="str">
        <f>IF(InTutoring[[#This Row],[Student Full Name]]=" ","",IF(COUNTIF(InTutoring[[#This Row],[Unit 1 Needed Tutoring]:[Unit 6 Needed Tutoring]],"Yes")&gt;0,"Yes","No"))</f>
        <v/>
      </c>
      <c r="BM33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3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36" spans="1:66" ht="14.25" x14ac:dyDescent="0.2">
      <c r="A336" s="40" t="str">
        <f>StudentInfo[[#This Row],[Student Full Name]]</f>
        <v xml:space="preserve"> </v>
      </c>
      <c r="B33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3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Benchmark]]&lt;=Settings!F340),"Yes","No"))))</f>
        <v/>
      </c>
      <c r="D33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3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3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3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3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3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3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3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3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3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3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3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3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3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3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3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3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3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3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3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3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3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3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3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3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3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3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3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3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3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3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3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3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3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3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3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3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3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3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3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3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36" s="107" t="str">
        <f>IF(InTutoring[[#This Row],[Student Full Name]]=" ","",COUNTIF(InTutoring[[#This Row],[BOY Benchmark]:[Unit 1 Post-Test 5]],"Yes"))</f>
        <v/>
      </c>
      <c r="AT336" s="107" t="str">
        <f>IF(InTutoring[[#This Row],[Student Full Name]]=" ","",COUNTIF(InTutoring[[#This Row],[Unit 1 Assessment]:[Unit 2 Post-Test 5]],"Yes"))</f>
        <v/>
      </c>
      <c r="AU336" s="107" t="str">
        <f>IF(InTutoring[[#This Row],[Student Full Name]]=" ","",COUNTIF(InTutoring[[#This Row],[Unit 2 Assessment]:[Unit 3 Post-Test 5]],"Yes"))</f>
        <v/>
      </c>
      <c r="AV336" s="107" t="str">
        <f>IF(InTutoring[[#This Row],[Student Full Name]]=" ","",COUNTIF(InTutoring[[#This Row],[Unit 3 Assessment]:[Unit 4 Post-Test 5]],"Yes"))</f>
        <v/>
      </c>
      <c r="AW336" s="107" t="str">
        <f>IF(InTutoring[[#This Row],[Student Full Name]]=" ","",COUNTIF(InTutoring[[#This Row],[Unit 4 Assessment]:[Unit 5 Post-Test 5]],"Yes"))</f>
        <v/>
      </c>
      <c r="AX336" s="107" t="str">
        <f>IF(InTutoring[[#This Row],[Student Full Name]]=" ","",COUNTIF(InTutoring[[#This Row],[Unit 5 Assessment]:[Unit 6 Post-Test 5]],"Yes"))</f>
        <v/>
      </c>
      <c r="AY336" s="107" t="str">
        <f>IF(InTutoring[[#This Row],[Student Full Name]]=" ","",IF(InTutoring[[#This Row],[Unit 1 Weeks in Tutoring]]&gt;0,"Yes","No"))</f>
        <v/>
      </c>
      <c r="AZ336" s="107" t="str">
        <f>IF(InTutoring[[#This Row],[Student Full Name]]=" ","",IF(InTutoring[[#This Row],[Unit 2 Weeks in Tutoring]]&gt;0,"Yes","No"))</f>
        <v/>
      </c>
      <c r="BA336" s="107" t="str">
        <f>IF(InTutoring[[#This Row],[Student Full Name]]=" ","",IF(InTutoring[[#This Row],[Unit 3 Weeks in Tutoring]]&gt;0,"Yes","No"))</f>
        <v/>
      </c>
      <c r="BB336" s="107" t="str">
        <f>IF(InTutoring[[#This Row],[Student Full Name]]=" ","",IF(InTutoring[[#This Row],[Unit 4 Weeks in Tutoring]]&gt;0,"Yes","No"))</f>
        <v/>
      </c>
      <c r="BC336" s="107" t="str">
        <f>IF(InTutoring[[#This Row],[Student Full Name]]=" ","",IF(InTutoring[[#This Row],[Unit 5 Weeks in Tutoring]]&gt;0,"Yes","No"))</f>
        <v/>
      </c>
      <c r="BD336" s="107" t="str">
        <f>IF(InTutoring[[#This Row],[Student Full Name]]=" ","",IF(InTutoring[[#This Row],[Unit 6 Weeks in Tutoring]]&gt;0,"Yes","No"))</f>
        <v/>
      </c>
      <c r="BE33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3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3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3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3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3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3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36" s="107" t="str">
        <f>IF(InTutoring[[#This Row],[Student Full Name]]=" ","",IF(COUNTIF(InTutoring[[#This Row],[Unit 1 Needed Tutoring]:[Unit 6 Needed Tutoring]],"Yes")&gt;0,"Yes","No"))</f>
        <v/>
      </c>
      <c r="BM33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3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37" spans="1:66" ht="14.25" x14ac:dyDescent="0.2">
      <c r="A337" s="40" t="str">
        <f>StudentInfo[[#This Row],[Student Full Name]]</f>
        <v xml:space="preserve"> </v>
      </c>
      <c r="B33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3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Benchmark]]&lt;=Settings!F341),"Yes","No"))))</f>
        <v/>
      </c>
      <c r="D33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3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3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3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3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3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3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3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3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3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3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3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3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3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3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3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3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3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3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3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3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3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3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3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3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3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3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3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3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3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3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3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3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3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3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3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3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3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3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3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3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37" s="107" t="str">
        <f>IF(InTutoring[[#This Row],[Student Full Name]]=" ","",COUNTIF(InTutoring[[#This Row],[BOY Benchmark]:[Unit 1 Post-Test 5]],"Yes"))</f>
        <v/>
      </c>
      <c r="AT337" s="107" t="str">
        <f>IF(InTutoring[[#This Row],[Student Full Name]]=" ","",COUNTIF(InTutoring[[#This Row],[Unit 1 Assessment]:[Unit 2 Post-Test 5]],"Yes"))</f>
        <v/>
      </c>
      <c r="AU337" s="107" t="str">
        <f>IF(InTutoring[[#This Row],[Student Full Name]]=" ","",COUNTIF(InTutoring[[#This Row],[Unit 2 Assessment]:[Unit 3 Post-Test 5]],"Yes"))</f>
        <v/>
      </c>
      <c r="AV337" s="107" t="str">
        <f>IF(InTutoring[[#This Row],[Student Full Name]]=" ","",COUNTIF(InTutoring[[#This Row],[Unit 3 Assessment]:[Unit 4 Post-Test 5]],"Yes"))</f>
        <v/>
      </c>
      <c r="AW337" s="107" t="str">
        <f>IF(InTutoring[[#This Row],[Student Full Name]]=" ","",COUNTIF(InTutoring[[#This Row],[Unit 4 Assessment]:[Unit 5 Post-Test 5]],"Yes"))</f>
        <v/>
      </c>
      <c r="AX337" s="107" t="str">
        <f>IF(InTutoring[[#This Row],[Student Full Name]]=" ","",COUNTIF(InTutoring[[#This Row],[Unit 5 Assessment]:[Unit 6 Post-Test 5]],"Yes"))</f>
        <v/>
      </c>
      <c r="AY337" s="107" t="str">
        <f>IF(InTutoring[[#This Row],[Student Full Name]]=" ","",IF(InTutoring[[#This Row],[Unit 1 Weeks in Tutoring]]&gt;0,"Yes","No"))</f>
        <v/>
      </c>
      <c r="AZ337" s="107" t="str">
        <f>IF(InTutoring[[#This Row],[Student Full Name]]=" ","",IF(InTutoring[[#This Row],[Unit 2 Weeks in Tutoring]]&gt;0,"Yes","No"))</f>
        <v/>
      </c>
      <c r="BA337" s="107" t="str">
        <f>IF(InTutoring[[#This Row],[Student Full Name]]=" ","",IF(InTutoring[[#This Row],[Unit 3 Weeks in Tutoring]]&gt;0,"Yes","No"))</f>
        <v/>
      </c>
      <c r="BB337" s="107" t="str">
        <f>IF(InTutoring[[#This Row],[Student Full Name]]=" ","",IF(InTutoring[[#This Row],[Unit 4 Weeks in Tutoring]]&gt;0,"Yes","No"))</f>
        <v/>
      </c>
      <c r="BC337" s="107" t="str">
        <f>IF(InTutoring[[#This Row],[Student Full Name]]=" ","",IF(InTutoring[[#This Row],[Unit 5 Weeks in Tutoring]]&gt;0,"Yes","No"))</f>
        <v/>
      </c>
      <c r="BD337" s="107" t="str">
        <f>IF(InTutoring[[#This Row],[Student Full Name]]=" ","",IF(InTutoring[[#This Row],[Unit 6 Weeks in Tutoring]]&gt;0,"Yes","No"))</f>
        <v/>
      </c>
      <c r="BE33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3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3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3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3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3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3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37" s="107" t="str">
        <f>IF(InTutoring[[#This Row],[Student Full Name]]=" ","",IF(COUNTIF(InTutoring[[#This Row],[Unit 1 Needed Tutoring]:[Unit 6 Needed Tutoring]],"Yes")&gt;0,"Yes","No"))</f>
        <v/>
      </c>
      <c r="BM33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3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38" spans="1:66" ht="14.25" x14ac:dyDescent="0.2">
      <c r="A338" s="40" t="str">
        <f>StudentInfo[[#This Row],[Student Full Name]]</f>
        <v xml:space="preserve"> </v>
      </c>
      <c r="B33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3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Benchmark]]&lt;=Settings!F342),"Yes","No"))))</f>
        <v/>
      </c>
      <c r="D33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3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3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3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3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3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3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3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3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3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3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3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3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3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3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3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3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3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3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3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3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3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3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3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3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3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3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3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3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3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3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3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3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3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3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3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3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3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3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3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3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38" s="107" t="str">
        <f>IF(InTutoring[[#This Row],[Student Full Name]]=" ","",COUNTIF(InTutoring[[#This Row],[BOY Benchmark]:[Unit 1 Post-Test 5]],"Yes"))</f>
        <v/>
      </c>
      <c r="AT338" s="107" t="str">
        <f>IF(InTutoring[[#This Row],[Student Full Name]]=" ","",COUNTIF(InTutoring[[#This Row],[Unit 1 Assessment]:[Unit 2 Post-Test 5]],"Yes"))</f>
        <v/>
      </c>
      <c r="AU338" s="107" t="str">
        <f>IF(InTutoring[[#This Row],[Student Full Name]]=" ","",COUNTIF(InTutoring[[#This Row],[Unit 2 Assessment]:[Unit 3 Post-Test 5]],"Yes"))</f>
        <v/>
      </c>
      <c r="AV338" s="107" t="str">
        <f>IF(InTutoring[[#This Row],[Student Full Name]]=" ","",COUNTIF(InTutoring[[#This Row],[Unit 3 Assessment]:[Unit 4 Post-Test 5]],"Yes"))</f>
        <v/>
      </c>
      <c r="AW338" s="107" t="str">
        <f>IF(InTutoring[[#This Row],[Student Full Name]]=" ","",COUNTIF(InTutoring[[#This Row],[Unit 4 Assessment]:[Unit 5 Post-Test 5]],"Yes"))</f>
        <v/>
      </c>
      <c r="AX338" s="107" t="str">
        <f>IF(InTutoring[[#This Row],[Student Full Name]]=" ","",COUNTIF(InTutoring[[#This Row],[Unit 5 Assessment]:[Unit 6 Post-Test 5]],"Yes"))</f>
        <v/>
      </c>
      <c r="AY338" s="107" t="str">
        <f>IF(InTutoring[[#This Row],[Student Full Name]]=" ","",IF(InTutoring[[#This Row],[Unit 1 Weeks in Tutoring]]&gt;0,"Yes","No"))</f>
        <v/>
      </c>
      <c r="AZ338" s="107" t="str">
        <f>IF(InTutoring[[#This Row],[Student Full Name]]=" ","",IF(InTutoring[[#This Row],[Unit 2 Weeks in Tutoring]]&gt;0,"Yes","No"))</f>
        <v/>
      </c>
      <c r="BA338" s="107" t="str">
        <f>IF(InTutoring[[#This Row],[Student Full Name]]=" ","",IF(InTutoring[[#This Row],[Unit 3 Weeks in Tutoring]]&gt;0,"Yes","No"))</f>
        <v/>
      </c>
      <c r="BB338" s="107" t="str">
        <f>IF(InTutoring[[#This Row],[Student Full Name]]=" ","",IF(InTutoring[[#This Row],[Unit 4 Weeks in Tutoring]]&gt;0,"Yes","No"))</f>
        <v/>
      </c>
      <c r="BC338" s="107" t="str">
        <f>IF(InTutoring[[#This Row],[Student Full Name]]=" ","",IF(InTutoring[[#This Row],[Unit 5 Weeks in Tutoring]]&gt;0,"Yes","No"))</f>
        <v/>
      </c>
      <c r="BD338" s="107" t="str">
        <f>IF(InTutoring[[#This Row],[Student Full Name]]=" ","",IF(InTutoring[[#This Row],[Unit 6 Weeks in Tutoring]]&gt;0,"Yes","No"))</f>
        <v/>
      </c>
      <c r="BE33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3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3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3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3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3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3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38" s="107" t="str">
        <f>IF(InTutoring[[#This Row],[Student Full Name]]=" ","",IF(COUNTIF(InTutoring[[#This Row],[Unit 1 Needed Tutoring]:[Unit 6 Needed Tutoring]],"Yes")&gt;0,"Yes","No"))</f>
        <v/>
      </c>
      <c r="BM33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3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39" spans="1:66" ht="14.25" x14ac:dyDescent="0.2">
      <c r="A339" s="40" t="str">
        <f>StudentInfo[[#This Row],[Student Full Name]]</f>
        <v xml:space="preserve"> </v>
      </c>
      <c r="B33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3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Benchmark]]&lt;=Settings!F343),"Yes","No"))))</f>
        <v/>
      </c>
      <c r="D33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3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3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3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3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3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3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3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3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3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3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3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3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3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3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3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3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3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3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3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3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3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3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3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3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3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3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3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3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3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3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3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3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3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3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3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3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3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3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3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3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39" s="107" t="str">
        <f>IF(InTutoring[[#This Row],[Student Full Name]]=" ","",COUNTIF(InTutoring[[#This Row],[BOY Benchmark]:[Unit 1 Post-Test 5]],"Yes"))</f>
        <v/>
      </c>
      <c r="AT339" s="107" t="str">
        <f>IF(InTutoring[[#This Row],[Student Full Name]]=" ","",COUNTIF(InTutoring[[#This Row],[Unit 1 Assessment]:[Unit 2 Post-Test 5]],"Yes"))</f>
        <v/>
      </c>
      <c r="AU339" s="107" t="str">
        <f>IF(InTutoring[[#This Row],[Student Full Name]]=" ","",COUNTIF(InTutoring[[#This Row],[Unit 2 Assessment]:[Unit 3 Post-Test 5]],"Yes"))</f>
        <v/>
      </c>
      <c r="AV339" s="107" t="str">
        <f>IF(InTutoring[[#This Row],[Student Full Name]]=" ","",COUNTIF(InTutoring[[#This Row],[Unit 3 Assessment]:[Unit 4 Post-Test 5]],"Yes"))</f>
        <v/>
      </c>
      <c r="AW339" s="107" t="str">
        <f>IF(InTutoring[[#This Row],[Student Full Name]]=" ","",COUNTIF(InTutoring[[#This Row],[Unit 4 Assessment]:[Unit 5 Post-Test 5]],"Yes"))</f>
        <v/>
      </c>
      <c r="AX339" s="107" t="str">
        <f>IF(InTutoring[[#This Row],[Student Full Name]]=" ","",COUNTIF(InTutoring[[#This Row],[Unit 5 Assessment]:[Unit 6 Post-Test 5]],"Yes"))</f>
        <v/>
      </c>
      <c r="AY339" s="107" t="str">
        <f>IF(InTutoring[[#This Row],[Student Full Name]]=" ","",IF(InTutoring[[#This Row],[Unit 1 Weeks in Tutoring]]&gt;0,"Yes","No"))</f>
        <v/>
      </c>
      <c r="AZ339" s="107" t="str">
        <f>IF(InTutoring[[#This Row],[Student Full Name]]=" ","",IF(InTutoring[[#This Row],[Unit 2 Weeks in Tutoring]]&gt;0,"Yes","No"))</f>
        <v/>
      </c>
      <c r="BA339" s="107" t="str">
        <f>IF(InTutoring[[#This Row],[Student Full Name]]=" ","",IF(InTutoring[[#This Row],[Unit 3 Weeks in Tutoring]]&gt;0,"Yes","No"))</f>
        <v/>
      </c>
      <c r="BB339" s="107" t="str">
        <f>IF(InTutoring[[#This Row],[Student Full Name]]=" ","",IF(InTutoring[[#This Row],[Unit 4 Weeks in Tutoring]]&gt;0,"Yes","No"))</f>
        <v/>
      </c>
      <c r="BC339" s="107" t="str">
        <f>IF(InTutoring[[#This Row],[Student Full Name]]=" ","",IF(InTutoring[[#This Row],[Unit 5 Weeks in Tutoring]]&gt;0,"Yes","No"))</f>
        <v/>
      </c>
      <c r="BD339" s="107" t="str">
        <f>IF(InTutoring[[#This Row],[Student Full Name]]=" ","",IF(InTutoring[[#This Row],[Unit 6 Weeks in Tutoring]]&gt;0,"Yes","No"))</f>
        <v/>
      </c>
      <c r="BE33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3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3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3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3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3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3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39" s="107" t="str">
        <f>IF(InTutoring[[#This Row],[Student Full Name]]=" ","",IF(COUNTIF(InTutoring[[#This Row],[Unit 1 Needed Tutoring]:[Unit 6 Needed Tutoring]],"Yes")&gt;0,"Yes","No"))</f>
        <v/>
      </c>
      <c r="BM33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3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40" spans="1:66" ht="14.25" x14ac:dyDescent="0.2">
      <c r="A340" s="40" t="str">
        <f>StudentInfo[[#This Row],[Student Full Name]]</f>
        <v xml:space="preserve"> </v>
      </c>
      <c r="B34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4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Benchmark]]&lt;=Settings!F344),"Yes","No"))))</f>
        <v/>
      </c>
      <c r="D34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4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4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4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4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4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4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4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4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4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4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4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4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4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4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4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4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4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4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4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4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4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4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4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4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4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4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4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4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4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4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4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4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4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4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4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4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4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4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4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4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40" s="107" t="str">
        <f>IF(InTutoring[[#This Row],[Student Full Name]]=" ","",COUNTIF(InTutoring[[#This Row],[BOY Benchmark]:[Unit 1 Post-Test 5]],"Yes"))</f>
        <v/>
      </c>
      <c r="AT340" s="107" t="str">
        <f>IF(InTutoring[[#This Row],[Student Full Name]]=" ","",COUNTIF(InTutoring[[#This Row],[Unit 1 Assessment]:[Unit 2 Post-Test 5]],"Yes"))</f>
        <v/>
      </c>
      <c r="AU340" s="107" t="str">
        <f>IF(InTutoring[[#This Row],[Student Full Name]]=" ","",COUNTIF(InTutoring[[#This Row],[Unit 2 Assessment]:[Unit 3 Post-Test 5]],"Yes"))</f>
        <v/>
      </c>
      <c r="AV340" s="107" t="str">
        <f>IF(InTutoring[[#This Row],[Student Full Name]]=" ","",COUNTIF(InTutoring[[#This Row],[Unit 3 Assessment]:[Unit 4 Post-Test 5]],"Yes"))</f>
        <v/>
      </c>
      <c r="AW340" s="107" t="str">
        <f>IF(InTutoring[[#This Row],[Student Full Name]]=" ","",COUNTIF(InTutoring[[#This Row],[Unit 4 Assessment]:[Unit 5 Post-Test 5]],"Yes"))</f>
        <v/>
      </c>
      <c r="AX340" s="107" t="str">
        <f>IF(InTutoring[[#This Row],[Student Full Name]]=" ","",COUNTIF(InTutoring[[#This Row],[Unit 5 Assessment]:[Unit 6 Post-Test 5]],"Yes"))</f>
        <v/>
      </c>
      <c r="AY340" s="107" t="str">
        <f>IF(InTutoring[[#This Row],[Student Full Name]]=" ","",IF(InTutoring[[#This Row],[Unit 1 Weeks in Tutoring]]&gt;0,"Yes","No"))</f>
        <v/>
      </c>
      <c r="AZ340" s="107" t="str">
        <f>IF(InTutoring[[#This Row],[Student Full Name]]=" ","",IF(InTutoring[[#This Row],[Unit 2 Weeks in Tutoring]]&gt;0,"Yes","No"))</f>
        <v/>
      </c>
      <c r="BA340" s="107" t="str">
        <f>IF(InTutoring[[#This Row],[Student Full Name]]=" ","",IF(InTutoring[[#This Row],[Unit 3 Weeks in Tutoring]]&gt;0,"Yes","No"))</f>
        <v/>
      </c>
      <c r="BB340" s="107" t="str">
        <f>IF(InTutoring[[#This Row],[Student Full Name]]=" ","",IF(InTutoring[[#This Row],[Unit 4 Weeks in Tutoring]]&gt;0,"Yes","No"))</f>
        <v/>
      </c>
      <c r="BC340" s="107" t="str">
        <f>IF(InTutoring[[#This Row],[Student Full Name]]=" ","",IF(InTutoring[[#This Row],[Unit 5 Weeks in Tutoring]]&gt;0,"Yes","No"))</f>
        <v/>
      </c>
      <c r="BD340" s="107" t="str">
        <f>IF(InTutoring[[#This Row],[Student Full Name]]=" ","",IF(InTutoring[[#This Row],[Unit 6 Weeks in Tutoring]]&gt;0,"Yes","No"))</f>
        <v/>
      </c>
      <c r="BE34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4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4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4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4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4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4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40" s="107" t="str">
        <f>IF(InTutoring[[#This Row],[Student Full Name]]=" ","",IF(COUNTIF(InTutoring[[#This Row],[Unit 1 Needed Tutoring]:[Unit 6 Needed Tutoring]],"Yes")&gt;0,"Yes","No"))</f>
        <v/>
      </c>
      <c r="BM34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4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41" spans="1:66" ht="14.25" x14ac:dyDescent="0.2">
      <c r="A341" s="40" t="str">
        <f>StudentInfo[[#This Row],[Student Full Name]]</f>
        <v xml:space="preserve"> </v>
      </c>
      <c r="B34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4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Benchmark]]&lt;=Settings!F345),"Yes","No"))))</f>
        <v/>
      </c>
      <c r="D34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4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4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4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4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4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4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4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4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4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4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4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4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4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4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4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4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4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4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4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4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4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4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4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4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4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4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4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4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4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4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4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4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4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4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4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4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4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4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4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4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41" s="107" t="str">
        <f>IF(InTutoring[[#This Row],[Student Full Name]]=" ","",COUNTIF(InTutoring[[#This Row],[BOY Benchmark]:[Unit 1 Post-Test 5]],"Yes"))</f>
        <v/>
      </c>
      <c r="AT341" s="107" t="str">
        <f>IF(InTutoring[[#This Row],[Student Full Name]]=" ","",COUNTIF(InTutoring[[#This Row],[Unit 1 Assessment]:[Unit 2 Post-Test 5]],"Yes"))</f>
        <v/>
      </c>
      <c r="AU341" s="107" t="str">
        <f>IF(InTutoring[[#This Row],[Student Full Name]]=" ","",COUNTIF(InTutoring[[#This Row],[Unit 2 Assessment]:[Unit 3 Post-Test 5]],"Yes"))</f>
        <v/>
      </c>
      <c r="AV341" s="107" t="str">
        <f>IF(InTutoring[[#This Row],[Student Full Name]]=" ","",COUNTIF(InTutoring[[#This Row],[Unit 3 Assessment]:[Unit 4 Post-Test 5]],"Yes"))</f>
        <v/>
      </c>
      <c r="AW341" s="107" t="str">
        <f>IF(InTutoring[[#This Row],[Student Full Name]]=" ","",COUNTIF(InTutoring[[#This Row],[Unit 4 Assessment]:[Unit 5 Post-Test 5]],"Yes"))</f>
        <v/>
      </c>
      <c r="AX341" s="107" t="str">
        <f>IF(InTutoring[[#This Row],[Student Full Name]]=" ","",COUNTIF(InTutoring[[#This Row],[Unit 5 Assessment]:[Unit 6 Post-Test 5]],"Yes"))</f>
        <v/>
      </c>
      <c r="AY341" s="107" t="str">
        <f>IF(InTutoring[[#This Row],[Student Full Name]]=" ","",IF(InTutoring[[#This Row],[Unit 1 Weeks in Tutoring]]&gt;0,"Yes","No"))</f>
        <v/>
      </c>
      <c r="AZ341" s="107" t="str">
        <f>IF(InTutoring[[#This Row],[Student Full Name]]=" ","",IF(InTutoring[[#This Row],[Unit 2 Weeks in Tutoring]]&gt;0,"Yes","No"))</f>
        <v/>
      </c>
      <c r="BA341" s="107" t="str">
        <f>IF(InTutoring[[#This Row],[Student Full Name]]=" ","",IF(InTutoring[[#This Row],[Unit 3 Weeks in Tutoring]]&gt;0,"Yes","No"))</f>
        <v/>
      </c>
      <c r="BB341" s="107" t="str">
        <f>IF(InTutoring[[#This Row],[Student Full Name]]=" ","",IF(InTutoring[[#This Row],[Unit 4 Weeks in Tutoring]]&gt;0,"Yes","No"))</f>
        <v/>
      </c>
      <c r="BC341" s="107" t="str">
        <f>IF(InTutoring[[#This Row],[Student Full Name]]=" ","",IF(InTutoring[[#This Row],[Unit 5 Weeks in Tutoring]]&gt;0,"Yes","No"))</f>
        <v/>
      </c>
      <c r="BD341" s="107" t="str">
        <f>IF(InTutoring[[#This Row],[Student Full Name]]=" ","",IF(InTutoring[[#This Row],[Unit 6 Weeks in Tutoring]]&gt;0,"Yes","No"))</f>
        <v/>
      </c>
      <c r="BE34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4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4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4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4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4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4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41" s="107" t="str">
        <f>IF(InTutoring[[#This Row],[Student Full Name]]=" ","",IF(COUNTIF(InTutoring[[#This Row],[Unit 1 Needed Tutoring]:[Unit 6 Needed Tutoring]],"Yes")&gt;0,"Yes","No"))</f>
        <v/>
      </c>
      <c r="BM34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4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42" spans="1:66" ht="14.25" x14ac:dyDescent="0.2">
      <c r="A342" s="40" t="str">
        <f>StudentInfo[[#This Row],[Student Full Name]]</f>
        <v xml:space="preserve"> </v>
      </c>
      <c r="B34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4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Benchmark]]&lt;=Settings!F346),"Yes","No"))))</f>
        <v/>
      </c>
      <c r="D34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4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4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4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4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4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4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4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4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4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4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4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4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4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4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4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4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4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4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4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4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4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4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4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4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4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4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4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4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4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4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4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4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4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4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4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4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4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4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4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4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42" s="107" t="str">
        <f>IF(InTutoring[[#This Row],[Student Full Name]]=" ","",COUNTIF(InTutoring[[#This Row],[BOY Benchmark]:[Unit 1 Post-Test 5]],"Yes"))</f>
        <v/>
      </c>
      <c r="AT342" s="107" t="str">
        <f>IF(InTutoring[[#This Row],[Student Full Name]]=" ","",COUNTIF(InTutoring[[#This Row],[Unit 1 Assessment]:[Unit 2 Post-Test 5]],"Yes"))</f>
        <v/>
      </c>
      <c r="AU342" s="107" t="str">
        <f>IF(InTutoring[[#This Row],[Student Full Name]]=" ","",COUNTIF(InTutoring[[#This Row],[Unit 2 Assessment]:[Unit 3 Post-Test 5]],"Yes"))</f>
        <v/>
      </c>
      <c r="AV342" s="107" t="str">
        <f>IF(InTutoring[[#This Row],[Student Full Name]]=" ","",COUNTIF(InTutoring[[#This Row],[Unit 3 Assessment]:[Unit 4 Post-Test 5]],"Yes"))</f>
        <v/>
      </c>
      <c r="AW342" s="107" t="str">
        <f>IF(InTutoring[[#This Row],[Student Full Name]]=" ","",COUNTIF(InTutoring[[#This Row],[Unit 4 Assessment]:[Unit 5 Post-Test 5]],"Yes"))</f>
        <v/>
      </c>
      <c r="AX342" s="107" t="str">
        <f>IF(InTutoring[[#This Row],[Student Full Name]]=" ","",COUNTIF(InTutoring[[#This Row],[Unit 5 Assessment]:[Unit 6 Post-Test 5]],"Yes"))</f>
        <v/>
      </c>
      <c r="AY342" s="107" t="str">
        <f>IF(InTutoring[[#This Row],[Student Full Name]]=" ","",IF(InTutoring[[#This Row],[Unit 1 Weeks in Tutoring]]&gt;0,"Yes","No"))</f>
        <v/>
      </c>
      <c r="AZ342" s="107" t="str">
        <f>IF(InTutoring[[#This Row],[Student Full Name]]=" ","",IF(InTutoring[[#This Row],[Unit 2 Weeks in Tutoring]]&gt;0,"Yes","No"))</f>
        <v/>
      </c>
      <c r="BA342" s="107" t="str">
        <f>IF(InTutoring[[#This Row],[Student Full Name]]=" ","",IF(InTutoring[[#This Row],[Unit 3 Weeks in Tutoring]]&gt;0,"Yes","No"))</f>
        <v/>
      </c>
      <c r="BB342" s="107" t="str">
        <f>IF(InTutoring[[#This Row],[Student Full Name]]=" ","",IF(InTutoring[[#This Row],[Unit 4 Weeks in Tutoring]]&gt;0,"Yes","No"))</f>
        <v/>
      </c>
      <c r="BC342" s="107" t="str">
        <f>IF(InTutoring[[#This Row],[Student Full Name]]=" ","",IF(InTutoring[[#This Row],[Unit 5 Weeks in Tutoring]]&gt;0,"Yes","No"))</f>
        <v/>
      </c>
      <c r="BD342" s="107" t="str">
        <f>IF(InTutoring[[#This Row],[Student Full Name]]=" ","",IF(InTutoring[[#This Row],[Unit 6 Weeks in Tutoring]]&gt;0,"Yes","No"))</f>
        <v/>
      </c>
      <c r="BE34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4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4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4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4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4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4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42" s="107" t="str">
        <f>IF(InTutoring[[#This Row],[Student Full Name]]=" ","",IF(COUNTIF(InTutoring[[#This Row],[Unit 1 Needed Tutoring]:[Unit 6 Needed Tutoring]],"Yes")&gt;0,"Yes","No"))</f>
        <v/>
      </c>
      <c r="BM34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4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43" spans="1:66" ht="14.25" x14ac:dyDescent="0.2">
      <c r="A343" s="40" t="str">
        <f>StudentInfo[[#This Row],[Student Full Name]]</f>
        <v xml:space="preserve"> </v>
      </c>
      <c r="B34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4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Benchmark]]&lt;=Settings!F347),"Yes","No"))))</f>
        <v/>
      </c>
      <c r="D34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4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4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4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4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4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4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4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4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4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4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4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4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4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4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4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4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4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4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4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4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4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4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4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4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4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4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4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4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4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4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4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4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4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4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4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4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4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4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4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4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43" s="107" t="str">
        <f>IF(InTutoring[[#This Row],[Student Full Name]]=" ","",COUNTIF(InTutoring[[#This Row],[BOY Benchmark]:[Unit 1 Post-Test 5]],"Yes"))</f>
        <v/>
      </c>
      <c r="AT343" s="107" t="str">
        <f>IF(InTutoring[[#This Row],[Student Full Name]]=" ","",COUNTIF(InTutoring[[#This Row],[Unit 1 Assessment]:[Unit 2 Post-Test 5]],"Yes"))</f>
        <v/>
      </c>
      <c r="AU343" s="107" t="str">
        <f>IF(InTutoring[[#This Row],[Student Full Name]]=" ","",COUNTIF(InTutoring[[#This Row],[Unit 2 Assessment]:[Unit 3 Post-Test 5]],"Yes"))</f>
        <v/>
      </c>
      <c r="AV343" s="107" t="str">
        <f>IF(InTutoring[[#This Row],[Student Full Name]]=" ","",COUNTIF(InTutoring[[#This Row],[Unit 3 Assessment]:[Unit 4 Post-Test 5]],"Yes"))</f>
        <v/>
      </c>
      <c r="AW343" s="107" t="str">
        <f>IF(InTutoring[[#This Row],[Student Full Name]]=" ","",COUNTIF(InTutoring[[#This Row],[Unit 4 Assessment]:[Unit 5 Post-Test 5]],"Yes"))</f>
        <v/>
      </c>
      <c r="AX343" s="107" t="str">
        <f>IF(InTutoring[[#This Row],[Student Full Name]]=" ","",COUNTIF(InTutoring[[#This Row],[Unit 5 Assessment]:[Unit 6 Post-Test 5]],"Yes"))</f>
        <v/>
      </c>
      <c r="AY343" s="107" t="str">
        <f>IF(InTutoring[[#This Row],[Student Full Name]]=" ","",IF(InTutoring[[#This Row],[Unit 1 Weeks in Tutoring]]&gt;0,"Yes","No"))</f>
        <v/>
      </c>
      <c r="AZ343" s="107" t="str">
        <f>IF(InTutoring[[#This Row],[Student Full Name]]=" ","",IF(InTutoring[[#This Row],[Unit 2 Weeks in Tutoring]]&gt;0,"Yes","No"))</f>
        <v/>
      </c>
      <c r="BA343" s="107" t="str">
        <f>IF(InTutoring[[#This Row],[Student Full Name]]=" ","",IF(InTutoring[[#This Row],[Unit 3 Weeks in Tutoring]]&gt;0,"Yes","No"))</f>
        <v/>
      </c>
      <c r="BB343" s="107" t="str">
        <f>IF(InTutoring[[#This Row],[Student Full Name]]=" ","",IF(InTutoring[[#This Row],[Unit 4 Weeks in Tutoring]]&gt;0,"Yes","No"))</f>
        <v/>
      </c>
      <c r="BC343" s="107" t="str">
        <f>IF(InTutoring[[#This Row],[Student Full Name]]=" ","",IF(InTutoring[[#This Row],[Unit 5 Weeks in Tutoring]]&gt;0,"Yes","No"))</f>
        <v/>
      </c>
      <c r="BD343" s="107" t="str">
        <f>IF(InTutoring[[#This Row],[Student Full Name]]=" ","",IF(InTutoring[[#This Row],[Unit 6 Weeks in Tutoring]]&gt;0,"Yes","No"))</f>
        <v/>
      </c>
      <c r="BE34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4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4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4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4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4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4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43" s="107" t="str">
        <f>IF(InTutoring[[#This Row],[Student Full Name]]=" ","",IF(COUNTIF(InTutoring[[#This Row],[Unit 1 Needed Tutoring]:[Unit 6 Needed Tutoring]],"Yes")&gt;0,"Yes","No"))</f>
        <v/>
      </c>
      <c r="BM34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4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44" spans="1:66" ht="14.25" x14ac:dyDescent="0.2">
      <c r="A344" s="40" t="str">
        <f>StudentInfo[[#This Row],[Student Full Name]]</f>
        <v xml:space="preserve"> </v>
      </c>
      <c r="B34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4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Benchmark]]&lt;=Settings!F348),"Yes","No"))))</f>
        <v/>
      </c>
      <c r="D34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4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4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4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4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4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4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4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4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4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4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4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4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4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4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4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4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4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4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4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4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4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4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4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4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4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4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4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4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4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4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4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4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4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4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4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4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4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4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4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4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44" s="107" t="str">
        <f>IF(InTutoring[[#This Row],[Student Full Name]]=" ","",COUNTIF(InTutoring[[#This Row],[BOY Benchmark]:[Unit 1 Post-Test 5]],"Yes"))</f>
        <v/>
      </c>
      <c r="AT344" s="107" t="str">
        <f>IF(InTutoring[[#This Row],[Student Full Name]]=" ","",COUNTIF(InTutoring[[#This Row],[Unit 1 Assessment]:[Unit 2 Post-Test 5]],"Yes"))</f>
        <v/>
      </c>
      <c r="AU344" s="107" t="str">
        <f>IF(InTutoring[[#This Row],[Student Full Name]]=" ","",COUNTIF(InTutoring[[#This Row],[Unit 2 Assessment]:[Unit 3 Post-Test 5]],"Yes"))</f>
        <v/>
      </c>
      <c r="AV344" s="107" t="str">
        <f>IF(InTutoring[[#This Row],[Student Full Name]]=" ","",COUNTIF(InTutoring[[#This Row],[Unit 3 Assessment]:[Unit 4 Post-Test 5]],"Yes"))</f>
        <v/>
      </c>
      <c r="AW344" s="107" t="str">
        <f>IF(InTutoring[[#This Row],[Student Full Name]]=" ","",COUNTIF(InTutoring[[#This Row],[Unit 4 Assessment]:[Unit 5 Post-Test 5]],"Yes"))</f>
        <v/>
      </c>
      <c r="AX344" s="107" t="str">
        <f>IF(InTutoring[[#This Row],[Student Full Name]]=" ","",COUNTIF(InTutoring[[#This Row],[Unit 5 Assessment]:[Unit 6 Post-Test 5]],"Yes"))</f>
        <v/>
      </c>
      <c r="AY344" s="107" t="str">
        <f>IF(InTutoring[[#This Row],[Student Full Name]]=" ","",IF(InTutoring[[#This Row],[Unit 1 Weeks in Tutoring]]&gt;0,"Yes","No"))</f>
        <v/>
      </c>
      <c r="AZ344" s="107" t="str">
        <f>IF(InTutoring[[#This Row],[Student Full Name]]=" ","",IF(InTutoring[[#This Row],[Unit 2 Weeks in Tutoring]]&gt;0,"Yes","No"))</f>
        <v/>
      </c>
      <c r="BA344" s="107" t="str">
        <f>IF(InTutoring[[#This Row],[Student Full Name]]=" ","",IF(InTutoring[[#This Row],[Unit 3 Weeks in Tutoring]]&gt;0,"Yes","No"))</f>
        <v/>
      </c>
      <c r="BB344" s="107" t="str">
        <f>IF(InTutoring[[#This Row],[Student Full Name]]=" ","",IF(InTutoring[[#This Row],[Unit 4 Weeks in Tutoring]]&gt;0,"Yes","No"))</f>
        <v/>
      </c>
      <c r="BC344" s="107" t="str">
        <f>IF(InTutoring[[#This Row],[Student Full Name]]=" ","",IF(InTutoring[[#This Row],[Unit 5 Weeks in Tutoring]]&gt;0,"Yes","No"))</f>
        <v/>
      </c>
      <c r="BD344" s="107" t="str">
        <f>IF(InTutoring[[#This Row],[Student Full Name]]=" ","",IF(InTutoring[[#This Row],[Unit 6 Weeks in Tutoring]]&gt;0,"Yes","No"))</f>
        <v/>
      </c>
      <c r="BE34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4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4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4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4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4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4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44" s="107" t="str">
        <f>IF(InTutoring[[#This Row],[Student Full Name]]=" ","",IF(COUNTIF(InTutoring[[#This Row],[Unit 1 Needed Tutoring]:[Unit 6 Needed Tutoring]],"Yes")&gt;0,"Yes","No"))</f>
        <v/>
      </c>
      <c r="BM34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4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45" spans="1:66" ht="14.25" x14ac:dyDescent="0.2">
      <c r="A345" s="40" t="str">
        <f>StudentInfo[[#This Row],[Student Full Name]]</f>
        <v xml:space="preserve"> </v>
      </c>
      <c r="B34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4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Benchmark]]&lt;=Settings!F349),"Yes","No"))))</f>
        <v/>
      </c>
      <c r="D34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4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4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4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4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4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4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4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4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4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4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4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4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4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4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4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4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4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4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4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4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4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4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4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4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4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4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4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4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4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4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4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4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4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4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4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4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4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4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4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4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45" s="107" t="str">
        <f>IF(InTutoring[[#This Row],[Student Full Name]]=" ","",COUNTIF(InTutoring[[#This Row],[BOY Benchmark]:[Unit 1 Post-Test 5]],"Yes"))</f>
        <v/>
      </c>
      <c r="AT345" s="107" t="str">
        <f>IF(InTutoring[[#This Row],[Student Full Name]]=" ","",COUNTIF(InTutoring[[#This Row],[Unit 1 Assessment]:[Unit 2 Post-Test 5]],"Yes"))</f>
        <v/>
      </c>
      <c r="AU345" s="107" t="str">
        <f>IF(InTutoring[[#This Row],[Student Full Name]]=" ","",COUNTIF(InTutoring[[#This Row],[Unit 2 Assessment]:[Unit 3 Post-Test 5]],"Yes"))</f>
        <v/>
      </c>
      <c r="AV345" s="107" t="str">
        <f>IF(InTutoring[[#This Row],[Student Full Name]]=" ","",COUNTIF(InTutoring[[#This Row],[Unit 3 Assessment]:[Unit 4 Post-Test 5]],"Yes"))</f>
        <v/>
      </c>
      <c r="AW345" s="107" t="str">
        <f>IF(InTutoring[[#This Row],[Student Full Name]]=" ","",COUNTIF(InTutoring[[#This Row],[Unit 4 Assessment]:[Unit 5 Post-Test 5]],"Yes"))</f>
        <v/>
      </c>
      <c r="AX345" s="107" t="str">
        <f>IF(InTutoring[[#This Row],[Student Full Name]]=" ","",COUNTIF(InTutoring[[#This Row],[Unit 5 Assessment]:[Unit 6 Post-Test 5]],"Yes"))</f>
        <v/>
      </c>
      <c r="AY345" s="107" t="str">
        <f>IF(InTutoring[[#This Row],[Student Full Name]]=" ","",IF(InTutoring[[#This Row],[Unit 1 Weeks in Tutoring]]&gt;0,"Yes","No"))</f>
        <v/>
      </c>
      <c r="AZ345" s="107" t="str">
        <f>IF(InTutoring[[#This Row],[Student Full Name]]=" ","",IF(InTutoring[[#This Row],[Unit 2 Weeks in Tutoring]]&gt;0,"Yes","No"))</f>
        <v/>
      </c>
      <c r="BA345" s="107" t="str">
        <f>IF(InTutoring[[#This Row],[Student Full Name]]=" ","",IF(InTutoring[[#This Row],[Unit 3 Weeks in Tutoring]]&gt;0,"Yes","No"))</f>
        <v/>
      </c>
      <c r="BB345" s="107" t="str">
        <f>IF(InTutoring[[#This Row],[Student Full Name]]=" ","",IF(InTutoring[[#This Row],[Unit 4 Weeks in Tutoring]]&gt;0,"Yes","No"))</f>
        <v/>
      </c>
      <c r="BC345" s="107" t="str">
        <f>IF(InTutoring[[#This Row],[Student Full Name]]=" ","",IF(InTutoring[[#This Row],[Unit 5 Weeks in Tutoring]]&gt;0,"Yes","No"))</f>
        <v/>
      </c>
      <c r="BD345" s="107" t="str">
        <f>IF(InTutoring[[#This Row],[Student Full Name]]=" ","",IF(InTutoring[[#This Row],[Unit 6 Weeks in Tutoring]]&gt;0,"Yes","No"))</f>
        <v/>
      </c>
      <c r="BE34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4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4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4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4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4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4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45" s="107" t="str">
        <f>IF(InTutoring[[#This Row],[Student Full Name]]=" ","",IF(COUNTIF(InTutoring[[#This Row],[Unit 1 Needed Tutoring]:[Unit 6 Needed Tutoring]],"Yes")&gt;0,"Yes","No"))</f>
        <v/>
      </c>
      <c r="BM34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4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46" spans="1:66" ht="14.25" x14ac:dyDescent="0.2">
      <c r="A346" s="40" t="str">
        <f>StudentInfo[[#This Row],[Student Full Name]]</f>
        <v xml:space="preserve"> </v>
      </c>
      <c r="B34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4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Benchmark]]&lt;=Settings!F350),"Yes","No"))))</f>
        <v/>
      </c>
      <c r="D34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4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4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4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4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4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4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4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4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4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4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4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4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4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4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4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4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4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4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4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4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4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4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4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4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4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4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4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4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4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4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4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4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4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4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4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4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4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4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4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4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46" s="107" t="str">
        <f>IF(InTutoring[[#This Row],[Student Full Name]]=" ","",COUNTIF(InTutoring[[#This Row],[BOY Benchmark]:[Unit 1 Post-Test 5]],"Yes"))</f>
        <v/>
      </c>
      <c r="AT346" s="107" t="str">
        <f>IF(InTutoring[[#This Row],[Student Full Name]]=" ","",COUNTIF(InTutoring[[#This Row],[Unit 1 Assessment]:[Unit 2 Post-Test 5]],"Yes"))</f>
        <v/>
      </c>
      <c r="AU346" s="107" t="str">
        <f>IF(InTutoring[[#This Row],[Student Full Name]]=" ","",COUNTIF(InTutoring[[#This Row],[Unit 2 Assessment]:[Unit 3 Post-Test 5]],"Yes"))</f>
        <v/>
      </c>
      <c r="AV346" s="107" t="str">
        <f>IF(InTutoring[[#This Row],[Student Full Name]]=" ","",COUNTIF(InTutoring[[#This Row],[Unit 3 Assessment]:[Unit 4 Post-Test 5]],"Yes"))</f>
        <v/>
      </c>
      <c r="AW346" s="107" t="str">
        <f>IF(InTutoring[[#This Row],[Student Full Name]]=" ","",COUNTIF(InTutoring[[#This Row],[Unit 4 Assessment]:[Unit 5 Post-Test 5]],"Yes"))</f>
        <v/>
      </c>
      <c r="AX346" s="107" t="str">
        <f>IF(InTutoring[[#This Row],[Student Full Name]]=" ","",COUNTIF(InTutoring[[#This Row],[Unit 5 Assessment]:[Unit 6 Post-Test 5]],"Yes"))</f>
        <v/>
      </c>
      <c r="AY346" s="107" t="str">
        <f>IF(InTutoring[[#This Row],[Student Full Name]]=" ","",IF(InTutoring[[#This Row],[Unit 1 Weeks in Tutoring]]&gt;0,"Yes","No"))</f>
        <v/>
      </c>
      <c r="AZ346" s="107" t="str">
        <f>IF(InTutoring[[#This Row],[Student Full Name]]=" ","",IF(InTutoring[[#This Row],[Unit 2 Weeks in Tutoring]]&gt;0,"Yes","No"))</f>
        <v/>
      </c>
      <c r="BA346" s="107" t="str">
        <f>IF(InTutoring[[#This Row],[Student Full Name]]=" ","",IF(InTutoring[[#This Row],[Unit 3 Weeks in Tutoring]]&gt;0,"Yes","No"))</f>
        <v/>
      </c>
      <c r="BB346" s="107" t="str">
        <f>IF(InTutoring[[#This Row],[Student Full Name]]=" ","",IF(InTutoring[[#This Row],[Unit 4 Weeks in Tutoring]]&gt;0,"Yes","No"))</f>
        <v/>
      </c>
      <c r="BC346" s="107" t="str">
        <f>IF(InTutoring[[#This Row],[Student Full Name]]=" ","",IF(InTutoring[[#This Row],[Unit 5 Weeks in Tutoring]]&gt;0,"Yes","No"))</f>
        <v/>
      </c>
      <c r="BD346" s="107" t="str">
        <f>IF(InTutoring[[#This Row],[Student Full Name]]=" ","",IF(InTutoring[[#This Row],[Unit 6 Weeks in Tutoring]]&gt;0,"Yes","No"))</f>
        <v/>
      </c>
      <c r="BE34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4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4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4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4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4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4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46" s="107" t="str">
        <f>IF(InTutoring[[#This Row],[Student Full Name]]=" ","",IF(COUNTIF(InTutoring[[#This Row],[Unit 1 Needed Tutoring]:[Unit 6 Needed Tutoring]],"Yes")&gt;0,"Yes","No"))</f>
        <v/>
      </c>
      <c r="BM34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4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47" spans="1:66" ht="14.25" x14ac:dyDescent="0.2">
      <c r="A347" s="40" t="str">
        <f>StudentInfo[[#This Row],[Student Full Name]]</f>
        <v xml:space="preserve"> </v>
      </c>
      <c r="B34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4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Benchmark]]&lt;=Settings!F351),"Yes","No"))))</f>
        <v/>
      </c>
      <c r="D34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4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4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4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4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4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4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4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4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4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4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4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4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4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4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4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4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4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4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4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4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4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4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4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4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4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4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4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4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4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4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4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4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4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4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4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4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4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4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4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4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47" s="107" t="str">
        <f>IF(InTutoring[[#This Row],[Student Full Name]]=" ","",COUNTIF(InTutoring[[#This Row],[BOY Benchmark]:[Unit 1 Post-Test 5]],"Yes"))</f>
        <v/>
      </c>
      <c r="AT347" s="107" t="str">
        <f>IF(InTutoring[[#This Row],[Student Full Name]]=" ","",COUNTIF(InTutoring[[#This Row],[Unit 1 Assessment]:[Unit 2 Post-Test 5]],"Yes"))</f>
        <v/>
      </c>
      <c r="AU347" s="107" t="str">
        <f>IF(InTutoring[[#This Row],[Student Full Name]]=" ","",COUNTIF(InTutoring[[#This Row],[Unit 2 Assessment]:[Unit 3 Post-Test 5]],"Yes"))</f>
        <v/>
      </c>
      <c r="AV347" s="107" t="str">
        <f>IF(InTutoring[[#This Row],[Student Full Name]]=" ","",COUNTIF(InTutoring[[#This Row],[Unit 3 Assessment]:[Unit 4 Post-Test 5]],"Yes"))</f>
        <v/>
      </c>
      <c r="AW347" s="107" t="str">
        <f>IF(InTutoring[[#This Row],[Student Full Name]]=" ","",COUNTIF(InTutoring[[#This Row],[Unit 4 Assessment]:[Unit 5 Post-Test 5]],"Yes"))</f>
        <v/>
      </c>
      <c r="AX347" s="107" t="str">
        <f>IF(InTutoring[[#This Row],[Student Full Name]]=" ","",COUNTIF(InTutoring[[#This Row],[Unit 5 Assessment]:[Unit 6 Post-Test 5]],"Yes"))</f>
        <v/>
      </c>
      <c r="AY347" s="107" t="str">
        <f>IF(InTutoring[[#This Row],[Student Full Name]]=" ","",IF(InTutoring[[#This Row],[Unit 1 Weeks in Tutoring]]&gt;0,"Yes","No"))</f>
        <v/>
      </c>
      <c r="AZ347" s="107" t="str">
        <f>IF(InTutoring[[#This Row],[Student Full Name]]=" ","",IF(InTutoring[[#This Row],[Unit 2 Weeks in Tutoring]]&gt;0,"Yes","No"))</f>
        <v/>
      </c>
      <c r="BA347" s="107" t="str">
        <f>IF(InTutoring[[#This Row],[Student Full Name]]=" ","",IF(InTutoring[[#This Row],[Unit 3 Weeks in Tutoring]]&gt;0,"Yes","No"))</f>
        <v/>
      </c>
      <c r="BB347" s="107" t="str">
        <f>IF(InTutoring[[#This Row],[Student Full Name]]=" ","",IF(InTutoring[[#This Row],[Unit 4 Weeks in Tutoring]]&gt;0,"Yes","No"))</f>
        <v/>
      </c>
      <c r="BC347" s="107" t="str">
        <f>IF(InTutoring[[#This Row],[Student Full Name]]=" ","",IF(InTutoring[[#This Row],[Unit 5 Weeks in Tutoring]]&gt;0,"Yes","No"))</f>
        <v/>
      </c>
      <c r="BD347" s="107" t="str">
        <f>IF(InTutoring[[#This Row],[Student Full Name]]=" ","",IF(InTutoring[[#This Row],[Unit 6 Weeks in Tutoring]]&gt;0,"Yes","No"))</f>
        <v/>
      </c>
      <c r="BE34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4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4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4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4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4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4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47" s="107" t="str">
        <f>IF(InTutoring[[#This Row],[Student Full Name]]=" ","",IF(COUNTIF(InTutoring[[#This Row],[Unit 1 Needed Tutoring]:[Unit 6 Needed Tutoring]],"Yes")&gt;0,"Yes","No"))</f>
        <v/>
      </c>
      <c r="BM34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4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48" spans="1:66" ht="14.25" x14ac:dyDescent="0.2">
      <c r="A348" s="40" t="str">
        <f>StudentInfo[[#This Row],[Student Full Name]]</f>
        <v xml:space="preserve"> </v>
      </c>
      <c r="B34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4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Benchmark]]&lt;=Settings!F352),"Yes","No"))))</f>
        <v/>
      </c>
      <c r="D34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4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4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4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4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4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4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4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4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4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4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4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4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4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4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4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4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4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4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4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4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4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4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4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4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4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4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4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4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4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4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4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4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4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4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4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4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4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4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4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4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48" s="107" t="str">
        <f>IF(InTutoring[[#This Row],[Student Full Name]]=" ","",COUNTIF(InTutoring[[#This Row],[BOY Benchmark]:[Unit 1 Post-Test 5]],"Yes"))</f>
        <v/>
      </c>
      <c r="AT348" s="107" t="str">
        <f>IF(InTutoring[[#This Row],[Student Full Name]]=" ","",COUNTIF(InTutoring[[#This Row],[Unit 1 Assessment]:[Unit 2 Post-Test 5]],"Yes"))</f>
        <v/>
      </c>
      <c r="AU348" s="107" t="str">
        <f>IF(InTutoring[[#This Row],[Student Full Name]]=" ","",COUNTIF(InTutoring[[#This Row],[Unit 2 Assessment]:[Unit 3 Post-Test 5]],"Yes"))</f>
        <v/>
      </c>
      <c r="AV348" s="107" t="str">
        <f>IF(InTutoring[[#This Row],[Student Full Name]]=" ","",COUNTIF(InTutoring[[#This Row],[Unit 3 Assessment]:[Unit 4 Post-Test 5]],"Yes"))</f>
        <v/>
      </c>
      <c r="AW348" s="107" t="str">
        <f>IF(InTutoring[[#This Row],[Student Full Name]]=" ","",COUNTIF(InTutoring[[#This Row],[Unit 4 Assessment]:[Unit 5 Post-Test 5]],"Yes"))</f>
        <v/>
      </c>
      <c r="AX348" s="107" t="str">
        <f>IF(InTutoring[[#This Row],[Student Full Name]]=" ","",COUNTIF(InTutoring[[#This Row],[Unit 5 Assessment]:[Unit 6 Post-Test 5]],"Yes"))</f>
        <v/>
      </c>
      <c r="AY348" s="107" t="str">
        <f>IF(InTutoring[[#This Row],[Student Full Name]]=" ","",IF(InTutoring[[#This Row],[Unit 1 Weeks in Tutoring]]&gt;0,"Yes","No"))</f>
        <v/>
      </c>
      <c r="AZ348" s="107" t="str">
        <f>IF(InTutoring[[#This Row],[Student Full Name]]=" ","",IF(InTutoring[[#This Row],[Unit 2 Weeks in Tutoring]]&gt;0,"Yes","No"))</f>
        <v/>
      </c>
      <c r="BA348" s="107" t="str">
        <f>IF(InTutoring[[#This Row],[Student Full Name]]=" ","",IF(InTutoring[[#This Row],[Unit 3 Weeks in Tutoring]]&gt;0,"Yes","No"))</f>
        <v/>
      </c>
      <c r="BB348" s="107" t="str">
        <f>IF(InTutoring[[#This Row],[Student Full Name]]=" ","",IF(InTutoring[[#This Row],[Unit 4 Weeks in Tutoring]]&gt;0,"Yes","No"))</f>
        <v/>
      </c>
      <c r="BC348" s="107" t="str">
        <f>IF(InTutoring[[#This Row],[Student Full Name]]=" ","",IF(InTutoring[[#This Row],[Unit 5 Weeks in Tutoring]]&gt;0,"Yes","No"))</f>
        <v/>
      </c>
      <c r="BD348" s="107" t="str">
        <f>IF(InTutoring[[#This Row],[Student Full Name]]=" ","",IF(InTutoring[[#This Row],[Unit 6 Weeks in Tutoring]]&gt;0,"Yes","No"))</f>
        <v/>
      </c>
      <c r="BE34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4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4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4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4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4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4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48" s="107" t="str">
        <f>IF(InTutoring[[#This Row],[Student Full Name]]=" ","",IF(COUNTIF(InTutoring[[#This Row],[Unit 1 Needed Tutoring]:[Unit 6 Needed Tutoring]],"Yes")&gt;0,"Yes","No"))</f>
        <v/>
      </c>
      <c r="BM34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4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49" spans="1:66" ht="14.25" x14ac:dyDescent="0.2">
      <c r="A349" s="40" t="str">
        <f>StudentInfo[[#This Row],[Student Full Name]]</f>
        <v xml:space="preserve"> </v>
      </c>
      <c r="B34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4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Benchmark]]&lt;=Settings!F353),"Yes","No"))))</f>
        <v/>
      </c>
      <c r="D34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4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4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4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4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4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4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4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4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4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4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4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4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4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4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4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4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4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4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4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4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4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4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4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4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4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4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4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4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4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4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4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4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4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4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4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4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4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4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4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4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49" s="107" t="str">
        <f>IF(InTutoring[[#This Row],[Student Full Name]]=" ","",COUNTIF(InTutoring[[#This Row],[BOY Benchmark]:[Unit 1 Post-Test 5]],"Yes"))</f>
        <v/>
      </c>
      <c r="AT349" s="107" t="str">
        <f>IF(InTutoring[[#This Row],[Student Full Name]]=" ","",COUNTIF(InTutoring[[#This Row],[Unit 1 Assessment]:[Unit 2 Post-Test 5]],"Yes"))</f>
        <v/>
      </c>
      <c r="AU349" s="107" t="str">
        <f>IF(InTutoring[[#This Row],[Student Full Name]]=" ","",COUNTIF(InTutoring[[#This Row],[Unit 2 Assessment]:[Unit 3 Post-Test 5]],"Yes"))</f>
        <v/>
      </c>
      <c r="AV349" s="107" t="str">
        <f>IF(InTutoring[[#This Row],[Student Full Name]]=" ","",COUNTIF(InTutoring[[#This Row],[Unit 3 Assessment]:[Unit 4 Post-Test 5]],"Yes"))</f>
        <v/>
      </c>
      <c r="AW349" s="107" t="str">
        <f>IF(InTutoring[[#This Row],[Student Full Name]]=" ","",COUNTIF(InTutoring[[#This Row],[Unit 4 Assessment]:[Unit 5 Post-Test 5]],"Yes"))</f>
        <v/>
      </c>
      <c r="AX349" s="107" t="str">
        <f>IF(InTutoring[[#This Row],[Student Full Name]]=" ","",COUNTIF(InTutoring[[#This Row],[Unit 5 Assessment]:[Unit 6 Post-Test 5]],"Yes"))</f>
        <v/>
      </c>
      <c r="AY349" s="107" t="str">
        <f>IF(InTutoring[[#This Row],[Student Full Name]]=" ","",IF(InTutoring[[#This Row],[Unit 1 Weeks in Tutoring]]&gt;0,"Yes","No"))</f>
        <v/>
      </c>
      <c r="AZ349" s="107" t="str">
        <f>IF(InTutoring[[#This Row],[Student Full Name]]=" ","",IF(InTutoring[[#This Row],[Unit 2 Weeks in Tutoring]]&gt;0,"Yes","No"))</f>
        <v/>
      </c>
      <c r="BA349" s="107" t="str">
        <f>IF(InTutoring[[#This Row],[Student Full Name]]=" ","",IF(InTutoring[[#This Row],[Unit 3 Weeks in Tutoring]]&gt;0,"Yes","No"))</f>
        <v/>
      </c>
      <c r="BB349" s="107" t="str">
        <f>IF(InTutoring[[#This Row],[Student Full Name]]=" ","",IF(InTutoring[[#This Row],[Unit 4 Weeks in Tutoring]]&gt;0,"Yes","No"))</f>
        <v/>
      </c>
      <c r="BC349" s="107" t="str">
        <f>IF(InTutoring[[#This Row],[Student Full Name]]=" ","",IF(InTutoring[[#This Row],[Unit 5 Weeks in Tutoring]]&gt;0,"Yes","No"))</f>
        <v/>
      </c>
      <c r="BD349" s="107" t="str">
        <f>IF(InTutoring[[#This Row],[Student Full Name]]=" ","",IF(InTutoring[[#This Row],[Unit 6 Weeks in Tutoring]]&gt;0,"Yes","No"))</f>
        <v/>
      </c>
      <c r="BE34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4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4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4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4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4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4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49" s="107" t="str">
        <f>IF(InTutoring[[#This Row],[Student Full Name]]=" ","",IF(COUNTIF(InTutoring[[#This Row],[Unit 1 Needed Tutoring]:[Unit 6 Needed Tutoring]],"Yes")&gt;0,"Yes","No"))</f>
        <v/>
      </c>
      <c r="BM34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4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50" spans="1:66" ht="14.25" x14ac:dyDescent="0.2">
      <c r="A350" s="40" t="str">
        <f>StudentInfo[[#This Row],[Student Full Name]]</f>
        <v xml:space="preserve"> </v>
      </c>
      <c r="B35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5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Benchmark]]&lt;=Settings!F354),"Yes","No"))))</f>
        <v/>
      </c>
      <c r="D35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5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5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5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5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5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5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5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5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5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5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5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5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5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5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5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5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5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5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5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5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5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5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5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5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5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5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5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5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5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5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5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5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5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5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5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5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5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5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5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5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50" s="107" t="str">
        <f>IF(InTutoring[[#This Row],[Student Full Name]]=" ","",COUNTIF(InTutoring[[#This Row],[BOY Benchmark]:[Unit 1 Post-Test 5]],"Yes"))</f>
        <v/>
      </c>
      <c r="AT350" s="107" t="str">
        <f>IF(InTutoring[[#This Row],[Student Full Name]]=" ","",COUNTIF(InTutoring[[#This Row],[Unit 1 Assessment]:[Unit 2 Post-Test 5]],"Yes"))</f>
        <v/>
      </c>
      <c r="AU350" s="107" t="str">
        <f>IF(InTutoring[[#This Row],[Student Full Name]]=" ","",COUNTIF(InTutoring[[#This Row],[Unit 2 Assessment]:[Unit 3 Post-Test 5]],"Yes"))</f>
        <v/>
      </c>
      <c r="AV350" s="107" t="str">
        <f>IF(InTutoring[[#This Row],[Student Full Name]]=" ","",COUNTIF(InTutoring[[#This Row],[Unit 3 Assessment]:[Unit 4 Post-Test 5]],"Yes"))</f>
        <v/>
      </c>
      <c r="AW350" s="107" t="str">
        <f>IF(InTutoring[[#This Row],[Student Full Name]]=" ","",COUNTIF(InTutoring[[#This Row],[Unit 4 Assessment]:[Unit 5 Post-Test 5]],"Yes"))</f>
        <v/>
      </c>
      <c r="AX350" s="107" t="str">
        <f>IF(InTutoring[[#This Row],[Student Full Name]]=" ","",COUNTIF(InTutoring[[#This Row],[Unit 5 Assessment]:[Unit 6 Post-Test 5]],"Yes"))</f>
        <v/>
      </c>
      <c r="AY350" s="107" t="str">
        <f>IF(InTutoring[[#This Row],[Student Full Name]]=" ","",IF(InTutoring[[#This Row],[Unit 1 Weeks in Tutoring]]&gt;0,"Yes","No"))</f>
        <v/>
      </c>
      <c r="AZ350" s="107" t="str">
        <f>IF(InTutoring[[#This Row],[Student Full Name]]=" ","",IF(InTutoring[[#This Row],[Unit 2 Weeks in Tutoring]]&gt;0,"Yes","No"))</f>
        <v/>
      </c>
      <c r="BA350" s="107" t="str">
        <f>IF(InTutoring[[#This Row],[Student Full Name]]=" ","",IF(InTutoring[[#This Row],[Unit 3 Weeks in Tutoring]]&gt;0,"Yes","No"))</f>
        <v/>
      </c>
      <c r="BB350" s="107" t="str">
        <f>IF(InTutoring[[#This Row],[Student Full Name]]=" ","",IF(InTutoring[[#This Row],[Unit 4 Weeks in Tutoring]]&gt;0,"Yes","No"))</f>
        <v/>
      </c>
      <c r="BC350" s="107" t="str">
        <f>IF(InTutoring[[#This Row],[Student Full Name]]=" ","",IF(InTutoring[[#This Row],[Unit 5 Weeks in Tutoring]]&gt;0,"Yes","No"))</f>
        <v/>
      </c>
      <c r="BD350" s="107" t="str">
        <f>IF(InTutoring[[#This Row],[Student Full Name]]=" ","",IF(InTutoring[[#This Row],[Unit 6 Weeks in Tutoring]]&gt;0,"Yes","No"))</f>
        <v/>
      </c>
      <c r="BE35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5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5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5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5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5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5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50" s="107" t="str">
        <f>IF(InTutoring[[#This Row],[Student Full Name]]=" ","",IF(COUNTIF(InTutoring[[#This Row],[Unit 1 Needed Tutoring]:[Unit 6 Needed Tutoring]],"Yes")&gt;0,"Yes","No"))</f>
        <v/>
      </c>
      <c r="BM35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5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51" spans="1:66" ht="14.25" x14ac:dyDescent="0.2">
      <c r="A351" s="40" t="str">
        <f>StudentInfo[[#This Row],[Student Full Name]]</f>
        <v xml:space="preserve"> </v>
      </c>
      <c r="B35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5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Benchmark]]&lt;=Settings!F355),"Yes","No"))))</f>
        <v/>
      </c>
      <c r="D35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5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5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5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5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5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5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5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5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5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5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5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5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5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5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5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5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5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5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5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5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5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5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5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5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5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5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5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5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5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5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5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5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5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5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5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5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5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5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5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5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51" s="107" t="str">
        <f>IF(InTutoring[[#This Row],[Student Full Name]]=" ","",COUNTIF(InTutoring[[#This Row],[BOY Benchmark]:[Unit 1 Post-Test 5]],"Yes"))</f>
        <v/>
      </c>
      <c r="AT351" s="107" t="str">
        <f>IF(InTutoring[[#This Row],[Student Full Name]]=" ","",COUNTIF(InTutoring[[#This Row],[Unit 1 Assessment]:[Unit 2 Post-Test 5]],"Yes"))</f>
        <v/>
      </c>
      <c r="AU351" s="107" t="str">
        <f>IF(InTutoring[[#This Row],[Student Full Name]]=" ","",COUNTIF(InTutoring[[#This Row],[Unit 2 Assessment]:[Unit 3 Post-Test 5]],"Yes"))</f>
        <v/>
      </c>
      <c r="AV351" s="107" t="str">
        <f>IF(InTutoring[[#This Row],[Student Full Name]]=" ","",COUNTIF(InTutoring[[#This Row],[Unit 3 Assessment]:[Unit 4 Post-Test 5]],"Yes"))</f>
        <v/>
      </c>
      <c r="AW351" s="107" t="str">
        <f>IF(InTutoring[[#This Row],[Student Full Name]]=" ","",COUNTIF(InTutoring[[#This Row],[Unit 4 Assessment]:[Unit 5 Post-Test 5]],"Yes"))</f>
        <v/>
      </c>
      <c r="AX351" s="107" t="str">
        <f>IF(InTutoring[[#This Row],[Student Full Name]]=" ","",COUNTIF(InTutoring[[#This Row],[Unit 5 Assessment]:[Unit 6 Post-Test 5]],"Yes"))</f>
        <v/>
      </c>
      <c r="AY351" s="107" t="str">
        <f>IF(InTutoring[[#This Row],[Student Full Name]]=" ","",IF(InTutoring[[#This Row],[Unit 1 Weeks in Tutoring]]&gt;0,"Yes","No"))</f>
        <v/>
      </c>
      <c r="AZ351" s="107" t="str">
        <f>IF(InTutoring[[#This Row],[Student Full Name]]=" ","",IF(InTutoring[[#This Row],[Unit 2 Weeks in Tutoring]]&gt;0,"Yes","No"))</f>
        <v/>
      </c>
      <c r="BA351" s="107" t="str">
        <f>IF(InTutoring[[#This Row],[Student Full Name]]=" ","",IF(InTutoring[[#This Row],[Unit 3 Weeks in Tutoring]]&gt;0,"Yes","No"))</f>
        <v/>
      </c>
      <c r="BB351" s="107" t="str">
        <f>IF(InTutoring[[#This Row],[Student Full Name]]=" ","",IF(InTutoring[[#This Row],[Unit 4 Weeks in Tutoring]]&gt;0,"Yes","No"))</f>
        <v/>
      </c>
      <c r="BC351" s="107" t="str">
        <f>IF(InTutoring[[#This Row],[Student Full Name]]=" ","",IF(InTutoring[[#This Row],[Unit 5 Weeks in Tutoring]]&gt;0,"Yes","No"))</f>
        <v/>
      </c>
      <c r="BD351" s="107" t="str">
        <f>IF(InTutoring[[#This Row],[Student Full Name]]=" ","",IF(InTutoring[[#This Row],[Unit 6 Weeks in Tutoring]]&gt;0,"Yes","No"))</f>
        <v/>
      </c>
      <c r="BE35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5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5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5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5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5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5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51" s="107" t="str">
        <f>IF(InTutoring[[#This Row],[Student Full Name]]=" ","",IF(COUNTIF(InTutoring[[#This Row],[Unit 1 Needed Tutoring]:[Unit 6 Needed Tutoring]],"Yes")&gt;0,"Yes","No"))</f>
        <v/>
      </c>
      <c r="BM35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5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52" spans="1:66" ht="14.25" x14ac:dyDescent="0.2">
      <c r="A352" s="40" t="str">
        <f>StudentInfo[[#This Row],[Student Full Name]]</f>
        <v xml:space="preserve"> </v>
      </c>
      <c r="B35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5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Benchmark]]&lt;=Settings!F356),"Yes","No"))))</f>
        <v/>
      </c>
      <c r="D35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5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5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5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5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5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5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5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5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5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5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5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5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5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5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5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5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5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5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5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5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5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5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5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5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5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5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5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5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5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5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5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5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5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5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5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5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5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5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5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5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52" s="107" t="str">
        <f>IF(InTutoring[[#This Row],[Student Full Name]]=" ","",COUNTIF(InTutoring[[#This Row],[BOY Benchmark]:[Unit 1 Post-Test 5]],"Yes"))</f>
        <v/>
      </c>
      <c r="AT352" s="107" t="str">
        <f>IF(InTutoring[[#This Row],[Student Full Name]]=" ","",COUNTIF(InTutoring[[#This Row],[Unit 1 Assessment]:[Unit 2 Post-Test 5]],"Yes"))</f>
        <v/>
      </c>
      <c r="AU352" s="107" t="str">
        <f>IF(InTutoring[[#This Row],[Student Full Name]]=" ","",COUNTIF(InTutoring[[#This Row],[Unit 2 Assessment]:[Unit 3 Post-Test 5]],"Yes"))</f>
        <v/>
      </c>
      <c r="AV352" s="107" t="str">
        <f>IF(InTutoring[[#This Row],[Student Full Name]]=" ","",COUNTIF(InTutoring[[#This Row],[Unit 3 Assessment]:[Unit 4 Post-Test 5]],"Yes"))</f>
        <v/>
      </c>
      <c r="AW352" s="107" t="str">
        <f>IF(InTutoring[[#This Row],[Student Full Name]]=" ","",COUNTIF(InTutoring[[#This Row],[Unit 4 Assessment]:[Unit 5 Post-Test 5]],"Yes"))</f>
        <v/>
      </c>
      <c r="AX352" s="107" t="str">
        <f>IF(InTutoring[[#This Row],[Student Full Name]]=" ","",COUNTIF(InTutoring[[#This Row],[Unit 5 Assessment]:[Unit 6 Post-Test 5]],"Yes"))</f>
        <v/>
      </c>
      <c r="AY352" s="107" t="str">
        <f>IF(InTutoring[[#This Row],[Student Full Name]]=" ","",IF(InTutoring[[#This Row],[Unit 1 Weeks in Tutoring]]&gt;0,"Yes","No"))</f>
        <v/>
      </c>
      <c r="AZ352" s="107" t="str">
        <f>IF(InTutoring[[#This Row],[Student Full Name]]=" ","",IF(InTutoring[[#This Row],[Unit 2 Weeks in Tutoring]]&gt;0,"Yes","No"))</f>
        <v/>
      </c>
      <c r="BA352" s="107" t="str">
        <f>IF(InTutoring[[#This Row],[Student Full Name]]=" ","",IF(InTutoring[[#This Row],[Unit 3 Weeks in Tutoring]]&gt;0,"Yes","No"))</f>
        <v/>
      </c>
      <c r="BB352" s="107" t="str">
        <f>IF(InTutoring[[#This Row],[Student Full Name]]=" ","",IF(InTutoring[[#This Row],[Unit 4 Weeks in Tutoring]]&gt;0,"Yes","No"))</f>
        <v/>
      </c>
      <c r="BC352" s="107" t="str">
        <f>IF(InTutoring[[#This Row],[Student Full Name]]=" ","",IF(InTutoring[[#This Row],[Unit 5 Weeks in Tutoring]]&gt;0,"Yes","No"))</f>
        <v/>
      </c>
      <c r="BD352" s="107" t="str">
        <f>IF(InTutoring[[#This Row],[Student Full Name]]=" ","",IF(InTutoring[[#This Row],[Unit 6 Weeks in Tutoring]]&gt;0,"Yes","No"))</f>
        <v/>
      </c>
      <c r="BE35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5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5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5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5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5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5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52" s="107" t="str">
        <f>IF(InTutoring[[#This Row],[Student Full Name]]=" ","",IF(COUNTIF(InTutoring[[#This Row],[Unit 1 Needed Tutoring]:[Unit 6 Needed Tutoring]],"Yes")&gt;0,"Yes","No"))</f>
        <v/>
      </c>
      <c r="BM35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5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53" spans="1:66" ht="14.25" x14ac:dyDescent="0.2">
      <c r="A353" s="40" t="str">
        <f>StudentInfo[[#This Row],[Student Full Name]]</f>
        <v xml:space="preserve"> </v>
      </c>
      <c r="B35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5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Benchmark]]&lt;=Settings!F357),"Yes","No"))))</f>
        <v/>
      </c>
      <c r="D35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5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5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5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5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5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5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5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5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5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5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5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5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5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5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5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5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5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5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5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5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5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5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5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5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5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5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5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5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5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5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5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5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5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5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5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5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5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5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5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5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53" s="107" t="str">
        <f>IF(InTutoring[[#This Row],[Student Full Name]]=" ","",COUNTIF(InTutoring[[#This Row],[BOY Benchmark]:[Unit 1 Post-Test 5]],"Yes"))</f>
        <v/>
      </c>
      <c r="AT353" s="107" t="str">
        <f>IF(InTutoring[[#This Row],[Student Full Name]]=" ","",COUNTIF(InTutoring[[#This Row],[Unit 1 Assessment]:[Unit 2 Post-Test 5]],"Yes"))</f>
        <v/>
      </c>
      <c r="AU353" s="107" t="str">
        <f>IF(InTutoring[[#This Row],[Student Full Name]]=" ","",COUNTIF(InTutoring[[#This Row],[Unit 2 Assessment]:[Unit 3 Post-Test 5]],"Yes"))</f>
        <v/>
      </c>
      <c r="AV353" s="107" t="str">
        <f>IF(InTutoring[[#This Row],[Student Full Name]]=" ","",COUNTIF(InTutoring[[#This Row],[Unit 3 Assessment]:[Unit 4 Post-Test 5]],"Yes"))</f>
        <v/>
      </c>
      <c r="AW353" s="107" t="str">
        <f>IF(InTutoring[[#This Row],[Student Full Name]]=" ","",COUNTIF(InTutoring[[#This Row],[Unit 4 Assessment]:[Unit 5 Post-Test 5]],"Yes"))</f>
        <v/>
      </c>
      <c r="AX353" s="107" t="str">
        <f>IF(InTutoring[[#This Row],[Student Full Name]]=" ","",COUNTIF(InTutoring[[#This Row],[Unit 5 Assessment]:[Unit 6 Post-Test 5]],"Yes"))</f>
        <v/>
      </c>
      <c r="AY353" s="107" t="str">
        <f>IF(InTutoring[[#This Row],[Student Full Name]]=" ","",IF(InTutoring[[#This Row],[Unit 1 Weeks in Tutoring]]&gt;0,"Yes","No"))</f>
        <v/>
      </c>
      <c r="AZ353" s="107" t="str">
        <f>IF(InTutoring[[#This Row],[Student Full Name]]=" ","",IF(InTutoring[[#This Row],[Unit 2 Weeks in Tutoring]]&gt;0,"Yes","No"))</f>
        <v/>
      </c>
      <c r="BA353" s="107" t="str">
        <f>IF(InTutoring[[#This Row],[Student Full Name]]=" ","",IF(InTutoring[[#This Row],[Unit 3 Weeks in Tutoring]]&gt;0,"Yes","No"))</f>
        <v/>
      </c>
      <c r="BB353" s="107" t="str">
        <f>IF(InTutoring[[#This Row],[Student Full Name]]=" ","",IF(InTutoring[[#This Row],[Unit 4 Weeks in Tutoring]]&gt;0,"Yes","No"))</f>
        <v/>
      </c>
      <c r="BC353" s="107" t="str">
        <f>IF(InTutoring[[#This Row],[Student Full Name]]=" ","",IF(InTutoring[[#This Row],[Unit 5 Weeks in Tutoring]]&gt;0,"Yes","No"))</f>
        <v/>
      </c>
      <c r="BD353" s="107" t="str">
        <f>IF(InTutoring[[#This Row],[Student Full Name]]=" ","",IF(InTutoring[[#This Row],[Unit 6 Weeks in Tutoring]]&gt;0,"Yes","No"))</f>
        <v/>
      </c>
      <c r="BE35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5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5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5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5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5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5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53" s="107" t="str">
        <f>IF(InTutoring[[#This Row],[Student Full Name]]=" ","",IF(COUNTIF(InTutoring[[#This Row],[Unit 1 Needed Tutoring]:[Unit 6 Needed Tutoring]],"Yes")&gt;0,"Yes","No"))</f>
        <v/>
      </c>
      <c r="BM35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5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54" spans="1:66" ht="14.25" x14ac:dyDescent="0.2">
      <c r="A354" s="40" t="str">
        <f>StudentInfo[[#This Row],[Student Full Name]]</f>
        <v xml:space="preserve"> </v>
      </c>
      <c r="B35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5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Benchmark]]&lt;=Settings!F358),"Yes","No"))))</f>
        <v/>
      </c>
      <c r="D35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5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5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5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5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5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5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5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5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5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5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5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5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5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5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5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5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5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5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5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5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5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5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5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5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5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5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5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5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5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5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5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5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5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5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5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5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5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5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5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5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54" s="107" t="str">
        <f>IF(InTutoring[[#This Row],[Student Full Name]]=" ","",COUNTIF(InTutoring[[#This Row],[BOY Benchmark]:[Unit 1 Post-Test 5]],"Yes"))</f>
        <v/>
      </c>
      <c r="AT354" s="107" t="str">
        <f>IF(InTutoring[[#This Row],[Student Full Name]]=" ","",COUNTIF(InTutoring[[#This Row],[Unit 1 Assessment]:[Unit 2 Post-Test 5]],"Yes"))</f>
        <v/>
      </c>
      <c r="AU354" s="107" t="str">
        <f>IF(InTutoring[[#This Row],[Student Full Name]]=" ","",COUNTIF(InTutoring[[#This Row],[Unit 2 Assessment]:[Unit 3 Post-Test 5]],"Yes"))</f>
        <v/>
      </c>
      <c r="AV354" s="107" t="str">
        <f>IF(InTutoring[[#This Row],[Student Full Name]]=" ","",COUNTIF(InTutoring[[#This Row],[Unit 3 Assessment]:[Unit 4 Post-Test 5]],"Yes"))</f>
        <v/>
      </c>
      <c r="AW354" s="107" t="str">
        <f>IF(InTutoring[[#This Row],[Student Full Name]]=" ","",COUNTIF(InTutoring[[#This Row],[Unit 4 Assessment]:[Unit 5 Post-Test 5]],"Yes"))</f>
        <v/>
      </c>
      <c r="AX354" s="107" t="str">
        <f>IF(InTutoring[[#This Row],[Student Full Name]]=" ","",COUNTIF(InTutoring[[#This Row],[Unit 5 Assessment]:[Unit 6 Post-Test 5]],"Yes"))</f>
        <v/>
      </c>
      <c r="AY354" s="107" t="str">
        <f>IF(InTutoring[[#This Row],[Student Full Name]]=" ","",IF(InTutoring[[#This Row],[Unit 1 Weeks in Tutoring]]&gt;0,"Yes","No"))</f>
        <v/>
      </c>
      <c r="AZ354" s="107" t="str">
        <f>IF(InTutoring[[#This Row],[Student Full Name]]=" ","",IF(InTutoring[[#This Row],[Unit 2 Weeks in Tutoring]]&gt;0,"Yes","No"))</f>
        <v/>
      </c>
      <c r="BA354" s="107" t="str">
        <f>IF(InTutoring[[#This Row],[Student Full Name]]=" ","",IF(InTutoring[[#This Row],[Unit 3 Weeks in Tutoring]]&gt;0,"Yes","No"))</f>
        <v/>
      </c>
      <c r="BB354" s="107" t="str">
        <f>IF(InTutoring[[#This Row],[Student Full Name]]=" ","",IF(InTutoring[[#This Row],[Unit 4 Weeks in Tutoring]]&gt;0,"Yes","No"))</f>
        <v/>
      </c>
      <c r="BC354" s="107" t="str">
        <f>IF(InTutoring[[#This Row],[Student Full Name]]=" ","",IF(InTutoring[[#This Row],[Unit 5 Weeks in Tutoring]]&gt;0,"Yes","No"))</f>
        <v/>
      </c>
      <c r="BD354" s="107" t="str">
        <f>IF(InTutoring[[#This Row],[Student Full Name]]=" ","",IF(InTutoring[[#This Row],[Unit 6 Weeks in Tutoring]]&gt;0,"Yes","No"))</f>
        <v/>
      </c>
      <c r="BE35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5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5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5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5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5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5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54" s="107" t="str">
        <f>IF(InTutoring[[#This Row],[Student Full Name]]=" ","",IF(COUNTIF(InTutoring[[#This Row],[Unit 1 Needed Tutoring]:[Unit 6 Needed Tutoring]],"Yes")&gt;0,"Yes","No"))</f>
        <v/>
      </c>
      <c r="BM35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5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55" spans="1:66" ht="14.25" x14ac:dyDescent="0.2">
      <c r="A355" s="40" t="str">
        <f>StudentInfo[[#This Row],[Student Full Name]]</f>
        <v xml:space="preserve"> </v>
      </c>
      <c r="B35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5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Benchmark]]&lt;=Settings!F359),"Yes","No"))))</f>
        <v/>
      </c>
      <c r="D35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5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5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5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5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5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5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5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5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5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5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5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5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5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5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5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5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5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5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5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5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5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5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5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5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5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5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5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5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5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5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5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5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5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5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5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5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5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5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5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5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55" s="107" t="str">
        <f>IF(InTutoring[[#This Row],[Student Full Name]]=" ","",COUNTIF(InTutoring[[#This Row],[BOY Benchmark]:[Unit 1 Post-Test 5]],"Yes"))</f>
        <v/>
      </c>
      <c r="AT355" s="107" t="str">
        <f>IF(InTutoring[[#This Row],[Student Full Name]]=" ","",COUNTIF(InTutoring[[#This Row],[Unit 1 Assessment]:[Unit 2 Post-Test 5]],"Yes"))</f>
        <v/>
      </c>
      <c r="AU355" s="107" t="str">
        <f>IF(InTutoring[[#This Row],[Student Full Name]]=" ","",COUNTIF(InTutoring[[#This Row],[Unit 2 Assessment]:[Unit 3 Post-Test 5]],"Yes"))</f>
        <v/>
      </c>
      <c r="AV355" s="107" t="str">
        <f>IF(InTutoring[[#This Row],[Student Full Name]]=" ","",COUNTIF(InTutoring[[#This Row],[Unit 3 Assessment]:[Unit 4 Post-Test 5]],"Yes"))</f>
        <v/>
      </c>
      <c r="AW355" s="107" t="str">
        <f>IF(InTutoring[[#This Row],[Student Full Name]]=" ","",COUNTIF(InTutoring[[#This Row],[Unit 4 Assessment]:[Unit 5 Post-Test 5]],"Yes"))</f>
        <v/>
      </c>
      <c r="AX355" s="107" t="str">
        <f>IF(InTutoring[[#This Row],[Student Full Name]]=" ","",COUNTIF(InTutoring[[#This Row],[Unit 5 Assessment]:[Unit 6 Post-Test 5]],"Yes"))</f>
        <v/>
      </c>
      <c r="AY355" s="107" t="str">
        <f>IF(InTutoring[[#This Row],[Student Full Name]]=" ","",IF(InTutoring[[#This Row],[Unit 1 Weeks in Tutoring]]&gt;0,"Yes","No"))</f>
        <v/>
      </c>
      <c r="AZ355" s="107" t="str">
        <f>IF(InTutoring[[#This Row],[Student Full Name]]=" ","",IF(InTutoring[[#This Row],[Unit 2 Weeks in Tutoring]]&gt;0,"Yes","No"))</f>
        <v/>
      </c>
      <c r="BA355" s="107" t="str">
        <f>IF(InTutoring[[#This Row],[Student Full Name]]=" ","",IF(InTutoring[[#This Row],[Unit 3 Weeks in Tutoring]]&gt;0,"Yes","No"))</f>
        <v/>
      </c>
      <c r="BB355" s="107" t="str">
        <f>IF(InTutoring[[#This Row],[Student Full Name]]=" ","",IF(InTutoring[[#This Row],[Unit 4 Weeks in Tutoring]]&gt;0,"Yes","No"))</f>
        <v/>
      </c>
      <c r="BC355" s="107" t="str">
        <f>IF(InTutoring[[#This Row],[Student Full Name]]=" ","",IF(InTutoring[[#This Row],[Unit 5 Weeks in Tutoring]]&gt;0,"Yes","No"))</f>
        <v/>
      </c>
      <c r="BD355" s="107" t="str">
        <f>IF(InTutoring[[#This Row],[Student Full Name]]=" ","",IF(InTutoring[[#This Row],[Unit 6 Weeks in Tutoring]]&gt;0,"Yes","No"))</f>
        <v/>
      </c>
      <c r="BE35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5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5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5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5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5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5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55" s="107" t="str">
        <f>IF(InTutoring[[#This Row],[Student Full Name]]=" ","",IF(COUNTIF(InTutoring[[#This Row],[Unit 1 Needed Tutoring]:[Unit 6 Needed Tutoring]],"Yes")&gt;0,"Yes","No"))</f>
        <v/>
      </c>
      <c r="BM35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5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56" spans="1:66" ht="14.25" x14ac:dyDescent="0.2">
      <c r="A356" s="40" t="str">
        <f>StudentInfo[[#This Row],[Student Full Name]]</f>
        <v xml:space="preserve"> </v>
      </c>
      <c r="B35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5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Benchmark]]&lt;=Settings!F360),"Yes","No"))))</f>
        <v/>
      </c>
      <c r="D35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5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5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5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5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5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5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5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5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5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5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5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5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5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5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5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5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5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5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5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5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5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5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5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5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5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5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5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5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5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5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5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5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5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5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5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5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5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5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5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5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56" s="107" t="str">
        <f>IF(InTutoring[[#This Row],[Student Full Name]]=" ","",COUNTIF(InTutoring[[#This Row],[BOY Benchmark]:[Unit 1 Post-Test 5]],"Yes"))</f>
        <v/>
      </c>
      <c r="AT356" s="107" t="str">
        <f>IF(InTutoring[[#This Row],[Student Full Name]]=" ","",COUNTIF(InTutoring[[#This Row],[Unit 1 Assessment]:[Unit 2 Post-Test 5]],"Yes"))</f>
        <v/>
      </c>
      <c r="AU356" s="107" t="str">
        <f>IF(InTutoring[[#This Row],[Student Full Name]]=" ","",COUNTIF(InTutoring[[#This Row],[Unit 2 Assessment]:[Unit 3 Post-Test 5]],"Yes"))</f>
        <v/>
      </c>
      <c r="AV356" s="107" t="str">
        <f>IF(InTutoring[[#This Row],[Student Full Name]]=" ","",COUNTIF(InTutoring[[#This Row],[Unit 3 Assessment]:[Unit 4 Post-Test 5]],"Yes"))</f>
        <v/>
      </c>
      <c r="AW356" s="107" t="str">
        <f>IF(InTutoring[[#This Row],[Student Full Name]]=" ","",COUNTIF(InTutoring[[#This Row],[Unit 4 Assessment]:[Unit 5 Post-Test 5]],"Yes"))</f>
        <v/>
      </c>
      <c r="AX356" s="107" t="str">
        <f>IF(InTutoring[[#This Row],[Student Full Name]]=" ","",COUNTIF(InTutoring[[#This Row],[Unit 5 Assessment]:[Unit 6 Post-Test 5]],"Yes"))</f>
        <v/>
      </c>
      <c r="AY356" s="107" t="str">
        <f>IF(InTutoring[[#This Row],[Student Full Name]]=" ","",IF(InTutoring[[#This Row],[Unit 1 Weeks in Tutoring]]&gt;0,"Yes","No"))</f>
        <v/>
      </c>
      <c r="AZ356" s="107" t="str">
        <f>IF(InTutoring[[#This Row],[Student Full Name]]=" ","",IF(InTutoring[[#This Row],[Unit 2 Weeks in Tutoring]]&gt;0,"Yes","No"))</f>
        <v/>
      </c>
      <c r="BA356" s="107" t="str">
        <f>IF(InTutoring[[#This Row],[Student Full Name]]=" ","",IF(InTutoring[[#This Row],[Unit 3 Weeks in Tutoring]]&gt;0,"Yes","No"))</f>
        <v/>
      </c>
      <c r="BB356" s="107" t="str">
        <f>IF(InTutoring[[#This Row],[Student Full Name]]=" ","",IF(InTutoring[[#This Row],[Unit 4 Weeks in Tutoring]]&gt;0,"Yes","No"))</f>
        <v/>
      </c>
      <c r="BC356" s="107" t="str">
        <f>IF(InTutoring[[#This Row],[Student Full Name]]=" ","",IF(InTutoring[[#This Row],[Unit 5 Weeks in Tutoring]]&gt;0,"Yes","No"))</f>
        <v/>
      </c>
      <c r="BD356" s="107" t="str">
        <f>IF(InTutoring[[#This Row],[Student Full Name]]=" ","",IF(InTutoring[[#This Row],[Unit 6 Weeks in Tutoring]]&gt;0,"Yes","No"))</f>
        <v/>
      </c>
      <c r="BE35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5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5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5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5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5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5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56" s="107" t="str">
        <f>IF(InTutoring[[#This Row],[Student Full Name]]=" ","",IF(COUNTIF(InTutoring[[#This Row],[Unit 1 Needed Tutoring]:[Unit 6 Needed Tutoring]],"Yes")&gt;0,"Yes","No"))</f>
        <v/>
      </c>
      <c r="BM35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5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57" spans="1:66" ht="14.25" x14ac:dyDescent="0.2">
      <c r="A357" s="40" t="str">
        <f>StudentInfo[[#This Row],[Student Full Name]]</f>
        <v xml:space="preserve"> </v>
      </c>
      <c r="B35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5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Benchmark]]&lt;=Settings!F361),"Yes","No"))))</f>
        <v/>
      </c>
      <c r="D35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5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5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5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5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5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5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5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5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5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5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5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5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5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5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5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5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5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5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5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5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5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5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5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5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5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5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5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5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5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5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5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5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5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5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5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5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5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5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5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5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57" s="107" t="str">
        <f>IF(InTutoring[[#This Row],[Student Full Name]]=" ","",COUNTIF(InTutoring[[#This Row],[BOY Benchmark]:[Unit 1 Post-Test 5]],"Yes"))</f>
        <v/>
      </c>
      <c r="AT357" s="107" t="str">
        <f>IF(InTutoring[[#This Row],[Student Full Name]]=" ","",COUNTIF(InTutoring[[#This Row],[Unit 1 Assessment]:[Unit 2 Post-Test 5]],"Yes"))</f>
        <v/>
      </c>
      <c r="AU357" s="107" t="str">
        <f>IF(InTutoring[[#This Row],[Student Full Name]]=" ","",COUNTIF(InTutoring[[#This Row],[Unit 2 Assessment]:[Unit 3 Post-Test 5]],"Yes"))</f>
        <v/>
      </c>
      <c r="AV357" s="107" t="str">
        <f>IF(InTutoring[[#This Row],[Student Full Name]]=" ","",COUNTIF(InTutoring[[#This Row],[Unit 3 Assessment]:[Unit 4 Post-Test 5]],"Yes"))</f>
        <v/>
      </c>
      <c r="AW357" s="107" t="str">
        <f>IF(InTutoring[[#This Row],[Student Full Name]]=" ","",COUNTIF(InTutoring[[#This Row],[Unit 4 Assessment]:[Unit 5 Post-Test 5]],"Yes"))</f>
        <v/>
      </c>
      <c r="AX357" s="107" t="str">
        <f>IF(InTutoring[[#This Row],[Student Full Name]]=" ","",COUNTIF(InTutoring[[#This Row],[Unit 5 Assessment]:[Unit 6 Post-Test 5]],"Yes"))</f>
        <v/>
      </c>
      <c r="AY357" s="107" t="str">
        <f>IF(InTutoring[[#This Row],[Student Full Name]]=" ","",IF(InTutoring[[#This Row],[Unit 1 Weeks in Tutoring]]&gt;0,"Yes","No"))</f>
        <v/>
      </c>
      <c r="AZ357" s="107" t="str">
        <f>IF(InTutoring[[#This Row],[Student Full Name]]=" ","",IF(InTutoring[[#This Row],[Unit 2 Weeks in Tutoring]]&gt;0,"Yes","No"))</f>
        <v/>
      </c>
      <c r="BA357" s="107" t="str">
        <f>IF(InTutoring[[#This Row],[Student Full Name]]=" ","",IF(InTutoring[[#This Row],[Unit 3 Weeks in Tutoring]]&gt;0,"Yes","No"))</f>
        <v/>
      </c>
      <c r="BB357" s="107" t="str">
        <f>IF(InTutoring[[#This Row],[Student Full Name]]=" ","",IF(InTutoring[[#This Row],[Unit 4 Weeks in Tutoring]]&gt;0,"Yes","No"))</f>
        <v/>
      </c>
      <c r="BC357" s="107" t="str">
        <f>IF(InTutoring[[#This Row],[Student Full Name]]=" ","",IF(InTutoring[[#This Row],[Unit 5 Weeks in Tutoring]]&gt;0,"Yes","No"))</f>
        <v/>
      </c>
      <c r="BD357" s="107" t="str">
        <f>IF(InTutoring[[#This Row],[Student Full Name]]=" ","",IF(InTutoring[[#This Row],[Unit 6 Weeks in Tutoring]]&gt;0,"Yes","No"))</f>
        <v/>
      </c>
      <c r="BE35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5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5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5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5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5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5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57" s="107" t="str">
        <f>IF(InTutoring[[#This Row],[Student Full Name]]=" ","",IF(COUNTIF(InTutoring[[#This Row],[Unit 1 Needed Tutoring]:[Unit 6 Needed Tutoring]],"Yes")&gt;0,"Yes","No"))</f>
        <v/>
      </c>
      <c r="BM35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5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58" spans="1:66" ht="14.25" x14ac:dyDescent="0.2">
      <c r="A358" s="40" t="str">
        <f>StudentInfo[[#This Row],[Student Full Name]]</f>
        <v xml:space="preserve"> </v>
      </c>
      <c r="B35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5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Benchmark]]&lt;=Settings!F362),"Yes","No"))))</f>
        <v/>
      </c>
      <c r="D35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5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5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5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5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5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5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5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5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5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5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5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5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5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5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5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5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5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5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5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5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5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5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5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5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5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5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5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5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5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5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5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5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5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5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5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5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5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5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5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5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58" s="107" t="str">
        <f>IF(InTutoring[[#This Row],[Student Full Name]]=" ","",COUNTIF(InTutoring[[#This Row],[BOY Benchmark]:[Unit 1 Post-Test 5]],"Yes"))</f>
        <v/>
      </c>
      <c r="AT358" s="107" t="str">
        <f>IF(InTutoring[[#This Row],[Student Full Name]]=" ","",COUNTIF(InTutoring[[#This Row],[Unit 1 Assessment]:[Unit 2 Post-Test 5]],"Yes"))</f>
        <v/>
      </c>
      <c r="AU358" s="107" t="str">
        <f>IF(InTutoring[[#This Row],[Student Full Name]]=" ","",COUNTIF(InTutoring[[#This Row],[Unit 2 Assessment]:[Unit 3 Post-Test 5]],"Yes"))</f>
        <v/>
      </c>
      <c r="AV358" s="107" t="str">
        <f>IF(InTutoring[[#This Row],[Student Full Name]]=" ","",COUNTIF(InTutoring[[#This Row],[Unit 3 Assessment]:[Unit 4 Post-Test 5]],"Yes"))</f>
        <v/>
      </c>
      <c r="AW358" s="107" t="str">
        <f>IF(InTutoring[[#This Row],[Student Full Name]]=" ","",COUNTIF(InTutoring[[#This Row],[Unit 4 Assessment]:[Unit 5 Post-Test 5]],"Yes"))</f>
        <v/>
      </c>
      <c r="AX358" s="107" t="str">
        <f>IF(InTutoring[[#This Row],[Student Full Name]]=" ","",COUNTIF(InTutoring[[#This Row],[Unit 5 Assessment]:[Unit 6 Post-Test 5]],"Yes"))</f>
        <v/>
      </c>
      <c r="AY358" s="107" t="str">
        <f>IF(InTutoring[[#This Row],[Student Full Name]]=" ","",IF(InTutoring[[#This Row],[Unit 1 Weeks in Tutoring]]&gt;0,"Yes","No"))</f>
        <v/>
      </c>
      <c r="AZ358" s="107" t="str">
        <f>IF(InTutoring[[#This Row],[Student Full Name]]=" ","",IF(InTutoring[[#This Row],[Unit 2 Weeks in Tutoring]]&gt;0,"Yes","No"))</f>
        <v/>
      </c>
      <c r="BA358" s="107" t="str">
        <f>IF(InTutoring[[#This Row],[Student Full Name]]=" ","",IF(InTutoring[[#This Row],[Unit 3 Weeks in Tutoring]]&gt;0,"Yes","No"))</f>
        <v/>
      </c>
      <c r="BB358" s="107" t="str">
        <f>IF(InTutoring[[#This Row],[Student Full Name]]=" ","",IF(InTutoring[[#This Row],[Unit 4 Weeks in Tutoring]]&gt;0,"Yes","No"))</f>
        <v/>
      </c>
      <c r="BC358" s="107" t="str">
        <f>IF(InTutoring[[#This Row],[Student Full Name]]=" ","",IF(InTutoring[[#This Row],[Unit 5 Weeks in Tutoring]]&gt;0,"Yes","No"))</f>
        <v/>
      </c>
      <c r="BD358" s="107" t="str">
        <f>IF(InTutoring[[#This Row],[Student Full Name]]=" ","",IF(InTutoring[[#This Row],[Unit 6 Weeks in Tutoring]]&gt;0,"Yes","No"))</f>
        <v/>
      </c>
      <c r="BE35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5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5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5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5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5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5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58" s="107" t="str">
        <f>IF(InTutoring[[#This Row],[Student Full Name]]=" ","",IF(COUNTIF(InTutoring[[#This Row],[Unit 1 Needed Tutoring]:[Unit 6 Needed Tutoring]],"Yes")&gt;0,"Yes","No"))</f>
        <v/>
      </c>
      <c r="BM35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5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59" spans="1:66" ht="14.25" x14ac:dyDescent="0.2">
      <c r="A359" s="40" t="str">
        <f>StudentInfo[[#This Row],[Student Full Name]]</f>
        <v xml:space="preserve"> </v>
      </c>
      <c r="B35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5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Benchmark]]&lt;=Settings!F363),"Yes","No"))))</f>
        <v/>
      </c>
      <c r="D35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5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5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5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5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5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5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5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5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5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5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5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5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5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5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5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5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5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5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5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5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5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5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5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5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5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5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5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5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5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5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5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5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5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5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5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5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5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5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5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5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59" s="107" t="str">
        <f>IF(InTutoring[[#This Row],[Student Full Name]]=" ","",COUNTIF(InTutoring[[#This Row],[BOY Benchmark]:[Unit 1 Post-Test 5]],"Yes"))</f>
        <v/>
      </c>
      <c r="AT359" s="107" t="str">
        <f>IF(InTutoring[[#This Row],[Student Full Name]]=" ","",COUNTIF(InTutoring[[#This Row],[Unit 1 Assessment]:[Unit 2 Post-Test 5]],"Yes"))</f>
        <v/>
      </c>
      <c r="AU359" s="107" t="str">
        <f>IF(InTutoring[[#This Row],[Student Full Name]]=" ","",COUNTIF(InTutoring[[#This Row],[Unit 2 Assessment]:[Unit 3 Post-Test 5]],"Yes"))</f>
        <v/>
      </c>
      <c r="AV359" s="107" t="str">
        <f>IF(InTutoring[[#This Row],[Student Full Name]]=" ","",COUNTIF(InTutoring[[#This Row],[Unit 3 Assessment]:[Unit 4 Post-Test 5]],"Yes"))</f>
        <v/>
      </c>
      <c r="AW359" s="107" t="str">
        <f>IF(InTutoring[[#This Row],[Student Full Name]]=" ","",COUNTIF(InTutoring[[#This Row],[Unit 4 Assessment]:[Unit 5 Post-Test 5]],"Yes"))</f>
        <v/>
      </c>
      <c r="AX359" s="107" t="str">
        <f>IF(InTutoring[[#This Row],[Student Full Name]]=" ","",COUNTIF(InTutoring[[#This Row],[Unit 5 Assessment]:[Unit 6 Post-Test 5]],"Yes"))</f>
        <v/>
      </c>
      <c r="AY359" s="107" t="str">
        <f>IF(InTutoring[[#This Row],[Student Full Name]]=" ","",IF(InTutoring[[#This Row],[Unit 1 Weeks in Tutoring]]&gt;0,"Yes","No"))</f>
        <v/>
      </c>
      <c r="AZ359" s="107" t="str">
        <f>IF(InTutoring[[#This Row],[Student Full Name]]=" ","",IF(InTutoring[[#This Row],[Unit 2 Weeks in Tutoring]]&gt;0,"Yes","No"))</f>
        <v/>
      </c>
      <c r="BA359" s="107" t="str">
        <f>IF(InTutoring[[#This Row],[Student Full Name]]=" ","",IF(InTutoring[[#This Row],[Unit 3 Weeks in Tutoring]]&gt;0,"Yes","No"))</f>
        <v/>
      </c>
      <c r="BB359" s="107" t="str">
        <f>IF(InTutoring[[#This Row],[Student Full Name]]=" ","",IF(InTutoring[[#This Row],[Unit 4 Weeks in Tutoring]]&gt;0,"Yes","No"))</f>
        <v/>
      </c>
      <c r="BC359" s="107" t="str">
        <f>IF(InTutoring[[#This Row],[Student Full Name]]=" ","",IF(InTutoring[[#This Row],[Unit 5 Weeks in Tutoring]]&gt;0,"Yes","No"))</f>
        <v/>
      </c>
      <c r="BD359" s="107" t="str">
        <f>IF(InTutoring[[#This Row],[Student Full Name]]=" ","",IF(InTutoring[[#This Row],[Unit 6 Weeks in Tutoring]]&gt;0,"Yes","No"))</f>
        <v/>
      </c>
      <c r="BE35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5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5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5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5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5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5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59" s="107" t="str">
        <f>IF(InTutoring[[#This Row],[Student Full Name]]=" ","",IF(COUNTIF(InTutoring[[#This Row],[Unit 1 Needed Tutoring]:[Unit 6 Needed Tutoring]],"Yes")&gt;0,"Yes","No"))</f>
        <v/>
      </c>
      <c r="BM35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5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60" spans="1:66" ht="14.25" x14ac:dyDescent="0.2">
      <c r="A360" s="40" t="str">
        <f>StudentInfo[[#This Row],[Student Full Name]]</f>
        <v xml:space="preserve"> </v>
      </c>
      <c r="B36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6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Benchmark]]&lt;=Settings!F364),"Yes","No"))))</f>
        <v/>
      </c>
      <c r="D36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6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6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6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6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6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6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6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6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6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6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6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6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6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6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6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6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6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6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6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6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6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6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6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6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6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6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6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6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6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6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6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6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6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6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6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6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6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6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6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6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60" s="107" t="str">
        <f>IF(InTutoring[[#This Row],[Student Full Name]]=" ","",COUNTIF(InTutoring[[#This Row],[BOY Benchmark]:[Unit 1 Post-Test 5]],"Yes"))</f>
        <v/>
      </c>
      <c r="AT360" s="107" t="str">
        <f>IF(InTutoring[[#This Row],[Student Full Name]]=" ","",COUNTIF(InTutoring[[#This Row],[Unit 1 Assessment]:[Unit 2 Post-Test 5]],"Yes"))</f>
        <v/>
      </c>
      <c r="AU360" s="107" t="str">
        <f>IF(InTutoring[[#This Row],[Student Full Name]]=" ","",COUNTIF(InTutoring[[#This Row],[Unit 2 Assessment]:[Unit 3 Post-Test 5]],"Yes"))</f>
        <v/>
      </c>
      <c r="AV360" s="107" t="str">
        <f>IF(InTutoring[[#This Row],[Student Full Name]]=" ","",COUNTIF(InTutoring[[#This Row],[Unit 3 Assessment]:[Unit 4 Post-Test 5]],"Yes"))</f>
        <v/>
      </c>
      <c r="AW360" s="107" t="str">
        <f>IF(InTutoring[[#This Row],[Student Full Name]]=" ","",COUNTIF(InTutoring[[#This Row],[Unit 4 Assessment]:[Unit 5 Post-Test 5]],"Yes"))</f>
        <v/>
      </c>
      <c r="AX360" s="107" t="str">
        <f>IF(InTutoring[[#This Row],[Student Full Name]]=" ","",COUNTIF(InTutoring[[#This Row],[Unit 5 Assessment]:[Unit 6 Post-Test 5]],"Yes"))</f>
        <v/>
      </c>
      <c r="AY360" s="107" t="str">
        <f>IF(InTutoring[[#This Row],[Student Full Name]]=" ","",IF(InTutoring[[#This Row],[Unit 1 Weeks in Tutoring]]&gt;0,"Yes","No"))</f>
        <v/>
      </c>
      <c r="AZ360" s="107" t="str">
        <f>IF(InTutoring[[#This Row],[Student Full Name]]=" ","",IF(InTutoring[[#This Row],[Unit 2 Weeks in Tutoring]]&gt;0,"Yes","No"))</f>
        <v/>
      </c>
      <c r="BA360" s="107" t="str">
        <f>IF(InTutoring[[#This Row],[Student Full Name]]=" ","",IF(InTutoring[[#This Row],[Unit 3 Weeks in Tutoring]]&gt;0,"Yes","No"))</f>
        <v/>
      </c>
      <c r="BB360" s="107" t="str">
        <f>IF(InTutoring[[#This Row],[Student Full Name]]=" ","",IF(InTutoring[[#This Row],[Unit 4 Weeks in Tutoring]]&gt;0,"Yes","No"))</f>
        <v/>
      </c>
      <c r="BC360" s="107" t="str">
        <f>IF(InTutoring[[#This Row],[Student Full Name]]=" ","",IF(InTutoring[[#This Row],[Unit 5 Weeks in Tutoring]]&gt;0,"Yes","No"))</f>
        <v/>
      </c>
      <c r="BD360" s="107" t="str">
        <f>IF(InTutoring[[#This Row],[Student Full Name]]=" ","",IF(InTutoring[[#This Row],[Unit 6 Weeks in Tutoring]]&gt;0,"Yes","No"))</f>
        <v/>
      </c>
      <c r="BE36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6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6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6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6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6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6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60" s="107" t="str">
        <f>IF(InTutoring[[#This Row],[Student Full Name]]=" ","",IF(COUNTIF(InTutoring[[#This Row],[Unit 1 Needed Tutoring]:[Unit 6 Needed Tutoring]],"Yes")&gt;0,"Yes","No"))</f>
        <v/>
      </c>
      <c r="BM36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6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61" spans="1:66" ht="14.25" x14ac:dyDescent="0.2">
      <c r="A361" s="40" t="str">
        <f>StudentInfo[[#This Row],[Student Full Name]]</f>
        <v xml:space="preserve"> </v>
      </c>
      <c r="B36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6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Benchmark]]&lt;=Settings!F365),"Yes","No"))))</f>
        <v/>
      </c>
      <c r="D36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6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6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6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6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6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6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6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6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6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6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6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6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6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6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6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6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6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6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6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6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6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6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6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6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6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6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6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6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6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6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6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6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6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6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6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6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6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6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6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6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61" s="107" t="str">
        <f>IF(InTutoring[[#This Row],[Student Full Name]]=" ","",COUNTIF(InTutoring[[#This Row],[BOY Benchmark]:[Unit 1 Post-Test 5]],"Yes"))</f>
        <v/>
      </c>
      <c r="AT361" s="107" t="str">
        <f>IF(InTutoring[[#This Row],[Student Full Name]]=" ","",COUNTIF(InTutoring[[#This Row],[Unit 1 Assessment]:[Unit 2 Post-Test 5]],"Yes"))</f>
        <v/>
      </c>
      <c r="AU361" s="107" t="str">
        <f>IF(InTutoring[[#This Row],[Student Full Name]]=" ","",COUNTIF(InTutoring[[#This Row],[Unit 2 Assessment]:[Unit 3 Post-Test 5]],"Yes"))</f>
        <v/>
      </c>
      <c r="AV361" s="107" t="str">
        <f>IF(InTutoring[[#This Row],[Student Full Name]]=" ","",COUNTIF(InTutoring[[#This Row],[Unit 3 Assessment]:[Unit 4 Post-Test 5]],"Yes"))</f>
        <v/>
      </c>
      <c r="AW361" s="107" t="str">
        <f>IF(InTutoring[[#This Row],[Student Full Name]]=" ","",COUNTIF(InTutoring[[#This Row],[Unit 4 Assessment]:[Unit 5 Post-Test 5]],"Yes"))</f>
        <v/>
      </c>
      <c r="AX361" s="107" t="str">
        <f>IF(InTutoring[[#This Row],[Student Full Name]]=" ","",COUNTIF(InTutoring[[#This Row],[Unit 5 Assessment]:[Unit 6 Post-Test 5]],"Yes"))</f>
        <v/>
      </c>
      <c r="AY361" s="107" t="str">
        <f>IF(InTutoring[[#This Row],[Student Full Name]]=" ","",IF(InTutoring[[#This Row],[Unit 1 Weeks in Tutoring]]&gt;0,"Yes","No"))</f>
        <v/>
      </c>
      <c r="AZ361" s="107" t="str">
        <f>IF(InTutoring[[#This Row],[Student Full Name]]=" ","",IF(InTutoring[[#This Row],[Unit 2 Weeks in Tutoring]]&gt;0,"Yes","No"))</f>
        <v/>
      </c>
      <c r="BA361" s="107" t="str">
        <f>IF(InTutoring[[#This Row],[Student Full Name]]=" ","",IF(InTutoring[[#This Row],[Unit 3 Weeks in Tutoring]]&gt;0,"Yes","No"))</f>
        <v/>
      </c>
      <c r="BB361" s="107" t="str">
        <f>IF(InTutoring[[#This Row],[Student Full Name]]=" ","",IF(InTutoring[[#This Row],[Unit 4 Weeks in Tutoring]]&gt;0,"Yes","No"))</f>
        <v/>
      </c>
      <c r="BC361" s="107" t="str">
        <f>IF(InTutoring[[#This Row],[Student Full Name]]=" ","",IF(InTutoring[[#This Row],[Unit 5 Weeks in Tutoring]]&gt;0,"Yes","No"))</f>
        <v/>
      </c>
      <c r="BD361" s="107" t="str">
        <f>IF(InTutoring[[#This Row],[Student Full Name]]=" ","",IF(InTutoring[[#This Row],[Unit 6 Weeks in Tutoring]]&gt;0,"Yes","No"))</f>
        <v/>
      </c>
      <c r="BE36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6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6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6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6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6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6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61" s="107" t="str">
        <f>IF(InTutoring[[#This Row],[Student Full Name]]=" ","",IF(COUNTIF(InTutoring[[#This Row],[Unit 1 Needed Tutoring]:[Unit 6 Needed Tutoring]],"Yes")&gt;0,"Yes","No"))</f>
        <v/>
      </c>
      <c r="BM36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6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62" spans="1:66" ht="14.25" x14ac:dyDescent="0.2">
      <c r="A362" s="40" t="str">
        <f>StudentInfo[[#This Row],[Student Full Name]]</f>
        <v xml:space="preserve"> </v>
      </c>
      <c r="B36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6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Benchmark]]&lt;=Settings!F366),"Yes","No"))))</f>
        <v/>
      </c>
      <c r="D36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6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6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6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6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6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6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6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6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6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6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6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6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6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6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6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6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6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6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6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6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6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6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6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6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6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6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6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6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6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6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6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6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6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6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6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6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6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6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6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6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62" s="107" t="str">
        <f>IF(InTutoring[[#This Row],[Student Full Name]]=" ","",COUNTIF(InTutoring[[#This Row],[BOY Benchmark]:[Unit 1 Post-Test 5]],"Yes"))</f>
        <v/>
      </c>
      <c r="AT362" s="107" t="str">
        <f>IF(InTutoring[[#This Row],[Student Full Name]]=" ","",COUNTIF(InTutoring[[#This Row],[Unit 1 Assessment]:[Unit 2 Post-Test 5]],"Yes"))</f>
        <v/>
      </c>
      <c r="AU362" s="107" t="str">
        <f>IF(InTutoring[[#This Row],[Student Full Name]]=" ","",COUNTIF(InTutoring[[#This Row],[Unit 2 Assessment]:[Unit 3 Post-Test 5]],"Yes"))</f>
        <v/>
      </c>
      <c r="AV362" s="107" t="str">
        <f>IF(InTutoring[[#This Row],[Student Full Name]]=" ","",COUNTIF(InTutoring[[#This Row],[Unit 3 Assessment]:[Unit 4 Post-Test 5]],"Yes"))</f>
        <v/>
      </c>
      <c r="AW362" s="107" t="str">
        <f>IF(InTutoring[[#This Row],[Student Full Name]]=" ","",COUNTIF(InTutoring[[#This Row],[Unit 4 Assessment]:[Unit 5 Post-Test 5]],"Yes"))</f>
        <v/>
      </c>
      <c r="AX362" s="107" t="str">
        <f>IF(InTutoring[[#This Row],[Student Full Name]]=" ","",COUNTIF(InTutoring[[#This Row],[Unit 5 Assessment]:[Unit 6 Post-Test 5]],"Yes"))</f>
        <v/>
      </c>
      <c r="AY362" s="107" t="str">
        <f>IF(InTutoring[[#This Row],[Student Full Name]]=" ","",IF(InTutoring[[#This Row],[Unit 1 Weeks in Tutoring]]&gt;0,"Yes","No"))</f>
        <v/>
      </c>
      <c r="AZ362" s="107" t="str">
        <f>IF(InTutoring[[#This Row],[Student Full Name]]=" ","",IF(InTutoring[[#This Row],[Unit 2 Weeks in Tutoring]]&gt;0,"Yes","No"))</f>
        <v/>
      </c>
      <c r="BA362" s="107" t="str">
        <f>IF(InTutoring[[#This Row],[Student Full Name]]=" ","",IF(InTutoring[[#This Row],[Unit 3 Weeks in Tutoring]]&gt;0,"Yes","No"))</f>
        <v/>
      </c>
      <c r="BB362" s="107" t="str">
        <f>IF(InTutoring[[#This Row],[Student Full Name]]=" ","",IF(InTutoring[[#This Row],[Unit 4 Weeks in Tutoring]]&gt;0,"Yes","No"))</f>
        <v/>
      </c>
      <c r="BC362" s="107" t="str">
        <f>IF(InTutoring[[#This Row],[Student Full Name]]=" ","",IF(InTutoring[[#This Row],[Unit 5 Weeks in Tutoring]]&gt;0,"Yes","No"))</f>
        <v/>
      </c>
      <c r="BD362" s="107" t="str">
        <f>IF(InTutoring[[#This Row],[Student Full Name]]=" ","",IF(InTutoring[[#This Row],[Unit 6 Weeks in Tutoring]]&gt;0,"Yes","No"))</f>
        <v/>
      </c>
      <c r="BE36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6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6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6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6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6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6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62" s="107" t="str">
        <f>IF(InTutoring[[#This Row],[Student Full Name]]=" ","",IF(COUNTIF(InTutoring[[#This Row],[Unit 1 Needed Tutoring]:[Unit 6 Needed Tutoring]],"Yes")&gt;0,"Yes","No"))</f>
        <v/>
      </c>
      <c r="BM36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6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63" spans="1:66" ht="14.25" x14ac:dyDescent="0.2">
      <c r="A363" s="40" t="str">
        <f>StudentInfo[[#This Row],[Student Full Name]]</f>
        <v xml:space="preserve"> </v>
      </c>
      <c r="B36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6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Benchmark]]&lt;=Settings!F367),"Yes","No"))))</f>
        <v/>
      </c>
      <c r="D36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6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6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6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6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6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6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6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6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6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6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6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6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6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6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6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6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6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6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6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6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6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6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6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6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6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6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6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6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6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6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6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6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6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6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6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6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6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6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6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6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63" s="107" t="str">
        <f>IF(InTutoring[[#This Row],[Student Full Name]]=" ","",COUNTIF(InTutoring[[#This Row],[BOY Benchmark]:[Unit 1 Post-Test 5]],"Yes"))</f>
        <v/>
      </c>
      <c r="AT363" s="107" t="str">
        <f>IF(InTutoring[[#This Row],[Student Full Name]]=" ","",COUNTIF(InTutoring[[#This Row],[Unit 1 Assessment]:[Unit 2 Post-Test 5]],"Yes"))</f>
        <v/>
      </c>
      <c r="AU363" s="107" t="str">
        <f>IF(InTutoring[[#This Row],[Student Full Name]]=" ","",COUNTIF(InTutoring[[#This Row],[Unit 2 Assessment]:[Unit 3 Post-Test 5]],"Yes"))</f>
        <v/>
      </c>
      <c r="AV363" s="107" t="str">
        <f>IF(InTutoring[[#This Row],[Student Full Name]]=" ","",COUNTIF(InTutoring[[#This Row],[Unit 3 Assessment]:[Unit 4 Post-Test 5]],"Yes"))</f>
        <v/>
      </c>
      <c r="AW363" s="107" t="str">
        <f>IF(InTutoring[[#This Row],[Student Full Name]]=" ","",COUNTIF(InTutoring[[#This Row],[Unit 4 Assessment]:[Unit 5 Post-Test 5]],"Yes"))</f>
        <v/>
      </c>
      <c r="AX363" s="107" t="str">
        <f>IF(InTutoring[[#This Row],[Student Full Name]]=" ","",COUNTIF(InTutoring[[#This Row],[Unit 5 Assessment]:[Unit 6 Post-Test 5]],"Yes"))</f>
        <v/>
      </c>
      <c r="AY363" s="107" t="str">
        <f>IF(InTutoring[[#This Row],[Student Full Name]]=" ","",IF(InTutoring[[#This Row],[Unit 1 Weeks in Tutoring]]&gt;0,"Yes","No"))</f>
        <v/>
      </c>
      <c r="AZ363" s="107" t="str">
        <f>IF(InTutoring[[#This Row],[Student Full Name]]=" ","",IF(InTutoring[[#This Row],[Unit 2 Weeks in Tutoring]]&gt;0,"Yes","No"))</f>
        <v/>
      </c>
      <c r="BA363" s="107" t="str">
        <f>IF(InTutoring[[#This Row],[Student Full Name]]=" ","",IF(InTutoring[[#This Row],[Unit 3 Weeks in Tutoring]]&gt;0,"Yes","No"))</f>
        <v/>
      </c>
      <c r="BB363" s="107" t="str">
        <f>IF(InTutoring[[#This Row],[Student Full Name]]=" ","",IF(InTutoring[[#This Row],[Unit 4 Weeks in Tutoring]]&gt;0,"Yes","No"))</f>
        <v/>
      </c>
      <c r="BC363" s="107" t="str">
        <f>IF(InTutoring[[#This Row],[Student Full Name]]=" ","",IF(InTutoring[[#This Row],[Unit 5 Weeks in Tutoring]]&gt;0,"Yes","No"))</f>
        <v/>
      </c>
      <c r="BD363" s="107" t="str">
        <f>IF(InTutoring[[#This Row],[Student Full Name]]=" ","",IF(InTutoring[[#This Row],[Unit 6 Weeks in Tutoring]]&gt;0,"Yes","No"))</f>
        <v/>
      </c>
      <c r="BE36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6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6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6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6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6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6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63" s="107" t="str">
        <f>IF(InTutoring[[#This Row],[Student Full Name]]=" ","",IF(COUNTIF(InTutoring[[#This Row],[Unit 1 Needed Tutoring]:[Unit 6 Needed Tutoring]],"Yes")&gt;0,"Yes","No"))</f>
        <v/>
      </c>
      <c r="BM36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6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64" spans="1:66" ht="14.25" x14ac:dyDescent="0.2">
      <c r="A364" s="40" t="str">
        <f>StudentInfo[[#This Row],[Student Full Name]]</f>
        <v xml:space="preserve"> </v>
      </c>
      <c r="B36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6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Benchmark]]&lt;=Settings!F368),"Yes","No"))))</f>
        <v/>
      </c>
      <c r="D36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6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6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6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6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6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6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6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6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6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6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6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6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6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6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6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6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6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6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6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6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6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6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6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6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6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6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6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6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6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6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6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6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6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6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6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6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6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6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6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6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64" s="107" t="str">
        <f>IF(InTutoring[[#This Row],[Student Full Name]]=" ","",COUNTIF(InTutoring[[#This Row],[BOY Benchmark]:[Unit 1 Post-Test 5]],"Yes"))</f>
        <v/>
      </c>
      <c r="AT364" s="107" t="str">
        <f>IF(InTutoring[[#This Row],[Student Full Name]]=" ","",COUNTIF(InTutoring[[#This Row],[Unit 1 Assessment]:[Unit 2 Post-Test 5]],"Yes"))</f>
        <v/>
      </c>
      <c r="AU364" s="107" t="str">
        <f>IF(InTutoring[[#This Row],[Student Full Name]]=" ","",COUNTIF(InTutoring[[#This Row],[Unit 2 Assessment]:[Unit 3 Post-Test 5]],"Yes"))</f>
        <v/>
      </c>
      <c r="AV364" s="107" t="str">
        <f>IF(InTutoring[[#This Row],[Student Full Name]]=" ","",COUNTIF(InTutoring[[#This Row],[Unit 3 Assessment]:[Unit 4 Post-Test 5]],"Yes"))</f>
        <v/>
      </c>
      <c r="AW364" s="107" t="str">
        <f>IF(InTutoring[[#This Row],[Student Full Name]]=" ","",COUNTIF(InTutoring[[#This Row],[Unit 4 Assessment]:[Unit 5 Post-Test 5]],"Yes"))</f>
        <v/>
      </c>
      <c r="AX364" s="107" t="str">
        <f>IF(InTutoring[[#This Row],[Student Full Name]]=" ","",COUNTIF(InTutoring[[#This Row],[Unit 5 Assessment]:[Unit 6 Post-Test 5]],"Yes"))</f>
        <v/>
      </c>
      <c r="AY364" s="107" t="str">
        <f>IF(InTutoring[[#This Row],[Student Full Name]]=" ","",IF(InTutoring[[#This Row],[Unit 1 Weeks in Tutoring]]&gt;0,"Yes","No"))</f>
        <v/>
      </c>
      <c r="AZ364" s="107" t="str">
        <f>IF(InTutoring[[#This Row],[Student Full Name]]=" ","",IF(InTutoring[[#This Row],[Unit 2 Weeks in Tutoring]]&gt;0,"Yes","No"))</f>
        <v/>
      </c>
      <c r="BA364" s="107" t="str">
        <f>IF(InTutoring[[#This Row],[Student Full Name]]=" ","",IF(InTutoring[[#This Row],[Unit 3 Weeks in Tutoring]]&gt;0,"Yes","No"))</f>
        <v/>
      </c>
      <c r="BB364" s="107" t="str">
        <f>IF(InTutoring[[#This Row],[Student Full Name]]=" ","",IF(InTutoring[[#This Row],[Unit 4 Weeks in Tutoring]]&gt;0,"Yes","No"))</f>
        <v/>
      </c>
      <c r="BC364" s="107" t="str">
        <f>IF(InTutoring[[#This Row],[Student Full Name]]=" ","",IF(InTutoring[[#This Row],[Unit 5 Weeks in Tutoring]]&gt;0,"Yes","No"))</f>
        <v/>
      </c>
      <c r="BD364" s="107" t="str">
        <f>IF(InTutoring[[#This Row],[Student Full Name]]=" ","",IF(InTutoring[[#This Row],[Unit 6 Weeks in Tutoring]]&gt;0,"Yes","No"))</f>
        <v/>
      </c>
      <c r="BE36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6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6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6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6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6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6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64" s="107" t="str">
        <f>IF(InTutoring[[#This Row],[Student Full Name]]=" ","",IF(COUNTIF(InTutoring[[#This Row],[Unit 1 Needed Tutoring]:[Unit 6 Needed Tutoring]],"Yes")&gt;0,"Yes","No"))</f>
        <v/>
      </c>
      <c r="BM36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6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65" spans="1:66" ht="14.25" x14ac:dyDescent="0.2">
      <c r="A365" s="40" t="str">
        <f>StudentInfo[[#This Row],[Student Full Name]]</f>
        <v xml:space="preserve"> </v>
      </c>
      <c r="B36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6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Benchmark]]&lt;=Settings!F369),"Yes","No"))))</f>
        <v/>
      </c>
      <c r="D36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6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6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6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6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6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6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6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6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6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6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6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6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6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6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6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6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6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6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6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6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6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6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6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6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6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6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6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6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6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6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6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6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6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6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6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6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6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6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6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6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65" s="107" t="str">
        <f>IF(InTutoring[[#This Row],[Student Full Name]]=" ","",COUNTIF(InTutoring[[#This Row],[BOY Benchmark]:[Unit 1 Post-Test 5]],"Yes"))</f>
        <v/>
      </c>
      <c r="AT365" s="107" t="str">
        <f>IF(InTutoring[[#This Row],[Student Full Name]]=" ","",COUNTIF(InTutoring[[#This Row],[Unit 1 Assessment]:[Unit 2 Post-Test 5]],"Yes"))</f>
        <v/>
      </c>
      <c r="AU365" s="107" t="str">
        <f>IF(InTutoring[[#This Row],[Student Full Name]]=" ","",COUNTIF(InTutoring[[#This Row],[Unit 2 Assessment]:[Unit 3 Post-Test 5]],"Yes"))</f>
        <v/>
      </c>
      <c r="AV365" s="107" t="str">
        <f>IF(InTutoring[[#This Row],[Student Full Name]]=" ","",COUNTIF(InTutoring[[#This Row],[Unit 3 Assessment]:[Unit 4 Post-Test 5]],"Yes"))</f>
        <v/>
      </c>
      <c r="AW365" s="107" t="str">
        <f>IF(InTutoring[[#This Row],[Student Full Name]]=" ","",COUNTIF(InTutoring[[#This Row],[Unit 4 Assessment]:[Unit 5 Post-Test 5]],"Yes"))</f>
        <v/>
      </c>
      <c r="AX365" s="107" t="str">
        <f>IF(InTutoring[[#This Row],[Student Full Name]]=" ","",COUNTIF(InTutoring[[#This Row],[Unit 5 Assessment]:[Unit 6 Post-Test 5]],"Yes"))</f>
        <v/>
      </c>
      <c r="AY365" s="107" t="str">
        <f>IF(InTutoring[[#This Row],[Student Full Name]]=" ","",IF(InTutoring[[#This Row],[Unit 1 Weeks in Tutoring]]&gt;0,"Yes","No"))</f>
        <v/>
      </c>
      <c r="AZ365" s="107" t="str">
        <f>IF(InTutoring[[#This Row],[Student Full Name]]=" ","",IF(InTutoring[[#This Row],[Unit 2 Weeks in Tutoring]]&gt;0,"Yes","No"))</f>
        <v/>
      </c>
      <c r="BA365" s="107" t="str">
        <f>IF(InTutoring[[#This Row],[Student Full Name]]=" ","",IF(InTutoring[[#This Row],[Unit 3 Weeks in Tutoring]]&gt;0,"Yes","No"))</f>
        <v/>
      </c>
      <c r="BB365" s="107" t="str">
        <f>IF(InTutoring[[#This Row],[Student Full Name]]=" ","",IF(InTutoring[[#This Row],[Unit 4 Weeks in Tutoring]]&gt;0,"Yes","No"))</f>
        <v/>
      </c>
      <c r="BC365" s="107" t="str">
        <f>IF(InTutoring[[#This Row],[Student Full Name]]=" ","",IF(InTutoring[[#This Row],[Unit 5 Weeks in Tutoring]]&gt;0,"Yes","No"))</f>
        <v/>
      </c>
      <c r="BD365" s="107" t="str">
        <f>IF(InTutoring[[#This Row],[Student Full Name]]=" ","",IF(InTutoring[[#This Row],[Unit 6 Weeks in Tutoring]]&gt;0,"Yes","No"))</f>
        <v/>
      </c>
      <c r="BE36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6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6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6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6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6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6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65" s="107" t="str">
        <f>IF(InTutoring[[#This Row],[Student Full Name]]=" ","",IF(COUNTIF(InTutoring[[#This Row],[Unit 1 Needed Tutoring]:[Unit 6 Needed Tutoring]],"Yes")&gt;0,"Yes","No"))</f>
        <v/>
      </c>
      <c r="BM36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6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66" spans="1:66" ht="14.25" x14ac:dyDescent="0.2">
      <c r="A366" s="40" t="str">
        <f>StudentInfo[[#This Row],[Student Full Name]]</f>
        <v xml:space="preserve"> </v>
      </c>
      <c r="B36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6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Benchmark]]&lt;=Settings!F370),"Yes","No"))))</f>
        <v/>
      </c>
      <c r="D36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6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6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6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6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6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6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6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6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6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6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6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6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6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6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6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6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6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6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6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6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6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6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6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6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6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6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6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6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6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6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6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6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6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6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6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6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6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6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6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6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66" s="107" t="str">
        <f>IF(InTutoring[[#This Row],[Student Full Name]]=" ","",COUNTIF(InTutoring[[#This Row],[BOY Benchmark]:[Unit 1 Post-Test 5]],"Yes"))</f>
        <v/>
      </c>
      <c r="AT366" s="107" t="str">
        <f>IF(InTutoring[[#This Row],[Student Full Name]]=" ","",COUNTIF(InTutoring[[#This Row],[Unit 1 Assessment]:[Unit 2 Post-Test 5]],"Yes"))</f>
        <v/>
      </c>
      <c r="AU366" s="107" t="str">
        <f>IF(InTutoring[[#This Row],[Student Full Name]]=" ","",COUNTIF(InTutoring[[#This Row],[Unit 2 Assessment]:[Unit 3 Post-Test 5]],"Yes"))</f>
        <v/>
      </c>
      <c r="AV366" s="107" t="str">
        <f>IF(InTutoring[[#This Row],[Student Full Name]]=" ","",COUNTIF(InTutoring[[#This Row],[Unit 3 Assessment]:[Unit 4 Post-Test 5]],"Yes"))</f>
        <v/>
      </c>
      <c r="AW366" s="107" t="str">
        <f>IF(InTutoring[[#This Row],[Student Full Name]]=" ","",COUNTIF(InTutoring[[#This Row],[Unit 4 Assessment]:[Unit 5 Post-Test 5]],"Yes"))</f>
        <v/>
      </c>
      <c r="AX366" s="107" t="str">
        <f>IF(InTutoring[[#This Row],[Student Full Name]]=" ","",COUNTIF(InTutoring[[#This Row],[Unit 5 Assessment]:[Unit 6 Post-Test 5]],"Yes"))</f>
        <v/>
      </c>
      <c r="AY366" s="107" t="str">
        <f>IF(InTutoring[[#This Row],[Student Full Name]]=" ","",IF(InTutoring[[#This Row],[Unit 1 Weeks in Tutoring]]&gt;0,"Yes","No"))</f>
        <v/>
      </c>
      <c r="AZ366" s="107" t="str">
        <f>IF(InTutoring[[#This Row],[Student Full Name]]=" ","",IF(InTutoring[[#This Row],[Unit 2 Weeks in Tutoring]]&gt;0,"Yes","No"))</f>
        <v/>
      </c>
      <c r="BA366" s="107" t="str">
        <f>IF(InTutoring[[#This Row],[Student Full Name]]=" ","",IF(InTutoring[[#This Row],[Unit 3 Weeks in Tutoring]]&gt;0,"Yes","No"))</f>
        <v/>
      </c>
      <c r="BB366" s="107" t="str">
        <f>IF(InTutoring[[#This Row],[Student Full Name]]=" ","",IF(InTutoring[[#This Row],[Unit 4 Weeks in Tutoring]]&gt;0,"Yes","No"))</f>
        <v/>
      </c>
      <c r="BC366" s="107" t="str">
        <f>IF(InTutoring[[#This Row],[Student Full Name]]=" ","",IF(InTutoring[[#This Row],[Unit 5 Weeks in Tutoring]]&gt;0,"Yes","No"))</f>
        <v/>
      </c>
      <c r="BD366" s="107" t="str">
        <f>IF(InTutoring[[#This Row],[Student Full Name]]=" ","",IF(InTutoring[[#This Row],[Unit 6 Weeks in Tutoring]]&gt;0,"Yes","No"))</f>
        <v/>
      </c>
      <c r="BE36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6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6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6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6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6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6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66" s="107" t="str">
        <f>IF(InTutoring[[#This Row],[Student Full Name]]=" ","",IF(COUNTIF(InTutoring[[#This Row],[Unit 1 Needed Tutoring]:[Unit 6 Needed Tutoring]],"Yes")&gt;0,"Yes","No"))</f>
        <v/>
      </c>
      <c r="BM36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6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67" spans="1:66" ht="14.25" x14ac:dyDescent="0.2">
      <c r="A367" s="40" t="str">
        <f>StudentInfo[[#This Row],[Student Full Name]]</f>
        <v xml:space="preserve"> </v>
      </c>
      <c r="B36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6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Benchmark]]&lt;=Settings!F371),"Yes","No"))))</f>
        <v/>
      </c>
      <c r="D36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6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6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6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6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6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6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6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6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6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6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6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6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6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6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6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6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6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6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6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6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6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6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6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6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6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6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6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6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6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6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6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6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6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6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6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6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6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6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6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6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67" s="107" t="str">
        <f>IF(InTutoring[[#This Row],[Student Full Name]]=" ","",COUNTIF(InTutoring[[#This Row],[BOY Benchmark]:[Unit 1 Post-Test 5]],"Yes"))</f>
        <v/>
      </c>
      <c r="AT367" s="107" t="str">
        <f>IF(InTutoring[[#This Row],[Student Full Name]]=" ","",COUNTIF(InTutoring[[#This Row],[Unit 1 Assessment]:[Unit 2 Post-Test 5]],"Yes"))</f>
        <v/>
      </c>
      <c r="AU367" s="107" t="str">
        <f>IF(InTutoring[[#This Row],[Student Full Name]]=" ","",COUNTIF(InTutoring[[#This Row],[Unit 2 Assessment]:[Unit 3 Post-Test 5]],"Yes"))</f>
        <v/>
      </c>
      <c r="AV367" s="107" t="str">
        <f>IF(InTutoring[[#This Row],[Student Full Name]]=" ","",COUNTIF(InTutoring[[#This Row],[Unit 3 Assessment]:[Unit 4 Post-Test 5]],"Yes"))</f>
        <v/>
      </c>
      <c r="AW367" s="107" t="str">
        <f>IF(InTutoring[[#This Row],[Student Full Name]]=" ","",COUNTIF(InTutoring[[#This Row],[Unit 4 Assessment]:[Unit 5 Post-Test 5]],"Yes"))</f>
        <v/>
      </c>
      <c r="AX367" s="107" t="str">
        <f>IF(InTutoring[[#This Row],[Student Full Name]]=" ","",COUNTIF(InTutoring[[#This Row],[Unit 5 Assessment]:[Unit 6 Post-Test 5]],"Yes"))</f>
        <v/>
      </c>
      <c r="AY367" s="107" t="str">
        <f>IF(InTutoring[[#This Row],[Student Full Name]]=" ","",IF(InTutoring[[#This Row],[Unit 1 Weeks in Tutoring]]&gt;0,"Yes","No"))</f>
        <v/>
      </c>
      <c r="AZ367" s="107" t="str">
        <f>IF(InTutoring[[#This Row],[Student Full Name]]=" ","",IF(InTutoring[[#This Row],[Unit 2 Weeks in Tutoring]]&gt;0,"Yes","No"))</f>
        <v/>
      </c>
      <c r="BA367" s="107" t="str">
        <f>IF(InTutoring[[#This Row],[Student Full Name]]=" ","",IF(InTutoring[[#This Row],[Unit 3 Weeks in Tutoring]]&gt;0,"Yes","No"))</f>
        <v/>
      </c>
      <c r="BB367" s="107" t="str">
        <f>IF(InTutoring[[#This Row],[Student Full Name]]=" ","",IF(InTutoring[[#This Row],[Unit 4 Weeks in Tutoring]]&gt;0,"Yes","No"))</f>
        <v/>
      </c>
      <c r="BC367" s="107" t="str">
        <f>IF(InTutoring[[#This Row],[Student Full Name]]=" ","",IF(InTutoring[[#This Row],[Unit 5 Weeks in Tutoring]]&gt;0,"Yes","No"))</f>
        <v/>
      </c>
      <c r="BD367" s="107" t="str">
        <f>IF(InTutoring[[#This Row],[Student Full Name]]=" ","",IF(InTutoring[[#This Row],[Unit 6 Weeks in Tutoring]]&gt;0,"Yes","No"))</f>
        <v/>
      </c>
      <c r="BE36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6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6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6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6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6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6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67" s="107" t="str">
        <f>IF(InTutoring[[#This Row],[Student Full Name]]=" ","",IF(COUNTIF(InTutoring[[#This Row],[Unit 1 Needed Tutoring]:[Unit 6 Needed Tutoring]],"Yes")&gt;0,"Yes","No"))</f>
        <v/>
      </c>
      <c r="BM36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6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68" spans="1:66" ht="14.25" x14ac:dyDescent="0.2">
      <c r="A368" s="40" t="str">
        <f>StudentInfo[[#This Row],[Student Full Name]]</f>
        <v xml:space="preserve"> </v>
      </c>
      <c r="B36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6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Benchmark]]&lt;=Settings!F372),"Yes","No"))))</f>
        <v/>
      </c>
      <c r="D36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6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6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6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6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6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6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6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6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6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6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6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6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6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6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6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6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6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6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6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6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6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6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6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6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6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6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6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6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6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6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6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6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6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6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6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6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6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6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6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6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68" s="107" t="str">
        <f>IF(InTutoring[[#This Row],[Student Full Name]]=" ","",COUNTIF(InTutoring[[#This Row],[BOY Benchmark]:[Unit 1 Post-Test 5]],"Yes"))</f>
        <v/>
      </c>
      <c r="AT368" s="107" t="str">
        <f>IF(InTutoring[[#This Row],[Student Full Name]]=" ","",COUNTIF(InTutoring[[#This Row],[Unit 1 Assessment]:[Unit 2 Post-Test 5]],"Yes"))</f>
        <v/>
      </c>
      <c r="AU368" s="107" t="str">
        <f>IF(InTutoring[[#This Row],[Student Full Name]]=" ","",COUNTIF(InTutoring[[#This Row],[Unit 2 Assessment]:[Unit 3 Post-Test 5]],"Yes"))</f>
        <v/>
      </c>
      <c r="AV368" s="107" t="str">
        <f>IF(InTutoring[[#This Row],[Student Full Name]]=" ","",COUNTIF(InTutoring[[#This Row],[Unit 3 Assessment]:[Unit 4 Post-Test 5]],"Yes"))</f>
        <v/>
      </c>
      <c r="AW368" s="107" t="str">
        <f>IF(InTutoring[[#This Row],[Student Full Name]]=" ","",COUNTIF(InTutoring[[#This Row],[Unit 4 Assessment]:[Unit 5 Post-Test 5]],"Yes"))</f>
        <v/>
      </c>
      <c r="AX368" s="107" t="str">
        <f>IF(InTutoring[[#This Row],[Student Full Name]]=" ","",COUNTIF(InTutoring[[#This Row],[Unit 5 Assessment]:[Unit 6 Post-Test 5]],"Yes"))</f>
        <v/>
      </c>
      <c r="AY368" s="107" t="str">
        <f>IF(InTutoring[[#This Row],[Student Full Name]]=" ","",IF(InTutoring[[#This Row],[Unit 1 Weeks in Tutoring]]&gt;0,"Yes","No"))</f>
        <v/>
      </c>
      <c r="AZ368" s="107" t="str">
        <f>IF(InTutoring[[#This Row],[Student Full Name]]=" ","",IF(InTutoring[[#This Row],[Unit 2 Weeks in Tutoring]]&gt;0,"Yes","No"))</f>
        <v/>
      </c>
      <c r="BA368" s="107" t="str">
        <f>IF(InTutoring[[#This Row],[Student Full Name]]=" ","",IF(InTutoring[[#This Row],[Unit 3 Weeks in Tutoring]]&gt;0,"Yes","No"))</f>
        <v/>
      </c>
      <c r="BB368" s="107" t="str">
        <f>IF(InTutoring[[#This Row],[Student Full Name]]=" ","",IF(InTutoring[[#This Row],[Unit 4 Weeks in Tutoring]]&gt;0,"Yes","No"))</f>
        <v/>
      </c>
      <c r="BC368" s="107" t="str">
        <f>IF(InTutoring[[#This Row],[Student Full Name]]=" ","",IF(InTutoring[[#This Row],[Unit 5 Weeks in Tutoring]]&gt;0,"Yes","No"))</f>
        <v/>
      </c>
      <c r="BD368" s="107" t="str">
        <f>IF(InTutoring[[#This Row],[Student Full Name]]=" ","",IF(InTutoring[[#This Row],[Unit 6 Weeks in Tutoring]]&gt;0,"Yes","No"))</f>
        <v/>
      </c>
      <c r="BE36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6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6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6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6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6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6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68" s="107" t="str">
        <f>IF(InTutoring[[#This Row],[Student Full Name]]=" ","",IF(COUNTIF(InTutoring[[#This Row],[Unit 1 Needed Tutoring]:[Unit 6 Needed Tutoring]],"Yes")&gt;0,"Yes","No"))</f>
        <v/>
      </c>
      <c r="BM36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6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69" spans="1:66" ht="14.25" x14ac:dyDescent="0.2">
      <c r="A369" s="40" t="str">
        <f>StudentInfo[[#This Row],[Student Full Name]]</f>
        <v xml:space="preserve"> </v>
      </c>
      <c r="B36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6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Benchmark]]&lt;=Settings!F373),"Yes","No"))))</f>
        <v/>
      </c>
      <c r="D36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6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6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6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6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6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6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6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6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6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6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6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6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6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6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6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6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6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6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6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6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6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6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6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6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6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6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6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6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6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6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6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6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6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6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6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6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6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6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6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6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69" s="107" t="str">
        <f>IF(InTutoring[[#This Row],[Student Full Name]]=" ","",COUNTIF(InTutoring[[#This Row],[BOY Benchmark]:[Unit 1 Post-Test 5]],"Yes"))</f>
        <v/>
      </c>
      <c r="AT369" s="107" t="str">
        <f>IF(InTutoring[[#This Row],[Student Full Name]]=" ","",COUNTIF(InTutoring[[#This Row],[Unit 1 Assessment]:[Unit 2 Post-Test 5]],"Yes"))</f>
        <v/>
      </c>
      <c r="AU369" s="107" t="str">
        <f>IF(InTutoring[[#This Row],[Student Full Name]]=" ","",COUNTIF(InTutoring[[#This Row],[Unit 2 Assessment]:[Unit 3 Post-Test 5]],"Yes"))</f>
        <v/>
      </c>
      <c r="AV369" s="107" t="str">
        <f>IF(InTutoring[[#This Row],[Student Full Name]]=" ","",COUNTIF(InTutoring[[#This Row],[Unit 3 Assessment]:[Unit 4 Post-Test 5]],"Yes"))</f>
        <v/>
      </c>
      <c r="AW369" s="107" t="str">
        <f>IF(InTutoring[[#This Row],[Student Full Name]]=" ","",COUNTIF(InTutoring[[#This Row],[Unit 4 Assessment]:[Unit 5 Post-Test 5]],"Yes"))</f>
        <v/>
      </c>
      <c r="AX369" s="107" t="str">
        <f>IF(InTutoring[[#This Row],[Student Full Name]]=" ","",COUNTIF(InTutoring[[#This Row],[Unit 5 Assessment]:[Unit 6 Post-Test 5]],"Yes"))</f>
        <v/>
      </c>
      <c r="AY369" s="107" t="str">
        <f>IF(InTutoring[[#This Row],[Student Full Name]]=" ","",IF(InTutoring[[#This Row],[Unit 1 Weeks in Tutoring]]&gt;0,"Yes","No"))</f>
        <v/>
      </c>
      <c r="AZ369" s="107" t="str">
        <f>IF(InTutoring[[#This Row],[Student Full Name]]=" ","",IF(InTutoring[[#This Row],[Unit 2 Weeks in Tutoring]]&gt;0,"Yes","No"))</f>
        <v/>
      </c>
      <c r="BA369" s="107" t="str">
        <f>IF(InTutoring[[#This Row],[Student Full Name]]=" ","",IF(InTutoring[[#This Row],[Unit 3 Weeks in Tutoring]]&gt;0,"Yes","No"))</f>
        <v/>
      </c>
      <c r="BB369" s="107" t="str">
        <f>IF(InTutoring[[#This Row],[Student Full Name]]=" ","",IF(InTutoring[[#This Row],[Unit 4 Weeks in Tutoring]]&gt;0,"Yes","No"))</f>
        <v/>
      </c>
      <c r="BC369" s="107" t="str">
        <f>IF(InTutoring[[#This Row],[Student Full Name]]=" ","",IF(InTutoring[[#This Row],[Unit 5 Weeks in Tutoring]]&gt;0,"Yes","No"))</f>
        <v/>
      </c>
      <c r="BD369" s="107" t="str">
        <f>IF(InTutoring[[#This Row],[Student Full Name]]=" ","",IF(InTutoring[[#This Row],[Unit 6 Weeks in Tutoring]]&gt;0,"Yes","No"))</f>
        <v/>
      </c>
      <c r="BE36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6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6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6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6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6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6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69" s="107" t="str">
        <f>IF(InTutoring[[#This Row],[Student Full Name]]=" ","",IF(COUNTIF(InTutoring[[#This Row],[Unit 1 Needed Tutoring]:[Unit 6 Needed Tutoring]],"Yes")&gt;0,"Yes","No"))</f>
        <v/>
      </c>
      <c r="BM36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6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70" spans="1:66" ht="14.25" x14ac:dyDescent="0.2">
      <c r="A370" s="40" t="str">
        <f>StudentInfo[[#This Row],[Student Full Name]]</f>
        <v xml:space="preserve"> </v>
      </c>
      <c r="B37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7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Benchmark]]&lt;=Settings!F374),"Yes","No"))))</f>
        <v/>
      </c>
      <c r="D37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7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7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7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7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7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7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7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7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7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7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7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7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7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7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7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7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7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7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7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7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7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7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7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7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7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7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7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7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7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7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7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7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7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7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7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7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7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7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7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7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70" s="107" t="str">
        <f>IF(InTutoring[[#This Row],[Student Full Name]]=" ","",COUNTIF(InTutoring[[#This Row],[BOY Benchmark]:[Unit 1 Post-Test 5]],"Yes"))</f>
        <v/>
      </c>
      <c r="AT370" s="107" t="str">
        <f>IF(InTutoring[[#This Row],[Student Full Name]]=" ","",COUNTIF(InTutoring[[#This Row],[Unit 1 Assessment]:[Unit 2 Post-Test 5]],"Yes"))</f>
        <v/>
      </c>
      <c r="AU370" s="107" t="str">
        <f>IF(InTutoring[[#This Row],[Student Full Name]]=" ","",COUNTIF(InTutoring[[#This Row],[Unit 2 Assessment]:[Unit 3 Post-Test 5]],"Yes"))</f>
        <v/>
      </c>
      <c r="AV370" s="107" t="str">
        <f>IF(InTutoring[[#This Row],[Student Full Name]]=" ","",COUNTIF(InTutoring[[#This Row],[Unit 3 Assessment]:[Unit 4 Post-Test 5]],"Yes"))</f>
        <v/>
      </c>
      <c r="AW370" s="107" t="str">
        <f>IF(InTutoring[[#This Row],[Student Full Name]]=" ","",COUNTIF(InTutoring[[#This Row],[Unit 4 Assessment]:[Unit 5 Post-Test 5]],"Yes"))</f>
        <v/>
      </c>
      <c r="AX370" s="107" t="str">
        <f>IF(InTutoring[[#This Row],[Student Full Name]]=" ","",COUNTIF(InTutoring[[#This Row],[Unit 5 Assessment]:[Unit 6 Post-Test 5]],"Yes"))</f>
        <v/>
      </c>
      <c r="AY370" s="107" t="str">
        <f>IF(InTutoring[[#This Row],[Student Full Name]]=" ","",IF(InTutoring[[#This Row],[Unit 1 Weeks in Tutoring]]&gt;0,"Yes","No"))</f>
        <v/>
      </c>
      <c r="AZ370" s="107" t="str">
        <f>IF(InTutoring[[#This Row],[Student Full Name]]=" ","",IF(InTutoring[[#This Row],[Unit 2 Weeks in Tutoring]]&gt;0,"Yes","No"))</f>
        <v/>
      </c>
      <c r="BA370" s="107" t="str">
        <f>IF(InTutoring[[#This Row],[Student Full Name]]=" ","",IF(InTutoring[[#This Row],[Unit 3 Weeks in Tutoring]]&gt;0,"Yes","No"))</f>
        <v/>
      </c>
      <c r="BB370" s="107" t="str">
        <f>IF(InTutoring[[#This Row],[Student Full Name]]=" ","",IF(InTutoring[[#This Row],[Unit 4 Weeks in Tutoring]]&gt;0,"Yes","No"))</f>
        <v/>
      </c>
      <c r="BC370" s="107" t="str">
        <f>IF(InTutoring[[#This Row],[Student Full Name]]=" ","",IF(InTutoring[[#This Row],[Unit 5 Weeks in Tutoring]]&gt;0,"Yes","No"))</f>
        <v/>
      </c>
      <c r="BD370" s="107" t="str">
        <f>IF(InTutoring[[#This Row],[Student Full Name]]=" ","",IF(InTutoring[[#This Row],[Unit 6 Weeks in Tutoring]]&gt;0,"Yes","No"))</f>
        <v/>
      </c>
      <c r="BE37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7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7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7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7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7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7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70" s="107" t="str">
        <f>IF(InTutoring[[#This Row],[Student Full Name]]=" ","",IF(COUNTIF(InTutoring[[#This Row],[Unit 1 Needed Tutoring]:[Unit 6 Needed Tutoring]],"Yes")&gt;0,"Yes","No"))</f>
        <v/>
      </c>
      <c r="BM37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7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71" spans="1:66" ht="14.25" x14ac:dyDescent="0.2">
      <c r="A371" s="40" t="str">
        <f>StudentInfo[[#This Row],[Student Full Name]]</f>
        <v xml:space="preserve"> </v>
      </c>
      <c r="B37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7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Benchmark]]&lt;=Settings!F375),"Yes","No"))))</f>
        <v/>
      </c>
      <c r="D37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7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7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7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7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7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7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7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7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7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7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7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7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7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7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7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7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7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7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7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7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7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7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7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7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7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7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7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7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7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7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7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7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7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7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7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7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7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7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7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7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71" s="107" t="str">
        <f>IF(InTutoring[[#This Row],[Student Full Name]]=" ","",COUNTIF(InTutoring[[#This Row],[BOY Benchmark]:[Unit 1 Post-Test 5]],"Yes"))</f>
        <v/>
      </c>
      <c r="AT371" s="107" t="str">
        <f>IF(InTutoring[[#This Row],[Student Full Name]]=" ","",COUNTIF(InTutoring[[#This Row],[Unit 1 Assessment]:[Unit 2 Post-Test 5]],"Yes"))</f>
        <v/>
      </c>
      <c r="AU371" s="107" t="str">
        <f>IF(InTutoring[[#This Row],[Student Full Name]]=" ","",COUNTIF(InTutoring[[#This Row],[Unit 2 Assessment]:[Unit 3 Post-Test 5]],"Yes"))</f>
        <v/>
      </c>
      <c r="AV371" s="107" t="str">
        <f>IF(InTutoring[[#This Row],[Student Full Name]]=" ","",COUNTIF(InTutoring[[#This Row],[Unit 3 Assessment]:[Unit 4 Post-Test 5]],"Yes"))</f>
        <v/>
      </c>
      <c r="AW371" s="107" t="str">
        <f>IF(InTutoring[[#This Row],[Student Full Name]]=" ","",COUNTIF(InTutoring[[#This Row],[Unit 4 Assessment]:[Unit 5 Post-Test 5]],"Yes"))</f>
        <v/>
      </c>
      <c r="AX371" s="107" t="str">
        <f>IF(InTutoring[[#This Row],[Student Full Name]]=" ","",COUNTIF(InTutoring[[#This Row],[Unit 5 Assessment]:[Unit 6 Post-Test 5]],"Yes"))</f>
        <v/>
      </c>
      <c r="AY371" s="107" t="str">
        <f>IF(InTutoring[[#This Row],[Student Full Name]]=" ","",IF(InTutoring[[#This Row],[Unit 1 Weeks in Tutoring]]&gt;0,"Yes","No"))</f>
        <v/>
      </c>
      <c r="AZ371" s="107" t="str">
        <f>IF(InTutoring[[#This Row],[Student Full Name]]=" ","",IF(InTutoring[[#This Row],[Unit 2 Weeks in Tutoring]]&gt;0,"Yes","No"))</f>
        <v/>
      </c>
      <c r="BA371" s="107" t="str">
        <f>IF(InTutoring[[#This Row],[Student Full Name]]=" ","",IF(InTutoring[[#This Row],[Unit 3 Weeks in Tutoring]]&gt;0,"Yes","No"))</f>
        <v/>
      </c>
      <c r="BB371" s="107" t="str">
        <f>IF(InTutoring[[#This Row],[Student Full Name]]=" ","",IF(InTutoring[[#This Row],[Unit 4 Weeks in Tutoring]]&gt;0,"Yes","No"))</f>
        <v/>
      </c>
      <c r="BC371" s="107" t="str">
        <f>IF(InTutoring[[#This Row],[Student Full Name]]=" ","",IF(InTutoring[[#This Row],[Unit 5 Weeks in Tutoring]]&gt;0,"Yes","No"))</f>
        <v/>
      </c>
      <c r="BD371" s="107" t="str">
        <f>IF(InTutoring[[#This Row],[Student Full Name]]=" ","",IF(InTutoring[[#This Row],[Unit 6 Weeks in Tutoring]]&gt;0,"Yes","No"))</f>
        <v/>
      </c>
      <c r="BE37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7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7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7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7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7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7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71" s="107" t="str">
        <f>IF(InTutoring[[#This Row],[Student Full Name]]=" ","",IF(COUNTIF(InTutoring[[#This Row],[Unit 1 Needed Tutoring]:[Unit 6 Needed Tutoring]],"Yes")&gt;0,"Yes","No"))</f>
        <v/>
      </c>
      <c r="BM37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7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72" spans="1:66" ht="14.25" x14ac:dyDescent="0.2">
      <c r="A372" s="40" t="str">
        <f>StudentInfo[[#This Row],[Student Full Name]]</f>
        <v xml:space="preserve"> </v>
      </c>
      <c r="B37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7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Benchmark]]&lt;=Settings!F376),"Yes","No"))))</f>
        <v/>
      </c>
      <c r="D37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7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7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7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7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7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7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7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7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7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7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7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7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7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7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7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7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7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7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7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7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7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7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7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7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7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7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7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7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7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7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7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7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7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7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7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7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7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7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7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7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72" s="107" t="str">
        <f>IF(InTutoring[[#This Row],[Student Full Name]]=" ","",COUNTIF(InTutoring[[#This Row],[BOY Benchmark]:[Unit 1 Post-Test 5]],"Yes"))</f>
        <v/>
      </c>
      <c r="AT372" s="107" t="str">
        <f>IF(InTutoring[[#This Row],[Student Full Name]]=" ","",COUNTIF(InTutoring[[#This Row],[Unit 1 Assessment]:[Unit 2 Post-Test 5]],"Yes"))</f>
        <v/>
      </c>
      <c r="AU372" s="107" t="str">
        <f>IF(InTutoring[[#This Row],[Student Full Name]]=" ","",COUNTIF(InTutoring[[#This Row],[Unit 2 Assessment]:[Unit 3 Post-Test 5]],"Yes"))</f>
        <v/>
      </c>
      <c r="AV372" s="107" t="str">
        <f>IF(InTutoring[[#This Row],[Student Full Name]]=" ","",COUNTIF(InTutoring[[#This Row],[Unit 3 Assessment]:[Unit 4 Post-Test 5]],"Yes"))</f>
        <v/>
      </c>
      <c r="AW372" s="107" t="str">
        <f>IF(InTutoring[[#This Row],[Student Full Name]]=" ","",COUNTIF(InTutoring[[#This Row],[Unit 4 Assessment]:[Unit 5 Post-Test 5]],"Yes"))</f>
        <v/>
      </c>
      <c r="AX372" s="107" t="str">
        <f>IF(InTutoring[[#This Row],[Student Full Name]]=" ","",COUNTIF(InTutoring[[#This Row],[Unit 5 Assessment]:[Unit 6 Post-Test 5]],"Yes"))</f>
        <v/>
      </c>
      <c r="AY372" s="107" t="str">
        <f>IF(InTutoring[[#This Row],[Student Full Name]]=" ","",IF(InTutoring[[#This Row],[Unit 1 Weeks in Tutoring]]&gt;0,"Yes","No"))</f>
        <v/>
      </c>
      <c r="AZ372" s="107" t="str">
        <f>IF(InTutoring[[#This Row],[Student Full Name]]=" ","",IF(InTutoring[[#This Row],[Unit 2 Weeks in Tutoring]]&gt;0,"Yes","No"))</f>
        <v/>
      </c>
      <c r="BA372" s="107" t="str">
        <f>IF(InTutoring[[#This Row],[Student Full Name]]=" ","",IF(InTutoring[[#This Row],[Unit 3 Weeks in Tutoring]]&gt;0,"Yes","No"))</f>
        <v/>
      </c>
      <c r="BB372" s="107" t="str">
        <f>IF(InTutoring[[#This Row],[Student Full Name]]=" ","",IF(InTutoring[[#This Row],[Unit 4 Weeks in Tutoring]]&gt;0,"Yes","No"))</f>
        <v/>
      </c>
      <c r="BC372" s="107" t="str">
        <f>IF(InTutoring[[#This Row],[Student Full Name]]=" ","",IF(InTutoring[[#This Row],[Unit 5 Weeks in Tutoring]]&gt;0,"Yes","No"))</f>
        <v/>
      </c>
      <c r="BD372" s="107" t="str">
        <f>IF(InTutoring[[#This Row],[Student Full Name]]=" ","",IF(InTutoring[[#This Row],[Unit 6 Weeks in Tutoring]]&gt;0,"Yes","No"))</f>
        <v/>
      </c>
      <c r="BE37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7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7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7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7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7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7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72" s="107" t="str">
        <f>IF(InTutoring[[#This Row],[Student Full Name]]=" ","",IF(COUNTIF(InTutoring[[#This Row],[Unit 1 Needed Tutoring]:[Unit 6 Needed Tutoring]],"Yes")&gt;0,"Yes","No"))</f>
        <v/>
      </c>
      <c r="BM37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7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73" spans="1:66" ht="14.25" x14ac:dyDescent="0.2">
      <c r="A373" s="40" t="str">
        <f>StudentInfo[[#This Row],[Student Full Name]]</f>
        <v xml:space="preserve"> </v>
      </c>
      <c r="B37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7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Benchmark]]&lt;=Settings!F377),"Yes","No"))))</f>
        <v/>
      </c>
      <c r="D37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7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7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7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7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7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7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7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7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7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7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7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7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7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7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7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7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7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7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7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7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7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7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7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7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7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7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7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7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7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7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7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7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7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7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7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7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7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7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7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7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73" s="107" t="str">
        <f>IF(InTutoring[[#This Row],[Student Full Name]]=" ","",COUNTIF(InTutoring[[#This Row],[BOY Benchmark]:[Unit 1 Post-Test 5]],"Yes"))</f>
        <v/>
      </c>
      <c r="AT373" s="107" t="str">
        <f>IF(InTutoring[[#This Row],[Student Full Name]]=" ","",COUNTIF(InTutoring[[#This Row],[Unit 1 Assessment]:[Unit 2 Post-Test 5]],"Yes"))</f>
        <v/>
      </c>
      <c r="AU373" s="107" t="str">
        <f>IF(InTutoring[[#This Row],[Student Full Name]]=" ","",COUNTIF(InTutoring[[#This Row],[Unit 2 Assessment]:[Unit 3 Post-Test 5]],"Yes"))</f>
        <v/>
      </c>
      <c r="AV373" s="107" t="str">
        <f>IF(InTutoring[[#This Row],[Student Full Name]]=" ","",COUNTIF(InTutoring[[#This Row],[Unit 3 Assessment]:[Unit 4 Post-Test 5]],"Yes"))</f>
        <v/>
      </c>
      <c r="AW373" s="107" t="str">
        <f>IF(InTutoring[[#This Row],[Student Full Name]]=" ","",COUNTIF(InTutoring[[#This Row],[Unit 4 Assessment]:[Unit 5 Post-Test 5]],"Yes"))</f>
        <v/>
      </c>
      <c r="AX373" s="107" t="str">
        <f>IF(InTutoring[[#This Row],[Student Full Name]]=" ","",COUNTIF(InTutoring[[#This Row],[Unit 5 Assessment]:[Unit 6 Post-Test 5]],"Yes"))</f>
        <v/>
      </c>
      <c r="AY373" s="107" t="str">
        <f>IF(InTutoring[[#This Row],[Student Full Name]]=" ","",IF(InTutoring[[#This Row],[Unit 1 Weeks in Tutoring]]&gt;0,"Yes","No"))</f>
        <v/>
      </c>
      <c r="AZ373" s="107" t="str">
        <f>IF(InTutoring[[#This Row],[Student Full Name]]=" ","",IF(InTutoring[[#This Row],[Unit 2 Weeks in Tutoring]]&gt;0,"Yes","No"))</f>
        <v/>
      </c>
      <c r="BA373" s="107" t="str">
        <f>IF(InTutoring[[#This Row],[Student Full Name]]=" ","",IF(InTutoring[[#This Row],[Unit 3 Weeks in Tutoring]]&gt;0,"Yes","No"))</f>
        <v/>
      </c>
      <c r="BB373" s="107" t="str">
        <f>IF(InTutoring[[#This Row],[Student Full Name]]=" ","",IF(InTutoring[[#This Row],[Unit 4 Weeks in Tutoring]]&gt;0,"Yes","No"))</f>
        <v/>
      </c>
      <c r="BC373" s="107" t="str">
        <f>IF(InTutoring[[#This Row],[Student Full Name]]=" ","",IF(InTutoring[[#This Row],[Unit 5 Weeks in Tutoring]]&gt;0,"Yes","No"))</f>
        <v/>
      </c>
      <c r="BD373" s="107" t="str">
        <f>IF(InTutoring[[#This Row],[Student Full Name]]=" ","",IF(InTutoring[[#This Row],[Unit 6 Weeks in Tutoring]]&gt;0,"Yes","No"))</f>
        <v/>
      </c>
      <c r="BE37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7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7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7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7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7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7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73" s="107" t="str">
        <f>IF(InTutoring[[#This Row],[Student Full Name]]=" ","",IF(COUNTIF(InTutoring[[#This Row],[Unit 1 Needed Tutoring]:[Unit 6 Needed Tutoring]],"Yes")&gt;0,"Yes","No"))</f>
        <v/>
      </c>
      <c r="BM37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7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74" spans="1:66" ht="14.25" x14ac:dyDescent="0.2">
      <c r="A374" s="40" t="str">
        <f>StudentInfo[[#This Row],[Student Full Name]]</f>
        <v xml:space="preserve"> </v>
      </c>
      <c r="B37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7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Benchmark]]&lt;=Settings!F378),"Yes","No"))))</f>
        <v/>
      </c>
      <c r="D37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7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7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7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7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7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7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7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7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7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7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7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7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7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7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7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7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7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7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7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7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7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7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7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7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7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7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7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7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7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7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7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7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7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7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7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7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7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7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7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7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74" s="107" t="str">
        <f>IF(InTutoring[[#This Row],[Student Full Name]]=" ","",COUNTIF(InTutoring[[#This Row],[BOY Benchmark]:[Unit 1 Post-Test 5]],"Yes"))</f>
        <v/>
      </c>
      <c r="AT374" s="107" t="str">
        <f>IF(InTutoring[[#This Row],[Student Full Name]]=" ","",COUNTIF(InTutoring[[#This Row],[Unit 1 Assessment]:[Unit 2 Post-Test 5]],"Yes"))</f>
        <v/>
      </c>
      <c r="AU374" s="107" t="str">
        <f>IF(InTutoring[[#This Row],[Student Full Name]]=" ","",COUNTIF(InTutoring[[#This Row],[Unit 2 Assessment]:[Unit 3 Post-Test 5]],"Yes"))</f>
        <v/>
      </c>
      <c r="AV374" s="107" t="str">
        <f>IF(InTutoring[[#This Row],[Student Full Name]]=" ","",COUNTIF(InTutoring[[#This Row],[Unit 3 Assessment]:[Unit 4 Post-Test 5]],"Yes"))</f>
        <v/>
      </c>
      <c r="AW374" s="107" t="str">
        <f>IF(InTutoring[[#This Row],[Student Full Name]]=" ","",COUNTIF(InTutoring[[#This Row],[Unit 4 Assessment]:[Unit 5 Post-Test 5]],"Yes"))</f>
        <v/>
      </c>
      <c r="AX374" s="107" t="str">
        <f>IF(InTutoring[[#This Row],[Student Full Name]]=" ","",COUNTIF(InTutoring[[#This Row],[Unit 5 Assessment]:[Unit 6 Post-Test 5]],"Yes"))</f>
        <v/>
      </c>
      <c r="AY374" s="107" t="str">
        <f>IF(InTutoring[[#This Row],[Student Full Name]]=" ","",IF(InTutoring[[#This Row],[Unit 1 Weeks in Tutoring]]&gt;0,"Yes","No"))</f>
        <v/>
      </c>
      <c r="AZ374" s="107" t="str">
        <f>IF(InTutoring[[#This Row],[Student Full Name]]=" ","",IF(InTutoring[[#This Row],[Unit 2 Weeks in Tutoring]]&gt;0,"Yes","No"))</f>
        <v/>
      </c>
      <c r="BA374" s="107" t="str">
        <f>IF(InTutoring[[#This Row],[Student Full Name]]=" ","",IF(InTutoring[[#This Row],[Unit 3 Weeks in Tutoring]]&gt;0,"Yes","No"))</f>
        <v/>
      </c>
      <c r="BB374" s="107" t="str">
        <f>IF(InTutoring[[#This Row],[Student Full Name]]=" ","",IF(InTutoring[[#This Row],[Unit 4 Weeks in Tutoring]]&gt;0,"Yes","No"))</f>
        <v/>
      </c>
      <c r="BC374" s="107" t="str">
        <f>IF(InTutoring[[#This Row],[Student Full Name]]=" ","",IF(InTutoring[[#This Row],[Unit 5 Weeks in Tutoring]]&gt;0,"Yes","No"))</f>
        <v/>
      </c>
      <c r="BD374" s="107" t="str">
        <f>IF(InTutoring[[#This Row],[Student Full Name]]=" ","",IF(InTutoring[[#This Row],[Unit 6 Weeks in Tutoring]]&gt;0,"Yes","No"))</f>
        <v/>
      </c>
      <c r="BE37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7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7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7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7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7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7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74" s="107" t="str">
        <f>IF(InTutoring[[#This Row],[Student Full Name]]=" ","",IF(COUNTIF(InTutoring[[#This Row],[Unit 1 Needed Tutoring]:[Unit 6 Needed Tutoring]],"Yes")&gt;0,"Yes","No"))</f>
        <v/>
      </c>
      <c r="BM37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7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75" spans="1:66" ht="14.25" x14ac:dyDescent="0.2">
      <c r="A375" s="40" t="str">
        <f>StudentInfo[[#This Row],[Student Full Name]]</f>
        <v xml:space="preserve"> </v>
      </c>
      <c r="B37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7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Benchmark]]&lt;=Settings!F379),"Yes","No"))))</f>
        <v/>
      </c>
      <c r="D37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7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7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7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7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7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7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7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7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7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7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7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7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7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7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7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7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7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7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7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7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7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7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7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7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7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7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7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7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7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7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7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7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7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7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7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7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7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7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7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7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75" s="107" t="str">
        <f>IF(InTutoring[[#This Row],[Student Full Name]]=" ","",COUNTIF(InTutoring[[#This Row],[BOY Benchmark]:[Unit 1 Post-Test 5]],"Yes"))</f>
        <v/>
      </c>
      <c r="AT375" s="107" t="str">
        <f>IF(InTutoring[[#This Row],[Student Full Name]]=" ","",COUNTIF(InTutoring[[#This Row],[Unit 1 Assessment]:[Unit 2 Post-Test 5]],"Yes"))</f>
        <v/>
      </c>
      <c r="AU375" s="107" t="str">
        <f>IF(InTutoring[[#This Row],[Student Full Name]]=" ","",COUNTIF(InTutoring[[#This Row],[Unit 2 Assessment]:[Unit 3 Post-Test 5]],"Yes"))</f>
        <v/>
      </c>
      <c r="AV375" s="107" t="str">
        <f>IF(InTutoring[[#This Row],[Student Full Name]]=" ","",COUNTIF(InTutoring[[#This Row],[Unit 3 Assessment]:[Unit 4 Post-Test 5]],"Yes"))</f>
        <v/>
      </c>
      <c r="AW375" s="107" t="str">
        <f>IF(InTutoring[[#This Row],[Student Full Name]]=" ","",COUNTIF(InTutoring[[#This Row],[Unit 4 Assessment]:[Unit 5 Post-Test 5]],"Yes"))</f>
        <v/>
      </c>
      <c r="AX375" s="107" t="str">
        <f>IF(InTutoring[[#This Row],[Student Full Name]]=" ","",COUNTIF(InTutoring[[#This Row],[Unit 5 Assessment]:[Unit 6 Post-Test 5]],"Yes"))</f>
        <v/>
      </c>
      <c r="AY375" s="107" t="str">
        <f>IF(InTutoring[[#This Row],[Student Full Name]]=" ","",IF(InTutoring[[#This Row],[Unit 1 Weeks in Tutoring]]&gt;0,"Yes","No"))</f>
        <v/>
      </c>
      <c r="AZ375" s="107" t="str">
        <f>IF(InTutoring[[#This Row],[Student Full Name]]=" ","",IF(InTutoring[[#This Row],[Unit 2 Weeks in Tutoring]]&gt;0,"Yes","No"))</f>
        <v/>
      </c>
      <c r="BA375" s="107" t="str">
        <f>IF(InTutoring[[#This Row],[Student Full Name]]=" ","",IF(InTutoring[[#This Row],[Unit 3 Weeks in Tutoring]]&gt;0,"Yes","No"))</f>
        <v/>
      </c>
      <c r="BB375" s="107" t="str">
        <f>IF(InTutoring[[#This Row],[Student Full Name]]=" ","",IF(InTutoring[[#This Row],[Unit 4 Weeks in Tutoring]]&gt;0,"Yes","No"))</f>
        <v/>
      </c>
      <c r="BC375" s="107" t="str">
        <f>IF(InTutoring[[#This Row],[Student Full Name]]=" ","",IF(InTutoring[[#This Row],[Unit 5 Weeks in Tutoring]]&gt;0,"Yes","No"))</f>
        <v/>
      </c>
      <c r="BD375" s="107" t="str">
        <f>IF(InTutoring[[#This Row],[Student Full Name]]=" ","",IF(InTutoring[[#This Row],[Unit 6 Weeks in Tutoring]]&gt;0,"Yes","No"))</f>
        <v/>
      </c>
      <c r="BE37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7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7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7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7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7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7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75" s="107" t="str">
        <f>IF(InTutoring[[#This Row],[Student Full Name]]=" ","",IF(COUNTIF(InTutoring[[#This Row],[Unit 1 Needed Tutoring]:[Unit 6 Needed Tutoring]],"Yes")&gt;0,"Yes","No"))</f>
        <v/>
      </c>
      <c r="BM37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7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76" spans="1:66" ht="14.25" x14ac:dyDescent="0.2">
      <c r="A376" s="40" t="str">
        <f>StudentInfo[[#This Row],[Student Full Name]]</f>
        <v xml:space="preserve"> </v>
      </c>
      <c r="B37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7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Benchmark]]&lt;=Settings!F380),"Yes","No"))))</f>
        <v/>
      </c>
      <c r="D37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7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7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7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7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7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7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7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7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7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7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7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7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7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7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7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7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7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7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7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7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7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7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7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7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7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7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7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7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7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7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7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7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7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7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7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7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7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7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7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7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76" s="107" t="str">
        <f>IF(InTutoring[[#This Row],[Student Full Name]]=" ","",COUNTIF(InTutoring[[#This Row],[BOY Benchmark]:[Unit 1 Post-Test 5]],"Yes"))</f>
        <v/>
      </c>
      <c r="AT376" s="107" t="str">
        <f>IF(InTutoring[[#This Row],[Student Full Name]]=" ","",COUNTIF(InTutoring[[#This Row],[Unit 1 Assessment]:[Unit 2 Post-Test 5]],"Yes"))</f>
        <v/>
      </c>
      <c r="AU376" s="107" t="str">
        <f>IF(InTutoring[[#This Row],[Student Full Name]]=" ","",COUNTIF(InTutoring[[#This Row],[Unit 2 Assessment]:[Unit 3 Post-Test 5]],"Yes"))</f>
        <v/>
      </c>
      <c r="AV376" s="107" t="str">
        <f>IF(InTutoring[[#This Row],[Student Full Name]]=" ","",COUNTIF(InTutoring[[#This Row],[Unit 3 Assessment]:[Unit 4 Post-Test 5]],"Yes"))</f>
        <v/>
      </c>
      <c r="AW376" s="107" t="str">
        <f>IF(InTutoring[[#This Row],[Student Full Name]]=" ","",COUNTIF(InTutoring[[#This Row],[Unit 4 Assessment]:[Unit 5 Post-Test 5]],"Yes"))</f>
        <v/>
      </c>
      <c r="AX376" s="107" t="str">
        <f>IF(InTutoring[[#This Row],[Student Full Name]]=" ","",COUNTIF(InTutoring[[#This Row],[Unit 5 Assessment]:[Unit 6 Post-Test 5]],"Yes"))</f>
        <v/>
      </c>
      <c r="AY376" s="107" t="str">
        <f>IF(InTutoring[[#This Row],[Student Full Name]]=" ","",IF(InTutoring[[#This Row],[Unit 1 Weeks in Tutoring]]&gt;0,"Yes","No"))</f>
        <v/>
      </c>
      <c r="AZ376" s="107" t="str">
        <f>IF(InTutoring[[#This Row],[Student Full Name]]=" ","",IF(InTutoring[[#This Row],[Unit 2 Weeks in Tutoring]]&gt;0,"Yes","No"))</f>
        <v/>
      </c>
      <c r="BA376" s="107" t="str">
        <f>IF(InTutoring[[#This Row],[Student Full Name]]=" ","",IF(InTutoring[[#This Row],[Unit 3 Weeks in Tutoring]]&gt;0,"Yes","No"))</f>
        <v/>
      </c>
      <c r="BB376" s="107" t="str">
        <f>IF(InTutoring[[#This Row],[Student Full Name]]=" ","",IF(InTutoring[[#This Row],[Unit 4 Weeks in Tutoring]]&gt;0,"Yes","No"))</f>
        <v/>
      </c>
      <c r="BC376" s="107" t="str">
        <f>IF(InTutoring[[#This Row],[Student Full Name]]=" ","",IF(InTutoring[[#This Row],[Unit 5 Weeks in Tutoring]]&gt;0,"Yes","No"))</f>
        <v/>
      </c>
      <c r="BD376" s="107" t="str">
        <f>IF(InTutoring[[#This Row],[Student Full Name]]=" ","",IF(InTutoring[[#This Row],[Unit 6 Weeks in Tutoring]]&gt;0,"Yes","No"))</f>
        <v/>
      </c>
      <c r="BE37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7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7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7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7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7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7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76" s="107" t="str">
        <f>IF(InTutoring[[#This Row],[Student Full Name]]=" ","",IF(COUNTIF(InTutoring[[#This Row],[Unit 1 Needed Tutoring]:[Unit 6 Needed Tutoring]],"Yes")&gt;0,"Yes","No"))</f>
        <v/>
      </c>
      <c r="BM37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7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77" spans="1:66" ht="14.25" x14ac:dyDescent="0.2">
      <c r="A377" s="40" t="str">
        <f>StudentInfo[[#This Row],[Student Full Name]]</f>
        <v xml:space="preserve"> </v>
      </c>
      <c r="B37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7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Benchmark]]&lt;=Settings!F381),"Yes","No"))))</f>
        <v/>
      </c>
      <c r="D37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7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7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7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7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7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7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7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7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7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7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7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7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7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7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7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7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7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7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7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7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7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7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7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7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7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7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7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7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7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7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7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7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7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7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7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7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7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7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7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7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77" s="107" t="str">
        <f>IF(InTutoring[[#This Row],[Student Full Name]]=" ","",COUNTIF(InTutoring[[#This Row],[BOY Benchmark]:[Unit 1 Post-Test 5]],"Yes"))</f>
        <v/>
      </c>
      <c r="AT377" s="107" t="str">
        <f>IF(InTutoring[[#This Row],[Student Full Name]]=" ","",COUNTIF(InTutoring[[#This Row],[Unit 1 Assessment]:[Unit 2 Post-Test 5]],"Yes"))</f>
        <v/>
      </c>
      <c r="AU377" s="107" t="str">
        <f>IF(InTutoring[[#This Row],[Student Full Name]]=" ","",COUNTIF(InTutoring[[#This Row],[Unit 2 Assessment]:[Unit 3 Post-Test 5]],"Yes"))</f>
        <v/>
      </c>
      <c r="AV377" s="107" t="str">
        <f>IF(InTutoring[[#This Row],[Student Full Name]]=" ","",COUNTIF(InTutoring[[#This Row],[Unit 3 Assessment]:[Unit 4 Post-Test 5]],"Yes"))</f>
        <v/>
      </c>
      <c r="AW377" s="107" t="str">
        <f>IF(InTutoring[[#This Row],[Student Full Name]]=" ","",COUNTIF(InTutoring[[#This Row],[Unit 4 Assessment]:[Unit 5 Post-Test 5]],"Yes"))</f>
        <v/>
      </c>
      <c r="AX377" s="107" t="str">
        <f>IF(InTutoring[[#This Row],[Student Full Name]]=" ","",COUNTIF(InTutoring[[#This Row],[Unit 5 Assessment]:[Unit 6 Post-Test 5]],"Yes"))</f>
        <v/>
      </c>
      <c r="AY377" s="107" t="str">
        <f>IF(InTutoring[[#This Row],[Student Full Name]]=" ","",IF(InTutoring[[#This Row],[Unit 1 Weeks in Tutoring]]&gt;0,"Yes","No"))</f>
        <v/>
      </c>
      <c r="AZ377" s="107" t="str">
        <f>IF(InTutoring[[#This Row],[Student Full Name]]=" ","",IF(InTutoring[[#This Row],[Unit 2 Weeks in Tutoring]]&gt;0,"Yes","No"))</f>
        <v/>
      </c>
      <c r="BA377" s="107" t="str">
        <f>IF(InTutoring[[#This Row],[Student Full Name]]=" ","",IF(InTutoring[[#This Row],[Unit 3 Weeks in Tutoring]]&gt;0,"Yes","No"))</f>
        <v/>
      </c>
      <c r="BB377" s="107" t="str">
        <f>IF(InTutoring[[#This Row],[Student Full Name]]=" ","",IF(InTutoring[[#This Row],[Unit 4 Weeks in Tutoring]]&gt;0,"Yes","No"))</f>
        <v/>
      </c>
      <c r="BC377" s="107" t="str">
        <f>IF(InTutoring[[#This Row],[Student Full Name]]=" ","",IF(InTutoring[[#This Row],[Unit 5 Weeks in Tutoring]]&gt;0,"Yes","No"))</f>
        <v/>
      </c>
      <c r="BD377" s="107" t="str">
        <f>IF(InTutoring[[#This Row],[Student Full Name]]=" ","",IF(InTutoring[[#This Row],[Unit 6 Weeks in Tutoring]]&gt;0,"Yes","No"))</f>
        <v/>
      </c>
      <c r="BE37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7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7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7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7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7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7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77" s="107" t="str">
        <f>IF(InTutoring[[#This Row],[Student Full Name]]=" ","",IF(COUNTIF(InTutoring[[#This Row],[Unit 1 Needed Tutoring]:[Unit 6 Needed Tutoring]],"Yes")&gt;0,"Yes","No"))</f>
        <v/>
      </c>
      <c r="BM37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7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78" spans="1:66" ht="14.25" x14ac:dyDescent="0.2">
      <c r="A378" s="40" t="str">
        <f>StudentInfo[[#This Row],[Student Full Name]]</f>
        <v xml:space="preserve"> </v>
      </c>
      <c r="B37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7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Benchmark]]&lt;=Settings!F382),"Yes","No"))))</f>
        <v/>
      </c>
      <c r="D37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7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7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7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7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7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7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7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7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7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7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7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7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7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7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7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7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7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7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7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7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7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7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7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7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7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7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7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7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7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7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7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7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7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7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7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7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7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7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7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7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78" s="107" t="str">
        <f>IF(InTutoring[[#This Row],[Student Full Name]]=" ","",COUNTIF(InTutoring[[#This Row],[BOY Benchmark]:[Unit 1 Post-Test 5]],"Yes"))</f>
        <v/>
      </c>
      <c r="AT378" s="107" t="str">
        <f>IF(InTutoring[[#This Row],[Student Full Name]]=" ","",COUNTIF(InTutoring[[#This Row],[Unit 1 Assessment]:[Unit 2 Post-Test 5]],"Yes"))</f>
        <v/>
      </c>
      <c r="AU378" s="107" t="str">
        <f>IF(InTutoring[[#This Row],[Student Full Name]]=" ","",COUNTIF(InTutoring[[#This Row],[Unit 2 Assessment]:[Unit 3 Post-Test 5]],"Yes"))</f>
        <v/>
      </c>
      <c r="AV378" s="107" t="str">
        <f>IF(InTutoring[[#This Row],[Student Full Name]]=" ","",COUNTIF(InTutoring[[#This Row],[Unit 3 Assessment]:[Unit 4 Post-Test 5]],"Yes"))</f>
        <v/>
      </c>
      <c r="AW378" s="107" t="str">
        <f>IF(InTutoring[[#This Row],[Student Full Name]]=" ","",COUNTIF(InTutoring[[#This Row],[Unit 4 Assessment]:[Unit 5 Post-Test 5]],"Yes"))</f>
        <v/>
      </c>
      <c r="AX378" s="107" t="str">
        <f>IF(InTutoring[[#This Row],[Student Full Name]]=" ","",COUNTIF(InTutoring[[#This Row],[Unit 5 Assessment]:[Unit 6 Post-Test 5]],"Yes"))</f>
        <v/>
      </c>
      <c r="AY378" s="107" t="str">
        <f>IF(InTutoring[[#This Row],[Student Full Name]]=" ","",IF(InTutoring[[#This Row],[Unit 1 Weeks in Tutoring]]&gt;0,"Yes","No"))</f>
        <v/>
      </c>
      <c r="AZ378" s="107" t="str">
        <f>IF(InTutoring[[#This Row],[Student Full Name]]=" ","",IF(InTutoring[[#This Row],[Unit 2 Weeks in Tutoring]]&gt;0,"Yes","No"))</f>
        <v/>
      </c>
      <c r="BA378" s="107" t="str">
        <f>IF(InTutoring[[#This Row],[Student Full Name]]=" ","",IF(InTutoring[[#This Row],[Unit 3 Weeks in Tutoring]]&gt;0,"Yes","No"))</f>
        <v/>
      </c>
      <c r="BB378" s="107" t="str">
        <f>IF(InTutoring[[#This Row],[Student Full Name]]=" ","",IF(InTutoring[[#This Row],[Unit 4 Weeks in Tutoring]]&gt;0,"Yes","No"))</f>
        <v/>
      </c>
      <c r="BC378" s="107" t="str">
        <f>IF(InTutoring[[#This Row],[Student Full Name]]=" ","",IF(InTutoring[[#This Row],[Unit 5 Weeks in Tutoring]]&gt;0,"Yes","No"))</f>
        <v/>
      </c>
      <c r="BD378" s="107" t="str">
        <f>IF(InTutoring[[#This Row],[Student Full Name]]=" ","",IF(InTutoring[[#This Row],[Unit 6 Weeks in Tutoring]]&gt;0,"Yes","No"))</f>
        <v/>
      </c>
      <c r="BE37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7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7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7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7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7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7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78" s="107" t="str">
        <f>IF(InTutoring[[#This Row],[Student Full Name]]=" ","",IF(COUNTIF(InTutoring[[#This Row],[Unit 1 Needed Tutoring]:[Unit 6 Needed Tutoring]],"Yes")&gt;0,"Yes","No"))</f>
        <v/>
      </c>
      <c r="BM37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7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79" spans="1:66" ht="14.25" x14ac:dyDescent="0.2">
      <c r="A379" s="40" t="str">
        <f>StudentInfo[[#This Row],[Student Full Name]]</f>
        <v xml:space="preserve"> </v>
      </c>
      <c r="B37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7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Benchmark]]&lt;=Settings!F383),"Yes","No"))))</f>
        <v/>
      </c>
      <c r="D37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7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7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7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7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7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7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7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7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7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7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7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7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7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7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7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7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7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7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7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7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7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7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7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7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7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7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7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7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7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7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7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7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7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7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7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7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7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7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7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7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79" s="107" t="str">
        <f>IF(InTutoring[[#This Row],[Student Full Name]]=" ","",COUNTIF(InTutoring[[#This Row],[BOY Benchmark]:[Unit 1 Post-Test 5]],"Yes"))</f>
        <v/>
      </c>
      <c r="AT379" s="107" t="str">
        <f>IF(InTutoring[[#This Row],[Student Full Name]]=" ","",COUNTIF(InTutoring[[#This Row],[Unit 1 Assessment]:[Unit 2 Post-Test 5]],"Yes"))</f>
        <v/>
      </c>
      <c r="AU379" s="107" t="str">
        <f>IF(InTutoring[[#This Row],[Student Full Name]]=" ","",COUNTIF(InTutoring[[#This Row],[Unit 2 Assessment]:[Unit 3 Post-Test 5]],"Yes"))</f>
        <v/>
      </c>
      <c r="AV379" s="107" t="str">
        <f>IF(InTutoring[[#This Row],[Student Full Name]]=" ","",COUNTIF(InTutoring[[#This Row],[Unit 3 Assessment]:[Unit 4 Post-Test 5]],"Yes"))</f>
        <v/>
      </c>
      <c r="AW379" s="107" t="str">
        <f>IF(InTutoring[[#This Row],[Student Full Name]]=" ","",COUNTIF(InTutoring[[#This Row],[Unit 4 Assessment]:[Unit 5 Post-Test 5]],"Yes"))</f>
        <v/>
      </c>
      <c r="AX379" s="107" t="str">
        <f>IF(InTutoring[[#This Row],[Student Full Name]]=" ","",COUNTIF(InTutoring[[#This Row],[Unit 5 Assessment]:[Unit 6 Post-Test 5]],"Yes"))</f>
        <v/>
      </c>
      <c r="AY379" s="107" t="str">
        <f>IF(InTutoring[[#This Row],[Student Full Name]]=" ","",IF(InTutoring[[#This Row],[Unit 1 Weeks in Tutoring]]&gt;0,"Yes","No"))</f>
        <v/>
      </c>
      <c r="AZ379" s="107" t="str">
        <f>IF(InTutoring[[#This Row],[Student Full Name]]=" ","",IF(InTutoring[[#This Row],[Unit 2 Weeks in Tutoring]]&gt;0,"Yes","No"))</f>
        <v/>
      </c>
      <c r="BA379" s="107" t="str">
        <f>IF(InTutoring[[#This Row],[Student Full Name]]=" ","",IF(InTutoring[[#This Row],[Unit 3 Weeks in Tutoring]]&gt;0,"Yes","No"))</f>
        <v/>
      </c>
      <c r="BB379" s="107" t="str">
        <f>IF(InTutoring[[#This Row],[Student Full Name]]=" ","",IF(InTutoring[[#This Row],[Unit 4 Weeks in Tutoring]]&gt;0,"Yes","No"))</f>
        <v/>
      </c>
      <c r="BC379" s="107" t="str">
        <f>IF(InTutoring[[#This Row],[Student Full Name]]=" ","",IF(InTutoring[[#This Row],[Unit 5 Weeks in Tutoring]]&gt;0,"Yes","No"))</f>
        <v/>
      </c>
      <c r="BD379" s="107" t="str">
        <f>IF(InTutoring[[#This Row],[Student Full Name]]=" ","",IF(InTutoring[[#This Row],[Unit 6 Weeks in Tutoring]]&gt;0,"Yes","No"))</f>
        <v/>
      </c>
      <c r="BE37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7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7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7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7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7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7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79" s="107" t="str">
        <f>IF(InTutoring[[#This Row],[Student Full Name]]=" ","",IF(COUNTIF(InTutoring[[#This Row],[Unit 1 Needed Tutoring]:[Unit 6 Needed Tutoring]],"Yes")&gt;0,"Yes","No"))</f>
        <v/>
      </c>
      <c r="BM37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7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80" spans="1:66" ht="14.25" x14ac:dyDescent="0.2">
      <c r="A380" s="40" t="str">
        <f>StudentInfo[[#This Row],[Student Full Name]]</f>
        <v xml:space="preserve"> </v>
      </c>
      <c r="B38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8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Benchmark]]&lt;=Settings!F384),"Yes","No"))))</f>
        <v/>
      </c>
      <c r="D38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8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8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8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8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8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8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8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8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8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8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8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8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8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8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8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8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8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8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8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8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8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8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8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8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8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8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8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8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8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8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8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8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8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8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8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8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8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8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8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8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80" s="107" t="str">
        <f>IF(InTutoring[[#This Row],[Student Full Name]]=" ","",COUNTIF(InTutoring[[#This Row],[BOY Benchmark]:[Unit 1 Post-Test 5]],"Yes"))</f>
        <v/>
      </c>
      <c r="AT380" s="107" t="str">
        <f>IF(InTutoring[[#This Row],[Student Full Name]]=" ","",COUNTIF(InTutoring[[#This Row],[Unit 1 Assessment]:[Unit 2 Post-Test 5]],"Yes"))</f>
        <v/>
      </c>
      <c r="AU380" s="107" t="str">
        <f>IF(InTutoring[[#This Row],[Student Full Name]]=" ","",COUNTIF(InTutoring[[#This Row],[Unit 2 Assessment]:[Unit 3 Post-Test 5]],"Yes"))</f>
        <v/>
      </c>
      <c r="AV380" s="107" t="str">
        <f>IF(InTutoring[[#This Row],[Student Full Name]]=" ","",COUNTIF(InTutoring[[#This Row],[Unit 3 Assessment]:[Unit 4 Post-Test 5]],"Yes"))</f>
        <v/>
      </c>
      <c r="AW380" s="107" t="str">
        <f>IF(InTutoring[[#This Row],[Student Full Name]]=" ","",COUNTIF(InTutoring[[#This Row],[Unit 4 Assessment]:[Unit 5 Post-Test 5]],"Yes"))</f>
        <v/>
      </c>
      <c r="AX380" s="107" t="str">
        <f>IF(InTutoring[[#This Row],[Student Full Name]]=" ","",COUNTIF(InTutoring[[#This Row],[Unit 5 Assessment]:[Unit 6 Post-Test 5]],"Yes"))</f>
        <v/>
      </c>
      <c r="AY380" s="107" t="str">
        <f>IF(InTutoring[[#This Row],[Student Full Name]]=" ","",IF(InTutoring[[#This Row],[Unit 1 Weeks in Tutoring]]&gt;0,"Yes","No"))</f>
        <v/>
      </c>
      <c r="AZ380" s="107" t="str">
        <f>IF(InTutoring[[#This Row],[Student Full Name]]=" ","",IF(InTutoring[[#This Row],[Unit 2 Weeks in Tutoring]]&gt;0,"Yes","No"))</f>
        <v/>
      </c>
      <c r="BA380" s="107" t="str">
        <f>IF(InTutoring[[#This Row],[Student Full Name]]=" ","",IF(InTutoring[[#This Row],[Unit 3 Weeks in Tutoring]]&gt;0,"Yes","No"))</f>
        <v/>
      </c>
      <c r="BB380" s="107" t="str">
        <f>IF(InTutoring[[#This Row],[Student Full Name]]=" ","",IF(InTutoring[[#This Row],[Unit 4 Weeks in Tutoring]]&gt;0,"Yes","No"))</f>
        <v/>
      </c>
      <c r="BC380" s="107" t="str">
        <f>IF(InTutoring[[#This Row],[Student Full Name]]=" ","",IF(InTutoring[[#This Row],[Unit 5 Weeks in Tutoring]]&gt;0,"Yes","No"))</f>
        <v/>
      </c>
      <c r="BD380" s="107" t="str">
        <f>IF(InTutoring[[#This Row],[Student Full Name]]=" ","",IF(InTutoring[[#This Row],[Unit 6 Weeks in Tutoring]]&gt;0,"Yes","No"))</f>
        <v/>
      </c>
      <c r="BE38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8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8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8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8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8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8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80" s="107" t="str">
        <f>IF(InTutoring[[#This Row],[Student Full Name]]=" ","",IF(COUNTIF(InTutoring[[#This Row],[Unit 1 Needed Tutoring]:[Unit 6 Needed Tutoring]],"Yes")&gt;0,"Yes","No"))</f>
        <v/>
      </c>
      <c r="BM38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8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81" spans="1:66" ht="14.25" x14ac:dyDescent="0.2">
      <c r="A381" s="40" t="str">
        <f>StudentInfo[[#This Row],[Student Full Name]]</f>
        <v xml:space="preserve"> </v>
      </c>
      <c r="B38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8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Benchmark]]&lt;=Settings!F385),"Yes","No"))))</f>
        <v/>
      </c>
      <c r="D38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8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8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8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8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8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8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8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8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8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8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8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8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8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8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8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8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8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8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8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8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8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8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8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8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8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8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8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8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8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8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8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8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8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8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8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8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8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8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8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8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81" s="107" t="str">
        <f>IF(InTutoring[[#This Row],[Student Full Name]]=" ","",COUNTIF(InTutoring[[#This Row],[BOY Benchmark]:[Unit 1 Post-Test 5]],"Yes"))</f>
        <v/>
      </c>
      <c r="AT381" s="107" t="str">
        <f>IF(InTutoring[[#This Row],[Student Full Name]]=" ","",COUNTIF(InTutoring[[#This Row],[Unit 1 Assessment]:[Unit 2 Post-Test 5]],"Yes"))</f>
        <v/>
      </c>
      <c r="AU381" s="107" t="str">
        <f>IF(InTutoring[[#This Row],[Student Full Name]]=" ","",COUNTIF(InTutoring[[#This Row],[Unit 2 Assessment]:[Unit 3 Post-Test 5]],"Yes"))</f>
        <v/>
      </c>
      <c r="AV381" s="107" t="str">
        <f>IF(InTutoring[[#This Row],[Student Full Name]]=" ","",COUNTIF(InTutoring[[#This Row],[Unit 3 Assessment]:[Unit 4 Post-Test 5]],"Yes"))</f>
        <v/>
      </c>
      <c r="AW381" s="107" t="str">
        <f>IF(InTutoring[[#This Row],[Student Full Name]]=" ","",COUNTIF(InTutoring[[#This Row],[Unit 4 Assessment]:[Unit 5 Post-Test 5]],"Yes"))</f>
        <v/>
      </c>
      <c r="AX381" s="107" t="str">
        <f>IF(InTutoring[[#This Row],[Student Full Name]]=" ","",COUNTIF(InTutoring[[#This Row],[Unit 5 Assessment]:[Unit 6 Post-Test 5]],"Yes"))</f>
        <v/>
      </c>
      <c r="AY381" s="107" t="str">
        <f>IF(InTutoring[[#This Row],[Student Full Name]]=" ","",IF(InTutoring[[#This Row],[Unit 1 Weeks in Tutoring]]&gt;0,"Yes","No"))</f>
        <v/>
      </c>
      <c r="AZ381" s="107" t="str">
        <f>IF(InTutoring[[#This Row],[Student Full Name]]=" ","",IF(InTutoring[[#This Row],[Unit 2 Weeks in Tutoring]]&gt;0,"Yes","No"))</f>
        <v/>
      </c>
      <c r="BA381" s="107" t="str">
        <f>IF(InTutoring[[#This Row],[Student Full Name]]=" ","",IF(InTutoring[[#This Row],[Unit 3 Weeks in Tutoring]]&gt;0,"Yes","No"))</f>
        <v/>
      </c>
      <c r="BB381" s="107" t="str">
        <f>IF(InTutoring[[#This Row],[Student Full Name]]=" ","",IF(InTutoring[[#This Row],[Unit 4 Weeks in Tutoring]]&gt;0,"Yes","No"))</f>
        <v/>
      </c>
      <c r="BC381" s="107" t="str">
        <f>IF(InTutoring[[#This Row],[Student Full Name]]=" ","",IF(InTutoring[[#This Row],[Unit 5 Weeks in Tutoring]]&gt;0,"Yes","No"))</f>
        <v/>
      </c>
      <c r="BD381" s="107" t="str">
        <f>IF(InTutoring[[#This Row],[Student Full Name]]=" ","",IF(InTutoring[[#This Row],[Unit 6 Weeks in Tutoring]]&gt;0,"Yes","No"))</f>
        <v/>
      </c>
      <c r="BE38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8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8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8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8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8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8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81" s="107" t="str">
        <f>IF(InTutoring[[#This Row],[Student Full Name]]=" ","",IF(COUNTIF(InTutoring[[#This Row],[Unit 1 Needed Tutoring]:[Unit 6 Needed Tutoring]],"Yes")&gt;0,"Yes","No"))</f>
        <v/>
      </c>
      <c r="BM38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8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82" spans="1:66" ht="14.25" x14ac:dyDescent="0.2">
      <c r="A382" s="40" t="str">
        <f>StudentInfo[[#This Row],[Student Full Name]]</f>
        <v xml:space="preserve"> </v>
      </c>
      <c r="B38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8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Benchmark]]&lt;=Settings!F386),"Yes","No"))))</f>
        <v/>
      </c>
      <c r="D38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8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8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8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8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8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8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8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8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8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8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8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8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8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8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8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8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8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8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8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8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8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8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8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8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8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8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8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8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8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8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8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8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8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8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8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8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8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8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8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8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82" s="107" t="str">
        <f>IF(InTutoring[[#This Row],[Student Full Name]]=" ","",COUNTIF(InTutoring[[#This Row],[BOY Benchmark]:[Unit 1 Post-Test 5]],"Yes"))</f>
        <v/>
      </c>
      <c r="AT382" s="107" t="str">
        <f>IF(InTutoring[[#This Row],[Student Full Name]]=" ","",COUNTIF(InTutoring[[#This Row],[Unit 1 Assessment]:[Unit 2 Post-Test 5]],"Yes"))</f>
        <v/>
      </c>
      <c r="AU382" s="107" t="str">
        <f>IF(InTutoring[[#This Row],[Student Full Name]]=" ","",COUNTIF(InTutoring[[#This Row],[Unit 2 Assessment]:[Unit 3 Post-Test 5]],"Yes"))</f>
        <v/>
      </c>
      <c r="AV382" s="107" t="str">
        <f>IF(InTutoring[[#This Row],[Student Full Name]]=" ","",COUNTIF(InTutoring[[#This Row],[Unit 3 Assessment]:[Unit 4 Post-Test 5]],"Yes"))</f>
        <v/>
      </c>
      <c r="AW382" s="107" t="str">
        <f>IF(InTutoring[[#This Row],[Student Full Name]]=" ","",COUNTIF(InTutoring[[#This Row],[Unit 4 Assessment]:[Unit 5 Post-Test 5]],"Yes"))</f>
        <v/>
      </c>
      <c r="AX382" s="107" t="str">
        <f>IF(InTutoring[[#This Row],[Student Full Name]]=" ","",COUNTIF(InTutoring[[#This Row],[Unit 5 Assessment]:[Unit 6 Post-Test 5]],"Yes"))</f>
        <v/>
      </c>
      <c r="AY382" s="107" t="str">
        <f>IF(InTutoring[[#This Row],[Student Full Name]]=" ","",IF(InTutoring[[#This Row],[Unit 1 Weeks in Tutoring]]&gt;0,"Yes","No"))</f>
        <v/>
      </c>
      <c r="AZ382" s="107" t="str">
        <f>IF(InTutoring[[#This Row],[Student Full Name]]=" ","",IF(InTutoring[[#This Row],[Unit 2 Weeks in Tutoring]]&gt;0,"Yes","No"))</f>
        <v/>
      </c>
      <c r="BA382" s="107" t="str">
        <f>IF(InTutoring[[#This Row],[Student Full Name]]=" ","",IF(InTutoring[[#This Row],[Unit 3 Weeks in Tutoring]]&gt;0,"Yes","No"))</f>
        <v/>
      </c>
      <c r="BB382" s="107" t="str">
        <f>IF(InTutoring[[#This Row],[Student Full Name]]=" ","",IF(InTutoring[[#This Row],[Unit 4 Weeks in Tutoring]]&gt;0,"Yes","No"))</f>
        <v/>
      </c>
      <c r="BC382" s="107" t="str">
        <f>IF(InTutoring[[#This Row],[Student Full Name]]=" ","",IF(InTutoring[[#This Row],[Unit 5 Weeks in Tutoring]]&gt;0,"Yes","No"))</f>
        <v/>
      </c>
      <c r="BD382" s="107" t="str">
        <f>IF(InTutoring[[#This Row],[Student Full Name]]=" ","",IF(InTutoring[[#This Row],[Unit 6 Weeks in Tutoring]]&gt;0,"Yes","No"))</f>
        <v/>
      </c>
      <c r="BE38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8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8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8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8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8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8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82" s="107" t="str">
        <f>IF(InTutoring[[#This Row],[Student Full Name]]=" ","",IF(COUNTIF(InTutoring[[#This Row],[Unit 1 Needed Tutoring]:[Unit 6 Needed Tutoring]],"Yes")&gt;0,"Yes","No"))</f>
        <v/>
      </c>
      <c r="BM38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8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83" spans="1:66" ht="14.25" x14ac:dyDescent="0.2">
      <c r="A383" s="40" t="str">
        <f>StudentInfo[[#This Row],[Student Full Name]]</f>
        <v xml:space="preserve"> </v>
      </c>
      <c r="B38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8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Benchmark]]&lt;=Settings!F387),"Yes","No"))))</f>
        <v/>
      </c>
      <c r="D38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8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8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8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8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8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8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8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8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8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8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8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8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8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8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8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8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8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8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8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8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8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8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8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8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8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8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8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8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8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8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8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8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8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8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8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8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8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8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8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8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83" s="107" t="str">
        <f>IF(InTutoring[[#This Row],[Student Full Name]]=" ","",COUNTIF(InTutoring[[#This Row],[BOY Benchmark]:[Unit 1 Post-Test 5]],"Yes"))</f>
        <v/>
      </c>
      <c r="AT383" s="107" t="str">
        <f>IF(InTutoring[[#This Row],[Student Full Name]]=" ","",COUNTIF(InTutoring[[#This Row],[Unit 1 Assessment]:[Unit 2 Post-Test 5]],"Yes"))</f>
        <v/>
      </c>
      <c r="AU383" s="107" t="str">
        <f>IF(InTutoring[[#This Row],[Student Full Name]]=" ","",COUNTIF(InTutoring[[#This Row],[Unit 2 Assessment]:[Unit 3 Post-Test 5]],"Yes"))</f>
        <v/>
      </c>
      <c r="AV383" s="107" t="str">
        <f>IF(InTutoring[[#This Row],[Student Full Name]]=" ","",COUNTIF(InTutoring[[#This Row],[Unit 3 Assessment]:[Unit 4 Post-Test 5]],"Yes"))</f>
        <v/>
      </c>
      <c r="AW383" s="107" t="str">
        <f>IF(InTutoring[[#This Row],[Student Full Name]]=" ","",COUNTIF(InTutoring[[#This Row],[Unit 4 Assessment]:[Unit 5 Post-Test 5]],"Yes"))</f>
        <v/>
      </c>
      <c r="AX383" s="107" t="str">
        <f>IF(InTutoring[[#This Row],[Student Full Name]]=" ","",COUNTIF(InTutoring[[#This Row],[Unit 5 Assessment]:[Unit 6 Post-Test 5]],"Yes"))</f>
        <v/>
      </c>
      <c r="AY383" s="107" t="str">
        <f>IF(InTutoring[[#This Row],[Student Full Name]]=" ","",IF(InTutoring[[#This Row],[Unit 1 Weeks in Tutoring]]&gt;0,"Yes","No"))</f>
        <v/>
      </c>
      <c r="AZ383" s="107" t="str">
        <f>IF(InTutoring[[#This Row],[Student Full Name]]=" ","",IF(InTutoring[[#This Row],[Unit 2 Weeks in Tutoring]]&gt;0,"Yes","No"))</f>
        <v/>
      </c>
      <c r="BA383" s="107" t="str">
        <f>IF(InTutoring[[#This Row],[Student Full Name]]=" ","",IF(InTutoring[[#This Row],[Unit 3 Weeks in Tutoring]]&gt;0,"Yes","No"))</f>
        <v/>
      </c>
      <c r="BB383" s="107" t="str">
        <f>IF(InTutoring[[#This Row],[Student Full Name]]=" ","",IF(InTutoring[[#This Row],[Unit 4 Weeks in Tutoring]]&gt;0,"Yes","No"))</f>
        <v/>
      </c>
      <c r="BC383" s="107" t="str">
        <f>IF(InTutoring[[#This Row],[Student Full Name]]=" ","",IF(InTutoring[[#This Row],[Unit 5 Weeks in Tutoring]]&gt;0,"Yes","No"))</f>
        <v/>
      </c>
      <c r="BD383" s="107" t="str">
        <f>IF(InTutoring[[#This Row],[Student Full Name]]=" ","",IF(InTutoring[[#This Row],[Unit 6 Weeks in Tutoring]]&gt;0,"Yes","No"))</f>
        <v/>
      </c>
      <c r="BE38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8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8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8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8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8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8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83" s="107" t="str">
        <f>IF(InTutoring[[#This Row],[Student Full Name]]=" ","",IF(COUNTIF(InTutoring[[#This Row],[Unit 1 Needed Tutoring]:[Unit 6 Needed Tutoring]],"Yes")&gt;0,"Yes","No"))</f>
        <v/>
      </c>
      <c r="BM38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8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84" spans="1:66" ht="14.25" x14ac:dyDescent="0.2">
      <c r="A384" s="40" t="str">
        <f>StudentInfo[[#This Row],[Student Full Name]]</f>
        <v xml:space="preserve"> </v>
      </c>
      <c r="B38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8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Benchmark]]&lt;=Settings!F388),"Yes","No"))))</f>
        <v/>
      </c>
      <c r="D38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8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8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8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8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8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8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8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8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8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8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8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8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8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8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8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8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8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8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8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8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8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8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8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8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8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8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8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8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8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8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8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8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8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8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8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8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8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8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8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8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84" s="107" t="str">
        <f>IF(InTutoring[[#This Row],[Student Full Name]]=" ","",COUNTIF(InTutoring[[#This Row],[BOY Benchmark]:[Unit 1 Post-Test 5]],"Yes"))</f>
        <v/>
      </c>
      <c r="AT384" s="107" t="str">
        <f>IF(InTutoring[[#This Row],[Student Full Name]]=" ","",COUNTIF(InTutoring[[#This Row],[Unit 1 Assessment]:[Unit 2 Post-Test 5]],"Yes"))</f>
        <v/>
      </c>
      <c r="AU384" s="107" t="str">
        <f>IF(InTutoring[[#This Row],[Student Full Name]]=" ","",COUNTIF(InTutoring[[#This Row],[Unit 2 Assessment]:[Unit 3 Post-Test 5]],"Yes"))</f>
        <v/>
      </c>
      <c r="AV384" s="107" t="str">
        <f>IF(InTutoring[[#This Row],[Student Full Name]]=" ","",COUNTIF(InTutoring[[#This Row],[Unit 3 Assessment]:[Unit 4 Post-Test 5]],"Yes"))</f>
        <v/>
      </c>
      <c r="AW384" s="107" t="str">
        <f>IF(InTutoring[[#This Row],[Student Full Name]]=" ","",COUNTIF(InTutoring[[#This Row],[Unit 4 Assessment]:[Unit 5 Post-Test 5]],"Yes"))</f>
        <v/>
      </c>
      <c r="AX384" s="107" t="str">
        <f>IF(InTutoring[[#This Row],[Student Full Name]]=" ","",COUNTIF(InTutoring[[#This Row],[Unit 5 Assessment]:[Unit 6 Post-Test 5]],"Yes"))</f>
        <v/>
      </c>
      <c r="AY384" s="107" t="str">
        <f>IF(InTutoring[[#This Row],[Student Full Name]]=" ","",IF(InTutoring[[#This Row],[Unit 1 Weeks in Tutoring]]&gt;0,"Yes","No"))</f>
        <v/>
      </c>
      <c r="AZ384" s="107" t="str">
        <f>IF(InTutoring[[#This Row],[Student Full Name]]=" ","",IF(InTutoring[[#This Row],[Unit 2 Weeks in Tutoring]]&gt;0,"Yes","No"))</f>
        <v/>
      </c>
      <c r="BA384" s="107" t="str">
        <f>IF(InTutoring[[#This Row],[Student Full Name]]=" ","",IF(InTutoring[[#This Row],[Unit 3 Weeks in Tutoring]]&gt;0,"Yes","No"))</f>
        <v/>
      </c>
      <c r="BB384" s="107" t="str">
        <f>IF(InTutoring[[#This Row],[Student Full Name]]=" ","",IF(InTutoring[[#This Row],[Unit 4 Weeks in Tutoring]]&gt;0,"Yes","No"))</f>
        <v/>
      </c>
      <c r="BC384" s="107" t="str">
        <f>IF(InTutoring[[#This Row],[Student Full Name]]=" ","",IF(InTutoring[[#This Row],[Unit 5 Weeks in Tutoring]]&gt;0,"Yes","No"))</f>
        <v/>
      </c>
      <c r="BD384" s="107" t="str">
        <f>IF(InTutoring[[#This Row],[Student Full Name]]=" ","",IF(InTutoring[[#This Row],[Unit 6 Weeks in Tutoring]]&gt;0,"Yes","No"))</f>
        <v/>
      </c>
      <c r="BE38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8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8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8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8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8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8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84" s="107" t="str">
        <f>IF(InTutoring[[#This Row],[Student Full Name]]=" ","",IF(COUNTIF(InTutoring[[#This Row],[Unit 1 Needed Tutoring]:[Unit 6 Needed Tutoring]],"Yes")&gt;0,"Yes","No"))</f>
        <v/>
      </c>
      <c r="BM38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8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85" spans="1:66" ht="14.25" x14ac:dyDescent="0.2">
      <c r="A385" s="40" t="str">
        <f>StudentInfo[[#This Row],[Student Full Name]]</f>
        <v xml:space="preserve"> </v>
      </c>
      <c r="B38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8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Benchmark]]&lt;=Settings!F389),"Yes","No"))))</f>
        <v/>
      </c>
      <c r="D38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8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8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8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8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8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8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8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8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8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8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8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8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8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8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8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8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8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8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8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8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8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8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8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8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8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8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8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8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8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8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8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8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8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8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8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8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8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8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8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8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85" s="107" t="str">
        <f>IF(InTutoring[[#This Row],[Student Full Name]]=" ","",COUNTIF(InTutoring[[#This Row],[BOY Benchmark]:[Unit 1 Post-Test 5]],"Yes"))</f>
        <v/>
      </c>
      <c r="AT385" s="107" t="str">
        <f>IF(InTutoring[[#This Row],[Student Full Name]]=" ","",COUNTIF(InTutoring[[#This Row],[Unit 1 Assessment]:[Unit 2 Post-Test 5]],"Yes"))</f>
        <v/>
      </c>
      <c r="AU385" s="107" t="str">
        <f>IF(InTutoring[[#This Row],[Student Full Name]]=" ","",COUNTIF(InTutoring[[#This Row],[Unit 2 Assessment]:[Unit 3 Post-Test 5]],"Yes"))</f>
        <v/>
      </c>
      <c r="AV385" s="107" t="str">
        <f>IF(InTutoring[[#This Row],[Student Full Name]]=" ","",COUNTIF(InTutoring[[#This Row],[Unit 3 Assessment]:[Unit 4 Post-Test 5]],"Yes"))</f>
        <v/>
      </c>
      <c r="AW385" s="107" t="str">
        <f>IF(InTutoring[[#This Row],[Student Full Name]]=" ","",COUNTIF(InTutoring[[#This Row],[Unit 4 Assessment]:[Unit 5 Post-Test 5]],"Yes"))</f>
        <v/>
      </c>
      <c r="AX385" s="107" t="str">
        <f>IF(InTutoring[[#This Row],[Student Full Name]]=" ","",COUNTIF(InTutoring[[#This Row],[Unit 5 Assessment]:[Unit 6 Post-Test 5]],"Yes"))</f>
        <v/>
      </c>
      <c r="AY385" s="107" t="str">
        <f>IF(InTutoring[[#This Row],[Student Full Name]]=" ","",IF(InTutoring[[#This Row],[Unit 1 Weeks in Tutoring]]&gt;0,"Yes","No"))</f>
        <v/>
      </c>
      <c r="AZ385" s="107" t="str">
        <f>IF(InTutoring[[#This Row],[Student Full Name]]=" ","",IF(InTutoring[[#This Row],[Unit 2 Weeks in Tutoring]]&gt;0,"Yes","No"))</f>
        <v/>
      </c>
      <c r="BA385" s="107" t="str">
        <f>IF(InTutoring[[#This Row],[Student Full Name]]=" ","",IF(InTutoring[[#This Row],[Unit 3 Weeks in Tutoring]]&gt;0,"Yes","No"))</f>
        <v/>
      </c>
      <c r="BB385" s="107" t="str">
        <f>IF(InTutoring[[#This Row],[Student Full Name]]=" ","",IF(InTutoring[[#This Row],[Unit 4 Weeks in Tutoring]]&gt;0,"Yes","No"))</f>
        <v/>
      </c>
      <c r="BC385" s="107" t="str">
        <f>IF(InTutoring[[#This Row],[Student Full Name]]=" ","",IF(InTutoring[[#This Row],[Unit 5 Weeks in Tutoring]]&gt;0,"Yes","No"))</f>
        <v/>
      </c>
      <c r="BD385" s="107" t="str">
        <f>IF(InTutoring[[#This Row],[Student Full Name]]=" ","",IF(InTutoring[[#This Row],[Unit 6 Weeks in Tutoring]]&gt;0,"Yes","No"))</f>
        <v/>
      </c>
      <c r="BE38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8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8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8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8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8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8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85" s="107" t="str">
        <f>IF(InTutoring[[#This Row],[Student Full Name]]=" ","",IF(COUNTIF(InTutoring[[#This Row],[Unit 1 Needed Tutoring]:[Unit 6 Needed Tutoring]],"Yes")&gt;0,"Yes","No"))</f>
        <v/>
      </c>
      <c r="BM38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8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86" spans="1:66" ht="14.25" x14ac:dyDescent="0.2">
      <c r="A386" s="40" t="str">
        <f>StudentInfo[[#This Row],[Student Full Name]]</f>
        <v xml:space="preserve"> </v>
      </c>
      <c r="B38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8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Benchmark]]&lt;=Settings!F390),"Yes","No"))))</f>
        <v/>
      </c>
      <c r="D38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8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8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8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8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8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8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8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8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8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8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8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8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8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8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8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8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8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8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8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8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8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8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8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8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8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8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8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8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8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8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8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8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8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8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8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8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8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8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8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8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86" s="107" t="str">
        <f>IF(InTutoring[[#This Row],[Student Full Name]]=" ","",COUNTIF(InTutoring[[#This Row],[BOY Benchmark]:[Unit 1 Post-Test 5]],"Yes"))</f>
        <v/>
      </c>
      <c r="AT386" s="107" t="str">
        <f>IF(InTutoring[[#This Row],[Student Full Name]]=" ","",COUNTIF(InTutoring[[#This Row],[Unit 1 Assessment]:[Unit 2 Post-Test 5]],"Yes"))</f>
        <v/>
      </c>
      <c r="AU386" s="107" t="str">
        <f>IF(InTutoring[[#This Row],[Student Full Name]]=" ","",COUNTIF(InTutoring[[#This Row],[Unit 2 Assessment]:[Unit 3 Post-Test 5]],"Yes"))</f>
        <v/>
      </c>
      <c r="AV386" s="107" t="str">
        <f>IF(InTutoring[[#This Row],[Student Full Name]]=" ","",COUNTIF(InTutoring[[#This Row],[Unit 3 Assessment]:[Unit 4 Post-Test 5]],"Yes"))</f>
        <v/>
      </c>
      <c r="AW386" s="107" t="str">
        <f>IF(InTutoring[[#This Row],[Student Full Name]]=" ","",COUNTIF(InTutoring[[#This Row],[Unit 4 Assessment]:[Unit 5 Post-Test 5]],"Yes"))</f>
        <v/>
      </c>
      <c r="AX386" s="107" t="str">
        <f>IF(InTutoring[[#This Row],[Student Full Name]]=" ","",COUNTIF(InTutoring[[#This Row],[Unit 5 Assessment]:[Unit 6 Post-Test 5]],"Yes"))</f>
        <v/>
      </c>
      <c r="AY386" s="107" t="str">
        <f>IF(InTutoring[[#This Row],[Student Full Name]]=" ","",IF(InTutoring[[#This Row],[Unit 1 Weeks in Tutoring]]&gt;0,"Yes","No"))</f>
        <v/>
      </c>
      <c r="AZ386" s="107" t="str">
        <f>IF(InTutoring[[#This Row],[Student Full Name]]=" ","",IF(InTutoring[[#This Row],[Unit 2 Weeks in Tutoring]]&gt;0,"Yes","No"))</f>
        <v/>
      </c>
      <c r="BA386" s="107" t="str">
        <f>IF(InTutoring[[#This Row],[Student Full Name]]=" ","",IF(InTutoring[[#This Row],[Unit 3 Weeks in Tutoring]]&gt;0,"Yes","No"))</f>
        <v/>
      </c>
      <c r="BB386" s="107" t="str">
        <f>IF(InTutoring[[#This Row],[Student Full Name]]=" ","",IF(InTutoring[[#This Row],[Unit 4 Weeks in Tutoring]]&gt;0,"Yes","No"))</f>
        <v/>
      </c>
      <c r="BC386" s="107" t="str">
        <f>IF(InTutoring[[#This Row],[Student Full Name]]=" ","",IF(InTutoring[[#This Row],[Unit 5 Weeks in Tutoring]]&gt;0,"Yes","No"))</f>
        <v/>
      </c>
      <c r="BD386" s="107" t="str">
        <f>IF(InTutoring[[#This Row],[Student Full Name]]=" ","",IF(InTutoring[[#This Row],[Unit 6 Weeks in Tutoring]]&gt;0,"Yes","No"))</f>
        <v/>
      </c>
      <c r="BE38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8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8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8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8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8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8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86" s="107" t="str">
        <f>IF(InTutoring[[#This Row],[Student Full Name]]=" ","",IF(COUNTIF(InTutoring[[#This Row],[Unit 1 Needed Tutoring]:[Unit 6 Needed Tutoring]],"Yes")&gt;0,"Yes","No"))</f>
        <v/>
      </c>
      <c r="BM38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8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87" spans="1:66" ht="14.25" x14ac:dyDescent="0.2">
      <c r="A387" s="40" t="str">
        <f>StudentInfo[[#This Row],[Student Full Name]]</f>
        <v xml:space="preserve"> </v>
      </c>
      <c r="B38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8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Benchmark]]&lt;=Settings!F391),"Yes","No"))))</f>
        <v/>
      </c>
      <c r="D38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8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8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8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8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8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8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8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8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8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8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8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8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8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8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8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8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8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8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8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8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8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8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8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8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8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8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8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8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8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8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8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8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8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8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8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8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8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8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8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8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87" s="107" t="str">
        <f>IF(InTutoring[[#This Row],[Student Full Name]]=" ","",COUNTIF(InTutoring[[#This Row],[BOY Benchmark]:[Unit 1 Post-Test 5]],"Yes"))</f>
        <v/>
      </c>
      <c r="AT387" s="107" t="str">
        <f>IF(InTutoring[[#This Row],[Student Full Name]]=" ","",COUNTIF(InTutoring[[#This Row],[Unit 1 Assessment]:[Unit 2 Post-Test 5]],"Yes"))</f>
        <v/>
      </c>
      <c r="AU387" s="107" t="str">
        <f>IF(InTutoring[[#This Row],[Student Full Name]]=" ","",COUNTIF(InTutoring[[#This Row],[Unit 2 Assessment]:[Unit 3 Post-Test 5]],"Yes"))</f>
        <v/>
      </c>
      <c r="AV387" s="107" t="str">
        <f>IF(InTutoring[[#This Row],[Student Full Name]]=" ","",COUNTIF(InTutoring[[#This Row],[Unit 3 Assessment]:[Unit 4 Post-Test 5]],"Yes"))</f>
        <v/>
      </c>
      <c r="AW387" s="107" t="str">
        <f>IF(InTutoring[[#This Row],[Student Full Name]]=" ","",COUNTIF(InTutoring[[#This Row],[Unit 4 Assessment]:[Unit 5 Post-Test 5]],"Yes"))</f>
        <v/>
      </c>
      <c r="AX387" s="107" t="str">
        <f>IF(InTutoring[[#This Row],[Student Full Name]]=" ","",COUNTIF(InTutoring[[#This Row],[Unit 5 Assessment]:[Unit 6 Post-Test 5]],"Yes"))</f>
        <v/>
      </c>
      <c r="AY387" s="107" t="str">
        <f>IF(InTutoring[[#This Row],[Student Full Name]]=" ","",IF(InTutoring[[#This Row],[Unit 1 Weeks in Tutoring]]&gt;0,"Yes","No"))</f>
        <v/>
      </c>
      <c r="AZ387" s="107" t="str">
        <f>IF(InTutoring[[#This Row],[Student Full Name]]=" ","",IF(InTutoring[[#This Row],[Unit 2 Weeks in Tutoring]]&gt;0,"Yes","No"))</f>
        <v/>
      </c>
      <c r="BA387" s="107" t="str">
        <f>IF(InTutoring[[#This Row],[Student Full Name]]=" ","",IF(InTutoring[[#This Row],[Unit 3 Weeks in Tutoring]]&gt;0,"Yes","No"))</f>
        <v/>
      </c>
      <c r="BB387" s="107" t="str">
        <f>IF(InTutoring[[#This Row],[Student Full Name]]=" ","",IF(InTutoring[[#This Row],[Unit 4 Weeks in Tutoring]]&gt;0,"Yes","No"))</f>
        <v/>
      </c>
      <c r="BC387" s="107" t="str">
        <f>IF(InTutoring[[#This Row],[Student Full Name]]=" ","",IF(InTutoring[[#This Row],[Unit 5 Weeks in Tutoring]]&gt;0,"Yes","No"))</f>
        <v/>
      </c>
      <c r="BD387" s="107" t="str">
        <f>IF(InTutoring[[#This Row],[Student Full Name]]=" ","",IF(InTutoring[[#This Row],[Unit 6 Weeks in Tutoring]]&gt;0,"Yes","No"))</f>
        <v/>
      </c>
      <c r="BE38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8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8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8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8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8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8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87" s="107" t="str">
        <f>IF(InTutoring[[#This Row],[Student Full Name]]=" ","",IF(COUNTIF(InTutoring[[#This Row],[Unit 1 Needed Tutoring]:[Unit 6 Needed Tutoring]],"Yes")&gt;0,"Yes","No"))</f>
        <v/>
      </c>
      <c r="BM38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8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88" spans="1:66" ht="14.25" x14ac:dyDescent="0.2">
      <c r="A388" s="40" t="str">
        <f>StudentInfo[[#This Row],[Student Full Name]]</f>
        <v xml:space="preserve"> </v>
      </c>
      <c r="B38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8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Benchmark]]&lt;=Settings!F392),"Yes","No"))))</f>
        <v/>
      </c>
      <c r="D38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8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8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8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8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8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8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8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8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8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8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8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8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8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8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8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8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8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8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8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8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8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8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8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8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8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8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8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8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8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8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8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8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8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8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8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8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8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8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8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8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88" s="107" t="str">
        <f>IF(InTutoring[[#This Row],[Student Full Name]]=" ","",COUNTIF(InTutoring[[#This Row],[BOY Benchmark]:[Unit 1 Post-Test 5]],"Yes"))</f>
        <v/>
      </c>
      <c r="AT388" s="107" t="str">
        <f>IF(InTutoring[[#This Row],[Student Full Name]]=" ","",COUNTIF(InTutoring[[#This Row],[Unit 1 Assessment]:[Unit 2 Post-Test 5]],"Yes"))</f>
        <v/>
      </c>
      <c r="AU388" s="107" t="str">
        <f>IF(InTutoring[[#This Row],[Student Full Name]]=" ","",COUNTIF(InTutoring[[#This Row],[Unit 2 Assessment]:[Unit 3 Post-Test 5]],"Yes"))</f>
        <v/>
      </c>
      <c r="AV388" s="107" t="str">
        <f>IF(InTutoring[[#This Row],[Student Full Name]]=" ","",COUNTIF(InTutoring[[#This Row],[Unit 3 Assessment]:[Unit 4 Post-Test 5]],"Yes"))</f>
        <v/>
      </c>
      <c r="AW388" s="107" t="str">
        <f>IF(InTutoring[[#This Row],[Student Full Name]]=" ","",COUNTIF(InTutoring[[#This Row],[Unit 4 Assessment]:[Unit 5 Post-Test 5]],"Yes"))</f>
        <v/>
      </c>
      <c r="AX388" s="107" t="str">
        <f>IF(InTutoring[[#This Row],[Student Full Name]]=" ","",COUNTIF(InTutoring[[#This Row],[Unit 5 Assessment]:[Unit 6 Post-Test 5]],"Yes"))</f>
        <v/>
      </c>
      <c r="AY388" s="107" t="str">
        <f>IF(InTutoring[[#This Row],[Student Full Name]]=" ","",IF(InTutoring[[#This Row],[Unit 1 Weeks in Tutoring]]&gt;0,"Yes","No"))</f>
        <v/>
      </c>
      <c r="AZ388" s="107" t="str">
        <f>IF(InTutoring[[#This Row],[Student Full Name]]=" ","",IF(InTutoring[[#This Row],[Unit 2 Weeks in Tutoring]]&gt;0,"Yes","No"))</f>
        <v/>
      </c>
      <c r="BA388" s="107" t="str">
        <f>IF(InTutoring[[#This Row],[Student Full Name]]=" ","",IF(InTutoring[[#This Row],[Unit 3 Weeks in Tutoring]]&gt;0,"Yes","No"))</f>
        <v/>
      </c>
      <c r="BB388" s="107" t="str">
        <f>IF(InTutoring[[#This Row],[Student Full Name]]=" ","",IF(InTutoring[[#This Row],[Unit 4 Weeks in Tutoring]]&gt;0,"Yes","No"))</f>
        <v/>
      </c>
      <c r="BC388" s="107" t="str">
        <f>IF(InTutoring[[#This Row],[Student Full Name]]=" ","",IF(InTutoring[[#This Row],[Unit 5 Weeks in Tutoring]]&gt;0,"Yes","No"))</f>
        <v/>
      </c>
      <c r="BD388" s="107" t="str">
        <f>IF(InTutoring[[#This Row],[Student Full Name]]=" ","",IF(InTutoring[[#This Row],[Unit 6 Weeks in Tutoring]]&gt;0,"Yes","No"))</f>
        <v/>
      </c>
      <c r="BE38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8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8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8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8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8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8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88" s="107" t="str">
        <f>IF(InTutoring[[#This Row],[Student Full Name]]=" ","",IF(COUNTIF(InTutoring[[#This Row],[Unit 1 Needed Tutoring]:[Unit 6 Needed Tutoring]],"Yes")&gt;0,"Yes","No"))</f>
        <v/>
      </c>
      <c r="BM38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8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89" spans="1:66" ht="14.25" x14ac:dyDescent="0.2">
      <c r="A389" s="40" t="str">
        <f>StudentInfo[[#This Row],[Student Full Name]]</f>
        <v xml:space="preserve"> </v>
      </c>
      <c r="B38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8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Benchmark]]&lt;=Settings!F393),"Yes","No"))))</f>
        <v/>
      </c>
      <c r="D38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8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8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8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8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8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8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8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8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8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8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8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8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8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8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8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8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8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8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8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8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8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8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8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8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8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8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8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8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8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8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8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8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8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8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8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8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8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8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8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8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89" s="107" t="str">
        <f>IF(InTutoring[[#This Row],[Student Full Name]]=" ","",COUNTIF(InTutoring[[#This Row],[BOY Benchmark]:[Unit 1 Post-Test 5]],"Yes"))</f>
        <v/>
      </c>
      <c r="AT389" s="107" t="str">
        <f>IF(InTutoring[[#This Row],[Student Full Name]]=" ","",COUNTIF(InTutoring[[#This Row],[Unit 1 Assessment]:[Unit 2 Post-Test 5]],"Yes"))</f>
        <v/>
      </c>
      <c r="AU389" s="107" t="str">
        <f>IF(InTutoring[[#This Row],[Student Full Name]]=" ","",COUNTIF(InTutoring[[#This Row],[Unit 2 Assessment]:[Unit 3 Post-Test 5]],"Yes"))</f>
        <v/>
      </c>
      <c r="AV389" s="107" t="str">
        <f>IF(InTutoring[[#This Row],[Student Full Name]]=" ","",COUNTIF(InTutoring[[#This Row],[Unit 3 Assessment]:[Unit 4 Post-Test 5]],"Yes"))</f>
        <v/>
      </c>
      <c r="AW389" s="107" t="str">
        <f>IF(InTutoring[[#This Row],[Student Full Name]]=" ","",COUNTIF(InTutoring[[#This Row],[Unit 4 Assessment]:[Unit 5 Post-Test 5]],"Yes"))</f>
        <v/>
      </c>
      <c r="AX389" s="107" t="str">
        <f>IF(InTutoring[[#This Row],[Student Full Name]]=" ","",COUNTIF(InTutoring[[#This Row],[Unit 5 Assessment]:[Unit 6 Post-Test 5]],"Yes"))</f>
        <v/>
      </c>
      <c r="AY389" s="107" t="str">
        <f>IF(InTutoring[[#This Row],[Student Full Name]]=" ","",IF(InTutoring[[#This Row],[Unit 1 Weeks in Tutoring]]&gt;0,"Yes","No"))</f>
        <v/>
      </c>
      <c r="AZ389" s="107" t="str">
        <f>IF(InTutoring[[#This Row],[Student Full Name]]=" ","",IF(InTutoring[[#This Row],[Unit 2 Weeks in Tutoring]]&gt;0,"Yes","No"))</f>
        <v/>
      </c>
      <c r="BA389" s="107" t="str">
        <f>IF(InTutoring[[#This Row],[Student Full Name]]=" ","",IF(InTutoring[[#This Row],[Unit 3 Weeks in Tutoring]]&gt;0,"Yes","No"))</f>
        <v/>
      </c>
      <c r="BB389" s="107" t="str">
        <f>IF(InTutoring[[#This Row],[Student Full Name]]=" ","",IF(InTutoring[[#This Row],[Unit 4 Weeks in Tutoring]]&gt;0,"Yes","No"))</f>
        <v/>
      </c>
      <c r="BC389" s="107" t="str">
        <f>IF(InTutoring[[#This Row],[Student Full Name]]=" ","",IF(InTutoring[[#This Row],[Unit 5 Weeks in Tutoring]]&gt;0,"Yes","No"))</f>
        <v/>
      </c>
      <c r="BD389" s="107" t="str">
        <f>IF(InTutoring[[#This Row],[Student Full Name]]=" ","",IF(InTutoring[[#This Row],[Unit 6 Weeks in Tutoring]]&gt;0,"Yes","No"))</f>
        <v/>
      </c>
      <c r="BE38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8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8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8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8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8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8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89" s="107" t="str">
        <f>IF(InTutoring[[#This Row],[Student Full Name]]=" ","",IF(COUNTIF(InTutoring[[#This Row],[Unit 1 Needed Tutoring]:[Unit 6 Needed Tutoring]],"Yes")&gt;0,"Yes","No"))</f>
        <v/>
      </c>
      <c r="BM38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8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90" spans="1:66" ht="14.25" x14ac:dyDescent="0.2">
      <c r="A390" s="40" t="str">
        <f>StudentInfo[[#This Row],[Student Full Name]]</f>
        <v xml:space="preserve"> </v>
      </c>
      <c r="B39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9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Benchmark]]&lt;=Settings!F394),"Yes","No"))))</f>
        <v/>
      </c>
      <c r="D39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9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9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9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9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9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9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9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9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9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9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9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9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9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9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9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9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9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9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9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9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9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9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9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9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9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9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9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9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9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9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9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9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9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9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9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9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9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9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9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9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90" s="107" t="str">
        <f>IF(InTutoring[[#This Row],[Student Full Name]]=" ","",COUNTIF(InTutoring[[#This Row],[BOY Benchmark]:[Unit 1 Post-Test 5]],"Yes"))</f>
        <v/>
      </c>
      <c r="AT390" s="107" t="str">
        <f>IF(InTutoring[[#This Row],[Student Full Name]]=" ","",COUNTIF(InTutoring[[#This Row],[Unit 1 Assessment]:[Unit 2 Post-Test 5]],"Yes"))</f>
        <v/>
      </c>
      <c r="AU390" s="107" t="str">
        <f>IF(InTutoring[[#This Row],[Student Full Name]]=" ","",COUNTIF(InTutoring[[#This Row],[Unit 2 Assessment]:[Unit 3 Post-Test 5]],"Yes"))</f>
        <v/>
      </c>
      <c r="AV390" s="107" t="str">
        <f>IF(InTutoring[[#This Row],[Student Full Name]]=" ","",COUNTIF(InTutoring[[#This Row],[Unit 3 Assessment]:[Unit 4 Post-Test 5]],"Yes"))</f>
        <v/>
      </c>
      <c r="AW390" s="107" t="str">
        <f>IF(InTutoring[[#This Row],[Student Full Name]]=" ","",COUNTIF(InTutoring[[#This Row],[Unit 4 Assessment]:[Unit 5 Post-Test 5]],"Yes"))</f>
        <v/>
      </c>
      <c r="AX390" s="107" t="str">
        <f>IF(InTutoring[[#This Row],[Student Full Name]]=" ","",COUNTIF(InTutoring[[#This Row],[Unit 5 Assessment]:[Unit 6 Post-Test 5]],"Yes"))</f>
        <v/>
      </c>
      <c r="AY390" s="107" t="str">
        <f>IF(InTutoring[[#This Row],[Student Full Name]]=" ","",IF(InTutoring[[#This Row],[Unit 1 Weeks in Tutoring]]&gt;0,"Yes","No"))</f>
        <v/>
      </c>
      <c r="AZ390" s="107" t="str">
        <f>IF(InTutoring[[#This Row],[Student Full Name]]=" ","",IF(InTutoring[[#This Row],[Unit 2 Weeks in Tutoring]]&gt;0,"Yes","No"))</f>
        <v/>
      </c>
      <c r="BA390" s="107" t="str">
        <f>IF(InTutoring[[#This Row],[Student Full Name]]=" ","",IF(InTutoring[[#This Row],[Unit 3 Weeks in Tutoring]]&gt;0,"Yes","No"))</f>
        <v/>
      </c>
      <c r="BB390" s="107" t="str">
        <f>IF(InTutoring[[#This Row],[Student Full Name]]=" ","",IF(InTutoring[[#This Row],[Unit 4 Weeks in Tutoring]]&gt;0,"Yes","No"))</f>
        <v/>
      </c>
      <c r="BC390" s="107" t="str">
        <f>IF(InTutoring[[#This Row],[Student Full Name]]=" ","",IF(InTutoring[[#This Row],[Unit 5 Weeks in Tutoring]]&gt;0,"Yes","No"))</f>
        <v/>
      </c>
      <c r="BD390" s="107" t="str">
        <f>IF(InTutoring[[#This Row],[Student Full Name]]=" ","",IF(InTutoring[[#This Row],[Unit 6 Weeks in Tutoring]]&gt;0,"Yes","No"))</f>
        <v/>
      </c>
      <c r="BE39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9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9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9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9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9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9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90" s="107" t="str">
        <f>IF(InTutoring[[#This Row],[Student Full Name]]=" ","",IF(COUNTIF(InTutoring[[#This Row],[Unit 1 Needed Tutoring]:[Unit 6 Needed Tutoring]],"Yes")&gt;0,"Yes","No"))</f>
        <v/>
      </c>
      <c r="BM39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9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91" spans="1:66" ht="14.25" x14ac:dyDescent="0.2">
      <c r="A391" s="40" t="str">
        <f>StudentInfo[[#This Row],[Student Full Name]]</f>
        <v xml:space="preserve"> </v>
      </c>
      <c r="B39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9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Benchmark]]&lt;=Settings!F395),"Yes","No"))))</f>
        <v/>
      </c>
      <c r="D39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9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9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9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9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9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9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9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9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9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9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9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9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9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9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9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9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9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9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9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9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9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9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9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9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9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9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9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9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9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9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9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9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9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9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9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9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9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9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9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9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91" s="107" t="str">
        <f>IF(InTutoring[[#This Row],[Student Full Name]]=" ","",COUNTIF(InTutoring[[#This Row],[BOY Benchmark]:[Unit 1 Post-Test 5]],"Yes"))</f>
        <v/>
      </c>
      <c r="AT391" s="107" t="str">
        <f>IF(InTutoring[[#This Row],[Student Full Name]]=" ","",COUNTIF(InTutoring[[#This Row],[Unit 1 Assessment]:[Unit 2 Post-Test 5]],"Yes"))</f>
        <v/>
      </c>
      <c r="AU391" s="107" t="str">
        <f>IF(InTutoring[[#This Row],[Student Full Name]]=" ","",COUNTIF(InTutoring[[#This Row],[Unit 2 Assessment]:[Unit 3 Post-Test 5]],"Yes"))</f>
        <v/>
      </c>
      <c r="AV391" s="107" t="str">
        <f>IF(InTutoring[[#This Row],[Student Full Name]]=" ","",COUNTIF(InTutoring[[#This Row],[Unit 3 Assessment]:[Unit 4 Post-Test 5]],"Yes"))</f>
        <v/>
      </c>
      <c r="AW391" s="107" t="str">
        <f>IF(InTutoring[[#This Row],[Student Full Name]]=" ","",COUNTIF(InTutoring[[#This Row],[Unit 4 Assessment]:[Unit 5 Post-Test 5]],"Yes"))</f>
        <v/>
      </c>
      <c r="AX391" s="107" t="str">
        <f>IF(InTutoring[[#This Row],[Student Full Name]]=" ","",COUNTIF(InTutoring[[#This Row],[Unit 5 Assessment]:[Unit 6 Post-Test 5]],"Yes"))</f>
        <v/>
      </c>
      <c r="AY391" s="107" t="str">
        <f>IF(InTutoring[[#This Row],[Student Full Name]]=" ","",IF(InTutoring[[#This Row],[Unit 1 Weeks in Tutoring]]&gt;0,"Yes","No"))</f>
        <v/>
      </c>
      <c r="AZ391" s="107" t="str">
        <f>IF(InTutoring[[#This Row],[Student Full Name]]=" ","",IF(InTutoring[[#This Row],[Unit 2 Weeks in Tutoring]]&gt;0,"Yes","No"))</f>
        <v/>
      </c>
      <c r="BA391" s="107" t="str">
        <f>IF(InTutoring[[#This Row],[Student Full Name]]=" ","",IF(InTutoring[[#This Row],[Unit 3 Weeks in Tutoring]]&gt;0,"Yes","No"))</f>
        <v/>
      </c>
      <c r="BB391" s="107" t="str">
        <f>IF(InTutoring[[#This Row],[Student Full Name]]=" ","",IF(InTutoring[[#This Row],[Unit 4 Weeks in Tutoring]]&gt;0,"Yes","No"))</f>
        <v/>
      </c>
      <c r="BC391" s="107" t="str">
        <f>IF(InTutoring[[#This Row],[Student Full Name]]=" ","",IF(InTutoring[[#This Row],[Unit 5 Weeks in Tutoring]]&gt;0,"Yes","No"))</f>
        <v/>
      </c>
      <c r="BD391" s="107" t="str">
        <f>IF(InTutoring[[#This Row],[Student Full Name]]=" ","",IF(InTutoring[[#This Row],[Unit 6 Weeks in Tutoring]]&gt;0,"Yes","No"))</f>
        <v/>
      </c>
      <c r="BE39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9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9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9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9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9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9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91" s="107" t="str">
        <f>IF(InTutoring[[#This Row],[Student Full Name]]=" ","",IF(COUNTIF(InTutoring[[#This Row],[Unit 1 Needed Tutoring]:[Unit 6 Needed Tutoring]],"Yes")&gt;0,"Yes","No"))</f>
        <v/>
      </c>
      <c r="BM39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9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92" spans="1:66" ht="14.25" x14ac:dyDescent="0.2">
      <c r="A392" s="40" t="str">
        <f>StudentInfo[[#This Row],[Student Full Name]]</f>
        <v xml:space="preserve"> </v>
      </c>
      <c r="B39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9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Benchmark]]&lt;=Settings!F396),"Yes","No"))))</f>
        <v/>
      </c>
      <c r="D39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9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9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9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9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9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9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9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9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9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9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9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9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9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9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9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9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9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9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9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9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9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9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9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9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9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9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9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9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9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9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9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9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9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9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9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9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9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9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9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9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92" s="107" t="str">
        <f>IF(InTutoring[[#This Row],[Student Full Name]]=" ","",COUNTIF(InTutoring[[#This Row],[BOY Benchmark]:[Unit 1 Post-Test 5]],"Yes"))</f>
        <v/>
      </c>
      <c r="AT392" s="107" t="str">
        <f>IF(InTutoring[[#This Row],[Student Full Name]]=" ","",COUNTIF(InTutoring[[#This Row],[Unit 1 Assessment]:[Unit 2 Post-Test 5]],"Yes"))</f>
        <v/>
      </c>
      <c r="AU392" s="107" t="str">
        <f>IF(InTutoring[[#This Row],[Student Full Name]]=" ","",COUNTIF(InTutoring[[#This Row],[Unit 2 Assessment]:[Unit 3 Post-Test 5]],"Yes"))</f>
        <v/>
      </c>
      <c r="AV392" s="107" t="str">
        <f>IF(InTutoring[[#This Row],[Student Full Name]]=" ","",COUNTIF(InTutoring[[#This Row],[Unit 3 Assessment]:[Unit 4 Post-Test 5]],"Yes"))</f>
        <v/>
      </c>
      <c r="AW392" s="107" t="str">
        <f>IF(InTutoring[[#This Row],[Student Full Name]]=" ","",COUNTIF(InTutoring[[#This Row],[Unit 4 Assessment]:[Unit 5 Post-Test 5]],"Yes"))</f>
        <v/>
      </c>
      <c r="AX392" s="107" t="str">
        <f>IF(InTutoring[[#This Row],[Student Full Name]]=" ","",COUNTIF(InTutoring[[#This Row],[Unit 5 Assessment]:[Unit 6 Post-Test 5]],"Yes"))</f>
        <v/>
      </c>
      <c r="AY392" s="107" t="str">
        <f>IF(InTutoring[[#This Row],[Student Full Name]]=" ","",IF(InTutoring[[#This Row],[Unit 1 Weeks in Tutoring]]&gt;0,"Yes","No"))</f>
        <v/>
      </c>
      <c r="AZ392" s="107" t="str">
        <f>IF(InTutoring[[#This Row],[Student Full Name]]=" ","",IF(InTutoring[[#This Row],[Unit 2 Weeks in Tutoring]]&gt;0,"Yes","No"))</f>
        <v/>
      </c>
      <c r="BA392" s="107" t="str">
        <f>IF(InTutoring[[#This Row],[Student Full Name]]=" ","",IF(InTutoring[[#This Row],[Unit 3 Weeks in Tutoring]]&gt;0,"Yes","No"))</f>
        <v/>
      </c>
      <c r="BB392" s="107" t="str">
        <f>IF(InTutoring[[#This Row],[Student Full Name]]=" ","",IF(InTutoring[[#This Row],[Unit 4 Weeks in Tutoring]]&gt;0,"Yes","No"))</f>
        <v/>
      </c>
      <c r="BC392" s="107" t="str">
        <f>IF(InTutoring[[#This Row],[Student Full Name]]=" ","",IF(InTutoring[[#This Row],[Unit 5 Weeks in Tutoring]]&gt;0,"Yes","No"))</f>
        <v/>
      </c>
      <c r="BD392" s="107" t="str">
        <f>IF(InTutoring[[#This Row],[Student Full Name]]=" ","",IF(InTutoring[[#This Row],[Unit 6 Weeks in Tutoring]]&gt;0,"Yes","No"))</f>
        <v/>
      </c>
      <c r="BE39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9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9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9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9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9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9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92" s="107" t="str">
        <f>IF(InTutoring[[#This Row],[Student Full Name]]=" ","",IF(COUNTIF(InTutoring[[#This Row],[Unit 1 Needed Tutoring]:[Unit 6 Needed Tutoring]],"Yes")&gt;0,"Yes","No"))</f>
        <v/>
      </c>
      <c r="BM39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9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93" spans="1:66" ht="14.25" x14ac:dyDescent="0.2">
      <c r="A393" s="40" t="str">
        <f>StudentInfo[[#This Row],[Student Full Name]]</f>
        <v xml:space="preserve"> </v>
      </c>
      <c r="B39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9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Benchmark]]&lt;=Settings!F397),"Yes","No"))))</f>
        <v/>
      </c>
      <c r="D39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9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9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9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9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9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9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9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9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9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9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9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9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9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9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9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9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9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9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9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9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9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9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9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9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9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9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9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9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9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9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9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9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9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9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9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9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9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9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9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9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93" s="107" t="str">
        <f>IF(InTutoring[[#This Row],[Student Full Name]]=" ","",COUNTIF(InTutoring[[#This Row],[BOY Benchmark]:[Unit 1 Post-Test 5]],"Yes"))</f>
        <v/>
      </c>
      <c r="AT393" s="107" t="str">
        <f>IF(InTutoring[[#This Row],[Student Full Name]]=" ","",COUNTIF(InTutoring[[#This Row],[Unit 1 Assessment]:[Unit 2 Post-Test 5]],"Yes"))</f>
        <v/>
      </c>
      <c r="AU393" s="107" t="str">
        <f>IF(InTutoring[[#This Row],[Student Full Name]]=" ","",COUNTIF(InTutoring[[#This Row],[Unit 2 Assessment]:[Unit 3 Post-Test 5]],"Yes"))</f>
        <v/>
      </c>
      <c r="AV393" s="107" t="str">
        <f>IF(InTutoring[[#This Row],[Student Full Name]]=" ","",COUNTIF(InTutoring[[#This Row],[Unit 3 Assessment]:[Unit 4 Post-Test 5]],"Yes"))</f>
        <v/>
      </c>
      <c r="AW393" s="107" t="str">
        <f>IF(InTutoring[[#This Row],[Student Full Name]]=" ","",COUNTIF(InTutoring[[#This Row],[Unit 4 Assessment]:[Unit 5 Post-Test 5]],"Yes"))</f>
        <v/>
      </c>
      <c r="AX393" s="107" t="str">
        <f>IF(InTutoring[[#This Row],[Student Full Name]]=" ","",COUNTIF(InTutoring[[#This Row],[Unit 5 Assessment]:[Unit 6 Post-Test 5]],"Yes"))</f>
        <v/>
      </c>
      <c r="AY393" s="107" t="str">
        <f>IF(InTutoring[[#This Row],[Student Full Name]]=" ","",IF(InTutoring[[#This Row],[Unit 1 Weeks in Tutoring]]&gt;0,"Yes","No"))</f>
        <v/>
      </c>
      <c r="AZ393" s="107" t="str">
        <f>IF(InTutoring[[#This Row],[Student Full Name]]=" ","",IF(InTutoring[[#This Row],[Unit 2 Weeks in Tutoring]]&gt;0,"Yes","No"))</f>
        <v/>
      </c>
      <c r="BA393" s="107" t="str">
        <f>IF(InTutoring[[#This Row],[Student Full Name]]=" ","",IF(InTutoring[[#This Row],[Unit 3 Weeks in Tutoring]]&gt;0,"Yes","No"))</f>
        <v/>
      </c>
      <c r="BB393" s="107" t="str">
        <f>IF(InTutoring[[#This Row],[Student Full Name]]=" ","",IF(InTutoring[[#This Row],[Unit 4 Weeks in Tutoring]]&gt;0,"Yes","No"))</f>
        <v/>
      </c>
      <c r="BC393" s="107" t="str">
        <f>IF(InTutoring[[#This Row],[Student Full Name]]=" ","",IF(InTutoring[[#This Row],[Unit 5 Weeks in Tutoring]]&gt;0,"Yes","No"))</f>
        <v/>
      </c>
      <c r="BD393" s="107" t="str">
        <f>IF(InTutoring[[#This Row],[Student Full Name]]=" ","",IF(InTutoring[[#This Row],[Unit 6 Weeks in Tutoring]]&gt;0,"Yes","No"))</f>
        <v/>
      </c>
      <c r="BE39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9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9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9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9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9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9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93" s="107" t="str">
        <f>IF(InTutoring[[#This Row],[Student Full Name]]=" ","",IF(COUNTIF(InTutoring[[#This Row],[Unit 1 Needed Tutoring]:[Unit 6 Needed Tutoring]],"Yes")&gt;0,"Yes","No"))</f>
        <v/>
      </c>
      <c r="BM39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9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94" spans="1:66" ht="14.25" x14ac:dyDescent="0.2">
      <c r="A394" s="40" t="str">
        <f>StudentInfo[[#This Row],[Student Full Name]]</f>
        <v xml:space="preserve"> </v>
      </c>
      <c r="B39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9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Benchmark]]&lt;=Settings!F398),"Yes","No"))))</f>
        <v/>
      </c>
      <c r="D39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9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9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9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9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9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9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9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9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9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9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9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9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9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9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9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9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9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9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9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9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9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9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9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9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9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9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9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9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9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9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9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9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9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9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9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9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9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9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9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9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94" s="107" t="str">
        <f>IF(InTutoring[[#This Row],[Student Full Name]]=" ","",COUNTIF(InTutoring[[#This Row],[BOY Benchmark]:[Unit 1 Post-Test 5]],"Yes"))</f>
        <v/>
      </c>
      <c r="AT394" s="107" t="str">
        <f>IF(InTutoring[[#This Row],[Student Full Name]]=" ","",COUNTIF(InTutoring[[#This Row],[Unit 1 Assessment]:[Unit 2 Post-Test 5]],"Yes"))</f>
        <v/>
      </c>
      <c r="AU394" s="107" t="str">
        <f>IF(InTutoring[[#This Row],[Student Full Name]]=" ","",COUNTIF(InTutoring[[#This Row],[Unit 2 Assessment]:[Unit 3 Post-Test 5]],"Yes"))</f>
        <v/>
      </c>
      <c r="AV394" s="107" t="str">
        <f>IF(InTutoring[[#This Row],[Student Full Name]]=" ","",COUNTIF(InTutoring[[#This Row],[Unit 3 Assessment]:[Unit 4 Post-Test 5]],"Yes"))</f>
        <v/>
      </c>
      <c r="AW394" s="107" t="str">
        <f>IF(InTutoring[[#This Row],[Student Full Name]]=" ","",COUNTIF(InTutoring[[#This Row],[Unit 4 Assessment]:[Unit 5 Post-Test 5]],"Yes"))</f>
        <v/>
      </c>
      <c r="AX394" s="107" t="str">
        <f>IF(InTutoring[[#This Row],[Student Full Name]]=" ","",COUNTIF(InTutoring[[#This Row],[Unit 5 Assessment]:[Unit 6 Post-Test 5]],"Yes"))</f>
        <v/>
      </c>
      <c r="AY394" s="107" t="str">
        <f>IF(InTutoring[[#This Row],[Student Full Name]]=" ","",IF(InTutoring[[#This Row],[Unit 1 Weeks in Tutoring]]&gt;0,"Yes","No"))</f>
        <v/>
      </c>
      <c r="AZ394" s="107" t="str">
        <f>IF(InTutoring[[#This Row],[Student Full Name]]=" ","",IF(InTutoring[[#This Row],[Unit 2 Weeks in Tutoring]]&gt;0,"Yes","No"))</f>
        <v/>
      </c>
      <c r="BA394" s="107" t="str">
        <f>IF(InTutoring[[#This Row],[Student Full Name]]=" ","",IF(InTutoring[[#This Row],[Unit 3 Weeks in Tutoring]]&gt;0,"Yes","No"))</f>
        <v/>
      </c>
      <c r="BB394" s="107" t="str">
        <f>IF(InTutoring[[#This Row],[Student Full Name]]=" ","",IF(InTutoring[[#This Row],[Unit 4 Weeks in Tutoring]]&gt;0,"Yes","No"))</f>
        <v/>
      </c>
      <c r="BC394" s="107" t="str">
        <f>IF(InTutoring[[#This Row],[Student Full Name]]=" ","",IF(InTutoring[[#This Row],[Unit 5 Weeks in Tutoring]]&gt;0,"Yes","No"))</f>
        <v/>
      </c>
      <c r="BD394" s="107" t="str">
        <f>IF(InTutoring[[#This Row],[Student Full Name]]=" ","",IF(InTutoring[[#This Row],[Unit 6 Weeks in Tutoring]]&gt;0,"Yes","No"))</f>
        <v/>
      </c>
      <c r="BE39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9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9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9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9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9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9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94" s="107" t="str">
        <f>IF(InTutoring[[#This Row],[Student Full Name]]=" ","",IF(COUNTIF(InTutoring[[#This Row],[Unit 1 Needed Tutoring]:[Unit 6 Needed Tutoring]],"Yes")&gt;0,"Yes","No"))</f>
        <v/>
      </c>
      <c r="BM39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9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95" spans="1:66" ht="14.25" x14ac:dyDescent="0.2">
      <c r="A395" s="40" t="str">
        <f>StudentInfo[[#This Row],[Student Full Name]]</f>
        <v xml:space="preserve"> </v>
      </c>
      <c r="B39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9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Benchmark]]&lt;=Settings!F399),"Yes","No"))))</f>
        <v/>
      </c>
      <c r="D39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9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9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9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9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9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9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9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9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9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9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9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9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9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9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9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9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9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9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9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9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9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9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9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9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9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9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9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9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9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9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9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9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9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9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9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9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9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9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9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9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95" s="107" t="str">
        <f>IF(InTutoring[[#This Row],[Student Full Name]]=" ","",COUNTIF(InTutoring[[#This Row],[BOY Benchmark]:[Unit 1 Post-Test 5]],"Yes"))</f>
        <v/>
      </c>
      <c r="AT395" s="107" t="str">
        <f>IF(InTutoring[[#This Row],[Student Full Name]]=" ","",COUNTIF(InTutoring[[#This Row],[Unit 1 Assessment]:[Unit 2 Post-Test 5]],"Yes"))</f>
        <v/>
      </c>
      <c r="AU395" s="107" t="str">
        <f>IF(InTutoring[[#This Row],[Student Full Name]]=" ","",COUNTIF(InTutoring[[#This Row],[Unit 2 Assessment]:[Unit 3 Post-Test 5]],"Yes"))</f>
        <v/>
      </c>
      <c r="AV395" s="107" t="str">
        <f>IF(InTutoring[[#This Row],[Student Full Name]]=" ","",COUNTIF(InTutoring[[#This Row],[Unit 3 Assessment]:[Unit 4 Post-Test 5]],"Yes"))</f>
        <v/>
      </c>
      <c r="AW395" s="107" t="str">
        <f>IF(InTutoring[[#This Row],[Student Full Name]]=" ","",COUNTIF(InTutoring[[#This Row],[Unit 4 Assessment]:[Unit 5 Post-Test 5]],"Yes"))</f>
        <v/>
      </c>
      <c r="AX395" s="107" t="str">
        <f>IF(InTutoring[[#This Row],[Student Full Name]]=" ","",COUNTIF(InTutoring[[#This Row],[Unit 5 Assessment]:[Unit 6 Post-Test 5]],"Yes"))</f>
        <v/>
      </c>
      <c r="AY395" s="107" t="str">
        <f>IF(InTutoring[[#This Row],[Student Full Name]]=" ","",IF(InTutoring[[#This Row],[Unit 1 Weeks in Tutoring]]&gt;0,"Yes","No"))</f>
        <v/>
      </c>
      <c r="AZ395" s="107" t="str">
        <f>IF(InTutoring[[#This Row],[Student Full Name]]=" ","",IF(InTutoring[[#This Row],[Unit 2 Weeks in Tutoring]]&gt;0,"Yes","No"))</f>
        <v/>
      </c>
      <c r="BA395" s="107" t="str">
        <f>IF(InTutoring[[#This Row],[Student Full Name]]=" ","",IF(InTutoring[[#This Row],[Unit 3 Weeks in Tutoring]]&gt;0,"Yes","No"))</f>
        <v/>
      </c>
      <c r="BB395" s="107" t="str">
        <f>IF(InTutoring[[#This Row],[Student Full Name]]=" ","",IF(InTutoring[[#This Row],[Unit 4 Weeks in Tutoring]]&gt;0,"Yes","No"))</f>
        <v/>
      </c>
      <c r="BC395" s="107" t="str">
        <f>IF(InTutoring[[#This Row],[Student Full Name]]=" ","",IF(InTutoring[[#This Row],[Unit 5 Weeks in Tutoring]]&gt;0,"Yes","No"))</f>
        <v/>
      </c>
      <c r="BD395" s="107" t="str">
        <f>IF(InTutoring[[#This Row],[Student Full Name]]=" ","",IF(InTutoring[[#This Row],[Unit 6 Weeks in Tutoring]]&gt;0,"Yes","No"))</f>
        <v/>
      </c>
      <c r="BE39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9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9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9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9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9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9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95" s="107" t="str">
        <f>IF(InTutoring[[#This Row],[Student Full Name]]=" ","",IF(COUNTIF(InTutoring[[#This Row],[Unit 1 Needed Tutoring]:[Unit 6 Needed Tutoring]],"Yes")&gt;0,"Yes","No"))</f>
        <v/>
      </c>
      <c r="BM39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9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96" spans="1:66" ht="14.25" x14ac:dyDescent="0.2">
      <c r="A396" s="40" t="str">
        <f>StudentInfo[[#This Row],[Student Full Name]]</f>
        <v xml:space="preserve"> </v>
      </c>
      <c r="B39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9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Benchmark]]&lt;=Settings!F400),"Yes","No"))))</f>
        <v/>
      </c>
      <c r="D39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9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9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9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9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9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9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9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9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9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9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9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9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9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9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9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9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9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9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9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9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9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9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9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9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9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9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9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9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9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9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9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9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9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9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9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9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9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9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9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9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96" s="107" t="str">
        <f>IF(InTutoring[[#This Row],[Student Full Name]]=" ","",COUNTIF(InTutoring[[#This Row],[BOY Benchmark]:[Unit 1 Post-Test 5]],"Yes"))</f>
        <v/>
      </c>
      <c r="AT396" s="107" t="str">
        <f>IF(InTutoring[[#This Row],[Student Full Name]]=" ","",COUNTIF(InTutoring[[#This Row],[Unit 1 Assessment]:[Unit 2 Post-Test 5]],"Yes"))</f>
        <v/>
      </c>
      <c r="AU396" s="107" t="str">
        <f>IF(InTutoring[[#This Row],[Student Full Name]]=" ","",COUNTIF(InTutoring[[#This Row],[Unit 2 Assessment]:[Unit 3 Post-Test 5]],"Yes"))</f>
        <v/>
      </c>
      <c r="AV396" s="107" t="str">
        <f>IF(InTutoring[[#This Row],[Student Full Name]]=" ","",COUNTIF(InTutoring[[#This Row],[Unit 3 Assessment]:[Unit 4 Post-Test 5]],"Yes"))</f>
        <v/>
      </c>
      <c r="AW396" s="107" t="str">
        <f>IF(InTutoring[[#This Row],[Student Full Name]]=" ","",COUNTIF(InTutoring[[#This Row],[Unit 4 Assessment]:[Unit 5 Post-Test 5]],"Yes"))</f>
        <v/>
      </c>
      <c r="AX396" s="107" t="str">
        <f>IF(InTutoring[[#This Row],[Student Full Name]]=" ","",COUNTIF(InTutoring[[#This Row],[Unit 5 Assessment]:[Unit 6 Post-Test 5]],"Yes"))</f>
        <v/>
      </c>
      <c r="AY396" s="107" t="str">
        <f>IF(InTutoring[[#This Row],[Student Full Name]]=" ","",IF(InTutoring[[#This Row],[Unit 1 Weeks in Tutoring]]&gt;0,"Yes","No"))</f>
        <v/>
      </c>
      <c r="AZ396" s="107" t="str">
        <f>IF(InTutoring[[#This Row],[Student Full Name]]=" ","",IF(InTutoring[[#This Row],[Unit 2 Weeks in Tutoring]]&gt;0,"Yes","No"))</f>
        <v/>
      </c>
      <c r="BA396" s="107" t="str">
        <f>IF(InTutoring[[#This Row],[Student Full Name]]=" ","",IF(InTutoring[[#This Row],[Unit 3 Weeks in Tutoring]]&gt;0,"Yes","No"))</f>
        <v/>
      </c>
      <c r="BB396" s="107" t="str">
        <f>IF(InTutoring[[#This Row],[Student Full Name]]=" ","",IF(InTutoring[[#This Row],[Unit 4 Weeks in Tutoring]]&gt;0,"Yes","No"))</f>
        <v/>
      </c>
      <c r="BC396" s="107" t="str">
        <f>IF(InTutoring[[#This Row],[Student Full Name]]=" ","",IF(InTutoring[[#This Row],[Unit 5 Weeks in Tutoring]]&gt;0,"Yes","No"))</f>
        <v/>
      </c>
      <c r="BD396" s="107" t="str">
        <f>IF(InTutoring[[#This Row],[Student Full Name]]=" ","",IF(InTutoring[[#This Row],[Unit 6 Weeks in Tutoring]]&gt;0,"Yes","No"))</f>
        <v/>
      </c>
      <c r="BE39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9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9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9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9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9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9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96" s="107" t="str">
        <f>IF(InTutoring[[#This Row],[Student Full Name]]=" ","",IF(COUNTIF(InTutoring[[#This Row],[Unit 1 Needed Tutoring]:[Unit 6 Needed Tutoring]],"Yes")&gt;0,"Yes","No"))</f>
        <v/>
      </c>
      <c r="BM39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9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97" spans="1:66" ht="14.25" x14ac:dyDescent="0.2">
      <c r="A397" s="40" t="str">
        <f>StudentInfo[[#This Row],[Student Full Name]]</f>
        <v xml:space="preserve"> </v>
      </c>
      <c r="B39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9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Benchmark]]&lt;=Settings!F401),"Yes","No"))))</f>
        <v/>
      </c>
      <c r="D39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9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9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9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9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9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9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9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9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9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9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9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9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9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9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9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9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9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9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9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9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9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9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9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9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9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9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9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9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9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9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9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9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9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9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9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9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9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9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9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9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97" s="107" t="str">
        <f>IF(InTutoring[[#This Row],[Student Full Name]]=" ","",COUNTIF(InTutoring[[#This Row],[BOY Benchmark]:[Unit 1 Post-Test 5]],"Yes"))</f>
        <v/>
      </c>
      <c r="AT397" s="107" t="str">
        <f>IF(InTutoring[[#This Row],[Student Full Name]]=" ","",COUNTIF(InTutoring[[#This Row],[Unit 1 Assessment]:[Unit 2 Post-Test 5]],"Yes"))</f>
        <v/>
      </c>
      <c r="AU397" s="107" t="str">
        <f>IF(InTutoring[[#This Row],[Student Full Name]]=" ","",COUNTIF(InTutoring[[#This Row],[Unit 2 Assessment]:[Unit 3 Post-Test 5]],"Yes"))</f>
        <v/>
      </c>
      <c r="AV397" s="107" t="str">
        <f>IF(InTutoring[[#This Row],[Student Full Name]]=" ","",COUNTIF(InTutoring[[#This Row],[Unit 3 Assessment]:[Unit 4 Post-Test 5]],"Yes"))</f>
        <v/>
      </c>
      <c r="AW397" s="107" t="str">
        <f>IF(InTutoring[[#This Row],[Student Full Name]]=" ","",COUNTIF(InTutoring[[#This Row],[Unit 4 Assessment]:[Unit 5 Post-Test 5]],"Yes"))</f>
        <v/>
      </c>
      <c r="AX397" s="107" t="str">
        <f>IF(InTutoring[[#This Row],[Student Full Name]]=" ","",COUNTIF(InTutoring[[#This Row],[Unit 5 Assessment]:[Unit 6 Post-Test 5]],"Yes"))</f>
        <v/>
      </c>
      <c r="AY397" s="107" t="str">
        <f>IF(InTutoring[[#This Row],[Student Full Name]]=" ","",IF(InTutoring[[#This Row],[Unit 1 Weeks in Tutoring]]&gt;0,"Yes","No"))</f>
        <v/>
      </c>
      <c r="AZ397" s="107" t="str">
        <f>IF(InTutoring[[#This Row],[Student Full Name]]=" ","",IF(InTutoring[[#This Row],[Unit 2 Weeks in Tutoring]]&gt;0,"Yes","No"))</f>
        <v/>
      </c>
      <c r="BA397" s="107" t="str">
        <f>IF(InTutoring[[#This Row],[Student Full Name]]=" ","",IF(InTutoring[[#This Row],[Unit 3 Weeks in Tutoring]]&gt;0,"Yes","No"))</f>
        <v/>
      </c>
      <c r="BB397" s="107" t="str">
        <f>IF(InTutoring[[#This Row],[Student Full Name]]=" ","",IF(InTutoring[[#This Row],[Unit 4 Weeks in Tutoring]]&gt;0,"Yes","No"))</f>
        <v/>
      </c>
      <c r="BC397" s="107" t="str">
        <f>IF(InTutoring[[#This Row],[Student Full Name]]=" ","",IF(InTutoring[[#This Row],[Unit 5 Weeks in Tutoring]]&gt;0,"Yes","No"))</f>
        <v/>
      </c>
      <c r="BD397" s="107" t="str">
        <f>IF(InTutoring[[#This Row],[Student Full Name]]=" ","",IF(InTutoring[[#This Row],[Unit 6 Weeks in Tutoring]]&gt;0,"Yes","No"))</f>
        <v/>
      </c>
      <c r="BE39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9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9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9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9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9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9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97" s="107" t="str">
        <f>IF(InTutoring[[#This Row],[Student Full Name]]=" ","",IF(COUNTIF(InTutoring[[#This Row],[Unit 1 Needed Tutoring]:[Unit 6 Needed Tutoring]],"Yes")&gt;0,"Yes","No"))</f>
        <v/>
      </c>
      <c r="BM39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9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98" spans="1:66" ht="14.25" x14ac:dyDescent="0.2">
      <c r="A398" s="40" t="str">
        <f>StudentInfo[[#This Row],[Student Full Name]]</f>
        <v xml:space="preserve"> </v>
      </c>
      <c r="B39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9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Benchmark]]&lt;=Settings!F402),"Yes","No"))))</f>
        <v/>
      </c>
      <c r="D39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9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9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9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9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9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9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9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9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9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9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9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9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9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9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9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9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9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9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9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9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9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9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9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9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9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9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9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9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9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9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9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9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9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9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9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9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9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9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9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9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98" s="107" t="str">
        <f>IF(InTutoring[[#This Row],[Student Full Name]]=" ","",COUNTIF(InTutoring[[#This Row],[BOY Benchmark]:[Unit 1 Post-Test 5]],"Yes"))</f>
        <v/>
      </c>
      <c r="AT398" s="107" t="str">
        <f>IF(InTutoring[[#This Row],[Student Full Name]]=" ","",COUNTIF(InTutoring[[#This Row],[Unit 1 Assessment]:[Unit 2 Post-Test 5]],"Yes"))</f>
        <v/>
      </c>
      <c r="AU398" s="107" t="str">
        <f>IF(InTutoring[[#This Row],[Student Full Name]]=" ","",COUNTIF(InTutoring[[#This Row],[Unit 2 Assessment]:[Unit 3 Post-Test 5]],"Yes"))</f>
        <v/>
      </c>
      <c r="AV398" s="107" t="str">
        <f>IF(InTutoring[[#This Row],[Student Full Name]]=" ","",COUNTIF(InTutoring[[#This Row],[Unit 3 Assessment]:[Unit 4 Post-Test 5]],"Yes"))</f>
        <v/>
      </c>
      <c r="AW398" s="107" t="str">
        <f>IF(InTutoring[[#This Row],[Student Full Name]]=" ","",COUNTIF(InTutoring[[#This Row],[Unit 4 Assessment]:[Unit 5 Post-Test 5]],"Yes"))</f>
        <v/>
      </c>
      <c r="AX398" s="107" t="str">
        <f>IF(InTutoring[[#This Row],[Student Full Name]]=" ","",COUNTIF(InTutoring[[#This Row],[Unit 5 Assessment]:[Unit 6 Post-Test 5]],"Yes"))</f>
        <v/>
      </c>
      <c r="AY398" s="107" t="str">
        <f>IF(InTutoring[[#This Row],[Student Full Name]]=" ","",IF(InTutoring[[#This Row],[Unit 1 Weeks in Tutoring]]&gt;0,"Yes","No"))</f>
        <v/>
      </c>
      <c r="AZ398" s="107" t="str">
        <f>IF(InTutoring[[#This Row],[Student Full Name]]=" ","",IF(InTutoring[[#This Row],[Unit 2 Weeks in Tutoring]]&gt;0,"Yes","No"))</f>
        <v/>
      </c>
      <c r="BA398" s="107" t="str">
        <f>IF(InTutoring[[#This Row],[Student Full Name]]=" ","",IF(InTutoring[[#This Row],[Unit 3 Weeks in Tutoring]]&gt;0,"Yes","No"))</f>
        <v/>
      </c>
      <c r="BB398" s="107" t="str">
        <f>IF(InTutoring[[#This Row],[Student Full Name]]=" ","",IF(InTutoring[[#This Row],[Unit 4 Weeks in Tutoring]]&gt;0,"Yes","No"))</f>
        <v/>
      </c>
      <c r="BC398" s="107" t="str">
        <f>IF(InTutoring[[#This Row],[Student Full Name]]=" ","",IF(InTutoring[[#This Row],[Unit 5 Weeks in Tutoring]]&gt;0,"Yes","No"))</f>
        <v/>
      </c>
      <c r="BD398" s="107" t="str">
        <f>IF(InTutoring[[#This Row],[Student Full Name]]=" ","",IF(InTutoring[[#This Row],[Unit 6 Weeks in Tutoring]]&gt;0,"Yes","No"))</f>
        <v/>
      </c>
      <c r="BE39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9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9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9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9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9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9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98" s="107" t="str">
        <f>IF(InTutoring[[#This Row],[Student Full Name]]=" ","",IF(COUNTIF(InTutoring[[#This Row],[Unit 1 Needed Tutoring]:[Unit 6 Needed Tutoring]],"Yes")&gt;0,"Yes","No"))</f>
        <v/>
      </c>
      <c r="BM39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9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399" spans="1:66" ht="14.25" x14ac:dyDescent="0.2">
      <c r="A399" s="40" t="str">
        <f>StudentInfo[[#This Row],[Student Full Name]]</f>
        <v xml:space="preserve"> </v>
      </c>
      <c r="B39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39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Benchmark]]&lt;=Settings!F403),"Yes","No"))))</f>
        <v/>
      </c>
      <c r="D39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39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39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39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39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39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39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39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39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39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39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39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39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39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39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39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39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39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39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39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39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39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39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39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39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39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39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39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39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39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39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39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39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39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39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39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39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39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39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39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39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399" s="107" t="str">
        <f>IF(InTutoring[[#This Row],[Student Full Name]]=" ","",COUNTIF(InTutoring[[#This Row],[BOY Benchmark]:[Unit 1 Post-Test 5]],"Yes"))</f>
        <v/>
      </c>
      <c r="AT399" s="107" t="str">
        <f>IF(InTutoring[[#This Row],[Student Full Name]]=" ","",COUNTIF(InTutoring[[#This Row],[Unit 1 Assessment]:[Unit 2 Post-Test 5]],"Yes"))</f>
        <v/>
      </c>
      <c r="AU399" s="107" t="str">
        <f>IF(InTutoring[[#This Row],[Student Full Name]]=" ","",COUNTIF(InTutoring[[#This Row],[Unit 2 Assessment]:[Unit 3 Post-Test 5]],"Yes"))</f>
        <v/>
      </c>
      <c r="AV399" s="107" t="str">
        <f>IF(InTutoring[[#This Row],[Student Full Name]]=" ","",COUNTIF(InTutoring[[#This Row],[Unit 3 Assessment]:[Unit 4 Post-Test 5]],"Yes"))</f>
        <v/>
      </c>
      <c r="AW399" s="107" t="str">
        <f>IF(InTutoring[[#This Row],[Student Full Name]]=" ","",COUNTIF(InTutoring[[#This Row],[Unit 4 Assessment]:[Unit 5 Post-Test 5]],"Yes"))</f>
        <v/>
      </c>
      <c r="AX399" s="107" t="str">
        <f>IF(InTutoring[[#This Row],[Student Full Name]]=" ","",COUNTIF(InTutoring[[#This Row],[Unit 5 Assessment]:[Unit 6 Post-Test 5]],"Yes"))</f>
        <v/>
      </c>
      <c r="AY399" s="107" t="str">
        <f>IF(InTutoring[[#This Row],[Student Full Name]]=" ","",IF(InTutoring[[#This Row],[Unit 1 Weeks in Tutoring]]&gt;0,"Yes","No"))</f>
        <v/>
      </c>
      <c r="AZ399" s="107" t="str">
        <f>IF(InTutoring[[#This Row],[Student Full Name]]=" ","",IF(InTutoring[[#This Row],[Unit 2 Weeks in Tutoring]]&gt;0,"Yes","No"))</f>
        <v/>
      </c>
      <c r="BA399" s="107" t="str">
        <f>IF(InTutoring[[#This Row],[Student Full Name]]=" ","",IF(InTutoring[[#This Row],[Unit 3 Weeks in Tutoring]]&gt;0,"Yes","No"))</f>
        <v/>
      </c>
      <c r="BB399" s="107" t="str">
        <f>IF(InTutoring[[#This Row],[Student Full Name]]=" ","",IF(InTutoring[[#This Row],[Unit 4 Weeks in Tutoring]]&gt;0,"Yes","No"))</f>
        <v/>
      </c>
      <c r="BC399" s="107" t="str">
        <f>IF(InTutoring[[#This Row],[Student Full Name]]=" ","",IF(InTutoring[[#This Row],[Unit 5 Weeks in Tutoring]]&gt;0,"Yes","No"))</f>
        <v/>
      </c>
      <c r="BD399" s="107" t="str">
        <f>IF(InTutoring[[#This Row],[Student Full Name]]=" ","",IF(InTutoring[[#This Row],[Unit 6 Weeks in Tutoring]]&gt;0,"Yes","No"))</f>
        <v/>
      </c>
      <c r="BE39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39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39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39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39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39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39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399" s="107" t="str">
        <f>IF(InTutoring[[#This Row],[Student Full Name]]=" ","",IF(COUNTIF(InTutoring[[#This Row],[Unit 1 Needed Tutoring]:[Unit 6 Needed Tutoring]],"Yes")&gt;0,"Yes","No"))</f>
        <v/>
      </c>
      <c r="BM39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39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00" spans="1:66" ht="14.25" x14ac:dyDescent="0.2">
      <c r="A400" s="40" t="str">
        <f>StudentInfo[[#This Row],[Student Full Name]]</f>
        <v xml:space="preserve"> </v>
      </c>
      <c r="B40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0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Benchmark]]&lt;=Settings!F404),"Yes","No"))))</f>
        <v/>
      </c>
      <c r="D40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0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0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0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0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0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0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0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0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0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0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0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0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0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0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0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0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0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0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0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0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0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0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0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0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0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0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0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0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0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0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0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0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0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0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0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0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0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0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0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0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00" s="107" t="str">
        <f>IF(InTutoring[[#This Row],[Student Full Name]]=" ","",COUNTIF(InTutoring[[#This Row],[BOY Benchmark]:[Unit 1 Post-Test 5]],"Yes"))</f>
        <v/>
      </c>
      <c r="AT400" s="107" t="str">
        <f>IF(InTutoring[[#This Row],[Student Full Name]]=" ","",COUNTIF(InTutoring[[#This Row],[Unit 1 Assessment]:[Unit 2 Post-Test 5]],"Yes"))</f>
        <v/>
      </c>
      <c r="AU400" s="107" t="str">
        <f>IF(InTutoring[[#This Row],[Student Full Name]]=" ","",COUNTIF(InTutoring[[#This Row],[Unit 2 Assessment]:[Unit 3 Post-Test 5]],"Yes"))</f>
        <v/>
      </c>
      <c r="AV400" s="107" t="str">
        <f>IF(InTutoring[[#This Row],[Student Full Name]]=" ","",COUNTIF(InTutoring[[#This Row],[Unit 3 Assessment]:[Unit 4 Post-Test 5]],"Yes"))</f>
        <v/>
      </c>
      <c r="AW400" s="107" t="str">
        <f>IF(InTutoring[[#This Row],[Student Full Name]]=" ","",COUNTIF(InTutoring[[#This Row],[Unit 4 Assessment]:[Unit 5 Post-Test 5]],"Yes"))</f>
        <v/>
      </c>
      <c r="AX400" s="107" t="str">
        <f>IF(InTutoring[[#This Row],[Student Full Name]]=" ","",COUNTIF(InTutoring[[#This Row],[Unit 5 Assessment]:[Unit 6 Post-Test 5]],"Yes"))</f>
        <v/>
      </c>
      <c r="AY400" s="107" t="str">
        <f>IF(InTutoring[[#This Row],[Student Full Name]]=" ","",IF(InTutoring[[#This Row],[Unit 1 Weeks in Tutoring]]&gt;0,"Yes","No"))</f>
        <v/>
      </c>
      <c r="AZ400" s="107" t="str">
        <f>IF(InTutoring[[#This Row],[Student Full Name]]=" ","",IF(InTutoring[[#This Row],[Unit 2 Weeks in Tutoring]]&gt;0,"Yes","No"))</f>
        <v/>
      </c>
      <c r="BA400" s="107" t="str">
        <f>IF(InTutoring[[#This Row],[Student Full Name]]=" ","",IF(InTutoring[[#This Row],[Unit 3 Weeks in Tutoring]]&gt;0,"Yes","No"))</f>
        <v/>
      </c>
      <c r="BB400" s="107" t="str">
        <f>IF(InTutoring[[#This Row],[Student Full Name]]=" ","",IF(InTutoring[[#This Row],[Unit 4 Weeks in Tutoring]]&gt;0,"Yes","No"))</f>
        <v/>
      </c>
      <c r="BC400" s="107" t="str">
        <f>IF(InTutoring[[#This Row],[Student Full Name]]=" ","",IF(InTutoring[[#This Row],[Unit 5 Weeks in Tutoring]]&gt;0,"Yes","No"))</f>
        <v/>
      </c>
      <c r="BD400" s="107" t="str">
        <f>IF(InTutoring[[#This Row],[Student Full Name]]=" ","",IF(InTutoring[[#This Row],[Unit 6 Weeks in Tutoring]]&gt;0,"Yes","No"))</f>
        <v/>
      </c>
      <c r="BE40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0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0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0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0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0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0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00" s="107" t="str">
        <f>IF(InTutoring[[#This Row],[Student Full Name]]=" ","",IF(COUNTIF(InTutoring[[#This Row],[Unit 1 Needed Tutoring]:[Unit 6 Needed Tutoring]],"Yes")&gt;0,"Yes","No"))</f>
        <v/>
      </c>
      <c r="BM40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0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01" spans="1:66" ht="14.25" x14ac:dyDescent="0.2">
      <c r="A401" s="40" t="str">
        <f>StudentInfo[[#This Row],[Student Full Name]]</f>
        <v xml:space="preserve"> </v>
      </c>
      <c r="B40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0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Benchmark]]&lt;=Settings!F405),"Yes","No"))))</f>
        <v/>
      </c>
      <c r="D40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0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0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0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0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0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0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0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0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0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0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0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0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0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0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0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0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0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0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0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0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0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0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0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0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0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0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0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0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0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0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0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0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0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0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0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0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0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0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0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0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01" s="107" t="str">
        <f>IF(InTutoring[[#This Row],[Student Full Name]]=" ","",COUNTIF(InTutoring[[#This Row],[BOY Benchmark]:[Unit 1 Post-Test 5]],"Yes"))</f>
        <v/>
      </c>
      <c r="AT401" s="107" t="str">
        <f>IF(InTutoring[[#This Row],[Student Full Name]]=" ","",COUNTIF(InTutoring[[#This Row],[Unit 1 Assessment]:[Unit 2 Post-Test 5]],"Yes"))</f>
        <v/>
      </c>
      <c r="AU401" s="107" t="str">
        <f>IF(InTutoring[[#This Row],[Student Full Name]]=" ","",COUNTIF(InTutoring[[#This Row],[Unit 2 Assessment]:[Unit 3 Post-Test 5]],"Yes"))</f>
        <v/>
      </c>
      <c r="AV401" s="107" t="str">
        <f>IF(InTutoring[[#This Row],[Student Full Name]]=" ","",COUNTIF(InTutoring[[#This Row],[Unit 3 Assessment]:[Unit 4 Post-Test 5]],"Yes"))</f>
        <v/>
      </c>
      <c r="AW401" s="107" t="str">
        <f>IF(InTutoring[[#This Row],[Student Full Name]]=" ","",COUNTIF(InTutoring[[#This Row],[Unit 4 Assessment]:[Unit 5 Post-Test 5]],"Yes"))</f>
        <v/>
      </c>
      <c r="AX401" s="107" t="str">
        <f>IF(InTutoring[[#This Row],[Student Full Name]]=" ","",COUNTIF(InTutoring[[#This Row],[Unit 5 Assessment]:[Unit 6 Post-Test 5]],"Yes"))</f>
        <v/>
      </c>
      <c r="AY401" s="107" t="str">
        <f>IF(InTutoring[[#This Row],[Student Full Name]]=" ","",IF(InTutoring[[#This Row],[Unit 1 Weeks in Tutoring]]&gt;0,"Yes","No"))</f>
        <v/>
      </c>
      <c r="AZ401" s="107" t="str">
        <f>IF(InTutoring[[#This Row],[Student Full Name]]=" ","",IF(InTutoring[[#This Row],[Unit 2 Weeks in Tutoring]]&gt;0,"Yes","No"))</f>
        <v/>
      </c>
      <c r="BA401" s="107" t="str">
        <f>IF(InTutoring[[#This Row],[Student Full Name]]=" ","",IF(InTutoring[[#This Row],[Unit 3 Weeks in Tutoring]]&gt;0,"Yes","No"))</f>
        <v/>
      </c>
      <c r="BB401" s="107" t="str">
        <f>IF(InTutoring[[#This Row],[Student Full Name]]=" ","",IF(InTutoring[[#This Row],[Unit 4 Weeks in Tutoring]]&gt;0,"Yes","No"))</f>
        <v/>
      </c>
      <c r="BC401" s="107" t="str">
        <f>IF(InTutoring[[#This Row],[Student Full Name]]=" ","",IF(InTutoring[[#This Row],[Unit 5 Weeks in Tutoring]]&gt;0,"Yes","No"))</f>
        <v/>
      </c>
      <c r="BD401" s="107" t="str">
        <f>IF(InTutoring[[#This Row],[Student Full Name]]=" ","",IF(InTutoring[[#This Row],[Unit 6 Weeks in Tutoring]]&gt;0,"Yes","No"))</f>
        <v/>
      </c>
      <c r="BE40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0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0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0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0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0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0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01" s="107" t="str">
        <f>IF(InTutoring[[#This Row],[Student Full Name]]=" ","",IF(COUNTIF(InTutoring[[#This Row],[Unit 1 Needed Tutoring]:[Unit 6 Needed Tutoring]],"Yes")&gt;0,"Yes","No"))</f>
        <v/>
      </c>
      <c r="BM40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0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02" spans="1:66" ht="14.25" x14ac:dyDescent="0.2">
      <c r="A402" s="40" t="str">
        <f>StudentInfo[[#This Row],[Student Full Name]]</f>
        <v xml:space="preserve"> </v>
      </c>
      <c r="B40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0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Benchmark]]&lt;=Settings!F406),"Yes","No"))))</f>
        <v/>
      </c>
      <c r="D40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0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0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0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0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0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0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0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0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0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0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0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0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0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0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0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0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0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0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0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0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0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0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0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0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0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0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0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0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0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0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0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0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0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0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0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0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0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0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0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0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02" s="107" t="str">
        <f>IF(InTutoring[[#This Row],[Student Full Name]]=" ","",COUNTIF(InTutoring[[#This Row],[BOY Benchmark]:[Unit 1 Post-Test 5]],"Yes"))</f>
        <v/>
      </c>
      <c r="AT402" s="107" t="str">
        <f>IF(InTutoring[[#This Row],[Student Full Name]]=" ","",COUNTIF(InTutoring[[#This Row],[Unit 1 Assessment]:[Unit 2 Post-Test 5]],"Yes"))</f>
        <v/>
      </c>
      <c r="AU402" s="107" t="str">
        <f>IF(InTutoring[[#This Row],[Student Full Name]]=" ","",COUNTIF(InTutoring[[#This Row],[Unit 2 Assessment]:[Unit 3 Post-Test 5]],"Yes"))</f>
        <v/>
      </c>
      <c r="AV402" s="107" t="str">
        <f>IF(InTutoring[[#This Row],[Student Full Name]]=" ","",COUNTIF(InTutoring[[#This Row],[Unit 3 Assessment]:[Unit 4 Post-Test 5]],"Yes"))</f>
        <v/>
      </c>
      <c r="AW402" s="107" t="str">
        <f>IF(InTutoring[[#This Row],[Student Full Name]]=" ","",COUNTIF(InTutoring[[#This Row],[Unit 4 Assessment]:[Unit 5 Post-Test 5]],"Yes"))</f>
        <v/>
      </c>
      <c r="AX402" s="107" t="str">
        <f>IF(InTutoring[[#This Row],[Student Full Name]]=" ","",COUNTIF(InTutoring[[#This Row],[Unit 5 Assessment]:[Unit 6 Post-Test 5]],"Yes"))</f>
        <v/>
      </c>
      <c r="AY402" s="107" t="str">
        <f>IF(InTutoring[[#This Row],[Student Full Name]]=" ","",IF(InTutoring[[#This Row],[Unit 1 Weeks in Tutoring]]&gt;0,"Yes","No"))</f>
        <v/>
      </c>
      <c r="AZ402" s="107" t="str">
        <f>IF(InTutoring[[#This Row],[Student Full Name]]=" ","",IF(InTutoring[[#This Row],[Unit 2 Weeks in Tutoring]]&gt;0,"Yes","No"))</f>
        <v/>
      </c>
      <c r="BA402" s="107" t="str">
        <f>IF(InTutoring[[#This Row],[Student Full Name]]=" ","",IF(InTutoring[[#This Row],[Unit 3 Weeks in Tutoring]]&gt;0,"Yes","No"))</f>
        <v/>
      </c>
      <c r="BB402" s="107" t="str">
        <f>IF(InTutoring[[#This Row],[Student Full Name]]=" ","",IF(InTutoring[[#This Row],[Unit 4 Weeks in Tutoring]]&gt;0,"Yes","No"))</f>
        <v/>
      </c>
      <c r="BC402" s="107" t="str">
        <f>IF(InTutoring[[#This Row],[Student Full Name]]=" ","",IF(InTutoring[[#This Row],[Unit 5 Weeks in Tutoring]]&gt;0,"Yes","No"))</f>
        <v/>
      </c>
      <c r="BD402" s="107" t="str">
        <f>IF(InTutoring[[#This Row],[Student Full Name]]=" ","",IF(InTutoring[[#This Row],[Unit 6 Weeks in Tutoring]]&gt;0,"Yes","No"))</f>
        <v/>
      </c>
      <c r="BE40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0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0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0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0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0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0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02" s="107" t="str">
        <f>IF(InTutoring[[#This Row],[Student Full Name]]=" ","",IF(COUNTIF(InTutoring[[#This Row],[Unit 1 Needed Tutoring]:[Unit 6 Needed Tutoring]],"Yes")&gt;0,"Yes","No"))</f>
        <v/>
      </c>
      <c r="BM40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0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03" spans="1:66" ht="14.25" x14ac:dyDescent="0.2">
      <c r="A403" s="40" t="str">
        <f>StudentInfo[[#This Row],[Student Full Name]]</f>
        <v xml:space="preserve"> </v>
      </c>
      <c r="B40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0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Benchmark]]&lt;=Settings!F407),"Yes","No"))))</f>
        <v/>
      </c>
      <c r="D40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0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0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0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0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0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0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0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0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0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0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0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0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0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0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0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0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0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0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0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0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0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0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0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0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0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0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0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0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0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0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0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0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0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0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0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0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0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0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0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0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03" s="107" t="str">
        <f>IF(InTutoring[[#This Row],[Student Full Name]]=" ","",COUNTIF(InTutoring[[#This Row],[BOY Benchmark]:[Unit 1 Post-Test 5]],"Yes"))</f>
        <v/>
      </c>
      <c r="AT403" s="107" t="str">
        <f>IF(InTutoring[[#This Row],[Student Full Name]]=" ","",COUNTIF(InTutoring[[#This Row],[Unit 1 Assessment]:[Unit 2 Post-Test 5]],"Yes"))</f>
        <v/>
      </c>
      <c r="AU403" s="107" t="str">
        <f>IF(InTutoring[[#This Row],[Student Full Name]]=" ","",COUNTIF(InTutoring[[#This Row],[Unit 2 Assessment]:[Unit 3 Post-Test 5]],"Yes"))</f>
        <v/>
      </c>
      <c r="AV403" s="107" t="str">
        <f>IF(InTutoring[[#This Row],[Student Full Name]]=" ","",COUNTIF(InTutoring[[#This Row],[Unit 3 Assessment]:[Unit 4 Post-Test 5]],"Yes"))</f>
        <v/>
      </c>
      <c r="AW403" s="107" t="str">
        <f>IF(InTutoring[[#This Row],[Student Full Name]]=" ","",COUNTIF(InTutoring[[#This Row],[Unit 4 Assessment]:[Unit 5 Post-Test 5]],"Yes"))</f>
        <v/>
      </c>
      <c r="AX403" s="107" t="str">
        <f>IF(InTutoring[[#This Row],[Student Full Name]]=" ","",COUNTIF(InTutoring[[#This Row],[Unit 5 Assessment]:[Unit 6 Post-Test 5]],"Yes"))</f>
        <v/>
      </c>
      <c r="AY403" s="107" t="str">
        <f>IF(InTutoring[[#This Row],[Student Full Name]]=" ","",IF(InTutoring[[#This Row],[Unit 1 Weeks in Tutoring]]&gt;0,"Yes","No"))</f>
        <v/>
      </c>
      <c r="AZ403" s="107" t="str">
        <f>IF(InTutoring[[#This Row],[Student Full Name]]=" ","",IF(InTutoring[[#This Row],[Unit 2 Weeks in Tutoring]]&gt;0,"Yes","No"))</f>
        <v/>
      </c>
      <c r="BA403" s="107" t="str">
        <f>IF(InTutoring[[#This Row],[Student Full Name]]=" ","",IF(InTutoring[[#This Row],[Unit 3 Weeks in Tutoring]]&gt;0,"Yes","No"))</f>
        <v/>
      </c>
      <c r="BB403" s="107" t="str">
        <f>IF(InTutoring[[#This Row],[Student Full Name]]=" ","",IF(InTutoring[[#This Row],[Unit 4 Weeks in Tutoring]]&gt;0,"Yes","No"))</f>
        <v/>
      </c>
      <c r="BC403" s="107" t="str">
        <f>IF(InTutoring[[#This Row],[Student Full Name]]=" ","",IF(InTutoring[[#This Row],[Unit 5 Weeks in Tutoring]]&gt;0,"Yes","No"))</f>
        <v/>
      </c>
      <c r="BD403" s="107" t="str">
        <f>IF(InTutoring[[#This Row],[Student Full Name]]=" ","",IF(InTutoring[[#This Row],[Unit 6 Weeks in Tutoring]]&gt;0,"Yes","No"))</f>
        <v/>
      </c>
      <c r="BE40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0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0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0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0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0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0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03" s="107" t="str">
        <f>IF(InTutoring[[#This Row],[Student Full Name]]=" ","",IF(COUNTIF(InTutoring[[#This Row],[Unit 1 Needed Tutoring]:[Unit 6 Needed Tutoring]],"Yes")&gt;0,"Yes","No"))</f>
        <v/>
      </c>
      <c r="BM40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0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04" spans="1:66" ht="14.25" x14ac:dyDescent="0.2">
      <c r="A404" s="40" t="str">
        <f>StudentInfo[[#This Row],[Student Full Name]]</f>
        <v xml:space="preserve"> </v>
      </c>
      <c r="B40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0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Benchmark]]&lt;=Settings!F408),"Yes","No"))))</f>
        <v/>
      </c>
      <c r="D40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0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0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0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0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0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0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0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0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0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0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0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0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0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0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0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0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0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0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0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0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0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0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0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0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0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0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0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0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0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0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0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0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0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0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0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0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0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0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0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0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04" s="107" t="str">
        <f>IF(InTutoring[[#This Row],[Student Full Name]]=" ","",COUNTIF(InTutoring[[#This Row],[BOY Benchmark]:[Unit 1 Post-Test 5]],"Yes"))</f>
        <v/>
      </c>
      <c r="AT404" s="107" t="str">
        <f>IF(InTutoring[[#This Row],[Student Full Name]]=" ","",COUNTIF(InTutoring[[#This Row],[Unit 1 Assessment]:[Unit 2 Post-Test 5]],"Yes"))</f>
        <v/>
      </c>
      <c r="AU404" s="107" t="str">
        <f>IF(InTutoring[[#This Row],[Student Full Name]]=" ","",COUNTIF(InTutoring[[#This Row],[Unit 2 Assessment]:[Unit 3 Post-Test 5]],"Yes"))</f>
        <v/>
      </c>
      <c r="AV404" s="107" t="str">
        <f>IF(InTutoring[[#This Row],[Student Full Name]]=" ","",COUNTIF(InTutoring[[#This Row],[Unit 3 Assessment]:[Unit 4 Post-Test 5]],"Yes"))</f>
        <v/>
      </c>
      <c r="AW404" s="107" t="str">
        <f>IF(InTutoring[[#This Row],[Student Full Name]]=" ","",COUNTIF(InTutoring[[#This Row],[Unit 4 Assessment]:[Unit 5 Post-Test 5]],"Yes"))</f>
        <v/>
      </c>
      <c r="AX404" s="107" t="str">
        <f>IF(InTutoring[[#This Row],[Student Full Name]]=" ","",COUNTIF(InTutoring[[#This Row],[Unit 5 Assessment]:[Unit 6 Post-Test 5]],"Yes"))</f>
        <v/>
      </c>
      <c r="AY404" s="107" t="str">
        <f>IF(InTutoring[[#This Row],[Student Full Name]]=" ","",IF(InTutoring[[#This Row],[Unit 1 Weeks in Tutoring]]&gt;0,"Yes","No"))</f>
        <v/>
      </c>
      <c r="AZ404" s="107" t="str">
        <f>IF(InTutoring[[#This Row],[Student Full Name]]=" ","",IF(InTutoring[[#This Row],[Unit 2 Weeks in Tutoring]]&gt;0,"Yes","No"))</f>
        <v/>
      </c>
      <c r="BA404" s="107" t="str">
        <f>IF(InTutoring[[#This Row],[Student Full Name]]=" ","",IF(InTutoring[[#This Row],[Unit 3 Weeks in Tutoring]]&gt;0,"Yes","No"))</f>
        <v/>
      </c>
      <c r="BB404" s="107" t="str">
        <f>IF(InTutoring[[#This Row],[Student Full Name]]=" ","",IF(InTutoring[[#This Row],[Unit 4 Weeks in Tutoring]]&gt;0,"Yes","No"))</f>
        <v/>
      </c>
      <c r="BC404" s="107" t="str">
        <f>IF(InTutoring[[#This Row],[Student Full Name]]=" ","",IF(InTutoring[[#This Row],[Unit 5 Weeks in Tutoring]]&gt;0,"Yes","No"))</f>
        <v/>
      </c>
      <c r="BD404" s="107" t="str">
        <f>IF(InTutoring[[#This Row],[Student Full Name]]=" ","",IF(InTutoring[[#This Row],[Unit 6 Weeks in Tutoring]]&gt;0,"Yes","No"))</f>
        <v/>
      </c>
      <c r="BE40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0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0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0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0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0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0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04" s="107" t="str">
        <f>IF(InTutoring[[#This Row],[Student Full Name]]=" ","",IF(COUNTIF(InTutoring[[#This Row],[Unit 1 Needed Tutoring]:[Unit 6 Needed Tutoring]],"Yes")&gt;0,"Yes","No"))</f>
        <v/>
      </c>
      <c r="BM40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0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05" spans="1:66" ht="14.25" x14ac:dyDescent="0.2">
      <c r="A405" s="40" t="str">
        <f>StudentInfo[[#This Row],[Student Full Name]]</f>
        <v xml:space="preserve"> </v>
      </c>
      <c r="B40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0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Benchmark]]&lt;=Settings!F409),"Yes","No"))))</f>
        <v/>
      </c>
      <c r="D40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0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0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0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0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0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0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0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0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0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0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0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0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0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0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0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0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0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0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0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0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0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0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0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0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0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0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0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0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0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0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0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0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0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0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0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0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0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0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0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0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05" s="107" t="str">
        <f>IF(InTutoring[[#This Row],[Student Full Name]]=" ","",COUNTIF(InTutoring[[#This Row],[BOY Benchmark]:[Unit 1 Post-Test 5]],"Yes"))</f>
        <v/>
      </c>
      <c r="AT405" s="107" t="str">
        <f>IF(InTutoring[[#This Row],[Student Full Name]]=" ","",COUNTIF(InTutoring[[#This Row],[Unit 1 Assessment]:[Unit 2 Post-Test 5]],"Yes"))</f>
        <v/>
      </c>
      <c r="AU405" s="107" t="str">
        <f>IF(InTutoring[[#This Row],[Student Full Name]]=" ","",COUNTIF(InTutoring[[#This Row],[Unit 2 Assessment]:[Unit 3 Post-Test 5]],"Yes"))</f>
        <v/>
      </c>
      <c r="AV405" s="107" t="str">
        <f>IF(InTutoring[[#This Row],[Student Full Name]]=" ","",COUNTIF(InTutoring[[#This Row],[Unit 3 Assessment]:[Unit 4 Post-Test 5]],"Yes"))</f>
        <v/>
      </c>
      <c r="AW405" s="107" t="str">
        <f>IF(InTutoring[[#This Row],[Student Full Name]]=" ","",COUNTIF(InTutoring[[#This Row],[Unit 4 Assessment]:[Unit 5 Post-Test 5]],"Yes"))</f>
        <v/>
      </c>
      <c r="AX405" s="107" t="str">
        <f>IF(InTutoring[[#This Row],[Student Full Name]]=" ","",COUNTIF(InTutoring[[#This Row],[Unit 5 Assessment]:[Unit 6 Post-Test 5]],"Yes"))</f>
        <v/>
      </c>
      <c r="AY405" s="107" t="str">
        <f>IF(InTutoring[[#This Row],[Student Full Name]]=" ","",IF(InTutoring[[#This Row],[Unit 1 Weeks in Tutoring]]&gt;0,"Yes","No"))</f>
        <v/>
      </c>
      <c r="AZ405" s="107" t="str">
        <f>IF(InTutoring[[#This Row],[Student Full Name]]=" ","",IF(InTutoring[[#This Row],[Unit 2 Weeks in Tutoring]]&gt;0,"Yes","No"))</f>
        <v/>
      </c>
      <c r="BA405" s="107" t="str">
        <f>IF(InTutoring[[#This Row],[Student Full Name]]=" ","",IF(InTutoring[[#This Row],[Unit 3 Weeks in Tutoring]]&gt;0,"Yes","No"))</f>
        <v/>
      </c>
      <c r="BB405" s="107" t="str">
        <f>IF(InTutoring[[#This Row],[Student Full Name]]=" ","",IF(InTutoring[[#This Row],[Unit 4 Weeks in Tutoring]]&gt;0,"Yes","No"))</f>
        <v/>
      </c>
      <c r="BC405" s="107" t="str">
        <f>IF(InTutoring[[#This Row],[Student Full Name]]=" ","",IF(InTutoring[[#This Row],[Unit 5 Weeks in Tutoring]]&gt;0,"Yes","No"))</f>
        <v/>
      </c>
      <c r="BD405" s="107" t="str">
        <f>IF(InTutoring[[#This Row],[Student Full Name]]=" ","",IF(InTutoring[[#This Row],[Unit 6 Weeks in Tutoring]]&gt;0,"Yes","No"))</f>
        <v/>
      </c>
      <c r="BE40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0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0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0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0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0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0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05" s="107" t="str">
        <f>IF(InTutoring[[#This Row],[Student Full Name]]=" ","",IF(COUNTIF(InTutoring[[#This Row],[Unit 1 Needed Tutoring]:[Unit 6 Needed Tutoring]],"Yes")&gt;0,"Yes","No"))</f>
        <v/>
      </c>
      <c r="BM40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0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06" spans="1:66" ht="14.25" x14ac:dyDescent="0.2">
      <c r="A406" s="40" t="str">
        <f>StudentInfo[[#This Row],[Student Full Name]]</f>
        <v xml:space="preserve"> </v>
      </c>
      <c r="B40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0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Benchmark]]&lt;=Settings!F410),"Yes","No"))))</f>
        <v/>
      </c>
      <c r="D40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0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0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0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0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0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0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0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0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0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0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0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0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0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0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0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0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0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0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0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0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0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0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0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0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0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0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0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0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0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0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0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0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0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0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0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0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0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0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0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0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06" s="107" t="str">
        <f>IF(InTutoring[[#This Row],[Student Full Name]]=" ","",COUNTIF(InTutoring[[#This Row],[BOY Benchmark]:[Unit 1 Post-Test 5]],"Yes"))</f>
        <v/>
      </c>
      <c r="AT406" s="107" t="str">
        <f>IF(InTutoring[[#This Row],[Student Full Name]]=" ","",COUNTIF(InTutoring[[#This Row],[Unit 1 Assessment]:[Unit 2 Post-Test 5]],"Yes"))</f>
        <v/>
      </c>
      <c r="AU406" s="107" t="str">
        <f>IF(InTutoring[[#This Row],[Student Full Name]]=" ","",COUNTIF(InTutoring[[#This Row],[Unit 2 Assessment]:[Unit 3 Post-Test 5]],"Yes"))</f>
        <v/>
      </c>
      <c r="AV406" s="107" t="str">
        <f>IF(InTutoring[[#This Row],[Student Full Name]]=" ","",COUNTIF(InTutoring[[#This Row],[Unit 3 Assessment]:[Unit 4 Post-Test 5]],"Yes"))</f>
        <v/>
      </c>
      <c r="AW406" s="107" t="str">
        <f>IF(InTutoring[[#This Row],[Student Full Name]]=" ","",COUNTIF(InTutoring[[#This Row],[Unit 4 Assessment]:[Unit 5 Post-Test 5]],"Yes"))</f>
        <v/>
      </c>
      <c r="AX406" s="107" t="str">
        <f>IF(InTutoring[[#This Row],[Student Full Name]]=" ","",COUNTIF(InTutoring[[#This Row],[Unit 5 Assessment]:[Unit 6 Post-Test 5]],"Yes"))</f>
        <v/>
      </c>
      <c r="AY406" s="107" t="str">
        <f>IF(InTutoring[[#This Row],[Student Full Name]]=" ","",IF(InTutoring[[#This Row],[Unit 1 Weeks in Tutoring]]&gt;0,"Yes","No"))</f>
        <v/>
      </c>
      <c r="AZ406" s="107" t="str">
        <f>IF(InTutoring[[#This Row],[Student Full Name]]=" ","",IF(InTutoring[[#This Row],[Unit 2 Weeks in Tutoring]]&gt;0,"Yes","No"))</f>
        <v/>
      </c>
      <c r="BA406" s="107" t="str">
        <f>IF(InTutoring[[#This Row],[Student Full Name]]=" ","",IF(InTutoring[[#This Row],[Unit 3 Weeks in Tutoring]]&gt;0,"Yes","No"))</f>
        <v/>
      </c>
      <c r="BB406" s="107" t="str">
        <f>IF(InTutoring[[#This Row],[Student Full Name]]=" ","",IF(InTutoring[[#This Row],[Unit 4 Weeks in Tutoring]]&gt;0,"Yes","No"))</f>
        <v/>
      </c>
      <c r="BC406" s="107" t="str">
        <f>IF(InTutoring[[#This Row],[Student Full Name]]=" ","",IF(InTutoring[[#This Row],[Unit 5 Weeks in Tutoring]]&gt;0,"Yes","No"))</f>
        <v/>
      </c>
      <c r="BD406" s="107" t="str">
        <f>IF(InTutoring[[#This Row],[Student Full Name]]=" ","",IF(InTutoring[[#This Row],[Unit 6 Weeks in Tutoring]]&gt;0,"Yes","No"))</f>
        <v/>
      </c>
      <c r="BE40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0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0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0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0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0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0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06" s="107" t="str">
        <f>IF(InTutoring[[#This Row],[Student Full Name]]=" ","",IF(COUNTIF(InTutoring[[#This Row],[Unit 1 Needed Tutoring]:[Unit 6 Needed Tutoring]],"Yes")&gt;0,"Yes","No"))</f>
        <v/>
      </c>
      <c r="BM40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0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07" spans="1:66" ht="14.25" x14ac:dyDescent="0.2">
      <c r="A407" s="40" t="str">
        <f>StudentInfo[[#This Row],[Student Full Name]]</f>
        <v xml:space="preserve"> </v>
      </c>
      <c r="B40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0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Benchmark]]&lt;=Settings!F411),"Yes","No"))))</f>
        <v/>
      </c>
      <c r="D40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0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0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0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0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0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0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0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0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0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0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0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0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0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0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0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0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0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0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0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0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0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0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0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0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0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0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0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0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0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0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0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0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0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0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0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0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0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0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0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0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07" s="107" t="str">
        <f>IF(InTutoring[[#This Row],[Student Full Name]]=" ","",COUNTIF(InTutoring[[#This Row],[BOY Benchmark]:[Unit 1 Post-Test 5]],"Yes"))</f>
        <v/>
      </c>
      <c r="AT407" s="107" t="str">
        <f>IF(InTutoring[[#This Row],[Student Full Name]]=" ","",COUNTIF(InTutoring[[#This Row],[Unit 1 Assessment]:[Unit 2 Post-Test 5]],"Yes"))</f>
        <v/>
      </c>
      <c r="AU407" s="107" t="str">
        <f>IF(InTutoring[[#This Row],[Student Full Name]]=" ","",COUNTIF(InTutoring[[#This Row],[Unit 2 Assessment]:[Unit 3 Post-Test 5]],"Yes"))</f>
        <v/>
      </c>
      <c r="AV407" s="107" t="str">
        <f>IF(InTutoring[[#This Row],[Student Full Name]]=" ","",COUNTIF(InTutoring[[#This Row],[Unit 3 Assessment]:[Unit 4 Post-Test 5]],"Yes"))</f>
        <v/>
      </c>
      <c r="AW407" s="107" t="str">
        <f>IF(InTutoring[[#This Row],[Student Full Name]]=" ","",COUNTIF(InTutoring[[#This Row],[Unit 4 Assessment]:[Unit 5 Post-Test 5]],"Yes"))</f>
        <v/>
      </c>
      <c r="AX407" s="107" t="str">
        <f>IF(InTutoring[[#This Row],[Student Full Name]]=" ","",COUNTIF(InTutoring[[#This Row],[Unit 5 Assessment]:[Unit 6 Post-Test 5]],"Yes"))</f>
        <v/>
      </c>
      <c r="AY407" s="107" t="str">
        <f>IF(InTutoring[[#This Row],[Student Full Name]]=" ","",IF(InTutoring[[#This Row],[Unit 1 Weeks in Tutoring]]&gt;0,"Yes","No"))</f>
        <v/>
      </c>
      <c r="AZ407" s="107" t="str">
        <f>IF(InTutoring[[#This Row],[Student Full Name]]=" ","",IF(InTutoring[[#This Row],[Unit 2 Weeks in Tutoring]]&gt;0,"Yes","No"))</f>
        <v/>
      </c>
      <c r="BA407" s="107" t="str">
        <f>IF(InTutoring[[#This Row],[Student Full Name]]=" ","",IF(InTutoring[[#This Row],[Unit 3 Weeks in Tutoring]]&gt;0,"Yes","No"))</f>
        <v/>
      </c>
      <c r="BB407" s="107" t="str">
        <f>IF(InTutoring[[#This Row],[Student Full Name]]=" ","",IF(InTutoring[[#This Row],[Unit 4 Weeks in Tutoring]]&gt;0,"Yes","No"))</f>
        <v/>
      </c>
      <c r="BC407" s="107" t="str">
        <f>IF(InTutoring[[#This Row],[Student Full Name]]=" ","",IF(InTutoring[[#This Row],[Unit 5 Weeks in Tutoring]]&gt;0,"Yes","No"))</f>
        <v/>
      </c>
      <c r="BD407" s="107" t="str">
        <f>IF(InTutoring[[#This Row],[Student Full Name]]=" ","",IF(InTutoring[[#This Row],[Unit 6 Weeks in Tutoring]]&gt;0,"Yes","No"))</f>
        <v/>
      </c>
      <c r="BE40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0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0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0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0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0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0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07" s="107" t="str">
        <f>IF(InTutoring[[#This Row],[Student Full Name]]=" ","",IF(COUNTIF(InTutoring[[#This Row],[Unit 1 Needed Tutoring]:[Unit 6 Needed Tutoring]],"Yes")&gt;0,"Yes","No"))</f>
        <v/>
      </c>
      <c r="BM40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0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08" spans="1:66" ht="14.25" x14ac:dyDescent="0.2">
      <c r="A408" s="40" t="str">
        <f>StudentInfo[[#This Row],[Student Full Name]]</f>
        <v xml:space="preserve"> </v>
      </c>
      <c r="B40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0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Benchmark]]&lt;=Settings!F412),"Yes","No"))))</f>
        <v/>
      </c>
      <c r="D40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0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0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0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0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0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0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0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0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0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0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0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0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0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0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0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0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0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0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0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0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0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0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0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0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0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0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0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0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0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0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0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0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0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0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0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0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0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0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0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0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08" s="107" t="str">
        <f>IF(InTutoring[[#This Row],[Student Full Name]]=" ","",COUNTIF(InTutoring[[#This Row],[BOY Benchmark]:[Unit 1 Post-Test 5]],"Yes"))</f>
        <v/>
      </c>
      <c r="AT408" s="107" t="str">
        <f>IF(InTutoring[[#This Row],[Student Full Name]]=" ","",COUNTIF(InTutoring[[#This Row],[Unit 1 Assessment]:[Unit 2 Post-Test 5]],"Yes"))</f>
        <v/>
      </c>
      <c r="AU408" s="107" t="str">
        <f>IF(InTutoring[[#This Row],[Student Full Name]]=" ","",COUNTIF(InTutoring[[#This Row],[Unit 2 Assessment]:[Unit 3 Post-Test 5]],"Yes"))</f>
        <v/>
      </c>
      <c r="AV408" s="107" t="str">
        <f>IF(InTutoring[[#This Row],[Student Full Name]]=" ","",COUNTIF(InTutoring[[#This Row],[Unit 3 Assessment]:[Unit 4 Post-Test 5]],"Yes"))</f>
        <v/>
      </c>
      <c r="AW408" s="107" t="str">
        <f>IF(InTutoring[[#This Row],[Student Full Name]]=" ","",COUNTIF(InTutoring[[#This Row],[Unit 4 Assessment]:[Unit 5 Post-Test 5]],"Yes"))</f>
        <v/>
      </c>
      <c r="AX408" s="107" t="str">
        <f>IF(InTutoring[[#This Row],[Student Full Name]]=" ","",COUNTIF(InTutoring[[#This Row],[Unit 5 Assessment]:[Unit 6 Post-Test 5]],"Yes"))</f>
        <v/>
      </c>
      <c r="AY408" s="107" t="str">
        <f>IF(InTutoring[[#This Row],[Student Full Name]]=" ","",IF(InTutoring[[#This Row],[Unit 1 Weeks in Tutoring]]&gt;0,"Yes","No"))</f>
        <v/>
      </c>
      <c r="AZ408" s="107" t="str">
        <f>IF(InTutoring[[#This Row],[Student Full Name]]=" ","",IF(InTutoring[[#This Row],[Unit 2 Weeks in Tutoring]]&gt;0,"Yes","No"))</f>
        <v/>
      </c>
      <c r="BA408" s="107" t="str">
        <f>IF(InTutoring[[#This Row],[Student Full Name]]=" ","",IF(InTutoring[[#This Row],[Unit 3 Weeks in Tutoring]]&gt;0,"Yes","No"))</f>
        <v/>
      </c>
      <c r="BB408" s="107" t="str">
        <f>IF(InTutoring[[#This Row],[Student Full Name]]=" ","",IF(InTutoring[[#This Row],[Unit 4 Weeks in Tutoring]]&gt;0,"Yes","No"))</f>
        <v/>
      </c>
      <c r="BC408" s="107" t="str">
        <f>IF(InTutoring[[#This Row],[Student Full Name]]=" ","",IF(InTutoring[[#This Row],[Unit 5 Weeks in Tutoring]]&gt;0,"Yes","No"))</f>
        <v/>
      </c>
      <c r="BD408" s="107" t="str">
        <f>IF(InTutoring[[#This Row],[Student Full Name]]=" ","",IF(InTutoring[[#This Row],[Unit 6 Weeks in Tutoring]]&gt;0,"Yes","No"))</f>
        <v/>
      </c>
      <c r="BE40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0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0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0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0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0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0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08" s="107" t="str">
        <f>IF(InTutoring[[#This Row],[Student Full Name]]=" ","",IF(COUNTIF(InTutoring[[#This Row],[Unit 1 Needed Tutoring]:[Unit 6 Needed Tutoring]],"Yes")&gt;0,"Yes","No"))</f>
        <v/>
      </c>
      <c r="BM40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0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09" spans="1:66" ht="14.25" x14ac:dyDescent="0.2">
      <c r="A409" s="40" t="str">
        <f>StudentInfo[[#This Row],[Student Full Name]]</f>
        <v xml:space="preserve"> </v>
      </c>
      <c r="B40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0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Benchmark]]&lt;=Settings!F413),"Yes","No"))))</f>
        <v/>
      </c>
      <c r="D40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0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0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0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0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0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0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0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0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0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0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0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0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0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0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0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0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0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0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0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0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0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0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0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0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0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0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0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0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0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0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0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0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0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0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0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0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0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0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0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0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09" s="107" t="str">
        <f>IF(InTutoring[[#This Row],[Student Full Name]]=" ","",COUNTIF(InTutoring[[#This Row],[BOY Benchmark]:[Unit 1 Post-Test 5]],"Yes"))</f>
        <v/>
      </c>
      <c r="AT409" s="107" t="str">
        <f>IF(InTutoring[[#This Row],[Student Full Name]]=" ","",COUNTIF(InTutoring[[#This Row],[Unit 1 Assessment]:[Unit 2 Post-Test 5]],"Yes"))</f>
        <v/>
      </c>
      <c r="AU409" s="107" t="str">
        <f>IF(InTutoring[[#This Row],[Student Full Name]]=" ","",COUNTIF(InTutoring[[#This Row],[Unit 2 Assessment]:[Unit 3 Post-Test 5]],"Yes"))</f>
        <v/>
      </c>
      <c r="AV409" s="107" t="str">
        <f>IF(InTutoring[[#This Row],[Student Full Name]]=" ","",COUNTIF(InTutoring[[#This Row],[Unit 3 Assessment]:[Unit 4 Post-Test 5]],"Yes"))</f>
        <v/>
      </c>
      <c r="AW409" s="107" t="str">
        <f>IF(InTutoring[[#This Row],[Student Full Name]]=" ","",COUNTIF(InTutoring[[#This Row],[Unit 4 Assessment]:[Unit 5 Post-Test 5]],"Yes"))</f>
        <v/>
      </c>
      <c r="AX409" s="107" t="str">
        <f>IF(InTutoring[[#This Row],[Student Full Name]]=" ","",COUNTIF(InTutoring[[#This Row],[Unit 5 Assessment]:[Unit 6 Post-Test 5]],"Yes"))</f>
        <v/>
      </c>
      <c r="AY409" s="107" t="str">
        <f>IF(InTutoring[[#This Row],[Student Full Name]]=" ","",IF(InTutoring[[#This Row],[Unit 1 Weeks in Tutoring]]&gt;0,"Yes","No"))</f>
        <v/>
      </c>
      <c r="AZ409" s="107" t="str">
        <f>IF(InTutoring[[#This Row],[Student Full Name]]=" ","",IF(InTutoring[[#This Row],[Unit 2 Weeks in Tutoring]]&gt;0,"Yes","No"))</f>
        <v/>
      </c>
      <c r="BA409" s="107" t="str">
        <f>IF(InTutoring[[#This Row],[Student Full Name]]=" ","",IF(InTutoring[[#This Row],[Unit 3 Weeks in Tutoring]]&gt;0,"Yes","No"))</f>
        <v/>
      </c>
      <c r="BB409" s="107" t="str">
        <f>IF(InTutoring[[#This Row],[Student Full Name]]=" ","",IF(InTutoring[[#This Row],[Unit 4 Weeks in Tutoring]]&gt;0,"Yes","No"))</f>
        <v/>
      </c>
      <c r="BC409" s="107" t="str">
        <f>IF(InTutoring[[#This Row],[Student Full Name]]=" ","",IF(InTutoring[[#This Row],[Unit 5 Weeks in Tutoring]]&gt;0,"Yes","No"))</f>
        <v/>
      </c>
      <c r="BD409" s="107" t="str">
        <f>IF(InTutoring[[#This Row],[Student Full Name]]=" ","",IF(InTutoring[[#This Row],[Unit 6 Weeks in Tutoring]]&gt;0,"Yes","No"))</f>
        <v/>
      </c>
      <c r="BE40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0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0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0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0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0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0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09" s="107" t="str">
        <f>IF(InTutoring[[#This Row],[Student Full Name]]=" ","",IF(COUNTIF(InTutoring[[#This Row],[Unit 1 Needed Tutoring]:[Unit 6 Needed Tutoring]],"Yes")&gt;0,"Yes","No"))</f>
        <v/>
      </c>
      <c r="BM40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0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10" spans="1:66" ht="14.25" x14ac:dyDescent="0.2">
      <c r="A410" s="40" t="str">
        <f>StudentInfo[[#This Row],[Student Full Name]]</f>
        <v xml:space="preserve"> </v>
      </c>
      <c r="B41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1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Benchmark]]&lt;=Settings!F414),"Yes","No"))))</f>
        <v/>
      </c>
      <c r="D41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1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1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1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1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1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1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1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1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1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1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1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1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1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1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1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1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1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1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1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1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1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1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1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1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1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1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1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1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1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1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1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1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1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1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1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1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1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1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1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1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10" s="107" t="str">
        <f>IF(InTutoring[[#This Row],[Student Full Name]]=" ","",COUNTIF(InTutoring[[#This Row],[BOY Benchmark]:[Unit 1 Post-Test 5]],"Yes"))</f>
        <v/>
      </c>
      <c r="AT410" s="107" t="str">
        <f>IF(InTutoring[[#This Row],[Student Full Name]]=" ","",COUNTIF(InTutoring[[#This Row],[Unit 1 Assessment]:[Unit 2 Post-Test 5]],"Yes"))</f>
        <v/>
      </c>
      <c r="AU410" s="107" t="str">
        <f>IF(InTutoring[[#This Row],[Student Full Name]]=" ","",COUNTIF(InTutoring[[#This Row],[Unit 2 Assessment]:[Unit 3 Post-Test 5]],"Yes"))</f>
        <v/>
      </c>
      <c r="AV410" s="107" t="str">
        <f>IF(InTutoring[[#This Row],[Student Full Name]]=" ","",COUNTIF(InTutoring[[#This Row],[Unit 3 Assessment]:[Unit 4 Post-Test 5]],"Yes"))</f>
        <v/>
      </c>
      <c r="AW410" s="107" t="str">
        <f>IF(InTutoring[[#This Row],[Student Full Name]]=" ","",COUNTIF(InTutoring[[#This Row],[Unit 4 Assessment]:[Unit 5 Post-Test 5]],"Yes"))</f>
        <v/>
      </c>
      <c r="AX410" s="107" t="str">
        <f>IF(InTutoring[[#This Row],[Student Full Name]]=" ","",COUNTIF(InTutoring[[#This Row],[Unit 5 Assessment]:[Unit 6 Post-Test 5]],"Yes"))</f>
        <v/>
      </c>
      <c r="AY410" s="107" t="str">
        <f>IF(InTutoring[[#This Row],[Student Full Name]]=" ","",IF(InTutoring[[#This Row],[Unit 1 Weeks in Tutoring]]&gt;0,"Yes","No"))</f>
        <v/>
      </c>
      <c r="AZ410" s="107" t="str">
        <f>IF(InTutoring[[#This Row],[Student Full Name]]=" ","",IF(InTutoring[[#This Row],[Unit 2 Weeks in Tutoring]]&gt;0,"Yes","No"))</f>
        <v/>
      </c>
      <c r="BA410" s="107" t="str">
        <f>IF(InTutoring[[#This Row],[Student Full Name]]=" ","",IF(InTutoring[[#This Row],[Unit 3 Weeks in Tutoring]]&gt;0,"Yes","No"))</f>
        <v/>
      </c>
      <c r="BB410" s="107" t="str">
        <f>IF(InTutoring[[#This Row],[Student Full Name]]=" ","",IF(InTutoring[[#This Row],[Unit 4 Weeks in Tutoring]]&gt;0,"Yes","No"))</f>
        <v/>
      </c>
      <c r="BC410" s="107" t="str">
        <f>IF(InTutoring[[#This Row],[Student Full Name]]=" ","",IF(InTutoring[[#This Row],[Unit 5 Weeks in Tutoring]]&gt;0,"Yes","No"))</f>
        <v/>
      </c>
      <c r="BD410" s="107" t="str">
        <f>IF(InTutoring[[#This Row],[Student Full Name]]=" ","",IF(InTutoring[[#This Row],[Unit 6 Weeks in Tutoring]]&gt;0,"Yes","No"))</f>
        <v/>
      </c>
      <c r="BE41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1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1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1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1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1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1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10" s="107" t="str">
        <f>IF(InTutoring[[#This Row],[Student Full Name]]=" ","",IF(COUNTIF(InTutoring[[#This Row],[Unit 1 Needed Tutoring]:[Unit 6 Needed Tutoring]],"Yes")&gt;0,"Yes","No"))</f>
        <v/>
      </c>
      <c r="BM41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1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11" spans="1:66" ht="14.25" x14ac:dyDescent="0.2">
      <c r="A411" s="40" t="str">
        <f>StudentInfo[[#This Row],[Student Full Name]]</f>
        <v xml:space="preserve"> </v>
      </c>
      <c r="B41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1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Benchmark]]&lt;=Settings!F415),"Yes","No"))))</f>
        <v/>
      </c>
      <c r="D41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1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1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1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1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1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1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1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1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1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1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1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1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1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1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1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1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1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1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1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1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1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1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1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1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1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1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1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1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1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1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1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1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1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1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1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1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1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1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1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1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11" s="107" t="str">
        <f>IF(InTutoring[[#This Row],[Student Full Name]]=" ","",COUNTIF(InTutoring[[#This Row],[BOY Benchmark]:[Unit 1 Post-Test 5]],"Yes"))</f>
        <v/>
      </c>
      <c r="AT411" s="107" t="str">
        <f>IF(InTutoring[[#This Row],[Student Full Name]]=" ","",COUNTIF(InTutoring[[#This Row],[Unit 1 Assessment]:[Unit 2 Post-Test 5]],"Yes"))</f>
        <v/>
      </c>
      <c r="AU411" s="107" t="str">
        <f>IF(InTutoring[[#This Row],[Student Full Name]]=" ","",COUNTIF(InTutoring[[#This Row],[Unit 2 Assessment]:[Unit 3 Post-Test 5]],"Yes"))</f>
        <v/>
      </c>
      <c r="AV411" s="107" t="str">
        <f>IF(InTutoring[[#This Row],[Student Full Name]]=" ","",COUNTIF(InTutoring[[#This Row],[Unit 3 Assessment]:[Unit 4 Post-Test 5]],"Yes"))</f>
        <v/>
      </c>
      <c r="AW411" s="107" t="str">
        <f>IF(InTutoring[[#This Row],[Student Full Name]]=" ","",COUNTIF(InTutoring[[#This Row],[Unit 4 Assessment]:[Unit 5 Post-Test 5]],"Yes"))</f>
        <v/>
      </c>
      <c r="AX411" s="107" t="str">
        <f>IF(InTutoring[[#This Row],[Student Full Name]]=" ","",COUNTIF(InTutoring[[#This Row],[Unit 5 Assessment]:[Unit 6 Post-Test 5]],"Yes"))</f>
        <v/>
      </c>
      <c r="AY411" s="107" t="str">
        <f>IF(InTutoring[[#This Row],[Student Full Name]]=" ","",IF(InTutoring[[#This Row],[Unit 1 Weeks in Tutoring]]&gt;0,"Yes","No"))</f>
        <v/>
      </c>
      <c r="AZ411" s="107" t="str">
        <f>IF(InTutoring[[#This Row],[Student Full Name]]=" ","",IF(InTutoring[[#This Row],[Unit 2 Weeks in Tutoring]]&gt;0,"Yes","No"))</f>
        <v/>
      </c>
      <c r="BA411" s="107" t="str">
        <f>IF(InTutoring[[#This Row],[Student Full Name]]=" ","",IF(InTutoring[[#This Row],[Unit 3 Weeks in Tutoring]]&gt;0,"Yes","No"))</f>
        <v/>
      </c>
      <c r="BB411" s="107" t="str">
        <f>IF(InTutoring[[#This Row],[Student Full Name]]=" ","",IF(InTutoring[[#This Row],[Unit 4 Weeks in Tutoring]]&gt;0,"Yes","No"))</f>
        <v/>
      </c>
      <c r="BC411" s="107" t="str">
        <f>IF(InTutoring[[#This Row],[Student Full Name]]=" ","",IF(InTutoring[[#This Row],[Unit 5 Weeks in Tutoring]]&gt;0,"Yes","No"))</f>
        <v/>
      </c>
      <c r="BD411" s="107" t="str">
        <f>IF(InTutoring[[#This Row],[Student Full Name]]=" ","",IF(InTutoring[[#This Row],[Unit 6 Weeks in Tutoring]]&gt;0,"Yes","No"))</f>
        <v/>
      </c>
      <c r="BE41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1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1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1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1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1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1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11" s="107" t="str">
        <f>IF(InTutoring[[#This Row],[Student Full Name]]=" ","",IF(COUNTIF(InTutoring[[#This Row],[Unit 1 Needed Tutoring]:[Unit 6 Needed Tutoring]],"Yes")&gt;0,"Yes","No"))</f>
        <v/>
      </c>
      <c r="BM41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1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12" spans="1:66" ht="14.25" x14ac:dyDescent="0.2">
      <c r="A412" s="40" t="str">
        <f>StudentInfo[[#This Row],[Student Full Name]]</f>
        <v xml:space="preserve"> </v>
      </c>
      <c r="B41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1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Benchmark]]&lt;=Settings!F416),"Yes","No"))))</f>
        <v/>
      </c>
      <c r="D41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1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1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1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1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1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1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1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1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1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1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1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1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1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1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1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1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1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1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1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1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1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1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1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1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1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1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1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1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1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1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1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1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1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1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1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1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1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1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1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1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12" s="107" t="str">
        <f>IF(InTutoring[[#This Row],[Student Full Name]]=" ","",COUNTIF(InTutoring[[#This Row],[BOY Benchmark]:[Unit 1 Post-Test 5]],"Yes"))</f>
        <v/>
      </c>
      <c r="AT412" s="107" t="str">
        <f>IF(InTutoring[[#This Row],[Student Full Name]]=" ","",COUNTIF(InTutoring[[#This Row],[Unit 1 Assessment]:[Unit 2 Post-Test 5]],"Yes"))</f>
        <v/>
      </c>
      <c r="AU412" s="107" t="str">
        <f>IF(InTutoring[[#This Row],[Student Full Name]]=" ","",COUNTIF(InTutoring[[#This Row],[Unit 2 Assessment]:[Unit 3 Post-Test 5]],"Yes"))</f>
        <v/>
      </c>
      <c r="AV412" s="107" t="str">
        <f>IF(InTutoring[[#This Row],[Student Full Name]]=" ","",COUNTIF(InTutoring[[#This Row],[Unit 3 Assessment]:[Unit 4 Post-Test 5]],"Yes"))</f>
        <v/>
      </c>
      <c r="AW412" s="107" t="str">
        <f>IF(InTutoring[[#This Row],[Student Full Name]]=" ","",COUNTIF(InTutoring[[#This Row],[Unit 4 Assessment]:[Unit 5 Post-Test 5]],"Yes"))</f>
        <v/>
      </c>
      <c r="AX412" s="107" t="str">
        <f>IF(InTutoring[[#This Row],[Student Full Name]]=" ","",COUNTIF(InTutoring[[#This Row],[Unit 5 Assessment]:[Unit 6 Post-Test 5]],"Yes"))</f>
        <v/>
      </c>
      <c r="AY412" s="107" t="str">
        <f>IF(InTutoring[[#This Row],[Student Full Name]]=" ","",IF(InTutoring[[#This Row],[Unit 1 Weeks in Tutoring]]&gt;0,"Yes","No"))</f>
        <v/>
      </c>
      <c r="AZ412" s="107" t="str">
        <f>IF(InTutoring[[#This Row],[Student Full Name]]=" ","",IF(InTutoring[[#This Row],[Unit 2 Weeks in Tutoring]]&gt;0,"Yes","No"))</f>
        <v/>
      </c>
      <c r="BA412" s="107" t="str">
        <f>IF(InTutoring[[#This Row],[Student Full Name]]=" ","",IF(InTutoring[[#This Row],[Unit 3 Weeks in Tutoring]]&gt;0,"Yes","No"))</f>
        <v/>
      </c>
      <c r="BB412" s="107" t="str">
        <f>IF(InTutoring[[#This Row],[Student Full Name]]=" ","",IF(InTutoring[[#This Row],[Unit 4 Weeks in Tutoring]]&gt;0,"Yes","No"))</f>
        <v/>
      </c>
      <c r="BC412" s="107" t="str">
        <f>IF(InTutoring[[#This Row],[Student Full Name]]=" ","",IF(InTutoring[[#This Row],[Unit 5 Weeks in Tutoring]]&gt;0,"Yes","No"))</f>
        <v/>
      </c>
      <c r="BD412" s="107" t="str">
        <f>IF(InTutoring[[#This Row],[Student Full Name]]=" ","",IF(InTutoring[[#This Row],[Unit 6 Weeks in Tutoring]]&gt;0,"Yes","No"))</f>
        <v/>
      </c>
      <c r="BE41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1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1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1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1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1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1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12" s="107" t="str">
        <f>IF(InTutoring[[#This Row],[Student Full Name]]=" ","",IF(COUNTIF(InTutoring[[#This Row],[Unit 1 Needed Tutoring]:[Unit 6 Needed Tutoring]],"Yes")&gt;0,"Yes","No"))</f>
        <v/>
      </c>
      <c r="BM41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1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13" spans="1:66" ht="14.25" x14ac:dyDescent="0.2">
      <c r="A413" s="40" t="str">
        <f>StudentInfo[[#This Row],[Student Full Name]]</f>
        <v xml:space="preserve"> </v>
      </c>
      <c r="B41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1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Benchmark]]&lt;=Settings!F417),"Yes","No"))))</f>
        <v/>
      </c>
      <c r="D41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1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1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1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1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1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1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1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1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1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1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1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1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1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1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1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1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1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1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1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1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1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1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1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1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1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1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1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1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1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1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1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1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1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1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1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1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1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1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1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1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13" s="107" t="str">
        <f>IF(InTutoring[[#This Row],[Student Full Name]]=" ","",COUNTIF(InTutoring[[#This Row],[BOY Benchmark]:[Unit 1 Post-Test 5]],"Yes"))</f>
        <v/>
      </c>
      <c r="AT413" s="107" t="str">
        <f>IF(InTutoring[[#This Row],[Student Full Name]]=" ","",COUNTIF(InTutoring[[#This Row],[Unit 1 Assessment]:[Unit 2 Post-Test 5]],"Yes"))</f>
        <v/>
      </c>
      <c r="AU413" s="107" t="str">
        <f>IF(InTutoring[[#This Row],[Student Full Name]]=" ","",COUNTIF(InTutoring[[#This Row],[Unit 2 Assessment]:[Unit 3 Post-Test 5]],"Yes"))</f>
        <v/>
      </c>
      <c r="AV413" s="107" t="str">
        <f>IF(InTutoring[[#This Row],[Student Full Name]]=" ","",COUNTIF(InTutoring[[#This Row],[Unit 3 Assessment]:[Unit 4 Post-Test 5]],"Yes"))</f>
        <v/>
      </c>
      <c r="AW413" s="107" t="str">
        <f>IF(InTutoring[[#This Row],[Student Full Name]]=" ","",COUNTIF(InTutoring[[#This Row],[Unit 4 Assessment]:[Unit 5 Post-Test 5]],"Yes"))</f>
        <v/>
      </c>
      <c r="AX413" s="107" t="str">
        <f>IF(InTutoring[[#This Row],[Student Full Name]]=" ","",COUNTIF(InTutoring[[#This Row],[Unit 5 Assessment]:[Unit 6 Post-Test 5]],"Yes"))</f>
        <v/>
      </c>
      <c r="AY413" s="107" t="str">
        <f>IF(InTutoring[[#This Row],[Student Full Name]]=" ","",IF(InTutoring[[#This Row],[Unit 1 Weeks in Tutoring]]&gt;0,"Yes","No"))</f>
        <v/>
      </c>
      <c r="AZ413" s="107" t="str">
        <f>IF(InTutoring[[#This Row],[Student Full Name]]=" ","",IF(InTutoring[[#This Row],[Unit 2 Weeks in Tutoring]]&gt;0,"Yes","No"))</f>
        <v/>
      </c>
      <c r="BA413" s="107" t="str">
        <f>IF(InTutoring[[#This Row],[Student Full Name]]=" ","",IF(InTutoring[[#This Row],[Unit 3 Weeks in Tutoring]]&gt;0,"Yes","No"))</f>
        <v/>
      </c>
      <c r="BB413" s="107" t="str">
        <f>IF(InTutoring[[#This Row],[Student Full Name]]=" ","",IF(InTutoring[[#This Row],[Unit 4 Weeks in Tutoring]]&gt;0,"Yes","No"))</f>
        <v/>
      </c>
      <c r="BC413" s="107" t="str">
        <f>IF(InTutoring[[#This Row],[Student Full Name]]=" ","",IF(InTutoring[[#This Row],[Unit 5 Weeks in Tutoring]]&gt;0,"Yes","No"))</f>
        <v/>
      </c>
      <c r="BD413" s="107" t="str">
        <f>IF(InTutoring[[#This Row],[Student Full Name]]=" ","",IF(InTutoring[[#This Row],[Unit 6 Weeks in Tutoring]]&gt;0,"Yes","No"))</f>
        <v/>
      </c>
      <c r="BE41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1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1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1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1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1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1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13" s="107" t="str">
        <f>IF(InTutoring[[#This Row],[Student Full Name]]=" ","",IF(COUNTIF(InTutoring[[#This Row],[Unit 1 Needed Tutoring]:[Unit 6 Needed Tutoring]],"Yes")&gt;0,"Yes","No"))</f>
        <v/>
      </c>
      <c r="BM41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1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14" spans="1:66" ht="14.25" x14ac:dyDescent="0.2">
      <c r="A414" s="40" t="str">
        <f>StudentInfo[[#This Row],[Student Full Name]]</f>
        <v xml:space="preserve"> </v>
      </c>
      <c r="B41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1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Benchmark]]&lt;=Settings!F418),"Yes","No"))))</f>
        <v/>
      </c>
      <c r="D41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1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1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1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1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1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1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1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1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1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1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1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1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1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1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1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1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1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1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1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1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1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1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1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1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1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1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1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1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1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1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1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1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1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1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1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1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1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1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1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1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14" s="107" t="str">
        <f>IF(InTutoring[[#This Row],[Student Full Name]]=" ","",COUNTIF(InTutoring[[#This Row],[BOY Benchmark]:[Unit 1 Post-Test 5]],"Yes"))</f>
        <v/>
      </c>
      <c r="AT414" s="107" t="str">
        <f>IF(InTutoring[[#This Row],[Student Full Name]]=" ","",COUNTIF(InTutoring[[#This Row],[Unit 1 Assessment]:[Unit 2 Post-Test 5]],"Yes"))</f>
        <v/>
      </c>
      <c r="AU414" s="107" t="str">
        <f>IF(InTutoring[[#This Row],[Student Full Name]]=" ","",COUNTIF(InTutoring[[#This Row],[Unit 2 Assessment]:[Unit 3 Post-Test 5]],"Yes"))</f>
        <v/>
      </c>
      <c r="AV414" s="107" t="str">
        <f>IF(InTutoring[[#This Row],[Student Full Name]]=" ","",COUNTIF(InTutoring[[#This Row],[Unit 3 Assessment]:[Unit 4 Post-Test 5]],"Yes"))</f>
        <v/>
      </c>
      <c r="AW414" s="107" t="str">
        <f>IF(InTutoring[[#This Row],[Student Full Name]]=" ","",COUNTIF(InTutoring[[#This Row],[Unit 4 Assessment]:[Unit 5 Post-Test 5]],"Yes"))</f>
        <v/>
      </c>
      <c r="AX414" s="107" t="str">
        <f>IF(InTutoring[[#This Row],[Student Full Name]]=" ","",COUNTIF(InTutoring[[#This Row],[Unit 5 Assessment]:[Unit 6 Post-Test 5]],"Yes"))</f>
        <v/>
      </c>
      <c r="AY414" s="107" t="str">
        <f>IF(InTutoring[[#This Row],[Student Full Name]]=" ","",IF(InTutoring[[#This Row],[Unit 1 Weeks in Tutoring]]&gt;0,"Yes","No"))</f>
        <v/>
      </c>
      <c r="AZ414" s="107" t="str">
        <f>IF(InTutoring[[#This Row],[Student Full Name]]=" ","",IF(InTutoring[[#This Row],[Unit 2 Weeks in Tutoring]]&gt;0,"Yes","No"))</f>
        <v/>
      </c>
      <c r="BA414" s="107" t="str">
        <f>IF(InTutoring[[#This Row],[Student Full Name]]=" ","",IF(InTutoring[[#This Row],[Unit 3 Weeks in Tutoring]]&gt;0,"Yes","No"))</f>
        <v/>
      </c>
      <c r="BB414" s="107" t="str">
        <f>IF(InTutoring[[#This Row],[Student Full Name]]=" ","",IF(InTutoring[[#This Row],[Unit 4 Weeks in Tutoring]]&gt;0,"Yes","No"))</f>
        <v/>
      </c>
      <c r="BC414" s="107" t="str">
        <f>IF(InTutoring[[#This Row],[Student Full Name]]=" ","",IF(InTutoring[[#This Row],[Unit 5 Weeks in Tutoring]]&gt;0,"Yes","No"))</f>
        <v/>
      </c>
      <c r="BD414" s="107" t="str">
        <f>IF(InTutoring[[#This Row],[Student Full Name]]=" ","",IF(InTutoring[[#This Row],[Unit 6 Weeks in Tutoring]]&gt;0,"Yes","No"))</f>
        <v/>
      </c>
      <c r="BE41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1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1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1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1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1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1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14" s="107" t="str">
        <f>IF(InTutoring[[#This Row],[Student Full Name]]=" ","",IF(COUNTIF(InTutoring[[#This Row],[Unit 1 Needed Tutoring]:[Unit 6 Needed Tutoring]],"Yes")&gt;0,"Yes","No"))</f>
        <v/>
      </c>
      <c r="BM41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1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15" spans="1:66" ht="14.25" x14ac:dyDescent="0.2">
      <c r="A415" s="40" t="str">
        <f>StudentInfo[[#This Row],[Student Full Name]]</f>
        <v xml:space="preserve"> </v>
      </c>
      <c r="B41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1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Benchmark]]&lt;=Settings!F419),"Yes","No"))))</f>
        <v/>
      </c>
      <c r="D41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1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1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1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1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1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1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1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1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1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1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1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1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1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1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1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1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1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1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1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1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1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1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1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1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1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1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1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1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1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1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1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1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1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1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1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1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1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1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1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1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15" s="107" t="str">
        <f>IF(InTutoring[[#This Row],[Student Full Name]]=" ","",COUNTIF(InTutoring[[#This Row],[BOY Benchmark]:[Unit 1 Post-Test 5]],"Yes"))</f>
        <v/>
      </c>
      <c r="AT415" s="107" t="str">
        <f>IF(InTutoring[[#This Row],[Student Full Name]]=" ","",COUNTIF(InTutoring[[#This Row],[Unit 1 Assessment]:[Unit 2 Post-Test 5]],"Yes"))</f>
        <v/>
      </c>
      <c r="AU415" s="107" t="str">
        <f>IF(InTutoring[[#This Row],[Student Full Name]]=" ","",COUNTIF(InTutoring[[#This Row],[Unit 2 Assessment]:[Unit 3 Post-Test 5]],"Yes"))</f>
        <v/>
      </c>
      <c r="AV415" s="107" t="str">
        <f>IF(InTutoring[[#This Row],[Student Full Name]]=" ","",COUNTIF(InTutoring[[#This Row],[Unit 3 Assessment]:[Unit 4 Post-Test 5]],"Yes"))</f>
        <v/>
      </c>
      <c r="AW415" s="107" t="str">
        <f>IF(InTutoring[[#This Row],[Student Full Name]]=" ","",COUNTIF(InTutoring[[#This Row],[Unit 4 Assessment]:[Unit 5 Post-Test 5]],"Yes"))</f>
        <v/>
      </c>
      <c r="AX415" s="107" t="str">
        <f>IF(InTutoring[[#This Row],[Student Full Name]]=" ","",COUNTIF(InTutoring[[#This Row],[Unit 5 Assessment]:[Unit 6 Post-Test 5]],"Yes"))</f>
        <v/>
      </c>
      <c r="AY415" s="107" t="str">
        <f>IF(InTutoring[[#This Row],[Student Full Name]]=" ","",IF(InTutoring[[#This Row],[Unit 1 Weeks in Tutoring]]&gt;0,"Yes","No"))</f>
        <v/>
      </c>
      <c r="AZ415" s="107" t="str">
        <f>IF(InTutoring[[#This Row],[Student Full Name]]=" ","",IF(InTutoring[[#This Row],[Unit 2 Weeks in Tutoring]]&gt;0,"Yes","No"))</f>
        <v/>
      </c>
      <c r="BA415" s="107" t="str">
        <f>IF(InTutoring[[#This Row],[Student Full Name]]=" ","",IF(InTutoring[[#This Row],[Unit 3 Weeks in Tutoring]]&gt;0,"Yes","No"))</f>
        <v/>
      </c>
      <c r="BB415" s="107" t="str">
        <f>IF(InTutoring[[#This Row],[Student Full Name]]=" ","",IF(InTutoring[[#This Row],[Unit 4 Weeks in Tutoring]]&gt;0,"Yes","No"))</f>
        <v/>
      </c>
      <c r="BC415" s="107" t="str">
        <f>IF(InTutoring[[#This Row],[Student Full Name]]=" ","",IF(InTutoring[[#This Row],[Unit 5 Weeks in Tutoring]]&gt;0,"Yes","No"))</f>
        <v/>
      </c>
      <c r="BD415" s="107" t="str">
        <f>IF(InTutoring[[#This Row],[Student Full Name]]=" ","",IF(InTutoring[[#This Row],[Unit 6 Weeks in Tutoring]]&gt;0,"Yes","No"))</f>
        <v/>
      </c>
      <c r="BE41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1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1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1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1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1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1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15" s="107" t="str">
        <f>IF(InTutoring[[#This Row],[Student Full Name]]=" ","",IF(COUNTIF(InTutoring[[#This Row],[Unit 1 Needed Tutoring]:[Unit 6 Needed Tutoring]],"Yes")&gt;0,"Yes","No"))</f>
        <v/>
      </c>
      <c r="BM41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1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16" spans="1:66" ht="14.25" x14ac:dyDescent="0.2">
      <c r="A416" s="40" t="str">
        <f>StudentInfo[[#This Row],[Student Full Name]]</f>
        <v xml:space="preserve"> </v>
      </c>
      <c r="B41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1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Benchmark]]&lt;=Settings!F420),"Yes","No"))))</f>
        <v/>
      </c>
      <c r="D41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1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1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1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1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1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1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1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1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1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1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1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1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1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1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1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1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1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1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1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1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1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1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1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1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1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1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1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1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1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1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1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1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1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1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1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1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1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1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1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1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16" s="107" t="str">
        <f>IF(InTutoring[[#This Row],[Student Full Name]]=" ","",COUNTIF(InTutoring[[#This Row],[BOY Benchmark]:[Unit 1 Post-Test 5]],"Yes"))</f>
        <v/>
      </c>
      <c r="AT416" s="107" t="str">
        <f>IF(InTutoring[[#This Row],[Student Full Name]]=" ","",COUNTIF(InTutoring[[#This Row],[Unit 1 Assessment]:[Unit 2 Post-Test 5]],"Yes"))</f>
        <v/>
      </c>
      <c r="AU416" s="107" t="str">
        <f>IF(InTutoring[[#This Row],[Student Full Name]]=" ","",COUNTIF(InTutoring[[#This Row],[Unit 2 Assessment]:[Unit 3 Post-Test 5]],"Yes"))</f>
        <v/>
      </c>
      <c r="AV416" s="107" t="str">
        <f>IF(InTutoring[[#This Row],[Student Full Name]]=" ","",COUNTIF(InTutoring[[#This Row],[Unit 3 Assessment]:[Unit 4 Post-Test 5]],"Yes"))</f>
        <v/>
      </c>
      <c r="AW416" s="107" t="str">
        <f>IF(InTutoring[[#This Row],[Student Full Name]]=" ","",COUNTIF(InTutoring[[#This Row],[Unit 4 Assessment]:[Unit 5 Post-Test 5]],"Yes"))</f>
        <v/>
      </c>
      <c r="AX416" s="107" t="str">
        <f>IF(InTutoring[[#This Row],[Student Full Name]]=" ","",COUNTIF(InTutoring[[#This Row],[Unit 5 Assessment]:[Unit 6 Post-Test 5]],"Yes"))</f>
        <v/>
      </c>
      <c r="AY416" s="107" t="str">
        <f>IF(InTutoring[[#This Row],[Student Full Name]]=" ","",IF(InTutoring[[#This Row],[Unit 1 Weeks in Tutoring]]&gt;0,"Yes","No"))</f>
        <v/>
      </c>
      <c r="AZ416" s="107" t="str">
        <f>IF(InTutoring[[#This Row],[Student Full Name]]=" ","",IF(InTutoring[[#This Row],[Unit 2 Weeks in Tutoring]]&gt;0,"Yes","No"))</f>
        <v/>
      </c>
      <c r="BA416" s="107" t="str">
        <f>IF(InTutoring[[#This Row],[Student Full Name]]=" ","",IF(InTutoring[[#This Row],[Unit 3 Weeks in Tutoring]]&gt;0,"Yes","No"))</f>
        <v/>
      </c>
      <c r="BB416" s="107" t="str">
        <f>IF(InTutoring[[#This Row],[Student Full Name]]=" ","",IF(InTutoring[[#This Row],[Unit 4 Weeks in Tutoring]]&gt;0,"Yes","No"))</f>
        <v/>
      </c>
      <c r="BC416" s="107" t="str">
        <f>IF(InTutoring[[#This Row],[Student Full Name]]=" ","",IF(InTutoring[[#This Row],[Unit 5 Weeks in Tutoring]]&gt;0,"Yes","No"))</f>
        <v/>
      </c>
      <c r="BD416" s="107" t="str">
        <f>IF(InTutoring[[#This Row],[Student Full Name]]=" ","",IF(InTutoring[[#This Row],[Unit 6 Weeks in Tutoring]]&gt;0,"Yes","No"))</f>
        <v/>
      </c>
      <c r="BE41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1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1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1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1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1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1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16" s="107" t="str">
        <f>IF(InTutoring[[#This Row],[Student Full Name]]=" ","",IF(COUNTIF(InTutoring[[#This Row],[Unit 1 Needed Tutoring]:[Unit 6 Needed Tutoring]],"Yes")&gt;0,"Yes","No"))</f>
        <v/>
      </c>
      <c r="BM41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1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17" spans="1:66" ht="14.25" x14ac:dyDescent="0.2">
      <c r="A417" s="40" t="str">
        <f>StudentInfo[[#This Row],[Student Full Name]]</f>
        <v xml:space="preserve"> </v>
      </c>
      <c r="B41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1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Benchmark]]&lt;=Settings!F421),"Yes","No"))))</f>
        <v/>
      </c>
      <c r="D41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1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1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1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1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1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1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1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1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1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1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1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1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1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1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1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1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1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1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1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1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1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1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1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1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1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1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1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1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1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1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1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1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1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1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1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1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1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1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1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1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17" s="107" t="str">
        <f>IF(InTutoring[[#This Row],[Student Full Name]]=" ","",COUNTIF(InTutoring[[#This Row],[BOY Benchmark]:[Unit 1 Post-Test 5]],"Yes"))</f>
        <v/>
      </c>
      <c r="AT417" s="107" t="str">
        <f>IF(InTutoring[[#This Row],[Student Full Name]]=" ","",COUNTIF(InTutoring[[#This Row],[Unit 1 Assessment]:[Unit 2 Post-Test 5]],"Yes"))</f>
        <v/>
      </c>
      <c r="AU417" s="107" t="str">
        <f>IF(InTutoring[[#This Row],[Student Full Name]]=" ","",COUNTIF(InTutoring[[#This Row],[Unit 2 Assessment]:[Unit 3 Post-Test 5]],"Yes"))</f>
        <v/>
      </c>
      <c r="AV417" s="107" t="str">
        <f>IF(InTutoring[[#This Row],[Student Full Name]]=" ","",COUNTIF(InTutoring[[#This Row],[Unit 3 Assessment]:[Unit 4 Post-Test 5]],"Yes"))</f>
        <v/>
      </c>
      <c r="AW417" s="107" t="str">
        <f>IF(InTutoring[[#This Row],[Student Full Name]]=" ","",COUNTIF(InTutoring[[#This Row],[Unit 4 Assessment]:[Unit 5 Post-Test 5]],"Yes"))</f>
        <v/>
      </c>
      <c r="AX417" s="107" t="str">
        <f>IF(InTutoring[[#This Row],[Student Full Name]]=" ","",COUNTIF(InTutoring[[#This Row],[Unit 5 Assessment]:[Unit 6 Post-Test 5]],"Yes"))</f>
        <v/>
      </c>
      <c r="AY417" s="107" t="str">
        <f>IF(InTutoring[[#This Row],[Student Full Name]]=" ","",IF(InTutoring[[#This Row],[Unit 1 Weeks in Tutoring]]&gt;0,"Yes","No"))</f>
        <v/>
      </c>
      <c r="AZ417" s="107" t="str">
        <f>IF(InTutoring[[#This Row],[Student Full Name]]=" ","",IF(InTutoring[[#This Row],[Unit 2 Weeks in Tutoring]]&gt;0,"Yes","No"))</f>
        <v/>
      </c>
      <c r="BA417" s="107" t="str">
        <f>IF(InTutoring[[#This Row],[Student Full Name]]=" ","",IF(InTutoring[[#This Row],[Unit 3 Weeks in Tutoring]]&gt;0,"Yes","No"))</f>
        <v/>
      </c>
      <c r="BB417" s="107" t="str">
        <f>IF(InTutoring[[#This Row],[Student Full Name]]=" ","",IF(InTutoring[[#This Row],[Unit 4 Weeks in Tutoring]]&gt;0,"Yes","No"))</f>
        <v/>
      </c>
      <c r="BC417" s="107" t="str">
        <f>IF(InTutoring[[#This Row],[Student Full Name]]=" ","",IF(InTutoring[[#This Row],[Unit 5 Weeks in Tutoring]]&gt;0,"Yes","No"))</f>
        <v/>
      </c>
      <c r="BD417" s="107" t="str">
        <f>IF(InTutoring[[#This Row],[Student Full Name]]=" ","",IF(InTutoring[[#This Row],[Unit 6 Weeks in Tutoring]]&gt;0,"Yes","No"))</f>
        <v/>
      </c>
      <c r="BE41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1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1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1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1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1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1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17" s="107" t="str">
        <f>IF(InTutoring[[#This Row],[Student Full Name]]=" ","",IF(COUNTIF(InTutoring[[#This Row],[Unit 1 Needed Tutoring]:[Unit 6 Needed Tutoring]],"Yes")&gt;0,"Yes","No"))</f>
        <v/>
      </c>
      <c r="BM41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1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18" spans="1:66" ht="14.25" x14ac:dyDescent="0.2">
      <c r="A418" s="40" t="str">
        <f>StudentInfo[[#This Row],[Student Full Name]]</f>
        <v xml:space="preserve"> </v>
      </c>
      <c r="B41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1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Benchmark]]&lt;=Settings!F422),"Yes","No"))))</f>
        <v/>
      </c>
      <c r="D41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1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1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1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1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1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1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1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1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1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1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1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1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1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1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1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1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1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1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1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1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1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1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1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1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1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1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1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1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1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1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1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1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1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1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1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1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1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1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1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1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18" s="107" t="str">
        <f>IF(InTutoring[[#This Row],[Student Full Name]]=" ","",COUNTIF(InTutoring[[#This Row],[BOY Benchmark]:[Unit 1 Post-Test 5]],"Yes"))</f>
        <v/>
      </c>
      <c r="AT418" s="107" t="str">
        <f>IF(InTutoring[[#This Row],[Student Full Name]]=" ","",COUNTIF(InTutoring[[#This Row],[Unit 1 Assessment]:[Unit 2 Post-Test 5]],"Yes"))</f>
        <v/>
      </c>
      <c r="AU418" s="107" t="str">
        <f>IF(InTutoring[[#This Row],[Student Full Name]]=" ","",COUNTIF(InTutoring[[#This Row],[Unit 2 Assessment]:[Unit 3 Post-Test 5]],"Yes"))</f>
        <v/>
      </c>
      <c r="AV418" s="107" t="str">
        <f>IF(InTutoring[[#This Row],[Student Full Name]]=" ","",COUNTIF(InTutoring[[#This Row],[Unit 3 Assessment]:[Unit 4 Post-Test 5]],"Yes"))</f>
        <v/>
      </c>
      <c r="AW418" s="107" t="str">
        <f>IF(InTutoring[[#This Row],[Student Full Name]]=" ","",COUNTIF(InTutoring[[#This Row],[Unit 4 Assessment]:[Unit 5 Post-Test 5]],"Yes"))</f>
        <v/>
      </c>
      <c r="AX418" s="107" t="str">
        <f>IF(InTutoring[[#This Row],[Student Full Name]]=" ","",COUNTIF(InTutoring[[#This Row],[Unit 5 Assessment]:[Unit 6 Post-Test 5]],"Yes"))</f>
        <v/>
      </c>
      <c r="AY418" s="107" t="str">
        <f>IF(InTutoring[[#This Row],[Student Full Name]]=" ","",IF(InTutoring[[#This Row],[Unit 1 Weeks in Tutoring]]&gt;0,"Yes","No"))</f>
        <v/>
      </c>
      <c r="AZ418" s="107" t="str">
        <f>IF(InTutoring[[#This Row],[Student Full Name]]=" ","",IF(InTutoring[[#This Row],[Unit 2 Weeks in Tutoring]]&gt;0,"Yes","No"))</f>
        <v/>
      </c>
      <c r="BA418" s="107" t="str">
        <f>IF(InTutoring[[#This Row],[Student Full Name]]=" ","",IF(InTutoring[[#This Row],[Unit 3 Weeks in Tutoring]]&gt;0,"Yes","No"))</f>
        <v/>
      </c>
      <c r="BB418" s="107" t="str">
        <f>IF(InTutoring[[#This Row],[Student Full Name]]=" ","",IF(InTutoring[[#This Row],[Unit 4 Weeks in Tutoring]]&gt;0,"Yes","No"))</f>
        <v/>
      </c>
      <c r="BC418" s="107" t="str">
        <f>IF(InTutoring[[#This Row],[Student Full Name]]=" ","",IF(InTutoring[[#This Row],[Unit 5 Weeks in Tutoring]]&gt;0,"Yes","No"))</f>
        <v/>
      </c>
      <c r="BD418" s="107" t="str">
        <f>IF(InTutoring[[#This Row],[Student Full Name]]=" ","",IF(InTutoring[[#This Row],[Unit 6 Weeks in Tutoring]]&gt;0,"Yes","No"))</f>
        <v/>
      </c>
      <c r="BE41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1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1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1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1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1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1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18" s="107" t="str">
        <f>IF(InTutoring[[#This Row],[Student Full Name]]=" ","",IF(COUNTIF(InTutoring[[#This Row],[Unit 1 Needed Tutoring]:[Unit 6 Needed Tutoring]],"Yes")&gt;0,"Yes","No"))</f>
        <v/>
      </c>
      <c r="BM41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1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19" spans="1:66" ht="14.25" x14ac:dyDescent="0.2">
      <c r="A419" s="40" t="str">
        <f>StudentInfo[[#This Row],[Student Full Name]]</f>
        <v xml:space="preserve"> </v>
      </c>
      <c r="B41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1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Benchmark]]&lt;=Settings!F423),"Yes","No"))))</f>
        <v/>
      </c>
      <c r="D41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1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1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1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1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1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1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1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1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1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1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1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1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1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1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1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1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1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1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1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1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1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1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1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1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1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1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1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1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1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1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1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1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1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1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1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1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1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1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1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1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19" s="107" t="str">
        <f>IF(InTutoring[[#This Row],[Student Full Name]]=" ","",COUNTIF(InTutoring[[#This Row],[BOY Benchmark]:[Unit 1 Post-Test 5]],"Yes"))</f>
        <v/>
      </c>
      <c r="AT419" s="107" t="str">
        <f>IF(InTutoring[[#This Row],[Student Full Name]]=" ","",COUNTIF(InTutoring[[#This Row],[Unit 1 Assessment]:[Unit 2 Post-Test 5]],"Yes"))</f>
        <v/>
      </c>
      <c r="AU419" s="107" t="str">
        <f>IF(InTutoring[[#This Row],[Student Full Name]]=" ","",COUNTIF(InTutoring[[#This Row],[Unit 2 Assessment]:[Unit 3 Post-Test 5]],"Yes"))</f>
        <v/>
      </c>
      <c r="AV419" s="107" t="str">
        <f>IF(InTutoring[[#This Row],[Student Full Name]]=" ","",COUNTIF(InTutoring[[#This Row],[Unit 3 Assessment]:[Unit 4 Post-Test 5]],"Yes"))</f>
        <v/>
      </c>
      <c r="AW419" s="107" t="str">
        <f>IF(InTutoring[[#This Row],[Student Full Name]]=" ","",COUNTIF(InTutoring[[#This Row],[Unit 4 Assessment]:[Unit 5 Post-Test 5]],"Yes"))</f>
        <v/>
      </c>
      <c r="AX419" s="107" t="str">
        <f>IF(InTutoring[[#This Row],[Student Full Name]]=" ","",COUNTIF(InTutoring[[#This Row],[Unit 5 Assessment]:[Unit 6 Post-Test 5]],"Yes"))</f>
        <v/>
      </c>
      <c r="AY419" s="107" t="str">
        <f>IF(InTutoring[[#This Row],[Student Full Name]]=" ","",IF(InTutoring[[#This Row],[Unit 1 Weeks in Tutoring]]&gt;0,"Yes","No"))</f>
        <v/>
      </c>
      <c r="AZ419" s="107" t="str">
        <f>IF(InTutoring[[#This Row],[Student Full Name]]=" ","",IF(InTutoring[[#This Row],[Unit 2 Weeks in Tutoring]]&gt;0,"Yes","No"))</f>
        <v/>
      </c>
      <c r="BA419" s="107" t="str">
        <f>IF(InTutoring[[#This Row],[Student Full Name]]=" ","",IF(InTutoring[[#This Row],[Unit 3 Weeks in Tutoring]]&gt;0,"Yes","No"))</f>
        <v/>
      </c>
      <c r="BB419" s="107" t="str">
        <f>IF(InTutoring[[#This Row],[Student Full Name]]=" ","",IF(InTutoring[[#This Row],[Unit 4 Weeks in Tutoring]]&gt;0,"Yes","No"))</f>
        <v/>
      </c>
      <c r="BC419" s="107" t="str">
        <f>IF(InTutoring[[#This Row],[Student Full Name]]=" ","",IF(InTutoring[[#This Row],[Unit 5 Weeks in Tutoring]]&gt;0,"Yes","No"))</f>
        <v/>
      </c>
      <c r="BD419" s="107" t="str">
        <f>IF(InTutoring[[#This Row],[Student Full Name]]=" ","",IF(InTutoring[[#This Row],[Unit 6 Weeks in Tutoring]]&gt;0,"Yes","No"))</f>
        <v/>
      </c>
      <c r="BE41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1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1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1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1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1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1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19" s="107" t="str">
        <f>IF(InTutoring[[#This Row],[Student Full Name]]=" ","",IF(COUNTIF(InTutoring[[#This Row],[Unit 1 Needed Tutoring]:[Unit 6 Needed Tutoring]],"Yes")&gt;0,"Yes","No"))</f>
        <v/>
      </c>
      <c r="BM41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1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20" spans="1:66" ht="14.25" x14ac:dyDescent="0.2">
      <c r="A420" s="40" t="str">
        <f>StudentInfo[[#This Row],[Student Full Name]]</f>
        <v xml:space="preserve"> </v>
      </c>
      <c r="B42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2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Benchmark]]&lt;=Settings!F424),"Yes","No"))))</f>
        <v/>
      </c>
      <c r="D42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2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2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2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2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2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2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2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2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2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2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2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2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2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2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2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2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2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2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2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2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2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2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2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2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2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2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2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2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2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2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2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2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2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2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2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2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2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2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2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2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20" s="107" t="str">
        <f>IF(InTutoring[[#This Row],[Student Full Name]]=" ","",COUNTIF(InTutoring[[#This Row],[BOY Benchmark]:[Unit 1 Post-Test 5]],"Yes"))</f>
        <v/>
      </c>
      <c r="AT420" s="107" t="str">
        <f>IF(InTutoring[[#This Row],[Student Full Name]]=" ","",COUNTIF(InTutoring[[#This Row],[Unit 1 Assessment]:[Unit 2 Post-Test 5]],"Yes"))</f>
        <v/>
      </c>
      <c r="AU420" s="107" t="str">
        <f>IF(InTutoring[[#This Row],[Student Full Name]]=" ","",COUNTIF(InTutoring[[#This Row],[Unit 2 Assessment]:[Unit 3 Post-Test 5]],"Yes"))</f>
        <v/>
      </c>
      <c r="AV420" s="107" t="str">
        <f>IF(InTutoring[[#This Row],[Student Full Name]]=" ","",COUNTIF(InTutoring[[#This Row],[Unit 3 Assessment]:[Unit 4 Post-Test 5]],"Yes"))</f>
        <v/>
      </c>
      <c r="AW420" s="107" t="str">
        <f>IF(InTutoring[[#This Row],[Student Full Name]]=" ","",COUNTIF(InTutoring[[#This Row],[Unit 4 Assessment]:[Unit 5 Post-Test 5]],"Yes"))</f>
        <v/>
      </c>
      <c r="AX420" s="107" t="str">
        <f>IF(InTutoring[[#This Row],[Student Full Name]]=" ","",COUNTIF(InTutoring[[#This Row],[Unit 5 Assessment]:[Unit 6 Post-Test 5]],"Yes"))</f>
        <v/>
      </c>
      <c r="AY420" s="107" t="str">
        <f>IF(InTutoring[[#This Row],[Student Full Name]]=" ","",IF(InTutoring[[#This Row],[Unit 1 Weeks in Tutoring]]&gt;0,"Yes","No"))</f>
        <v/>
      </c>
      <c r="AZ420" s="107" t="str">
        <f>IF(InTutoring[[#This Row],[Student Full Name]]=" ","",IF(InTutoring[[#This Row],[Unit 2 Weeks in Tutoring]]&gt;0,"Yes","No"))</f>
        <v/>
      </c>
      <c r="BA420" s="107" t="str">
        <f>IF(InTutoring[[#This Row],[Student Full Name]]=" ","",IF(InTutoring[[#This Row],[Unit 3 Weeks in Tutoring]]&gt;0,"Yes","No"))</f>
        <v/>
      </c>
      <c r="BB420" s="107" t="str">
        <f>IF(InTutoring[[#This Row],[Student Full Name]]=" ","",IF(InTutoring[[#This Row],[Unit 4 Weeks in Tutoring]]&gt;0,"Yes","No"))</f>
        <v/>
      </c>
      <c r="BC420" s="107" t="str">
        <f>IF(InTutoring[[#This Row],[Student Full Name]]=" ","",IF(InTutoring[[#This Row],[Unit 5 Weeks in Tutoring]]&gt;0,"Yes","No"))</f>
        <v/>
      </c>
      <c r="BD420" s="107" t="str">
        <f>IF(InTutoring[[#This Row],[Student Full Name]]=" ","",IF(InTutoring[[#This Row],[Unit 6 Weeks in Tutoring]]&gt;0,"Yes","No"))</f>
        <v/>
      </c>
      <c r="BE42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2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2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2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2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2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2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20" s="107" t="str">
        <f>IF(InTutoring[[#This Row],[Student Full Name]]=" ","",IF(COUNTIF(InTutoring[[#This Row],[Unit 1 Needed Tutoring]:[Unit 6 Needed Tutoring]],"Yes")&gt;0,"Yes","No"))</f>
        <v/>
      </c>
      <c r="BM42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2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21" spans="1:66" ht="14.25" x14ac:dyDescent="0.2">
      <c r="A421" s="40" t="str">
        <f>StudentInfo[[#This Row],[Student Full Name]]</f>
        <v xml:space="preserve"> </v>
      </c>
      <c r="B42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2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Benchmark]]&lt;=Settings!F425),"Yes","No"))))</f>
        <v/>
      </c>
      <c r="D42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2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2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2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2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2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2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2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2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2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2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2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2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2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2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2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2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2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2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2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2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2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2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2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2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2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2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2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2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2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2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2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2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2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2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2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2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2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2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2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2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21" s="107" t="str">
        <f>IF(InTutoring[[#This Row],[Student Full Name]]=" ","",COUNTIF(InTutoring[[#This Row],[BOY Benchmark]:[Unit 1 Post-Test 5]],"Yes"))</f>
        <v/>
      </c>
      <c r="AT421" s="107" t="str">
        <f>IF(InTutoring[[#This Row],[Student Full Name]]=" ","",COUNTIF(InTutoring[[#This Row],[Unit 1 Assessment]:[Unit 2 Post-Test 5]],"Yes"))</f>
        <v/>
      </c>
      <c r="AU421" s="107" t="str">
        <f>IF(InTutoring[[#This Row],[Student Full Name]]=" ","",COUNTIF(InTutoring[[#This Row],[Unit 2 Assessment]:[Unit 3 Post-Test 5]],"Yes"))</f>
        <v/>
      </c>
      <c r="AV421" s="107" t="str">
        <f>IF(InTutoring[[#This Row],[Student Full Name]]=" ","",COUNTIF(InTutoring[[#This Row],[Unit 3 Assessment]:[Unit 4 Post-Test 5]],"Yes"))</f>
        <v/>
      </c>
      <c r="AW421" s="107" t="str">
        <f>IF(InTutoring[[#This Row],[Student Full Name]]=" ","",COUNTIF(InTutoring[[#This Row],[Unit 4 Assessment]:[Unit 5 Post-Test 5]],"Yes"))</f>
        <v/>
      </c>
      <c r="AX421" s="107" t="str">
        <f>IF(InTutoring[[#This Row],[Student Full Name]]=" ","",COUNTIF(InTutoring[[#This Row],[Unit 5 Assessment]:[Unit 6 Post-Test 5]],"Yes"))</f>
        <v/>
      </c>
      <c r="AY421" s="107" t="str">
        <f>IF(InTutoring[[#This Row],[Student Full Name]]=" ","",IF(InTutoring[[#This Row],[Unit 1 Weeks in Tutoring]]&gt;0,"Yes","No"))</f>
        <v/>
      </c>
      <c r="AZ421" s="107" t="str">
        <f>IF(InTutoring[[#This Row],[Student Full Name]]=" ","",IF(InTutoring[[#This Row],[Unit 2 Weeks in Tutoring]]&gt;0,"Yes","No"))</f>
        <v/>
      </c>
      <c r="BA421" s="107" t="str">
        <f>IF(InTutoring[[#This Row],[Student Full Name]]=" ","",IF(InTutoring[[#This Row],[Unit 3 Weeks in Tutoring]]&gt;0,"Yes","No"))</f>
        <v/>
      </c>
      <c r="BB421" s="107" t="str">
        <f>IF(InTutoring[[#This Row],[Student Full Name]]=" ","",IF(InTutoring[[#This Row],[Unit 4 Weeks in Tutoring]]&gt;0,"Yes","No"))</f>
        <v/>
      </c>
      <c r="BC421" s="107" t="str">
        <f>IF(InTutoring[[#This Row],[Student Full Name]]=" ","",IF(InTutoring[[#This Row],[Unit 5 Weeks in Tutoring]]&gt;0,"Yes","No"))</f>
        <v/>
      </c>
      <c r="BD421" s="107" t="str">
        <f>IF(InTutoring[[#This Row],[Student Full Name]]=" ","",IF(InTutoring[[#This Row],[Unit 6 Weeks in Tutoring]]&gt;0,"Yes","No"))</f>
        <v/>
      </c>
      <c r="BE42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2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2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2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2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2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2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21" s="107" t="str">
        <f>IF(InTutoring[[#This Row],[Student Full Name]]=" ","",IF(COUNTIF(InTutoring[[#This Row],[Unit 1 Needed Tutoring]:[Unit 6 Needed Tutoring]],"Yes")&gt;0,"Yes","No"))</f>
        <v/>
      </c>
      <c r="BM42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2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22" spans="1:66" ht="14.25" x14ac:dyDescent="0.2">
      <c r="A422" s="40" t="str">
        <f>StudentInfo[[#This Row],[Student Full Name]]</f>
        <v xml:space="preserve"> </v>
      </c>
      <c r="B42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2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Benchmark]]&lt;=Settings!F426),"Yes","No"))))</f>
        <v/>
      </c>
      <c r="D42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2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2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2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2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2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2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2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2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2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2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2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2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2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2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2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2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2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2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2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2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2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2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2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2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2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2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2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2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2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2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2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2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2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2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2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2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2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2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2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2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22" s="107" t="str">
        <f>IF(InTutoring[[#This Row],[Student Full Name]]=" ","",COUNTIF(InTutoring[[#This Row],[BOY Benchmark]:[Unit 1 Post-Test 5]],"Yes"))</f>
        <v/>
      </c>
      <c r="AT422" s="107" t="str">
        <f>IF(InTutoring[[#This Row],[Student Full Name]]=" ","",COUNTIF(InTutoring[[#This Row],[Unit 1 Assessment]:[Unit 2 Post-Test 5]],"Yes"))</f>
        <v/>
      </c>
      <c r="AU422" s="107" t="str">
        <f>IF(InTutoring[[#This Row],[Student Full Name]]=" ","",COUNTIF(InTutoring[[#This Row],[Unit 2 Assessment]:[Unit 3 Post-Test 5]],"Yes"))</f>
        <v/>
      </c>
      <c r="AV422" s="107" t="str">
        <f>IF(InTutoring[[#This Row],[Student Full Name]]=" ","",COUNTIF(InTutoring[[#This Row],[Unit 3 Assessment]:[Unit 4 Post-Test 5]],"Yes"))</f>
        <v/>
      </c>
      <c r="AW422" s="107" t="str">
        <f>IF(InTutoring[[#This Row],[Student Full Name]]=" ","",COUNTIF(InTutoring[[#This Row],[Unit 4 Assessment]:[Unit 5 Post-Test 5]],"Yes"))</f>
        <v/>
      </c>
      <c r="AX422" s="107" t="str">
        <f>IF(InTutoring[[#This Row],[Student Full Name]]=" ","",COUNTIF(InTutoring[[#This Row],[Unit 5 Assessment]:[Unit 6 Post-Test 5]],"Yes"))</f>
        <v/>
      </c>
      <c r="AY422" s="107" t="str">
        <f>IF(InTutoring[[#This Row],[Student Full Name]]=" ","",IF(InTutoring[[#This Row],[Unit 1 Weeks in Tutoring]]&gt;0,"Yes","No"))</f>
        <v/>
      </c>
      <c r="AZ422" s="107" t="str">
        <f>IF(InTutoring[[#This Row],[Student Full Name]]=" ","",IF(InTutoring[[#This Row],[Unit 2 Weeks in Tutoring]]&gt;0,"Yes","No"))</f>
        <v/>
      </c>
      <c r="BA422" s="107" t="str">
        <f>IF(InTutoring[[#This Row],[Student Full Name]]=" ","",IF(InTutoring[[#This Row],[Unit 3 Weeks in Tutoring]]&gt;0,"Yes","No"))</f>
        <v/>
      </c>
      <c r="BB422" s="107" t="str">
        <f>IF(InTutoring[[#This Row],[Student Full Name]]=" ","",IF(InTutoring[[#This Row],[Unit 4 Weeks in Tutoring]]&gt;0,"Yes","No"))</f>
        <v/>
      </c>
      <c r="BC422" s="107" t="str">
        <f>IF(InTutoring[[#This Row],[Student Full Name]]=" ","",IF(InTutoring[[#This Row],[Unit 5 Weeks in Tutoring]]&gt;0,"Yes","No"))</f>
        <v/>
      </c>
      <c r="BD422" s="107" t="str">
        <f>IF(InTutoring[[#This Row],[Student Full Name]]=" ","",IF(InTutoring[[#This Row],[Unit 6 Weeks in Tutoring]]&gt;0,"Yes","No"))</f>
        <v/>
      </c>
      <c r="BE42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2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2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2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2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2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2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22" s="107" t="str">
        <f>IF(InTutoring[[#This Row],[Student Full Name]]=" ","",IF(COUNTIF(InTutoring[[#This Row],[Unit 1 Needed Tutoring]:[Unit 6 Needed Tutoring]],"Yes")&gt;0,"Yes","No"))</f>
        <v/>
      </c>
      <c r="BM42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2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23" spans="1:66" ht="14.25" x14ac:dyDescent="0.2">
      <c r="A423" s="40" t="str">
        <f>StudentInfo[[#This Row],[Student Full Name]]</f>
        <v xml:space="preserve"> </v>
      </c>
      <c r="B42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2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Benchmark]]&lt;=Settings!F427),"Yes","No"))))</f>
        <v/>
      </c>
      <c r="D42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2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2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2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2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2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2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2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2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2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2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2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2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2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2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2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2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2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2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2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2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2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2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2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2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2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2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2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2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2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2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2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2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2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2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2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2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2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2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2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2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23" s="107" t="str">
        <f>IF(InTutoring[[#This Row],[Student Full Name]]=" ","",COUNTIF(InTutoring[[#This Row],[BOY Benchmark]:[Unit 1 Post-Test 5]],"Yes"))</f>
        <v/>
      </c>
      <c r="AT423" s="107" t="str">
        <f>IF(InTutoring[[#This Row],[Student Full Name]]=" ","",COUNTIF(InTutoring[[#This Row],[Unit 1 Assessment]:[Unit 2 Post-Test 5]],"Yes"))</f>
        <v/>
      </c>
      <c r="AU423" s="107" t="str">
        <f>IF(InTutoring[[#This Row],[Student Full Name]]=" ","",COUNTIF(InTutoring[[#This Row],[Unit 2 Assessment]:[Unit 3 Post-Test 5]],"Yes"))</f>
        <v/>
      </c>
      <c r="AV423" s="107" t="str">
        <f>IF(InTutoring[[#This Row],[Student Full Name]]=" ","",COUNTIF(InTutoring[[#This Row],[Unit 3 Assessment]:[Unit 4 Post-Test 5]],"Yes"))</f>
        <v/>
      </c>
      <c r="AW423" s="107" t="str">
        <f>IF(InTutoring[[#This Row],[Student Full Name]]=" ","",COUNTIF(InTutoring[[#This Row],[Unit 4 Assessment]:[Unit 5 Post-Test 5]],"Yes"))</f>
        <v/>
      </c>
      <c r="AX423" s="107" t="str">
        <f>IF(InTutoring[[#This Row],[Student Full Name]]=" ","",COUNTIF(InTutoring[[#This Row],[Unit 5 Assessment]:[Unit 6 Post-Test 5]],"Yes"))</f>
        <v/>
      </c>
      <c r="AY423" s="107" t="str">
        <f>IF(InTutoring[[#This Row],[Student Full Name]]=" ","",IF(InTutoring[[#This Row],[Unit 1 Weeks in Tutoring]]&gt;0,"Yes","No"))</f>
        <v/>
      </c>
      <c r="AZ423" s="107" t="str">
        <f>IF(InTutoring[[#This Row],[Student Full Name]]=" ","",IF(InTutoring[[#This Row],[Unit 2 Weeks in Tutoring]]&gt;0,"Yes","No"))</f>
        <v/>
      </c>
      <c r="BA423" s="107" t="str">
        <f>IF(InTutoring[[#This Row],[Student Full Name]]=" ","",IF(InTutoring[[#This Row],[Unit 3 Weeks in Tutoring]]&gt;0,"Yes","No"))</f>
        <v/>
      </c>
      <c r="BB423" s="107" t="str">
        <f>IF(InTutoring[[#This Row],[Student Full Name]]=" ","",IF(InTutoring[[#This Row],[Unit 4 Weeks in Tutoring]]&gt;0,"Yes","No"))</f>
        <v/>
      </c>
      <c r="BC423" s="107" t="str">
        <f>IF(InTutoring[[#This Row],[Student Full Name]]=" ","",IF(InTutoring[[#This Row],[Unit 5 Weeks in Tutoring]]&gt;0,"Yes","No"))</f>
        <v/>
      </c>
      <c r="BD423" s="107" t="str">
        <f>IF(InTutoring[[#This Row],[Student Full Name]]=" ","",IF(InTutoring[[#This Row],[Unit 6 Weeks in Tutoring]]&gt;0,"Yes","No"))</f>
        <v/>
      </c>
      <c r="BE42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2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2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2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2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2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2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23" s="107" t="str">
        <f>IF(InTutoring[[#This Row],[Student Full Name]]=" ","",IF(COUNTIF(InTutoring[[#This Row],[Unit 1 Needed Tutoring]:[Unit 6 Needed Tutoring]],"Yes")&gt;0,"Yes","No"))</f>
        <v/>
      </c>
      <c r="BM42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2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24" spans="1:66" ht="14.25" x14ac:dyDescent="0.2">
      <c r="A424" s="40" t="str">
        <f>StudentInfo[[#This Row],[Student Full Name]]</f>
        <v xml:space="preserve"> </v>
      </c>
      <c r="B42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2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Benchmark]]&lt;=Settings!F428),"Yes","No"))))</f>
        <v/>
      </c>
      <c r="D42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2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2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2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2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2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2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2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2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2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2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2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2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2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2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2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2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2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2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2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2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2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2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2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2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2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2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2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2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2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2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2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2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2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2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2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2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2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2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2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2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24" s="107" t="str">
        <f>IF(InTutoring[[#This Row],[Student Full Name]]=" ","",COUNTIF(InTutoring[[#This Row],[BOY Benchmark]:[Unit 1 Post-Test 5]],"Yes"))</f>
        <v/>
      </c>
      <c r="AT424" s="107" t="str">
        <f>IF(InTutoring[[#This Row],[Student Full Name]]=" ","",COUNTIF(InTutoring[[#This Row],[Unit 1 Assessment]:[Unit 2 Post-Test 5]],"Yes"))</f>
        <v/>
      </c>
      <c r="AU424" s="107" t="str">
        <f>IF(InTutoring[[#This Row],[Student Full Name]]=" ","",COUNTIF(InTutoring[[#This Row],[Unit 2 Assessment]:[Unit 3 Post-Test 5]],"Yes"))</f>
        <v/>
      </c>
      <c r="AV424" s="107" t="str">
        <f>IF(InTutoring[[#This Row],[Student Full Name]]=" ","",COUNTIF(InTutoring[[#This Row],[Unit 3 Assessment]:[Unit 4 Post-Test 5]],"Yes"))</f>
        <v/>
      </c>
      <c r="AW424" s="107" t="str">
        <f>IF(InTutoring[[#This Row],[Student Full Name]]=" ","",COUNTIF(InTutoring[[#This Row],[Unit 4 Assessment]:[Unit 5 Post-Test 5]],"Yes"))</f>
        <v/>
      </c>
      <c r="AX424" s="107" t="str">
        <f>IF(InTutoring[[#This Row],[Student Full Name]]=" ","",COUNTIF(InTutoring[[#This Row],[Unit 5 Assessment]:[Unit 6 Post-Test 5]],"Yes"))</f>
        <v/>
      </c>
      <c r="AY424" s="107" t="str">
        <f>IF(InTutoring[[#This Row],[Student Full Name]]=" ","",IF(InTutoring[[#This Row],[Unit 1 Weeks in Tutoring]]&gt;0,"Yes","No"))</f>
        <v/>
      </c>
      <c r="AZ424" s="107" t="str">
        <f>IF(InTutoring[[#This Row],[Student Full Name]]=" ","",IF(InTutoring[[#This Row],[Unit 2 Weeks in Tutoring]]&gt;0,"Yes","No"))</f>
        <v/>
      </c>
      <c r="BA424" s="107" t="str">
        <f>IF(InTutoring[[#This Row],[Student Full Name]]=" ","",IF(InTutoring[[#This Row],[Unit 3 Weeks in Tutoring]]&gt;0,"Yes","No"))</f>
        <v/>
      </c>
      <c r="BB424" s="107" t="str">
        <f>IF(InTutoring[[#This Row],[Student Full Name]]=" ","",IF(InTutoring[[#This Row],[Unit 4 Weeks in Tutoring]]&gt;0,"Yes","No"))</f>
        <v/>
      </c>
      <c r="BC424" s="107" t="str">
        <f>IF(InTutoring[[#This Row],[Student Full Name]]=" ","",IF(InTutoring[[#This Row],[Unit 5 Weeks in Tutoring]]&gt;0,"Yes","No"))</f>
        <v/>
      </c>
      <c r="BD424" s="107" t="str">
        <f>IF(InTutoring[[#This Row],[Student Full Name]]=" ","",IF(InTutoring[[#This Row],[Unit 6 Weeks in Tutoring]]&gt;0,"Yes","No"))</f>
        <v/>
      </c>
      <c r="BE42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2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2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2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2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2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2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24" s="107" t="str">
        <f>IF(InTutoring[[#This Row],[Student Full Name]]=" ","",IF(COUNTIF(InTutoring[[#This Row],[Unit 1 Needed Tutoring]:[Unit 6 Needed Tutoring]],"Yes")&gt;0,"Yes","No"))</f>
        <v/>
      </c>
      <c r="BM42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2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25" spans="1:66" ht="14.25" x14ac:dyDescent="0.2">
      <c r="A425" s="40" t="str">
        <f>StudentInfo[[#This Row],[Student Full Name]]</f>
        <v xml:space="preserve"> </v>
      </c>
      <c r="B42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2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Benchmark]]&lt;=Settings!F429),"Yes","No"))))</f>
        <v/>
      </c>
      <c r="D42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2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2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2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2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2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2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2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2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2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2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2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2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2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2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2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2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2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2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2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2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2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2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2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2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2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2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2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2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2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2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2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2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2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2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2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2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2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2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2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2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25" s="107" t="str">
        <f>IF(InTutoring[[#This Row],[Student Full Name]]=" ","",COUNTIF(InTutoring[[#This Row],[BOY Benchmark]:[Unit 1 Post-Test 5]],"Yes"))</f>
        <v/>
      </c>
      <c r="AT425" s="107" t="str">
        <f>IF(InTutoring[[#This Row],[Student Full Name]]=" ","",COUNTIF(InTutoring[[#This Row],[Unit 1 Assessment]:[Unit 2 Post-Test 5]],"Yes"))</f>
        <v/>
      </c>
      <c r="AU425" s="107" t="str">
        <f>IF(InTutoring[[#This Row],[Student Full Name]]=" ","",COUNTIF(InTutoring[[#This Row],[Unit 2 Assessment]:[Unit 3 Post-Test 5]],"Yes"))</f>
        <v/>
      </c>
      <c r="AV425" s="107" t="str">
        <f>IF(InTutoring[[#This Row],[Student Full Name]]=" ","",COUNTIF(InTutoring[[#This Row],[Unit 3 Assessment]:[Unit 4 Post-Test 5]],"Yes"))</f>
        <v/>
      </c>
      <c r="AW425" s="107" t="str">
        <f>IF(InTutoring[[#This Row],[Student Full Name]]=" ","",COUNTIF(InTutoring[[#This Row],[Unit 4 Assessment]:[Unit 5 Post-Test 5]],"Yes"))</f>
        <v/>
      </c>
      <c r="AX425" s="107" t="str">
        <f>IF(InTutoring[[#This Row],[Student Full Name]]=" ","",COUNTIF(InTutoring[[#This Row],[Unit 5 Assessment]:[Unit 6 Post-Test 5]],"Yes"))</f>
        <v/>
      </c>
      <c r="AY425" s="107" t="str">
        <f>IF(InTutoring[[#This Row],[Student Full Name]]=" ","",IF(InTutoring[[#This Row],[Unit 1 Weeks in Tutoring]]&gt;0,"Yes","No"))</f>
        <v/>
      </c>
      <c r="AZ425" s="107" t="str">
        <f>IF(InTutoring[[#This Row],[Student Full Name]]=" ","",IF(InTutoring[[#This Row],[Unit 2 Weeks in Tutoring]]&gt;0,"Yes","No"))</f>
        <v/>
      </c>
      <c r="BA425" s="107" t="str">
        <f>IF(InTutoring[[#This Row],[Student Full Name]]=" ","",IF(InTutoring[[#This Row],[Unit 3 Weeks in Tutoring]]&gt;0,"Yes","No"))</f>
        <v/>
      </c>
      <c r="BB425" s="107" t="str">
        <f>IF(InTutoring[[#This Row],[Student Full Name]]=" ","",IF(InTutoring[[#This Row],[Unit 4 Weeks in Tutoring]]&gt;0,"Yes","No"))</f>
        <v/>
      </c>
      <c r="BC425" s="107" t="str">
        <f>IF(InTutoring[[#This Row],[Student Full Name]]=" ","",IF(InTutoring[[#This Row],[Unit 5 Weeks in Tutoring]]&gt;0,"Yes","No"))</f>
        <v/>
      </c>
      <c r="BD425" s="107" t="str">
        <f>IF(InTutoring[[#This Row],[Student Full Name]]=" ","",IF(InTutoring[[#This Row],[Unit 6 Weeks in Tutoring]]&gt;0,"Yes","No"))</f>
        <v/>
      </c>
      <c r="BE42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2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2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2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2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2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2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25" s="107" t="str">
        <f>IF(InTutoring[[#This Row],[Student Full Name]]=" ","",IF(COUNTIF(InTutoring[[#This Row],[Unit 1 Needed Tutoring]:[Unit 6 Needed Tutoring]],"Yes")&gt;0,"Yes","No"))</f>
        <v/>
      </c>
      <c r="BM42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2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26" spans="1:66" ht="14.25" x14ac:dyDescent="0.2">
      <c r="A426" s="40" t="str">
        <f>StudentInfo[[#This Row],[Student Full Name]]</f>
        <v xml:space="preserve"> </v>
      </c>
      <c r="B42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2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Benchmark]]&lt;=Settings!F430),"Yes","No"))))</f>
        <v/>
      </c>
      <c r="D42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2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2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2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2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2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2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2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2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2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2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2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2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2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2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2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2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2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2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2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2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2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2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2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2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2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2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2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2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2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2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2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2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2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2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2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2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2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2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2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2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26" s="107" t="str">
        <f>IF(InTutoring[[#This Row],[Student Full Name]]=" ","",COUNTIF(InTutoring[[#This Row],[BOY Benchmark]:[Unit 1 Post-Test 5]],"Yes"))</f>
        <v/>
      </c>
      <c r="AT426" s="107" t="str">
        <f>IF(InTutoring[[#This Row],[Student Full Name]]=" ","",COUNTIF(InTutoring[[#This Row],[Unit 1 Assessment]:[Unit 2 Post-Test 5]],"Yes"))</f>
        <v/>
      </c>
      <c r="AU426" s="107" t="str">
        <f>IF(InTutoring[[#This Row],[Student Full Name]]=" ","",COUNTIF(InTutoring[[#This Row],[Unit 2 Assessment]:[Unit 3 Post-Test 5]],"Yes"))</f>
        <v/>
      </c>
      <c r="AV426" s="107" t="str">
        <f>IF(InTutoring[[#This Row],[Student Full Name]]=" ","",COUNTIF(InTutoring[[#This Row],[Unit 3 Assessment]:[Unit 4 Post-Test 5]],"Yes"))</f>
        <v/>
      </c>
      <c r="AW426" s="107" t="str">
        <f>IF(InTutoring[[#This Row],[Student Full Name]]=" ","",COUNTIF(InTutoring[[#This Row],[Unit 4 Assessment]:[Unit 5 Post-Test 5]],"Yes"))</f>
        <v/>
      </c>
      <c r="AX426" s="107" t="str">
        <f>IF(InTutoring[[#This Row],[Student Full Name]]=" ","",COUNTIF(InTutoring[[#This Row],[Unit 5 Assessment]:[Unit 6 Post-Test 5]],"Yes"))</f>
        <v/>
      </c>
      <c r="AY426" s="107" t="str">
        <f>IF(InTutoring[[#This Row],[Student Full Name]]=" ","",IF(InTutoring[[#This Row],[Unit 1 Weeks in Tutoring]]&gt;0,"Yes","No"))</f>
        <v/>
      </c>
      <c r="AZ426" s="107" t="str">
        <f>IF(InTutoring[[#This Row],[Student Full Name]]=" ","",IF(InTutoring[[#This Row],[Unit 2 Weeks in Tutoring]]&gt;0,"Yes","No"))</f>
        <v/>
      </c>
      <c r="BA426" s="107" t="str">
        <f>IF(InTutoring[[#This Row],[Student Full Name]]=" ","",IF(InTutoring[[#This Row],[Unit 3 Weeks in Tutoring]]&gt;0,"Yes","No"))</f>
        <v/>
      </c>
      <c r="BB426" s="107" t="str">
        <f>IF(InTutoring[[#This Row],[Student Full Name]]=" ","",IF(InTutoring[[#This Row],[Unit 4 Weeks in Tutoring]]&gt;0,"Yes","No"))</f>
        <v/>
      </c>
      <c r="BC426" s="107" t="str">
        <f>IF(InTutoring[[#This Row],[Student Full Name]]=" ","",IF(InTutoring[[#This Row],[Unit 5 Weeks in Tutoring]]&gt;0,"Yes","No"))</f>
        <v/>
      </c>
      <c r="BD426" s="107" t="str">
        <f>IF(InTutoring[[#This Row],[Student Full Name]]=" ","",IF(InTutoring[[#This Row],[Unit 6 Weeks in Tutoring]]&gt;0,"Yes","No"))</f>
        <v/>
      </c>
      <c r="BE42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2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2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2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2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2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2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26" s="107" t="str">
        <f>IF(InTutoring[[#This Row],[Student Full Name]]=" ","",IF(COUNTIF(InTutoring[[#This Row],[Unit 1 Needed Tutoring]:[Unit 6 Needed Tutoring]],"Yes")&gt;0,"Yes","No"))</f>
        <v/>
      </c>
      <c r="BM42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2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27" spans="1:66" ht="14.25" x14ac:dyDescent="0.2">
      <c r="A427" s="40" t="str">
        <f>StudentInfo[[#This Row],[Student Full Name]]</f>
        <v xml:space="preserve"> </v>
      </c>
      <c r="B42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2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Benchmark]]&lt;=Settings!F431),"Yes","No"))))</f>
        <v/>
      </c>
      <c r="D42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2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2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2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2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2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2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2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2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2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2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2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2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2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2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2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2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2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2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2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2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2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2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2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2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2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2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2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2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2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2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2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2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2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2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2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2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2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2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2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2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27" s="107" t="str">
        <f>IF(InTutoring[[#This Row],[Student Full Name]]=" ","",COUNTIF(InTutoring[[#This Row],[BOY Benchmark]:[Unit 1 Post-Test 5]],"Yes"))</f>
        <v/>
      </c>
      <c r="AT427" s="107" t="str">
        <f>IF(InTutoring[[#This Row],[Student Full Name]]=" ","",COUNTIF(InTutoring[[#This Row],[Unit 1 Assessment]:[Unit 2 Post-Test 5]],"Yes"))</f>
        <v/>
      </c>
      <c r="AU427" s="107" t="str">
        <f>IF(InTutoring[[#This Row],[Student Full Name]]=" ","",COUNTIF(InTutoring[[#This Row],[Unit 2 Assessment]:[Unit 3 Post-Test 5]],"Yes"))</f>
        <v/>
      </c>
      <c r="AV427" s="107" t="str">
        <f>IF(InTutoring[[#This Row],[Student Full Name]]=" ","",COUNTIF(InTutoring[[#This Row],[Unit 3 Assessment]:[Unit 4 Post-Test 5]],"Yes"))</f>
        <v/>
      </c>
      <c r="AW427" s="107" t="str">
        <f>IF(InTutoring[[#This Row],[Student Full Name]]=" ","",COUNTIF(InTutoring[[#This Row],[Unit 4 Assessment]:[Unit 5 Post-Test 5]],"Yes"))</f>
        <v/>
      </c>
      <c r="AX427" s="107" t="str">
        <f>IF(InTutoring[[#This Row],[Student Full Name]]=" ","",COUNTIF(InTutoring[[#This Row],[Unit 5 Assessment]:[Unit 6 Post-Test 5]],"Yes"))</f>
        <v/>
      </c>
      <c r="AY427" s="107" t="str">
        <f>IF(InTutoring[[#This Row],[Student Full Name]]=" ","",IF(InTutoring[[#This Row],[Unit 1 Weeks in Tutoring]]&gt;0,"Yes","No"))</f>
        <v/>
      </c>
      <c r="AZ427" s="107" t="str">
        <f>IF(InTutoring[[#This Row],[Student Full Name]]=" ","",IF(InTutoring[[#This Row],[Unit 2 Weeks in Tutoring]]&gt;0,"Yes","No"))</f>
        <v/>
      </c>
      <c r="BA427" s="107" t="str">
        <f>IF(InTutoring[[#This Row],[Student Full Name]]=" ","",IF(InTutoring[[#This Row],[Unit 3 Weeks in Tutoring]]&gt;0,"Yes","No"))</f>
        <v/>
      </c>
      <c r="BB427" s="107" t="str">
        <f>IF(InTutoring[[#This Row],[Student Full Name]]=" ","",IF(InTutoring[[#This Row],[Unit 4 Weeks in Tutoring]]&gt;0,"Yes","No"))</f>
        <v/>
      </c>
      <c r="BC427" s="107" t="str">
        <f>IF(InTutoring[[#This Row],[Student Full Name]]=" ","",IF(InTutoring[[#This Row],[Unit 5 Weeks in Tutoring]]&gt;0,"Yes","No"))</f>
        <v/>
      </c>
      <c r="BD427" s="107" t="str">
        <f>IF(InTutoring[[#This Row],[Student Full Name]]=" ","",IF(InTutoring[[#This Row],[Unit 6 Weeks in Tutoring]]&gt;0,"Yes","No"))</f>
        <v/>
      </c>
      <c r="BE42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2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2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2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2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2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2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27" s="107" t="str">
        <f>IF(InTutoring[[#This Row],[Student Full Name]]=" ","",IF(COUNTIF(InTutoring[[#This Row],[Unit 1 Needed Tutoring]:[Unit 6 Needed Tutoring]],"Yes")&gt;0,"Yes","No"))</f>
        <v/>
      </c>
      <c r="BM42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2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28" spans="1:66" ht="14.25" x14ac:dyDescent="0.2">
      <c r="A428" s="40" t="str">
        <f>StudentInfo[[#This Row],[Student Full Name]]</f>
        <v xml:space="preserve"> </v>
      </c>
      <c r="B42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2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Benchmark]]&lt;=Settings!F432),"Yes","No"))))</f>
        <v/>
      </c>
      <c r="D42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2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2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2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2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2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2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2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2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2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2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2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2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2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2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2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2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2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2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2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2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2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2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2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2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2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2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2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2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2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2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2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2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2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2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2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2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2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2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2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2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28" s="107" t="str">
        <f>IF(InTutoring[[#This Row],[Student Full Name]]=" ","",COUNTIF(InTutoring[[#This Row],[BOY Benchmark]:[Unit 1 Post-Test 5]],"Yes"))</f>
        <v/>
      </c>
      <c r="AT428" s="107" t="str">
        <f>IF(InTutoring[[#This Row],[Student Full Name]]=" ","",COUNTIF(InTutoring[[#This Row],[Unit 1 Assessment]:[Unit 2 Post-Test 5]],"Yes"))</f>
        <v/>
      </c>
      <c r="AU428" s="107" t="str">
        <f>IF(InTutoring[[#This Row],[Student Full Name]]=" ","",COUNTIF(InTutoring[[#This Row],[Unit 2 Assessment]:[Unit 3 Post-Test 5]],"Yes"))</f>
        <v/>
      </c>
      <c r="AV428" s="107" t="str">
        <f>IF(InTutoring[[#This Row],[Student Full Name]]=" ","",COUNTIF(InTutoring[[#This Row],[Unit 3 Assessment]:[Unit 4 Post-Test 5]],"Yes"))</f>
        <v/>
      </c>
      <c r="AW428" s="107" t="str">
        <f>IF(InTutoring[[#This Row],[Student Full Name]]=" ","",COUNTIF(InTutoring[[#This Row],[Unit 4 Assessment]:[Unit 5 Post-Test 5]],"Yes"))</f>
        <v/>
      </c>
      <c r="AX428" s="107" t="str">
        <f>IF(InTutoring[[#This Row],[Student Full Name]]=" ","",COUNTIF(InTutoring[[#This Row],[Unit 5 Assessment]:[Unit 6 Post-Test 5]],"Yes"))</f>
        <v/>
      </c>
      <c r="AY428" s="107" t="str">
        <f>IF(InTutoring[[#This Row],[Student Full Name]]=" ","",IF(InTutoring[[#This Row],[Unit 1 Weeks in Tutoring]]&gt;0,"Yes","No"))</f>
        <v/>
      </c>
      <c r="AZ428" s="107" t="str">
        <f>IF(InTutoring[[#This Row],[Student Full Name]]=" ","",IF(InTutoring[[#This Row],[Unit 2 Weeks in Tutoring]]&gt;0,"Yes","No"))</f>
        <v/>
      </c>
      <c r="BA428" s="107" t="str">
        <f>IF(InTutoring[[#This Row],[Student Full Name]]=" ","",IF(InTutoring[[#This Row],[Unit 3 Weeks in Tutoring]]&gt;0,"Yes","No"))</f>
        <v/>
      </c>
      <c r="BB428" s="107" t="str">
        <f>IF(InTutoring[[#This Row],[Student Full Name]]=" ","",IF(InTutoring[[#This Row],[Unit 4 Weeks in Tutoring]]&gt;0,"Yes","No"))</f>
        <v/>
      </c>
      <c r="BC428" s="107" t="str">
        <f>IF(InTutoring[[#This Row],[Student Full Name]]=" ","",IF(InTutoring[[#This Row],[Unit 5 Weeks in Tutoring]]&gt;0,"Yes","No"))</f>
        <v/>
      </c>
      <c r="BD428" s="107" t="str">
        <f>IF(InTutoring[[#This Row],[Student Full Name]]=" ","",IF(InTutoring[[#This Row],[Unit 6 Weeks in Tutoring]]&gt;0,"Yes","No"))</f>
        <v/>
      </c>
      <c r="BE42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2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2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2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2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2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2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28" s="107" t="str">
        <f>IF(InTutoring[[#This Row],[Student Full Name]]=" ","",IF(COUNTIF(InTutoring[[#This Row],[Unit 1 Needed Tutoring]:[Unit 6 Needed Tutoring]],"Yes")&gt;0,"Yes","No"))</f>
        <v/>
      </c>
      <c r="BM42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2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29" spans="1:66" ht="14.25" x14ac:dyDescent="0.2">
      <c r="A429" s="40" t="str">
        <f>StudentInfo[[#This Row],[Student Full Name]]</f>
        <v xml:space="preserve"> </v>
      </c>
      <c r="B42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2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Benchmark]]&lt;=Settings!F433),"Yes","No"))))</f>
        <v/>
      </c>
      <c r="D42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2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2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2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2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2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2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2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2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2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2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2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2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2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2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2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2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2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2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2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2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2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2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2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2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2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2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2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2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2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2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2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2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2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2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2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2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2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2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2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2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29" s="107" t="str">
        <f>IF(InTutoring[[#This Row],[Student Full Name]]=" ","",COUNTIF(InTutoring[[#This Row],[BOY Benchmark]:[Unit 1 Post-Test 5]],"Yes"))</f>
        <v/>
      </c>
      <c r="AT429" s="107" t="str">
        <f>IF(InTutoring[[#This Row],[Student Full Name]]=" ","",COUNTIF(InTutoring[[#This Row],[Unit 1 Assessment]:[Unit 2 Post-Test 5]],"Yes"))</f>
        <v/>
      </c>
      <c r="AU429" s="107" t="str">
        <f>IF(InTutoring[[#This Row],[Student Full Name]]=" ","",COUNTIF(InTutoring[[#This Row],[Unit 2 Assessment]:[Unit 3 Post-Test 5]],"Yes"))</f>
        <v/>
      </c>
      <c r="AV429" s="107" t="str">
        <f>IF(InTutoring[[#This Row],[Student Full Name]]=" ","",COUNTIF(InTutoring[[#This Row],[Unit 3 Assessment]:[Unit 4 Post-Test 5]],"Yes"))</f>
        <v/>
      </c>
      <c r="AW429" s="107" t="str">
        <f>IF(InTutoring[[#This Row],[Student Full Name]]=" ","",COUNTIF(InTutoring[[#This Row],[Unit 4 Assessment]:[Unit 5 Post-Test 5]],"Yes"))</f>
        <v/>
      </c>
      <c r="AX429" s="107" t="str">
        <f>IF(InTutoring[[#This Row],[Student Full Name]]=" ","",COUNTIF(InTutoring[[#This Row],[Unit 5 Assessment]:[Unit 6 Post-Test 5]],"Yes"))</f>
        <v/>
      </c>
      <c r="AY429" s="107" t="str">
        <f>IF(InTutoring[[#This Row],[Student Full Name]]=" ","",IF(InTutoring[[#This Row],[Unit 1 Weeks in Tutoring]]&gt;0,"Yes","No"))</f>
        <v/>
      </c>
      <c r="AZ429" s="107" t="str">
        <f>IF(InTutoring[[#This Row],[Student Full Name]]=" ","",IF(InTutoring[[#This Row],[Unit 2 Weeks in Tutoring]]&gt;0,"Yes","No"))</f>
        <v/>
      </c>
      <c r="BA429" s="107" t="str">
        <f>IF(InTutoring[[#This Row],[Student Full Name]]=" ","",IF(InTutoring[[#This Row],[Unit 3 Weeks in Tutoring]]&gt;0,"Yes","No"))</f>
        <v/>
      </c>
      <c r="BB429" s="107" t="str">
        <f>IF(InTutoring[[#This Row],[Student Full Name]]=" ","",IF(InTutoring[[#This Row],[Unit 4 Weeks in Tutoring]]&gt;0,"Yes","No"))</f>
        <v/>
      </c>
      <c r="BC429" s="107" t="str">
        <f>IF(InTutoring[[#This Row],[Student Full Name]]=" ","",IF(InTutoring[[#This Row],[Unit 5 Weeks in Tutoring]]&gt;0,"Yes","No"))</f>
        <v/>
      </c>
      <c r="BD429" s="107" t="str">
        <f>IF(InTutoring[[#This Row],[Student Full Name]]=" ","",IF(InTutoring[[#This Row],[Unit 6 Weeks in Tutoring]]&gt;0,"Yes","No"))</f>
        <v/>
      </c>
      <c r="BE42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2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2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2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2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2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2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29" s="107" t="str">
        <f>IF(InTutoring[[#This Row],[Student Full Name]]=" ","",IF(COUNTIF(InTutoring[[#This Row],[Unit 1 Needed Tutoring]:[Unit 6 Needed Tutoring]],"Yes")&gt;0,"Yes","No"))</f>
        <v/>
      </c>
      <c r="BM42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2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30" spans="1:66" ht="14.25" x14ac:dyDescent="0.2">
      <c r="A430" s="40" t="str">
        <f>StudentInfo[[#This Row],[Student Full Name]]</f>
        <v xml:space="preserve"> </v>
      </c>
      <c r="B43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3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Benchmark]]&lt;=Settings!F434),"Yes","No"))))</f>
        <v/>
      </c>
      <c r="D43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3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3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3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3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3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3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3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3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3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3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3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3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3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3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3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3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3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3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3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3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3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3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3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3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3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3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3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3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3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3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3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3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3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3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3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3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3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3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3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3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30" s="107" t="str">
        <f>IF(InTutoring[[#This Row],[Student Full Name]]=" ","",COUNTIF(InTutoring[[#This Row],[BOY Benchmark]:[Unit 1 Post-Test 5]],"Yes"))</f>
        <v/>
      </c>
      <c r="AT430" s="107" t="str">
        <f>IF(InTutoring[[#This Row],[Student Full Name]]=" ","",COUNTIF(InTutoring[[#This Row],[Unit 1 Assessment]:[Unit 2 Post-Test 5]],"Yes"))</f>
        <v/>
      </c>
      <c r="AU430" s="107" t="str">
        <f>IF(InTutoring[[#This Row],[Student Full Name]]=" ","",COUNTIF(InTutoring[[#This Row],[Unit 2 Assessment]:[Unit 3 Post-Test 5]],"Yes"))</f>
        <v/>
      </c>
      <c r="AV430" s="107" t="str">
        <f>IF(InTutoring[[#This Row],[Student Full Name]]=" ","",COUNTIF(InTutoring[[#This Row],[Unit 3 Assessment]:[Unit 4 Post-Test 5]],"Yes"))</f>
        <v/>
      </c>
      <c r="AW430" s="107" t="str">
        <f>IF(InTutoring[[#This Row],[Student Full Name]]=" ","",COUNTIF(InTutoring[[#This Row],[Unit 4 Assessment]:[Unit 5 Post-Test 5]],"Yes"))</f>
        <v/>
      </c>
      <c r="AX430" s="107" t="str">
        <f>IF(InTutoring[[#This Row],[Student Full Name]]=" ","",COUNTIF(InTutoring[[#This Row],[Unit 5 Assessment]:[Unit 6 Post-Test 5]],"Yes"))</f>
        <v/>
      </c>
      <c r="AY430" s="107" t="str">
        <f>IF(InTutoring[[#This Row],[Student Full Name]]=" ","",IF(InTutoring[[#This Row],[Unit 1 Weeks in Tutoring]]&gt;0,"Yes","No"))</f>
        <v/>
      </c>
      <c r="AZ430" s="107" t="str">
        <f>IF(InTutoring[[#This Row],[Student Full Name]]=" ","",IF(InTutoring[[#This Row],[Unit 2 Weeks in Tutoring]]&gt;0,"Yes","No"))</f>
        <v/>
      </c>
      <c r="BA430" s="107" t="str">
        <f>IF(InTutoring[[#This Row],[Student Full Name]]=" ","",IF(InTutoring[[#This Row],[Unit 3 Weeks in Tutoring]]&gt;0,"Yes","No"))</f>
        <v/>
      </c>
      <c r="BB430" s="107" t="str">
        <f>IF(InTutoring[[#This Row],[Student Full Name]]=" ","",IF(InTutoring[[#This Row],[Unit 4 Weeks in Tutoring]]&gt;0,"Yes","No"))</f>
        <v/>
      </c>
      <c r="BC430" s="107" t="str">
        <f>IF(InTutoring[[#This Row],[Student Full Name]]=" ","",IF(InTutoring[[#This Row],[Unit 5 Weeks in Tutoring]]&gt;0,"Yes","No"))</f>
        <v/>
      </c>
      <c r="BD430" s="107" t="str">
        <f>IF(InTutoring[[#This Row],[Student Full Name]]=" ","",IF(InTutoring[[#This Row],[Unit 6 Weeks in Tutoring]]&gt;0,"Yes","No"))</f>
        <v/>
      </c>
      <c r="BE43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3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3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3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3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3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3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30" s="107" t="str">
        <f>IF(InTutoring[[#This Row],[Student Full Name]]=" ","",IF(COUNTIF(InTutoring[[#This Row],[Unit 1 Needed Tutoring]:[Unit 6 Needed Tutoring]],"Yes")&gt;0,"Yes","No"))</f>
        <v/>
      </c>
      <c r="BM43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3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31" spans="1:66" ht="14.25" x14ac:dyDescent="0.2">
      <c r="A431" s="40" t="str">
        <f>StudentInfo[[#This Row],[Student Full Name]]</f>
        <v xml:space="preserve"> </v>
      </c>
      <c r="B43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3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Benchmark]]&lt;=Settings!F435),"Yes","No"))))</f>
        <v/>
      </c>
      <c r="D43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3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3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3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3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3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3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3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3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3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3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3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3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3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3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3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3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3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3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3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3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3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3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3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3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3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3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3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3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3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3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3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3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3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3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3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3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3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3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3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3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31" s="107" t="str">
        <f>IF(InTutoring[[#This Row],[Student Full Name]]=" ","",COUNTIF(InTutoring[[#This Row],[BOY Benchmark]:[Unit 1 Post-Test 5]],"Yes"))</f>
        <v/>
      </c>
      <c r="AT431" s="107" t="str">
        <f>IF(InTutoring[[#This Row],[Student Full Name]]=" ","",COUNTIF(InTutoring[[#This Row],[Unit 1 Assessment]:[Unit 2 Post-Test 5]],"Yes"))</f>
        <v/>
      </c>
      <c r="AU431" s="107" t="str">
        <f>IF(InTutoring[[#This Row],[Student Full Name]]=" ","",COUNTIF(InTutoring[[#This Row],[Unit 2 Assessment]:[Unit 3 Post-Test 5]],"Yes"))</f>
        <v/>
      </c>
      <c r="AV431" s="107" t="str">
        <f>IF(InTutoring[[#This Row],[Student Full Name]]=" ","",COUNTIF(InTutoring[[#This Row],[Unit 3 Assessment]:[Unit 4 Post-Test 5]],"Yes"))</f>
        <v/>
      </c>
      <c r="AW431" s="107" t="str">
        <f>IF(InTutoring[[#This Row],[Student Full Name]]=" ","",COUNTIF(InTutoring[[#This Row],[Unit 4 Assessment]:[Unit 5 Post-Test 5]],"Yes"))</f>
        <v/>
      </c>
      <c r="AX431" s="107" t="str">
        <f>IF(InTutoring[[#This Row],[Student Full Name]]=" ","",COUNTIF(InTutoring[[#This Row],[Unit 5 Assessment]:[Unit 6 Post-Test 5]],"Yes"))</f>
        <v/>
      </c>
      <c r="AY431" s="107" t="str">
        <f>IF(InTutoring[[#This Row],[Student Full Name]]=" ","",IF(InTutoring[[#This Row],[Unit 1 Weeks in Tutoring]]&gt;0,"Yes","No"))</f>
        <v/>
      </c>
      <c r="AZ431" s="107" t="str">
        <f>IF(InTutoring[[#This Row],[Student Full Name]]=" ","",IF(InTutoring[[#This Row],[Unit 2 Weeks in Tutoring]]&gt;0,"Yes","No"))</f>
        <v/>
      </c>
      <c r="BA431" s="107" t="str">
        <f>IF(InTutoring[[#This Row],[Student Full Name]]=" ","",IF(InTutoring[[#This Row],[Unit 3 Weeks in Tutoring]]&gt;0,"Yes","No"))</f>
        <v/>
      </c>
      <c r="BB431" s="107" t="str">
        <f>IF(InTutoring[[#This Row],[Student Full Name]]=" ","",IF(InTutoring[[#This Row],[Unit 4 Weeks in Tutoring]]&gt;0,"Yes","No"))</f>
        <v/>
      </c>
      <c r="BC431" s="107" t="str">
        <f>IF(InTutoring[[#This Row],[Student Full Name]]=" ","",IF(InTutoring[[#This Row],[Unit 5 Weeks in Tutoring]]&gt;0,"Yes","No"))</f>
        <v/>
      </c>
      <c r="BD431" s="107" t="str">
        <f>IF(InTutoring[[#This Row],[Student Full Name]]=" ","",IF(InTutoring[[#This Row],[Unit 6 Weeks in Tutoring]]&gt;0,"Yes","No"))</f>
        <v/>
      </c>
      <c r="BE43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3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3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3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3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3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3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31" s="107" t="str">
        <f>IF(InTutoring[[#This Row],[Student Full Name]]=" ","",IF(COUNTIF(InTutoring[[#This Row],[Unit 1 Needed Tutoring]:[Unit 6 Needed Tutoring]],"Yes")&gt;0,"Yes","No"))</f>
        <v/>
      </c>
      <c r="BM43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3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32" spans="1:66" ht="14.25" x14ac:dyDescent="0.2">
      <c r="A432" s="40" t="str">
        <f>StudentInfo[[#This Row],[Student Full Name]]</f>
        <v xml:space="preserve"> </v>
      </c>
      <c r="B43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3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Benchmark]]&lt;=Settings!F436),"Yes","No"))))</f>
        <v/>
      </c>
      <c r="D43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3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3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3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3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3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3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3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3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3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3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3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3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3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3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3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3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3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3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3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3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3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3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3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3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3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3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3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3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3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3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3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3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3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3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3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3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3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3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3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3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32" s="107" t="str">
        <f>IF(InTutoring[[#This Row],[Student Full Name]]=" ","",COUNTIF(InTutoring[[#This Row],[BOY Benchmark]:[Unit 1 Post-Test 5]],"Yes"))</f>
        <v/>
      </c>
      <c r="AT432" s="107" t="str">
        <f>IF(InTutoring[[#This Row],[Student Full Name]]=" ","",COUNTIF(InTutoring[[#This Row],[Unit 1 Assessment]:[Unit 2 Post-Test 5]],"Yes"))</f>
        <v/>
      </c>
      <c r="AU432" s="107" t="str">
        <f>IF(InTutoring[[#This Row],[Student Full Name]]=" ","",COUNTIF(InTutoring[[#This Row],[Unit 2 Assessment]:[Unit 3 Post-Test 5]],"Yes"))</f>
        <v/>
      </c>
      <c r="AV432" s="107" t="str">
        <f>IF(InTutoring[[#This Row],[Student Full Name]]=" ","",COUNTIF(InTutoring[[#This Row],[Unit 3 Assessment]:[Unit 4 Post-Test 5]],"Yes"))</f>
        <v/>
      </c>
      <c r="AW432" s="107" t="str">
        <f>IF(InTutoring[[#This Row],[Student Full Name]]=" ","",COUNTIF(InTutoring[[#This Row],[Unit 4 Assessment]:[Unit 5 Post-Test 5]],"Yes"))</f>
        <v/>
      </c>
      <c r="AX432" s="107" t="str">
        <f>IF(InTutoring[[#This Row],[Student Full Name]]=" ","",COUNTIF(InTutoring[[#This Row],[Unit 5 Assessment]:[Unit 6 Post-Test 5]],"Yes"))</f>
        <v/>
      </c>
      <c r="AY432" s="107" t="str">
        <f>IF(InTutoring[[#This Row],[Student Full Name]]=" ","",IF(InTutoring[[#This Row],[Unit 1 Weeks in Tutoring]]&gt;0,"Yes","No"))</f>
        <v/>
      </c>
      <c r="AZ432" s="107" t="str">
        <f>IF(InTutoring[[#This Row],[Student Full Name]]=" ","",IF(InTutoring[[#This Row],[Unit 2 Weeks in Tutoring]]&gt;0,"Yes","No"))</f>
        <v/>
      </c>
      <c r="BA432" s="107" t="str">
        <f>IF(InTutoring[[#This Row],[Student Full Name]]=" ","",IF(InTutoring[[#This Row],[Unit 3 Weeks in Tutoring]]&gt;0,"Yes","No"))</f>
        <v/>
      </c>
      <c r="BB432" s="107" t="str">
        <f>IF(InTutoring[[#This Row],[Student Full Name]]=" ","",IF(InTutoring[[#This Row],[Unit 4 Weeks in Tutoring]]&gt;0,"Yes","No"))</f>
        <v/>
      </c>
      <c r="BC432" s="107" t="str">
        <f>IF(InTutoring[[#This Row],[Student Full Name]]=" ","",IF(InTutoring[[#This Row],[Unit 5 Weeks in Tutoring]]&gt;0,"Yes","No"))</f>
        <v/>
      </c>
      <c r="BD432" s="107" t="str">
        <f>IF(InTutoring[[#This Row],[Student Full Name]]=" ","",IF(InTutoring[[#This Row],[Unit 6 Weeks in Tutoring]]&gt;0,"Yes","No"))</f>
        <v/>
      </c>
      <c r="BE43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3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3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3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3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3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3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32" s="107" t="str">
        <f>IF(InTutoring[[#This Row],[Student Full Name]]=" ","",IF(COUNTIF(InTutoring[[#This Row],[Unit 1 Needed Tutoring]:[Unit 6 Needed Tutoring]],"Yes")&gt;0,"Yes","No"))</f>
        <v/>
      </c>
      <c r="BM43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3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33" spans="1:66" ht="14.25" x14ac:dyDescent="0.2">
      <c r="A433" s="40" t="str">
        <f>StudentInfo[[#This Row],[Student Full Name]]</f>
        <v xml:space="preserve"> </v>
      </c>
      <c r="B43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3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Benchmark]]&lt;=Settings!F437),"Yes","No"))))</f>
        <v/>
      </c>
      <c r="D43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3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3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3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3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3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3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3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3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3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3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3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3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3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3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3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3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3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3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3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3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3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3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3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3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3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3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3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3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3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3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3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3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3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3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3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3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3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3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3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3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33" s="107" t="str">
        <f>IF(InTutoring[[#This Row],[Student Full Name]]=" ","",COUNTIF(InTutoring[[#This Row],[BOY Benchmark]:[Unit 1 Post-Test 5]],"Yes"))</f>
        <v/>
      </c>
      <c r="AT433" s="107" t="str">
        <f>IF(InTutoring[[#This Row],[Student Full Name]]=" ","",COUNTIF(InTutoring[[#This Row],[Unit 1 Assessment]:[Unit 2 Post-Test 5]],"Yes"))</f>
        <v/>
      </c>
      <c r="AU433" s="107" t="str">
        <f>IF(InTutoring[[#This Row],[Student Full Name]]=" ","",COUNTIF(InTutoring[[#This Row],[Unit 2 Assessment]:[Unit 3 Post-Test 5]],"Yes"))</f>
        <v/>
      </c>
      <c r="AV433" s="107" t="str">
        <f>IF(InTutoring[[#This Row],[Student Full Name]]=" ","",COUNTIF(InTutoring[[#This Row],[Unit 3 Assessment]:[Unit 4 Post-Test 5]],"Yes"))</f>
        <v/>
      </c>
      <c r="AW433" s="107" t="str">
        <f>IF(InTutoring[[#This Row],[Student Full Name]]=" ","",COUNTIF(InTutoring[[#This Row],[Unit 4 Assessment]:[Unit 5 Post-Test 5]],"Yes"))</f>
        <v/>
      </c>
      <c r="AX433" s="107" t="str">
        <f>IF(InTutoring[[#This Row],[Student Full Name]]=" ","",COUNTIF(InTutoring[[#This Row],[Unit 5 Assessment]:[Unit 6 Post-Test 5]],"Yes"))</f>
        <v/>
      </c>
      <c r="AY433" s="107" t="str">
        <f>IF(InTutoring[[#This Row],[Student Full Name]]=" ","",IF(InTutoring[[#This Row],[Unit 1 Weeks in Tutoring]]&gt;0,"Yes","No"))</f>
        <v/>
      </c>
      <c r="AZ433" s="107" t="str">
        <f>IF(InTutoring[[#This Row],[Student Full Name]]=" ","",IF(InTutoring[[#This Row],[Unit 2 Weeks in Tutoring]]&gt;0,"Yes","No"))</f>
        <v/>
      </c>
      <c r="BA433" s="107" t="str">
        <f>IF(InTutoring[[#This Row],[Student Full Name]]=" ","",IF(InTutoring[[#This Row],[Unit 3 Weeks in Tutoring]]&gt;0,"Yes","No"))</f>
        <v/>
      </c>
      <c r="BB433" s="107" t="str">
        <f>IF(InTutoring[[#This Row],[Student Full Name]]=" ","",IF(InTutoring[[#This Row],[Unit 4 Weeks in Tutoring]]&gt;0,"Yes","No"))</f>
        <v/>
      </c>
      <c r="BC433" s="107" t="str">
        <f>IF(InTutoring[[#This Row],[Student Full Name]]=" ","",IF(InTutoring[[#This Row],[Unit 5 Weeks in Tutoring]]&gt;0,"Yes","No"))</f>
        <v/>
      </c>
      <c r="BD433" s="107" t="str">
        <f>IF(InTutoring[[#This Row],[Student Full Name]]=" ","",IF(InTutoring[[#This Row],[Unit 6 Weeks in Tutoring]]&gt;0,"Yes","No"))</f>
        <v/>
      </c>
      <c r="BE43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3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3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3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3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3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3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33" s="107" t="str">
        <f>IF(InTutoring[[#This Row],[Student Full Name]]=" ","",IF(COUNTIF(InTutoring[[#This Row],[Unit 1 Needed Tutoring]:[Unit 6 Needed Tutoring]],"Yes")&gt;0,"Yes","No"))</f>
        <v/>
      </c>
      <c r="BM43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3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34" spans="1:66" ht="14.25" x14ac:dyDescent="0.2">
      <c r="A434" s="40" t="str">
        <f>StudentInfo[[#This Row],[Student Full Name]]</f>
        <v xml:space="preserve"> </v>
      </c>
      <c r="B43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3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Benchmark]]&lt;=Settings!F438),"Yes","No"))))</f>
        <v/>
      </c>
      <c r="D43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3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3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3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3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3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3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3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3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3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3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3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3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3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3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3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3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3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3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3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3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3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3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3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3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3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3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3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3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3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3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3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3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3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3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3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3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3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3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3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3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34" s="107" t="str">
        <f>IF(InTutoring[[#This Row],[Student Full Name]]=" ","",COUNTIF(InTutoring[[#This Row],[BOY Benchmark]:[Unit 1 Post-Test 5]],"Yes"))</f>
        <v/>
      </c>
      <c r="AT434" s="107" t="str">
        <f>IF(InTutoring[[#This Row],[Student Full Name]]=" ","",COUNTIF(InTutoring[[#This Row],[Unit 1 Assessment]:[Unit 2 Post-Test 5]],"Yes"))</f>
        <v/>
      </c>
      <c r="AU434" s="107" t="str">
        <f>IF(InTutoring[[#This Row],[Student Full Name]]=" ","",COUNTIF(InTutoring[[#This Row],[Unit 2 Assessment]:[Unit 3 Post-Test 5]],"Yes"))</f>
        <v/>
      </c>
      <c r="AV434" s="107" t="str">
        <f>IF(InTutoring[[#This Row],[Student Full Name]]=" ","",COUNTIF(InTutoring[[#This Row],[Unit 3 Assessment]:[Unit 4 Post-Test 5]],"Yes"))</f>
        <v/>
      </c>
      <c r="AW434" s="107" t="str">
        <f>IF(InTutoring[[#This Row],[Student Full Name]]=" ","",COUNTIF(InTutoring[[#This Row],[Unit 4 Assessment]:[Unit 5 Post-Test 5]],"Yes"))</f>
        <v/>
      </c>
      <c r="AX434" s="107" t="str">
        <f>IF(InTutoring[[#This Row],[Student Full Name]]=" ","",COUNTIF(InTutoring[[#This Row],[Unit 5 Assessment]:[Unit 6 Post-Test 5]],"Yes"))</f>
        <v/>
      </c>
      <c r="AY434" s="107" t="str">
        <f>IF(InTutoring[[#This Row],[Student Full Name]]=" ","",IF(InTutoring[[#This Row],[Unit 1 Weeks in Tutoring]]&gt;0,"Yes","No"))</f>
        <v/>
      </c>
      <c r="AZ434" s="107" t="str">
        <f>IF(InTutoring[[#This Row],[Student Full Name]]=" ","",IF(InTutoring[[#This Row],[Unit 2 Weeks in Tutoring]]&gt;0,"Yes","No"))</f>
        <v/>
      </c>
      <c r="BA434" s="107" t="str">
        <f>IF(InTutoring[[#This Row],[Student Full Name]]=" ","",IF(InTutoring[[#This Row],[Unit 3 Weeks in Tutoring]]&gt;0,"Yes","No"))</f>
        <v/>
      </c>
      <c r="BB434" s="107" t="str">
        <f>IF(InTutoring[[#This Row],[Student Full Name]]=" ","",IF(InTutoring[[#This Row],[Unit 4 Weeks in Tutoring]]&gt;0,"Yes","No"))</f>
        <v/>
      </c>
      <c r="BC434" s="107" t="str">
        <f>IF(InTutoring[[#This Row],[Student Full Name]]=" ","",IF(InTutoring[[#This Row],[Unit 5 Weeks in Tutoring]]&gt;0,"Yes","No"))</f>
        <v/>
      </c>
      <c r="BD434" s="107" t="str">
        <f>IF(InTutoring[[#This Row],[Student Full Name]]=" ","",IF(InTutoring[[#This Row],[Unit 6 Weeks in Tutoring]]&gt;0,"Yes","No"))</f>
        <v/>
      </c>
      <c r="BE43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3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3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3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3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3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3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34" s="107" t="str">
        <f>IF(InTutoring[[#This Row],[Student Full Name]]=" ","",IF(COUNTIF(InTutoring[[#This Row],[Unit 1 Needed Tutoring]:[Unit 6 Needed Tutoring]],"Yes")&gt;0,"Yes","No"))</f>
        <v/>
      </c>
      <c r="BM43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3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35" spans="1:66" ht="14.25" x14ac:dyDescent="0.2">
      <c r="A435" s="40" t="str">
        <f>StudentInfo[[#This Row],[Student Full Name]]</f>
        <v xml:space="preserve"> </v>
      </c>
      <c r="B43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3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Benchmark]]&lt;=Settings!F439),"Yes","No"))))</f>
        <v/>
      </c>
      <c r="D43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3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3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3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3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3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3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3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3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3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3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3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3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3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3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3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3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3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3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3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3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3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3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3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3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3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3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3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3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3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3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3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3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3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3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3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3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3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3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3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3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35" s="107" t="str">
        <f>IF(InTutoring[[#This Row],[Student Full Name]]=" ","",COUNTIF(InTutoring[[#This Row],[BOY Benchmark]:[Unit 1 Post-Test 5]],"Yes"))</f>
        <v/>
      </c>
      <c r="AT435" s="107" t="str">
        <f>IF(InTutoring[[#This Row],[Student Full Name]]=" ","",COUNTIF(InTutoring[[#This Row],[Unit 1 Assessment]:[Unit 2 Post-Test 5]],"Yes"))</f>
        <v/>
      </c>
      <c r="AU435" s="107" t="str">
        <f>IF(InTutoring[[#This Row],[Student Full Name]]=" ","",COUNTIF(InTutoring[[#This Row],[Unit 2 Assessment]:[Unit 3 Post-Test 5]],"Yes"))</f>
        <v/>
      </c>
      <c r="AV435" s="107" t="str">
        <f>IF(InTutoring[[#This Row],[Student Full Name]]=" ","",COUNTIF(InTutoring[[#This Row],[Unit 3 Assessment]:[Unit 4 Post-Test 5]],"Yes"))</f>
        <v/>
      </c>
      <c r="AW435" s="107" t="str">
        <f>IF(InTutoring[[#This Row],[Student Full Name]]=" ","",COUNTIF(InTutoring[[#This Row],[Unit 4 Assessment]:[Unit 5 Post-Test 5]],"Yes"))</f>
        <v/>
      </c>
      <c r="AX435" s="107" t="str">
        <f>IF(InTutoring[[#This Row],[Student Full Name]]=" ","",COUNTIF(InTutoring[[#This Row],[Unit 5 Assessment]:[Unit 6 Post-Test 5]],"Yes"))</f>
        <v/>
      </c>
      <c r="AY435" s="107" t="str">
        <f>IF(InTutoring[[#This Row],[Student Full Name]]=" ","",IF(InTutoring[[#This Row],[Unit 1 Weeks in Tutoring]]&gt;0,"Yes","No"))</f>
        <v/>
      </c>
      <c r="AZ435" s="107" t="str">
        <f>IF(InTutoring[[#This Row],[Student Full Name]]=" ","",IF(InTutoring[[#This Row],[Unit 2 Weeks in Tutoring]]&gt;0,"Yes","No"))</f>
        <v/>
      </c>
      <c r="BA435" s="107" t="str">
        <f>IF(InTutoring[[#This Row],[Student Full Name]]=" ","",IF(InTutoring[[#This Row],[Unit 3 Weeks in Tutoring]]&gt;0,"Yes","No"))</f>
        <v/>
      </c>
      <c r="BB435" s="107" t="str">
        <f>IF(InTutoring[[#This Row],[Student Full Name]]=" ","",IF(InTutoring[[#This Row],[Unit 4 Weeks in Tutoring]]&gt;0,"Yes","No"))</f>
        <v/>
      </c>
      <c r="BC435" s="107" t="str">
        <f>IF(InTutoring[[#This Row],[Student Full Name]]=" ","",IF(InTutoring[[#This Row],[Unit 5 Weeks in Tutoring]]&gt;0,"Yes","No"))</f>
        <v/>
      </c>
      <c r="BD435" s="107" t="str">
        <f>IF(InTutoring[[#This Row],[Student Full Name]]=" ","",IF(InTutoring[[#This Row],[Unit 6 Weeks in Tutoring]]&gt;0,"Yes","No"))</f>
        <v/>
      </c>
      <c r="BE43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3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3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3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3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3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3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35" s="107" t="str">
        <f>IF(InTutoring[[#This Row],[Student Full Name]]=" ","",IF(COUNTIF(InTutoring[[#This Row],[Unit 1 Needed Tutoring]:[Unit 6 Needed Tutoring]],"Yes")&gt;0,"Yes","No"))</f>
        <v/>
      </c>
      <c r="BM43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3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36" spans="1:66" ht="14.25" x14ac:dyDescent="0.2">
      <c r="A436" s="40" t="str">
        <f>StudentInfo[[#This Row],[Student Full Name]]</f>
        <v xml:space="preserve"> </v>
      </c>
      <c r="B43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3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Benchmark]]&lt;=Settings!F440),"Yes","No"))))</f>
        <v/>
      </c>
      <c r="D43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3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3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3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3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3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3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3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3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3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3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3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3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3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3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3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3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3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3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3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3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3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3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3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3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3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3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3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3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3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3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3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3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3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3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3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3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3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3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3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3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36" s="107" t="str">
        <f>IF(InTutoring[[#This Row],[Student Full Name]]=" ","",COUNTIF(InTutoring[[#This Row],[BOY Benchmark]:[Unit 1 Post-Test 5]],"Yes"))</f>
        <v/>
      </c>
      <c r="AT436" s="107" t="str">
        <f>IF(InTutoring[[#This Row],[Student Full Name]]=" ","",COUNTIF(InTutoring[[#This Row],[Unit 1 Assessment]:[Unit 2 Post-Test 5]],"Yes"))</f>
        <v/>
      </c>
      <c r="AU436" s="107" t="str">
        <f>IF(InTutoring[[#This Row],[Student Full Name]]=" ","",COUNTIF(InTutoring[[#This Row],[Unit 2 Assessment]:[Unit 3 Post-Test 5]],"Yes"))</f>
        <v/>
      </c>
      <c r="AV436" s="107" t="str">
        <f>IF(InTutoring[[#This Row],[Student Full Name]]=" ","",COUNTIF(InTutoring[[#This Row],[Unit 3 Assessment]:[Unit 4 Post-Test 5]],"Yes"))</f>
        <v/>
      </c>
      <c r="AW436" s="107" t="str">
        <f>IF(InTutoring[[#This Row],[Student Full Name]]=" ","",COUNTIF(InTutoring[[#This Row],[Unit 4 Assessment]:[Unit 5 Post-Test 5]],"Yes"))</f>
        <v/>
      </c>
      <c r="AX436" s="107" t="str">
        <f>IF(InTutoring[[#This Row],[Student Full Name]]=" ","",COUNTIF(InTutoring[[#This Row],[Unit 5 Assessment]:[Unit 6 Post-Test 5]],"Yes"))</f>
        <v/>
      </c>
      <c r="AY436" s="107" t="str">
        <f>IF(InTutoring[[#This Row],[Student Full Name]]=" ","",IF(InTutoring[[#This Row],[Unit 1 Weeks in Tutoring]]&gt;0,"Yes","No"))</f>
        <v/>
      </c>
      <c r="AZ436" s="107" t="str">
        <f>IF(InTutoring[[#This Row],[Student Full Name]]=" ","",IF(InTutoring[[#This Row],[Unit 2 Weeks in Tutoring]]&gt;0,"Yes","No"))</f>
        <v/>
      </c>
      <c r="BA436" s="107" t="str">
        <f>IF(InTutoring[[#This Row],[Student Full Name]]=" ","",IF(InTutoring[[#This Row],[Unit 3 Weeks in Tutoring]]&gt;0,"Yes","No"))</f>
        <v/>
      </c>
      <c r="BB436" s="107" t="str">
        <f>IF(InTutoring[[#This Row],[Student Full Name]]=" ","",IF(InTutoring[[#This Row],[Unit 4 Weeks in Tutoring]]&gt;0,"Yes","No"))</f>
        <v/>
      </c>
      <c r="BC436" s="107" t="str">
        <f>IF(InTutoring[[#This Row],[Student Full Name]]=" ","",IF(InTutoring[[#This Row],[Unit 5 Weeks in Tutoring]]&gt;0,"Yes","No"))</f>
        <v/>
      </c>
      <c r="BD436" s="107" t="str">
        <f>IF(InTutoring[[#This Row],[Student Full Name]]=" ","",IF(InTutoring[[#This Row],[Unit 6 Weeks in Tutoring]]&gt;0,"Yes","No"))</f>
        <v/>
      </c>
      <c r="BE43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3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3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3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3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3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3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36" s="107" t="str">
        <f>IF(InTutoring[[#This Row],[Student Full Name]]=" ","",IF(COUNTIF(InTutoring[[#This Row],[Unit 1 Needed Tutoring]:[Unit 6 Needed Tutoring]],"Yes")&gt;0,"Yes","No"))</f>
        <v/>
      </c>
      <c r="BM43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3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37" spans="1:66" ht="14.25" x14ac:dyDescent="0.2">
      <c r="A437" s="40" t="str">
        <f>StudentInfo[[#This Row],[Student Full Name]]</f>
        <v xml:space="preserve"> </v>
      </c>
      <c r="B43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3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Benchmark]]&lt;=Settings!F441),"Yes","No"))))</f>
        <v/>
      </c>
      <c r="D43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3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3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3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3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3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3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3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3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3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3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3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3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3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3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3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3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3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3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3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3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3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3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3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3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3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3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3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3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3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3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3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3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3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3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3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3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3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3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3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3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37" s="107" t="str">
        <f>IF(InTutoring[[#This Row],[Student Full Name]]=" ","",COUNTIF(InTutoring[[#This Row],[BOY Benchmark]:[Unit 1 Post-Test 5]],"Yes"))</f>
        <v/>
      </c>
      <c r="AT437" s="107" t="str">
        <f>IF(InTutoring[[#This Row],[Student Full Name]]=" ","",COUNTIF(InTutoring[[#This Row],[Unit 1 Assessment]:[Unit 2 Post-Test 5]],"Yes"))</f>
        <v/>
      </c>
      <c r="AU437" s="107" t="str">
        <f>IF(InTutoring[[#This Row],[Student Full Name]]=" ","",COUNTIF(InTutoring[[#This Row],[Unit 2 Assessment]:[Unit 3 Post-Test 5]],"Yes"))</f>
        <v/>
      </c>
      <c r="AV437" s="107" t="str">
        <f>IF(InTutoring[[#This Row],[Student Full Name]]=" ","",COUNTIF(InTutoring[[#This Row],[Unit 3 Assessment]:[Unit 4 Post-Test 5]],"Yes"))</f>
        <v/>
      </c>
      <c r="AW437" s="107" t="str">
        <f>IF(InTutoring[[#This Row],[Student Full Name]]=" ","",COUNTIF(InTutoring[[#This Row],[Unit 4 Assessment]:[Unit 5 Post-Test 5]],"Yes"))</f>
        <v/>
      </c>
      <c r="AX437" s="107" t="str">
        <f>IF(InTutoring[[#This Row],[Student Full Name]]=" ","",COUNTIF(InTutoring[[#This Row],[Unit 5 Assessment]:[Unit 6 Post-Test 5]],"Yes"))</f>
        <v/>
      </c>
      <c r="AY437" s="107" t="str">
        <f>IF(InTutoring[[#This Row],[Student Full Name]]=" ","",IF(InTutoring[[#This Row],[Unit 1 Weeks in Tutoring]]&gt;0,"Yes","No"))</f>
        <v/>
      </c>
      <c r="AZ437" s="107" t="str">
        <f>IF(InTutoring[[#This Row],[Student Full Name]]=" ","",IF(InTutoring[[#This Row],[Unit 2 Weeks in Tutoring]]&gt;0,"Yes","No"))</f>
        <v/>
      </c>
      <c r="BA437" s="107" t="str">
        <f>IF(InTutoring[[#This Row],[Student Full Name]]=" ","",IF(InTutoring[[#This Row],[Unit 3 Weeks in Tutoring]]&gt;0,"Yes","No"))</f>
        <v/>
      </c>
      <c r="BB437" s="107" t="str">
        <f>IF(InTutoring[[#This Row],[Student Full Name]]=" ","",IF(InTutoring[[#This Row],[Unit 4 Weeks in Tutoring]]&gt;0,"Yes","No"))</f>
        <v/>
      </c>
      <c r="BC437" s="107" t="str">
        <f>IF(InTutoring[[#This Row],[Student Full Name]]=" ","",IF(InTutoring[[#This Row],[Unit 5 Weeks in Tutoring]]&gt;0,"Yes","No"))</f>
        <v/>
      </c>
      <c r="BD437" s="107" t="str">
        <f>IF(InTutoring[[#This Row],[Student Full Name]]=" ","",IF(InTutoring[[#This Row],[Unit 6 Weeks in Tutoring]]&gt;0,"Yes","No"))</f>
        <v/>
      </c>
      <c r="BE43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3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3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3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3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3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3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37" s="107" t="str">
        <f>IF(InTutoring[[#This Row],[Student Full Name]]=" ","",IF(COUNTIF(InTutoring[[#This Row],[Unit 1 Needed Tutoring]:[Unit 6 Needed Tutoring]],"Yes")&gt;0,"Yes","No"))</f>
        <v/>
      </c>
      <c r="BM43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3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38" spans="1:66" ht="14.25" x14ac:dyDescent="0.2">
      <c r="A438" s="40" t="str">
        <f>StudentInfo[[#This Row],[Student Full Name]]</f>
        <v xml:space="preserve"> </v>
      </c>
      <c r="B43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3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Benchmark]]&lt;=Settings!F442),"Yes","No"))))</f>
        <v/>
      </c>
      <c r="D43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3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3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3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3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3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3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3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3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3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3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3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3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3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3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3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3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3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3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3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3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3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3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3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3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3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3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3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3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3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3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3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3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3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3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3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3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3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3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3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3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38" s="107" t="str">
        <f>IF(InTutoring[[#This Row],[Student Full Name]]=" ","",COUNTIF(InTutoring[[#This Row],[BOY Benchmark]:[Unit 1 Post-Test 5]],"Yes"))</f>
        <v/>
      </c>
      <c r="AT438" s="107" t="str">
        <f>IF(InTutoring[[#This Row],[Student Full Name]]=" ","",COUNTIF(InTutoring[[#This Row],[Unit 1 Assessment]:[Unit 2 Post-Test 5]],"Yes"))</f>
        <v/>
      </c>
      <c r="AU438" s="107" t="str">
        <f>IF(InTutoring[[#This Row],[Student Full Name]]=" ","",COUNTIF(InTutoring[[#This Row],[Unit 2 Assessment]:[Unit 3 Post-Test 5]],"Yes"))</f>
        <v/>
      </c>
      <c r="AV438" s="107" t="str">
        <f>IF(InTutoring[[#This Row],[Student Full Name]]=" ","",COUNTIF(InTutoring[[#This Row],[Unit 3 Assessment]:[Unit 4 Post-Test 5]],"Yes"))</f>
        <v/>
      </c>
      <c r="AW438" s="107" t="str">
        <f>IF(InTutoring[[#This Row],[Student Full Name]]=" ","",COUNTIF(InTutoring[[#This Row],[Unit 4 Assessment]:[Unit 5 Post-Test 5]],"Yes"))</f>
        <v/>
      </c>
      <c r="AX438" s="107" t="str">
        <f>IF(InTutoring[[#This Row],[Student Full Name]]=" ","",COUNTIF(InTutoring[[#This Row],[Unit 5 Assessment]:[Unit 6 Post-Test 5]],"Yes"))</f>
        <v/>
      </c>
      <c r="AY438" s="107" t="str">
        <f>IF(InTutoring[[#This Row],[Student Full Name]]=" ","",IF(InTutoring[[#This Row],[Unit 1 Weeks in Tutoring]]&gt;0,"Yes","No"))</f>
        <v/>
      </c>
      <c r="AZ438" s="107" t="str">
        <f>IF(InTutoring[[#This Row],[Student Full Name]]=" ","",IF(InTutoring[[#This Row],[Unit 2 Weeks in Tutoring]]&gt;0,"Yes","No"))</f>
        <v/>
      </c>
      <c r="BA438" s="107" t="str">
        <f>IF(InTutoring[[#This Row],[Student Full Name]]=" ","",IF(InTutoring[[#This Row],[Unit 3 Weeks in Tutoring]]&gt;0,"Yes","No"))</f>
        <v/>
      </c>
      <c r="BB438" s="107" t="str">
        <f>IF(InTutoring[[#This Row],[Student Full Name]]=" ","",IF(InTutoring[[#This Row],[Unit 4 Weeks in Tutoring]]&gt;0,"Yes","No"))</f>
        <v/>
      </c>
      <c r="BC438" s="107" t="str">
        <f>IF(InTutoring[[#This Row],[Student Full Name]]=" ","",IF(InTutoring[[#This Row],[Unit 5 Weeks in Tutoring]]&gt;0,"Yes","No"))</f>
        <v/>
      </c>
      <c r="BD438" s="107" t="str">
        <f>IF(InTutoring[[#This Row],[Student Full Name]]=" ","",IF(InTutoring[[#This Row],[Unit 6 Weeks in Tutoring]]&gt;0,"Yes","No"))</f>
        <v/>
      </c>
      <c r="BE43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3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3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3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3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3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3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38" s="107" t="str">
        <f>IF(InTutoring[[#This Row],[Student Full Name]]=" ","",IF(COUNTIF(InTutoring[[#This Row],[Unit 1 Needed Tutoring]:[Unit 6 Needed Tutoring]],"Yes")&gt;0,"Yes","No"))</f>
        <v/>
      </c>
      <c r="BM43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3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39" spans="1:66" ht="14.25" x14ac:dyDescent="0.2">
      <c r="A439" s="40" t="str">
        <f>StudentInfo[[#This Row],[Student Full Name]]</f>
        <v xml:space="preserve"> </v>
      </c>
      <c r="B43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3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Benchmark]]&lt;=Settings!F443),"Yes","No"))))</f>
        <v/>
      </c>
      <c r="D43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3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3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3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3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3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3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3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3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3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3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3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3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3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3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3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3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3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3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3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3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3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3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3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3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3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3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3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3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3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3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3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3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3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3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3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3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3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3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3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3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39" s="107" t="str">
        <f>IF(InTutoring[[#This Row],[Student Full Name]]=" ","",COUNTIF(InTutoring[[#This Row],[BOY Benchmark]:[Unit 1 Post-Test 5]],"Yes"))</f>
        <v/>
      </c>
      <c r="AT439" s="107" t="str">
        <f>IF(InTutoring[[#This Row],[Student Full Name]]=" ","",COUNTIF(InTutoring[[#This Row],[Unit 1 Assessment]:[Unit 2 Post-Test 5]],"Yes"))</f>
        <v/>
      </c>
      <c r="AU439" s="107" t="str">
        <f>IF(InTutoring[[#This Row],[Student Full Name]]=" ","",COUNTIF(InTutoring[[#This Row],[Unit 2 Assessment]:[Unit 3 Post-Test 5]],"Yes"))</f>
        <v/>
      </c>
      <c r="AV439" s="107" t="str">
        <f>IF(InTutoring[[#This Row],[Student Full Name]]=" ","",COUNTIF(InTutoring[[#This Row],[Unit 3 Assessment]:[Unit 4 Post-Test 5]],"Yes"))</f>
        <v/>
      </c>
      <c r="AW439" s="107" t="str">
        <f>IF(InTutoring[[#This Row],[Student Full Name]]=" ","",COUNTIF(InTutoring[[#This Row],[Unit 4 Assessment]:[Unit 5 Post-Test 5]],"Yes"))</f>
        <v/>
      </c>
      <c r="AX439" s="107" t="str">
        <f>IF(InTutoring[[#This Row],[Student Full Name]]=" ","",COUNTIF(InTutoring[[#This Row],[Unit 5 Assessment]:[Unit 6 Post-Test 5]],"Yes"))</f>
        <v/>
      </c>
      <c r="AY439" s="107" t="str">
        <f>IF(InTutoring[[#This Row],[Student Full Name]]=" ","",IF(InTutoring[[#This Row],[Unit 1 Weeks in Tutoring]]&gt;0,"Yes","No"))</f>
        <v/>
      </c>
      <c r="AZ439" s="107" t="str">
        <f>IF(InTutoring[[#This Row],[Student Full Name]]=" ","",IF(InTutoring[[#This Row],[Unit 2 Weeks in Tutoring]]&gt;0,"Yes","No"))</f>
        <v/>
      </c>
      <c r="BA439" s="107" t="str">
        <f>IF(InTutoring[[#This Row],[Student Full Name]]=" ","",IF(InTutoring[[#This Row],[Unit 3 Weeks in Tutoring]]&gt;0,"Yes","No"))</f>
        <v/>
      </c>
      <c r="BB439" s="107" t="str">
        <f>IF(InTutoring[[#This Row],[Student Full Name]]=" ","",IF(InTutoring[[#This Row],[Unit 4 Weeks in Tutoring]]&gt;0,"Yes","No"))</f>
        <v/>
      </c>
      <c r="BC439" s="107" t="str">
        <f>IF(InTutoring[[#This Row],[Student Full Name]]=" ","",IF(InTutoring[[#This Row],[Unit 5 Weeks in Tutoring]]&gt;0,"Yes","No"))</f>
        <v/>
      </c>
      <c r="BD439" s="107" t="str">
        <f>IF(InTutoring[[#This Row],[Student Full Name]]=" ","",IF(InTutoring[[#This Row],[Unit 6 Weeks in Tutoring]]&gt;0,"Yes","No"))</f>
        <v/>
      </c>
      <c r="BE43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3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3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3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3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3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3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39" s="107" t="str">
        <f>IF(InTutoring[[#This Row],[Student Full Name]]=" ","",IF(COUNTIF(InTutoring[[#This Row],[Unit 1 Needed Tutoring]:[Unit 6 Needed Tutoring]],"Yes")&gt;0,"Yes","No"))</f>
        <v/>
      </c>
      <c r="BM43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3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40" spans="1:66" ht="14.25" x14ac:dyDescent="0.2">
      <c r="A440" s="40" t="str">
        <f>StudentInfo[[#This Row],[Student Full Name]]</f>
        <v xml:space="preserve"> </v>
      </c>
      <c r="B44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4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Benchmark]]&lt;=Settings!F444),"Yes","No"))))</f>
        <v/>
      </c>
      <c r="D44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4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4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4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4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4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4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4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4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4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4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4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4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4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4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4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4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4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4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4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4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4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4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4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4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4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4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4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4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4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4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4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4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4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4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4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4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4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4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4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4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40" s="107" t="str">
        <f>IF(InTutoring[[#This Row],[Student Full Name]]=" ","",COUNTIF(InTutoring[[#This Row],[BOY Benchmark]:[Unit 1 Post-Test 5]],"Yes"))</f>
        <v/>
      </c>
      <c r="AT440" s="107" t="str">
        <f>IF(InTutoring[[#This Row],[Student Full Name]]=" ","",COUNTIF(InTutoring[[#This Row],[Unit 1 Assessment]:[Unit 2 Post-Test 5]],"Yes"))</f>
        <v/>
      </c>
      <c r="AU440" s="107" t="str">
        <f>IF(InTutoring[[#This Row],[Student Full Name]]=" ","",COUNTIF(InTutoring[[#This Row],[Unit 2 Assessment]:[Unit 3 Post-Test 5]],"Yes"))</f>
        <v/>
      </c>
      <c r="AV440" s="107" t="str">
        <f>IF(InTutoring[[#This Row],[Student Full Name]]=" ","",COUNTIF(InTutoring[[#This Row],[Unit 3 Assessment]:[Unit 4 Post-Test 5]],"Yes"))</f>
        <v/>
      </c>
      <c r="AW440" s="107" t="str">
        <f>IF(InTutoring[[#This Row],[Student Full Name]]=" ","",COUNTIF(InTutoring[[#This Row],[Unit 4 Assessment]:[Unit 5 Post-Test 5]],"Yes"))</f>
        <v/>
      </c>
      <c r="AX440" s="107" t="str">
        <f>IF(InTutoring[[#This Row],[Student Full Name]]=" ","",COUNTIF(InTutoring[[#This Row],[Unit 5 Assessment]:[Unit 6 Post-Test 5]],"Yes"))</f>
        <v/>
      </c>
      <c r="AY440" s="107" t="str">
        <f>IF(InTutoring[[#This Row],[Student Full Name]]=" ","",IF(InTutoring[[#This Row],[Unit 1 Weeks in Tutoring]]&gt;0,"Yes","No"))</f>
        <v/>
      </c>
      <c r="AZ440" s="107" t="str">
        <f>IF(InTutoring[[#This Row],[Student Full Name]]=" ","",IF(InTutoring[[#This Row],[Unit 2 Weeks in Tutoring]]&gt;0,"Yes","No"))</f>
        <v/>
      </c>
      <c r="BA440" s="107" t="str">
        <f>IF(InTutoring[[#This Row],[Student Full Name]]=" ","",IF(InTutoring[[#This Row],[Unit 3 Weeks in Tutoring]]&gt;0,"Yes","No"))</f>
        <v/>
      </c>
      <c r="BB440" s="107" t="str">
        <f>IF(InTutoring[[#This Row],[Student Full Name]]=" ","",IF(InTutoring[[#This Row],[Unit 4 Weeks in Tutoring]]&gt;0,"Yes","No"))</f>
        <v/>
      </c>
      <c r="BC440" s="107" t="str">
        <f>IF(InTutoring[[#This Row],[Student Full Name]]=" ","",IF(InTutoring[[#This Row],[Unit 5 Weeks in Tutoring]]&gt;0,"Yes","No"))</f>
        <v/>
      </c>
      <c r="BD440" s="107" t="str">
        <f>IF(InTutoring[[#This Row],[Student Full Name]]=" ","",IF(InTutoring[[#This Row],[Unit 6 Weeks in Tutoring]]&gt;0,"Yes","No"))</f>
        <v/>
      </c>
      <c r="BE44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4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4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4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4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4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4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40" s="107" t="str">
        <f>IF(InTutoring[[#This Row],[Student Full Name]]=" ","",IF(COUNTIF(InTutoring[[#This Row],[Unit 1 Needed Tutoring]:[Unit 6 Needed Tutoring]],"Yes")&gt;0,"Yes","No"))</f>
        <v/>
      </c>
      <c r="BM44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4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41" spans="1:66" ht="14.25" x14ac:dyDescent="0.2">
      <c r="A441" s="40" t="str">
        <f>StudentInfo[[#This Row],[Student Full Name]]</f>
        <v xml:space="preserve"> </v>
      </c>
      <c r="B44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4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Benchmark]]&lt;=Settings!F445),"Yes","No"))))</f>
        <v/>
      </c>
      <c r="D44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4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4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4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4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4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4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4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4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4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4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4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4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4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4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4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4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4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4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4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4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4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4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4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4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4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4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4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4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4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4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4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4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4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4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4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4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4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4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4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4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41" s="107" t="str">
        <f>IF(InTutoring[[#This Row],[Student Full Name]]=" ","",COUNTIF(InTutoring[[#This Row],[BOY Benchmark]:[Unit 1 Post-Test 5]],"Yes"))</f>
        <v/>
      </c>
      <c r="AT441" s="107" t="str">
        <f>IF(InTutoring[[#This Row],[Student Full Name]]=" ","",COUNTIF(InTutoring[[#This Row],[Unit 1 Assessment]:[Unit 2 Post-Test 5]],"Yes"))</f>
        <v/>
      </c>
      <c r="AU441" s="107" t="str">
        <f>IF(InTutoring[[#This Row],[Student Full Name]]=" ","",COUNTIF(InTutoring[[#This Row],[Unit 2 Assessment]:[Unit 3 Post-Test 5]],"Yes"))</f>
        <v/>
      </c>
      <c r="AV441" s="107" t="str">
        <f>IF(InTutoring[[#This Row],[Student Full Name]]=" ","",COUNTIF(InTutoring[[#This Row],[Unit 3 Assessment]:[Unit 4 Post-Test 5]],"Yes"))</f>
        <v/>
      </c>
      <c r="AW441" s="107" t="str">
        <f>IF(InTutoring[[#This Row],[Student Full Name]]=" ","",COUNTIF(InTutoring[[#This Row],[Unit 4 Assessment]:[Unit 5 Post-Test 5]],"Yes"))</f>
        <v/>
      </c>
      <c r="AX441" s="107" t="str">
        <f>IF(InTutoring[[#This Row],[Student Full Name]]=" ","",COUNTIF(InTutoring[[#This Row],[Unit 5 Assessment]:[Unit 6 Post-Test 5]],"Yes"))</f>
        <v/>
      </c>
      <c r="AY441" s="107" t="str">
        <f>IF(InTutoring[[#This Row],[Student Full Name]]=" ","",IF(InTutoring[[#This Row],[Unit 1 Weeks in Tutoring]]&gt;0,"Yes","No"))</f>
        <v/>
      </c>
      <c r="AZ441" s="107" t="str">
        <f>IF(InTutoring[[#This Row],[Student Full Name]]=" ","",IF(InTutoring[[#This Row],[Unit 2 Weeks in Tutoring]]&gt;0,"Yes","No"))</f>
        <v/>
      </c>
      <c r="BA441" s="107" t="str">
        <f>IF(InTutoring[[#This Row],[Student Full Name]]=" ","",IF(InTutoring[[#This Row],[Unit 3 Weeks in Tutoring]]&gt;0,"Yes","No"))</f>
        <v/>
      </c>
      <c r="BB441" s="107" t="str">
        <f>IF(InTutoring[[#This Row],[Student Full Name]]=" ","",IF(InTutoring[[#This Row],[Unit 4 Weeks in Tutoring]]&gt;0,"Yes","No"))</f>
        <v/>
      </c>
      <c r="BC441" s="107" t="str">
        <f>IF(InTutoring[[#This Row],[Student Full Name]]=" ","",IF(InTutoring[[#This Row],[Unit 5 Weeks in Tutoring]]&gt;0,"Yes","No"))</f>
        <v/>
      </c>
      <c r="BD441" s="107" t="str">
        <f>IF(InTutoring[[#This Row],[Student Full Name]]=" ","",IF(InTutoring[[#This Row],[Unit 6 Weeks in Tutoring]]&gt;0,"Yes","No"))</f>
        <v/>
      </c>
      <c r="BE44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4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4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4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4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4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4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41" s="107" t="str">
        <f>IF(InTutoring[[#This Row],[Student Full Name]]=" ","",IF(COUNTIF(InTutoring[[#This Row],[Unit 1 Needed Tutoring]:[Unit 6 Needed Tutoring]],"Yes")&gt;0,"Yes","No"))</f>
        <v/>
      </c>
      <c r="BM44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4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42" spans="1:66" ht="14.25" x14ac:dyDescent="0.2">
      <c r="A442" s="40" t="str">
        <f>StudentInfo[[#This Row],[Student Full Name]]</f>
        <v xml:space="preserve"> </v>
      </c>
      <c r="B44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4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Benchmark]]&lt;=Settings!F446),"Yes","No"))))</f>
        <v/>
      </c>
      <c r="D44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4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4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4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4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4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4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4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4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4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4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4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4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4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4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4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4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4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4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4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4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4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4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4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4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4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4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4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4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4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4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4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4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4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4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4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4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4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4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4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4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42" s="107" t="str">
        <f>IF(InTutoring[[#This Row],[Student Full Name]]=" ","",COUNTIF(InTutoring[[#This Row],[BOY Benchmark]:[Unit 1 Post-Test 5]],"Yes"))</f>
        <v/>
      </c>
      <c r="AT442" s="107" t="str">
        <f>IF(InTutoring[[#This Row],[Student Full Name]]=" ","",COUNTIF(InTutoring[[#This Row],[Unit 1 Assessment]:[Unit 2 Post-Test 5]],"Yes"))</f>
        <v/>
      </c>
      <c r="AU442" s="107" t="str">
        <f>IF(InTutoring[[#This Row],[Student Full Name]]=" ","",COUNTIF(InTutoring[[#This Row],[Unit 2 Assessment]:[Unit 3 Post-Test 5]],"Yes"))</f>
        <v/>
      </c>
      <c r="AV442" s="107" t="str">
        <f>IF(InTutoring[[#This Row],[Student Full Name]]=" ","",COUNTIF(InTutoring[[#This Row],[Unit 3 Assessment]:[Unit 4 Post-Test 5]],"Yes"))</f>
        <v/>
      </c>
      <c r="AW442" s="107" t="str">
        <f>IF(InTutoring[[#This Row],[Student Full Name]]=" ","",COUNTIF(InTutoring[[#This Row],[Unit 4 Assessment]:[Unit 5 Post-Test 5]],"Yes"))</f>
        <v/>
      </c>
      <c r="AX442" s="107" t="str">
        <f>IF(InTutoring[[#This Row],[Student Full Name]]=" ","",COUNTIF(InTutoring[[#This Row],[Unit 5 Assessment]:[Unit 6 Post-Test 5]],"Yes"))</f>
        <v/>
      </c>
      <c r="AY442" s="107" t="str">
        <f>IF(InTutoring[[#This Row],[Student Full Name]]=" ","",IF(InTutoring[[#This Row],[Unit 1 Weeks in Tutoring]]&gt;0,"Yes","No"))</f>
        <v/>
      </c>
      <c r="AZ442" s="107" t="str">
        <f>IF(InTutoring[[#This Row],[Student Full Name]]=" ","",IF(InTutoring[[#This Row],[Unit 2 Weeks in Tutoring]]&gt;0,"Yes","No"))</f>
        <v/>
      </c>
      <c r="BA442" s="107" t="str">
        <f>IF(InTutoring[[#This Row],[Student Full Name]]=" ","",IF(InTutoring[[#This Row],[Unit 3 Weeks in Tutoring]]&gt;0,"Yes","No"))</f>
        <v/>
      </c>
      <c r="BB442" s="107" t="str">
        <f>IF(InTutoring[[#This Row],[Student Full Name]]=" ","",IF(InTutoring[[#This Row],[Unit 4 Weeks in Tutoring]]&gt;0,"Yes","No"))</f>
        <v/>
      </c>
      <c r="BC442" s="107" t="str">
        <f>IF(InTutoring[[#This Row],[Student Full Name]]=" ","",IF(InTutoring[[#This Row],[Unit 5 Weeks in Tutoring]]&gt;0,"Yes","No"))</f>
        <v/>
      </c>
      <c r="BD442" s="107" t="str">
        <f>IF(InTutoring[[#This Row],[Student Full Name]]=" ","",IF(InTutoring[[#This Row],[Unit 6 Weeks in Tutoring]]&gt;0,"Yes","No"))</f>
        <v/>
      </c>
      <c r="BE44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4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4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4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4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4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4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42" s="107" t="str">
        <f>IF(InTutoring[[#This Row],[Student Full Name]]=" ","",IF(COUNTIF(InTutoring[[#This Row],[Unit 1 Needed Tutoring]:[Unit 6 Needed Tutoring]],"Yes")&gt;0,"Yes","No"))</f>
        <v/>
      </c>
      <c r="BM44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4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43" spans="1:66" ht="14.25" x14ac:dyDescent="0.2">
      <c r="A443" s="40" t="str">
        <f>StudentInfo[[#This Row],[Student Full Name]]</f>
        <v xml:space="preserve"> </v>
      </c>
      <c r="B44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4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Benchmark]]&lt;=Settings!F447),"Yes","No"))))</f>
        <v/>
      </c>
      <c r="D44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4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4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4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4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4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4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4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4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4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4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4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4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4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4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4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4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4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4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4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4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4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4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4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4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4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4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4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4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4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4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4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4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4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4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4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4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4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4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4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4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43" s="107" t="str">
        <f>IF(InTutoring[[#This Row],[Student Full Name]]=" ","",COUNTIF(InTutoring[[#This Row],[BOY Benchmark]:[Unit 1 Post-Test 5]],"Yes"))</f>
        <v/>
      </c>
      <c r="AT443" s="107" t="str">
        <f>IF(InTutoring[[#This Row],[Student Full Name]]=" ","",COUNTIF(InTutoring[[#This Row],[Unit 1 Assessment]:[Unit 2 Post-Test 5]],"Yes"))</f>
        <v/>
      </c>
      <c r="AU443" s="107" t="str">
        <f>IF(InTutoring[[#This Row],[Student Full Name]]=" ","",COUNTIF(InTutoring[[#This Row],[Unit 2 Assessment]:[Unit 3 Post-Test 5]],"Yes"))</f>
        <v/>
      </c>
      <c r="AV443" s="107" t="str">
        <f>IF(InTutoring[[#This Row],[Student Full Name]]=" ","",COUNTIF(InTutoring[[#This Row],[Unit 3 Assessment]:[Unit 4 Post-Test 5]],"Yes"))</f>
        <v/>
      </c>
      <c r="AW443" s="107" t="str">
        <f>IF(InTutoring[[#This Row],[Student Full Name]]=" ","",COUNTIF(InTutoring[[#This Row],[Unit 4 Assessment]:[Unit 5 Post-Test 5]],"Yes"))</f>
        <v/>
      </c>
      <c r="AX443" s="107" t="str">
        <f>IF(InTutoring[[#This Row],[Student Full Name]]=" ","",COUNTIF(InTutoring[[#This Row],[Unit 5 Assessment]:[Unit 6 Post-Test 5]],"Yes"))</f>
        <v/>
      </c>
      <c r="AY443" s="107" t="str">
        <f>IF(InTutoring[[#This Row],[Student Full Name]]=" ","",IF(InTutoring[[#This Row],[Unit 1 Weeks in Tutoring]]&gt;0,"Yes","No"))</f>
        <v/>
      </c>
      <c r="AZ443" s="107" t="str">
        <f>IF(InTutoring[[#This Row],[Student Full Name]]=" ","",IF(InTutoring[[#This Row],[Unit 2 Weeks in Tutoring]]&gt;0,"Yes","No"))</f>
        <v/>
      </c>
      <c r="BA443" s="107" t="str">
        <f>IF(InTutoring[[#This Row],[Student Full Name]]=" ","",IF(InTutoring[[#This Row],[Unit 3 Weeks in Tutoring]]&gt;0,"Yes","No"))</f>
        <v/>
      </c>
      <c r="BB443" s="107" t="str">
        <f>IF(InTutoring[[#This Row],[Student Full Name]]=" ","",IF(InTutoring[[#This Row],[Unit 4 Weeks in Tutoring]]&gt;0,"Yes","No"))</f>
        <v/>
      </c>
      <c r="BC443" s="107" t="str">
        <f>IF(InTutoring[[#This Row],[Student Full Name]]=" ","",IF(InTutoring[[#This Row],[Unit 5 Weeks in Tutoring]]&gt;0,"Yes","No"))</f>
        <v/>
      </c>
      <c r="BD443" s="107" t="str">
        <f>IF(InTutoring[[#This Row],[Student Full Name]]=" ","",IF(InTutoring[[#This Row],[Unit 6 Weeks in Tutoring]]&gt;0,"Yes","No"))</f>
        <v/>
      </c>
      <c r="BE44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4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4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4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4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4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4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43" s="107" t="str">
        <f>IF(InTutoring[[#This Row],[Student Full Name]]=" ","",IF(COUNTIF(InTutoring[[#This Row],[Unit 1 Needed Tutoring]:[Unit 6 Needed Tutoring]],"Yes")&gt;0,"Yes","No"))</f>
        <v/>
      </c>
      <c r="BM44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4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44" spans="1:66" ht="14.25" x14ac:dyDescent="0.2">
      <c r="A444" s="40" t="str">
        <f>StudentInfo[[#This Row],[Student Full Name]]</f>
        <v xml:space="preserve"> </v>
      </c>
      <c r="B44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4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Benchmark]]&lt;=Settings!F448),"Yes","No"))))</f>
        <v/>
      </c>
      <c r="D44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4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4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4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4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4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4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4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4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4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4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4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4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4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4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4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4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4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4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4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4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4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4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4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4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4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4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4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4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4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4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4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4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4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4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4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4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4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4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4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4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44" s="107" t="str">
        <f>IF(InTutoring[[#This Row],[Student Full Name]]=" ","",COUNTIF(InTutoring[[#This Row],[BOY Benchmark]:[Unit 1 Post-Test 5]],"Yes"))</f>
        <v/>
      </c>
      <c r="AT444" s="107" t="str">
        <f>IF(InTutoring[[#This Row],[Student Full Name]]=" ","",COUNTIF(InTutoring[[#This Row],[Unit 1 Assessment]:[Unit 2 Post-Test 5]],"Yes"))</f>
        <v/>
      </c>
      <c r="AU444" s="107" t="str">
        <f>IF(InTutoring[[#This Row],[Student Full Name]]=" ","",COUNTIF(InTutoring[[#This Row],[Unit 2 Assessment]:[Unit 3 Post-Test 5]],"Yes"))</f>
        <v/>
      </c>
      <c r="AV444" s="107" t="str">
        <f>IF(InTutoring[[#This Row],[Student Full Name]]=" ","",COUNTIF(InTutoring[[#This Row],[Unit 3 Assessment]:[Unit 4 Post-Test 5]],"Yes"))</f>
        <v/>
      </c>
      <c r="AW444" s="107" t="str">
        <f>IF(InTutoring[[#This Row],[Student Full Name]]=" ","",COUNTIF(InTutoring[[#This Row],[Unit 4 Assessment]:[Unit 5 Post-Test 5]],"Yes"))</f>
        <v/>
      </c>
      <c r="AX444" s="107" t="str">
        <f>IF(InTutoring[[#This Row],[Student Full Name]]=" ","",COUNTIF(InTutoring[[#This Row],[Unit 5 Assessment]:[Unit 6 Post-Test 5]],"Yes"))</f>
        <v/>
      </c>
      <c r="AY444" s="107" t="str">
        <f>IF(InTutoring[[#This Row],[Student Full Name]]=" ","",IF(InTutoring[[#This Row],[Unit 1 Weeks in Tutoring]]&gt;0,"Yes","No"))</f>
        <v/>
      </c>
      <c r="AZ444" s="107" t="str">
        <f>IF(InTutoring[[#This Row],[Student Full Name]]=" ","",IF(InTutoring[[#This Row],[Unit 2 Weeks in Tutoring]]&gt;0,"Yes","No"))</f>
        <v/>
      </c>
      <c r="BA444" s="107" t="str">
        <f>IF(InTutoring[[#This Row],[Student Full Name]]=" ","",IF(InTutoring[[#This Row],[Unit 3 Weeks in Tutoring]]&gt;0,"Yes","No"))</f>
        <v/>
      </c>
      <c r="BB444" s="107" t="str">
        <f>IF(InTutoring[[#This Row],[Student Full Name]]=" ","",IF(InTutoring[[#This Row],[Unit 4 Weeks in Tutoring]]&gt;0,"Yes","No"))</f>
        <v/>
      </c>
      <c r="BC444" s="107" t="str">
        <f>IF(InTutoring[[#This Row],[Student Full Name]]=" ","",IF(InTutoring[[#This Row],[Unit 5 Weeks in Tutoring]]&gt;0,"Yes","No"))</f>
        <v/>
      </c>
      <c r="BD444" s="107" t="str">
        <f>IF(InTutoring[[#This Row],[Student Full Name]]=" ","",IF(InTutoring[[#This Row],[Unit 6 Weeks in Tutoring]]&gt;0,"Yes","No"))</f>
        <v/>
      </c>
      <c r="BE44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4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4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4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4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4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4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44" s="107" t="str">
        <f>IF(InTutoring[[#This Row],[Student Full Name]]=" ","",IF(COUNTIF(InTutoring[[#This Row],[Unit 1 Needed Tutoring]:[Unit 6 Needed Tutoring]],"Yes")&gt;0,"Yes","No"))</f>
        <v/>
      </c>
      <c r="BM44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4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45" spans="1:66" ht="14.25" x14ac:dyDescent="0.2">
      <c r="A445" s="40" t="str">
        <f>StudentInfo[[#This Row],[Student Full Name]]</f>
        <v xml:space="preserve"> </v>
      </c>
      <c r="B44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4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Benchmark]]&lt;=Settings!F449),"Yes","No"))))</f>
        <v/>
      </c>
      <c r="D44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4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4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4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4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4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4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4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4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4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4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4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4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4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4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4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4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4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4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4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4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4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4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4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4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4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4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4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4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4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4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4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4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4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4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4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4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4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4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4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4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45" s="107" t="str">
        <f>IF(InTutoring[[#This Row],[Student Full Name]]=" ","",COUNTIF(InTutoring[[#This Row],[BOY Benchmark]:[Unit 1 Post-Test 5]],"Yes"))</f>
        <v/>
      </c>
      <c r="AT445" s="107" t="str">
        <f>IF(InTutoring[[#This Row],[Student Full Name]]=" ","",COUNTIF(InTutoring[[#This Row],[Unit 1 Assessment]:[Unit 2 Post-Test 5]],"Yes"))</f>
        <v/>
      </c>
      <c r="AU445" s="107" t="str">
        <f>IF(InTutoring[[#This Row],[Student Full Name]]=" ","",COUNTIF(InTutoring[[#This Row],[Unit 2 Assessment]:[Unit 3 Post-Test 5]],"Yes"))</f>
        <v/>
      </c>
      <c r="AV445" s="107" t="str">
        <f>IF(InTutoring[[#This Row],[Student Full Name]]=" ","",COUNTIF(InTutoring[[#This Row],[Unit 3 Assessment]:[Unit 4 Post-Test 5]],"Yes"))</f>
        <v/>
      </c>
      <c r="AW445" s="107" t="str">
        <f>IF(InTutoring[[#This Row],[Student Full Name]]=" ","",COUNTIF(InTutoring[[#This Row],[Unit 4 Assessment]:[Unit 5 Post-Test 5]],"Yes"))</f>
        <v/>
      </c>
      <c r="AX445" s="107" t="str">
        <f>IF(InTutoring[[#This Row],[Student Full Name]]=" ","",COUNTIF(InTutoring[[#This Row],[Unit 5 Assessment]:[Unit 6 Post-Test 5]],"Yes"))</f>
        <v/>
      </c>
      <c r="AY445" s="107" t="str">
        <f>IF(InTutoring[[#This Row],[Student Full Name]]=" ","",IF(InTutoring[[#This Row],[Unit 1 Weeks in Tutoring]]&gt;0,"Yes","No"))</f>
        <v/>
      </c>
      <c r="AZ445" s="107" t="str">
        <f>IF(InTutoring[[#This Row],[Student Full Name]]=" ","",IF(InTutoring[[#This Row],[Unit 2 Weeks in Tutoring]]&gt;0,"Yes","No"))</f>
        <v/>
      </c>
      <c r="BA445" s="107" t="str">
        <f>IF(InTutoring[[#This Row],[Student Full Name]]=" ","",IF(InTutoring[[#This Row],[Unit 3 Weeks in Tutoring]]&gt;0,"Yes","No"))</f>
        <v/>
      </c>
      <c r="BB445" s="107" t="str">
        <f>IF(InTutoring[[#This Row],[Student Full Name]]=" ","",IF(InTutoring[[#This Row],[Unit 4 Weeks in Tutoring]]&gt;0,"Yes","No"))</f>
        <v/>
      </c>
      <c r="BC445" s="107" t="str">
        <f>IF(InTutoring[[#This Row],[Student Full Name]]=" ","",IF(InTutoring[[#This Row],[Unit 5 Weeks in Tutoring]]&gt;0,"Yes","No"))</f>
        <v/>
      </c>
      <c r="BD445" s="107" t="str">
        <f>IF(InTutoring[[#This Row],[Student Full Name]]=" ","",IF(InTutoring[[#This Row],[Unit 6 Weeks in Tutoring]]&gt;0,"Yes","No"))</f>
        <v/>
      </c>
      <c r="BE44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4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4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4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4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4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4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45" s="107" t="str">
        <f>IF(InTutoring[[#This Row],[Student Full Name]]=" ","",IF(COUNTIF(InTutoring[[#This Row],[Unit 1 Needed Tutoring]:[Unit 6 Needed Tutoring]],"Yes")&gt;0,"Yes","No"))</f>
        <v/>
      </c>
      <c r="BM44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4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46" spans="1:66" ht="14.25" x14ac:dyDescent="0.2">
      <c r="A446" s="40" t="str">
        <f>StudentInfo[[#This Row],[Student Full Name]]</f>
        <v xml:space="preserve"> </v>
      </c>
      <c r="B44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4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Benchmark]]&lt;=Settings!F450),"Yes","No"))))</f>
        <v/>
      </c>
      <c r="D44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4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4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4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4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4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4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4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4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4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4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4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4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4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4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4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4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4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4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4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4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4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4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4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4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4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4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4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4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4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4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4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4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4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4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4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4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4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4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4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4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46" s="107" t="str">
        <f>IF(InTutoring[[#This Row],[Student Full Name]]=" ","",COUNTIF(InTutoring[[#This Row],[BOY Benchmark]:[Unit 1 Post-Test 5]],"Yes"))</f>
        <v/>
      </c>
      <c r="AT446" s="107" t="str">
        <f>IF(InTutoring[[#This Row],[Student Full Name]]=" ","",COUNTIF(InTutoring[[#This Row],[Unit 1 Assessment]:[Unit 2 Post-Test 5]],"Yes"))</f>
        <v/>
      </c>
      <c r="AU446" s="107" t="str">
        <f>IF(InTutoring[[#This Row],[Student Full Name]]=" ","",COUNTIF(InTutoring[[#This Row],[Unit 2 Assessment]:[Unit 3 Post-Test 5]],"Yes"))</f>
        <v/>
      </c>
      <c r="AV446" s="107" t="str">
        <f>IF(InTutoring[[#This Row],[Student Full Name]]=" ","",COUNTIF(InTutoring[[#This Row],[Unit 3 Assessment]:[Unit 4 Post-Test 5]],"Yes"))</f>
        <v/>
      </c>
      <c r="AW446" s="107" t="str">
        <f>IF(InTutoring[[#This Row],[Student Full Name]]=" ","",COUNTIF(InTutoring[[#This Row],[Unit 4 Assessment]:[Unit 5 Post-Test 5]],"Yes"))</f>
        <v/>
      </c>
      <c r="AX446" s="107" t="str">
        <f>IF(InTutoring[[#This Row],[Student Full Name]]=" ","",COUNTIF(InTutoring[[#This Row],[Unit 5 Assessment]:[Unit 6 Post-Test 5]],"Yes"))</f>
        <v/>
      </c>
      <c r="AY446" s="107" t="str">
        <f>IF(InTutoring[[#This Row],[Student Full Name]]=" ","",IF(InTutoring[[#This Row],[Unit 1 Weeks in Tutoring]]&gt;0,"Yes","No"))</f>
        <v/>
      </c>
      <c r="AZ446" s="107" t="str">
        <f>IF(InTutoring[[#This Row],[Student Full Name]]=" ","",IF(InTutoring[[#This Row],[Unit 2 Weeks in Tutoring]]&gt;0,"Yes","No"))</f>
        <v/>
      </c>
      <c r="BA446" s="107" t="str">
        <f>IF(InTutoring[[#This Row],[Student Full Name]]=" ","",IF(InTutoring[[#This Row],[Unit 3 Weeks in Tutoring]]&gt;0,"Yes","No"))</f>
        <v/>
      </c>
      <c r="BB446" s="107" t="str">
        <f>IF(InTutoring[[#This Row],[Student Full Name]]=" ","",IF(InTutoring[[#This Row],[Unit 4 Weeks in Tutoring]]&gt;0,"Yes","No"))</f>
        <v/>
      </c>
      <c r="BC446" s="107" t="str">
        <f>IF(InTutoring[[#This Row],[Student Full Name]]=" ","",IF(InTutoring[[#This Row],[Unit 5 Weeks in Tutoring]]&gt;0,"Yes","No"))</f>
        <v/>
      </c>
      <c r="BD446" s="107" t="str">
        <f>IF(InTutoring[[#This Row],[Student Full Name]]=" ","",IF(InTutoring[[#This Row],[Unit 6 Weeks in Tutoring]]&gt;0,"Yes","No"))</f>
        <v/>
      </c>
      <c r="BE44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4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4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4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4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4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4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46" s="107" t="str">
        <f>IF(InTutoring[[#This Row],[Student Full Name]]=" ","",IF(COUNTIF(InTutoring[[#This Row],[Unit 1 Needed Tutoring]:[Unit 6 Needed Tutoring]],"Yes")&gt;0,"Yes","No"))</f>
        <v/>
      </c>
      <c r="BM44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4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47" spans="1:66" ht="14.25" x14ac:dyDescent="0.2">
      <c r="A447" s="40" t="str">
        <f>StudentInfo[[#This Row],[Student Full Name]]</f>
        <v xml:space="preserve"> </v>
      </c>
      <c r="B44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4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Benchmark]]&lt;=Settings!F451),"Yes","No"))))</f>
        <v/>
      </c>
      <c r="D44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4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4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4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4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4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4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4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4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4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4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4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4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4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4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4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4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4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4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4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4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4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4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4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4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4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4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4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4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4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4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4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4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4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4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4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4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4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4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4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4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47" s="107" t="str">
        <f>IF(InTutoring[[#This Row],[Student Full Name]]=" ","",COUNTIF(InTutoring[[#This Row],[BOY Benchmark]:[Unit 1 Post-Test 5]],"Yes"))</f>
        <v/>
      </c>
      <c r="AT447" s="107" t="str">
        <f>IF(InTutoring[[#This Row],[Student Full Name]]=" ","",COUNTIF(InTutoring[[#This Row],[Unit 1 Assessment]:[Unit 2 Post-Test 5]],"Yes"))</f>
        <v/>
      </c>
      <c r="AU447" s="107" t="str">
        <f>IF(InTutoring[[#This Row],[Student Full Name]]=" ","",COUNTIF(InTutoring[[#This Row],[Unit 2 Assessment]:[Unit 3 Post-Test 5]],"Yes"))</f>
        <v/>
      </c>
      <c r="AV447" s="107" t="str">
        <f>IF(InTutoring[[#This Row],[Student Full Name]]=" ","",COUNTIF(InTutoring[[#This Row],[Unit 3 Assessment]:[Unit 4 Post-Test 5]],"Yes"))</f>
        <v/>
      </c>
      <c r="AW447" s="107" t="str">
        <f>IF(InTutoring[[#This Row],[Student Full Name]]=" ","",COUNTIF(InTutoring[[#This Row],[Unit 4 Assessment]:[Unit 5 Post-Test 5]],"Yes"))</f>
        <v/>
      </c>
      <c r="AX447" s="107" t="str">
        <f>IF(InTutoring[[#This Row],[Student Full Name]]=" ","",COUNTIF(InTutoring[[#This Row],[Unit 5 Assessment]:[Unit 6 Post-Test 5]],"Yes"))</f>
        <v/>
      </c>
      <c r="AY447" s="107" t="str">
        <f>IF(InTutoring[[#This Row],[Student Full Name]]=" ","",IF(InTutoring[[#This Row],[Unit 1 Weeks in Tutoring]]&gt;0,"Yes","No"))</f>
        <v/>
      </c>
      <c r="AZ447" s="107" t="str">
        <f>IF(InTutoring[[#This Row],[Student Full Name]]=" ","",IF(InTutoring[[#This Row],[Unit 2 Weeks in Tutoring]]&gt;0,"Yes","No"))</f>
        <v/>
      </c>
      <c r="BA447" s="107" t="str">
        <f>IF(InTutoring[[#This Row],[Student Full Name]]=" ","",IF(InTutoring[[#This Row],[Unit 3 Weeks in Tutoring]]&gt;0,"Yes","No"))</f>
        <v/>
      </c>
      <c r="BB447" s="107" t="str">
        <f>IF(InTutoring[[#This Row],[Student Full Name]]=" ","",IF(InTutoring[[#This Row],[Unit 4 Weeks in Tutoring]]&gt;0,"Yes","No"))</f>
        <v/>
      </c>
      <c r="BC447" s="107" t="str">
        <f>IF(InTutoring[[#This Row],[Student Full Name]]=" ","",IF(InTutoring[[#This Row],[Unit 5 Weeks in Tutoring]]&gt;0,"Yes","No"))</f>
        <v/>
      </c>
      <c r="BD447" s="107" t="str">
        <f>IF(InTutoring[[#This Row],[Student Full Name]]=" ","",IF(InTutoring[[#This Row],[Unit 6 Weeks in Tutoring]]&gt;0,"Yes","No"))</f>
        <v/>
      </c>
      <c r="BE44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4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4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4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4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4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4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47" s="107" t="str">
        <f>IF(InTutoring[[#This Row],[Student Full Name]]=" ","",IF(COUNTIF(InTutoring[[#This Row],[Unit 1 Needed Tutoring]:[Unit 6 Needed Tutoring]],"Yes")&gt;0,"Yes","No"))</f>
        <v/>
      </c>
      <c r="BM44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4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48" spans="1:66" ht="14.25" x14ac:dyDescent="0.2">
      <c r="A448" s="40" t="str">
        <f>StudentInfo[[#This Row],[Student Full Name]]</f>
        <v xml:space="preserve"> </v>
      </c>
      <c r="B44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4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Benchmark]]&lt;=Settings!F452),"Yes","No"))))</f>
        <v/>
      </c>
      <c r="D44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4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4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4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4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4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4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4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4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4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4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4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4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4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4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4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4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4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4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4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4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4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4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4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4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4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4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4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4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4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4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4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4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4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4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4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4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4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4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4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4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48" s="107" t="str">
        <f>IF(InTutoring[[#This Row],[Student Full Name]]=" ","",COUNTIF(InTutoring[[#This Row],[BOY Benchmark]:[Unit 1 Post-Test 5]],"Yes"))</f>
        <v/>
      </c>
      <c r="AT448" s="107" t="str">
        <f>IF(InTutoring[[#This Row],[Student Full Name]]=" ","",COUNTIF(InTutoring[[#This Row],[Unit 1 Assessment]:[Unit 2 Post-Test 5]],"Yes"))</f>
        <v/>
      </c>
      <c r="AU448" s="107" t="str">
        <f>IF(InTutoring[[#This Row],[Student Full Name]]=" ","",COUNTIF(InTutoring[[#This Row],[Unit 2 Assessment]:[Unit 3 Post-Test 5]],"Yes"))</f>
        <v/>
      </c>
      <c r="AV448" s="107" t="str">
        <f>IF(InTutoring[[#This Row],[Student Full Name]]=" ","",COUNTIF(InTutoring[[#This Row],[Unit 3 Assessment]:[Unit 4 Post-Test 5]],"Yes"))</f>
        <v/>
      </c>
      <c r="AW448" s="107" t="str">
        <f>IF(InTutoring[[#This Row],[Student Full Name]]=" ","",COUNTIF(InTutoring[[#This Row],[Unit 4 Assessment]:[Unit 5 Post-Test 5]],"Yes"))</f>
        <v/>
      </c>
      <c r="AX448" s="107" t="str">
        <f>IF(InTutoring[[#This Row],[Student Full Name]]=" ","",COUNTIF(InTutoring[[#This Row],[Unit 5 Assessment]:[Unit 6 Post-Test 5]],"Yes"))</f>
        <v/>
      </c>
      <c r="AY448" s="107" t="str">
        <f>IF(InTutoring[[#This Row],[Student Full Name]]=" ","",IF(InTutoring[[#This Row],[Unit 1 Weeks in Tutoring]]&gt;0,"Yes","No"))</f>
        <v/>
      </c>
      <c r="AZ448" s="107" t="str">
        <f>IF(InTutoring[[#This Row],[Student Full Name]]=" ","",IF(InTutoring[[#This Row],[Unit 2 Weeks in Tutoring]]&gt;0,"Yes","No"))</f>
        <v/>
      </c>
      <c r="BA448" s="107" t="str">
        <f>IF(InTutoring[[#This Row],[Student Full Name]]=" ","",IF(InTutoring[[#This Row],[Unit 3 Weeks in Tutoring]]&gt;0,"Yes","No"))</f>
        <v/>
      </c>
      <c r="BB448" s="107" t="str">
        <f>IF(InTutoring[[#This Row],[Student Full Name]]=" ","",IF(InTutoring[[#This Row],[Unit 4 Weeks in Tutoring]]&gt;0,"Yes","No"))</f>
        <v/>
      </c>
      <c r="BC448" s="107" t="str">
        <f>IF(InTutoring[[#This Row],[Student Full Name]]=" ","",IF(InTutoring[[#This Row],[Unit 5 Weeks in Tutoring]]&gt;0,"Yes","No"))</f>
        <v/>
      </c>
      <c r="BD448" s="107" t="str">
        <f>IF(InTutoring[[#This Row],[Student Full Name]]=" ","",IF(InTutoring[[#This Row],[Unit 6 Weeks in Tutoring]]&gt;0,"Yes","No"))</f>
        <v/>
      </c>
      <c r="BE44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4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4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4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4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4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4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48" s="107" t="str">
        <f>IF(InTutoring[[#This Row],[Student Full Name]]=" ","",IF(COUNTIF(InTutoring[[#This Row],[Unit 1 Needed Tutoring]:[Unit 6 Needed Tutoring]],"Yes")&gt;0,"Yes","No"))</f>
        <v/>
      </c>
      <c r="BM44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4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49" spans="1:66" ht="14.25" x14ac:dyDescent="0.2">
      <c r="A449" s="40" t="str">
        <f>StudentInfo[[#This Row],[Student Full Name]]</f>
        <v xml:space="preserve"> </v>
      </c>
      <c r="B44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4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Benchmark]]&lt;=Settings!F453),"Yes","No"))))</f>
        <v/>
      </c>
      <c r="D44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4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4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4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4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4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4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4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4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4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4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4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4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4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4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4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4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4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4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4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4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4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4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4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4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4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4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4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4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4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4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4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4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4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4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4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4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4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4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4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4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49" s="107" t="str">
        <f>IF(InTutoring[[#This Row],[Student Full Name]]=" ","",COUNTIF(InTutoring[[#This Row],[BOY Benchmark]:[Unit 1 Post-Test 5]],"Yes"))</f>
        <v/>
      </c>
      <c r="AT449" s="107" t="str">
        <f>IF(InTutoring[[#This Row],[Student Full Name]]=" ","",COUNTIF(InTutoring[[#This Row],[Unit 1 Assessment]:[Unit 2 Post-Test 5]],"Yes"))</f>
        <v/>
      </c>
      <c r="AU449" s="107" t="str">
        <f>IF(InTutoring[[#This Row],[Student Full Name]]=" ","",COUNTIF(InTutoring[[#This Row],[Unit 2 Assessment]:[Unit 3 Post-Test 5]],"Yes"))</f>
        <v/>
      </c>
      <c r="AV449" s="107" t="str">
        <f>IF(InTutoring[[#This Row],[Student Full Name]]=" ","",COUNTIF(InTutoring[[#This Row],[Unit 3 Assessment]:[Unit 4 Post-Test 5]],"Yes"))</f>
        <v/>
      </c>
      <c r="AW449" s="107" t="str">
        <f>IF(InTutoring[[#This Row],[Student Full Name]]=" ","",COUNTIF(InTutoring[[#This Row],[Unit 4 Assessment]:[Unit 5 Post-Test 5]],"Yes"))</f>
        <v/>
      </c>
      <c r="AX449" s="107" t="str">
        <f>IF(InTutoring[[#This Row],[Student Full Name]]=" ","",COUNTIF(InTutoring[[#This Row],[Unit 5 Assessment]:[Unit 6 Post-Test 5]],"Yes"))</f>
        <v/>
      </c>
      <c r="AY449" s="107" t="str">
        <f>IF(InTutoring[[#This Row],[Student Full Name]]=" ","",IF(InTutoring[[#This Row],[Unit 1 Weeks in Tutoring]]&gt;0,"Yes","No"))</f>
        <v/>
      </c>
      <c r="AZ449" s="107" t="str">
        <f>IF(InTutoring[[#This Row],[Student Full Name]]=" ","",IF(InTutoring[[#This Row],[Unit 2 Weeks in Tutoring]]&gt;0,"Yes","No"))</f>
        <v/>
      </c>
      <c r="BA449" s="107" t="str">
        <f>IF(InTutoring[[#This Row],[Student Full Name]]=" ","",IF(InTutoring[[#This Row],[Unit 3 Weeks in Tutoring]]&gt;0,"Yes","No"))</f>
        <v/>
      </c>
      <c r="BB449" s="107" t="str">
        <f>IF(InTutoring[[#This Row],[Student Full Name]]=" ","",IF(InTutoring[[#This Row],[Unit 4 Weeks in Tutoring]]&gt;0,"Yes","No"))</f>
        <v/>
      </c>
      <c r="BC449" s="107" t="str">
        <f>IF(InTutoring[[#This Row],[Student Full Name]]=" ","",IF(InTutoring[[#This Row],[Unit 5 Weeks in Tutoring]]&gt;0,"Yes","No"))</f>
        <v/>
      </c>
      <c r="BD449" s="107" t="str">
        <f>IF(InTutoring[[#This Row],[Student Full Name]]=" ","",IF(InTutoring[[#This Row],[Unit 6 Weeks in Tutoring]]&gt;0,"Yes","No"))</f>
        <v/>
      </c>
      <c r="BE44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4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4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4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4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4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4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49" s="107" t="str">
        <f>IF(InTutoring[[#This Row],[Student Full Name]]=" ","",IF(COUNTIF(InTutoring[[#This Row],[Unit 1 Needed Tutoring]:[Unit 6 Needed Tutoring]],"Yes")&gt;0,"Yes","No"))</f>
        <v/>
      </c>
      <c r="BM44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4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50" spans="1:66" ht="14.25" x14ac:dyDescent="0.2">
      <c r="A450" s="40" t="str">
        <f>StudentInfo[[#This Row],[Student Full Name]]</f>
        <v xml:space="preserve"> </v>
      </c>
      <c r="B45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5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Benchmark]]&lt;=Settings!F454),"Yes","No"))))</f>
        <v/>
      </c>
      <c r="D45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5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5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5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5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5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5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5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5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5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5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5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5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5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5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5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5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5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5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5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5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5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5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5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5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5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5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5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5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5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5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5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5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5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5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5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5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5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5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5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5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50" s="107" t="str">
        <f>IF(InTutoring[[#This Row],[Student Full Name]]=" ","",COUNTIF(InTutoring[[#This Row],[BOY Benchmark]:[Unit 1 Post-Test 5]],"Yes"))</f>
        <v/>
      </c>
      <c r="AT450" s="107" t="str">
        <f>IF(InTutoring[[#This Row],[Student Full Name]]=" ","",COUNTIF(InTutoring[[#This Row],[Unit 1 Assessment]:[Unit 2 Post-Test 5]],"Yes"))</f>
        <v/>
      </c>
      <c r="AU450" s="107" t="str">
        <f>IF(InTutoring[[#This Row],[Student Full Name]]=" ","",COUNTIF(InTutoring[[#This Row],[Unit 2 Assessment]:[Unit 3 Post-Test 5]],"Yes"))</f>
        <v/>
      </c>
      <c r="AV450" s="107" t="str">
        <f>IF(InTutoring[[#This Row],[Student Full Name]]=" ","",COUNTIF(InTutoring[[#This Row],[Unit 3 Assessment]:[Unit 4 Post-Test 5]],"Yes"))</f>
        <v/>
      </c>
      <c r="AW450" s="107" t="str">
        <f>IF(InTutoring[[#This Row],[Student Full Name]]=" ","",COUNTIF(InTutoring[[#This Row],[Unit 4 Assessment]:[Unit 5 Post-Test 5]],"Yes"))</f>
        <v/>
      </c>
      <c r="AX450" s="107" t="str">
        <f>IF(InTutoring[[#This Row],[Student Full Name]]=" ","",COUNTIF(InTutoring[[#This Row],[Unit 5 Assessment]:[Unit 6 Post-Test 5]],"Yes"))</f>
        <v/>
      </c>
      <c r="AY450" s="107" t="str">
        <f>IF(InTutoring[[#This Row],[Student Full Name]]=" ","",IF(InTutoring[[#This Row],[Unit 1 Weeks in Tutoring]]&gt;0,"Yes","No"))</f>
        <v/>
      </c>
      <c r="AZ450" s="107" t="str">
        <f>IF(InTutoring[[#This Row],[Student Full Name]]=" ","",IF(InTutoring[[#This Row],[Unit 2 Weeks in Tutoring]]&gt;0,"Yes","No"))</f>
        <v/>
      </c>
      <c r="BA450" s="107" t="str">
        <f>IF(InTutoring[[#This Row],[Student Full Name]]=" ","",IF(InTutoring[[#This Row],[Unit 3 Weeks in Tutoring]]&gt;0,"Yes","No"))</f>
        <v/>
      </c>
      <c r="BB450" s="107" t="str">
        <f>IF(InTutoring[[#This Row],[Student Full Name]]=" ","",IF(InTutoring[[#This Row],[Unit 4 Weeks in Tutoring]]&gt;0,"Yes","No"))</f>
        <v/>
      </c>
      <c r="BC450" s="107" t="str">
        <f>IF(InTutoring[[#This Row],[Student Full Name]]=" ","",IF(InTutoring[[#This Row],[Unit 5 Weeks in Tutoring]]&gt;0,"Yes","No"))</f>
        <v/>
      </c>
      <c r="BD450" s="107" t="str">
        <f>IF(InTutoring[[#This Row],[Student Full Name]]=" ","",IF(InTutoring[[#This Row],[Unit 6 Weeks in Tutoring]]&gt;0,"Yes","No"))</f>
        <v/>
      </c>
      <c r="BE45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5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5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5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5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5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5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50" s="107" t="str">
        <f>IF(InTutoring[[#This Row],[Student Full Name]]=" ","",IF(COUNTIF(InTutoring[[#This Row],[Unit 1 Needed Tutoring]:[Unit 6 Needed Tutoring]],"Yes")&gt;0,"Yes","No"))</f>
        <v/>
      </c>
      <c r="BM45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5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51" spans="1:66" ht="14.25" x14ac:dyDescent="0.2">
      <c r="A451" s="40" t="str">
        <f>StudentInfo[[#This Row],[Student Full Name]]</f>
        <v xml:space="preserve"> </v>
      </c>
      <c r="B45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5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Benchmark]]&lt;=Settings!F455),"Yes","No"))))</f>
        <v/>
      </c>
      <c r="D45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5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5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5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5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5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5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5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5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5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5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5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5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5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5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5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5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5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5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5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5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5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5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5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5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5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5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5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5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5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5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5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5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5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5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5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5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5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5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5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5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51" s="107" t="str">
        <f>IF(InTutoring[[#This Row],[Student Full Name]]=" ","",COUNTIF(InTutoring[[#This Row],[BOY Benchmark]:[Unit 1 Post-Test 5]],"Yes"))</f>
        <v/>
      </c>
      <c r="AT451" s="107" t="str">
        <f>IF(InTutoring[[#This Row],[Student Full Name]]=" ","",COUNTIF(InTutoring[[#This Row],[Unit 1 Assessment]:[Unit 2 Post-Test 5]],"Yes"))</f>
        <v/>
      </c>
      <c r="AU451" s="107" t="str">
        <f>IF(InTutoring[[#This Row],[Student Full Name]]=" ","",COUNTIF(InTutoring[[#This Row],[Unit 2 Assessment]:[Unit 3 Post-Test 5]],"Yes"))</f>
        <v/>
      </c>
      <c r="AV451" s="107" t="str">
        <f>IF(InTutoring[[#This Row],[Student Full Name]]=" ","",COUNTIF(InTutoring[[#This Row],[Unit 3 Assessment]:[Unit 4 Post-Test 5]],"Yes"))</f>
        <v/>
      </c>
      <c r="AW451" s="107" t="str">
        <f>IF(InTutoring[[#This Row],[Student Full Name]]=" ","",COUNTIF(InTutoring[[#This Row],[Unit 4 Assessment]:[Unit 5 Post-Test 5]],"Yes"))</f>
        <v/>
      </c>
      <c r="AX451" s="107" t="str">
        <f>IF(InTutoring[[#This Row],[Student Full Name]]=" ","",COUNTIF(InTutoring[[#This Row],[Unit 5 Assessment]:[Unit 6 Post-Test 5]],"Yes"))</f>
        <v/>
      </c>
      <c r="AY451" s="107" t="str">
        <f>IF(InTutoring[[#This Row],[Student Full Name]]=" ","",IF(InTutoring[[#This Row],[Unit 1 Weeks in Tutoring]]&gt;0,"Yes","No"))</f>
        <v/>
      </c>
      <c r="AZ451" s="107" t="str">
        <f>IF(InTutoring[[#This Row],[Student Full Name]]=" ","",IF(InTutoring[[#This Row],[Unit 2 Weeks in Tutoring]]&gt;0,"Yes","No"))</f>
        <v/>
      </c>
      <c r="BA451" s="107" t="str">
        <f>IF(InTutoring[[#This Row],[Student Full Name]]=" ","",IF(InTutoring[[#This Row],[Unit 3 Weeks in Tutoring]]&gt;0,"Yes","No"))</f>
        <v/>
      </c>
      <c r="BB451" s="107" t="str">
        <f>IF(InTutoring[[#This Row],[Student Full Name]]=" ","",IF(InTutoring[[#This Row],[Unit 4 Weeks in Tutoring]]&gt;0,"Yes","No"))</f>
        <v/>
      </c>
      <c r="BC451" s="107" t="str">
        <f>IF(InTutoring[[#This Row],[Student Full Name]]=" ","",IF(InTutoring[[#This Row],[Unit 5 Weeks in Tutoring]]&gt;0,"Yes","No"))</f>
        <v/>
      </c>
      <c r="BD451" s="107" t="str">
        <f>IF(InTutoring[[#This Row],[Student Full Name]]=" ","",IF(InTutoring[[#This Row],[Unit 6 Weeks in Tutoring]]&gt;0,"Yes","No"))</f>
        <v/>
      </c>
      <c r="BE45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5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5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5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5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5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5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51" s="107" t="str">
        <f>IF(InTutoring[[#This Row],[Student Full Name]]=" ","",IF(COUNTIF(InTutoring[[#This Row],[Unit 1 Needed Tutoring]:[Unit 6 Needed Tutoring]],"Yes")&gt;0,"Yes","No"))</f>
        <v/>
      </c>
      <c r="BM45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5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52" spans="1:66" ht="14.25" x14ac:dyDescent="0.2">
      <c r="A452" s="40" t="str">
        <f>StudentInfo[[#This Row],[Student Full Name]]</f>
        <v xml:space="preserve"> </v>
      </c>
      <c r="B45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5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Benchmark]]&lt;=Settings!F456),"Yes","No"))))</f>
        <v/>
      </c>
      <c r="D45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5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5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5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5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5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5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5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5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5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5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5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5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5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5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5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5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5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5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5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5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5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5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5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5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5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5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5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5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5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5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5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5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5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5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5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5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5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5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5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5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52" s="107" t="str">
        <f>IF(InTutoring[[#This Row],[Student Full Name]]=" ","",COUNTIF(InTutoring[[#This Row],[BOY Benchmark]:[Unit 1 Post-Test 5]],"Yes"))</f>
        <v/>
      </c>
      <c r="AT452" s="107" t="str">
        <f>IF(InTutoring[[#This Row],[Student Full Name]]=" ","",COUNTIF(InTutoring[[#This Row],[Unit 1 Assessment]:[Unit 2 Post-Test 5]],"Yes"))</f>
        <v/>
      </c>
      <c r="AU452" s="107" t="str">
        <f>IF(InTutoring[[#This Row],[Student Full Name]]=" ","",COUNTIF(InTutoring[[#This Row],[Unit 2 Assessment]:[Unit 3 Post-Test 5]],"Yes"))</f>
        <v/>
      </c>
      <c r="AV452" s="107" t="str">
        <f>IF(InTutoring[[#This Row],[Student Full Name]]=" ","",COUNTIF(InTutoring[[#This Row],[Unit 3 Assessment]:[Unit 4 Post-Test 5]],"Yes"))</f>
        <v/>
      </c>
      <c r="AW452" s="107" t="str">
        <f>IF(InTutoring[[#This Row],[Student Full Name]]=" ","",COUNTIF(InTutoring[[#This Row],[Unit 4 Assessment]:[Unit 5 Post-Test 5]],"Yes"))</f>
        <v/>
      </c>
      <c r="AX452" s="107" t="str">
        <f>IF(InTutoring[[#This Row],[Student Full Name]]=" ","",COUNTIF(InTutoring[[#This Row],[Unit 5 Assessment]:[Unit 6 Post-Test 5]],"Yes"))</f>
        <v/>
      </c>
      <c r="AY452" s="107" t="str">
        <f>IF(InTutoring[[#This Row],[Student Full Name]]=" ","",IF(InTutoring[[#This Row],[Unit 1 Weeks in Tutoring]]&gt;0,"Yes","No"))</f>
        <v/>
      </c>
      <c r="AZ452" s="107" t="str">
        <f>IF(InTutoring[[#This Row],[Student Full Name]]=" ","",IF(InTutoring[[#This Row],[Unit 2 Weeks in Tutoring]]&gt;0,"Yes","No"))</f>
        <v/>
      </c>
      <c r="BA452" s="107" t="str">
        <f>IF(InTutoring[[#This Row],[Student Full Name]]=" ","",IF(InTutoring[[#This Row],[Unit 3 Weeks in Tutoring]]&gt;0,"Yes","No"))</f>
        <v/>
      </c>
      <c r="BB452" s="107" t="str">
        <f>IF(InTutoring[[#This Row],[Student Full Name]]=" ","",IF(InTutoring[[#This Row],[Unit 4 Weeks in Tutoring]]&gt;0,"Yes","No"))</f>
        <v/>
      </c>
      <c r="BC452" s="107" t="str">
        <f>IF(InTutoring[[#This Row],[Student Full Name]]=" ","",IF(InTutoring[[#This Row],[Unit 5 Weeks in Tutoring]]&gt;0,"Yes","No"))</f>
        <v/>
      </c>
      <c r="BD452" s="107" t="str">
        <f>IF(InTutoring[[#This Row],[Student Full Name]]=" ","",IF(InTutoring[[#This Row],[Unit 6 Weeks in Tutoring]]&gt;0,"Yes","No"))</f>
        <v/>
      </c>
      <c r="BE45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5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5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5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5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5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5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52" s="107" t="str">
        <f>IF(InTutoring[[#This Row],[Student Full Name]]=" ","",IF(COUNTIF(InTutoring[[#This Row],[Unit 1 Needed Tutoring]:[Unit 6 Needed Tutoring]],"Yes")&gt;0,"Yes","No"))</f>
        <v/>
      </c>
      <c r="BM45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5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53" spans="1:66" ht="14.25" x14ac:dyDescent="0.2">
      <c r="A453" s="40" t="str">
        <f>StudentInfo[[#This Row],[Student Full Name]]</f>
        <v xml:space="preserve"> </v>
      </c>
      <c r="B45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5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Benchmark]]&lt;=Settings!F457),"Yes","No"))))</f>
        <v/>
      </c>
      <c r="D45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5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5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5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5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5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5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5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5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5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5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5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5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5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5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5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5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5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5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5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5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5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5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5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5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5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5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5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5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5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5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5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5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5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5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5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5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5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5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5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5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53" s="107" t="str">
        <f>IF(InTutoring[[#This Row],[Student Full Name]]=" ","",COUNTIF(InTutoring[[#This Row],[BOY Benchmark]:[Unit 1 Post-Test 5]],"Yes"))</f>
        <v/>
      </c>
      <c r="AT453" s="107" t="str">
        <f>IF(InTutoring[[#This Row],[Student Full Name]]=" ","",COUNTIF(InTutoring[[#This Row],[Unit 1 Assessment]:[Unit 2 Post-Test 5]],"Yes"))</f>
        <v/>
      </c>
      <c r="AU453" s="107" t="str">
        <f>IF(InTutoring[[#This Row],[Student Full Name]]=" ","",COUNTIF(InTutoring[[#This Row],[Unit 2 Assessment]:[Unit 3 Post-Test 5]],"Yes"))</f>
        <v/>
      </c>
      <c r="AV453" s="107" t="str">
        <f>IF(InTutoring[[#This Row],[Student Full Name]]=" ","",COUNTIF(InTutoring[[#This Row],[Unit 3 Assessment]:[Unit 4 Post-Test 5]],"Yes"))</f>
        <v/>
      </c>
      <c r="AW453" s="107" t="str">
        <f>IF(InTutoring[[#This Row],[Student Full Name]]=" ","",COUNTIF(InTutoring[[#This Row],[Unit 4 Assessment]:[Unit 5 Post-Test 5]],"Yes"))</f>
        <v/>
      </c>
      <c r="AX453" s="107" t="str">
        <f>IF(InTutoring[[#This Row],[Student Full Name]]=" ","",COUNTIF(InTutoring[[#This Row],[Unit 5 Assessment]:[Unit 6 Post-Test 5]],"Yes"))</f>
        <v/>
      </c>
      <c r="AY453" s="107" t="str">
        <f>IF(InTutoring[[#This Row],[Student Full Name]]=" ","",IF(InTutoring[[#This Row],[Unit 1 Weeks in Tutoring]]&gt;0,"Yes","No"))</f>
        <v/>
      </c>
      <c r="AZ453" s="107" t="str">
        <f>IF(InTutoring[[#This Row],[Student Full Name]]=" ","",IF(InTutoring[[#This Row],[Unit 2 Weeks in Tutoring]]&gt;0,"Yes","No"))</f>
        <v/>
      </c>
      <c r="BA453" s="107" t="str">
        <f>IF(InTutoring[[#This Row],[Student Full Name]]=" ","",IF(InTutoring[[#This Row],[Unit 3 Weeks in Tutoring]]&gt;0,"Yes","No"))</f>
        <v/>
      </c>
      <c r="BB453" s="107" t="str">
        <f>IF(InTutoring[[#This Row],[Student Full Name]]=" ","",IF(InTutoring[[#This Row],[Unit 4 Weeks in Tutoring]]&gt;0,"Yes","No"))</f>
        <v/>
      </c>
      <c r="BC453" s="107" t="str">
        <f>IF(InTutoring[[#This Row],[Student Full Name]]=" ","",IF(InTutoring[[#This Row],[Unit 5 Weeks in Tutoring]]&gt;0,"Yes","No"))</f>
        <v/>
      </c>
      <c r="BD453" s="107" t="str">
        <f>IF(InTutoring[[#This Row],[Student Full Name]]=" ","",IF(InTutoring[[#This Row],[Unit 6 Weeks in Tutoring]]&gt;0,"Yes","No"))</f>
        <v/>
      </c>
      <c r="BE45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5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5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5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5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5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5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53" s="107" t="str">
        <f>IF(InTutoring[[#This Row],[Student Full Name]]=" ","",IF(COUNTIF(InTutoring[[#This Row],[Unit 1 Needed Tutoring]:[Unit 6 Needed Tutoring]],"Yes")&gt;0,"Yes","No"))</f>
        <v/>
      </c>
      <c r="BM45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5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54" spans="1:66" ht="14.25" x14ac:dyDescent="0.2">
      <c r="A454" s="40" t="str">
        <f>StudentInfo[[#This Row],[Student Full Name]]</f>
        <v xml:space="preserve"> </v>
      </c>
      <c r="B45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5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Benchmark]]&lt;=Settings!F458),"Yes","No"))))</f>
        <v/>
      </c>
      <c r="D45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5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5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5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5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5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5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5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5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5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5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5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5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5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5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5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5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5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5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5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5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5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5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5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5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5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5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5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5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5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5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5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5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5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5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5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5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5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5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5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5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54" s="107" t="str">
        <f>IF(InTutoring[[#This Row],[Student Full Name]]=" ","",COUNTIF(InTutoring[[#This Row],[BOY Benchmark]:[Unit 1 Post-Test 5]],"Yes"))</f>
        <v/>
      </c>
      <c r="AT454" s="107" t="str">
        <f>IF(InTutoring[[#This Row],[Student Full Name]]=" ","",COUNTIF(InTutoring[[#This Row],[Unit 1 Assessment]:[Unit 2 Post-Test 5]],"Yes"))</f>
        <v/>
      </c>
      <c r="AU454" s="107" t="str">
        <f>IF(InTutoring[[#This Row],[Student Full Name]]=" ","",COUNTIF(InTutoring[[#This Row],[Unit 2 Assessment]:[Unit 3 Post-Test 5]],"Yes"))</f>
        <v/>
      </c>
      <c r="AV454" s="107" t="str">
        <f>IF(InTutoring[[#This Row],[Student Full Name]]=" ","",COUNTIF(InTutoring[[#This Row],[Unit 3 Assessment]:[Unit 4 Post-Test 5]],"Yes"))</f>
        <v/>
      </c>
      <c r="AW454" s="107" t="str">
        <f>IF(InTutoring[[#This Row],[Student Full Name]]=" ","",COUNTIF(InTutoring[[#This Row],[Unit 4 Assessment]:[Unit 5 Post-Test 5]],"Yes"))</f>
        <v/>
      </c>
      <c r="AX454" s="107" t="str">
        <f>IF(InTutoring[[#This Row],[Student Full Name]]=" ","",COUNTIF(InTutoring[[#This Row],[Unit 5 Assessment]:[Unit 6 Post-Test 5]],"Yes"))</f>
        <v/>
      </c>
      <c r="AY454" s="107" t="str">
        <f>IF(InTutoring[[#This Row],[Student Full Name]]=" ","",IF(InTutoring[[#This Row],[Unit 1 Weeks in Tutoring]]&gt;0,"Yes","No"))</f>
        <v/>
      </c>
      <c r="AZ454" s="107" t="str">
        <f>IF(InTutoring[[#This Row],[Student Full Name]]=" ","",IF(InTutoring[[#This Row],[Unit 2 Weeks in Tutoring]]&gt;0,"Yes","No"))</f>
        <v/>
      </c>
      <c r="BA454" s="107" t="str">
        <f>IF(InTutoring[[#This Row],[Student Full Name]]=" ","",IF(InTutoring[[#This Row],[Unit 3 Weeks in Tutoring]]&gt;0,"Yes","No"))</f>
        <v/>
      </c>
      <c r="BB454" s="107" t="str">
        <f>IF(InTutoring[[#This Row],[Student Full Name]]=" ","",IF(InTutoring[[#This Row],[Unit 4 Weeks in Tutoring]]&gt;0,"Yes","No"))</f>
        <v/>
      </c>
      <c r="BC454" s="107" t="str">
        <f>IF(InTutoring[[#This Row],[Student Full Name]]=" ","",IF(InTutoring[[#This Row],[Unit 5 Weeks in Tutoring]]&gt;0,"Yes","No"))</f>
        <v/>
      </c>
      <c r="BD454" s="107" t="str">
        <f>IF(InTutoring[[#This Row],[Student Full Name]]=" ","",IF(InTutoring[[#This Row],[Unit 6 Weeks in Tutoring]]&gt;0,"Yes","No"))</f>
        <v/>
      </c>
      <c r="BE45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5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5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5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5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5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5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54" s="107" t="str">
        <f>IF(InTutoring[[#This Row],[Student Full Name]]=" ","",IF(COUNTIF(InTutoring[[#This Row],[Unit 1 Needed Tutoring]:[Unit 6 Needed Tutoring]],"Yes")&gt;0,"Yes","No"))</f>
        <v/>
      </c>
      <c r="BM45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5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55" spans="1:66" ht="14.25" x14ac:dyDescent="0.2">
      <c r="A455" s="40" t="str">
        <f>StudentInfo[[#This Row],[Student Full Name]]</f>
        <v xml:space="preserve"> </v>
      </c>
      <c r="B45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5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Benchmark]]&lt;=Settings!F459),"Yes","No"))))</f>
        <v/>
      </c>
      <c r="D45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5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5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5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5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5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5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5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5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5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5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5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5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5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5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5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5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5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5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5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5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5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5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5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5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5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5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5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5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5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5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5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5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5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5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5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5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5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5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5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5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55" s="107" t="str">
        <f>IF(InTutoring[[#This Row],[Student Full Name]]=" ","",COUNTIF(InTutoring[[#This Row],[BOY Benchmark]:[Unit 1 Post-Test 5]],"Yes"))</f>
        <v/>
      </c>
      <c r="AT455" s="107" t="str">
        <f>IF(InTutoring[[#This Row],[Student Full Name]]=" ","",COUNTIF(InTutoring[[#This Row],[Unit 1 Assessment]:[Unit 2 Post-Test 5]],"Yes"))</f>
        <v/>
      </c>
      <c r="AU455" s="107" t="str">
        <f>IF(InTutoring[[#This Row],[Student Full Name]]=" ","",COUNTIF(InTutoring[[#This Row],[Unit 2 Assessment]:[Unit 3 Post-Test 5]],"Yes"))</f>
        <v/>
      </c>
      <c r="AV455" s="107" t="str">
        <f>IF(InTutoring[[#This Row],[Student Full Name]]=" ","",COUNTIF(InTutoring[[#This Row],[Unit 3 Assessment]:[Unit 4 Post-Test 5]],"Yes"))</f>
        <v/>
      </c>
      <c r="AW455" s="107" t="str">
        <f>IF(InTutoring[[#This Row],[Student Full Name]]=" ","",COUNTIF(InTutoring[[#This Row],[Unit 4 Assessment]:[Unit 5 Post-Test 5]],"Yes"))</f>
        <v/>
      </c>
      <c r="AX455" s="107" t="str">
        <f>IF(InTutoring[[#This Row],[Student Full Name]]=" ","",COUNTIF(InTutoring[[#This Row],[Unit 5 Assessment]:[Unit 6 Post-Test 5]],"Yes"))</f>
        <v/>
      </c>
      <c r="AY455" s="107" t="str">
        <f>IF(InTutoring[[#This Row],[Student Full Name]]=" ","",IF(InTutoring[[#This Row],[Unit 1 Weeks in Tutoring]]&gt;0,"Yes","No"))</f>
        <v/>
      </c>
      <c r="AZ455" s="107" t="str">
        <f>IF(InTutoring[[#This Row],[Student Full Name]]=" ","",IF(InTutoring[[#This Row],[Unit 2 Weeks in Tutoring]]&gt;0,"Yes","No"))</f>
        <v/>
      </c>
      <c r="BA455" s="107" t="str">
        <f>IF(InTutoring[[#This Row],[Student Full Name]]=" ","",IF(InTutoring[[#This Row],[Unit 3 Weeks in Tutoring]]&gt;0,"Yes","No"))</f>
        <v/>
      </c>
      <c r="BB455" s="107" t="str">
        <f>IF(InTutoring[[#This Row],[Student Full Name]]=" ","",IF(InTutoring[[#This Row],[Unit 4 Weeks in Tutoring]]&gt;0,"Yes","No"))</f>
        <v/>
      </c>
      <c r="BC455" s="107" t="str">
        <f>IF(InTutoring[[#This Row],[Student Full Name]]=" ","",IF(InTutoring[[#This Row],[Unit 5 Weeks in Tutoring]]&gt;0,"Yes","No"))</f>
        <v/>
      </c>
      <c r="BD455" s="107" t="str">
        <f>IF(InTutoring[[#This Row],[Student Full Name]]=" ","",IF(InTutoring[[#This Row],[Unit 6 Weeks in Tutoring]]&gt;0,"Yes","No"))</f>
        <v/>
      </c>
      <c r="BE45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5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5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5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5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5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5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55" s="107" t="str">
        <f>IF(InTutoring[[#This Row],[Student Full Name]]=" ","",IF(COUNTIF(InTutoring[[#This Row],[Unit 1 Needed Tutoring]:[Unit 6 Needed Tutoring]],"Yes")&gt;0,"Yes","No"))</f>
        <v/>
      </c>
      <c r="BM45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5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56" spans="1:66" ht="14.25" x14ac:dyDescent="0.2">
      <c r="A456" s="40" t="str">
        <f>StudentInfo[[#This Row],[Student Full Name]]</f>
        <v xml:space="preserve"> </v>
      </c>
      <c r="B45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5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Benchmark]]&lt;=Settings!F460),"Yes","No"))))</f>
        <v/>
      </c>
      <c r="D45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5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5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5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5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5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5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5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5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5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5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5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5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5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5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5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5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5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5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5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5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5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5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5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5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5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5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5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5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5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5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5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5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5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5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5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5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5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5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5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5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56" s="107" t="str">
        <f>IF(InTutoring[[#This Row],[Student Full Name]]=" ","",COUNTIF(InTutoring[[#This Row],[BOY Benchmark]:[Unit 1 Post-Test 5]],"Yes"))</f>
        <v/>
      </c>
      <c r="AT456" s="107" t="str">
        <f>IF(InTutoring[[#This Row],[Student Full Name]]=" ","",COUNTIF(InTutoring[[#This Row],[Unit 1 Assessment]:[Unit 2 Post-Test 5]],"Yes"))</f>
        <v/>
      </c>
      <c r="AU456" s="107" t="str">
        <f>IF(InTutoring[[#This Row],[Student Full Name]]=" ","",COUNTIF(InTutoring[[#This Row],[Unit 2 Assessment]:[Unit 3 Post-Test 5]],"Yes"))</f>
        <v/>
      </c>
      <c r="AV456" s="107" t="str">
        <f>IF(InTutoring[[#This Row],[Student Full Name]]=" ","",COUNTIF(InTutoring[[#This Row],[Unit 3 Assessment]:[Unit 4 Post-Test 5]],"Yes"))</f>
        <v/>
      </c>
      <c r="AW456" s="107" t="str">
        <f>IF(InTutoring[[#This Row],[Student Full Name]]=" ","",COUNTIF(InTutoring[[#This Row],[Unit 4 Assessment]:[Unit 5 Post-Test 5]],"Yes"))</f>
        <v/>
      </c>
      <c r="AX456" s="107" t="str">
        <f>IF(InTutoring[[#This Row],[Student Full Name]]=" ","",COUNTIF(InTutoring[[#This Row],[Unit 5 Assessment]:[Unit 6 Post-Test 5]],"Yes"))</f>
        <v/>
      </c>
      <c r="AY456" s="107" t="str">
        <f>IF(InTutoring[[#This Row],[Student Full Name]]=" ","",IF(InTutoring[[#This Row],[Unit 1 Weeks in Tutoring]]&gt;0,"Yes","No"))</f>
        <v/>
      </c>
      <c r="AZ456" s="107" t="str">
        <f>IF(InTutoring[[#This Row],[Student Full Name]]=" ","",IF(InTutoring[[#This Row],[Unit 2 Weeks in Tutoring]]&gt;0,"Yes","No"))</f>
        <v/>
      </c>
      <c r="BA456" s="107" t="str">
        <f>IF(InTutoring[[#This Row],[Student Full Name]]=" ","",IF(InTutoring[[#This Row],[Unit 3 Weeks in Tutoring]]&gt;0,"Yes","No"))</f>
        <v/>
      </c>
      <c r="BB456" s="107" t="str">
        <f>IF(InTutoring[[#This Row],[Student Full Name]]=" ","",IF(InTutoring[[#This Row],[Unit 4 Weeks in Tutoring]]&gt;0,"Yes","No"))</f>
        <v/>
      </c>
      <c r="BC456" s="107" t="str">
        <f>IF(InTutoring[[#This Row],[Student Full Name]]=" ","",IF(InTutoring[[#This Row],[Unit 5 Weeks in Tutoring]]&gt;0,"Yes","No"))</f>
        <v/>
      </c>
      <c r="BD456" s="107" t="str">
        <f>IF(InTutoring[[#This Row],[Student Full Name]]=" ","",IF(InTutoring[[#This Row],[Unit 6 Weeks in Tutoring]]&gt;0,"Yes","No"))</f>
        <v/>
      </c>
      <c r="BE45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5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5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5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5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5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5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56" s="107" t="str">
        <f>IF(InTutoring[[#This Row],[Student Full Name]]=" ","",IF(COUNTIF(InTutoring[[#This Row],[Unit 1 Needed Tutoring]:[Unit 6 Needed Tutoring]],"Yes")&gt;0,"Yes","No"))</f>
        <v/>
      </c>
      <c r="BM45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5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57" spans="1:66" ht="14.25" x14ac:dyDescent="0.2">
      <c r="A457" s="40" t="str">
        <f>StudentInfo[[#This Row],[Student Full Name]]</f>
        <v xml:space="preserve"> </v>
      </c>
      <c r="B45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5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Benchmark]]&lt;=Settings!F461),"Yes","No"))))</f>
        <v/>
      </c>
      <c r="D45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5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5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5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5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5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5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5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5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5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5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5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5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5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5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5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5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5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5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5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5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5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5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5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5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5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5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5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5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5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5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5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5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5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5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5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5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5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5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5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5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57" s="107" t="str">
        <f>IF(InTutoring[[#This Row],[Student Full Name]]=" ","",COUNTIF(InTutoring[[#This Row],[BOY Benchmark]:[Unit 1 Post-Test 5]],"Yes"))</f>
        <v/>
      </c>
      <c r="AT457" s="107" t="str">
        <f>IF(InTutoring[[#This Row],[Student Full Name]]=" ","",COUNTIF(InTutoring[[#This Row],[Unit 1 Assessment]:[Unit 2 Post-Test 5]],"Yes"))</f>
        <v/>
      </c>
      <c r="AU457" s="107" t="str">
        <f>IF(InTutoring[[#This Row],[Student Full Name]]=" ","",COUNTIF(InTutoring[[#This Row],[Unit 2 Assessment]:[Unit 3 Post-Test 5]],"Yes"))</f>
        <v/>
      </c>
      <c r="AV457" s="107" t="str">
        <f>IF(InTutoring[[#This Row],[Student Full Name]]=" ","",COUNTIF(InTutoring[[#This Row],[Unit 3 Assessment]:[Unit 4 Post-Test 5]],"Yes"))</f>
        <v/>
      </c>
      <c r="AW457" s="107" t="str">
        <f>IF(InTutoring[[#This Row],[Student Full Name]]=" ","",COUNTIF(InTutoring[[#This Row],[Unit 4 Assessment]:[Unit 5 Post-Test 5]],"Yes"))</f>
        <v/>
      </c>
      <c r="AX457" s="107" t="str">
        <f>IF(InTutoring[[#This Row],[Student Full Name]]=" ","",COUNTIF(InTutoring[[#This Row],[Unit 5 Assessment]:[Unit 6 Post-Test 5]],"Yes"))</f>
        <v/>
      </c>
      <c r="AY457" s="107" t="str">
        <f>IF(InTutoring[[#This Row],[Student Full Name]]=" ","",IF(InTutoring[[#This Row],[Unit 1 Weeks in Tutoring]]&gt;0,"Yes","No"))</f>
        <v/>
      </c>
      <c r="AZ457" s="107" t="str">
        <f>IF(InTutoring[[#This Row],[Student Full Name]]=" ","",IF(InTutoring[[#This Row],[Unit 2 Weeks in Tutoring]]&gt;0,"Yes","No"))</f>
        <v/>
      </c>
      <c r="BA457" s="107" t="str">
        <f>IF(InTutoring[[#This Row],[Student Full Name]]=" ","",IF(InTutoring[[#This Row],[Unit 3 Weeks in Tutoring]]&gt;0,"Yes","No"))</f>
        <v/>
      </c>
      <c r="BB457" s="107" t="str">
        <f>IF(InTutoring[[#This Row],[Student Full Name]]=" ","",IF(InTutoring[[#This Row],[Unit 4 Weeks in Tutoring]]&gt;0,"Yes","No"))</f>
        <v/>
      </c>
      <c r="BC457" s="107" t="str">
        <f>IF(InTutoring[[#This Row],[Student Full Name]]=" ","",IF(InTutoring[[#This Row],[Unit 5 Weeks in Tutoring]]&gt;0,"Yes","No"))</f>
        <v/>
      </c>
      <c r="BD457" s="107" t="str">
        <f>IF(InTutoring[[#This Row],[Student Full Name]]=" ","",IF(InTutoring[[#This Row],[Unit 6 Weeks in Tutoring]]&gt;0,"Yes","No"))</f>
        <v/>
      </c>
      <c r="BE45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5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5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5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5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5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5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57" s="107" t="str">
        <f>IF(InTutoring[[#This Row],[Student Full Name]]=" ","",IF(COUNTIF(InTutoring[[#This Row],[Unit 1 Needed Tutoring]:[Unit 6 Needed Tutoring]],"Yes")&gt;0,"Yes","No"))</f>
        <v/>
      </c>
      <c r="BM45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5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58" spans="1:66" ht="14.25" x14ac:dyDescent="0.2">
      <c r="A458" s="40" t="str">
        <f>StudentInfo[[#This Row],[Student Full Name]]</f>
        <v xml:space="preserve"> </v>
      </c>
      <c r="B45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5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Benchmark]]&lt;=Settings!F462),"Yes","No"))))</f>
        <v/>
      </c>
      <c r="D45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5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5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5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5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5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5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5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5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5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5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5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5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5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5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5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5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5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5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5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5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5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5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5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5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5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5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5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5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5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5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5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5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5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5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5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5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5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5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5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5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58" s="107" t="str">
        <f>IF(InTutoring[[#This Row],[Student Full Name]]=" ","",COUNTIF(InTutoring[[#This Row],[BOY Benchmark]:[Unit 1 Post-Test 5]],"Yes"))</f>
        <v/>
      </c>
      <c r="AT458" s="107" t="str">
        <f>IF(InTutoring[[#This Row],[Student Full Name]]=" ","",COUNTIF(InTutoring[[#This Row],[Unit 1 Assessment]:[Unit 2 Post-Test 5]],"Yes"))</f>
        <v/>
      </c>
      <c r="AU458" s="107" t="str">
        <f>IF(InTutoring[[#This Row],[Student Full Name]]=" ","",COUNTIF(InTutoring[[#This Row],[Unit 2 Assessment]:[Unit 3 Post-Test 5]],"Yes"))</f>
        <v/>
      </c>
      <c r="AV458" s="107" t="str">
        <f>IF(InTutoring[[#This Row],[Student Full Name]]=" ","",COUNTIF(InTutoring[[#This Row],[Unit 3 Assessment]:[Unit 4 Post-Test 5]],"Yes"))</f>
        <v/>
      </c>
      <c r="AW458" s="107" t="str">
        <f>IF(InTutoring[[#This Row],[Student Full Name]]=" ","",COUNTIF(InTutoring[[#This Row],[Unit 4 Assessment]:[Unit 5 Post-Test 5]],"Yes"))</f>
        <v/>
      </c>
      <c r="AX458" s="107" t="str">
        <f>IF(InTutoring[[#This Row],[Student Full Name]]=" ","",COUNTIF(InTutoring[[#This Row],[Unit 5 Assessment]:[Unit 6 Post-Test 5]],"Yes"))</f>
        <v/>
      </c>
      <c r="AY458" s="107" t="str">
        <f>IF(InTutoring[[#This Row],[Student Full Name]]=" ","",IF(InTutoring[[#This Row],[Unit 1 Weeks in Tutoring]]&gt;0,"Yes","No"))</f>
        <v/>
      </c>
      <c r="AZ458" s="107" t="str">
        <f>IF(InTutoring[[#This Row],[Student Full Name]]=" ","",IF(InTutoring[[#This Row],[Unit 2 Weeks in Tutoring]]&gt;0,"Yes","No"))</f>
        <v/>
      </c>
      <c r="BA458" s="107" t="str">
        <f>IF(InTutoring[[#This Row],[Student Full Name]]=" ","",IF(InTutoring[[#This Row],[Unit 3 Weeks in Tutoring]]&gt;0,"Yes","No"))</f>
        <v/>
      </c>
      <c r="BB458" s="107" t="str">
        <f>IF(InTutoring[[#This Row],[Student Full Name]]=" ","",IF(InTutoring[[#This Row],[Unit 4 Weeks in Tutoring]]&gt;0,"Yes","No"))</f>
        <v/>
      </c>
      <c r="BC458" s="107" t="str">
        <f>IF(InTutoring[[#This Row],[Student Full Name]]=" ","",IF(InTutoring[[#This Row],[Unit 5 Weeks in Tutoring]]&gt;0,"Yes","No"))</f>
        <v/>
      </c>
      <c r="BD458" s="107" t="str">
        <f>IF(InTutoring[[#This Row],[Student Full Name]]=" ","",IF(InTutoring[[#This Row],[Unit 6 Weeks in Tutoring]]&gt;0,"Yes","No"))</f>
        <v/>
      </c>
      <c r="BE45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5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5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5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5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5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5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58" s="107" t="str">
        <f>IF(InTutoring[[#This Row],[Student Full Name]]=" ","",IF(COUNTIF(InTutoring[[#This Row],[Unit 1 Needed Tutoring]:[Unit 6 Needed Tutoring]],"Yes")&gt;0,"Yes","No"))</f>
        <v/>
      </c>
      <c r="BM45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5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59" spans="1:66" ht="14.25" x14ac:dyDescent="0.2">
      <c r="A459" s="40" t="str">
        <f>StudentInfo[[#This Row],[Student Full Name]]</f>
        <v xml:space="preserve"> </v>
      </c>
      <c r="B45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5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Benchmark]]&lt;=Settings!F463),"Yes","No"))))</f>
        <v/>
      </c>
      <c r="D45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5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5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5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5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5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5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5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5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5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5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5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5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5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5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5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5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5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5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5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5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5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5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5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5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5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5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5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5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5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5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5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5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5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5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5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5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5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5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5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5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59" s="107" t="str">
        <f>IF(InTutoring[[#This Row],[Student Full Name]]=" ","",COUNTIF(InTutoring[[#This Row],[BOY Benchmark]:[Unit 1 Post-Test 5]],"Yes"))</f>
        <v/>
      </c>
      <c r="AT459" s="107" t="str">
        <f>IF(InTutoring[[#This Row],[Student Full Name]]=" ","",COUNTIF(InTutoring[[#This Row],[Unit 1 Assessment]:[Unit 2 Post-Test 5]],"Yes"))</f>
        <v/>
      </c>
      <c r="AU459" s="107" t="str">
        <f>IF(InTutoring[[#This Row],[Student Full Name]]=" ","",COUNTIF(InTutoring[[#This Row],[Unit 2 Assessment]:[Unit 3 Post-Test 5]],"Yes"))</f>
        <v/>
      </c>
      <c r="AV459" s="107" t="str">
        <f>IF(InTutoring[[#This Row],[Student Full Name]]=" ","",COUNTIF(InTutoring[[#This Row],[Unit 3 Assessment]:[Unit 4 Post-Test 5]],"Yes"))</f>
        <v/>
      </c>
      <c r="AW459" s="107" t="str">
        <f>IF(InTutoring[[#This Row],[Student Full Name]]=" ","",COUNTIF(InTutoring[[#This Row],[Unit 4 Assessment]:[Unit 5 Post-Test 5]],"Yes"))</f>
        <v/>
      </c>
      <c r="AX459" s="107" t="str">
        <f>IF(InTutoring[[#This Row],[Student Full Name]]=" ","",COUNTIF(InTutoring[[#This Row],[Unit 5 Assessment]:[Unit 6 Post-Test 5]],"Yes"))</f>
        <v/>
      </c>
      <c r="AY459" s="107" t="str">
        <f>IF(InTutoring[[#This Row],[Student Full Name]]=" ","",IF(InTutoring[[#This Row],[Unit 1 Weeks in Tutoring]]&gt;0,"Yes","No"))</f>
        <v/>
      </c>
      <c r="AZ459" s="107" t="str">
        <f>IF(InTutoring[[#This Row],[Student Full Name]]=" ","",IF(InTutoring[[#This Row],[Unit 2 Weeks in Tutoring]]&gt;0,"Yes","No"))</f>
        <v/>
      </c>
      <c r="BA459" s="107" t="str">
        <f>IF(InTutoring[[#This Row],[Student Full Name]]=" ","",IF(InTutoring[[#This Row],[Unit 3 Weeks in Tutoring]]&gt;0,"Yes","No"))</f>
        <v/>
      </c>
      <c r="BB459" s="107" t="str">
        <f>IF(InTutoring[[#This Row],[Student Full Name]]=" ","",IF(InTutoring[[#This Row],[Unit 4 Weeks in Tutoring]]&gt;0,"Yes","No"))</f>
        <v/>
      </c>
      <c r="BC459" s="107" t="str">
        <f>IF(InTutoring[[#This Row],[Student Full Name]]=" ","",IF(InTutoring[[#This Row],[Unit 5 Weeks in Tutoring]]&gt;0,"Yes","No"))</f>
        <v/>
      </c>
      <c r="BD459" s="107" t="str">
        <f>IF(InTutoring[[#This Row],[Student Full Name]]=" ","",IF(InTutoring[[#This Row],[Unit 6 Weeks in Tutoring]]&gt;0,"Yes","No"))</f>
        <v/>
      </c>
      <c r="BE45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5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5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5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5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5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5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59" s="107" t="str">
        <f>IF(InTutoring[[#This Row],[Student Full Name]]=" ","",IF(COUNTIF(InTutoring[[#This Row],[Unit 1 Needed Tutoring]:[Unit 6 Needed Tutoring]],"Yes")&gt;0,"Yes","No"))</f>
        <v/>
      </c>
      <c r="BM45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5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60" spans="1:66" ht="14.25" x14ac:dyDescent="0.2">
      <c r="A460" s="40" t="str">
        <f>StudentInfo[[#This Row],[Student Full Name]]</f>
        <v xml:space="preserve"> </v>
      </c>
      <c r="B46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6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Benchmark]]&lt;=Settings!F464),"Yes","No"))))</f>
        <v/>
      </c>
      <c r="D46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6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6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6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6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6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6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6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6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6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6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6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6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6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6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6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6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6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6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6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6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6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6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6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6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6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6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6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6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6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6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6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6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6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6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6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6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6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6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6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6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60" s="107" t="str">
        <f>IF(InTutoring[[#This Row],[Student Full Name]]=" ","",COUNTIF(InTutoring[[#This Row],[BOY Benchmark]:[Unit 1 Post-Test 5]],"Yes"))</f>
        <v/>
      </c>
      <c r="AT460" s="107" t="str">
        <f>IF(InTutoring[[#This Row],[Student Full Name]]=" ","",COUNTIF(InTutoring[[#This Row],[Unit 1 Assessment]:[Unit 2 Post-Test 5]],"Yes"))</f>
        <v/>
      </c>
      <c r="AU460" s="107" t="str">
        <f>IF(InTutoring[[#This Row],[Student Full Name]]=" ","",COUNTIF(InTutoring[[#This Row],[Unit 2 Assessment]:[Unit 3 Post-Test 5]],"Yes"))</f>
        <v/>
      </c>
      <c r="AV460" s="107" t="str">
        <f>IF(InTutoring[[#This Row],[Student Full Name]]=" ","",COUNTIF(InTutoring[[#This Row],[Unit 3 Assessment]:[Unit 4 Post-Test 5]],"Yes"))</f>
        <v/>
      </c>
      <c r="AW460" s="107" t="str">
        <f>IF(InTutoring[[#This Row],[Student Full Name]]=" ","",COUNTIF(InTutoring[[#This Row],[Unit 4 Assessment]:[Unit 5 Post-Test 5]],"Yes"))</f>
        <v/>
      </c>
      <c r="AX460" s="107" t="str">
        <f>IF(InTutoring[[#This Row],[Student Full Name]]=" ","",COUNTIF(InTutoring[[#This Row],[Unit 5 Assessment]:[Unit 6 Post-Test 5]],"Yes"))</f>
        <v/>
      </c>
      <c r="AY460" s="107" t="str">
        <f>IF(InTutoring[[#This Row],[Student Full Name]]=" ","",IF(InTutoring[[#This Row],[Unit 1 Weeks in Tutoring]]&gt;0,"Yes","No"))</f>
        <v/>
      </c>
      <c r="AZ460" s="107" t="str">
        <f>IF(InTutoring[[#This Row],[Student Full Name]]=" ","",IF(InTutoring[[#This Row],[Unit 2 Weeks in Tutoring]]&gt;0,"Yes","No"))</f>
        <v/>
      </c>
      <c r="BA460" s="107" t="str">
        <f>IF(InTutoring[[#This Row],[Student Full Name]]=" ","",IF(InTutoring[[#This Row],[Unit 3 Weeks in Tutoring]]&gt;0,"Yes","No"))</f>
        <v/>
      </c>
      <c r="BB460" s="107" t="str">
        <f>IF(InTutoring[[#This Row],[Student Full Name]]=" ","",IF(InTutoring[[#This Row],[Unit 4 Weeks in Tutoring]]&gt;0,"Yes","No"))</f>
        <v/>
      </c>
      <c r="BC460" s="107" t="str">
        <f>IF(InTutoring[[#This Row],[Student Full Name]]=" ","",IF(InTutoring[[#This Row],[Unit 5 Weeks in Tutoring]]&gt;0,"Yes","No"))</f>
        <v/>
      </c>
      <c r="BD460" s="107" t="str">
        <f>IF(InTutoring[[#This Row],[Student Full Name]]=" ","",IF(InTutoring[[#This Row],[Unit 6 Weeks in Tutoring]]&gt;0,"Yes","No"))</f>
        <v/>
      </c>
      <c r="BE46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6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6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6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6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6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6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60" s="107" t="str">
        <f>IF(InTutoring[[#This Row],[Student Full Name]]=" ","",IF(COUNTIF(InTutoring[[#This Row],[Unit 1 Needed Tutoring]:[Unit 6 Needed Tutoring]],"Yes")&gt;0,"Yes","No"))</f>
        <v/>
      </c>
      <c r="BM46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6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61" spans="1:66" ht="14.25" x14ac:dyDescent="0.2">
      <c r="A461" s="40" t="str">
        <f>StudentInfo[[#This Row],[Student Full Name]]</f>
        <v xml:space="preserve"> </v>
      </c>
      <c r="B46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6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Benchmark]]&lt;=Settings!F465),"Yes","No"))))</f>
        <v/>
      </c>
      <c r="D46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6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6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6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6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6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6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6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6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6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6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6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6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6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6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6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6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6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6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6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6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6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6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6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6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6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6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6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6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6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6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6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6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6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6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6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6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6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6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6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6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61" s="107" t="str">
        <f>IF(InTutoring[[#This Row],[Student Full Name]]=" ","",COUNTIF(InTutoring[[#This Row],[BOY Benchmark]:[Unit 1 Post-Test 5]],"Yes"))</f>
        <v/>
      </c>
      <c r="AT461" s="107" t="str">
        <f>IF(InTutoring[[#This Row],[Student Full Name]]=" ","",COUNTIF(InTutoring[[#This Row],[Unit 1 Assessment]:[Unit 2 Post-Test 5]],"Yes"))</f>
        <v/>
      </c>
      <c r="AU461" s="107" t="str">
        <f>IF(InTutoring[[#This Row],[Student Full Name]]=" ","",COUNTIF(InTutoring[[#This Row],[Unit 2 Assessment]:[Unit 3 Post-Test 5]],"Yes"))</f>
        <v/>
      </c>
      <c r="AV461" s="107" t="str">
        <f>IF(InTutoring[[#This Row],[Student Full Name]]=" ","",COUNTIF(InTutoring[[#This Row],[Unit 3 Assessment]:[Unit 4 Post-Test 5]],"Yes"))</f>
        <v/>
      </c>
      <c r="AW461" s="107" t="str">
        <f>IF(InTutoring[[#This Row],[Student Full Name]]=" ","",COUNTIF(InTutoring[[#This Row],[Unit 4 Assessment]:[Unit 5 Post-Test 5]],"Yes"))</f>
        <v/>
      </c>
      <c r="AX461" s="107" t="str">
        <f>IF(InTutoring[[#This Row],[Student Full Name]]=" ","",COUNTIF(InTutoring[[#This Row],[Unit 5 Assessment]:[Unit 6 Post-Test 5]],"Yes"))</f>
        <v/>
      </c>
      <c r="AY461" s="107" t="str">
        <f>IF(InTutoring[[#This Row],[Student Full Name]]=" ","",IF(InTutoring[[#This Row],[Unit 1 Weeks in Tutoring]]&gt;0,"Yes","No"))</f>
        <v/>
      </c>
      <c r="AZ461" s="107" t="str">
        <f>IF(InTutoring[[#This Row],[Student Full Name]]=" ","",IF(InTutoring[[#This Row],[Unit 2 Weeks in Tutoring]]&gt;0,"Yes","No"))</f>
        <v/>
      </c>
      <c r="BA461" s="107" t="str">
        <f>IF(InTutoring[[#This Row],[Student Full Name]]=" ","",IF(InTutoring[[#This Row],[Unit 3 Weeks in Tutoring]]&gt;0,"Yes","No"))</f>
        <v/>
      </c>
      <c r="BB461" s="107" t="str">
        <f>IF(InTutoring[[#This Row],[Student Full Name]]=" ","",IF(InTutoring[[#This Row],[Unit 4 Weeks in Tutoring]]&gt;0,"Yes","No"))</f>
        <v/>
      </c>
      <c r="BC461" s="107" t="str">
        <f>IF(InTutoring[[#This Row],[Student Full Name]]=" ","",IF(InTutoring[[#This Row],[Unit 5 Weeks in Tutoring]]&gt;0,"Yes","No"))</f>
        <v/>
      </c>
      <c r="BD461" s="107" t="str">
        <f>IF(InTutoring[[#This Row],[Student Full Name]]=" ","",IF(InTutoring[[#This Row],[Unit 6 Weeks in Tutoring]]&gt;0,"Yes","No"))</f>
        <v/>
      </c>
      <c r="BE46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6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6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6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6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6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6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61" s="107" t="str">
        <f>IF(InTutoring[[#This Row],[Student Full Name]]=" ","",IF(COUNTIF(InTutoring[[#This Row],[Unit 1 Needed Tutoring]:[Unit 6 Needed Tutoring]],"Yes")&gt;0,"Yes","No"))</f>
        <v/>
      </c>
      <c r="BM46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6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62" spans="1:66" ht="14.25" x14ac:dyDescent="0.2">
      <c r="A462" s="40" t="str">
        <f>StudentInfo[[#This Row],[Student Full Name]]</f>
        <v xml:space="preserve"> </v>
      </c>
      <c r="B46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6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Benchmark]]&lt;=Settings!F466),"Yes","No"))))</f>
        <v/>
      </c>
      <c r="D46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6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6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6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6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6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6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6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6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6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6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6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6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6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6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6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6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6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6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6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6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6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6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6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6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6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6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6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6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6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6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6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6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6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6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6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6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6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6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6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6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62" s="107" t="str">
        <f>IF(InTutoring[[#This Row],[Student Full Name]]=" ","",COUNTIF(InTutoring[[#This Row],[BOY Benchmark]:[Unit 1 Post-Test 5]],"Yes"))</f>
        <v/>
      </c>
      <c r="AT462" s="107" t="str">
        <f>IF(InTutoring[[#This Row],[Student Full Name]]=" ","",COUNTIF(InTutoring[[#This Row],[Unit 1 Assessment]:[Unit 2 Post-Test 5]],"Yes"))</f>
        <v/>
      </c>
      <c r="AU462" s="107" t="str">
        <f>IF(InTutoring[[#This Row],[Student Full Name]]=" ","",COUNTIF(InTutoring[[#This Row],[Unit 2 Assessment]:[Unit 3 Post-Test 5]],"Yes"))</f>
        <v/>
      </c>
      <c r="AV462" s="107" t="str">
        <f>IF(InTutoring[[#This Row],[Student Full Name]]=" ","",COUNTIF(InTutoring[[#This Row],[Unit 3 Assessment]:[Unit 4 Post-Test 5]],"Yes"))</f>
        <v/>
      </c>
      <c r="AW462" s="107" t="str">
        <f>IF(InTutoring[[#This Row],[Student Full Name]]=" ","",COUNTIF(InTutoring[[#This Row],[Unit 4 Assessment]:[Unit 5 Post-Test 5]],"Yes"))</f>
        <v/>
      </c>
      <c r="AX462" s="107" t="str">
        <f>IF(InTutoring[[#This Row],[Student Full Name]]=" ","",COUNTIF(InTutoring[[#This Row],[Unit 5 Assessment]:[Unit 6 Post-Test 5]],"Yes"))</f>
        <v/>
      </c>
      <c r="AY462" s="107" t="str">
        <f>IF(InTutoring[[#This Row],[Student Full Name]]=" ","",IF(InTutoring[[#This Row],[Unit 1 Weeks in Tutoring]]&gt;0,"Yes","No"))</f>
        <v/>
      </c>
      <c r="AZ462" s="107" t="str">
        <f>IF(InTutoring[[#This Row],[Student Full Name]]=" ","",IF(InTutoring[[#This Row],[Unit 2 Weeks in Tutoring]]&gt;0,"Yes","No"))</f>
        <v/>
      </c>
      <c r="BA462" s="107" t="str">
        <f>IF(InTutoring[[#This Row],[Student Full Name]]=" ","",IF(InTutoring[[#This Row],[Unit 3 Weeks in Tutoring]]&gt;0,"Yes","No"))</f>
        <v/>
      </c>
      <c r="BB462" s="107" t="str">
        <f>IF(InTutoring[[#This Row],[Student Full Name]]=" ","",IF(InTutoring[[#This Row],[Unit 4 Weeks in Tutoring]]&gt;0,"Yes","No"))</f>
        <v/>
      </c>
      <c r="BC462" s="107" t="str">
        <f>IF(InTutoring[[#This Row],[Student Full Name]]=" ","",IF(InTutoring[[#This Row],[Unit 5 Weeks in Tutoring]]&gt;0,"Yes","No"))</f>
        <v/>
      </c>
      <c r="BD462" s="107" t="str">
        <f>IF(InTutoring[[#This Row],[Student Full Name]]=" ","",IF(InTutoring[[#This Row],[Unit 6 Weeks in Tutoring]]&gt;0,"Yes","No"))</f>
        <v/>
      </c>
      <c r="BE46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6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6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6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6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6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6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62" s="107" t="str">
        <f>IF(InTutoring[[#This Row],[Student Full Name]]=" ","",IF(COUNTIF(InTutoring[[#This Row],[Unit 1 Needed Tutoring]:[Unit 6 Needed Tutoring]],"Yes")&gt;0,"Yes","No"))</f>
        <v/>
      </c>
      <c r="BM46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6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63" spans="1:66" ht="14.25" x14ac:dyDescent="0.2">
      <c r="A463" s="40" t="str">
        <f>StudentInfo[[#This Row],[Student Full Name]]</f>
        <v xml:space="preserve"> </v>
      </c>
      <c r="B46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6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Benchmark]]&lt;=Settings!F467),"Yes","No"))))</f>
        <v/>
      </c>
      <c r="D46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6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6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6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6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6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6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6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6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6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6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6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6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6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6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6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6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6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6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6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6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6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6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6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6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6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6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6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6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6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6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6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6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6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6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6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6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6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6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6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6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63" s="107" t="str">
        <f>IF(InTutoring[[#This Row],[Student Full Name]]=" ","",COUNTIF(InTutoring[[#This Row],[BOY Benchmark]:[Unit 1 Post-Test 5]],"Yes"))</f>
        <v/>
      </c>
      <c r="AT463" s="107" t="str">
        <f>IF(InTutoring[[#This Row],[Student Full Name]]=" ","",COUNTIF(InTutoring[[#This Row],[Unit 1 Assessment]:[Unit 2 Post-Test 5]],"Yes"))</f>
        <v/>
      </c>
      <c r="AU463" s="107" t="str">
        <f>IF(InTutoring[[#This Row],[Student Full Name]]=" ","",COUNTIF(InTutoring[[#This Row],[Unit 2 Assessment]:[Unit 3 Post-Test 5]],"Yes"))</f>
        <v/>
      </c>
      <c r="AV463" s="107" t="str">
        <f>IF(InTutoring[[#This Row],[Student Full Name]]=" ","",COUNTIF(InTutoring[[#This Row],[Unit 3 Assessment]:[Unit 4 Post-Test 5]],"Yes"))</f>
        <v/>
      </c>
      <c r="AW463" s="107" t="str">
        <f>IF(InTutoring[[#This Row],[Student Full Name]]=" ","",COUNTIF(InTutoring[[#This Row],[Unit 4 Assessment]:[Unit 5 Post-Test 5]],"Yes"))</f>
        <v/>
      </c>
      <c r="AX463" s="107" t="str">
        <f>IF(InTutoring[[#This Row],[Student Full Name]]=" ","",COUNTIF(InTutoring[[#This Row],[Unit 5 Assessment]:[Unit 6 Post-Test 5]],"Yes"))</f>
        <v/>
      </c>
      <c r="AY463" s="107" t="str">
        <f>IF(InTutoring[[#This Row],[Student Full Name]]=" ","",IF(InTutoring[[#This Row],[Unit 1 Weeks in Tutoring]]&gt;0,"Yes","No"))</f>
        <v/>
      </c>
      <c r="AZ463" s="107" t="str">
        <f>IF(InTutoring[[#This Row],[Student Full Name]]=" ","",IF(InTutoring[[#This Row],[Unit 2 Weeks in Tutoring]]&gt;0,"Yes","No"))</f>
        <v/>
      </c>
      <c r="BA463" s="107" t="str">
        <f>IF(InTutoring[[#This Row],[Student Full Name]]=" ","",IF(InTutoring[[#This Row],[Unit 3 Weeks in Tutoring]]&gt;0,"Yes","No"))</f>
        <v/>
      </c>
      <c r="BB463" s="107" t="str">
        <f>IF(InTutoring[[#This Row],[Student Full Name]]=" ","",IF(InTutoring[[#This Row],[Unit 4 Weeks in Tutoring]]&gt;0,"Yes","No"))</f>
        <v/>
      </c>
      <c r="BC463" s="107" t="str">
        <f>IF(InTutoring[[#This Row],[Student Full Name]]=" ","",IF(InTutoring[[#This Row],[Unit 5 Weeks in Tutoring]]&gt;0,"Yes","No"))</f>
        <v/>
      </c>
      <c r="BD463" s="107" t="str">
        <f>IF(InTutoring[[#This Row],[Student Full Name]]=" ","",IF(InTutoring[[#This Row],[Unit 6 Weeks in Tutoring]]&gt;0,"Yes","No"))</f>
        <v/>
      </c>
      <c r="BE46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6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6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6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6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6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6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63" s="107" t="str">
        <f>IF(InTutoring[[#This Row],[Student Full Name]]=" ","",IF(COUNTIF(InTutoring[[#This Row],[Unit 1 Needed Tutoring]:[Unit 6 Needed Tutoring]],"Yes")&gt;0,"Yes","No"))</f>
        <v/>
      </c>
      <c r="BM46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6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64" spans="1:66" ht="14.25" x14ac:dyDescent="0.2">
      <c r="A464" s="40" t="str">
        <f>StudentInfo[[#This Row],[Student Full Name]]</f>
        <v xml:space="preserve"> </v>
      </c>
      <c r="B46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6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Benchmark]]&lt;=Settings!F468),"Yes","No"))))</f>
        <v/>
      </c>
      <c r="D46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6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6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6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6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6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6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6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6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6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6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6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6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6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6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6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6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6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6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6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6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6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6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6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6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6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6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6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6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6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6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6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6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6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6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6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6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6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6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6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6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64" s="107" t="str">
        <f>IF(InTutoring[[#This Row],[Student Full Name]]=" ","",COUNTIF(InTutoring[[#This Row],[BOY Benchmark]:[Unit 1 Post-Test 5]],"Yes"))</f>
        <v/>
      </c>
      <c r="AT464" s="107" t="str">
        <f>IF(InTutoring[[#This Row],[Student Full Name]]=" ","",COUNTIF(InTutoring[[#This Row],[Unit 1 Assessment]:[Unit 2 Post-Test 5]],"Yes"))</f>
        <v/>
      </c>
      <c r="AU464" s="107" t="str">
        <f>IF(InTutoring[[#This Row],[Student Full Name]]=" ","",COUNTIF(InTutoring[[#This Row],[Unit 2 Assessment]:[Unit 3 Post-Test 5]],"Yes"))</f>
        <v/>
      </c>
      <c r="AV464" s="107" t="str">
        <f>IF(InTutoring[[#This Row],[Student Full Name]]=" ","",COUNTIF(InTutoring[[#This Row],[Unit 3 Assessment]:[Unit 4 Post-Test 5]],"Yes"))</f>
        <v/>
      </c>
      <c r="AW464" s="107" t="str">
        <f>IF(InTutoring[[#This Row],[Student Full Name]]=" ","",COUNTIF(InTutoring[[#This Row],[Unit 4 Assessment]:[Unit 5 Post-Test 5]],"Yes"))</f>
        <v/>
      </c>
      <c r="AX464" s="107" t="str">
        <f>IF(InTutoring[[#This Row],[Student Full Name]]=" ","",COUNTIF(InTutoring[[#This Row],[Unit 5 Assessment]:[Unit 6 Post-Test 5]],"Yes"))</f>
        <v/>
      </c>
      <c r="AY464" s="107" t="str">
        <f>IF(InTutoring[[#This Row],[Student Full Name]]=" ","",IF(InTutoring[[#This Row],[Unit 1 Weeks in Tutoring]]&gt;0,"Yes","No"))</f>
        <v/>
      </c>
      <c r="AZ464" s="107" t="str">
        <f>IF(InTutoring[[#This Row],[Student Full Name]]=" ","",IF(InTutoring[[#This Row],[Unit 2 Weeks in Tutoring]]&gt;0,"Yes","No"))</f>
        <v/>
      </c>
      <c r="BA464" s="107" t="str">
        <f>IF(InTutoring[[#This Row],[Student Full Name]]=" ","",IF(InTutoring[[#This Row],[Unit 3 Weeks in Tutoring]]&gt;0,"Yes","No"))</f>
        <v/>
      </c>
      <c r="BB464" s="107" t="str">
        <f>IF(InTutoring[[#This Row],[Student Full Name]]=" ","",IF(InTutoring[[#This Row],[Unit 4 Weeks in Tutoring]]&gt;0,"Yes","No"))</f>
        <v/>
      </c>
      <c r="BC464" s="107" t="str">
        <f>IF(InTutoring[[#This Row],[Student Full Name]]=" ","",IF(InTutoring[[#This Row],[Unit 5 Weeks in Tutoring]]&gt;0,"Yes","No"))</f>
        <v/>
      </c>
      <c r="BD464" s="107" t="str">
        <f>IF(InTutoring[[#This Row],[Student Full Name]]=" ","",IF(InTutoring[[#This Row],[Unit 6 Weeks in Tutoring]]&gt;0,"Yes","No"))</f>
        <v/>
      </c>
      <c r="BE46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6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6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6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6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6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6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64" s="107" t="str">
        <f>IF(InTutoring[[#This Row],[Student Full Name]]=" ","",IF(COUNTIF(InTutoring[[#This Row],[Unit 1 Needed Tutoring]:[Unit 6 Needed Tutoring]],"Yes")&gt;0,"Yes","No"))</f>
        <v/>
      </c>
      <c r="BM46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6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65" spans="1:66" ht="14.25" x14ac:dyDescent="0.2">
      <c r="A465" s="40" t="str">
        <f>StudentInfo[[#This Row],[Student Full Name]]</f>
        <v xml:space="preserve"> </v>
      </c>
      <c r="B46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6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Benchmark]]&lt;=Settings!F469),"Yes","No"))))</f>
        <v/>
      </c>
      <c r="D46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6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6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6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6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6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6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6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6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6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6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6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6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6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6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6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6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6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6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6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6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6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6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6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6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6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6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6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6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6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6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6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6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6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6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6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6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6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6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6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6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65" s="107" t="str">
        <f>IF(InTutoring[[#This Row],[Student Full Name]]=" ","",COUNTIF(InTutoring[[#This Row],[BOY Benchmark]:[Unit 1 Post-Test 5]],"Yes"))</f>
        <v/>
      </c>
      <c r="AT465" s="107" t="str">
        <f>IF(InTutoring[[#This Row],[Student Full Name]]=" ","",COUNTIF(InTutoring[[#This Row],[Unit 1 Assessment]:[Unit 2 Post-Test 5]],"Yes"))</f>
        <v/>
      </c>
      <c r="AU465" s="107" t="str">
        <f>IF(InTutoring[[#This Row],[Student Full Name]]=" ","",COUNTIF(InTutoring[[#This Row],[Unit 2 Assessment]:[Unit 3 Post-Test 5]],"Yes"))</f>
        <v/>
      </c>
      <c r="AV465" s="107" t="str">
        <f>IF(InTutoring[[#This Row],[Student Full Name]]=" ","",COUNTIF(InTutoring[[#This Row],[Unit 3 Assessment]:[Unit 4 Post-Test 5]],"Yes"))</f>
        <v/>
      </c>
      <c r="AW465" s="107" t="str">
        <f>IF(InTutoring[[#This Row],[Student Full Name]]=" ","",COUNTIF(InTutoring[[#This Row],[Unit 4 Assessment]:[Unit 5 Post-Test 5]],"Yes"))</f>
        <v/>
      </c>
      <c r="AX465" s="107" t="str">
        <f>IF(InTutoring[[#This Row],[Student Full Name]]=" ","",COUNTIF(InTutoring[[#This Row],[Unit 5 Assessment]:[Unit 6 Post-Test 5]],"Yes"))</f>
        <v/>
      </c>
      <c r="AY465" s="107" t="str">
        <f>IF(InTutoring[[#This Row],[Student Full Name]]=" ","",IF(InTutoring[[#This Row],[Unit 1 Weeks in Tutoring]]&gt;0,"Yes","No"))</f>
        <v/>
      </c>
      <c r="AZ465" s="107" t="str">
        <f>IF(InTutoring[[#This Row],[Student Full Name]]=" ","",IF(InTutoring[[#This Row],[Unit 2 Weeks in Tutoring]]&gt;0,"Yes","No"))</f>
        <v/>
      </c>
      <c r="BA465" s="107" t="str">
        <f>IF(InTutoring[[#This Row],[Student Full Name]]=" ","",IF(InTutoring[[#This Row],[Unit 3 Weeks in Tutoring]]&gt;0,"Yes","No"))</f>
        <v/>
      </c>
      <c r="BB465" s="107" t="str">
        <f>IF(InTutoring[[#This Row],[Student Full Name]]=" ","",IF(InTutoring[[#This Row],[Unit 4 Weeks in Tutoring]]&gt;0,"Yes","No"))</f>
        <v/>
      </c>
      <c r="BC465" s="107" t="str">
        <f>IF(InTutoring[[#This Row],[Student Full Name]]=" ","",IF(InTutoring[[#This Row],[Unit 5 Weeks in Tutoring]]&gt;0,"Yes","No"))</f>
        <v/>
      </c>
      <c r="BD465" s="107" t="str">
        <f>IF(InTutoring[[#This Row],[Student Full Name]]=" ","",IF(InTutoring[[#This Row],[Unit 6 Weeks in Tutoring]]&gt;0,"Yes","No"))</f>
        <v/>
      </c>
      <c r="BE46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6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6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6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6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6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6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65" s="107" t="str">
        <f>IF(InTutoring[[#This Row],[Student Full Name]]=" ","",IF(COUNTIF(InTutoring[[#This Row],[Unit 1 Needed Tutoring]:[Unit 6 Needed Tutoring]],"Yes")&gt;0,"Yes","No"))</f>
        <v/>
      </c>
      <c r="BM46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6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66" spans="1:66" ht="14.25" x14ac:dyDescent="0.2">
      <c r="A466" s="40" t="str">
        <f>StudentInfo[[#This Row],[Student Full Name]]</f>
        <v xml:space="preserve"> </v>
      </c>
      <c r="B46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6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Benchmark]]&lt;=Settings!F470),"Yes","No"))))</f>
        <v/>
      </c>
      <c r="D46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6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6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6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6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6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6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6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6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6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6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6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6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6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6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6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6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6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6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6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6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6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6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6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6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6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6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6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6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6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6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6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6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6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6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6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6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6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6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6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6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66" s="107" t="str">
        <f>IF(InTutoring[[#This Row],[Student Full Name]]=" ","",COUNTIF(InTutoring[[#This Row],[BOY Benchmark]:[Unit 1 Post-Test 5]],"Yes"))</f>
        <v/>
      </c>
      <c r="AT466" s="107" t="str">
        <f>IF(InTutoring[[#This Row],[Student Full Name]]=" ","",COUNTIF(InTutoring[[#This Row],[Unit 1 Assessment]:[Unit 2 Post-Test 5]],"Yes"))</f>
        <v/>
      </c>
      <c r="AU466" s="107" t="str">
        <f>IF(InTutoring[[#This Row],[Student Full Name]]=" ","",COUNTIF(InTutoring[[#This Row],[Unit 2 Assessment]:[Unit 3 Post-Test 5]],"Yes"))</f>
        <v/>
      </c>
      <c r="AV466" s="107" t="str">
        <f>IF(InTutoring[[#This Row],[Student Full Name]]=" ","",COUNTIF(InTutoring[[#This Row],[Unit 3 Assessment]:[Unit 4 Post-Test 5]],"Yes"))</f>
        <v/>
      </c>
      <c r="AW466" s="107" t="str">
        <f>IF(InTutoring[[#This Row],[Student Full Name]]=" ","",COUNTIF(InTutoring[[#This Row],[Unit 4 Assessment]:[Unit 5 Post-Test 5]],"Yes"))</f>
        <v/>
      </c>
      <c r="AX466" s="107" t="str">
        <f>IF(InTutoring[[#This Row],[Student Full Name]]=" ","",COUNTIF(InTutoring[[#This Row],[Unit 5 Assessment]:[Unit 6 Post-Test 5]],"Yes"))</f>
        <v/>
      </c>
      <c r="AY466" s="107" t="str">
        <f>IF(InTutoring[[#This Row],[Student Full Name]]=" ","",IF(InTutoring[[#This Row],[Unit 1 Weeks in Tutoring]]&gt;0,"Yes","No"))</f>
        <v/>
      </c>
      <c r="AZ466" s="107" t="str">
        <f>IF(InTutoring[[#This Row],[Student Full Name]]=" ","",IF(InTutoring[[#This Row],[Unit 2 Weeks in Tutoring]]&gt;0,"Yes","No"))</f>
        <v/>
      </c>
      <c r="BA466" s="107" t="str">
        <f>IF(InTutoring[[#This Row],[Student Full Name]]=" ","",IF(InTutoring[[#This Row],[Unit 3 Weeks in Tutoring]]&gt;0,"Yes","No"))</f>
        <v/>
      </c>
      <c r="BB466" s="107" t="str">
        <f>IF(InTutoring[[#This Row],[Student Full Name]]=" ","",IF(InTutoring[[#This Row],[Unit 4 Weeks in Tutoring]]&gt;0,"Yes","No"))</f>
        <v/>
      </c>
      <c r="BC466" s="107" t="str">
        <f>IF(InTutoring[[#This Row],[Student Full Name]]=" ","",IF(InTutoring[[#This Row],[Unit 5 Weeks in Tutoring]]&gt;0,"Yes","No"))</f>
        <v/>
      </c>
      <c r="BD466" s="107" t="str">
        <f>IF(InTutoring[[#This Row],[Student Full Name]]=" ","",IF(InTutoring[[#This Row],[Unit 6 Weeks in Tutoring]]&gt;0,"Yes","No"))</f>
        <v/>
      </c>
      <c r="BE46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6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6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6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6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6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6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66" s="107" t="str">
        <f>IF(InTutoring[[#This Row],[Student Full Name]]=" ","",IF(COUNTIF(InTutoring[[#This Row],[Unit 1 Needed Tutoring]:[Unit 6 Needed Tutoring]],"Yes")&gt;0,"Yes","No"))</f>
        <v/>
      </c>
      <c r="BM46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6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67" spans="1:66" ht="14.25" x14ac:dyDescent="0.2">
      <c r="A467" s="40" t="str">
        <f>StudentInfo[[#This Row],[Student Full Name]]</f>
        <v xml:space="preserve"> </v>
      </c>
      <c r="B46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6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Benchmark]]&lt;=Settings!F471),"Yes","No"))))</f>
        <v/>
      </c>
      <c r="D46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6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6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6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6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6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6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6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6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6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6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6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6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6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6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6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6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6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6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6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6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6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6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6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6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6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6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6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6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6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6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6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6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6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6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6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6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6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6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6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6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67" s="107" t="str">
        <f>IF(InTutoring[[#This Row],[Student Full Name]]=" ","",COUNTIF(InTutoring[[#This Row],[BOY Benchmark]:[Unit 1 Post-Test 5]],"Yes"))</f>
        <v/>
      </c>
      <c r="AT467" s="107" t="str">
        <f>IF(InTutoring[[#This Row],[Student Full Name]]=" ","",COUNTIF(InTutoring[[#This Row],[Unit 1 Assessment]:[Unit 2 Post-Test 5]],"Yes"))</f>
        <v/>
      </c>
      <c r="AU467" s="107" t="str">
        <f>IF(InTutoring[[#This Row],[Student Full Name]]=" ","",COUNTIF(InTutoring[[#This Row],[Unit 2 Assessment]:[Unit 3 Post-Test 5]],"Yes"))</f>
        <v/>
      </c>
      <c r="AV467" s="107" t="str">
        <f>IF(InTutoring[[#This Row],[Student Full Name]]=" ","",COUNTIF(InTutoring[[#This Row],[Unit 3 Assessment]:[Unit 4 Post-Test 5]],"Yes"))</f>
        <v/>
      </c>
      <c r="AW467" s="107" t="str">
        <f>IF(InTutoring[[#This Row],[Student Full Name]]=" ","",COUNTIF(InTutoring[[#This Row],[Unit 4 Assessment]:[Unit 5 Post-Test 5]],"Yes"))</f>
        <v/>
      </c>
      <c r="AX467" s="107" t="str">
        <f>IF(InTutoring[[#This Row],[Student Full Name]]=" ","",COUNTIF(InTutoring[[#This Row],[Unit 5 Assessment]:[Unit 6 Post-Test 5]],"Yes"))</f>
        <v/>
      </c>
      <c r="AY467" s="107" t="str">
        <f>IF(InTutoring[[#This Row],[Student Full Name]]=" ","",IF(InTutoring[[#This Row],[Unit 1 Weeks in Tutoring]]&gt;0,"Yes","No"))</f>
        <v/>
      </c>
      <c r="AZ467" s="107" t="str">
        <f>IF(InTutoring[[#This Row],[Student Full Name]]=" ","",IF(InTutoring[[#This Row],[Unit 2 Weeks in Tutoring]]&gt;0,"Yes","No"))</f>
        <v/>
      </c>
      <c r="BA467" s="107" t="str">
        <f>IF(InTutoring[[#This Row],[Student Full Name]]=" ","",IF(InTutoring[[#This Row],[Unit 3 Weeks in Tutoring]]&gt;0,"Yes","No"))</f>
        <v/>
      </c>
      <c r="BB467" s="107" t="str">
        <f>IF(InTutoring[[#This Row],[Student Full Name]]=" ","",IF(InTutoring[[#This Row],[Unit 4 Weeks in Tutoring]]&gt;0,"Yes","No"))</f>
        <v/>
      </c>
      <c r="BC467" s="107" t="str">
        <f>IF(InTutoring[[#This Row],[Student Full Name]]=" ","",IF(InTutoring[[#This Row],[Unit 5 Weeks in Tutoring]]&gt;0,"Yes","No"))</f>
        <v/>
      </c>
      <c r="BD467" s="107" t="str">
        <f>IF(InTutoring[[#This Row],[Student Full Name]]=" ","",IF(InTutoring[[#This Row],[Unit 6 Weeks in Tutoring]]&gt;0,"Yes","No"))</f>
        <v/>
      </c>
      <c r="BE46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6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6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6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6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6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6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67" s="107" t="str">
        <f>IF(InTutoring[[#This Row],[Student Full Name]]=" ","",IF(COUNTIF(InTutoring[[#This Row],[Unit 1 Needed Tutoring]:[Unit 6 Needed Tutoring]],"Yes")&gt;0,"Yes","No"))</f>
        <v/>
      </c>
      <c r="BM46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6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68" spans="1:66" ht="14.25" x14ac:dyDescent="0.2">
      <c r="A468" s="40" t="str">
        <f>StudentInfo[[#This Row],[Student Full Name]]</f>
        <v xml:space="preserve"> </v>
      </c>
      <c r="B46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6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Benchmark]]&lt;=Settings!F472),"Yes","No"))))</f>
        <v/>
      </c>
      <c r="D46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6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6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6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6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6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6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6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6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6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6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6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6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6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6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6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6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6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6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6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6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6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6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6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6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6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6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6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6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6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6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6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6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6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6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6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6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6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6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6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6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68" s="107" t="str">
        <f>IF(InTutoring[[#This Row],[Student Full Name]]=" ","",COUNTIF(InTutoring[[#This Row],[BOY Benchmark]:[Unit 1 Post-Test 5]],"Yes"))</f>
        <v/>
      </c>
      <c r="AT468" s="107" t="str">
        <f>IF(InTutoring[[#This Row],[Student Full Name]]=" ","",COUNTIF(InTutoring[[#This Row],[Unit 1 Assessment]:[Unit 2 Post-Test 5]],"Yes"))</f>
        <v/>
      </c>
      <c r="AU468" s="107" t="str">
        <f>IF(InTutoring[[#This Row],[Student Full Name]]=" ","",COUNTIF(InTutoring[[#This Row],[Unit 2 Assessment]:[Unit 3 Post-Test 5]],"Yes"))</f>
        <v/>
      </c>
      <c r="AV468" s="107" t="str">
        <f>IF(InTutoring[[#This Row],[Student Full Name]]=" ","",COUNTIF(InTutoring[[#This Row],[Unit 3 Assessment]:[Unit 4 Post-Test 5]],"Yes"))</f>
        <v/>
      </c>
      <c r="AW468" s="107" t="str">
        <f>IF(InTutoring[[#This Row],[Student Full Name]]=" ","",COUNTIF(InTutoring[[#This Row],[Unit 4 Assessment]:[Unit 5 Post-Test 5]],"Yes"))</f>
        <v/>
      </c>
      <c r="AX468" s="107" t="str">
        <f>IF(InTutoring[[#This Row],[Student Full Name]]=" ","",COUNTIF(InTutoring[[#This Row],[Unit 5 Assessment]:[Unit 6 Post-Test 5]],"Yes"))</f>
        <v/>
      </c>
      <c r="AY468" s="107" t="str">
        <f>IF(InTutoring[[#This Row],[Student Full Name]]=" ","",IF(InTutoring[[#This Row],[Unit 1 Weeks in Tutoring]]&gt;0,"Yes","No"))</f>
        <v/>
      </c>
      <c r="AZ468" s="107" t="str">
        <f>IF(InTutoring[[#This Row],[Student Full Name]]=" ","",IF(InTutoring[[#This Row],[Unit 2 Weeks in Tutoring]]&gt;0,"Yes","No"))</f>
        <v/>
      </c>
      <c r="BA468" s="107" t="str">
        <f>IF(InTutoring[[#This Row],[Student Full Name]]=" ","",IF(InTutoring[[#This Row],[Unit 3 Weeks in Tutoring]]&gt;0,"Yes","No"))</f>
        <v/>
      </c>
      <c r="BB468" s="107" t="str">
        <f>IF(InTutoring[[#This Row],[Student Full Name]]=" ","",IF(InTutoring[[#This Row],[Unit 4 Weeks in Tutoring]]&gt;0,"Yes","No"))</f>
        <v/>
      </c>
      <c r="BC468" s="107" t="str">
        <f>IF(InTutoring[[#This Row],[Student Full Name]]=" ","",IF(InTutoring[[#This Row],[Unit 5 Weeks in Tutoring]]&gt;0,"Yes","No"))</f>
        <v/>
      </c>
      <c r="BD468" s="107" t="str">
        <f>IF(InTutoring[[#This Row],[Student Full Name]]=" ","",IF(InTutoring[[#This Row],[Unit 6 Weeks in Tutoring]]&gt;0,"Yes","No"))</f>
        <v/>
      </c>
      <c r="BE46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6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6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6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6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6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6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68" s="107" t="str">
        <f>IF(InTutoring[[#This Row],[Student Full Name]]=" ","",IF(COUNTIF(InTutoring[[#This Row],[Unit 1 Needed Tutoring]:[Unit 6 Needed Tutoring]],"Yes")&gt;0,"Yes","No"))</f>
        <v/>
      </c>
      <c r="BM46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6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69" spans="1:66" ht="14.25" x14ac:dyDescent="0.2">
      <c r="A469" s="40" t="str">
        <f>StudentInfo[[#This Row],[Student Full Name]]</f>
        <v xml:space="preserve"> </v>
      </c>
      <c r="B46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6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Benchmark]]&lt;=Settings!F473),"Yes","No"))))</f>
        <v/>
      </c>
      <c r="D46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6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6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6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6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6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6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6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6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6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6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6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6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6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6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6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6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6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6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6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6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6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6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6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6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6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6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6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6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6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6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6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6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6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6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6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6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6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6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6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6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69" s="107" t="str">
        <f>IF(InTutoring[[#This Row],[Student Full Name]]=" ","",COUNTIF(InTutoring[[#This Row],[BOY Benchmark]:[Unit 1 Post-Test 5]],"Yes"))</f>
        <v/>
      </c>
      <c r="AT469" s="107" t="str">
        <f>IF(InTutoring[[#This Row],[Student Full Name]]=" ","",COUNTIF(InTutoring[[#This Row],[Unit 1 Assessment]:[Unit 2 Post-Test 5]],"Yes"))</f>
        <v/>
      </c>
      <c r="AU469" s="107" t="str">
        <f>IF(InTutoring[[#This Row],[Student Full Name]]=" ","",COUNTIF(InTutoring[[#This Row],[Unit 2 Assessment]:[Unit 3 Post-Test 5]],"Yes"))</f>
        <v/>
      </c>
      <c r="AV469" s="107" t="str">
        <f>IF(InTutoring[[#This Row],[Student Full Name]]=" ","",COUNTIF(InTutoring[[#This Row],[Unit 3 Assessment]:[Unit 4 Post-Test 5]],"Yes"))</f>
        <v/>
      </c>
      <c r="AW469" s="107" t="str">
        <f>IF(InTutoring[[#This Row],[Student Full Name]]=" ","",COUNTIF(InTutoring[[#This Row],[Unit 4 Assessment]:[Unit 5 Post-Test 5]],"Yes"))</f>
        <v/>
      </c>
      <c r="AX469" s="107" t="str">
        <f>IF(InTutoring[[#This Row],[Student Full Name]]=" ","",COUNTIF(InTutoring[[#This Row],[Unit 5 Assessment]:[Unit 6 Post-Test 5]],"Yes"))</f>
        <v/>
      </c>
      <c r="AY469" s="107" t="str">
        <f>IF(InTutoring[[#This Row],[Student Full Name]]=" ","",IF(InTutoring[[#This Row],[Unit 1 Weeks in Tutoring]]&gt;0,"Yes","No"))</f>
        <v/>
      </c>
      <c r="AZ469" s="107" t="str">
        <f>IF(InTutoring[[#This Row],[Student Full Name]]=" ","",IF(InTutoring[[#This Row],[Unit 2 Weeks in Tutoring]]&gt;0,"Yes","No"))</f>
        <v/>
      </c>
      <c r="BA469" s="107" t="str">
        <f>IF(InTutoring[[#This Row],[Student Full Name]]=" ","",IF(InTutoring[[#This Row],[Unit 3 Weeks in Tutoring]]&gt;0,"Yes","No"))</f>
        <v/>
      </c>
      <c r="BB469" s="107" t="str">
        <f>IF(InTutoring[[#This Row],[Student Full Name]]=" ","",IF(InTutoring[[#This Row],[Unit 4 Weeks in Tutoring]]&gt;0,"Yes","No"))</f>
        <v/>
      </c>
      <c r="BC469" s="107" t="str">
        <f>IF(InTutoring[[#This Row],[Student Full Name]]=" ","",IF(InTutoring[[#This Row],[Unit 5 Weeks in Tutoring]]&gt;0,"Yes","No"))</f>
        <v/>
      </c>
      <c r="BD469" s="107" t="str">
        <f>IF(InTutoring[[#This Row],[Student Full Name]]=" ","",IF(InTutoring[[#This Row],[Unit 6 Weeks in Tutoring]]&gt;0,"Yes","No"))</f>
        <v/>
      </c>
      <c r="BE46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6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6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6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6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6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6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69" s="107" t="str">
        <f>IF(InTutoring[[#This Row],[Student Full Name]]=" ","",IF(COUNTIF(InTutoring[[#This Row],[Unit 1 Needed Tutoring]:[Unit 6 Needed Tutoring]],"Yes")&gt;0,"Yes","No"))</f>
        <v/>
      </c>
      <c r="BM46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6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70" spans="1:66" ht="14.25" x14ac:dyDescent="0.2">
      <c r="A470" s="40" t="str">
        <f>StudentInfo[[#This Row],[Student Full Name]]</f>
        <v xml:space="preserve"> </v>
      </c>
      <c r="B47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7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Benchmark]]&lt;=Settings!F474),"Yes","No"))))</f>
        <v/>
      </c>
      <c r="D47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7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7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7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7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7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7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7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7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7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7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7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7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7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7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7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7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7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7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7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7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7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7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7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7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7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7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7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7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7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7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7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7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7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7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7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7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7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7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7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7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70" s="107" t="str">
        <f>IF(InTutoring[[#This Row],[Student Full Name]]=" ","",COUNTIF(InTutoring[[#This Row],[BOY Benchmark]:[Unit 1 Post-Test 5]],"Yes"))</f>
        <v/>
      </c>
      <c r="AT470" s="107" t="str">
        <f>IF(InTutoring[[#This Row],[Student Full Name]]=" ","",COUNTIF(InTutoring[[#This Row],[Unit 1 Assessment]:[Unit 2 Post-Test 5]],"Yes"))</f>
        <v/>
      </c>
      <c r="AU470" s="107" t="str">
        <f>IF(InTutoring[[#This Row],[Student Full Name]]=" ","",COUNTIF(InTutoring[[#This Row],[Unit 2 Assessment]:[Unit 3 Post-Test 5]],"Yes"))</f>
        <v/>
      </c>
      <c r="AV470" s="107" t="str">
        <f>IF(InTutoring[[#This Row],[Student Full Name]]=" ","",COUNTIF(InTutoring[[#This Row],[Unit 3 Assessment]:[Unit 4 Post-Test 5]],"Yes"))</f>
        <v/>
      </c>
      <c r="AW470" s="107" t="str">
        <f>IF(InTutoring[[#This Row],[Student Full Name]]=" ","",COUNTIF(InTutoring[[#This Row],[Unit 4 Assessment]:[Unit 5 Post-Test 5]],"Yes"))</f>
        <v/>
      </c>
      <c r="AX470" s="107" t="str">
        <f>IF(InTutoring[[#This Row],[Student Full Name]]=" ","",COUNTIF(InTutoring[[#This Row],[Unit 5 Assessment]:[Unit 6 Post-Test 5]],"Yes"))</f>
        <v/>
      </c>
      <c r="AY470" s="107" t="str">
        <f>IF(InTutoring[[#This Row],[Student Full Name]]=" ","",IF(InTutoring[[#This Row],[Unit 1 Weeks in Tutoring]]&gt;0,"Yes","No"))</f>
        <v/>
      </c>
      <c r="AZ470" s="107" t="str">
        <f>IF(InTutoring[[#This Row],[Student Full Name]]=" ","",IF(InTutoring[[#This Row],[Unit 2 Weeks in Tutoring]]&gt;0,"Yes","No"))</f>
        <v/>
      </c>
      <c r="BA470" s="107" t="str">
        <f>IF(InTutoring[[#This Row],[Student Full Name]]=" ","",IF(InTutoring[[#This Row],[Unit 3 Weeks in Tutoring]]&gt;0,"Yes","No"))</f>
        <v/>
      </c>
      <c r="BB470" s="107" t="str">
        <f>IF(InTutoring[[#This Row],[Student Full Name]]=" ","",IF(InTutoring[[#This Row],[Unit 4 Weeks in Tutoring]]&gt;0,"Yes","No"))</f>
        <v/>
      </c>
      <c r="BC470" s="107" t="str">
        <f>IF(InTutoring[[#This Row],[Student Full Name]]=" ","",IF(InTutoring[[#This Row],[Unit 5 Weeks in Tutoring]]&gt;0,"Yes","No"))</f>
        <v/>
      </c>
      <c r="BD470" s="107" t="str">
        <f>IF(InTutoring[[#This Row],[Student Full Name]]=" ","",IF(InTutoring[[#This Row],[Unit 6 Weeks in Tutoring]]&gt;0,"Yes","No"))</f>
        <v/>
      </c>
      <c r="BE47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7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7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7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7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7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7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70" s="107" t="str">
        <f>IF(InTutoring[[#This Row],[Student Full Name]]=" ","",IF(COUNTIF(InTutoring[[#This Row],[Unit 1 Needed Tutoring]:[Unit 6 Needed Tutoring]],"Yes")&gt;0,"Yes","No"))</f>
        <v/>
      </c>
      <c r="BM47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7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71" spans="1:66" ht="14.25" x14ac:dyDescent="0.2">
      <c r="A471" s="40" t="str">
        <f>StudentInfo[[#This Row],[Student Full Name]]</f>
        <v xml:space="preserve"> </v>
      </c>
      <c r="B47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7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Benchmark]]&lt;=Settings!F475),"Yes","No"))))</f>
        <v/>
      </c>
      <c r="D47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7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7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7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7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7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7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7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7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7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7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7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7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7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7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7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7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7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7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7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7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7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7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7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7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7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7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7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7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7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7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7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7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7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7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7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7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7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7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7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7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71" s="107" t="str">
        <f>IF(InTutoring[[#This Row],[Student Full Name]]=" ","",COUNTIF(InTutoring[[#This Row],[BOY Benchmark]:[Unit 1 Post-Test 5]],"Yes"))</f>
        <v/>
      </c>
      <c r="AT471" s="107" t="str">
        <f>IF(InTutoring[[#This Row],[Student Full Name]]=" ","",COUNTIF(InTutoring[[#This Row],[Unit 1 Assessment]:[Unit 2 Post-Test 5]],"Yes"))</f>
        <v/>
      </c>
      <c r="AU471" s="107" t="str">
        <f>IF(InTutoring[[#This Row],[Student Full Name]]=" ","",COUNTIF(InTutoring[[#This Row],[Unit 2 Assessment]:[Unit 3 Post-Test 5]],"Yes"))</f>
        <v/>
      </c>
      <c r="AV471" s="107" t="str">
        <f>IF(InTutoring[[#This Row],[Student Full Name]]=" ","",COUNTIF(InTutoring[[#This Row],[Unit 3 Assessment]:[Unit 4 Post-Test 5]],"Yes"))</f>
        <v/>
      </c>
      <c r="AW471" s="107" t="str">
        <f>IF(InTutoring[[#This Row],[Student Full Name]]=" ","",COUNTIF(InTutoring[[#This Row],[Unit 4 Assessment]:[Unit 5 Post-Test 5]],"Yes"))</f>
        <v/>
      </c>
      <c r="AX471" s="107" t="str">
        <f>IF(InTutoring[[#This Row],[Student Full Name]]=" ","",COUNTIF(InTutoring[[#This Row],[Unit 5 Assessment]:[Unit 6 Post-Test 5]],"Yes"))</f>
        <v/>
      </c>
      <c r="AY471" s="107" t="str">
        <f>IF(InTutoring[[#This Row],[Student Full Name]]=" ","",IF(InTutoring[[#This Row],[Unit 1 Weeks in Tutoring]]&gt;0,"Yes","No"))</f>
        <v/>
      </c>
      <c r="AZ471" s="107" t="str">
        <f>IF(InTutoring[[#This Row],[Student Full Name]]=" ","",IF(InTutoring[[#This Row],[Unit 2 Weeks in Tutoring]]&gt;0,"Yes","No"))</f>
        <v/>
      </c>
      <c r="BA471" s="107" t="str">
        <f>IF(InTutoring[[#This Row],[Student Full Name]]=" ","",IF(InTutoring[[#This Row],[Unit 3 Weeks in Tutoring]]&gt;0,"Yes","No"))</f>
        <v/>
      </c>
      <c r="BB471" s="107" t="str">
        <f>IF(InTutoring[[#This Row],[Student Full Name]]=" ","",IF(InTutoring[[#This Row],[Unit 4 Weeks in Tutoring]]&gt;0,"Yes","No"))</f>
        <v/>
      </c>
      <c r="BC471" s="107" t="str">
        <f>IF(InTutoring[[#This Row],[Student Full Name]]=" ","",IF(InTutoring[[#This Row],[Unit 5 Weeks in Tutoring]]&gt;0,"Yes","No"))</f>
        <v/>
      </c>
      <c r="BD471" s="107" t="str">
        <f>IF(InTutoring[[#This Row],[Student Full Name]]=" ","",IF(InTutoring[[#This Row],[Unit 6 Weeks in Tutoring]]&gt;0,"Yes","No"))</f>
        <v/>
      </c>
      <c r="BE47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7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7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7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7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7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7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71" s="107" t="str">
        <f>IF(InTutoring[[#This Row],[Student Full Name]]=" ","",IF(COUNTIF(InTutoring[[#This Row],[Unit 1 Needed Tutoring]:[Unit 6 Needed Tutoring]],"Yes")&gt;0,"Yes","No"))</f>
        <v/>
      </c>
      <c r="BM47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7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72" spans="1:66" ht="14.25" x14ac:dyDescent="0.2">
      <c r="A472" s="40" t="str">
        <f>StudentInfo[[#This Row],[Student Full Name]]</f>
        <v xml:space="preserve"> </v>
      </c>
      <c r="B47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7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Benchmark]]&lt;=Settings!F476),"Yes","No"))))</f>
        <v/>
      </c>
      <c r="D47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7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7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7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7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7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7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7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7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7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7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7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7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7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7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7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7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7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7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7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7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7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7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7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7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7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7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7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7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7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7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7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7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7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7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7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7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7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7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7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7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72" s="107" t="str">
        <f>IF(InTutoring[[#This Row],[Student Full Name]]=" ","",COUNTIF(InTutoring[[#This Row],[BOY Benchmark]:[Unit 1 Post-Test 5]],"Yes"))</f>
        <v/>
      </c>
      <c r="AT472" s="107" t="str">
        <f>IF(InTutoring[[#This Row],[Student Full Name]]=" ","",COUNTIF(InTutoring[[#This Row],[Unit 1 Assessment]:[Unit 2 Post-Test 5]],"Yes"))</f>
        <v/>
      </c>
      <c r="AU472" s="107" t="str">
        <f>IF(InTutoring[[#This Row],[Student Full Name]]=" ","",COUNTIF(InTutoring[[#This Row],[Unit 2 Assessment]:[Unit 3 Post-Test 5]],"Yes"))</f>
        <v/>
      </c>
      <c r="AV472" s="107" t="str">
        <f>IF(InTutoring[[#This Row],[Student Full Name]]=" ","",COUNTIF(InTutoring[[#This Row],[Unit 3 Assessment]:[Unit 4 Post-Test 5]],"Yes"))</f>
        <v/>
      </c>
      <c r="AW472" s="107" t="str">
        <f>IF(InTutoring[[#This Row],[Student Full Name]]=" ","",COUNTIF(InTutoring[[#This Row],[Unit 4 Assessment]:[Unit 5 Post-Test 5]],"Yes"))</f>
        <v/>
      </c>
      <c r="AX472" s="107" t="str">
        <f>IF(InTutoring[[#This Row],[Student Full Name]]=" ","",COUNTIF(InTutoring[[#This Row],[Unit 5 Assessment]:[Unit 6 Post-Test 5]],"Yes"))</f>
        <v/>
      </c>
      <c r="AY472" s="107" t="str">
        <f>IF(InTutoring[[#This Row],[Student Full Name]]=" ","",IF(InTutoring[[#This Row],[Unit 1 Weeks in Tutoring]]&gt;0,"Yes","No"))</f>
        <v/>
      </c>
      <c r="AZ472" s="107" t="str">
        <f>IF(InTutoring[[#This Row],[Student Full Name]]=" ","",IF(InTutoring[[#This Row],[Unit 2 Weeks in Tutoring]]&gt;0,"Yes","No"))</f>
        <v/>
      </c>
      <c r="BA472" s="107" t="str">
        <f>IF(InTutoring[[#This Row],[Student Full Name]]=" ","",IF(InTutoring[[#This Row],[Unit 3 Weeks in Tutoring]]&gt;0,"Yes","No"))</f>
        <v/>
      </c>
      <c r="BB472" s="107" t="str">
        <f>IF(InTutoring[[#This Row],[Student Full Name]]=" ","",IF(InTutoring[[#This Row],[Unit 4 Weeks in Tutoring]]&gt;0,"Yes","No"))</f>
        <v/>
      </c>
      <c r="BC472" s="107" t="str">
        <f>IF(InTutoring[[#This Row],[Student Full Name]]=" ","",IF(InTutoring[[#This Row],[Unit 5 Weeks in Tutoring]]&gt;0,"Yes","No"))</f>
        <v/>
      </c>
      <c r="BD472" s="107" t="str">
        <f>IF(InTutoring[[#This Row],[Student Full Name]]=" ","",IF(InTutoring[[#This Row],[Unit 6 Weeks in Tutoring]]&gt;0,"Yes","No"))</f>
        <v/>
      </c>
      <c r="BE47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7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7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7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7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7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7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72" s="107" t="str">
        <f>IF(InTutoring[[#This Row],[Student Full Name]]=" ","",IF(COUNTIF(InTutoring[[#This Row],[Unit 1 Needed Tutoring]:[Unit 6 Needed Tutoring]],"Yes")&gt;0,"Yes","No"))</f>
        <v/>
      </c>
      <c r="BM47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7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73" spans="1:66" ht="14.25" x14ac:dyDescent="0.2">
      <c r="A473" s="40" t="str">
        <f>StudentInfo[[#This Row],[Student Full Name]]</f>
        <v xml:space="preserve"> </v>
      </c>
      <c r="B47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7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Benchmark]]&lt;=Settings!F477),"Yes","No"))))</f>
        <v/>
      </c>
      <c r="D47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7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7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7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7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7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7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7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7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7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7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7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7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7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7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7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7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7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7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7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7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7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7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7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7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7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7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7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7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7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7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7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7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7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7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7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7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7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7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7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7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73" s="107" t="str">
        <f>IF(InTutoring[[#This Row],[Student Full Name]]=" ","",COUNTIF(InTutoring[[#This Row],[BOY Benchmark]:[Unit 1 Post-Test 5]],"Yes"))</f>
        <v/>
      </c>
      <c r="AT473" s="107" t="str">
        <f>IF(InTutoring[[#This Row],[Student Full Name]]=" ","",COUNTIF(InTutoring[[#This Row],[Unit 1 Assessment]:[Unit 2 Post-Test 5]],"Yes"))</f>
        <v/>
      </c>
      <c r="AU473" s="107" t="str">
        <f>IF(InTutoring[[#This Row],[Student Full Name]]=" ","",COUNTIF(InTutoring[[#This Row],[Unit 2 Assessment]:[Unit 3 Post-Test 5]],"Yes"))</f>
        <v/>
      </c>
      <c r="AV473" s="107" t="str">
        <f>IF(InTutoring[[#This Row],[Student Full Name]]=" ","",COUNTIF(InTutoring[[#This Row],[Unit 3 Assessment]:[Unit 4 Post-Test 5]],"Yes"))</f>
        <v/>
      </c>
      <c r="AW473" s="107" t="str">
        <f>IF(InTutoring[[#This Row],[Student Full Name]]=" ","",COUNTIF(InTutoring[[#This Row],[Unit 4 Assessment]:[Unit 5 Post-Test 5]],"Yes"))</f>
        <v/>
      </c>
      <c r="AX473" s="107" t="str">
        <f>IF(InTutoring[[#This Row],[Student Full Name]]=" ","",COUNTIF(InTutoring[[#This Row],[Unit 5 Assessment]:[Unit 6 Post-Test 5]],"Yes"))</f>
        <v/>
      </c>
      <c r="AY473" s="107" t="str">
        <f>IF(InTutoring[[#This Row],[Student Full Name]]=" ","",IF(InTutoring[[#This Row],[Unit 1 Weeks in Tutoring]]&gt;0,"Yes","No"))</f>
        <v/>
      </c>
      <c r="AZ473" s="107" t="str">
        <f>IF(InTutoring[[#This Row],[Student Full Name]]=" ","",IF(InTutoring[[#This Row],[Unit 2 Weeks in Tutoring]]&gt;0,"Yes","No"))</f>
        <v/>
      </c>
      <c r="BA473" s="107" t="str">
        <f>IF(InTutoring[[#This Row],[Student Full Name]]=" ","",IF(InTutoring[[#This Row],[Unit 3 Weeks in Tutoring]]&gt;0,"Yes","No"))</f>
        <v/>
      </c>
      <c r="BB473" s="107" t="str">
        <f>IF(InTutoring[[#This Row],[Student Full Name]]=" ","",IF(InTutoring[[#This Row],[Unit 4 Weeks in Tutoring]]&gt;0,"Yes","No"))</f>
        <v/>
      </c>
      <c r="BC473" s="107" t="str">
        <f>IF(InTutoring[[#This Row],[Student Full Name]]=" ","",IF(InTutoring[[#This Row],[Unit 5 Weeks in Tutoring]]&gt;0,"Yes","No"))</f>
        <v/>
      </c>
      <c r="BD473" s="107" t="str">
        <f>IF(InTutoring[[#This Row],[Student Full Name]]=" ","",IF(InTutoring[[#This Row],[Unit 6 Weeks in Tutoring]]&gt;0,"Yes","No"))</f>
        <v/>
      </c>
      <c r="BE47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7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7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7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7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7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7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73" s="107" t="str">
        <f>IF(InTutoring[[#This Row],[Student Full Name]]=" ","",IF(COUNTIF(InTutoring[[#This Row],[Unit 1 Needed Tutoring]:[Unit 6 Needed Tutoring]],"Yes")&gt;0,"Yes","No"))</f>
        <v/>
      </c>
      <c r="BM47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7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74" spans="1:66" ht="14.25" x14ac:dyDescent="0.2">
      <c r="A474" s="40" t="str">
        <f>StudentInfo[[#This Row],[Student Full Name]]</f>
        <v xml:space="preserve"> </v>
      </c>
      <c r="B47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7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Benchmark]]&lt;=Settings!F478),"Yes","No"))))</f>
        <v/>
      </c>
      <c r="D47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7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7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7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7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7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7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7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7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7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7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7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7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7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7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7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7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7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7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7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7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7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7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7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7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7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7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7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7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7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7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7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7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7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7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7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7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7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7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7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7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74" s="107" t="str">
        <f>IF(InTutoring[[#This Row],[Student Full Name]]=" ","",COUNTIF(InTutoring[[#This Row],[BOY Benchmark]:[Unit 1 Post-Test 5]],"Yes"))</f>
        <v/>
      </c>
      <c r="AT474" s="107" t="str">
        <f>IF(InTutoring[[#This Row],[Student Full Name]]=" ","",COUNTIF(InTutoring[[#This Row],[Unit 1 Assessment]:[Unit 2 Post-Test 5]],"Yes"))</f>
        <v/>
      </c>
      <c r="AU474" s="107" t="str">
        <f>IF(InTutoring[[#This Row],[Student Full Name]]=" ","",COUNTIF(InTutoring[[#This Row],[Unit 2 Assessment]:[Unit 3 Post-Test 5]],"Yes"))</f>
        <v/>
      </c>
      <c r="AV474" s="107" t="str">
        <f>IF(InTutoring[[#This Row],[Student Full Name]]=" ","",COUNTIF(InTutoring[[#This Row],[Unit 3 Assessment]:[Unit 4 Post-Test 5]],"Yes"))</f>
        <v/>
      </c>
      <c r="AW474" s="107" t="str">
        <f>IF(InTutoring[[#This Row],[Student Full Name]]=" ","",COUNTIF(InTutoring[[#This Row],[Unit 4 Assessment]:[Unit 5 Post-Test 5]],"Yes"))</f>
        <v/>
      </c>
      <c r="AX474" s="107" t="str">
        <f>IF(InTutoring[[#This Row],[Student Full Name]]=" ","",COUNTIF(InTutoring[[#This Row],[Unit 5 Assessment]:[Unit 6 Post-Test 5]],"Yes"))</f>
        <v/>
      </c>
      <c r="AY474" s="107" t="str">
        <f>IF(InTutoring[[#This Row],[Student Full Name]]=" ","",IF(InTutoring[[#This Row],[Unit 1 Weeks in Tutoring]]&gt;0,"Yes","No"))</f>
        <v/>
      </c>
      <c r="AZ474" s="107" t="str">
        <f>IF(InTutoring[[#This Row],[Student Full Name]]=" ","",IF(InTutoring[[#This Row],[Unit 2 Weeks in Tutoring]]&gt;0,"Yes","No"))</f>
        <v/>
      </c>
      <c r="BA474" s="107" t="str">
        <f>IF(InTutoring[[#This Row],[Student Full Name]]=" ","",IF(InTutoring[[#This Row],[Unit 3 Weeks in Tutoring]]&gt;0,"Yes","No"))</f>
        <v/>
      </c>
      <c r="BB474" s="107" t="str">
        <f>IF(InTutoring[[#This Row],[Student Full Name]]=" ","",IF(InTutoring[[#This Row],[Unit 4 Weeks in Tutoring]]&gt;0,"Yes","No"))</f>
        <v/>
      </c>
      <c r="BC474" s="107" t="str">
        <f>IF(InTutoring[[#This Row],[Student Full Name]]=" ","",IF(InTutoring[[#This Row],[Unit 5 Weeks in Tutoring]]&gt;0,"Yes","No"))</f>
        <v/>
      </c>
      <c r="BD474" s="107" t="str">
        <f>IF(InTutoring[[#This Row],[Student Full Name]]=" ","",IF(InTutoring[[#This Row],[Unit 6 Weeks in Tutoring]]&gt;0,"Yes","No"))</f>
        <v/>
      </c>
      <c r="BE47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7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7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7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7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7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7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74" s="107" t="str">
        <f>IF(InTutoring[[#This Row],[Student Full Name]]=" ","",IF(COUNTIF(InTutoring[[#This Row],[Unit 1 Needed Tutoring]:[Unit 6 Needed Tutoring]],"Yes")&gt;0,"Yes","No"))</f>
        <v/>
      </c>
      <c r="BM47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7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75" spans="1:66" ht="14.25" x14ac:dyDescent="0.2">
      <c r="A475" s="40" t="str">
        <f>StudentInfo[[#This Row],[Student Full Name]]</f>
        <v xml:space="preserve"> </v>
      </c>
      <c r="B47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7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Benchmark]]&lt;=Settings!F479),"Yes","No"))))</f>
        <v/>
      </c>
      <c r="D47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7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7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7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7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7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7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7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7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7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7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7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7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7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7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7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7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7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7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7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7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7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7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7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7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7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7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7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7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7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7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7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7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7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7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7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7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7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7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7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7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75" s="107" t="str">
        <f>IF(InTutoring[[#This Row],[Student Full Name]]=" ","",COUNTIF(InTutoring[[#This Row],[BOY Benchmark]:[Unit 1 Post-Test 5]],"Yes"))</f>
        <v/>
      </c>
      <c r="AT475" s="107" t="str">
        <f>IF(InTutoring[[#This Row],[Student Full Name]]=" ","",COUNTIF(InTutoring[[#This Row],[Unit 1 Assessment]:[Unit 2 Post-Test 5]],"Yes"))</f>
        <v/>
      </c>
      <c r="AU475" s="107" t="str">
        <f>IF(InTutoring[[#This Row],[Student Full Name]]=" ","",COUNTIF(InTutoring[[#This Row],[Unit 2 Assessment]:[Unit 3 Post-Test 5]],"Yes"))</f>
        <v/>
      </c>
      <c r="AV475" s="107" t="str">
        <f>IF(InTutoring[[#This Row],[Student Full Name]]=" ","",COUNTIF(InTutoring[[#This Row],[Unit 3 Assessment]:[Unit 4 Post-Test 5]],"Yes"))</f>
        <v/>
      </c>
      <c r="AW475" s="107" t="str">
        <f>IF(InTutoring[[#This Row],[Student Full Name]]=" ","",COUNTIF(InTutoring[[#This Row],[Unit 4 Assessment]:[Unit 5 Post-Test 5]],"Yes"))</f>
        <v/>
      </c>
      <c r="AX475" s="107" t="str">
        <f>IF(InTutoring[[#This Row],[Student Full Name]]=" ","",COUNTIF(InTutoring[[#This Row],[Unit 5 Assessment]:[Unit 6 Post-Test 5]],"Yes"))</f>
        <v/>
      </c>
      <c r="AY475" s="107" t="str">
        <f>IF(InTutoring[[#This Row],[Student Full Name]]=" ","",IF(InTutoring[[#This Row],[Unit 1 Weeks in Tutoring]]&gt;0,"Yes","No"))</f>
        <v/>
      </c>
      <c r="AZ475" s="107" t="str">
        <f>IF(InTutoring[[#This Row],[Student Full Name]]=" ","",IF(InTutoring[[#This Row],[Unit 2 Weeks in Tutoring]]&gt;0,"Yes","No"))</f>
        <v/>
      </c>
      <c r="BA475" s="107" t="str">
        <f>IF(InTutoring[[#This Row],[Student Full Name]]=" ","",IF(InTutoring[[#This Row],[Unit 3 Weeks in Tutoring]]&gt;0,"Yes","No"))</f>
        <v/>
      </c>
      <c r="BB475" s="107" t="str">
        <f>IF(InTutoring[[#This Row],[Student Full Name]]=" ","",IF(InTutoring[[#This Row],[Unit 4 Weeks in Tutoring]]&gt;0,"Yes","No"))</f>
        <v/>
      </c>
      <c r="BC475" s="107" t="str">
        <f>IF(InTutoring[[#This Row],[Student Full Name]]=" ","",IF(InTutoring[[#This Row],[Unit 5 Weeks in Tutoring]]&gt;0,"Yes","No"))</f>
        <v/>
      </c>
      <c r="BD475" s="107" t="str">
        <f>IF(InTutoring[[#This Row],[Student Full Name]]=" ","",IF(InTutoring[[#This Row],[Unit 6 Weeks in Tutoring]]&gt;0,"Yes","No"))</f>
        <v/>
      </c>
      <c r="BE47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7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7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7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7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7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7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75" s="107" t="str">
        <f>IF(InTutoring[[#This Row],[Student Full Name]]=" ","",IF(COUNTIF(InTutoring[[#This Row],[Unit 1 Needed Tutoring]:[Unit 6 Needed Tutoring]],"Yes")&gt;0,"Yes","No"))</f>
        <v/>
      </c>
      <c r="BM47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7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76" spans="1:66" ht="14.25" x14ac:dyDescent="0.2">
      <c r="A476" s="40" t="str">
        <f>StudentInfo[[#This Row],[Student Full Name]]</f>
        <v xml:space="preserve"> </v>
      </c>
      <c r="B47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7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Benchmark]]&lt;=Settings!F480),"Yes","No"))))</f>
        <v/>
      </c>
      <c r="D47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7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7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7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7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7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7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7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7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7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7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7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7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7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7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7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7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7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7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7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7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7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7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7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7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7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7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7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7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7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7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7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7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7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7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7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7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7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7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7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7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76" s="107" t="str">
        <f>IF(InTutoring[[#This Row],[Student Full Name]]=" ","",COUNTIF(InTutoring[[#This Row],[BOY Benchmark]:[Unit 1 Post-Test 5]],"Yes"))</f>
        <v/>
      </c>
      <c r="AT476" s="107" t="str">
        <f>IF(InTutoring[[#This Row],[Student Full Name]]=" ","",COUNTIF(InTutoring[[#This Row],[Unit 1 Assessment]:[Unit 2 Post-Test 5]],"Yes"))</f>
        <v/>
      </c>
      <c r="AU476" s="107" t="str">
        <f>IF(InTutoring[[#This Row],[Student Full Name]]=" ","",COUNTIF(InTutoring[[#This Row],[Unit 2 Assessment]:[Unit 3 Post-Test 5]],"Yes"))</f>
        <v/>
      </c>
      <c r="AV476" s="107" t="str">
        <f>IF(InTutoring[[#This Row],[Student Full Name]]=" ","",COUNTIF(InTutoring[[#This Row],[Unit 3 Assessment]:[Unit 4 Post-Test 5]],"Yes"))</f>
        <v/>
      </c>
      <c r="AW476" s="107" t="str">
        <f>IF(InTutoring[[#This Row],[Student Full Name]]=" ","",COUNTIF(InTutoring[[#This Row],[Unit 4 Assessment]:[Unit 5 Post-Test 5]],"Yes"))</f>
        <v/>
      </c>
      <c r="AX476" s="107" t="str">
        <f>IF(InTutoring[[#This Row],[Student Full Name]]=" ","",COUNTIF(InTutoring[[#This Row],[Unit 5 Assessment]:[Unit 6 Post-Test 5]],"Yes"))</f>
        <v/>
      </c>
      <c r="AY476" s="107" t="str">
        <f>IF(InTutoring[[#This Row],[Student Full Name]]=" ","",IF(InTutoring[[#This Row],[Unit 1 Weeks in Tutoring]]&gt;0,"Yes","No"))</f>
        <v/>
      </c>
      <c r="AZ476" s="107" t="str">
        <f>IF(InTutoring[[#This Row],[Student Full Name]]=" ","",IF(InTutoring[[#This Row],[Unit 2 Weeks in Tutoring]]&gt;0,"Yes","No"))</f>
        <v/>
      </c>
      <c r="BA476" s="107" t="str">
        <f>IF(InTutoring[[#This Row],[Student Full Name]]=" ","",IF(InTutoring[[#This Row],[Unit 3 Weeks in Tutoring]]&gt;0,"Yes","No"))</f>
        <v/>
      </c>
      <c r="BB476" s="107" t="str">
        <f>IF(InTutoring[[#This Row],[Student Full Name]]=" ","",IF(InTutoring[[#This Row],[Unit 4 Weeks in Tutoring]]&gt;0,"Yes","No"))</f>
        <v/>
      </c>
      <c r="BC476" s="107" t="str">
        <f>IF(InTutoring[[#This Row],[Student Full Name]]=" ","",IF(InTutoring[[#This Row],[Unit 5 Weeks in Tutoring]]&gt;0,"Yes","No"))</f>
        <v/>
      </c>
      <c r="BD476" s="107" t="str">
        <f>IF(InTutoring[[#This Row],[Student Full Name]]=" ","",IF(InTutoring[[#This Row],[Unit 6 Weeks in Tutoring]]&gt;0,"Yes","No"))</f>
        <v/>
      </c>
      <c r="BE47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7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7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7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7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7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7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76" s="107" t="str">
        <f>IF(InTutoring[[#This Row],[Student Full Name]]=" ","",IF(COUNTIF(InTutoring[[#This Row],[Unit 1 Needed Tutoring]:[Unit 6 Needed Tutoring]],"Yes")&gt;0,"Yes","No"))</f>
        <v/>
      </c>
      <c r="BM47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7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77" spans="1:66" ht="14.25" x14ac:dyDescent="0.2">
      <c r="A477" s="40" t="str">
        <f>StudentInfo[[#This Row],[Student Full Name]]</f>
        <v xml:space="preserve"> </v>
      </c>
      <c r="B47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7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Benchmark]]&lt;=Settings!F481),"Yes","No"))))</f>
        <v/>
      </c>
      <c r="D47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7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7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7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7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7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7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7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7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7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7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7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7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7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7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7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7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7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7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7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7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7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7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7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7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7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7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7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7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7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7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7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7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7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7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7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7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7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7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7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7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77" s="107" t="str">
        <f>IF(InTutoring[[#This Row],[Student Full Name]]=" ","",COUNTIF(InTutoring[[#This Row],[BOY Benchmark]:[Unit 1 Post-Test 5]],"Yes"))</f>
        <v/>
      </c>
      <c r="AT477" s="107" t="str">
        <f>IF(InTutoring[[#This Row],[Student Full Name]]=" ","",COUNTIF(InTutoring[[#This Row],[Unit 1 Assessment]:[Unit 2 Post-Test 5]],"Yes"))</f>
        <v/>
      </c>
      <c r="AU477" s="107" t="str">
        <f>IF(InTutoring[[#This Row],[Student Full Name]]=" ","",COUNTIF(InTutoring[[#This Row],[Unit 2 Assessment]:[Unit 3 Post-Test 5]],"Yes"))</f>
        <v/>
      </c>
      <c r="AV477" s="107" t="str">
        <f>IF(InTutoring[[#This Row],[Student Full Name]]=" ","",COUNTIF(InTutoring[[#This Row],[Unit 3 Assessment]:[Unit 4 Post-Test 5]],"Yes"))</f>
        <v/>
      </c>
      <c r="AW477" s="107" t="str">
        <f>IF(InTutoring[[#This Row],[Student Full Name]]=" ","",COUNTIF(InTutoring[[#This Row],[Unit 4 Assessment]:[Unit 5 Post-Test 5]],"Yes"))</f>
        <v/>
      </c>
      <c r="AX477" s="107" t="str">
        <f>IF(InTutoring[[#This Row],[Student Full Name]]=" ","",COUNTIF(InTutoring[[#This Row],[Unit 5 Assessment]:[Unit 6 Post-Test 5]],"Yes"))</f>
        <v/>
      </c>
      <c r="AY477" s="107" t="str">
        <f>IF(InTutoring[[#This Row],[Student Full Name]]=" ","",IF(InTutoring[[#This Row],[Unit 1 Weeks in Tutoring]]&gt;0,"Yes","No"))</f>
        <v/>
      </c>
      <c r="AZ477" s="107" t="str">
        <f>IF(InTutoring[[#This Row],[Student Full Name]]=" ","",IF(InTutoring[[#This Row],[Unit 2 Weeks in Tutoring]]&gt;0,"Yes","No"))</f>
        <v/>
      </c>
      <c r="BA477" s="107" t="str">
        <f>IF(InTutoring[[#This Row],[Student Full Name]]=" ","",IF(InTutoring[[#This Row],[Unit 3 Weeks in Tutoring]]&gt;0,"Yes","No"))</f>
        <v/>
      </c>
      <c r="BB477" s="107" t="str">
        <f>IF(InTutoring[[#This Row],[Student Full Name]]=" ","",IF(InTutoring[[#This Row],[Unit 4 Weeks in Tutoring]]&gt;0,"Yes","No"))</f>
        <v/>
      </c>
      <c r="BC477" s="107" t="str">
        <f>IF(InTutoring[[#This Row],[Student Full Name]]=" ","",IF(InTutoring[[#This Row],[Unit 5 Weeks in Tutoring]]&gt;0,"Yes","No"))</f>
        <v/>
      </c>
      <c r="BD477" s="107" t="str">
        <f>IF(InTutoring[[#This Row],[Student Full Name]]=" ","",IF(InTutoring[[#This Row],[Unit 6 Weeks in Tutoring]]&gt;0,"Yes","No"))</f>
        <v/>
      </c>
      <c r="BE47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7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7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7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7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7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7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77" s="107" t="str">
        <f>IF(InTutoring[[#This Row],[Student Full Name]]=" ","",IF(COUNTIF(InTutoring[[#This Row],[Unit 1 Needed Tutoring]:[Unit 6 Needed Tutoring]],"Yes")&gt;0,"Yes","No"))</f>
        <v/>
      </c>
      <c r="BM47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7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78" spans="1:66" ht="14.25" x14ac:dyDescent="0.2">
      <c r="A478" s="40" t="str">
        <f>StudentInfo[[#This Row],[Student Full Name]]</f>
        <v xml:space="preserve"> </v>
      </c>
      <c r="B47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7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Benchmark]]&lt;=Settings!F482),"Yes","No"))))</f>
        <v/>
      </c>
      <c r="D47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7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7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7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7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7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7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7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7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7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7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7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7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7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7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7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7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7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7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7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7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7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7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7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7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7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7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7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7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7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7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7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7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7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7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7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7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7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7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7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7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78" s="107" t="str">
        <f>IF(InTutoring[[#This Row],[Student Full Name]]=" ","",COUNTIF(InTutoring[[#This Row],[BOY Benchmark]:[Unit 1 Post-Test 5]],"Yes"))</f>
        <v/>
      </c>
      <c r="AT478" s="107" t="str">
        <f>IF(InTutoring[[#This Row],[Student Full Name]]=" ","",COUNTIF(InTutoring[[#This Row],[Unit 1 Assessment]:[Unit 2 Post-Test 5]],"Yes"))</f>
        <v/>
      </c>
      <c r="AU478" s="107" t="str">
        <f>IF(InTutoring[[#This Row],[Student Full Name]]=" ","",COUNTIF(InTutoring[[#This Row],[Unit 2 Assessment]:[Unit 3 Post-Test 5]],"Yes"))</f>
        <v/>
      </c>
      <c r="AV478" s="107" t="str">
        <f>IF(InTutoring[[#This Row],[Student Full Name]]=" ","",COUNTIF(InTutoring[[#This Row],[Unit 3 Assessment]:[Unit 4 Post-Test 5]],"Yes"))</f>
        <v/>
      </c>
      <c r="AW478" s="107" t="str">
        <f>IF(InTutoring[[#This Row],[Student Full Name]]=" ","",COUNTIF(InTutoring[[#This Row],[Unit 4 Assessment]:[Unit 5 Post-Test 5]],"Yes"))</f>
        <v/>
      </c>
      <c r="AX478" s="107" t="str">
        <f>IF(InTutoring[[#This Row],[Student Full Name]]=" ","",COUNTIF(InTutoring[[#This Row],[Unit 5 Assessment]:[Unit 6 Post-Test 5]],"Yes"))</f>
        <v/>
      </c>
      <c r="AY478" s="107" t="str">
        <f>IF(InTutoring[[#This Row],[Student Full Name]]=" ","",IF(InTutoring[[#This Row],[Unit 1 Weeks in Tutoring]]&gt;0,"Yes","No"))</f>
        <v/>
      </c>
      <c r="AZ478" s="107" t="str">
        <f>IF(InTutoring[[#This Row],[Student Full Name]]=" ","",IF(InTutoring[[#This Row],[Unit 2 Weeks in Tutoring]]&gt;0,"Yes","No"))</f>
        <v/>
      </c>
      <c r="BA478" s="107" t="str">
        <f>IF(InTutoring[[#This Row],[Student Full Name]]=" ","",IF(InTutoring[[#This Row],[Unit 3 Weeks in Tutoring]]&gt;0,"Yes","No"))</f>
        <v/>
      </c>
      <c r="BB478" s="107" t="str">
        <f>IF(InTutoring[[#This Row],[Student Full Name]]=" ","",IF(InTutoring[[#This Row],[Unit 4 Weeks in Tutoring]]&gt;0,"Yes","No"))</f>
        <v/>
      </c>
      <c r="BC478" s="107" t="str">
        <f>IF(InTutoring[[#This Row],[Student Full Name]]=" ","",IF(InTutoring[[#This Row],[Unit 5 Weeks in Tutoring]]&gt;0,"Yes","No"))</f>
        <v/>
      </c>
      <c r="BD478" s="107" t="str">
        <f>IF(InTutoring[[#This Row],[Student Full Name]]=" ","",IF(InTutoring[[#This Row],[Unit 6 Weeks in Tutoring]]&gt;0,"Yes","No"))</f>
        <v/>
      </c>
      <c r="BE47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7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7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7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7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7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7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78" s="107" t="str">
        <f>IF(InTutoring[[#This Row],[Student Full Name]]=" ","",IF(COUNTIF(InTutoring[[#This Row],[Unit 1 Needed Tutoring]:[Unit 6 Needed Tutoring]],"Yes")&gt;0,"Yes","No"))</f>
        <v/>
      </c>
      <c r="BM47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7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79" spans="1:66" ht="14.25" x14ac:dyDescent="0.2">
      <c r="A479" s="40" t="str">
        <f>StudentInfo[[#This Row],[Student Full Name]]</f>
        <v xml:space="preserve"> </v>
      </c>
      <c r="B47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7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Benchmark]]&lt;=Settings!F483),"Yes","No"))))</f>
        <v/>
      </c>
      <c r="D47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7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7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7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7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7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7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7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7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7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7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7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7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7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7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7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7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7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7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7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7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7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7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7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7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7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7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7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7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7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7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7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7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7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7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7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7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7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7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7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7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79" s="107" t="str">
        <f>IF(InTutoring[[#This Row],[Student Full Name]]=" ","",COUNTIF(InTutoring[[#This Row],[BOY Benchmark]:[Unit 1 Post-Test 5]],"Yes"))</f>
        <v/>
      </c>
      <c r="AT479" s="107" t="str">
        <f>IF(InTutoring[[#This Row],[Student Full Name]]=" ","",COUNTIF(InTutoring[[#This Row],[Unit 1 Assessment]:[Unit 2 Post-Test 5]],"Yes"))</f>
        <v/>
      </c>
      <c r="AU479" s="107" t="str">
        <f>IF(InTutoring[[#This Row],[Student Full Name]]=" ","",COUNTIF(InTutoring[[#This Row],[Unit 2 Assessment]:[Unit 3 Post-Test 5]],"Yes"))</f>
        <v/>
      </c>
      <c r="AV479" s="107" t="str">
        <f>IF(InTutoring[[#This Row],[Student Full Name]]=" ","",COUNTIF(InTutoring[[#This Row],[Unit 3 Assessment]:[Unit 4 Post-Test 5]],"Yes"))</f>
        <v/>
      </c>
      <c r="AW479" s="107" t="str">
        <f>IF(InTutoring[[#This Row],[Student Full Name]]=" ","",COUNTIF(InTutoring[[#This Row],[Unit 4 Assessment]:[Unit 5 Post-Test 5]],"Yes"))</f>
        <v/>
      </c>
      <c r="AX479" s="107" t="str">
        <f>IF(InTutoring[[#This Row],[Student Full Name]]=" ","",COUNTIF(InTutoring[[#This Row],[Unit 5 Assessment]:[Unit 6 Post-Test 5]],"Yes"))</f>
        <v/>
      </c>
      <c r="AY479" s="107" t="str">
        <f>IF(InTutoring[[#This Row],[Student Full Name]]=" ","",IF(InTutoring[[#This Row],[Unit 1 Weeks in Tutoring]]&gt;0,"Yes","No"))</f>
        <v/>
      </c>
      <c r="AZ479" s="107" t="str">
        <f>IF(InTutoring[[#This Row],[Student Full Name]]=" ","",IF(InTutoring[[#This Row],[Unit 2 Weeks in Tutoring]]&gt;0,"Yes","No"))</f>
        <v/>
      </c>
      <c r="BA479" s="107" t="str">
        <f>IF(InTutoring[[#This Row],[Student Full Name]]=" ","",IF(InTutoring[[#This Row],[Unit 3 Weeks in Tutoring]]&gt;0,"Yes","No"))</f>
        <v/>
      </c>
      <c r="BB479" s="107" t="str">
        <f>IF(InTutoring[[#This Row],[Student Full Name]]=" ","",IF(InTutoring[[#This Row],[Unit 4 Weeks in Tutoring]]&gt;0,"Yes","No"))</f>
        <v/>
      </c>
      <c r="BC479" s="107" t="str">
        <f>IF(InTutoring[[#This Row],[Student Full Name]]=" ","",IF(InTutoring[[#This Row],[Unit 5 Weeks in Tutoring]]&gt;0,"Yes","No"))</f>
        <v/>
      </c>
      <c r="BD479" s="107" t="str">
        <f>IF(InTutoring[[#This Row],[Student Full Name]]=" ","",IF(InTutoring[[#This Row],[Unit 6 Weeks in Tutoring]]&gt;0,"Yes","No"))</f>
        <v/>
      </c>
      <c r="BE47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7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7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7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7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7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7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79" s="107" t="str">
        <f>IF(InTutoring[[#This Row],[Student Full Name]]=" ","",IF(COUNTIF(InTutoring[[#This Row],[Unit 1 Needed Tutoring]:[Unit 6 Needed Tutoring]],"Yes")&gt;0,"Yes","No"))</f>
        <v/>
      </c>
      <c r="BM47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7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80" spans="1:66" ht="14.25" x14ac:dyDescent="0.2">
      <c r="A480" s="40" t="str">
        <f>StudentInfo[[#This Row],[Student Full Name]]</f>
        <v xml:space="preserve"> </v>
      </c>
      <c r="B48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8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Benchmark]]&lt;=Settings!F484),"Yes","No"))))</f>
        <v/>
      </c>
      <c r="D48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8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8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8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8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8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8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8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8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8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8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8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8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8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8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8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8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8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8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8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8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8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8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8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8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8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8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8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8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8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8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8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8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8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8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8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8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8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8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8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8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80" s="107" t="str">
        <f>IF(InTutoring[[#This Row],[Student Full Name]]=" ","",COUNTIF(InTutoring[[#This Row],[BOY Benchmark]:[Unit 1 Post-Test 5]],"Yes"))</f>
        <v/>
      </c>
      <c r="AT480" s="107" t="str">
        <f>IF(InTutoring[[#This Row],[Student Full Name]]=" ","",COUNTIF(InTutoring[[#This Row],[Unit 1 Assessment]:[Unit 2 Post-Test 5]],"Yes"))</f>
        <v/>
      </c>
      <c r="AU480" s="107" t="str">
        <f>IF(InTutoring[[#This Row],[Student Full Name]]=" ","",COUNTIF(InTutoring[[#This Row],[Unit 2 Assessment]:[Unit 3 Post-Test 5]],"Yes"))</f>
        <v/>
      </c>
      <c r="AV480" s="107" t="str">
        <f>IF(InTutoring[[#This Row],[Student Full Name]]=" ","",COUNTIF(InTutoring[[#This Row],[Unit 3 Assessment]:[Unit 4 Post-Test 5]],"Yes"))</f>
        <v/>
      </c>
      <c r="AW480" s="107" t="str">
        <f>IF(InTutoring[[#This Row],[Student Full Name]]=" ","",COUNTIF(InTutoring[[#This Row],[Unit 4 Assessment]:[Unit 5 Post-Test 5]],"Yes"))</f>
        <v/>
      </c>
      <c r="AX480" s="107" t="str">
        <f>IF(InTutoring[[#This Row],[Student Full Name]]=" ","",COUNTIF(InTutoring[[#This Row],[Unit 5 Assessment]:[Unit 6 Post-Test 5]],"Yes"))</f>
        <v/>
      </c>
      <c r="AY480" s="107" t="str">
        <f>IF(InTutoring[[#This Row],[Student Full Name]]=" ","",IF(InTutoring[[#This Row],[Unit 1 Weeks in Tutoring]]&gt;0,"Yes","No"))</f>
        <v/>
      </c>
      <c r="AZ480" s="107" t="str">
        <f>IF(InTutoring[[#This Row],[Student Full Name]]=" ","",IF(InTutoring[[#This Row],[Unit 2 Weeks in Tutoring]]&gt;0,"Yes","No"))</f>
        <v/>
      </c>
      <c r="BA480" s="107" t="str">
        <f>IF(InTutoring[[#This Row],[Student Full Name]]=" ","",IF(InTutoring[[#This Row],[Unit 3 Weeks in Tutoring]]&gt;0,"Yes","No"))</f>
        <v/>
      </c>
      <c r="BB480" s="107" t="str">
        <f>IF(InTutoring[[#This Row],[Student Full Name]]=" ","",IF(InTutoring[[#This Row],[Unit 4 Weeks in Tutoring]]&gt;0,"Yes","No"))</f>
        <v/>
      </c>
      <c r="BC480" s="107" t="str">
        <f>IF(InTutoring[[#This Row],[Student Full Name]]=" ","",IF(InTutoring[[#This Row],[Unit 5 Weeks in Tutoring]]&gt;0,"Yes","No"))</f>
        <v/>
      </c>
      <c r="BD480" s="107" t="str">
        <f>IF(InTutoring[[#This Row],[Student Full Name]]=" ","",IF(InTutoring[[#This Row],[Unit 6 Weeks in Tutoring]]&gt;0,"Yes","No"))</f>
        <v/>
      </c>
      <c r="BE48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8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8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8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8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8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8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80" s="107" t="str">
        <f>IF(InTutoring[[#This Row],[Student Full Name]]=" ","",IF(COUNTIF(InTutoring[[#This Row],[Unit 1 Needed Tutoring]:[Unit 6 Needed Tutoring]],"Yes")&gt;0,"Yes","No"))</f>
        <v/>
      </c>
      <c r="BM48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8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81" spans="1:66" ht="14.25" x14ac:dyDescent="0.2">
      <c r="A481" s="40" t="str">
        <f>StudentInfo[[#This Row],[Student Full Name]]</f>
        <v xml:space="preserve"> </v>
      </c>
      <c r="B48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8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Benchmark]]&lt;=Settings!F485),"Yes","No"))))</f>
        <v/>
      </c>
      <c r="D48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8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8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8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8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8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8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8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8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8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8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8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8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8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8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8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8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8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8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8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8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8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8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8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8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8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8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8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8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8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8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8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8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8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8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8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8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8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8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8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8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81" s="107" t="str">
        <f>IF(InTutoring[[#This Row],[Student Full Name]]=" ","",COUNTIF(InTutoring[[#This Row],[BOY Benchmark]:[Unit 1 Post-Test 5]],"Yes"))</f>
        <v/>
      </c>
      <c r="AT481" s="107" t="str">
        <f>IF(InTutoring[[#This Row],[Student Full Name]]=" ","",COUNTIF(InTutoring[[#This Row],[Unit 1 Assessment]:[Unit 2 Post-Test 5]],"Yes"))</f>
        <v/>
      </c>
      <c r="AU481" s="107" t="str">
        <f>IF(InTutoring[[#This Row],[Student Full Name]]=" ","",COUNTIF(InTutoring[[#This Row],[Unit 2 Assessment]:[Unit 3 Post-Test 5]],"Yes"))</f>
        <v/>
      </c>
      <c r="AV481" s="107" t="str">
        <f>IF(InTutoring[[#This Row],[Student Full Name]]=" ","",COUNTIF(InTutoring[[#This Row],[Unit 3 Assessment]:[Unit 4 Post-Test 5]],"Yes"))</f>
        <v/>
      </c>
      <c r="AW481" s="107" t="str">
        <f>IF(InTutoring[[#This Row],[Student Full Name]]=" ","",COUNTIF(InTutoring[[#This Row],[Unit 4 Assessment]:[Unit 5 Post-Test 5]],"Yes"))</f>
        <v/>
      </c>
      <c r="AX481" s="107" t="str">
        <f>IF(InTutoring[[#This Row],[Student Full Name]]=" ","",COUNTIF(InTutoring[[#This Row],[Unit 5 Assessment]:[Unit 6 Post-Test 5]],"Yes"))</f>
        <v/>
      </c>
      <c r="AY481" s="107" t="str">
        <f>IF(InTutoring[[#This Row],[Student Full Name]]=" ","",IF(InTutoring[[#This Row],[Unit 1 Weeks in Tutoring]]&gt;0,"Yes","No"))</f>
        <v/>
      </c>
      <c r="AZ481" s="107" t="str">
        <f>IF(InTutoring[[#This Row],[Student Full Name]]=" ","",IF(InTutoring[[#This Row],[Unit 2 Weeks in Tutoring]]&gt;0,"Yes","No"))</f>
        <v/>
      </c>
      <c r="BA481" s="107" t="str">
        <f>IF(InTutoring[[#This Row],[Student Full Name]]=" ","",IF(InTutoring[[#This Row],[Unit 3 Weeks in Tutoring]]&gt;0,"Yes","No"))</f>
        <v/>
      </c>
      <c r="BB481" s="107" t="str">
        <f>IF(InTutoring[[#This Row],[Student Full Name]]=" ","",IF(InTutoring[[#This Row],[Unit 4 Weeks in Tutoring]]&gt;0,"Yes","No"))</f>
        <v/>
      </c>
      <c r="BC481" s="107" t="str">
        <f>IF(InTutoring[[#This Row],[Student Full Name]]=" ","",IF(InTutoring[[#This Row],[Unit 5 Weeks in Tutoring]]&gt;0,"Yes","No"))</f>
        <v/>
      </c>
      <c r="BD481" s="107" t="str">
        <f>IF(InTutoring[[#This Row],[Student Full Name]]=" ","",IF(InTutoring[[#This Row],[Unit 6 Weeks in Tutoring]]&gt;0,"Yes","No"))</f>
        <v/>
      </c>
      <c r="BE48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8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8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8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8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8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8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81" s="107" t="str">
        <f>IF(InTutoring[[#This Row],[Student Full Name]]=" ","",IF(COUNTIF(InTutoring[[#This Row],[Unit 1 Needed Tutoring]:[Unit 6 Needed Tutoring]],"Yes")&gt;0,"Yes","No"))</f>
        <v/>
      </c>
      <c r="BM48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8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82" spans="1:66" ht="14.25" x14ac:dyDescent="0.2">
      <c r="A482" s="40" t="str">
        <f>StudentInfo[[#This Row],[Student Full Name]]</f>
        <v xml:space="preserve"> </v>
      </c>
      <c r="B48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8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Benchmark]]&lt;=Settings!F486),"Yes","No"))))</f>
        <v/>
      </c>
      <c r="D48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8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8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8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8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8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8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8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8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8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8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8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8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8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8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8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8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8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8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8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8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8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8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8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8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8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8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8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8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8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8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8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8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8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8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8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8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8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8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8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8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82" s="107" t="str">
        <f>IF(InTutoring[[#This Row],[Student Full Name]]=" ","",COUNTIF(InTutoring[[#This Row],[BOY Benchmark]:[Unit 1 Post-Test 5]],"Yes"))</f>
        <v/>
      </c>
      <c r="AT482" s="107" t="str">
        <f>IF(InTutoring[[#This Row],[Student Full Name]]=" ","",COUNTIF(InTutoring[[#This Row],[Unit 1 Assessment]:[Unit 2 Post-Test 5]],"Yes"))</f>
        <v/>
      </c>
      <c r="AU482" s="107" t="str">
        <f>IF(InTutoring[[#This Row],[Student Full Name]]=" ","",COUNTIF(InTutoring[[#This Row],[Unit 2 Assessment]:[Unit 3 Post-Test 5]],"Yes"))</f>
        <v/>
      </c>
      <c r="AV482" s="107" t="str">
        <f>IF(InTutoring[[#This Row],[Student Full Name]]=" ","",COUNTIF(InTutoring[[#This Row],[Unit 3 Assessment]:[Unit 4 Post-Test 5]],"Yes"))</f>
        <v/>
      </c>
      <c r="AW482" s="107" t="str">
        <f>IF(InTutoring[[#This Row],[Student Full Name]]=" ","",COUNTIF(InTutoring[[#This Row],[Unit 4 Assessment]:[Unit 5 Post-Test 5]],"Yes"))</f>
        <v/>
      </c>
      <c r="AX482" s="107" t="str">
        <f>IF(InTutoring[[#This Row],[Student Full Name]]=" ","",COUNTIF(InTutoring[[#This Row],[Unit 5 Assessment]:[Unit 6 Post-Test 5]],"Yes"))</f>
        <v/>
      </c>
      <c r="AY482" s="107" t="str">
        <f>IF(InTutoring[[#This Row],[Student Full Name]]=" ","",IF(InTutoring[[#This Row],[Unit 1 Weeks in Tutoring]]&gt;0,"Yes","No"))</f>
        <v/>
      </c>
      <c r="AZ482" s="107" t="str">
        <f>IF(InTutoring[[#This Row],[Student Full Name]]=" ","",IF(InTutoring[[#This Row],[Unit 2 Weeks in Tutoring]]&gt;0,"Yes","No"))</f>
        <v/>
      </c>
      <c r="BA482" s="107" t="str">
        <f>IF(InTutoring[[#This Row],[Student Full Name]]=" ","",IF(InTutoring[[#This Row],[Unit 3 Weeks in Tutoring]]&gt;0,"Yes","No"))</f>
        <v/>
      </c>
      <c r="BB482" s="107" t="str">
        <f>IF(InTutoring[[#This Row],[Student Full Name]]=" ","",IF(InTutoring[[#This Row],[Unit 4 Weeks in Tutoring]]&gt;0,"Yes","No"))</f>
        <v/>
      </c>
      <c r="BC482" s="107" t="str">
        <f>IF(InTutoring[[#This Row],[Student Full Name]]=" ","",IF(InTutoring[[#This Row],[Unit 5 Weeks in Tutoring]]&gt;0,"Yes","No"))</f>
        <v/>
      </c>
      <c r="BD482" s="107" t="str">
        <f>IF(InTutoring[[#This Row],[Student Full Name]]=" ","",IF(InTutoring[[#This Row],[Unit 6 Weeks in Tutoring]]&gt;0,"Yes","No"))</f>
        <v/>
      </c>
      <c r="BE48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8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8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8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8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8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8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82" s="107" t="str">
        <f>IF(InTutoring[[#This Row],[Student Full Name]]=" ","",IF(COUNTIF(InTutoring[[#This Row],[Unit 1 Needed Tutoring]:[Unit 6 Needed Tutoring]],"Yes")&gt;0,"Yes","No"))</f>
        <v/>
      </c>
      <c r="BM48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8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83" spans="1:66" ht="14.25" x14ac:dyDescent="0.2">
      <c r="A483" s="40" t="str">
        <f>StudentInfo[[#This Row],[Student Full Name]]</f>
        <v xml:space="preserve"> </v>
      </c>
      <c r="B48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8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Benchmark]]&lt;=Settings!F487),"Yes","No"))))</f>
        <v/>
      </c>
      <c r="D48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8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8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8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8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8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8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8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8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8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8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8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8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8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8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8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8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8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8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8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8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8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8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8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8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8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8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8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8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8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8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8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8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8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8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8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8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8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8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8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8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83" s="107" t="str">
        <f>IF(InTutoring[[#This Row],[Student Full Name]]=" ","",COUNTIF(InTutoring[[#This Row],[BOY Benchmark]:[Unit 1 Post-Test 5]],"Yes"))</f>
        <v/>
      </c>
      <c r="AT483" s="107" t="str">
        <f>IF(InTutoring[[#This Row],[Student Full Name]]=" ","",COUNTIF(InTutoring[[#This Row],[Unit 1 Assessment]:[Unit 2 Post-Test 5]],"Yes"))</f>
        <v/>
      </c>
      <c r="AU483" s="107" t="str">
        <f>IF(InTutoring[[#This Row],[Student Full Name]]=" ","",COUNTIF(InTutoring[[#This Row],[Unit 2 Assessment]:[Unit 3 Post-Test 5]],"Yes"))</f>
        <v/>
      </c>
      <c r="AV483" s="107" t="str">
        <f>IF(InTutoring[[#This Row],[Student Full Name]]=" ","",COUNTIF(InTutoring[[#This Row],[Unit 3 Assessment]:[Unit 4 Post-Test 5]],"Yes"))</f>
        <v/>
      </c>
      <c r="AW483" s="107" t="str">
        <f>IF(InTutoring[[#This Row],[Student Full Name]]=" ","",COUNTIF(InTutoring[[#This Row],[Unit 4 Assessment]:[Unit 5 Post-Test 5]],"Yes"))</f>
        <v/>
      </c>
      <c r="AX483" s="107" t="str">
        <f>IF(InTutoring[[#This Row],[Student Full Name]]=" ","",COUNTIF(InTutoring[[#This Row],[Unit 5 Assessment]:[Unit 6 Post-Test 5]],"Yes"))</f>
        <v/>
      </c>
      <c r="AY483" s="107" t="str">
        <f>IF(InTutoring[[#This Row],[Student Full Name]]=" ","",IF(InTutoring[[#This Row],[Unit 1 Weeks in Tutoring]]&gt;0,"Yes","No"))</f>
        <v/>
      </c>
      <c r="AZ483" s="107" t="str">
        <f>IF(InTutoring[[#This Row],[Student Full Name]]=" ","",IF(InTutoring[[#This Row],[Unit 2 Weeks in Tutoring]]&gt;0,"Yes","No"))</f>
        <v/>
      </c>
      <c r="BA483" s="107" t="str">
        <f>IF(InTutoring[[#This Row],[Student Full Name]]=" ","",IF(InTutoring[[#This Row],[Unit 3 Weeks in Tutoring]]&gt;0,"Yes","No"))</f>
        <v/>
      </c>
      <c r="BB483" s="107" t="str">
        <f>IF(InTutoring[[#This Row],[Student Full Name]]=" ","",IF(InTutoring[[#This Row],[Unit 4 Weeks in Tutoring]]&gt;0,"Yes","No"))</f>
        <v/>
      </c>
      <c r="BC483" s="107" t="str">
        <f>IF(InTutoring[[#This Row],[Student Full Name]]=" ","",IF(InTutoring[[#This Row],[Unit 5 Weeks in Tutoring]]&gt;0,"Yes","No"))</f>
        <v/>
      </c>
      <c r="BD483" s="107" t="str">
        <f>IF(InTutoring[[#This Row],[Student Full Name]]=" ","",IF(InTutoring[[#This Row],[Unit 6 Weeks in Tutoring]]&gt;0,"Yes","No"))</f>
        <v/>
      </c>
      <c r="BE48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8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8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8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8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8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8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83" s="107" t="str">
        <f>IF(InTutoring[[#This Row],[Student Full Name]]=" ","",IF(COUNTIF(InTutoring[[#This Row],[Unit 1 Needed Tutoring]:[Unit 6 Needed Tutoring]],"Yes")&gt;0,"Yes","No"))</f>
        <v/>
      </c>
      <c r="BM48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8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84" spans="1:66" ht="14.25" x14ac:dyDescent="0.2">
      <c r="A484" s="40" t="str">
        <f>StudentInfo[[#This Row],[Student Full Name]]</f>
        <v xml:space="preserve"> </v>
      </c>
      <c r="B48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8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Benchmark]]&lt;=Settings!F488),"Yes","No"))))</f>
        <v/>
      </c>
      <c r="D48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8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8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8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8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8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8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8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8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8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8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8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8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8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8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8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8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8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8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8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8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8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8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8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8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8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8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8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8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8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8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8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8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8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8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8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8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8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8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8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8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84" s="107" t="str">
        <f>IF(InTutoring[[#This Row],[Student Full Name]]=" ","",COUNTIF(InTutoring[[#This Row],[BOY Benchmark]:[Unit 1 Post-Test 5]],"Yes"))</f>
        <v/>
      </c>
      <c r="AT484" s="107" t="str">
        <f>IF(InTutoring[[#This Row],[Student Full Name]]=" ","",COUNTIF(InTutoring[[#This Row],[Unit 1 Assessment]:[Unit 2 Post-Test 5]],"Yes"))</f>
        <v/>
      </c>
      <c r="AU484" s="107" t="str">
        <f>IF(InTutoring[[#This Row],[Student Full Name]]=" ","",COUNTIF(InTutoring[[#This Row],[Unit 2 Assessment]:[Unit 3 Post-Test 5]],"Yes"))</f>
        <v/>
      </c>
      <c r="AV484" s="107" t="str">
        <f>IF(InTutoring[[#This Row],[Student Full Name]]=" ","",COUNTIF(InTutoring[[#This Row],[Unit 3 Assessment]:[Unit 4 Post-Test 5]],"Yes"))</f>
        <v/>
      </c>
      <c r="AW484" s="107" t="str">
        <f>IF(InTutoring[[#This Row],[Student Full Name]]=" ","",COUNTIF(InTutoring[[#This Row],[Unit 4 Assessment]:[Unit 5 Post-Test 5]],"Yes"))</f>
        <v/>
      </c>
      <c r="AX484" s="107" t="str">
        <f>IF(InTutoring[[#This Row],[Student Full Name]]=" ","",COUNTIF(InTutoring[[#This Row],[Unit 5 Assessment]:[Unit 6 Post-Test 5]],"Yes"))</f>
        <v/>
      </c>
      <c r="AY484" s="107" t="str">
        <f>IF(InTutoring[[#This Row],[Student Full Name]]=" ","",IF(InTutoring[[#This Row],[Unit 1 Weeks in Tutoring]]&gt;0,"Yes","No"))</f>
        <v/>
      </c>
      <c r="AZ484" s="107" t="str">
        <f>IF(InTutoring[[#This Row],[Student Full Name]]=" ","",IF(InTutoring[[#This Row],[Unit 2 Weeks in Tutoring]]&gt;0,"Yes","No"))</f>
        <v/>
      </c>
      <c r="BA484" s="107" t="str">
        <f>IF(InTutoring[[#This Row],[Student Full Name]]=" ","",IF(InTutoring[[#This Row],[Unit 3 Weeks in Tutoring]]&gt;0,"Yes","No"))</f>
        <v/>
      </c>
      <c r="BB484" s="107" t="str">
        <f>IF(InTutoring[[#This Row],[Student Full Name]]=" ","",IF(InTutoring[[#This Row],[Unit 4 Weeks in Tutoring]]&gt;0,"Yes","No"))</f>
        <v/>
      </c>
      <c r="BC484" s="107" t="str">
        <f>IF(InTutoring[[#This Row],[Student Full Name]]=" ","",IF(InTutoring[[#This Row],[Unit 5 Weeks in Tutoring]]&gt;0,"Yes","No"))</f>
        <v/>
      </c>
      <c r="BD484" s="107" t="str">
        <f>IF(InTutoring[[#This Row],[Student Full Name]]=" ","",IF(InTutoring[[#This Row],[Unit 6 Weeks in Tutoring]]&gt;0,"Yes","No"))</f>
        <v/>
      </c>
      <c r="BE48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8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8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8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8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8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8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84" s="107" t="str">
        <f>IF(InTutoring[[#This Row],[Student Full Name]]=" ","",IF(COUNTIF(InTutoring[[#This Row],[Unit 1 Needed Tutoring]:[Unit 6 Needed Tutoring]],"Yes")&gt;0,"Yes","No"))</f>
        <v/>
      </c>
      <c r="BM48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8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85" spans="1:66" ht="14.25" x14ac:dyDescent="0.2">
      <c r="A485" s="40" t="str">
        <f>StudentInfo[[#This Row],[Student Full Name]]</f>
        <v xml:space="preserve"> </v>
      </c>
      <c r="B48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8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Benchmark]]&lt;=Settings!F489),"Yes","No"))))</f>
        <v/>
      </c>
      <c r="D48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8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8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8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8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8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8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8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8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8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8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8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8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8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8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8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8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8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8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8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8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8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8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8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8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8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8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8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8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8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8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8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8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8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8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8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8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8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8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8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8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85" s="107" t="str">
        <f>IF(InTutoring[[#This Row],[Student Full Name]]=" ","",COUNTIF(InTutoring[[#This Row],[BOY Benchmark]:[Unit 1 Post-Test 5]],"Yes"))</f>
        <v/>
      </c>
      <c r="AT485" s="107" t="str">
        <f>IF(InTutoring[[#This Row],[Student Full Name]]=" ","",COUNTIF(InTutoring[[#This Row],[Unit 1 Assessment]:[Unit 2 Post-Test 5]],"Yes"))</f>
        <v/>
      </c>
      <c r="AU485" s="107" t="str">
        <f>IF(InTutoring[[#This Row],[Student Full Name]]=" ","",COUNTIF(InTutoring[[#This Row],[Unit 2 Assessment]:[Unit 3 Post-Test 5]],"Yes"))</f>
        <v/>
      </c>
      <c r="AV485" s="107" t="str">
        <f>IF(InTutoring[[#This Row],[Student Full Name]]=" ","",COUNTIF(InTutoring[[#This Row],[Unit 3 Assessment]:[Unit 4 Post-Test 5]],"Yes"))</f>
        <v/>
      </c>
      <c r="AW485" s="107" t="str">
        <f>IF(InTutoring[[#This Row],[Student Full Name]]=" ","",COUNTIF(InTutoring[[#This Row],[Unit 4 Assessment]:[Unit 5 Post-Test 5]],"Yes"))</f>
        <v/>
      </c>
      <c r="AX485" s="107" t="str">
        <f>IF(InTutoring[[#This Row],[Student Full Name]]=" ","",COUNTIF(InTutoring[[#This Row],[Unit 5 Assessment]:[Unit 6 Post-Test 5]],"Yes"))</f>
        <v/>
      </c>
      <c r="AY485" s="107" t="str">
        <f>IF(InTutoring[[#This Row],[Student Full Name]]=" ","",IF(InTutoring[[#This Row],[Unit 1 Weeks in Tutoring]]&gt;0,"Yes","No"))</f>
        <v/>
      </c>
      <c r="AZ485" s="107" t="str">
        <f>IF(InTutoring[[#This Row],[Student Full Name]]=" ","",IF(InTutoring[[#This Row],[Unit 2 Weeks in Tutoring]]&gt;0,"Yes","No"))</f>
        <v/>
      </c>
      <c r="BA485" s="107" t="str">
        <f>IF(InTutoring[[#This Row],[Student Full Name]]=" ","",IF(InTutoring[[#This Row],[Unit 3 Weeks in Tutoring]]&gt;0,"Yes","No"))</f>
        <v/>
      </c>
      <c r="BB485" s="107" t="str">
        <f>IF(InTutoring[[#This Row],[Student Full Name]]=" ","",IF(InTutoring[[#This Row],[Unit 4 Weeks in Tutoring]]&gt;0,"Yes","No"))</f>
        <v/>
      </c>
      <c r="BC485" s="107" t="str">
        <f>IF(InTutoring[[#This Row],[Student Full Name]]=" ","",IF(InTutoring[[#This Row],[Unit 5 Weeks in Tutoring]]&gt;0,"Yes","No"))</f>
        <v/>
      </c>
      <c r="BD485" s="107" t="str">
        <f>IF(InTutoring[[#This Row],[Student Full Name]]=" ","",IF(InTutoring[[#This Row],[Unit 6 Weeks in Tutoring]]&gt;0,"Yes","No"))</f>
        <v/>
      </c>
      <c r="BE48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8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8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8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8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8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8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85" s="107" t="str">
        <f>IF(InTutoring[[#This Row],[Student Full Name]]=" ","",IF(COUNTIF(InTutoring[[#This Row],[Unit 1 Needed Tutoring]:[Unit 6 Needed Tutoring]],"Yes")&gt;0,"Yes","No"))</f>
        <v/>
      </c>
      <c r="BM48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8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86" spans="1:66" ht="14.25" x14ac:dyDescent="0.2">
      <c r="A486" s="40" t="str">
        <f>StudentInfo[[#This Row],[Student Full Name]]</f>
        <v xml:space="preserve"> </v>
      </c>
      <c r="B48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8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Benchmark]]&lt;=Settings!F490),"Yes","No"))))</f>
        <v/>
      </c>
      <c r="D48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8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8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8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8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8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8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8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8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8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8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8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8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8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8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8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8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8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8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8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8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8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8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8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8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8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8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8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8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8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8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8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8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8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8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8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8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8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8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8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8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86" s="107" t="str">
        <f>IF(InTutoring[[#This Row],[Student Full Name]]=" ","",COUNTIF(InTutoring[[#This Row],[BOY Benchmark]:[Unit 1 Post-Test 5]],"Yes"))</f>
        <v/>
      </c>
      <c r="AT486" s="107" t="str">
        <f>IF(InTutoring[[#This Row],[Student Full Name]]=" ","",COUNTIF(InTutoring[[#This Row],[Unit 1 Assessment]:[Unit 2 Post-Test 5]],"Yes"))</f>
        <v/>
      </c>
      <c r="AU486" s="107" t="str">
        <f>IF(InTutoring[[#This Row],[Student Full Name]]=" ","",COUNTIF(InTutoring[[#This Row],[Unit 2 Assessment]:[Unit 3 Post-Test 5]],"Yes"))</f>
        <v/>
      </c>
      <c r="AV486" s="107" t="str">
        <f>IF(InTutoring[[#This Row],[Student Full Name]]=" ","",COUNTIF(InTutoring[[#This Row],[Unit 3 Assessment]:[Unit 4 Post-Test 5]],"Yes"))</f>
        <v/>
      </c>
      <c r="AW486" s="107" t="str">
        <f>IF(InTutoring[[#This Row],[Student Full Name]]=" ","",COUNTIF(InTutoring[[#This Row],[Unit 4 Assessment]:[Unit 5 Post-Test 5]],"Yes"))</f>
        <v/>
      </c>
      <c r="AX486" s="107" t="str">
        <f>IF(InTutoring[[#This Row],[Student Full Name]]=" ","",COUNTIF(InTutoring[[#This Row],[Unit 5 Assessment]:[Unit 6 Post-Test 5]],"Yes"))</f>
        <v/>
      </c>
      <c r="AY486" s="107" t="str">
        <f>IF(InTutoring[[#This Row],[Student Full Name]]=" ","",IF(InTutoring[[#This Row],[Unit 1 Weeks in Tutoring]]&gt;0,"Yes","No"))</f>
        <v/>
      </c>
      <c r="AZ486" s="107" t="str">
        <f>IF(InTutoring[[#This Row],[Student Full Name]]=" ","",IF(InTutoring[[#This Row],[Unit 2 Weeks in Tutoring]]&gt;0,"Yes","No"))</f>
        <v/>
      </c>
      <c r="BA486" s="107" t="str">
        <f>IF(InTutoring[[#This Row],[Student Full Name]]=" ","",IF(InTutoring[[#This Row],[Unit 3 Weeks in Tutoring]]&gt;0,"Yes","No"))</f>
        <v/>
      </c>
      <c r="BB486" s="107" t="str">
        <f>IF(InTutoring[[#This Row],[Student Full Name]]=" ","",IF(InTutoring[[#This Row],[Unit 4 Weeks in Tutoring]]&gt;0,"Yes","No"))</f>
        <v/>
      </c>
      <c r="BC486" s="107" t="str">
        <f>IF(InTutoring[[#This Row],[Student Full Name]]=" ","",IF(InTutoring[[#This Row],[Unit 5 Weeks in Tutoring]]&gt;0,"Yes","No"))</f>
        <v/>
      </c>
      <c r="BD486" s="107" t="str">
        <f>IF(InTutoring[[#This Row],[Student Full Name]]=" ","",IF(InTutoring[[#This Row],[Unit 6 Weeks in Tutoring]]&gt;0,"Yes","No"))</f>
        <v/>
      </c>
      <c r="BE48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8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8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8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8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8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8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86" s="107" t="str">
        <f>IF(InTutoring[[#This Row],[Student Full Name]]=" ","",IF(COUNTIF(InTutoring[[#This Row],[Unit 1 Needed Tutoring]:[Unit 6 Needed Tutoring]],"Yes")&gt;0,"Yes","No"))</f>
        <v/>
      </c>
      <c r="BM48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8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87" spans="1:66" ht="14.25" x14ac:dyDescent="0.2">
      <c r="A487" s="40" t="str">
        <f>StudentInfo[[#This Row],[Student Full Name]]</f>
        <v xml:space="preserve"> </v>
      </c>
      <c r="B48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8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Benchmark]]&lt;=Settings!F491),"Yes","No"))))</f>
        <v/>
      </c>
      <c r="D48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8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8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8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8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8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8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8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8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8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8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8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8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8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8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8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8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8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8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8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8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8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8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8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8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8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8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8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8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8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8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8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8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8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8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8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8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8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8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8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8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87" s="107" t="str">
        <f>IF(InTutoring[[#This Row],[Student Full Name]]=" ","",COUNTIF(InTutoring[[#This Row],[BOY Benchmark]:[Unit 1 Post-Test 5]],"Yes"))</f>
        <v/>
      </c>
      <c r="AT487" s="107" t="str">
        <f>IF(InTutoring[[#This Row],[Student Full Name]]=" ","",COUNTIF(InTutoring[[#This Row],[Unit 1 Assessment]:[Unit 2 Post-Test 5]],"Yes"))</f>
        <v/>
      </c>
      <c r="AU487" s="107" t="str">
        <f>IF(InTutoring[[#This Row],[Student Full Name]]=" ","",COUNTIF(InTutoring[[#This Row],[Unit 2 Assessment]:[Unit 3 Post-Test 5]],"Yes"))</f>
        <v/>
      </c>
      <c r="AV487" s="107" t="str">
        <f>IF(InTutoring[[#This Row],[Student Full Name]]=" ","",COUNTIF(InTutoring[[#This Row],[Unit 3 Assessment]:[Unit 4 Post-Test 5]],"Yes"))</f>
        <v/>
      </c>
      <c r="AW487" s="107" t="str">
        <f>IF(InTutoring[[#This Row],[Student Full Name]]=" ","",COUNTIF(InTutoring[[#This Row],[Unit 4 Assessment]:[Unit 5 Post-Test 5]],"Yes"))</f>
        <v/>
      </c>
      <c r="AX487" s="107" t="str">
        <f>IF(InTutoring[[#This Row],[Student Full Name]]=" ","",COUNTIF(InTutoring[[#This Row],[Unit 5 Assessment]:[Unit 6 Post-Test 5]],"Yes"))</f>
        <v/>
      </c>
      <c r="AY487" s="107" t="str">
        <f>IF(InTutoring[[#This Row],[Student Full Name]]=" ","",IF(InTutoring[[#This Row],[Unit 1 Weeks in Tutoring]]&gt;0,"Yes","No"))</f>
        <v/>
      </c>
      <c r="AZ487" s="107" t="str">
        <f>IF(InTutoring[[#This Row],[Student Full Name]]=" ","",IF(InTutoring[[#This Row],[Unit 2 Weeks in Tutoring]]&gt;0,"Yes","No"))</f>
        <v/>
      </c>
      <c r="BA487" s="107" t="str">
        <f>IF(InTutoring[[#This Row],[Student Full Name]]=" ","",IF(InTutoring[[#This Row],[Unit 3 Weeks in Tutoring]]&gt;0,"Yes","No"))</f>
        <v/>
      </c>
      <c r="BB487" s="107" t="str">
        <f>IF(InTutoring[[#This Row],[Student Full Name]]=" ","",IF(InTutoring[[#This Row],[Unit 4 Weeks in Tutoring]]&gt;0,"Yes","No"))</f>
        <v/>
      </c>
      <c r="BC487" s="107" t="str">
        <f>IF(InTutoring[[#This Row],[Student Full Name]]=" ","",IF(InTutoring[[#This Row],[Unit 5 Weeks in Tutoring]]&gt;0,"Yes","No"))</f>
        <v/>
      </c>
      <c r="BD487" s="107" t="str">
        <f>IF(InTutoring[[#This Row],[Student Full Name]]=" ","",IF(InTutoring[[#This Row],[Unit 6 Weeks in Tutoring]]&gt;0,"Yes","No"))</f>
        <v/>
      </c>
      <c r="BE48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8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8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8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8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8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8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87" s="107" t="str">
        <f>IF(InTutoring[[#This Row],[Student Full Name]]=" ","",IF(COUNTIF(InTutoring[[#This Row],[Unit 1 Needed Tutoring]:[Unit 6 Needed Tutoring]],"Yes")&gt;0,"Yes","No"))</f>
        <v/>
      </c>
      <c r="BM48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8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88" spans="1:66" ht="14.25" x14ac:dyDescent="0.2">
      <c r="A488" s="40" t="str">
        <f>StudentInfo[[#This Row],[Student Full Name]]</f>
        <v xml:space="preserve"> </v>
      </c>
      <c r="B48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8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Benchmark]]&lt;=Settings!F492),"Yes","No"))))</f>
        <v/>
      </c>
      <c r="D48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8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8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8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8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8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8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8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8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8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8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8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8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8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8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8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8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8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8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8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8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8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8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8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8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8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8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8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8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8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8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8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8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8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8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8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8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8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8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8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8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88" s="107" t="str">
        <f>IF(InTutoring[[#This Row],[Student Full Name]]=" ","",COUNTIF(InTutoring[[#This Row],[BOY Benchmark]:[Unit 1 Post-Test 5]],"Yes"))</f>
        <v/>
      </c>
      <c r="AT488" s="107" t="str">
        <f>IF(InTutoring[[#This Row],[Student Full Name]]=" ","",COUNTIF(InTutoring[[#This Row],[Unit 1 Assessment]:[Unit 2 Post-Test 5]],"Yes"))</f>
        <v/>
      </c>
      <c r="AU488" s="107" t="str">
        <f>IF(InTutoring[[#This Row],[Student Full Name]]=" ","",COUNTIF(InTutoring[[#This Row],[Unit 2 Assessment]:[Unit 3 Post-Test 5]],"Yes"))</f>
        <v/>
      </c>
      <c r="AV488" s="107" t="str">
        <f>IF(InTutoring[[#This Row],[Student Full Name]]=" ","",COUNTIF(InTutoring[[#This Row],[Unit 3 Assessment]:[Unit 4 Post-Test 5]],"Yes"))</f>
        <v/>
      </c>
      <c r="AW488" s="107" t="str">
        <f>IF(InTutoring[[#This Row],[Student Full Name]]=" ","",COUNTIF(InTutoring[[#This Row],[Unit 4 Assessment]:[Unit 5 Post-Test 5]],"Yes"))</f>
        <v/>
      </c>
      <c r="AX488" s="107" t="str">
        <f>IF(InTutoring[[#This Row],[Student Full Name]]=" ","",COUNTIF(InTutoring[[#This Row],[Unit 5 Assessment]:[Unit 6 Post-Test 5]],"Yes"))</f>
        <v/>
      </c>
      <c r="AY488" s="107" t="str">
        <f>IF(InTutoring[[#This Row],[Student Full Name]]=" ","",IF(InTutoring[[#This Row],[Unit 1 Weeks in Tutoring]]&gt;0,"Yes","No"))</f>
        <v/>
      </c>
      <c r="AZ488" s="107" t="str">
        <f>IF(InTutoring[[#This Row],[Student Full Name]]=" ","",IF(InTutoring[[#This Row],[Unit 2 Weeks in Tutoring]]&gt;0,"Yes","No"))</f>
        <v/>
      </c>
      <c r="BA488" s="107" t="str">
        <f>IF(InTutoring[[#This Row],[Student Full Name]]=" ","",IF(InTutoring[[#This Row],[Unit 3 Weeks in Tutoring]]&gt;0,"Yes","No"))</f>
        <v/>
      </c>
      <c r="BB488" s="107" t="str">
        <f>IF(InTutoring[[#This Row],[Student Full Name]]=" ","",IF(InTutoring[[#This Row],[Unit 4 Weeks in Tutoring]]&gt;0,"Yes","No"))</f>
        <v/>
      </c>
      <c r="BC488" s="107" t="str">
        <f>IF(InTutoring[[#This Row],[Student Full Name]]=" ","",IF(InTutoring[[#This Row],[Unit 5 Weeks in Tutoring]]&gt;0,"Yes","No"))</f>
        <v/>
      </c>
      <c r="BD488" s="107" t="str">
        <f>IF(InTutoring[[#This Row],[Student Full Name]]=" ","",IF(InTutoring[[#This Row],[Unit 6 Weeks in Tutoring]]&gt;0,"Yes","No"))</f>
        <v/>
      </c>
      <c r="BE48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8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8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8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8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8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8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88" s="107" t="str">
        <f>IF(InTutoring[[#This Row],[Student Full Name]]=" ","",IF(COUNTIF(InTutoring[[#This Row],[Unit 1 Needed Tutoring]:[Unit 6 Needed Tutoring]],"Yes")&gt;0,"Yes","No"))</f>
        <v/>
      </c>
      <c r="BM48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8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89" spans="1:66" ht="14.25" x14ac:dyDescent="0.2">
      <c r="A489" s="40" t="str">
        <f>StudentInfo[[#This Row],[Student Full Name]]</f>
        <v xml:space="preserve"> </v>
      </c>
      <c r="B48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8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Benchmark]]&lt;=Settings!F493),"Yes","No"))))</f>
        <v/>
      </c>
      <c r="D48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8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8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8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8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8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8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8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8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8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8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8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8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8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8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8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8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8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8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8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8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8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8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8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8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8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8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8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8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8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8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8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8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8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8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8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8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8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8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8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8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89" s="107" t="str">
        <f>IF(InTutoring[[#This Row],[Student Full Name]]=" ","",COUNTIF(InTutoring[[#This Row],[BOY Benchmark]:[Unit 1 Post-Test 5]],"Yes"))</f>
        <v/>
      </c>
      <c r="AT489" s="107" t="str">
        <f>IF(InTutoring[[#This Row],[Student Full Name]]=" ","",COUNTIF(InTutoring[[#This Row],[Unit 1 Assessment]:[Unit 2 Post-Test 5]],"Yes"))</f>
        <v/>
      </c>
      <c r="AU489" s="107" t="str">
        <f>IF(InTutoring[[#This Row],[Student Full Name]]=" ","",COUNTIF(InTutoring[[#This Row],[Unit 2 Assessment]:[Unit 3 Post-Test 5]],"Yes"))</f>
        <v/>
      </c>
      <c r="AV489" s="107" t="str">
        <f>IF(InTutoring[[#This Row],[Student Full Name]]=" ","",COUNTIF(InTutoring[[#This Row],[Unit 3 Assessment]:[Unit 4 Post-Test 5]],"Yes"))</f>
        <v/>
      </c>
      <c r="AW489" s="107" t="str">
        <f>IF(InTutoring[[#This Row],[Student Full Name]]=" ","",COUNTIF(InTutoring[[#This Row],[Unit 4 Assessment]:[Unit 5 Post-Test 5]],"Yes"))</f>
        <v/>
      </c>
      <c r="AX489" s="107" t="str">
        <f>IF(InTutoring[[#This Row],[Student Full Name]]=" ","",COUNTIF(InTutoring[[#This Row],[Unit 5 Assessment]:[Unit 6 Post-Test 5]],"Yes"))</f>
        <v/>
      </c>
      <c r="AY489" s="107" t="str">
        <f>IF(InTutoring[[#This Row],[Student Full Name]]=" ","",IF(InTutoring[[#This Row],[Unit 1 Weeks in Tutoring]]&gt;0,"Yes","No"))</f>
        <v/>
      </c>
      <c r="AZ489" s="107" t="str">
        <f>IF(InTutoring[[#This Row],[Student Full Name]]=" ","",IF(InTutoring[[#This Row],[Unit 2 Weeks in Tutoring]]&gt;0,"Yes","No"))</f>
        <v/>
      </c>
      <c r="BA489" s="107" t="str">
        <f>IF(InTutoring[[#This Row],[Student Full Name]]=" ","",IF(InTutoring[[#This Row],[Unit 3 Weeks in Tutoring]]&gt;0,"Yes","No"))</f>
        <v/>
      </c>
      <c r="BB489" s="107" t="str">
        <f>IF(InTutoring[[#This Row],[Student Full Name]]=" ","",IF(InTutoring[[#This Row],[Unit 4 Weeks in Tutoring]]&gt;0,"Yes","No"))</f>
        <v/>
      </c>
      <c r="BC489" s="107" t="str">
        <f>IF(InTutoring[[#This Row],[Student Full Name]]=" ","",IF(InTutoring[[#This Row],[Unit 5 Weeks in Tutoring]]&gt;0,"Yes","No"))</f>
        <v/>
      </c>
      <c r="BD489" s="107" t="str">
        <f>IF(InTutoring[[#This Row],[Student Full Name]]=" ","",IF(InTutoring[[#This Row],[Unit 6 Weeks in Tutoring]]&gt;0,"Yes","No"))</f>
        <v/>
      </c>
      <c r="BE48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8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8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8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8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8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8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89" s="107" t="str">
        <f>IF(InTutoring[[#This Row],[Student Full Name]]=" ","",IF(COUNTIF(InTutoring[[#This Row],[Unit 1 Needed Tutoring]:[Unit 6 Needed Tutoring]],"Yes")&gt;0,"Yes","No"))</f>
        <v/>
      </c>
      <c r="BM48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8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90" spans="1:66" ht="14.25" x14ac:dyDescent="0.2">
      <c r="A490" s="40" t="str">
        <f>StudentInfo[[#This Row],[Student Full Name]]</f>
        <v xml:space="preserve"> </v>
      </c>
      <c r="B49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9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Benchmark]]&lt;=Settings!F494),"Yes","No"))))</f>
        <v/>
      </c>
      <c r="D49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9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9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9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9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9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9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9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9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9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9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9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9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9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9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9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9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9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9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9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9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9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9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9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9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9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9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9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9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9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9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9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9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9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9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9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9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9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9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9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9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90" s="107" t="str">
        <f>IF(InTutoring[[#This Row],[Student Full Name]]=" ","",COUNTIF(InTutoring[[#This Row],[BOY Benchmark]:[Unit 1 Post-Test 5]],"Yes"))</f>
        <v/>
      </c>
      <c r="AT490" s="107" t="str">
        <f>IF(InTutoring[[#This Row],[Student Full Name]]=" ","",COUNTIF(InTutoring[[#This Row],[Unit 1 Assessment]:[Unit 2 Post-Test 5]],"Yes"))</f>
        <v/>
      </c>
      <c r="AU490" s="107" t="str">
        <f>IF(InTutoring[[#This Row],[Student Full Name]]=" ","",COUNTIF(InTutoring[[#This Row],[Unit 2 Assessment]:[Unit 3 Post-Test 5]],"Yes"))</f>
        <v/>
      </c>
      <c r="AV490" s="107" t="str">
        <f>IF(InTutoring[[#This Row],[Student Full Name]]=" ","",COUNTIF(InTutoring[[#This Row],[Unit 3 Assessment]:[Unit 4 Post-Test 5]],"Yes"))</f>
        <v/>
      </c>
      <c r="AW490" s="107" t="str">
        <f>IF(InTutoring[[#This Row],[Student Full Name]]=" ","",COUNTIF(InTutoring[[#This Row],[Unit 4 Assessment]:[Unit 5 Post-Test 5]],"Yes"))</f>
        <v/>
      </c>
      <c r="AX490" s="107" t="str">
        <f>IF(InTutoring[[#This Row],[Student Full Name]]=" ","",COUNTIF(InTutoring[[#This Row],[Unit 5 Assessment]:[Unit 6 Post-Test 5]],"Yes"))</f>
        <v/>
      </c>
      <c r="AY490" s="107" t="str">
        <f>IF(InTutoring[[#This Row],[Student Full Name]]=" ","",IF(InTutoring[[#This Row],[Unit 1 Weeks in Tutoring]]&gt;0,"Yes","No"))</f>
        <v/>
      </c>
      <c r="AZ490" s="107" t="str">
        <f>IF(InTutoring[[#This Row],[Student Full Name]]=" ","",IF(InTutoring[[#This Row],[Unit 2 Weeks in Tutoring]]&gt;0,"Yes","No"))</f>
        <v/>
      </c>
      <c r="BA490" s="107" t="str">
        <f>IF(InTutoring[[#This Row],[Student Full Name]]=" ","",IF(InTutoring[[#This Row],[Unit 3 Weeks in Tutoring]]&gt;0,"Yes","No"))</f>
        <v/>
      </c>
      <c r="BB490" s="107" t="str">
        <f>IF(InTutoring[[#This Row],[Student Full Name]]=" ","",IF(InTutoring[[#This Row],[Unit 4 Weeks in Tutoring]]&gt;0,"Yes","No"))</f>
        <v/>
      </c>
      <c r="BC490" s="107" t="str">
        <f>IF(InTutoring[[#This Row],[Student Full Name]]=" ","",IF(InTutoring[[#This Row],[Unit 5 Weeks in Tutoring]]&gt;0,"Yes","No"))</f>
        <v/>
      </c>
      <c r="BD490" s="107" t="str">
        <f>IF(InTutoring[[#This Row],[Student Full Name]]=" ","",IF(InTutoring[[#This Row],[Unit 6 Weeks in Tutoring]]&gt;0,"Yes","No"))</f>
        <v/>
      </c>
      <c r="BE49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9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9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9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9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9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9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90" s="107" t="str">
        <f>IF(InTutoring[[#This Row],[Student Full Name]]=" ","",IF(COUNTIF(InTutoring[[#This Row],[Unit 1 Needed Tutoring]:[Unit 6 Needed Tutoring]],"Yes")&gt;0,"Yes","No"))</f>
        <v/>
      </c>
      <c r="BM49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9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91" spans="1:66" ht="14.25" x14ac:dyDescent="0.2">
      <c r="A491" s="40" t="str">
        <f>StudentInfo[[#This Row],[Student Full Name]]</f>
        <v xml:space="preserve"> </v>
      </c>
      <c r="B49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9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Benchmark]]&lt;=Settings!F495),"Yes","No"))))</f>
        <v/>
      </c>
      <c r="D49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9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9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9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9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9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9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9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9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9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9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9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9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9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9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9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9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9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9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9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9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9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9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9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9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9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9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9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9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9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9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9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9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9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9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9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9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9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9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9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9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91" s="107" t="str">
        <f>IF(InTutoring[[#This Row],[Student Full Name]]=" ","",COUNTIF(InTutoring[[#This Row],[BOY Benchmark]:[Unit 1 Post-Test 5]],"Yes"))</f>
        <v/>
      </c>
      <c r="AT491" s="107" t="str">
        <f>IF(InTutoring[[#This Row],[Student Full Name]]=" ","",COUNTIF(InTutoring[[#This Row],[Unit 1 Assessment]:[Unit 2 Post-Test 5]],"Yes"))</f>
        <v/>
      </c>
      <c r="AU491" s="107" t="str">
        <f>IF(InTutoring[[#This Row],[Student Full Name]]=" ","",COUNTIF(InTutoring[[#This Row],[Unit 2 Assessment]:[Unit 3 Post-Test 5]],"Yes"))</f>
        <v/>
      </c>
      <c r="AV491" s="107" t="str">
        <f>IF(InTutoring[[#This Row],[Student Full Name]]=" ","",COUNTIF(InTutoring[[#This Row],[Unit 3 Assessment]:[Unit 4 Post-Test 5]],"Yes"))</f>
        <v/>
      </c>
      <c r="AW491" s="107" t="str">
        <f>IF(InTutoring[[#This Row],[Student Full Name]]=" ","",COUNTIF(InTutoring[[#This Row],[Unit 4 Assessment]:[Unit 5 Post-Test 5]],"Yes"))</f>
        <v/>
      </c>
      <c r="AX491" s="107" t="str">
        <f>IF(InTutoring[[#This Row],[Student Full Name]]=" ","",COUNTIF(InTutoring[[#This Row],[Unit 5 Assessment]:[Unit 6 Post-Test 5]],"Yes"))</f>
        <v/>
      </c>
      <c r="AY491" s="107" t="str">
        <f>IF(InTutoring[[#This Row],[Student Full Name]]=" ","",IF(InTutoring[[#This Row],[Unit 1 Weeks in Tutoring]]&gt;0,"Yes","No"))</f>
        <v/>
      </c>
      <c r="AZ491" s="107" t="str">
        <f>IF(InTutoring[[#This Row],[Student Full Name]]=" ","",IF(InTutoring[[#This Row],[Unit 2 Weeks in Tutoring]]&gt;0,"Yes","No"))</f>
        <v/>
      </c>
      <c r="BA491" s="107" t="str">
        <f>IF(InTutoring[[#This Row],[Student Full Name]]=" ","",IF(InTutoring[[#This Row],[Unit 3 Weeks in Tutoring]]&gt;0,"Yes","No"))</f>
        <v/>
      </c>
      <c r="BB491" s="107" t="str">
        <f>IF(InTutoring[[#This Row],[Student Full Name]]=" ","",IF(InTutoring[[#This Row],[Unit 4 Weeks in Tutoring]]&gt;0,"Yes","No"))</f>
        <v/>
      </c>
      <c r="BC491" s="107" t="str">
        <f>IF(InTutoring[[#This Row],[Student Full Name]]=" ","",IF(InTutoring[[#This Row],[Unit 5 Weeks in Tutoring]]&gt;0,"Yes","No"))</f>
        <v/>
      </c>
      <c r="BD491" s="107" t="str">
        <f>IF(InTutoring[[#This Row],[Student Full Name]]=" ","",IF(InTutoring[[#This Row],[Unit 6 Weeks in Tutoring]]&gt;0,"Yes","No"))</f>
        <v/>
      </c>
      <c r="BE49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9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9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9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9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9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9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91" s="107" t="str">
        <f>IF(InTutoring[[#This Row],[Student Full Name]]=" ","",IF(COUNTIF(InTutoring[[#This Row],[Unit 1 Needed Tutoring]:[Unit 6 Needed Tutoring]],"Yes")&gt;0,"Yes","No"))</f>
        <v/>
      </c>
      <c r="BM49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9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92" spans="1:66" ht="14.25" x14ac:dyDescent="0.2">
      <c r="A492" s="40" t="str">
        <f>StudentInfo[[#This Row],[Student Full Name]]</f>
        <v xml:space="preserve"> </v>
      </c>
      <c r="B492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92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Benchmark]]&lt;=Settings!F496),"Yes","No"))))</f>
        <v/>
      </c>
      <c r="D492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92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92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92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92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92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92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92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92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92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92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92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92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92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92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92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92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92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92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92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92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92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92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92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92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92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92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92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92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92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92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92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92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92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92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92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92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92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92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92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92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92" s="107" t="str">
        <f>IF(InTutoring[[#This Row],[Student Full Name]]=" ","",COUNTIF(InTutoring[[#This Row],[BOY Benchmark]:[Unit 1 Post-Test 5]],"Yes"))</f>
        <v/>
      </c>
      <c r="AT492" s="107" t="str">
        <f>IF(InTutoring[[#This Row],[Student Full Name]]=" ","",COUNTIF(InTutoring[[#This Row],[Unit 1 Assessment]:[Unit 2 Post-Test 5]],"Yes"))</f>
        <v/>
      </c>
      <c r="AU492" s="107" t="str">
        <f>IF(InTutoring[[#This Row],[Student Full Name]]=" ","",COUNTIF(InTutoring[[#This Row],[Unit 2 Assessment]:[Unit 3 Post-Test 5]],"Yes"))</f>
        <v/>
      </c>
      <c r="AV492" s="107" t="str">
        <f>IF(InTutoring[[#This Row],[Student Full Name]]=" ","",COUNTIF(InTutoring[[#This Row],[Unit 3 Assessment]:[Unit 4 Post-Test 5]],"Yes"))</f>
        <v/>
      </c>
      <c r="AW492" s="107" t="str">
        <f>IF(InTutoring[[#This Row],[Student Full Name]]=" ","",COUNTIF(InTutoring[[#This Row],[Unit 4 Assessment]:[Unit 5 Post-Test 5]],"Yes"))</f>
        <v/>
      </c>
      <c r="AX492" s="107" t="str">
        <f>IF(InTutoring[[#This Row],[Student Full Name]]=" ","",COUNTIF(InTutoring[[#This Row],[Unit 5 Assessment]:[Unit 6 Post-Test 5]],"Yes"))</f>
        <v/>
      </c>
      <c r="AY492" s="107" t="str">
        <f>IF(InTutoring[[#This Row],[Student Full Name]]=" ","",IF(InTutoring[[#This Row],[Unit 1 Weeks in Tutoring]]&gt;0,"Yes","No"))</f>
        <v/>
      </c>
      <c r="AZ492" s="107" t="str">
        <f>IF(InTutoring[[#This Row],[Student Full Name]]=" ","",IF(InTutoring[[#This Row],[Unit 2 Weeks in Tutoring]]&gt;0,"Yes","No"))</f>
        <v/>
      </c>
      <c r="BA492" s="107" t="str">
        <f>IF(InTutoring[[#This Row],[Student Full Name]]=" ","",IF(InTutoring[[#This Row],[Unit 3 Weeks in Tutoring]]&gt;0,"Yes","No"))</f>
        <v/>
      </c>
      <c r="BB492" s="107" t="str">
        <f>IF(InTutoring[[#This Row],[Student Full Name]]=" ","",IF(InTutoring[[#This Row],[Unit 4 Weeks in Tutoring]]&gt;0,"Yes","No"))</f>
        <v/>
      </c>
      <c r="BC492" s="107" t="str">
        <f>IF(InTutoring[[#This Row],[Student Full Name]]=" ","",IF(InTutoring[[#This Row],[Unit 5 Weeks in Tutoring]]&gt;0,"Yes","No"))</f>
        <v/>
      </c>
      <c r="BD492" s="107" t="str">
        <f>IF(InTutoring[[#This Row],[Student Full Name]]=" ","",IF(InTutoring[[#This Row],[Unit 6 Weeks in Tutoring]]&gt;0,"Yes","No"))</f>
        <v/>
      </c>
      <c r="BE492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92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92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92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92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92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92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92" s="107" t="str">
        <f>IF(InTutoring[[#This Row],[Student Full Name]]=" ","",IF(COUNTIF(InTutoring[[#This Row],[Unit 1 Needed Tutoring]:[Unit 6 Needed Tutoring]],"Yes")&gt;0,"Yes","No"))</f>
        <v/>
      </c>
      <c r="BM492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92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93" spans="1:66" ht="14.25" x14ac:dyDescent="0.2">
      <c r="A493" s="40" t="str">
        <f>StudentInfo[[#This Row],[Student Full Name]]</f>
        <v xml:space="preserve"> </v>
      </c>
      <c r="B493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93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Benchmark]]&lt;=Settings!F497),"Yes","No"))))</f>
        <v/>
      </c>
      <c r="D493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93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93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93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93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93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93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93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93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93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93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93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93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93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93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93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93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93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93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93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93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93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93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93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93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93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93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93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93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93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93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93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93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93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93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93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93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93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93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93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93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93" s="107" t="str">
        <f>IF(InTutoring[[#This Row],[Student Full Name]]=" ","",COUNTIF(InTutoring[[#This Row],[BOY Benchmark]:[Unit 1 Post-Test 5]],"Yes"))</f>
        <v/>
      </c>
      <c r="AT493" s="107" t="str">
        <f>IF(InTutoring[[#This Row],[Student Full Name]]=" ","",COUNTIF(InTutoring[[#This Row],[Unit 1 Assessment]:[Unit 2 Post-Test 5]],"Yes"))</f>
        <v/>
      </c>
      <c r="AU493" s="107" t="str">
        <f>IF(InTutoring[[#This Row],[Student Full Name]]=" ","",COUNTIF(InTutoring[[#This Row],[Unit 2 Assessment]:[Unit 3 Post-Test 5]],"Yes"))</f>
        <v/>
      </c>
      <c r="AV493" s="107" t="str">
        <f>IF(InTutoring[[#This Row],[Student Full Name]]=" ","",COUNTIF(InTutoring[[#This Row],[Unit 3 Assessment]:[Unit 4 Post-Test 5]],"Yes"))</f>
        <v/>
      </c>
      <c r="AW493" s="107" t="str">
        <f>IF(InTutoring[[#This Row],[Student Full Name]]=" ","",COUNTIF(InTutoring[[#This Row],[Unit 4 Assessment]:[Unit 5 Post-Test 5]],"Yes"))</f>
        <v/>
      </c>
      <c r="AX493" s="107" t="str">
        <f>IF(InTutoring[[#This Row],[Student Full Name]]=" ","",COUNTIF(InTutoring[[#This Row],[Unit 5 Assessment]:[Unit 6 Post-Test 5]],"Yes"))</f>
        <v/>
      </c>
      <c r="AY493" s="107" t="str">
        <f>IF(InTutoring[[#This Row],[Student Full Name]]=" ","",IF(InTutoring[[#This Row],[Unit 1 Weeks in Tutoring]]&gt;0,"Yes","No"))</f>
        <v/>
      </c>
      <c r="AZ493" s="107" t="str">
        <f>IF(InTutoring[[#This Row],[Student Full Name]]=" ","",IF(InTutoring[[#This Row],[Unit 2 Weeks in Tutoring]]&gt;0,"Yes","No"))</f>
        <v/>
      </c>
      <c r="BA493" s="107" t="str">
        <f>IF(InTutoring[[#This Row],[Student Full Name]]=" ","",IF(InTutoring[[#This Row],[Unit 3 Weeks in Tutoring]]&gt;0,"Yes","No"))</f>
        <v/>
      </c>
      <c r="BB493" s="107" t="str">
        <f>IF(InTutoring[[#This Row],[Student Full Name]]=" ","",IF(InTutoring[[#This Row],[Unit 4 Weeks in Tutoring]]&gt;0,"Yes","No"))</f>
        <v/>
      </c>
      <c r="BC493" s="107" t="str">
        <f>IF(InTutoring[[#This Row],[Student Full Name]]=" ","",IF(InTutoring[[#This Row],[Unit 5 Weeks in Tutoring]]&gt;0,"Yes","No"))</f>
        <v/>
      </c>
      <c r="BD493" s="107" t="str">
        <f>IF(InTutoring[[#This Row],[Student Full Name]]=" ","",IF(InTutoring[[#This Row],[Unit 6 Weeks in Tutoring]]&gt;0,"Yes","No"))</f>
        <v/>
      </c>
      <c r="BE493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93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93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93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93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93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93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93" s="107" t="str">
        <f>IF(InTutoring[[#This Row],[Student Full Name]]=" ","",IF(COUNTIF(InTutoring[[#This Row],[Unit 1 Needed Tutoring]:[Unit 6 Needed Tutoring]],"Yes")&gt;0,"Yes","No"))</f>
        <v/>
      </c>
      <c r="BM493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93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94" spans="1:66" ht="14.25" x14ac:dyDescent="0.2">
      <c r="A494" s="40" t="str">
        <f>StudentInfo[[#This Row],[Student Full Name]]</f>
        <v xml:space="preserve"> </v>
      </c>
      <c r="B494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94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Benchmark]]&lt;=Settings!F498),"Yes","No"))))</f>
        <v/>
      </c>
      <c r="D494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94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94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94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94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94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94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94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94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94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94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94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94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94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94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94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94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94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94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94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94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94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94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94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94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94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94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94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94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94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94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94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94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94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94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94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94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94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94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94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94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94" s="107" t="str">
        <f>IF(InTutoring[[#This Row],[Student Full Name]]=" ","",COUNTIF(InTutoring[[#This Row],[BOY Benchmark]:[Unit 1 Post-Test 5]],"Yes"))</f>
        <v/>
      </c>
      <c r="AT494" s="107" t="str">
        <f>IF(InTutoring[[#This Row],[Student Full Name]]=" ","",COUNTIF(InTutoring[[#This Row],[Unit 1 Assessment]:[Unit 2 Post-Test 5]],"Yes"))</f>
        <v/>
      </c>
      <c r="AU494" s="107" t="str">
        <f>IF(InTutoring[[#This Row],[Student Full Name]]=" ","",COUNTIF(InTutoring[[#This Row],[Unit 2 Assessment]:[Unit 3 Post-Test 5]],"Yes"))</f>
        <v/>
      </c>
      <c r="AV494" s="107" t="str">
        <f>IF(InTutoring[[#This Row],[Student Full Name]]=" ","",COUNTIF(InTutoring[[#This Row],[Unit 3 Assessment]:[Unit 4 Post-Test 5]],"Yes"))</f>
        <v/>
      </c>
      <c r="AW494" s="107" t="str">
        <f>IF(InTutoring[[#This Row],[Student Full Name]]=" ","",COUNTIF(InTutoring[[#This Row],[Unit 4 Assessment]:[Unit 5 Post-Test 5]],"Yes"))</f>
        <v/>
      </c>
      <c r="AX494" s="107" t="str">
        <f>IF(InTutoring[[#This Row],[Student Full Name]]=" ","",COUNTIF(InTutoring[[#This Row],[Unit 5 Assessment]:[Unit 6 Post-Test 5]],"Yes"))</f>
        <v/>
      </c>
      <c r="AY494" s="107" t="str">
        <f>IF(InTutoring[[#This Row],[Student Full Name]]=" ","",IF(InTutoring[[#This Row],[Unit 1 Weeks in Tutoring]]&gt;0,"Yes","No"))</f>
        <v/>
      </c>
      <c r="AZ494" s="107" t="str">
        <f>IF(InTutoring[[#This Row],[Student Full Name]]=" ","",IF(InTutoring[[#This Row],[Unit 2 Weeks in Tutoring]]&gt;0,"Yes","No"))</f>
        <v/>
      </c>
      <c r="BA494" s="107" t="str">
        <f>IF(InTutoring[[#This Row],[Student Full Name]]=" ","",IF(InTutoring[[#This Row],[Unit 3 Weeks in Tutoring]]&gt;0,"Yes","No"))</f>
        <v/>
      </c>
      <c r="BB494" s="107" t="str">
        <f>IF(InTutoring[[#This Row],[Student Full Name]]=" ","",IF(InTutoring[[#This Row],[Unit 4 Weeks in Tutoring]]&gt;0,"Yes","No"))</f>
        <v/>
      </c>
      <c r="BC494" s="107" t="str">
        <f>IF(InTutoring[[#This Row],[Student Full Name]]=" ","",IF(InTutoring[[#This Row],[Unit 5 Weeks in Tutoring]]&gt;0,"Yes","No"))</f>
        <v/>
      </c>
      <c r="BD494" s="107" t="str">
        <f>IF(InTutoring[[#This Row],[Student Full Name]]=" ","",IF(InTutoring[[#This Row],[Unit 6 Weeks in Tutoring]]&gt;0,"Yes","No"))</f>
        <v/>
      </c>
      <c r="BE494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94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94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94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94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94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94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94" s="107" t="str">
        <f>IF(InTutoring[[#This Row],[Student Full Name]]=" ","",IF(COUNTIF(InTutoring[[#This Row],[Unit 1 Needed Tutoring]:[Unit 6 Needed Tutoring]],"Yes")&gt;0,"Yes","No"))</f>
        <v/>
      </c>
      <c r="BM494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94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95" spans="1:66" ht="14.25" x14ac:dyDescent="0.2">
      <c r="A495" s="40" t="str">
        <f>StudentInfo[[#This Row],[Student Full Name]]</f>
        <v xml:space="preserve"> </v>
      </c>
      <c r="B495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95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Benchmark]]&lt;=Settings!F499),"Yes","No"))))</f>
        <v/>
      </c>
      <c r="D495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95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95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95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95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95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95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95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95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95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95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95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95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95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95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95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95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95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95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95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95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95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95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95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95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95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95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95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95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95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95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95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95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95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95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95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95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95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95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95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95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95" s="107" t="str">
        <f>IF(InTutoring[[#This Row],[Student Full Name]]=" ","",COUNTIF(InTutoring[[#This Row],[BOY Benchmark]:[Unit 1 Post-Test 5]],"Yes"))</f>
        <v/>
      </c>
      <c r="AT495" s="107" t="str">
        <f>IF(InTutoring[[#This Row],[Student Full Name]]=" ","",COUNTIF(InTutoring[[#This Row],[Unit 1 Assessment]:[Unit 2 Post-Test 5]],"Yes"))</f>
        <v/>
      </c>
      <c r="AU495" s="107" t="str">
        <f>IF(InTutoring[[#This Row],[Student Full Name]]=" ","",COUNTIF(InTutoring[[#This Row],[Unit 2 Assessment]:[Unit 3 Post-Test 5]],"Yes"))</f>
        <v/>
      </c>
      <c r="AV495" s="107" t="str">
        <f>IF(InTutoring[[#This Row],[Student Full Name]]=" ","",COUNTIF(InTutoring[[#This Row],[Unit 3 Assessment]:[Unit 4 Post-Test 5]],"Yes"))</f>
        <v/>
      </c>
      <c r="AW495" s="107" t="str">
        <f>IF(InTutoring[[#This Row],[Student Full Name]]=" ","",COUNTIF(InTutoring[[#This Row],[Unit 4 Assessment]:[Unit 5 Post-Test 5]],"Yes"))</f>
        <v/>
      </c>
      <c r="AX495" s="107" t="str">
        <f>IF(InTutoring[[#This Row],[Student Full Name]]=" ","",COUNTIF(InTutoring[[#This Row],[Unit 5 Assessment]:[Unit 6 Post-Test 5]],"Yes"))</f>
        <v/>
      </c>
      <c r="AY495" s="107" t="str">
        <f>IF(InTutoring[[#This Row],[Student Full Name]]=" ","",IF(InTutoring[[#This Row],[Unit 1 Weeks in Tutoring]]&gt;0,"Yes","No"))</f>
        <v/>
      </c>
      <c r="AZ495" s="107" t="str">
        <f>IF(InTutoring[[#This Row],[Student Full Name]]=" ","",IF(InTutoring[[#This Row],[Unit 2 Weeks in Tutoring]]&gt;0,"Yes","No"))</f>
        <v/>
      </c>
      <c r="BA495" s="107" t="str">
        <f>IF(InTutoring[[#This Row],[Student Full Name]]=" ","",IF(InTutoring[[#This Row],[Unit 3 Weeks in Tutoring]]&gt;0,"Yes","No"))</f>
        <v/>
      </c>
      <c r="BB495" s="107" t="str">
        <f>IF(InTutoring[[#This Row],[Student Full Name]]=" ","",IF(InTutoring[[#This Row],[Unit 4 Weeks in Tutoring]]&gt;0,"Yes","No"))</f>
        <v/>
      </c>
      <c r="BC495" s="107" t="str">
        <f>IF(InTutoring[[#This Row],[Student Full Name]]=" ","",IF(InTutoring[[#This Row],[Unit 5 Weeks in Tutoring]]&gt;0,"Yes","No"))</f>
        <v/>
      </c>
      <c r="BD495" s="107" t="str">
        <f>IF(InTutoring[[#This Row],[Student Full Name]]=" ","",IF(InTutoring[[#This Row],[Unit 6 Weeks in Tutoring]]&gt;0,"Yes","No"))</f>
        <v/>
      </c>
      <c r="BE495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95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95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95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95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95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95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95" s="107" t="str">
        <f>IF(InTutoring[[#This Row],[Student Full Name]]=" ","",IF(COUNTIF(InTutoring[[#This Row],[Unit 1 Needed Tutoring]:[Unit 6 Needed Tutoring]],"Yes")&gt;0,"Yes","No"))</f>
        <v/>
      </c>
      <c r="BM495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95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96" spans="1:66" ht="14.25" x14ac:dyDescent="0.2">
      <c r="A496" s="40" t="str">
        <f>StudentInfo[[#This Row],[Student Full Name]]</f>
        <v xml:space="preserve"> </v>
      </c>
      <c r="B496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96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Benchmark]]&lt;=Settings!F500),"Yes","No"))))</f>
        <v/>
      </c>
      <c r="D496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96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96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96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96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96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96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96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96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96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96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96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96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96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96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96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96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96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96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96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96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96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96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96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96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96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96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96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96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96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96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96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96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96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96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96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96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96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96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96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96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96" s="107" t="str">
        <f>IF(InTutoring[[#This Row],[Student Full Name]]=" ","",COUNTIF(InTutoring[[#This Row],[BOY Benchmark]:[Unit 1 Post-Test 5]],"Yes"))</f>
        <v/>
      </c>
      <c r="AT496" s="107" t="str">
        <f>IF(InTutoring[[#This Row],[Student Full Name]]=" ","",COUNTIF(InTutoring[[#This Row],[Unit 1 Assessment]:[Unit 2 Post-Test 5]],"Yes"))</f>
        <v/>
      </c>
      <c r="AU496" s="107" t="str">
        <f>IF(InTutoring[[#This Row],[Student Full Name]]=" ","",COUNTIF(InTutoring[[#This Row],[Unit 2 Assessment]:[Unit 3 Post-Test 5]],"Yes"))</f>
        <v/>
      </c>
      <c r="AV496" s="107" t="str">
        <f>IF(InTutoring[[#This Row],[Student Full Name]]=" ","",COUNTIF(InTutoring[[#This Row],[Unit 3 Assessment]:[Unit 4 Post-Test 5]],"Yes"))</f>
        <v/>
      </c>
      <c r="AW496" s="107" t="str">
        <f>IF(InTutoring[[#This Row],[Student Full Name]]=" ","",COUNTIF(InTutoring[[#This Row],[Unit 4 Assessment]:[Unit 5 Post-Test 5]],"Yes"))</f>
        <v/>
      </c>
      <c r="AX496" s="107" t="str">
        <f>IF(InTutoring[[#This Row],[Student Full Name]]=" ","",COUNTIF(InTutoring[[#This Row],[Unit 5 Assessment]:[Unit 6 Post-Test 5]],"Yes"))</f>
        <v/>
      </c>
      <c r="AY496" s="107" t="str">
        <f>IF(InTutoring[[#This Row],[Student Full Name]]=" ","",IF(InTutoring[[#This Row],[Unit 1 Weeks in Tutoring]]&gt;0,"Yes","No"))</f>
        <v/>
      </c>
      <c r="AZ496" s="107" t="str">
        <f>IF(InTutoring[[#This Row],[Student Full Name]]=" ","",IF(InTutoring[[#This Row],[Unit 2 Weeks in Tutoring]]&gt;0,"Yes","No"))</f>
        <v/>
      </c>
      <c r="BA496" s="107" t="str">
        <f>IF(InTutoring[[#This Row],[Student Full Name]]=" ","",IF(InTutoring[[#This Row],[Unit 3 Weeks in Tutoring]]&gt;0,"Yes","No"))</f>
        <v/>
      </c>
      <c r="BB496" s="107" t="str">
        <f>IF(InTutoring[[#This Row],[Student Full Name]]=" ","",IF(InTutoring[[#This Row],[Unit 4 Weeks in Tutoring]]&gt;0,"Yes","No"))</f>
        <v/>
      </c>
      <c r="BC496" s="107" t="str">
        <f>IF(InTutoring[[#This Row],[Student Full Name]]=" ","",IF(InTutoring[[#This Row],[Unit 5 Weeks in Tutoring]]&gt;0,"Yes","No"))</f>
        <v/>
      </c>
      <c r="BD496" s="107" t="str">
        <f>IF(InTutoring[[#This Row],[Student Full Name]]=" ","",IF(InTutoring[[#This Row],[Unit 6 Weeks in Tutoring]]&gt;0,"Yes","No"))</f>
        <v/>
      </c>
      <c r="BE496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96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96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96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96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96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96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96" s="107" t="str">
        <f>IF(InTutoring[[#This Row],[Student Full Name]]=" ","",IF(COUNTIF(InTutoring[[#This Row],[Unit 1 Needed Tutoring]:[Unit 6 Needed Tutoring]],"Yes")&gt;0,"Yes","No"))</f>
        <v/>
      </c>
      <c r="BM496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96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97" spans="1:72" ht="14.25" x14ac:dyDescent="0.2">
      <c r="A497" s="40" t="str">
        <f>StudentInfo[[#This Row],[Student Full Name]]</f>
        <v xml:space="preserve"> </v>
      </c>
      <c r="B497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97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Benchmark]]&lt;=Settings!F501),"Yes","No"))))</f>
        <v/>
      </c>
      <c r="D497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97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97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97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97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97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97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97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97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97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97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97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97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97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97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97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97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97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97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97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97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97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97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97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97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97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97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97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97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97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97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97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97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97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97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97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97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97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97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97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97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97" s="107" t="str">
        <f>IF(InTutoring[[#This Row],[Student Full Name]]=" ","",COUNTIF(InTutoring[[#This Row],[BOY Benchmark]:[Unit 1 Post-Test 5]],"Yes"))</f>
        <v/>
      </c>
      <c r="AT497" s="107" t="str">
        <f>IF(InTutoring[[#This Row],[Student Full Name]]=" ","",COUNTIF(InTutoring[[#This Row],[Unit 1 Assessment]:[Unit 2 Post-Test 5]],"Yes"))</f>
        <v/>
      </c>
      <c r="AU497" s="107" t="str">
        <f>IF(InTutoring[[#This Row],[Student Full Name]]=" ","",COUNTIF(InTutoring[[#This Row],[Unit 2 Assessment]:[Unit 3 Post-Test 5]],"Yes"))</f>
        <v/>
      </c>
      <c r="AV497" s="107" t="str">
        <f>IF(InTutoring[[#This Row],[Student Full Name]]=" ","",COUNTIF(InTutoring[[#This Row],[Unit 3 Assessment]:[Unit 4 Post-Test 5]],"Yes"))</f>
        <v/>
      </c>
      <c r="AW497" s="107" t="str">
        <f>IF(InTutoring[[#This Row],[Student Full Name]]=" ","",COUNTIF(InTutoring[[#This Row],[Unit 4 Assessment]:[Unit 5 Post-Test 5]],"Yes"))</f>
        <v/>
      </c>
      <c r="AX497" s="107" t="str">
        <f>IF(InTutoring[[#This Row],[Student Full Name]]=" ","",COUNTIF(InTutoring[[#This Row],[Unit 5 Assessment]:[Unit 6 Post-Test 5]],"Yes"))</f>
        <v/>
      </c>
      <c r="AY497" s="107" t="str">
        <f>IF(InTutoring[[#This Row],[Student Full Name]]=" ","",IF(InTutoring[[#This Row],[Unit 1 Weeks in Tutoring]]&gt;0,"Yes","No"))</f>
        <v/>
      </c>
      <c r="AZ497" s="107" t="str">
        <f>IF(InTutoring[[#This Row],[Student Full Name]]=" ","",IF(InTutoring[[#This Row],[Unit 2 Weeks in Tutoring]]&gt;0,"Yes","No"))</f>
        <v/>
      </c>
      <c r="BA497" s="107" t="str">
        <f>IF(InTutoring[[#This Row],[Student Full Name]]=" ","",IF(InTutoring[[#This Row],[Unit 3 Weeks in Tutoring]]&gt;0,"Yes","No"))</f>
        <v/>
      </c>
      <c r="BB497" s="107" t="str">
        <f>IF(InTutoring[[#This Row],[Student Full Name]]=" ","",IF(InTutoring[[#This Row],[Unit 4 Weeks in Tutoring]]&gt;0,"Yes","No"))</f>
        <v/>
      </c>
      <c r="BC497" s="107" t="str">
        <f>IF(InTutoring[[#This Row],[Student Full Name]]=" ","",IF(InTutoring[[#This Row],[Unit 5 Weeks in Tutoring]]&gt;0,"Yes","No"))</f>
        <v/>
      </c>
      <c r="BD497" s="107" t="str">
        <f>IF(InTutoring[[#This Row],[Student Full Name]]=" ","",IF(InTutoring[[#This Row],[Unit 6 Weeks in Tutoring]]&gt;0,"Yes","No"))</f>
        <v/>
      </c>
      <c r="BE497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97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97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97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97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97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97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97" s="107" t="str">
        <f>IF(InTutoring[[#This Row],[Student Full Name]]=" ","",IF(COUNTIF(InTutoring[[#This Row],[Unit 1 Needed Tutoring]:[Unit 6 Needed Tutoring]],"Yes")&gt;0,"Yes","No"))</f>
        <v/>
      </c>
      <c r="BM497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97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98" spans="1:72" ht="14.25" x14ac:dyDescent="0.2">
      <c r="A498" s="40" t="str">
        <f>StudentInfo[[#This Row],[Student Full Name]]</f>
        <v xml:space="preserve"> </v>
      </c>
      <c r="B498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98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Benchmark]]&lt;=Settings!F502),"Yes","No"))))</f>
        <v/>
      </c>
      <c r="D498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98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98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98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98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98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98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98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98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98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98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98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98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98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98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98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98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98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98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98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98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98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98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98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98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98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98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98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98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98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98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98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98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98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98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98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98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98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98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98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98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98" s="107" t="str">
        <f>IF(InTutoring[[#This Row],[Student Full Name]]=" ","",COUNTIF(InTutoring[[#This Row],[BOY Benchmark]:[Unit 1 Post-Test 5]],"Yes"))</f>
        <v/>
      </c>
      <c r="AT498" s="107" t="str">
        <f>IF(InTutoring[[#This Row],[Student Full Name]]=" ","",COUNTIF(InTutoring[[#This Row],[Unit 1 Assessment]:[Unit 2 Post-Test 5]],"Yes"))</f>
        <v/>
      </c>
      <c r="AU498" s="107" t="str">
        <f>IF(InTutoring[[#This Row],[Student Full Name]]=" ","",COUNTIF(InTutoring[[#This Row],[Unit 2 Assessment]:[Unit 3 Post-Test 5]],"Yes"))</f>
        <v/>
      </c>
      <c r="AV498" s="107" t="str">
        <f>IF(InTutoring[[#This Row],[Student Full Name]]=" ","",COUNTIF(InTutoring[[#This Row],[Unit 3 Assessment]:[Unit 4 Post-Test 5]],"Yes"))</f>
        <v/>
      </c>
      <c r="AW498" s="107" t="str">
        <f>IF(InTutoring[[#This Row],[Student Full Name]]=" ","",COUNTIF(InTutoring[[#This Row],[Unit 4 Assessment]:[Unit 5 Post-Test 5]],"Yes"))</f>
        <v/>
      </c>
      <c r="AX498" s="107" t="str">
        <f>IF(InTutoring[[#This Row],[Student Full Name]]=" ","",COUNTIF(InTutoring[[#This Row],[Unit 5 Assessment]:[Unit 6 Post-Test 5]],"Yes"))</f>
        <v/>
      </c>
      <c r="AY498" s="107" t="str">
        <f>IF(InTutoring[[#This Row],[Student Full Name]]=" ","",IF(InTutoring[[#This Row],[Unit 1 Weeks in Tutoring]]&gt;0,"Yes","No"))</f>
        <v/>
      </c>
      <c r="AZ498" s="107" t="str">
        <f>IF(InTutoring[[#This Row],[Student Full Name]]=" ","",IF(InTutoring[[#This Row],[Unit 2 Weeks in Tutoring]]&gt;0,"Yes","No"))</f>
        <v/>
      </c>
      <c r="BA498" s="107" t="str">
        <f>IF(InTutoring[[#This Row],[Student Full Name]]=" ","",IF(InTutoring[[#This Row],[Unit 3 Weeks in Tutoring]]&gt;0,"Yes","No"))</f>
        <v/>
      </c>
      <c r="BB498" s="107" t="str">
        <f>IF(InTutoring[[#This Row],[Student Full Name]]=" ","",IF(InTutoring[[#This Row],[Unit 4 Weeks in Tutoring]]&gt;0,"Yes","No"))</f>
        <v/>
      </c>
      <c r="BC498" s="107" t="str">
        <f>IF(InTutoring[[#This Row],[Student Full Name]]=" ","",IF(InTutoring[[#This Row],[Unit 5 Weeks in Tutoring]]&gt;0,"Yes","No"))</f>
        <v/>
      </c>
      <c r="BD498" s="107" t="str">
        <f>IF(InTutoring[[#This Row],[Student Full Name]]=" ","",IF(InTutoring[[#This Row],[Unit 6 Weeks in Tutoring]]&gt;0,"Yes","No"))</f>
        <v/>
      </c>
      <c r="BE498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98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98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98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98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98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98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98" s="107" t="str">
        <f>IF(InTutoring[[#This Row],[Student Full Name]]=" ","",IF(COUNTIF(InTutoring[[#This Row],[Unit 1 Needed Tutoring]:[Unit 6 Needed Tutoring]],"Yes")&gt;0,"Yes","No"))</f>
        <v/>
      </c>
      <c r="BM498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98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499" spans="1:72" ht="14.25" x14ac:dyDescent="0.2">
      <c r="A499" s="40" t="str">
        <f>StudentInfo[[#This Row],[Student Full Name]]</f>
        <v xml:space="preserve"> </v>
      </c>
      <c r="B499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499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Benchmark]]&lt;=Settings!F503),"Yes","No"))))</f>
        <v/>
      </c>
      <c r="D499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499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499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499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499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499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499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499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499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499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499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499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499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499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499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499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499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499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499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499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499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499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499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499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499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499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499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499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499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499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499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499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499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499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499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499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499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499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499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499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499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499" s="107" t="str">
        <f>IF(InTutoring[[#This Row],[Student Full Name]]=" ","",COUNTIF(InTutoring[[#This Row],[BOY Benchmark]:[Unit 1 Post-Test 5]],"Yes"))</f>
        <v/>
      </c>
      <c r="AT499" s="107" t="str">
        <f>IF(InTutoring[[#This Row],[Student Full Name]]=" ","",COUNTIF(InTutoring[[#This Row],[Unit 1 Assessment]:[Unit 2 Post-Test 5]],"Yes"))</f>
        <v/>
      </c>
      <c r="AU499" s="107" t="str">
        <f>IF(InTutoring[[#This Row],[Student Full Name]]=" ","",COUNTIF(InTutoring[[#This Row],[Unit 2 Assessment]:[Unit 3 Post-Test 5]],"Yes"))</f>
        <v/>
      </c>
      <c r="AV499" s="107" t="str">
        <f>IF(InTutoring[[#This Row],[Student Full Name]]=" ","",COUNTIF(InTutoring[[#This Row],[Unit 3 Assessment]:[Unit 4 Post-Test 5]],"Yes"))</f>
        <v/>
      </c>
      <c r="AW499" s="107" t="str">
        <f>IF(InTutoring[[#This Row],[Student Full Name]]=" ","",COUNTIF(InTutoring[[#This Row],[Unit 4 Assessment]:[Unit 5 Post-Test 5]],"Yes"))</f>
        <v/>
      </c>
      <c r="AX499" s="107" t="str">
        <f>IF(InTutoring[[#This Row],[Student Full Name]]=" ","",COUNTIF(InTutoring[[#This Row],[Unit 5 Assessment]:[Unit 6 Post-Test 5]],"Yes"))</f>
        <v/>
      </c>
      <c r="AY499" s="107" t="str">
        <f>IF(InTutoring[[#This Row],[Student Full Name]]=" ","",IF(InTutoring[[#This Row],[Unit 1 Weeks in Tutoring]]&gt;0,"Yes","No"))</f>
        <v/>
      </c>
      <c r="AZ499" s="107" t="str">
        <f>IF(InTutoring[[#This Row],[Student Full Name]]=" ","",IF(InTutoring[[#This Row],[Unit 2 Weeks in Tutoring]]&gt;0,"Yes","No"))</f>
        <v/>
      </c>
      <c r="BA499" s="107" t="str">
        <f>IF(InTutoring[[#This Row],[Student Full Name]]=" ","",IF(InTutoring[[#This Row],[Unit 3 Weeks in Tutoring]]&gt;0,"Yes","No"))</f>
        <v/>
      </c>
      <c r="BB499" s="107" t="str">
        <f>IF(InTutoring[[#This Row],[Student Full Name]]=" ","",IF(InTutoring[[#This Row],[Unit 4 Weeks in Tutoring]]&gt;0,"Yes","No"))</f>
        <v/>
      </c>
      <c r="BC499" s="107" t="str">
        <f>IF(InTutoring[[#This Row],[Student Full Name]]=" ","",IF(InTutoring[[#This Row],[Unit 5 Weeks in Tutoring]]&gt;0,"Yes","No"))</f>
        <v/>
      </c>
      <c r="BD499" s="107" t="str">
        <f>IF(InTutoring[[#This Row],[Student Full Name]]=" ","",IF(InTutoring[[#This Row],[Unit 6 Weeks in Tutoring]]&gt;0,"Yes","No"))</f>
        <v/>
      </c>
      <c r="BE499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499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499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499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499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499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499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499" s="107" t="str">
        <f>IF(InTutoring[[#This Row],[Student Full Name]]=" ","",IF(COUNTIF(InTutoring[[#This Row],[Unit 1 Needed Tutoring]:[Unit 6 Needed Tutoring]],"Yes")&gt;0,"Yes","No"))</f>
        <v/>
      </c>
      <c r="BM499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499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500" spans="1:72" ht="14.25" x14ac:dyDescent="0.2">
      <c r="A500" s="40" t="str">
        <f>StudentInfo[[#This Row],[Student Full Name]]</f>
        <v xml:space="preserve"> </v>
      </c>
      <c r="B500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500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Benchmark]]&lt;=Settings!F504),"Yes","No"))))</f>
        <v/>
      </c>
      <c r="D500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500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500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500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500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500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500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500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500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500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500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500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500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500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500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500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500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500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500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500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500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500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500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500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500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500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500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500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500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500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500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500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500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500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500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500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500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500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500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500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500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500" s="107" t="str">
        <f>IF(InTutoring[[#This Row],[Student Full Name]]=" ","",COUNTIF(InTutoring[[#This Row],[BOY Benchmark]:[Unit 1 Post-Test 5]],"Yes"))</f>
        <v/>
      </c>
      <c r="AT500" s="107" t="str">
        <f>IF(InTutoring[[#This Row],[Student Full Name]]=" ","",COUNTIF(InTutoring[[#This Row],[Unit 1 Assessment]:[Unit 2 Post-Test 5]],"Yes"))</f>
        <v/>
      </c>
      <c r="AU500" s="107" t="str">
        <f>IF(InTutoring[[#This Row],[Student Full Name]]=" ","",COUNTIF(InTutoring[[#This Row],[Unit 2 Assessment]:[Unit 3 Post-Test 5]],"Yes"))</f>
        <v/>
      </c>
      <c r="AV500" s="107" t="str">
        <f>IF(InTutoring[[#This Row],[Student Full Name]]=" ","",COUNTIF(InTutoring[[#This Row],[Unit 3 Assessment]:[Unit 4 Post-Test 5]],"Yes"))</f>
        <v/>
      </c>
      <c r="AW500" s="107" t="str">
        <f>IF(InTutoring[[#This Row],[Student Full Name]]=" ","",COUNTIF(InTutoring[[#This Row],[Unit 4 Assessment]:[Unit 5 Post-Test 5]],"Yes"))</f>
        <v/>
      </c>
      <c r="AX500" s="107" t="str">
        <f>IF(InTutoring[[#This Row],[Student Full Name]]=" ","",COUNTIF(InTutoring[[#This Row],[Unit 5 Assessment]:[Unit 6 Post-Test 5]],"Yes"))</f>
        <v/>
      </c>
      <c r="AY500" s="107" t="str">
        <f>IF(InTutoring[[#This Row],[Student Full Name]]=" ","",IF(InTutoring[[#This Row],[Unit 1 Weeks in Tutoring]]&gt;0,"Yes","No"))</f>
        <v/>
      </c>
      <c r="AZ500" s="107" t="str">
        <f>IF(InTutoring[[#This Row],[Student Full Name]]=" ","",IF(InTutoring[[#This Row],[Unit 2 Weeks in Tutoring]]&gt;0,"Yes","No"))</f>
        <v/>
      </c>
      <c r="BA500" s="107" t="str">
        <f>IF(InTutoring[[#This Row],[Student Full Name]]=" ","",IF(InTutoring[[#This Row],[Unit 3 Weeks in Tutoring]]&gt;0,"Yes","No"))</f>
        <v/>
      </c>
      <c r="BB500" s="107" t="str">
        <f>IF(InTutoring[[#This Row],[Student Full Name]]=" ","",IF(InTutoring[[#This Row],[Unit 4 Weeks in Tutoring]]&gt;0,"Yes","No"))</f>
        <v/>
      </c>
      <c r="BC500" s="107" t="str">
        <f>IF(InTutoring[[#This Row],[Student Full Name]]=" ","",IF(InTutoring[[#This Row],[Unit 5 Weeks in Tutoring]]&gt;0,"Yes","No"))</f>
        <v/>
      </c>
      <c r="BD500" s="107" t="str">
        <f>IF(InTutoring[[#This Row],[Student Full Name]]=" ","",IF(InTutoring[[#This Row],[Unit 6 Weeks in Tutoring]]&gt;0,"Yes","No"))</f>
        <v/>
      </c>
      <c r="BE500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500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500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500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500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500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500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500" s="107" t="str">
        <f>IF(InTutoring[[#This Row],[Student Full Name]]=" ","",IF(COUNTIF(InTutoring[[#This Row],[Unit 1 Needed Tutoring]:[Unit 6 Needed Tutoring]],"Yes")&gt;0,"Yes","No"))</f>
        <v/>
      </c>
      <c r="BM500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500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501" spans="1:72" ht="14.25" x14ac:dyDescent="0.2">
      <c r="A501" s="40" t="str">
        <f>StudentInfo[[#This Row],[Student Full Name]]</f>
        <v xml:space="preserve"> </v>
      </c>
      <c r="B501" s="107" t="str">
        <f>IF(InTutoring[[#This Row],[Student Full Name]]=" ","",IF(ISBLANK(AssessmentData[[#This Row],[Previous Year STAAR Score]]),"Missing Score",IF(AssessmentData[[#This Row],[Previous Year STAAR Score]]=Settings!$C$19,"Yes","No")))</f>
        <v/>
      </c>
      <c r="C501" s="107" t="str">
        <f>IF(InTutoring[[#This Row],[Student Full Name]]=" ","",IF(ISBLANK(AssessmentData[[#This Row],[Previous Year STAAR Score]]),"Missing Score",IF(InTutoring[[#This Row],[Previous Year STAAR]]="Yes","Yes",IF(AND(AssessmentData[[#This Row],[BOY Benchmark]]&gt;=Settings!$D$6,AssessmentData[[#This Row],[BOY Benchmark]]&lt;=Settings!F505),"Yes","No"))))</f>
        <v/>
      </c>
      <c r="D501" s="107" t="str">
        <f>IF(InTutoring[[#This Row],[Student Full Name]]=" ","",IF(InTutoring[[#This Row],[BOY Benchmark]]="No","No",IF(ISBLANK(TutoringTests[[#This Row],[Unit 1 Post-Test 1]]),"Missing Score",IF(TutoringTests[[#This Row],[Unit 1 Post-Test 1]]&lt;=Settings!$F$6,"Yes","No"))))</f>
        <v/>
      </c>
      <c r="E501" s="107" t="str">
        <f>IF(InTutoring[[#This Row],[Student Full Name]]=" ","",IF(InTutoring[[#This Row],[Unit 1 Post-Test 1]]="No","No",IF(ISBLANK(TutoringTests[[#This Row],[Unit 1 Post-Test 2]]),"Missing Score",IF(TutoringTests[[#This Row],[Unit 1 Post-Test 2]]&lt;=Settings!$F$6,"Yes","No"))))</f>
        <v/>
      </c>
      <c r="F501" s="107" t="str">
        <f>IF(InTutoring[[#This Row],[Student Full Name]]=" ","",IF(InTutoring[[#This Row],[Unit 1 Post-Test 2]]="No","No",IF(ISBLANK(TutoringTests[[#This Row],[Unit 1 Post-Test 3]]),"Missing Score",IF(TutoringTests[[#This Row],[Unit 1 Post-Test 3]]&lt;=Settings!$F$6,"Yes","No"))))</f>
        <v/>
      </c>
      <c r="G501" s="107" t="str">
        <f>IF(InTutoring[[#This Row],[Student Full Name]]=" ","",IF(InTutoring[[#This Row],[Unit 1 Post-Test 3]]="No","No",IF(ISBLANK(TutoringTests[[#This Row],[Unit 1 Post-Test 4]]),"Missing Score",IF(TutoringTests[[#This Row],[Unit 1 Post-Test 4]]&lt;=Settings!$F$6,"Yes","No"))))</f>
        <v/>
      </c>
      <c r="H501" s="107" t="str">
        <f>IF(InTutoring[[#This Row],[Student Full Name]]=" ","",IF(InTutoring[[#This Row],[Unit 1 Post-Test 4]]="No","No",IF(ISBLANK(TutoringTests[[#This Row],[Unit 1 Post-Test 5]]),"Missing Score",IF(TutoringTests[[#This Row],[Unit 1 Post-Test 5]]&lt;=Settings!$F$6,"Yes","No"))))</f>
        <v/>
      </c>
      <c r="I501" s="107" t="str">
        <f>IF(InTutoring[[#This Row],[Student Full Name]]=" ","",IF(InTutoring[[#This Row],[Unit 1 Post-Test 5]]="No","No",IF(ISBLANK(TutoringTests[[#This Row],[Unit 1 Post-Test 6]]),"Missing Score",IF(TutoringTests[[#This Row],[Unit 1 Post-Test 6]]&lt;=Settings!$F$6,"Yes","No"))))</f>
        <v/>
      </c>
      <c r="J501" s="107" t="str">
        <f>IF(InTutoring[[#This Row],[Student Full Name]]=" ","",IF(ISBLANK(AssessmentData[[#This Row],[Unit 1 Assessment]]),"Missing Score",IF(AND(AssessmentData[[#This Row],[Unit 1 Assessment]]&gt;=Settings!$D$6,AssessmentData[[#This Row],[Unit 1 Assessment]]&lt;=Settings!$F$6),"Yes","No")))</f>
        <v/>
      </c>
      <c r="K501" s="107" t="str">
        <f>IF(InTutoring[[#This Row],[Student Full Name]]=" ","",IF(InTutoring[[#This Row],[Unit 1 Assessment]]="No","No",IF(ISBLANK(TutoringTests[[#This Row],[Unit 2 Post-Test 1]]),"Missing Score",IF(TutoringTests[[#This Row],[Unit 2 Post-Test 1]]&lt;=Settings!$F$6,"Yes","No"))))</f>
        <v/>
      </c>
      <c r="L501" s="107" t="str">
        <f>IF(InTutoring[[#This Row],[Student Full Name]]=" ","",IF(InTutoring[[#This Row],[Unit 2 Post-Test 1]]="No","No",IF(ISBLANK(TutoringTests[[#This Row],[Unit 2 Post-Test 2]]),"Missing Score",IF(TutoringTests[[#This Row],[Unit 2 Post-Test 2]]&lt;=Settings!$F$6,"Yes","No"))))</f>
        <v/>
      </c>
      <c r="M501" s="107" t="str">
        <f>IF(InTutoring[[#This Row],[Student Full Name]]=" ","",IF(InTutoring[[#This Row],[Unit 2 Post-Test 2]]="No","No",IF(ISBLANK(TutoringTests[[#This Row],[Unit 2 Post-Test 3]]),"Missing Score",IF(TutoringTests[[#This Row],[Unit 2 Post-Test 3]]&lt;=Settings!$F$6,"Yes","No"))))</f>
        <v/>
      </c>
      <c r="N501" s="107" t="str">
        <f>IF(InTutoring[[#This Row],[Student Full Name]]=" ","",IF(InTutoring[[#This Row],[Unit 2 Post-Test 3]]="No","No",IF(ISBLANK(TutoringTests[[#This Row],[Unit 2 Post-Test 4]]),"Missing Score",IF(TutoringTests[[#This Row],[Unit 2 Post-Test 4]]&lt;=Settings!$F$6,"Yes","No"))))</f>
        <v/>
      </c>
      <c r="O501" s="107" t="str">
        <f>IF(InTutoring[[#This Row],[Student Full Name]]=" ","",IF(InTutoring[[#This Row],[Unit 2 Post-Test 4]]="No","No",IF(ISBLANK(TutoringTests[[#This Row],[Unit 2 Post-Test 5]]),"Missing Score",IF(TutoringTests[[#This Row],[Unit 2 Post-Test 5]]&lt;=Settings!$F$6,"Yes","No"))))</f>
        <v/>
      </c>
      <c r="P501" s="107" t="str">
        <f>IF(InTutoring[[#This Row],[Student Full Name]]=" ","",IF(InTutoring[[#This Row],[Unit 2 Post-Test 5]]="No","No",IF(ISBLANK(TutoringTests[[#This Row],[Unit 2 Post-Test 6]]),"Missing Score",IF(TutoringTests[[#This Row],[Unit 2 Post-Test 6]]&lt;=Settings!$F$6,"Yes","No"))))</f>
        <v/>
      </c>
      <c r="Q501" s="107" t="str">
        <f>IF(InTutoring[[#This Row],[Student Full Name]]=" ","",IF(ISBLANK(AssessmentData[[#This Row],[Unit 2 Assessment]]),"Missing Score",IF(AND(AssessmentData[[#This Row],[Unit 2 Assessment]]&gt;=Settings!$D$6,AssessmentData[[#This Row],[Unit 2 Assessment]]&lt;=Settings!$F$6),"Yes","No")))</f>
        <v/>
      </c>
      <c r="R501" s="107" t="str">
        <f>IF(InTutoring[[#This Row],[Student Full Name]]=" ","",IF(InTutoring[[#This Row],[Unit 2 Assessment]]="No","No",IF(ISBLANK(TutoringTests[[#This Row],[Unit 3 Post-Test 1]]),"Missing Score",IF(TutoringTests[[#This Row],[Unit 3 Post-Test 1]]&lt;=Settings!$F$6,"Yes","No"))))</f>
        <v/>
      </c>
      <c r="S501" s="107" t="str">
        <f>IF(InTutoring[[#This Row],[Student Full Name]]=" ","",IF(InTutoring[[#This Row],[Unit 3 Post-Test 1]]="No","No",IF(ISBLANK(TutoringTests[[#This Row],[Unit 3 Post-Test 2]]),"Missing Score",IF(TutoringTests[[#This Row],[Unit 3 Post-Test 2]]&lt;=Settings!$F$6,"Yes","No"))))</f>
        <v/>
      </c>
      <c r="T501" s="107" t="str">
        <f>IF(InTutoring[[#This Row],[Student Full Name]]=" ","",IF(InTutoring[[#This Row],[Unit 3 Post-Test 2]]="No","No",IF(ISBLANK(TutoringTests[[#This Row],[Unit 3 Post-Test 3]]),"Missing Score",IF(TutoringTests[[#This Row],[Unit 3 Post-Test 3]]&lt;=Settings!$F$6,"Yes","No"))))</f>
        <v/>
      </c>
      <c r="U501" s="107" t="str">
        <f>IF(InTutoring[[#This Row],[Student Full Name]]=" ","",IF(InTutoring[[#This Row],[Unit 3 Post-Test 3]]="No","No",IF(ISBLANK(TutoringTests[[#This Row],[Unit 3 Post-Test 4]]),"Missing Score",IF(TutoringTests[[#This Row],[Unit 3 Post-Test 4]]&lt;=Settings!$F$6,"Yes","No"))))</f>
        <v/>
      </c>
      <c r="V501" s="107" t="str">
        <f>IF(InTutoring[[#This Row],[Student Full Name]]=" ","",IF(InTutoring[[#This Row],[Unit 3 Post-Test 4]]="No","No",IF(ISBLANK(TutoringTests[[#This Row],[Unit 3 Post-Test 5]]),"Missing Score",IF(TutoringTests[[#This Row],[Unit 3 Post-Test 5]]&lt;=Settings!$F$6,"Yes","No"))))</f>
        <v/>
      </c>
      <c r="W501" s="107" t="str">
        <f>IF(InTutoring[[#This Row],[Student Full Name]]=" ","",IF(InTutoring[[#This Row],[Unit 3 Post-Test 5]]="No","No",IF(ISBLANK(TutoringTests[[#This Row],[Unit 3 Post-Test 6]]),"Missing Score",IF(TutoringTests[[#This Row],[Unit 3 Post-Test 6]]&lt;=Settings!$F$6,"Yes","No"))))</f>
        <v/>
      </c>
      <c r="X501" s="107" t="str">
        <f>IF(InTutoring[[#This Row],[Student Full Name]]=" ","",IF(ISBLANK(AssessmentData[[#This Row],[Unit 3 Assessment]]),"Missing Score",IF(AND(AssessmentData[[#This Row],[Unit 3 Assessment]]&gt;=Settings!$D$6,AssessmentData[[#This Row],[Unit 3 Assessment]]&lt;=Settings!$F$6),"Yes","No")))</f>
        <v/>
      </c>
      <c r="Y501" s="107" t="str">
        <f>IF(InTutoring[[#This Row],[Student Full Name]]=" ","",IF(InTutoring[[#This Row],[Unit 3 Assessment]]="No","No",IF(ISBLANK(TutoringTests[[#This Row],[Unit 4 Post-Test 1]]),"Missing Score",IF(TutoringTests[[#This Row],[Unit 4 Post-Test 1]]&lt;=Settings!$F$6,"Yes","No"))))</f>
        <v/>
      </c>
      <c r="Z501" s="107" t="str">
        <f>IF(InTutoring[[#This Row],[Student Full Name]]=" ","",IF(InTutoring[[#This Row],[Unit 4 Post-Test 1]]="No","No",IF(ISBLANK(TutoringTests[[#This Row],[Unit 4 Post-Test 2]]),"Missing Score",IF(TutoringTests[[#This Row],[Unit 4 Post-Test 2]]&lt;=Settings!$F$6,"Yes","No"))))</f>
        <v/>
      </c>
      <c r="AA501" s="107" t="str">
        <f>IF(InTutoring[[#This Row],[Student Full Name]]=" ","",IF(InTutoring[[#This Row],[Unit 4 Post-Test 2]]="No","No",IF(ISBLANK(TutoringTests[[#This Row],[Unit 4 Post-Test 3]]),"Missing Score",IF(TutoringTests[[#This Row],[Unit 4 Post-Test 3]]&lt;=Settings!$F$6,"Yes","No"))))</f>
        <v/>
      </c>
      <c r="AB501" s="107" t="str">
        <f>IF(InTutoring[[#This Row],[Student Full Name]]=" ","",IF(InTutoring[[#This Row],[Unit 4 Post-Test 3]]="No","No",IF(ISBLANK(TutoringTests[[#This Row],[Unit 4 Post-Test 4]]),"Missing Score",IF(TutoringTests[[#This Row],[Unit 4 Post-Test 4]]&lt;=Settings!$F$6,"Yes","No"))))</f>
        <v/>
      </c>
      <c r="AC501" s="107" t="str">
        <f>IF(InTutoring[[#This Row],[Student Full Name]]=" ","",IF(InTutoring[[#This Row],[Unit 4 Post-Test 4]]="No","No",IF(ISBLANK(TutoringTests[[#This Row],[Unit 4 Post-Test 5]]),"Missing Score",IF(TutoringTests[[#This Row],[Unit 4 Post-Test 5]]&lt;=Settings!$F$6,"Yes","No"))))</f>
        <v/>
      </c>
      <c r="AD501" s="107" t="str">
        <f>IF(InTutoring[[#This Row],[Student Full Name]]=" ","",IF(InTutoring[[#This Row],[Unit 4 Post-Test 5]]="No","No",IF(ISBLANK(TutoringTests[[#This Row],[Unit 4 Post-Test 6]]),"Missing Score",IF(TutoringTests[[#This Row],[Unit 4 Post-Test 6]]&lt;=Settings!$F$6,"Yes","No"))))</f>
        <v/>
      </c>
      <c r="AE501" s="107" t="str">
        <f>IF(InTutoring[[#This Row],[Student Full Name]]=" ","",IF(ISBLANK(AssessmentData[[#This Row],[Unit 4 Assessment]]),"Missing Score",IF(AND(AssessmentData[[#This Row],[Unit 4 Assessment]]&gt;=Settings!$D$6,AssessmentData[[#This Row],[Unit 4 Assessment]]&lt;=Settings!$F$6),"Yes","No")))</f>
        <v/>
      </c>
      <c r="AF501" s="107" t="str">
        <f>IF(InTutoring[[#This Row],[Student Full Name]]=" ","",IF(InTutoring[[#This Row],[Unit 4 Assessment]]="No","No",IF(ISBLANK(TutoringTests[[#This Row],[Unit 5 Post-Test 1]]),"Missing Score",IF(TutoringTests[[#This Row],[Unit 5 Post-Test 1]]&lt;=Settings!$F$6,"Yes","No"))))</f>
        <v/>
      </c>
      <c r="AG501" s="107" t="str">
        <f>IF(InTutoring[[#This Row],[Student Full Name]]=" ","",IF(InTutoring[[#This Row],[Unit 5 Post-Test 1]]="No","No",IF(ISBLANK(TutoringTests[[#This Row],[Unit 5 Post-Test 2]]),"Missing Score",IF(TutoringTests[[#This Row],[Unit 5 Post-Test 2]]&lt;=Settings!$F$6,"Yes","No"))))</f>
        <v/>
      </c>
      <c r="AH501" s="107" t="str">
        <f>IF(InTutoring[[#This Row],[Student Full Name]]=" ","",IF(InTutoring[[#This Row],[Unit 5 Post-Test 2]]="No","No",IF(ISBLANK(TutoringTests[[#This Row],[Unit 5 Post-Test 3]]),"Missing Score",IF(TutoringTests[[#This Row],[Unit 5 Post-Test 3]]&lt;=Settings!$F$6,"Yes","No"))))</f>
        <v/>
      </c>
      <c r="AI501" s="107" t="str">
        <f>IF(InTutoring[[#This Row],[Student Full Name]]=" ","",IF(InTutoring[[#This Row],[Unit 5 Post-Test 3]]="No","No",IF(ISBLANK(TutoringTests[[#This Row],[Unit 5 Post-Test 4]]),"Missing Score",IF(TutoringTests[[#This Row],[Unit 5 Post-Test 4]]&lt;=Settings!$F$6,"Yes","No"))))</f>
        <v/>
      </c>
      <c r="AJ501" s="107" t="str">
        <f>IF(InTutoring[[#This Row],[Student Full Name]]=" ","",IF(InTutoring[[#This Row],[Unit 5 Post-Test 4]]="No","No",IF(ISBLANK(TutoringTests[[#This Row],[Unit 5 Post-Test 5]]),"Missing Score",IF(TutoringTests[[#This Row],[Unit 5 Post-Test 5]]&lt;=Settings!$F$6,"Yes","No"))))</f>
        <v/>
      </c>
      <c r="AK501" s="107" t="str">
        <f>IF(InTutoring[[#This Row],[Student Full Name]]=" ","",IF(InTutoring[[#This Row],[Unit 5 Post-Test 5]]="No","No",IF(ISBLANK(TutoringTests[[#This Row],[Unit 5 Post-Test 6]]),"Missing Score",IF(TutoringTests[[#This Row],[Unit 5 Post-Test 6]]&lt;=Settings!$F$6,"Yes","No"))))</f>
        <v/>
      </c>
      <c r="AL501" s="107" t="str">
        <f>IF(InTutoring[[#This Row],[Student Full Name]]=" ","",IF(ISBLANK(AssessmentData[[#This Row],[Unit 5 Assessment]]),"Missing Score",IF(AND(AssessmentData[[#This Row],[Unit 5 Assessment]]&gt;=Settings!$D$6,AssessmentData[[#This Row],[Unit 5 Assessment]]&lt;=Settings!$F$6),"Yes","No")))</f>
        <v/>
      </c>
      <c r="AM501" s="107" t="str">
        <f>IF(InTutoring[[#This Row],[Student Full Name]]=" ","",IF(InTutoring[[#This Row],[Unit 5 Assessment]]="No","No",IF(ISBLANK(TutoringTests[[#This Row],[Unit 6 Post-Test 1]]),"Missing Score",IF(TutoringTests[[#This Row],[Unit 6 Post-Test 1]]&lt;=Settings!$F$6,"Yes","No"))))</f>
        <v/>
      </c>
      <c r="AN501" s="107" t="str">
        <f>IF(InTutoring[[#This Row],[Student Full Name]]=" ","",IF(InTutoring[[#This Row],[Unit 6 Post-Test 1]]="No","No",IF(ISBLANK(TutoringTests[[#This Row],[Unit 6 Post-Test 2]]),"Missing Score",IF(TutoringTests[[#This Row],[Unit 6 Post-Test 2]]&lt;=Settings!$F$6,"Yes","No"))))</f>
        <v/>
      </c>
      <c r="AO501" s="107" t="str">
        <f>IF(InTutoring[[#This Row],[Student Full Name]]=" ","",IF(InTutoring[[#This Row],[Unit 6 Post-Test 2]]="No","No",IF(ISBLANK(TutoringTests[[#This Row],[Unit 6 Post-Test 3]]),"Missing Score",IF(TutoringTests[[#This Row],[Unit 6 Post-Test 3]]&lt;=Settings!$F$6,"Yes","No"))))</f>
        <v/>
      </c>
      <c r="AP501" s="107" t="str">
        <f>IF(InTutoring[[#This Row],[Student Full Name]]=" ","",IF(InTutoring[[#This Row],[Unit 6 Post-Test 3]]="No","No",IF(ISBLANK(TutoringTests[[#This Row],[Unit 6 Post-Test 4]]),"Missing Score",IF(TutoringTests[[#This Row],[Unit 6 Post-Test 4]]&lt;=Settings!$F$6,"Yes","No"))))</f>
        <v/>
      </c>
      <c r="AQ501" s="107" t="str">
        <f>IF(InTutoring[[#This Row],[Student Full Name]]=" ","",IF(InTutoring[[#This Row],[Unit 6 Post-Test 4]]="No","No",IF(ISBLANK(TutoringTests[[#This Row],[Unit 6 Post-Test 5]]),"Missing Score",IF(TutoringTests[[#This Row],[Unit 6 Post-Test 5]]&lt;=Settings!$F$6,"Yes","No"))))</f>
        <v/>
      </c>
      <c r="AR501" s="107" t="str">
        <f>IF(InTutoring[[#This Row],[Student Full Name]]=" ","",IF(InTutoring[[#This Row],[Unit 6 Post-Test 5]]="No","No",IF(ISBLANK(TutoringTests[[#This Row],[Unit 6 Post-Test 6]]),"Missing Score",IF(TutoringTests[[#This Row],[Unit 6 Post-Test 6]]&lt;=Settings!$F$6,"Yes","No"))))</f>
        <v/>
      </c>
      <c r="AS501" s="107" t="str">
        <f>IF(InTutoring[[#This Row],[Student Full Name]]=" ","",COUNTIF(InTutoring[[#This Row],[BOY Benchmark]:[Unit 1 Post-Test 5]],"Yes"))</f>
        <v/>
      </c>
      <c r="AT501" s="107" t="str">
        <f>IF(InTutoring[[#This Row],[Student Full Name]]=" ","",COUNTIF(InTutoring[[#This Row],[Unit 1 Assessment]:[Unit 2 Post-Test 5]],"Yes"))</f>
        <v/>
      </c>
      <c r="AU501" s="107" t="str">
        <f>IF(InTutoring[[#This Row],[Student Full Name]]=" ","",COUNTIF(InTutoring[[#This Row],[Unit 2 Assessment]:[Unit 3 Post-Test 5]],"Yes"))</f>
        <v/>
      </c>
      <c r="AV501" s="107" t="str">
        <f>IF(InTutoring[[#This Row],[Student Full Name]]=" ","",COUNTIF(InTutoring[[#This Row],[Unit 3 Assessment]:[Unit 4 Post-Test 5]],"Yes"))</f>
        <v/>
      </c>
      <c r="AW501" s="107" t="str">
        <f>IF(InTutoring[[#This Row],[Student Full Name]]=" ","",COUNTIF(InTutoring[[#This Row],[Unit 4 Assessment]:[Unit 5 Post-Test 5]],"Yes"))</f>
        <v/>
      </c>
      <c r="AX501" s="107" t="str">
        <f>IF(InTutoring[[#This Row],[Student Full Name]]=" ","",COUNTIF(InTutoring[[#This Row],[Unit 5 Assessment]:[Unit 6 Post-Test 5]],"Yes"))</f>
        <v/>
      </c>
      <c r="AY501" s="107" t="str">
        <f>IF(InTutoring[[#This Row],[Student Full Name]]=" ","",IF(InTutoring[[#This Row],[Unit 1 Weeks in Tutoring]]&gt;0,"Yes","No"))</f>
        <v/>
      </c>
      <c r="AZ501" s="107" t="str">
        <f>IF(InTutoring[[#This Row],[Student Full Name]]=" ","",IF(InTutoring[[#This Row],[Unit 2 Weeks in Tutoring]]&gt;0,"Yes","No"))</f>
        <v/>
      </c>
      <c r="BA501" s="107" t="str">
        <f>IF(InTutoring[[#This Row],[Student Full Name]]=" ","",IF(InTutoring[[#This Row],[Unit 3 Weeks in Tutoring]]&gt;0,"Yes","No"))</f>
        <v/>
      </c>
      <c r="BB501" s="107" t="str">
        <f>IF(InTutoring[[#This Row],[Student Full Name]]=" ","",IF(InTutoring[[#This Row],[Unit 4 Weeks in Tutoring]]&gt;0,"Yes","No"))</f>
        <v/>
      </c>
      <c r="BC501" s="107" t="str">
        <f>IF(InTutoring[[#This Row],[Student Full Name]]=" ","",IF(InTutoring[[#This Row],[Unit 5 Weeks in Tutoring]]&gt;0,"Yes","No"))</f>
        <v/>
      </c>
      <c r="BD501" s="107" t="str">
        <f>IF(InTutoring[[#This Row],[Student Full Name]]=" ","",IF(InTutoring[[#This Row],[Unit 6 Weeks in Tutoring]]&gt;0,"Yes","No"))</f>
        <v/>
      </c>
      <c r="BE501" s="107" t="str">
        <f>IF(InTutoring[[#This Row],[Student Full Name]]=" ","",IF(AND(InTutoring[[#This Row],[Unit 1 Needed Tutoring]]="Yes",InTutoring[[#This Row],[Unit 1 Post-Test 5]]="No"),"Yes",IF(AND(InTutoring[[#This Row],[Unit 1 Needed Tutoring]]="Yes",InTutoring[[#This Row],[Unit 1 Post-Test 5]]="Yes"),"No","-")))</f>
        <v/>
      </c>
      <c r="BF501" s="107" t="str">
        <f>IF(InTutoring[[#This Row],[Student Full Name]]=" ","",IF(AND(InTutoring[[#This Row],[Unit 2 Needed Tutoring]]="Yes",InTutoring[[#This Row],[Unit 2 Post-Test 5]]="No"),"Yes",IF(AND(InTutoring[[#This Row],[Unit 2 Needed Tutoring]]="Yes",InTutoring[[#This Row],[Unit 2 Post-Test 5]]="Yes"),"No","-")))</f>
        <v/>
      </c>
      <c r="BG501" s="107" t="str">
        <f>IF(InTutoring[[#This Row],[Student Full Name]]=" ","",IF(AND(InTutoring[[#This Row],[Unit 3 Needed Tutoring]]="Yes",InTutoring[[#This Row],[Unit 3 Post-Test 5]]="No"),"Yes",IF(AND(InTutoring[[#This Row],[Unit 3 Needed Tutoring]]="Yes",InTutoring[[#This Row],[Unit 3 Post-Test 5]]="Yes"),"No","-")))</f>
        <v/>
      </c>
      <c r="BH501" s="107" t="str">
        <f>IF(InTutoring[[#This Row],[Student Full Name]]=" ","",IF(AND(InTutoring[[#This Row],[Unit 4 Needed Tutoring]]="Yes",InTutoring[[#This Row],[Unit 4 Post-Test 5]]="No"),"Yes",IF(AND(InTutoring[[#This Row],[Unit 4 Needed Tutoring]]="Yes",InTutoring[[#This Row],[Unit 4 Post-Test 5]]="Yes"),"No","-")))</f>
        <v/>
      </c>
      <c r="BI501" s="107" t="str">
        <f>IF(InTutoring[[#This Row],[Student Full Name]]=" ","",IF(AND(InTutoring[[#This Row],[Unit 5 Needed Tutoring]]="Yes",InTutoring[[#This Row],[Unit 5 Post-Test 5]]="No"),"Yes",IF(AND(InTutoring[[#This Row],[Unit 5 Needed Tutoring]]="Yes",InTutoring[[#This Row],[Unit 5 Post-Test 5]]="Yes"),"No","-")))</f>
        <v/>
      </c>
      <c r="BJ501" s="107" t="str">
        <f>IF(InTutoring[[#This Row],[Student Full Name]]=" ","",IF(AND(InTutoring[[#This Row],[Unit 6 Needed Tutoring]]="Yes",InTutoring[[#This Row],[Unit 6 Post-Test 5]]="No"),"Yes",IF(AND(InTutoring[[#This Row],[Unit 6 Needed Tutoring]]="Yes",InTutoring[[#This Row],[Unit 6 Post-Test 5]]="Yes"),"No","-")))</f>
        <v/>
      </c>
      <c r="BK501" s="107" t="str">
        <f>IF(InTutoring[[#This Row],[Student Full Name]]=" ","",InTutoring[[#This Row],[Unit 1 Weeks in Tutoring]]+InTutoring[[#This Row],[Unit 2 Weeks in Tutoring]]+InTutoring[[#This Row],[Unit 3 Weeks in Tutoring]]+InTutoring[[#This Row],[Unit 4 Weeks in Tutoring]]+InTutoring[[#This Row],[Unit 5 Weeks in Tutoring]]+InTutoring[[#This Row],[Unit 6 Weeks in Tutoring]])</f>
        <v/>
      </c>
      <c r="BL501" s="107" t="str">
        <f>IF(InTutoring[[#This Row],[Student Full Name]]=" ","",IF(COUNTIF(InTutoring[[#This Row],[Unit 1 Needed Tutoring]:[Unit 6 Needed Tutoring]],"Yes")&gt;0,"Yes","No"))</f>
        <v/>
      </c>
      <c r="BM501" s="111" t="str">
        <f>IF(InTutoring[[#This Row],[Student Full Name]]=" ","",IF(InTutoring[[#This Row],[Needed Tutoring]]="No","-",COUNTIF(InTutoring[[#This Row],[Unit 1 Tested Out]:[Unit 6 Tested Out]],"Yes")/COUNTIF(InTutoring[[#This Row],[Unit 1 Needed Tutoring]:[Unit 6 Needed Tutoring]],"Yes")))</f>
        <v/>
      </c>
      <c r="BN501" s="111" t="str">
        <f>IF(InTutoring[[#This Row],[Student Full Name]]=" ","",InTutoring[[#This Row],[Total Weeks in Tutoring]]/COUNTA(InTutoring[[#This Row],[BOY Benchmark]:[Unit 1 Post-Test 5]],InTutoring[[#This Row],[Unit 1 Assessment]:[Unit 2 Post-Test 5]],InTutoring[[#This Row],[Unit 2 Assessment]:[Unit 3 Post-Test 5]],InTutoring[[#This Row],[Unit 3 Assessment]:[Unit 4 Post-Test 5]],InTutoring[[#This Row],[Unit 4 Assessment]:[Unit 5 Post-Test 5]],InTutoring[[#This Row],[Unit 5 Assessment]:[Unit 6 Post-Test 5]]))</f>
        <v/>
      </c>
    </row>
    <row r="502" spans="1:72" s="108" customFormat="1" ht="15" x14ac:dyDescent="0.25">
      <c r="A502" s="112">
        <f>COUNTIF(InTutoring[Student Full Name],"*??")</f>
        <v>0</v>
      </c>
      <c r="B502" s="112">
        <f>COUNTIF(InTutoring[Previous Year STAAR],"Yes")</f>
        <v>0</v>
      </c>
      <c r="C502" s="112">
        <f>COUNTIF(InTutoring[BOY Benchmark],"Yes")</f>
        <v>0</v>
      </c>
      <c r="D502" s="112">
        <f>COUNTIF(InTutoring[Unit 1 Post-Test 1],"Yes")</f>
        <v>0</v>
      </c>
      <c r="E502" s="112">
        <f>COUNTIF(InTutoring[Unit 1 Post-Test 2],"Yes")</f>
        <v>0</v>
      </c>
      <c r="F502" s="112">
        <f>COUNTIF(InTutoring[Unit 1 Post-Test 3],"Yes")</f>
        <v>0</v>
      </c>
      <c r="G502" s="112">
        <f>COUNTIF(InTutoring[Unit 1 Post-Test 4],"Yes")</f>
        <v>0</v>
      </c>
      <c r="H502" s="112">
        <f>COUNTIF(InTutoring[Unit 1 Post-Test 5],"Yes")</f>
        <v>0</v>
      </c>
      <c r="I502" s="112">
        <f>COUNTIF(InTutoring[Unit 1 Post-Test 6],"Yes")</f>
        <v>0</v>
      </c>
      <c r="J502" s="112">
        <f>COUNTIF(InTutoring[Unit 1 Assessment],"Yes")</f>
        <v>0</v>
      </c>
      <c r="K502" s="112">
        <f>COUNTIF(InTutoring[Unit 2 Post-Test 1],"Yes")</f>
        <v>0</v>
      </c>
      <c r="L502" s="112">
        <f>COUNTIF(InTutoring[Unit 2 Post-Test 1],"Yes")</f>
        <v>0</v>
      </c>
      <c r="M502" s="112">
        <f>COUNTIF(InTutoring[Unit 2 Post-Test 2],"Yes")</f>
        <v>0</v>
      </c>
      <c r="N502" s="112">
        <f>COUNTIF(InTutoring[Unit 2 Post-Test 2],"Yes")</f>
        <v>0</v>
      </c>
      <c r="O502" s="112">
        <f>COUNTIF(InTutoring[Unit 2 Post-Test 3],"Yes")</f>
        <v>0</v>
      </c>
      <c r="P502" s="112">
        <f>COUNTIF(InTutoring[Unit 2 Post-Test 3],"Yes")</f>
        <v>0</v>
      </c>
      <c r="Q502" s="112">
        <f>COUNTIF(InTutoring[Unit 2 Assessment],"Yes")</f>
        <v>0</v>
      </c>
      <c r="R502" s="112">
        <f>COUNTIF(InTutoring[Unit 3 Post-Test 1],"Yes")</f>
        <v>0</v>
      </c>
      <c r="S502" s="112">
        <f>COUNTIF(InTutoring[Unit 3 Post-Test 2],"Yes")</f>
        <v>0</v>
      </c>
      <c r="T502" s="112">
        <f>COUNTIF(InTutoring[Unit 3 Post-Test 3],"Yes")</f>
        <v>0</v>
      </c>
      <c r="U502" s="112">
        <f>COUNTIF(InTutoring[Unit 3 Post-Test 4],"Yes")</f>
        <v>0</v>
      </c>
      <c r="V502" s="112">
        <f>COUNTIF(InTutoring[Unit 3 Post-Test 5],"Yes")</f>
        <v>0</v>
      </c>
      <c r="W502" s="112">
        <f>COUNTIF(InTutoring[Unit 3 Post-Test 6],"Yes")</f>
        <v>0</v>
      </c>
      <c r="X502" s="112">
        <f>COUNTIF(InTutoring[Unit 3 Assessment],"Yes")</f>
        <v>0</v>
      </c>
      <c r="Y502" s="112">
        <f>COUNTIF(InTutoring[Unit 4 Post-Test 1],"Yes")</f>
        <v>0</v>
      </c>
      <c r="Z502" s="112">
        <f>COUNTIF(InTutoring[Unit 4 Post-Test 2],"Yes")</f>
        <v>0</v>
      </c>
      <c r="AA502" s="112">
        <f>COUNTIF(InTutoring[Unit 4 Post-Test 3],"Yes")</f>
        <v>0</v>
      </c>
      <c r="AB502" s="112">
        <f>COUNTIF(InTutoring[Unit 4 Post-Test 4],"Yes")</f>
        <v>0</v>
      </c>
      <c r="AC502" s="112">
        <f>COUNTIF(InTutoring[Unit 4 Post-Test 5],"Yes")</f>
        <v>0</v>
      </c>
      <c r="AD502" s="112">
        <f>COUNTIF(InTutoring[Unit 4 Post-Test 6],"Yes")</f>
        <v>0</v>
      </c>
      <c r="AE502" s="112">
        <f>COUNTIF(InTutoring[Unit 4 Assessment],"Yes")</f>
        <v>0</v>
      </c>
      <c r="AF502" s="112">
        <f>COUNTIF(InTutoring[Unit 5 Post-Test 1],"Yes")</f>
        <v>0</v>
      </c>
      <c r="AG502" s="112">
        <f>COUNTIF(InTutoring[Unit 5 Post-Test 2],"Yes")</f>
        <v>0</v>
      </c>
      <c r="AH502" s="112">
        <f>COUNTIF(InTutoring[Unit 5 Post-Test 3],"Yes")</f>
        <v>0</v>
      </c>
      <c r="AI502" s="112">
        <f>COUNTIF(InTutoring[Unit 5 Post-Test 4],"Yes")</f>
        <v>0</v>
      </c>
      <c r="AJ502" s="112">
        <f>COUNTIF(InTutoring[Unit 5 Post-Test 5],"Yes")</f>
        <v>0</v>
      </c>
      <c r="AK502" s="112">
        <f>COUNTIF(InTutoring[Unit 5 Post-Test 6],"Yes")</f>
        <v>0</v>
      </c>
      <c r="AL502" s="112">
        <f>COUNTIF(InTutoring[Unit 4 Assessment],"Yes")</f>
        <v>0</v>
      </c>
      <c r="AM502" s="112">
        <f>COUNTIF(InTutoring[Unit 5 Post-Test 1],"Yes")</f>
        <v>0</v>
      </c>
      <c r="AN502" s="112">
        <f>COUNTIF(InTutoring[Unit 5 Post-Test 2],"Yes")</f>
        <v>0</v>
      </c>
      <c r="AO502" s="112">
        <f>COUNTIF(InTutoring[Unit 5 Post-Test 3],"Yes")</f>
        <v>0</v>
      </c>
      <c r="AP502" s="112">
        <f>COUNTIF(InTutoring[Unit 5 Post-Test 4],"Yes")</f>
        <v>0</v>
      </c>
      <c r="AQ502" s="112">
        <f>COUNTIF(InTutoring[Unit 5 Post-Test 5],"Yes")</f>
        <v>0</v>
      </c>
      <c r="AR502" s="112">
        <f>COUNTIF(InTutoring[Unit 5 Post-Test 6],"Yes")</f>
        <v>0</v>
      </c>
      <c r="AS502" s="112" t="e">
        <f>SUBTOTAL(101,InTutoring[Unit 1 Weeks in Tutoring])</f>
        <v>#DIV/0!</v>
      </c>
      <c r="AT502" s="112" t="e">
        <f>SUBTOTAL(101,InTutoring[Unit 2 Weeks in Tutoring])</f>
        <v>#DIV/0!</v>
      </c>
      <c r="AU502" s="112" t="e">
        <f>SUBTOTAL(101,InTutoring[Unit 3 Weeks in Tutoring])</f>
        <v>#DIV/0!</v>
      </c>
      <c r="AV502" s="112" t="e">
        <f>SUBTOTAL(101,InTutoring[Unit 4 Weeks in Tutoring])</f>
        <v>#DIV/0!</v>
      </c>
      <c r="AW502" s="112" t="e">
        <f>SUBTOTAL(101,InTutoring[Unit 5 Weeks in Tutoring])</f>
        <v>#DIV/0!</v>
      </c>
      <c r="AX502" s="112" t="e">
        <f>SUBTOTAL(101,InTutoring[Unit 6 Weeks in Tutoring])</f>
        <v>#DIV/0!</v>
      </c>
      <c r="AY502" s="112"/>
      <c r="AZ502" s="112"/>
      <c r="BA502" s="112"/>
      <c r="BB502" s="112"/>
      <c r="BC502" s="112"/>
      <c r="BD502" s="112"/>
      <c r="BE502" s="112"/>
      <c r="BF502" s="112"/>
      <c r="BG502" s="112"/>
      <c r="BH502" s="112"/>
      <c r="BI502" s="112"/>
      <c r="BJ502" s="112"/>
      <c r="BK502" s="112" t="e">
        <f>SUBTOTAL(101,InTutoring[Total Weeks in Tutoring])</f>
        <v>#DIV/0!</v>
      </c>
      <c r="BL502" s="112">
        <f>COUNTIF(InTutoring[Needed Tutoring],"Yes")</f>
        <v>0</v>
      </c>
      <c r="BM502" s="112"/>
      <c r="BN502" s="120" t="e">
        <f>SUBTOTAL(101,InTutoring[Average Time Needing Tutoring])</f>
        <v>#DIV/0!</v>
      </c>
    </row>
    <row r="503" spans="1:72" ht="15" x14ac:dyDescent="0.25">
      <c r="I503" s="2"/>
      <c r="K503" s="2"/>
      <c r="L503" s="2"/>
      <c r="M503" s="2"/>
      <c r="N503" s="2"/>
      <c r="O503" s="2"/>
      <c r="P503" s="2"/>
      <c r="R503" s="112">
        <f>COUNTIF(InTutoring[[#Headers],[#Data],[Unit 2 Weeks in Tutoring]],"&gt;0")</f>
        <v>0</v>
      </c>
      <c r="S503" s="2"/>
      <c r="T503" s="2"/>
      <c r="U503" s="2"/>
      <c r="V503" s="2"/>
      <c r="W503" s="2"/>
      <c r="Y503" s="2"/>
      <c r="Z503" s="112">
        <f>COUNTIF(InTutoring[[#Headers],[#Data],[Unit 3 Weeks in Tutoring]],"&gt;0")</f>
        <v>0</v>
      </c>
      <c r="AA503" s="2"/>
      <c r="AB503" s="2"/>
      <c r="AC503" s="2"/>
      <c r="AD503" s="2"/>
      <c r="AF503" s="2"/>
      <c r="AG503" s="2"/>
      <c r="AH503" s="112">
        <f>COUNTIF(InTutoring[[#Headers],[#Data],[Unit 4 Weeks in Tutoring]],"&gt;0")</f>
        <v>0</v>
      </c>
      <c r="AI503" s="2"/>
      <c r="AJ503" s="2"/>
      <c r="AK503" s="2"/>
      <c r="AM503" s="2"/>
      <c r="AN503" s="2"/>
      <c r="AO503" s="2"/>
      <c r="AP503" s="112">
        <f>COUNTIF(InTutoring[[#Headers],[#Data],[Unit 5 Weeks in Tutoring]],"&gt;0")</f>
        <v>0</v>
      </c>
      <c r="AQ503" s="2"/>
      <c r="AR503" s="2"/>
      <c r="AT503" s="2"/>
      <c r="AU503" s="2"/>
      <c r="AV503" s="2"/>
      <c r="AW503" s="2"/>
      <c r="AX503" s="112">
        <f>COUNTIF(InTutoring[[#Headers],[#Data],[Unit 6 Weeks in Tutoring]],"&gt;0")</f>
        <v>0</v>
      </c>
      <c r="AY503" s="2"/>
      <c r="AZ503" s="2"/>
      <c r="BA503" s="2"/>
      <c r="BB503" s="2"/>
      <c r="BC503" s="2"/>
      <c r="BD503" s="112">
        <f>COUNTIF(InTutoring[[#Headers],[#Data],[Unit 1 Weeks in Tutoring]],"&gt;0")</f>
        <v>0</v>
      </c>
      <c r="BE503" s="112"/>
      <c r="BF503" s="112"/>
      <c r="BG503" s="112"/>
      <c r="BH503" s="112"/>
      <c r="BI503" s="112"/>
      <c r="BJ503" s="112"/>
      <c r="BK503" s="112"/>
      <c r="BL503" s="112"/>
      <c r="BM503" s="112"/>
      <c r="BN503" s="112"/>
      <c r="BO503" s="112"/>
      <c r="BP503" s="112"/>
      <c r="BQ503" s="112"/>
      <c r="BR503" s="2"/>
      <c r="BS503" s="2"/>
      <c r="BT503" s="2"/>
    </row>
    <row r="504" spans="1:72" ht="15" x14ac:dyDescent="0.25">
      <c r="I504" s="2"/>
      <c r="K504" s="2"/>
      <c r="L504" s="2"/>
      <c r="M504" s="2"/>
      <c r="N504" s="2"/>
      <c r="O504" s="2"/>
      <c r="P504" s="2"/>
      <c r="R504" s="2"/>
      <c r="S504" s="2"/>
      <c r="T504" s="2"/>
      <c r="U504" s="2"/>
      <c r="V504" s="2"/>
      <c r="W504" s="2"/>
      <c r="Y504" s="2"/>
      <c r="Z504" s="2"/>
      <c r="AA504" s="2"/>
      <c r="AB504" s="2"/>
      <c r="AC504" s="2"/>
      <c r="AD504" s="2"/>
      <c r="AF504" s="2"/>
      <c r="AG504" s="2"/>
      <c r="AH504" s="2"/>
      <c r="AI504" s="2"/>
      <c r="AJ504" s="2"/>
      <c r="AK504" s="2"/>
      <c r="AM504" s="2"/>
      <c r="AN504" s="2"/>
      <c r="AO504" s="2"/>
      <c r="AP504" s="2"/>
      <c r="AQ504" s="2"/>
      <c r="AR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</row>
    <row r="505" spans="1:72" ht="15" x14ac:dyDescent="0.25">
      <c r="I505" s="2"/>
      <c r="K505" s="2"/>
      <c r="L505" s="2"/>
      <c r="M505" s="2"/>
      <c r="N505" s="2"/>
      <c r="O505" s="2"/>
      <c r="P505" s="2"/>
      <c r="R505" s="2"/>
      <c r="S505" s="2"/>
      <c r="T505" s="2"/>
      <c r="U505" s="2"/>
      <c r="V505" s="2"/>
      <c r="W505" s="2"/>
      <c r="Y505" s="2"/>
      <c r="Z505" s="2"/>
      <c r="AA505" s="2"/>
      <c r="AB505" s="2"/>
      <c r="AC505" s="2"/>
      <c r="AD505" s="2"/>
      <c r="AF505" s="2"/>
      <c r="AG505" s="2"/>
      <c r="AH505" s="2"/>
      <c r="AI505" s="2"/>
      <c r="AJ505" s="2"/>
      <c r="AK505" s="2"/>
      <c r="AM505" s="2"/>
      <c r="AN505" s="2"/>
      <c r="AO505" s="2"/>
      <c r="AP505" s="2"/>
      <c r="AQ505" s="2"/>
      <c r="AR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</row>
    <row r="506" spans="1:72" ht="15" x14ac:dyDescent="0.25">
      <c r="I506" s="2"/>
      <c r="K506" s="2"/>
      <c r="L506" s="2"/>
      <c r="M506" s="2"/>
      <c r="N506" s="2"/>
      <c r="O506" s="2"/>
      <c r="P506" s="2"/>
      <c r="R506" s="2"/>
      <c r="S506" s="2"/>
      <c r="T506" s="2"/>
      <c r="U506" s="2"/>
      <c r="V506" s="2"/>
      <c r="W506" s="2"/>
      <c r="Y506" s="2"/>
      <c r="Z506" s="2"/>
      <c r="AA506" s="2"/>
      <c r="AB506" s="2"/>
      <c r="AC506" s="2"/>
      <c r="AD506" s="2"/>
      <c r="AF506" s="2"/>
      <c r="AG506" s="2"/>
      <c r="AH506" s="2"/>
      <c r="AI506" s="2"/>
      <c r="AJ506" s="2"/>
      <c r="AK506" s="2"/>
      <c r="AM506" s="2"/>
      <c r="AN506" s="2"/>
      <c r="AO506" s="2"/>
      <c r="AP506" s="2"/>
      <c r="AQ506" s="2"/>
      <c r="AR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</row>
    <row r="507" spans="1:72" ht="15" x14ac:dyDescent="0.25">
      <c r="I507" s="2"/>
      <c r="K507" s="2"/>
      <c r="L507" s="2"/>
      <c r="M507" s="2"/>
      <c r="N507" s="2"/>
      <c r="O507" s="2"/>
      <c r="P507" s="2"/>
      <c r="R507" s="2"/>
      <c r="S507" s="2"/>
      <c r="T507" s="2"/>
      <c r="U507" s="2"/>
      <c r="V507" s="2"/>
      <c r="W507" s="2"/>
      <c r="Y507" s="2"/>
      <c r="Z507" s="2"/>
      <c r="AA507" s="2"/>
      <c r="AB507" s="2"/>
      <c r="AC507" s="2"/>
      <c r="AD507" s="2"/>
      <c r="AF507" s="2"/>
      <c r="AG507" s="2"/>
      <c r="AH507" s="2"/>
      <c r="AI507" s="2"/>
      <c r="AJ507" s="2"/>
      <c r="AK507" s="2"/>
      <c r="AM507" s="2"/>
      <c r="AN507" s="2"/>
      <c r="AO507" s="2"/>
      <c r="AP507" s="2"/>
      <c r="AQ507" s="2"/>
      <c r="AR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</row>
    <row r="508" spans="1:72" ht="15" x14ac:dyDescent="0.25">
      <c r="I508" s="2"/>
      <c r="K508" s="2"/>
      <c r="L508" s="2"/>
      <c r="M508" s="2"/>
      <c r="N508" s="2"/>
      <c r="O508" s="2"/>
      <c r="P508" s="2"/>
      <c r="R508" s="2"/>
      <c r="S508" s="2"/>
      <c r="T508" s="2"/>
      <c r="U508" s="2"/>
      <c r="V508" s="2"/>
      <c r="W508" s="2"/>
      <c r="Y508" s="2"/>
      <c r="Z508" s="2"/>
      <c r="AA508" s="2"/>
      <c r="AB508" s="2"/>
      <c r="AC508" s="2"/>
      <c r="AD508" s="2"/>
      <c r="AF508" s="2"/>
      <c r="AG508" s="2"/>
      <c r="AH508" s="2"/>
      <c r="AI508" s="2"/>
      <c r="AJ508" s="2"/>
      <c r="AK508" s="2"/>
      <c r="AM508" s="2"/>
      <c r="AN508" s="2"/>
      <c r="AO508" s="2"/>
      <c r="AP508" s="2"/>
      <c r="AQ508" s="2"/>
      <c r="AR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</row>
    <row r="509" spans="1:72" ht="15" x14ac:dyDescent="0.25">
      <c r="I509" s="2"/>
      <c r="K509" s="2"/>
      <c r="L509" s="2"/>
      <c r="M509" s="2"/>
      <c r="N509" s="2"/>
      <c r="O509" s="2"/>
      <c r="P509" s="2"/>
      <c r="R509" s="2"/>
      <c r="S509" s="2"/>
      <c r="T509" s="2"/>
      <c r="U509" s="2"/>
      <c r="V509" s="2"/>
      <c r="W509" s="2"/>
      <c r="Y509" s="2"/>
      <c r="Z509" s="2"/>
      <c r="AA509" s="2"/>
      <c r="AB509" s="2"/>
      <c r="AC509" s="2"/>
      <c r="AD509" s="2"/>
      <c r="AF509" s="2"/>
      <c r="AG509" s="2"/>
      <c r="AH509" s="2"/>
      <c r="AI509" s="2"/>
      <c r="AJ509" s="2"/>
      <c r="AK509" s="2"/>
      <c r="AM509" s="2"/>
      <c r="AN509" s="2"/>
      <c r="AO509" s="2"/>
      <c r="AP509" s="2"/>
      <c r="AQ509" s="2"/>
      <c r="AR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</row>
    <row r="510" spans="1:72" ht="15" x14ac:dyDescent="0.25">
      <c r="I510" s="2"/>
      <c r="K510" s="2"/>
      <c r="L510" s="2"/>
      <c r="M510" s="2"/>
      <c r="N510" s="2"/>
      <c r="O510" s="2"/>
      <c r="P510" s="2"/>
      <c r="R510" s="2"/>
      <c r="S510" s="2"/>
      <c r="T510" s="2"/>
      <c r="U510" s="2"/>
      <c r="V510" s="2"/>
      <c r="W510" s="2"/>
      <c r="Y510" s="2"/>
      <c r="Z510" s="2"/>
      <c r="AA510" s="2"/>
      <c r="AB510" s="2"/>
      <c r="AC510" s="2"/>
      <c r="AD510" s="2"/>
      <c r="AF510" s="2"/>
      <c r="AG510" s="2"/>
      <c r="AH510" s="2"/>
      <c r="AI510" s="2"/>
      <c r="AJ510" s="2"/>
      <c r="AK510" s="2"/>
      <c r="AM510" s="2"/>
      <c r="AN510" s="2"/>
      <c r="AO510" s="2"/>
      <c r="AP510" s="2"/>
      <c r="AQ510" s="2"/>
      <c r="AR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</row>
    <row r="511" spans="1:72" ht="15" x14ac:dyDescent="0.25">
      <c r="I511" s="2"/>
      <c r="K511" s="2"/>
      <c r="L511" s="2"/>
      <c r="M511" s="2"/>
      <c r="N511" s="2"/>
      <c r="O511" s="2"/>
      <c r="P511" s="2"/>
      <c r="R511" s="2"/>
      <c r="S511" s="2"/>
      <c r="T511" s="2"/>
      <c r="U511" s="2"/>
      <c r="V511" s="2"/>
      <c r="W511" s="2"/>
      <c r="Y511" s="2"/>
      <c r="Z511" s="2"/>
      <c r="AA511" s="2"/>
      <c r="AB511" s="2"/>
      <c r="AC511" s="2"/>
      <c r="AD511" s="2"/>
      <c r="AF511" s="2"/>
      <c r="AG511" s="2"/>
      <c r="AH511" s="2"/>
      <c r="AI511" s="2"/>
      <c r="AJ511" s="2"/>
      <c r="AK511" s="2"/>
      <c r="AM511" s="2"/>
      <c r="AN511" s="2"/>
      <c r="AO511" s="2"/>
      <c r="AP511" s="2"/>
      <c r="AQ511" s="2"/>
      <c r="AR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</row>
    <row r="512" spans="1:72" ht="15" x14ac:dyDescent="0.25">
      <c r="I512" s="2"/>
      <c r="K512" s="2"/>
      <c r="L512" s="2"/>
      <c r="M512" s="2"/>
      <c r="N512" s="2"/>
      <c r="O512" s="2"/>
      <c r="P512" s="2"/>
      <c r="R512" s="2"/>
      <c r="S512" s="2"/>
      <c r="T512" s="2"/>
      <c r="U512" s="2"/>
      <c r="V512" s="2"/>
      <c r="W512" s="2"/>
      <c r="Y512" s="2"/>
      <c r="Z512" s="2"/>
      <c r="AA512" s="2"/>
      <c r="AB512" s="2"/>
      <c r="AC512" s="2"/>
      <c r="AD512" s="2"/>
      <c r="AF512" s="2"/>
      <c r="AG512" s="2"/>
      <c r="AH512" s="2"/>
      <c r="AI512" s="2"/>
      <c r="AJ512" s="2"/>
      <c r="AK512" s="2"/>
      <c r="AM512" s="2"/>
      <c r="AN512" s="2"/>
      <c r="AO512" s="2"/>
      <c r="AP512" s="2"/>
      <c r="AQ512" s="2"/>
      <c r="AR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</row>
    <row r="513" spans="9:72" ht="15" x14ac:dyDescent="0.25">
      <c r="I513" s="2"/>
      <c r="K513" s="2"/>
      <c r="L513" s="2"/>
      <c r="M513" s="2"/>
      <c r="N513" s="2"/>
      <c r="O513" s="2"/>
      <c r="P513" s="2"/>
      <c r="R513" s="2"/>
      <c r="S513" s="2"/>
      <c r="T513" s="2"/>
      <c r="U513" s="2"/>
      <c r="V513" s="2"/>
      <c r="W513" s="2"/>
      <c r="Y513" s="2"/>
      <c r="Z513" s="2"/>
      <c r="AA513" s="2"/>
      <c r="AB513" s="2"/>
      <c r="AC513" s="2"/>
      <c r="AD513" s="2"/>
      <c r="AF513" s="2"/>
      <c r="AG513" s="2"/>
      <c r="AH513" s="2"/>
      <c r="AI513" s="2"/>
      <c r="AJ513" s="2"/>
      <c r="AK513" s="2"/>
      <c r="AM513" s="2"/>
      <c r="AN513" s="2"/>
      <c r="AO513" s="2"/>
      <c r="AP513" s="2"/>
      <c r="AQ513" s="2"/>
      <c r="AR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</row>
    <row r="514" spans="9:72" ht="15" x14ac:dyDescent="0.25">
      <c r="I514" s="2"/>
      <c r="K514" s="2"/>
      <c r="L514" s="2"/>
      <c r="M514" s="2"/>
      <c r="N514" s="2"/>
      <c r="O514" s="2"/>
      <c r="P514" s="2"/>
      <c r="R514" s="2"/>
      <c r="S514" s="2"/>
      <c r="T514" s="2"/>
      <c r="U514" s="2"/>
      <c r="V514" s="2"/>
      <c r="W514" s="2"/>
      <c r="Y514" s="2"/>
      <c r="Z514" s="2"/>
      <c r="AA514" s="2"/>
      <c r="AB514" s="2"/>
      <c r="AC514" s="2"/>
      <c r="AD514" s="2"/>
      <c r="AF514" s="2"/>
      <c r="AG514" s="2"/>
      <c r="AH514" s="2"/>
      <c r="AI514" s="2"/>
      <c r="AJ514" s="2"/>
      <c r="AK514" s="2"/>
      <c r="AM514" s="2"/>
      <c r="AN514" s="2"/>
      <c r="AO514" s="2"/>
      <c r="AP514" s="2"/>
      <c r="AQ514" s="2"/>
      <c r="AR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</row>
    <row r="515" spans="9:72" ht="15" x14ac:dyDescent="0.25">
      <c r="I515" s="2"/>
      <c r="K515" s="2"/>
      <c r="L515" s="2"/>
      <c r="M515" s="2"/>
      <c r="N515" s="2"/>
      <c r="O515" s="2"/>
      <c r="P515" s="2"/>
      <c r="R515" s="2"/>
      <c r="S515" s="2"/>
      <c r="T515" s="2"/>
      <c r="U515" s="2"/>
      <c r="V515" s="2"/>
      <c r="W515" s="2"/>
      <c r="Y515" s="2"/>
      <c r="Z515" s="2"/>
      <c r="AA515" s="2"/>
      <c r="AB515" s="2"/>
      <c r="AC515" s="2"/>
      <c r="AD515" s="2"/>
      <c r="AF515" s="2"/>
      <c r="AG515" s="2"/>
      <c r="AH515" s="2"/>
      <c r="AI515" s="2"/>
      <c r="AJ515" s="2"/>
      <c r="AK515" s="2"/>
      <c r="AM515" s="2"/>
      <c r="AN515" s="2"/>
      <c r="AO515" s="2"/>
      <c r="AP515" s="2"/>
      <c r="AQ515" s="2"/>
      <c r="AR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</row>
    <row r="516" spans="9:72" ht="15" x14ac:dyDescent="0.25">
      <c r="I516" s="2"/>
      <c r="K516" s="2"/>
      <c r="L516" s="2"/>
      <c r="M516" s="2"/>
      <c r="N516" s="2"/>
      <c r="O516" s="2"/>
      <c r="P516" s="2"/>
      <c r="R516" s="2"/>
      <c r="S516" s="2"/>
      <c r="T516" s="2"/>
      <c r="U516" s="2"/>
      <c r="V516" s="2"/>
      <c r="W516" s="2"/>
      <c r="Y516" s="2"/>
      <c r="Z516" s="2"/>
      <c r="AA516" s="2"/>
      <c r="AB516" s="2"/>
      <c r="AC516" s="2"/>
      <c r="AD516" s="2"/>
      <c r="AF516" s="2"/>
      <c r="AG516" s="2"/>
      <c r="AH516" s="2"/>
      <c r="AI516" s="2"/>
      <c r="AJ516" s="2"/>
      <c r="AK516" s="2"/>
      <c r="AM516" s="2"/>
      <c r="AN516" s="2"/>
      <c r="AO516" s="2"/>
      <c r="AP516" s="2"/>
      <c r="AQ516" s="2"/>
      <c r="AR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</row>
    <row r="517" spans="9:72" ht="15" x14ac:dyDescent="0.25">
      <c r="I517" s="2"/>
      <c r="K517" s="2"/>
      <c r="L517" s="2"/>
      <c r="M517" s="2"/>
      <c r="N517" s="2"/>
      <c r="O517" s="2"/>
      <c r="P517" s="2"/>
      <c r="R517" s="2"/>
      <c r="S517" s="2"/>
      <c r="T517" s="2"/>
      <c r="U517" s="2"/>
      <c r="V517" s="2"/>
      <c r="W517" s="2"/>
      <c r="Y517" s="2"/>
      <c r="Z517" s="2"/>
      <c r="AA517" s="2"/>
      <c r="AB517" s="2"/>
      <c r="AC517" s="2"/>
      <c r="AD517" s="2"/>
      <c r="AF517" s="2"/>
      <c r="AG517" s="2"/>
      <c r="AH517" s="2"/>
      <c r="AI517" s="2"/>
      <c r="AJ517" s="2"/>
      <c r="AK517" s="2"/>
      <c r="AM517" s="2"/>
      <c r="AN517" s="2"/>
      <c r="AO517" s="2"/>
      <c r="AP517" s="2"/>
      <c r="AQ517" s="2"/>
      <c r="AR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</row>
    <row r="518" spans="9:72" ht="15" x14ac:dyDescent="0.25">
      <c r="I518" s="2"/>
      <c r="K518" s="2"/>
      <c r="L518" s="2"/>
      <c r="M518" s="2"/>
      <c r="N518" s="2"/>
      <c r="O518" s="2"/>
      <c r="P518" s="2"/>
      <c r="R518" s="2"/>
      <c r="S518" s="2"/>
      <c r="T518" s="2"/>
      <c r="U518" s="2"/>
      <c r="V518" s="2"/>
      <c r="W518" s="2"/>
      <c r="Y518" s="2"/>
      <c r="Z518" s="2"/>
      <c r="AA518" s="2"/>
      <c r="AB518" s="2"/>
      <c r="AC518" s="2"/>
      <c r="AD518" s="2"/>
      <c r="AF518" s="2"/>
      <c r="AG518" s="2"/>
      <c r="AH518" s="2"/>
      <c r="AI518" s="2"/>
      <c r="AJ518" s="2"/>
      <c r="AK518" s="2"/>
      <c r="AM518" s="2"/>
      <c r="AN518" s="2"/>
      <c r="AO518" s="2"/>
      <c r="AP518" s="2"/>
      <c r="AQ518" s="2"/>
      <c r="AR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</row>
    <row r="519" spans="9:72" ht="15" x14ac:dyDescent="0.25">
      <c r="I519" s="2"/>
      <c r="K519" s="2"/>
      <c r="L519" s="2"/>
      <c r="M519" s="2"/>
      <c r="N519" s="2"/>
      <c r="O519" s="2"/>
      <c r="P519" s="2"/>
      <c r="R519" s="2"/>
      <c r="S519" s="2"/>
      <c r="T519" s="2"/>
      <c r="U519" s="2"/>
      <c r="V519" s="2"/>
      <c r="W519" s="2"/>
      <c r="Y519" s="2"/>
      <c r="Z519" s="2"/>
      <c r="AA519" s="2"/>
      <c r="AB519" s="2"/>
      <c r="AC519" s="2"/>
      <c r="AD519" s="2"/>
      <c r="AF519" s="2"/>
      <c r="AG519" s="2"/>
      <c r="AH519" s="2"/>
      <c r="AI519" s="2"/>
      <c r="AJ519" s="2"/>
      <c r="AK519" s="2"/>
      <c r="AM519" s="2"/>
      <c r="AN519" s="2"/>
      <c r="AO519" s="2"/>
      <c r="AP519" s="2"/>
      <c r="AQ519" s="2"/>
      <c r="AR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</row>
    <row r="520" spans="9:72" ht="15" x14ac:dyDescent="0.25">
      <c r="I520" s="2"/>
      <c r="K520" s="2"/>
      <c r="L520" s="2"/>
      <c r="M520" s="2"/>
      <c r="N520" s="2"/>
      <c r="O520" s="2"/>
      <c r="P520" s="2"/>
      <c r="R520" s="2"/>
      <c r="S520" s="2"/>
      <c r="T520" s="2"/>
      <c r="U520" s="2"/>
      <c r="V520" s="2"/>
      <c r="W520" s="2"/>
      <c r="Y520" s="2"/>
      <c r="Z520" s="2"/>
      <c r="AA520" s="2"/>
      <c r="AB520" s="2"/>
      <c r="AC520" s="2"/>
      <c r="AD520" s="2"/>
      <c r="AF520" s="2"/>
      <c r="AG520" s="2"/>
      <c r="AH520" s="2"/>
      <c r="AI520" s="2"/>
      <c r="AJ520" s="2"/>
      <c r="AK520" s="2"/>
      <c r="AM520" s="2"/>
      <c r="AN520" s="2"/>
      <c r="AO520" s="2"/>
      <c r="AP520" s="2"/>
      <c r="AQ520" s="2"/>
      <c r="AR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</row>
    <row r="521" spans="9:72" ht="15" x14ac:dyDescent="0.25">
      <c r="I521" s="2"/>
      <c r="K521" s="2"/>
      <c r="L521" s="2"/>
      <c r="M521" s="2"/>
      <c r="N521" s="2"/>
      <c r="O521" s="2"/>
      <c r="P521" s="2"/>
      <c r="R521" s="2"/>
      <c r="S521" s="2"/>
      <c r="T521" s="2"/>
      <c r="U521" s="2"/>
      <c r="V521" s="2"/>
      <c r="W521" s="2"/>
      <c r="Y521" s="2"/>
      <c r="Z521" s="2"/>
      <c r="AA521" s="2"/>
      <c r="AB521" s="2"/>
      <c r="AC521" s="2"/>
      <c r="AD521" s="2"/>
      <c r="AF521" s="2"/>
      <c r="AG521" s="2"/>
      <c r="AH521" s="2"/>
      <c r="AI521" s="2"/>
      <c r="AJ521" s="2"/>
      <c r="AK521" s="2"/>
      <c r="AM521" s="2"/>
      <c r="AN521" s="2"/>
      <c r="AO521" s="2"/>
      <c r="AP521" s="2"/>
      <c r="AQ521" s="2"/>
      <c r="AR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</row>
    <row r="522" spans="9:72" ht="15" x14ac:dyDescent="0.25">
      <c r="I522" s="2"/>
      <c r="K522" s="2"/>
      <c r="L522" s="2"/>
      <c r="M522" s="2"/>
      <c r="N522" s="2"/>
      <c r="O522" s="2"/>
      <c r="P522" s="2"/>
      <c r="R522" s="2"/>
      <c r="S522" s="2"/>
      <c r="T522" s="2"/>
      <c r="U522" s="2"/>
      <c r="V522" s="2"/>
      <c r="W522" s="2"/>
      <c r="Y522" s="2"/>
      <c r="Z522" s="2"/>
      <c r="AA522" s="2"/>
      <c r="AB522" s="2"/>
      <c r="AC522" s="2"/>
      <c r="AD522" s="2"/>
      <c r="AF522" s="2"/>
      <c r="AG522" s="2"/>
      <c r="AH522" s="2"/>
      <c r="AI522" s="2"/>
      <c r="AJ522" s="2"/>
      <c r="AK522" s="2"/>
      <c r="AM522" s="2"/>
      <c r="AN522" s="2"/>
      <c r="AO522" s="2"/>
      <c r="AP522" s="2"/>
      <c r="AQ522" s="2"/>
      <c r="AR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</row>
    <row r="523" spans="9:72" ht="15" x14ac:dyDescent="0.25">
      <c r="I523" s="2"/>
      <c r="K523" s="2"/>
      <c r="L523" s="2"/>
      <c r="M523" s="2"/>
      <c r="N523" s="2"/>
      <c r="O523" s="2"/>
      <c r="P523" s="2"/>
      <c r="R523" s="2"/>
      <c r="S523" s="2"/>
      <c r="T523" s="2"/>
      <c r="U523" s="2"/>
      <c r="V523" s="2"/>
      <c r="W523" s="2"/>
      <c r="Y523" s="2"/>
      <c r="Z523" s="2"/>
      <c r="AA523" s="2"/>
      <c r="AB523" s="2"/>
      <c r="AC523" s="2"/>
      <c r="AD523" s="2"/>
      <c r="AF523" s="2"/>
      <c r="AG523" s="2"/>
      <c r="AH523" s="2"/>
      <c r="AI523" s="2"/>
      <c r="AJ523" s="2"/>
      <c r="AK523" s="2"/>
      <c r="AM523" s="2"/>
      <c r="AN523" s="2"/>
      <c r="AO523" s="2"/>
      <c r="AP523" s="2"/>
      <c r="AQ523" s="2"/>
      <c r="AR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</row>
    <row r="524" spans="9:72" ht="15" x14ac:dyDescent="0.25">
      <c r="I524" s="2"/>
      <c r="K524" s="2"/>
      <c r="L524" s="2"/>
      <c r="M524" s="2"/>
      <c r="N524" s="2"/>
      <c r="O524" s="2"/>
      <c r="P524" s="2"/>
      <c r="R524" s="2"/>
      <c r="S524" s="2"/>
      <c r="T524" s="2"/>
      <c r="U524" s="2"/>
      <c r="V524" s="2"/>
      <c r="W524" s="2"/>
      <c r="Y524" s="2"/>
      <c r="Z524" s="2"/>
      <c r="AA524" s="2"/>
      <c r="AB524" s="2"/>
      <c r="AC524" s="2"/>
      <c r="AD524" s="2"/>
      <c r="AF524" s="2"/>
      <c r="AG524" s="2"/>
      <c r="AH524" s="2"/>
      <c r="AI524" s="2"/>
      <c r="AJ524" s="2"/>
      <c r="AK524" s="2"/>
      <c r="AM524" s="2"/>
      <c r="AN524" s="2"/>
      <c r="AO524" s="2"/>
      <c r="AP524" s="2"/>
      <c r="AQ524" s="2"/>
      <c r="AR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</row>
    <row r="525" spans="9:72" ht="15" x14ac:dyDescent="0.25">
      <c r="I525" s="2"/>
      <c r="K525" s="2"/>
      <c r="L525" s="2"/>
      <c r="M525" s="2"/>
      <c r="N525" s="2"/>
      <c r="O525" s="2"/>
      <c r="P525" s="2"/>
      <c r="R525" s="2"/>
      <c r="S525" s="2"/>
      <c r="T525" s="2"/>
      <c r="U525" s="2"/>
      <c r="V525" s="2"/>
      <c r="W525" s="2"/>
      <c r="Y525" s="2"/>
      <c r="Z525" s="2"/>
      <c r="AA525" s="2"/>
      <c r="AB525" s="2"/>
      <c r="AC525" s="2"/>
      <c r="AD525" s="2"/>
      <c r="AF525" s="2"/>
      <c r="AG525" s="2"/>
      <c r="AH525" s="2"/>
      <c r="AI525" s="2"/>
      <c r="AJ525" s="2"/>
      <c r="AK525" s="2"/>
      <c r="AM525" s="2"/>
      <c r="AN525" s="2"/>
      <c r="AO525" s="2"/>
      <c r="AP525" s="2"/>
      <c r="AQ525" s="2"/>
      <c r="AR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</row>
    <row r="526" spans="9:72" ht="15" x14ac:dyDescent="0.25">
      <c r="I526" s="2"/>
      <c r="K526" s="2"/>
      <c r="L526" s="2"/>
      <c r="M526" s="2"/>
      <c r="N526" s="2"/>
      <c r="O526" s="2"/>
      <c r="P526" s="2"/>
      <c r="R526" s="2"/>
      <c r="S526" s="2"/>
      <c r="T526" s="2"/>
      <c r="U526" s="2"/>
      <c r="V526" s="2"/>
      <c r="W526" s="2"/>
      <c r="Y526" s="2"/>
      <c r="Z526" s="2"/>
      <c r="AA526" s="2"/>
      <c r="AB526" s="2"/>
      <c r="AC526" s="2"/>
      <c r="AD526" s="2"/>
      <c r="AF526" s="2"/>
      <c r="AG526" s="2"/>
      <c r="AH526" s="2"/>
      <c r="AI526" s="2"/>
      <c r="AJ526" s="2"/>
      <c r="AK526" s="2"/>
      <c r="AM526" s="2"/>
      <c r="AN526" s="2"/>
      <c r="AO526" s="2"/>
      <c r="AP526" s="2"/>
      <c r="AQ526" s="2"/>
      <c r="AR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</row>
    <row r="527" spans="9:72" ht="15" x14ac:dyDescent="0.25">
      <c r="I527" s="2"/>
      <c r="K527" s="2"/>
      <c r="L527" s="2"/>
      <c r="M527" s="2"/>
      <c r="N527" s="2"/>
      <c r="O527" s="2"/>
      <c r="P527" s="2"/>
      <c r="R527" s="2"/>
      <c r="S527" s="2"/>
      <c r="T527" s="2"/>
      <c r="U527" s="2"/>
      <c r="V527" s="2"/>
      <c r="W527" s="2"/>
      <c r="Y527" s="2"/>
      <c r="Z527" s="2"/>
      <c r="AA527" s="2"/>
      <c r="AB527" s="2"/>
      <c r="AC527" s="2"/>
      <c r="AD527" s="2"/>
      <c r="AF527" s="2"/>
      <c r="AG527" s="2"/>
      <c r="AH527" s="2"/>
      <c r="AI527" s="2"/>
      <c r="AJ527" s="2"/>
      <c r="AK527" s="2"/>
      <c r="AM527" s="2"/>
      <c r="AN527" s="2"/>
      <c r="AO527" s="2"/>
      <c r="AP527" s="2"/>
      <c r="AQ527" s="2"/>
      <c r="AR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</row>
    <row r="528" spans="9:72" ht="15" x14ac:dyDescent="0.25">
      <c r="I528" s="2"/>
      <c r="K528" s="2"/>
      <c r="L528" s="2"/>
      <c r="M528" s="2"/>
      <c r="N528" s="2"/>
      <c r="O528" s="2"/>
      <c r="P528" s="2"/>
      <c r="R528" s="2"/>
      <c r="S528" s="2"/>
      <c r="T528" s="2"/>
      <c r="U528" s="2"/>
      <c r="V528" s="2"/>
      <c r="W528" s="2"/>
      <c r="Y528" s="2"/>
      <c r="Z528" s="2"/>
      <c r="AA528" s="2"/>
      <c r="AB528" s="2"/>
      <c r="AC528" s="2"/>
      <c r="AD528" s="2"/>
      <c r="AF528" s="2"/>
      <c r="AG528" s="2"/>
      <c r="AH528" s="2"/>
      <c r="AI528" s="2"/>
      <c r="AJ528" s="2"/>
      <c r="AK528" s="2"/>
      <c r="AM528" s="2"/>
      <c r="AN528" s="2"/>
      <c r="AO528" s="2"/>
      <c r="AP528" s="2"/>
      <c r="AQ528" s="2"/>
      <c r="AR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</row>
    <row r="529" spans="9:72" ht="15" x14ac:dyDescent="0.25">
      <c r="I529" s="2"/>
      <c r="K529" s="2"/>
      <c r="L529" s="2"/>
      <c r="M529" s="2"/>
      <c r="N529" s="2"/>
      <c r="O529" s="2"/>
      <c r="P529" s="2"/>
      <c r="R529" s="2"/>
      <c r="S529" s="2"/>
      <c r="T529" s="2"/>
      <c r="U529" s="2"/>
      <c r="V529" s="2"/>
      <c r="W529" s="2"/>
      <c r="Y529" s="2"/>
      <c r="Z529" s="2"/>
      <c r="AA529" s="2"/>
      <c r="AB529" s="2"/>
      <c r="AC529" s="2"/>
      <c r="AD529" s="2"/>
      <c r="AF529" s="2"/>
      <c r="AG529" s="2"/>
      <c r="AH529" s="2"/>
      <c r="AI529" s="2"/>
      <c r="AJ529" s="2"/>
      <c r="AK529" s="2"/>
      <c r="AM529" s="2"/>
      <c r="AN529" s="2"/>
      <c r="AO529" s="2"/>
      <c r="AP529" s="2"/>
      <c r="AQ529" s="2"/>
      <c r="AR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</row>
    <row r="530" spans="9:72" ht="15" x14ac:dyDescent="0.25">
      <c r="I530" s="2"/>
      <c r="K530" s="2"/>
      <c r="L530" s="2"/>
      <c r="M530" s="2"/>
      <c r="N530" s="2"/>
      <c r="O530" s="2"/>
      <c r="P530" s="2"/>
      <c r="R530" s="2"/>
      <c r="S530" s="2"/>
      <c r="T530" s="2"/>
      <c r="U530" s="2"/>
      <c r="V530" s="2"/>
      <c r="W530" s="2"/>
      <c r="Y530" s="2"/>
      <c r="Z530" s="2"/>
      <c r="AA530" s="2"/>
      <c r="AB530" s="2"/>
      <c r="AC530" s="2"/>
      <c r="AD530" s="2"/>
      <c r="AF530" s="2"/>
      <c r="AG530" s="2"/>
      <c r="AH530" s="2"/>
      <c r="AI530" s="2"/>
      <c r="AJ530" s="2"/>
      <c r="AK530" s="2"/>
      <c r="AM530" s="2"/>
      <c r="AN530" s="2"/>
      <c r="AO530" s="2"/>
      <c r="AP530" s="2"/>
      <c r="AQ530" s="2"/>
      <c r="AR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</row>
    <row r="531" spans="9:72" ht="15" x14ac:dyDescent="0.25">
      <c r="I531" s="2"/>
      <c r="K531" s="2"/>
      <c r="L531" s="2"/>
      <c r="M531" s="2"/>
      <c r="N531" s="2"/>
      <c r="O531" s="2"/>
      <c r="P531" s="2"/>
      <c r="R531" s="2"/>
      <c r="S531" s="2"/>
      <c r="T531" s="2"/>
      <c r="U531" s="2"/>
      <c r="V531" s="2"/>
      <c r="W531" s="2"/>
      <c r="Y531" s="2"/>
      <c r="Z531" s="2"/>
      <c r="AA531" s="2"/>
      <c r="AB531" s="2"/>
      <c r="AC531" s="2"/>
      <c r="AD531" s="2"/>
      <c r="AF531" s="2"/>
      <c r="AG531" s="2"/>
      <c r="AH531" s="2"/>
      <c r="AI531" s="2"/>
      <c r="AJ531" s="2"/>
      <c r="AK531" s="2"/>
      <c r="AM531" s="2"/>
      <c r="AN531" s="2"/>
      <c r="AO531" s="2"/>
      <c r="AP531" s="2"/>
      <c r="AQ531" s="2"/>
      <c r="AR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</row>
    <row r="532" spans="9:72" ht="15" x14ac:dyDescent="0.25">
      <c r="I532" s="2"/>
      <c r="K532" s="2"/>
      <c r="L532" s="2"/>
      <c r="M532" s="2"/>
      <c r="N532" s="2"/>
      <c r="O532" s="2"/>
      <c r="P532" s="2"/>
      <c r="R532" s="2"/>
      <c r="S532" s="2"/>
      <c r="T532" s="2"/>
      <c r="U532" s="2"/>
      <c r="V532" s="2"/>
      <c r="W532" s="2"/>
      <c r="Y532" s="2"/>
      <c r="Z532" s="2"/>
      <c r="AA532" s="2"/>
      <c r="AB532" s="2"/>
      <c r="AC532" s="2"/>
      <c r="AD532" s="2"/>
      <c r="AF532" s="2"/>
      <c r="AG532" s="2"/>
      <c r="AH532" s="2"/>
      <c r="AI532" s="2"/>
      <c r="AJ532" s="2"/>
      <c r="AK532" s="2"/>
      <c r="AM532" s="2"/>
      <c r="AN532" s="2"/>
      <c r="AO532" s="2"/>
      <c r="AP532" s="2"/>
      <c r="AQ532" s="2"/>
      <c r="AR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</row>
    <row r="533" spans="9:72" ht="15" x14ac:dyDescent="0.25">
      <c r="I533" s="2"/>
      <c r="K533" s="2"/>
      <c r="L533" s="2"/>
      <c r="M533" s="2"/>
      <c r="N533" s="2"/>
      <c r="O533" s="2"/>
      <c r="P533" s="2"/>
      <c r="R533" s="2"/>
      <c r="S533" s="2"/>
      <c r="T533" s="2"/>
      <c r="U533" s="2"/>
      <c r="V533" s="2"/>
      <c r="W533" s="2"/>
      <c r="Y533" s="2"/>
      <c r="Z533" s="2"/>
      <c r="AA533" s="2"/>
      <c r="AB533" s="2"/>
      <c r="AC533" s="2"/>
      <c r="AD533" s="2"/>
      <c r="AF533" s="2"/>
      <c r="AG533" s="2"/>
      <c r="AH533" s="2"/>
      <c r="AI533" s="2"/>
      <c r="AJ533" s="2"/>
      <c r="AK533" s="2"/>
      <c r="AM533" s="2"/>
      <c r="AN533" s="2"/>
      <c r="AO533" s="2"/>
      <c r="AP533" s="2"/>
      <c r="AQ533" s="2"/>
      <c r="AR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</row>
    <row r="534" spans="9:72" ht="15" x14ac:dyDescent="0.25">
      <c r="I534" s="2"/>
      <c r="K534" s="2"/>
      <c r="L534" s="2"/>
      <c r="M534" s="2"/>
      <c r="N534" s="2"/>
      <c r="O534" s="2"/>
      <c r="P534" s="2"/>
      <c r="R534" s="2"/>
      <c r="S534" s="2"/>
      <c r="T534" s="2"/>
      <c r="U534" s="2"/>
      <c r="V534" s="2"/>
      <c r="W534" s="2"/>
      <c r="Y534" s="2"/>
      <c r="Z534" s="2"/>
      <c r="AA534" s="2"/>
      <c r="AB534" s="2"/>
      <c r="AC534" s="2"/>
      <c r="AD534" s="2"/>
      <c r="AF534" s="2"/>
      <c r="AG534" s="2"/>
      <c r="AH534" s="2"/>
      <c r="AI534" s="2"/>
      <c r="AJ534" s="2"/>
      <c r="AK534" s="2"/>
      <c r="AM534" s="2"/>
      <c r="AN534" s="2"/>
      <c r="AO534" s="2"/>
      <c r="AP534" s="2"/>
      <c r="AQ534" s="2"/>
      <c r="AR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</row>
    <row r="535" spans="9:72" ht="15" x14ac:dyDescent="0.25">
      <c r="I535" s="2"/>
      <c r="K535" s="2"/>
      <c r="L535" s="2"/>
      <c r="M535" s="2"/>
      <c r="N535" s="2"/>
      <c r="O535" s="2"/>
      <c r="P535" s="2"/>
      <c r="R535" s="2"/>
      <c r="S535" s="2"/>
      <c r="T535" s="2"/>
      <c r="U535" s="2"/>
      <c r="V535" s="2"/>
      <c r="W535" s="2"/>
      <c r="Y535" s="2"/>
      <c r="Z535" s="2"/>
      <c r="AA535" s="2"/>
      <c r="AB535" s="2"/>
      <c r="AC535" s="2"/>
      <c r="AD535" s="2"/>
      <c r="AF535" s="2"/>
      <c r="AG535" s="2"/>
      <c r="AH535" s="2"/>
      <c r="AI535" s="2"/>
      <c r="AJ535" s="2"/>
      <c r="AK535" s="2"/>
      <c r="AM535" s="2"/>
      <c r="AN535" s="2"/>
      <c r="AO535" s="2"/>
      <c r="AP535" s="2"/>
      <c r="AQ535" s="2"/>
      <c r="AR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</row>
    <row r="536" spans="9:72" ht="15" x14ac:dyDescent="0.25">
      <c r="I536" s="2"/>
      <c r="K536" s="2"/>
      <c r="L536" s="2"/>
      <c r="M536" s="2"/>
      <c r="N536" s="2"/>
      <c r="O536" s="2"/>
      <c r="P536" s="2"/>
      <c r="R536" s="2"/>
      <c r="S536" s="2"/>
      <c r="T536" s="2"/>
      <c r="U536" s="2"/>
      <c r="V536" s="2"/>
      <c r="W536" s="2"/>
      <c r="Y536" s="2"/>
      <c r="Z536" s="2"/>
      <c r="AA536" s="2"/>
      <c r="AB536" s="2"/>
      <c r="AC536" s="2"/>
      <c r="AD536" s="2"/>
      <c r="AF536" s="2"/>
      <c r="AG536" s="2"/>
      <c r="AH536" s="2"/>
      <c r="AI536" s="2"/>
      <c r="AJ536" s="2"/>
      <c r="AK536" s="2"/>
      <c r="AM536" s="2"/>
      <c r="AN536" s="2"/>
      <c r="AO536" s="2"/>
      <c r="AP536" s="2"/>
      <c r="AQ536" s="2"/>
      <c r="AR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</row>
    <row r="537" spans="9:72" ht="15" x14ac:dyDescent="0.25">
      <c r="I537" s="2"/>
      <c r="K537" s="2"/>
      <c r="L537" s="2"/>
      <c r="M537" s="2"/>
      <c r="N537" s="2"/>
      <c r="O537" s="2"/>
      <c r="P537" s="2"/>
      <c r="R537" s="2"/>
      <c r="S537" s="2"/>
      <c r="T537" s="2"/>
      <c r="U537" s="2"/>
      <c r="V537" s="2"/>
      <c r="W537" s="2"/>
      <c r="Y537" s="2"/>
      <c r="Z537" s="2"/>
      <c r="AA537" s="2"/>
      <c r="AB537" s="2"/>
      <c r="AC537" s="2"/>
      <c r="AD537" s="2"/>
      <c r="AF537" s="2"/>
      <c r="AG537" s="2"/>
      <c r="AH537" s="2"/>
      <c r="AI537" s="2"/>
      <c r="AJ537" s="2"/>
      <c r="AK537" s="2"/>
      <c r="AM537" s="2"/>
      <c r="AN537" s="2"/>
      <c r="AO537" s="2"/>
      <c r="AP537" s="2"/>
      <c r="AQ537" s="2"/>
      <c r="AR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</row>
    <row r="538" spans="9:72" ht="15" x14ac:dyDescent="0.25">
      <c r="I538" s="2"/>
      <c r="K538" s="2"/>
      <c r="L538" s="2"/>
      <c r="M538" s="2"/>
      <c r="N538" s="2"/>
      <c r="O538" s="2"/>
      <c r="P538" s="2"/>
      <c r="R538" s="2"/>
      <c r="S538" s="2"/>
      <c r="T538" s="2"/>
      <c r="U538" s="2"/>
      <c r="V538" s="2"/>
      <c r="W538" s="2"/>
      <c r="Y538" s="2"/>
      <c r="Z538" s="2"/>
      <c r="AA538" s="2"/>
      <c r="AB538" s="2"/>
      <c r="AC538" s="2"/>
      <c r="AD538" s="2"/>
      <c r="AF538" s="2"/>
      <c r="AG538" s="2"/>
      <c r="AH538" s="2"/>
      <c r="AI538" s="2"/>
      <c r="AJ538" s="2"/>
      <c r="AK538" s="2"/>
      <c r="AM538" s="2"/>
      <c r="AN538" s="2"/>
      <c r="AO538" s="2"/>
      <c r="AP538" s="2"/>
      <c r="AQ538" s="2"/>
      <c r="AR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</row>
    <row r="539" spans="9:72" ht="15" x14ac:dyDescent="0.25">
      <c r="I539" s="2"/>
      <c r="K539" s="2"/>
      <c r="L539" s="2"/>
      <c r="M539" s="2"/>
      <c r="N539" s="2"/>
      <c r="O539" s="2"/>
      <c r="P539" s="2"/>
      <c r="R539" s="2"/>
      <c r="S539" s="2"/>
      <c r="T539" s="2"/>
      <c r="U539" s="2"/>
      <c r="V539" s="2"/>
      <c r="W539" s="2"/>
      <c r="Y539" s="2"/>
      <c r="Z539" s="2"/>
      <c r="AA539" s="2"/>
      <c r="AB539" s="2"/>
      <c r="AC539" s="2"/>
      <c r="AD539" s="2"/>
      <c r="AF539" s="2"/>
      <c r="AG539" s="2"/>
      <c r="AH539" s="2"/>
      <c r="AI539" s="2"/>
      <c r="AJ539" s="2"/>
      <c r="AK539" s="2"/>
      <c r="AM539" s="2"/>
      <c r="AN539" s="2"/>
      <c r="AO539" s="2"/>
      <c r="AP539" s="2"/>
      <c r="AQ539" s="2"/>
      <c r="AR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</row>
    <row r="540" spans="9:72" ht="15" x14ac:dyDescent="0.25">
      <c r="I540" s="2"/>
      <c r="K540" s="2"/>
      <c r="L540" s="2"/>
      <c r="M540" s="2"/>
      <c r="N540" s="2"/>
      <c r="O540" s="2"/>
      <c r="P540" s="2"/>
      <c r="R540" s="2"/>
      <c r="S540" s="2"/>
      <c r="T540" s="2"/>
      <c r="U540" s="2"/>
      <c r="V540" s="2"/>
      <c r="W540" s="2"/>
      <c r="Y540" s="2"/>
      <c r="Z540" s="2"/>
      <c r="AA540" s="2"/>
      <c r="AB540" s="2"/>
      <c r="AC540" s="2"/>
      <c r="AD540" s="2"/>
      <c r="AF540" s="2"/>
      <c r="AG540" s="2"/>
      <c r="AH540" s="2"/>
      <c r="AI540" s="2"/>
      <c r="AJ540" s="2"/>
      <c r="AK540" s="2"/>
      <c r="AM540" s="2"/>
      <c r="AN540" s="2"/>
      <c r="AO540" s="2"/>
      <c r="AP540" s="2"/>
      <c r="AQ540" s="2"/>
      <c r="AR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</row>
    <row r="541" spans="9:72" ht="15" x14ac:dyDescent="0.25">
      <c r="I541" s="2"/>
      <c r="K541" s="2"/>
      <c r="L541" s="2"/>
      <c r="M541" s="2"/>
      <c r="N541" s="2"/>
      <c r="O541" s="2"/>
      <c r="P541" s="2"/>
      <c r="R541" s="2"/>
      <c r="S541" s="2"/>
      <c r="T541" s="2"/>
      <c r="U541" s="2"/>
      <c r="V541" s="2"/>
      <c r="W541" s="2"/>
      <c r="Y541" s="2"/>
      <c r="Z541" s="2"/>
      <c r="AA541" s="2"/>
      <c r="AB541" s="2"/>
      <c r="AC541" s="2"/>
      <c r="AD541" s="2"/>
      <c r="AF541" s="2"/>
      <c r="AG541" s="2"/>
      <c r="AH541" s="2"/>
      <c r="AI541" s="2"/>
      <c r="AJ541" s="2"/>
      <c r="AK541" s="2"/>
      <c r="AM541" s="2"/>
      <c r="AN541" s="2"/>
      <c r="AO541" s="2"/>
      <c r="AP541" s="2"/>
      <c r="AQ541" s="2"/>
      <c r="AR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</row>
    <row r="542" spans="9:72" ht="15" x14ac:dyDescent="0.25">
      <c r="I542" s="2"/>
      <c r="K542" s="2"/>
      <c r="L542" s="2"/>
      <c r="M542" s="2"/>
      <c r="N542" s="2"/>
      <c r="O542" s="2"/>
      <c r="P542" s="2"/>
      <c r="R542" s="2"/>
      <c r="S542" s="2"/>
      <c r="T542" s="2"/>
      <c r="U542" s="2"/>
      <c r="V542" s="2"/>
      <c r="W542" s="2"/>
      <c r="Y542" s="2"/>
      <c r="Z542" s="2"/>
      <c r="AA542" s="2"/>
      <c r="AB542" s="2"/>
      <c r="AC542" s="2"/>
      <c r="AD542" s="2"/>
      <c r="AF542" s="2"/>
      <c r="AG542" s="2"/>
      <c r="AH542" s="2"/>
      <c r="AI542" s="2"/>
      <c r="AJ542" s="2"/>
      <c r="AK542" s="2"/>
      <c r="AM542" s="2"/>
      <c r="AN542" s="2"/>
      <c r="AO542" s="2"/>
      <c r="AP542" s="2"/>
      <c r="AQ542" s="2"/>
      <c r="AR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</row>
    <row r="543" spans="9:72" ht="15" x14ac:dyDescent="0.25">
      <c r="I543" s="2"/>
      <c r="K543" s="2"/>
      <c r="L543" s="2"/>
      <c r="M543" s="2"/>
      <c r="N543" s="2"/>
      <c r="O543" s="2"/>
      <c r="P543" s="2"/>
      <c r="R543" s="2"/>
      <c r="S543" s="2"/>
      <c r="T543" s="2"/>
      <c r="U543" s="2"/>
      <c r="V543" s="2"/>
      <c r="W543" s="2"/>
      <c r="Y543" s="2"/>
      <c r="Z543" s="2"/>
      <c r="AA543" s="2"/>
      <c r="AB543" s="2"/>
      <c r="AC543" s="2"/>
      <c r="AD543" s="2"/>
      <c r="AF543" s="2"/>
      <c r="AG543" s="2"/>
      <c r="AH543" s="2"/>
      <c r="AI543" s="2"/>
      <c r="AJ543" s="2"/>
      <c r="AK543" s="2"/>
      <c r="AM543" s="2"/>
      <c r="AN543" s="2"/>
      <c r="AO543" s="2"/>
      <c r="AP543" s="2"/>
      <c r="AQ543" s="2"/>
      <c r="AR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</row>
    <row r="544" spans="9:72" ht="15" x14ac:dyDescent="0.25">
      <c r="I544" s="2"/>
      <c r="K544" s="2"/>
      <c r="L544" s="2"/>
      <c r="M544" s="2"/>
      <c r="N544" s="2"/>
      <c r="O544" s="2"/>
      <c r="P544" s="2"/>
      <c r="R544" s="2"/>
      <c r="S544" s="2"/>
      <c r="T544" s="2"/>
      <c r="U544" s="2"/>
      <c r="V544" s="2"/>
      <c r="W544" s="2"/>
      <c r="Y544" s="2"/>
      <c r="Z544" s="2"/>
      <c r="AA544" s="2"/>
      <c r="AB544" s="2"/>
      <c r="AC544" s="2"/>
      <c r="AD544" s="2"/>
      <c r="AF544" s="2"/>
      <c r="AG544" s="2"/>
      <c r="AH544" s="2"/>
      <c r="AI544" s="2"/>
      <c r="AJ544" s="2"/>
      <c r="AK544" s="2"/>
      <c r="AM544" s="2"/>
      <c r="AN544" s="2"/>
      <c r="AO544" s="2"/>
      <c r="AP544" s="2"/>
      <c r="AQ544" s="2"/>
      <c r="AR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</row>
    <row r="545" spans="9:72" ht="15" x14ac:dyDescent="0.25">
      <c r="I545" s="2"/>
      <c r="K545" s="2"/>
      <c r="L545" s="2"/>
      <c r="M545" s="2"/>
      <c r="N545" s="2"/>
      <c r="O545" s="2"/>
      <c r="P545" s="2"/>
      <c r="R545" s="2"/>
      <c r="S545" s="2"/>
      <c r="T545" s="2"/>
      <c r="U545" s="2"/>
      <c r="V545" s="2"/>
      <c r="W545" s="2"/>
      <c r="Y545" s="2"/>
      <c r="Z545" s="2"/>
      <c r="AA545" s="2"/>
      <c r="AB545" s="2"/>
      <c r="AC545" s="2"/>
      <c r="AD545" s="2"/>
      <c r="AF545" s="2"/>
      <c r="AG545" s="2"/>
      <c r="AH545" s="2"/>
      <c r="AI545" s="2"/>
      <c r="AJ545" s="2"/>
      <c r="AK545" s="2"/>
      <c r="AM545" s="2"/>
      <c r="AN545" s="2"/>
      <c r="AO545" s="2"/>
      <c r="AP545" s="2"/>
      <c r="AQ545" s="2"/>
      <c r="AR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</row>
    <row r="546" spans="9:72" ht="15" x14ac:dyDescent="0.25">
      <c r="I546" s="2"/>
      <c r="K546" s="2"/>
      <c r="L546" s="2"/>
      <c r="M546" s="2"/>
      <c r="N546" s="2"/>
      <c r="O546" s="2"/>
      <c r="P546" s="2"/>
      <c r="R546" s="2"/>
      <c r="S546" s="2"/>
      <c r="T546" s="2"/>
      <c r="U546" s="2"/>
      <c r="V546" s="2"/>
      <c r="W546" s="2"/>
      <c r="Y546" s="2"/>
      <c r="Z546" s="2"/>
      <c r="AA546" s="2"/>
      <c r="AB546" s="2"/>
      <c r="AC546" s="2"/>
      <c r="AD546" s="2"/>
      <c r="AF546" s="2"/>
      <c r="AG546" s="2"/>
      <c r="AH546" s="2"/>
      <c r="AI546" s="2"/>
      <c r="AJ546" s="2"/>
      <c r="AK546" s="2"/>
      <c r="AM546" s="2"/>
      <c r="AN546" s="2"/>
      <c r="AO546" s="2"/>
      <c r="AP546" s="2"/>
      <c r="AQ546" s="2"/>
      <c r="AR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</row>
    <row r="547" spans="9:72" ht="15" x14ac:dyDescent="0.25">
      <c r="I547" s="2"/>
      <c r="K547" s="2"/>
      <c r="L547" s="2"/>
      <c r="M547" s="2"/>
      <c r="N547" s="2"/>
      <c r="O547" s="2"/>
      <c r="P547" s="2"/>
      <c r="R547" s="2"/>
      <c r="S547" s="2"/>
      <c r="T547" s="2"/>
      <c r="U547" s="2"/>
      <c r="V547" s="2"/>
      <c r="W547" s="2"/>
      <c r="Y547" s="2"/>
      <c r="Z547" s="2"/>
      <c r="AA547" s="2"/>
      <c r="AB547" s="2"/>
      <c r="AC547" s="2"/>
      <c r="AD547" s="2"/>
      <c r="AF547" s="2"/>
      <c r="AG547" s="2"/>
      <c r="AH547" s="2"/>
      <c r="AI547" s="2"/>
      <c r="AJ547" s="2"/>
      <c r="AK547" s="2"/>
      <c r="AM547" s="2"/>
      <c r="AN547" s="2"/>
      <c r="AO547" s="2"/>
      <c r="AP547" s="2"/>
      <c r="AQ547" s="2"/>
      <c r="AR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</row>
    <row r="548" spans="9:72" ht="15" x14ac:dyDescent="0.25">
      <c r="I548" s="2"/>
      <c r="K548" s="2"/>
      <c r="L548" s="2"/>
      <c r="M548" s="2"/>
      <c r="N548" s="2"/>
      <c r="O548" s="2"/>
      <c r="P548" s="2"/>
      <c r="R548" s="2"/>
      <c r="S548" s="2"/>
      <c r="T548" s="2"/>
      <c r="U548" s="2"/>
      <c r="V548" s="2"/>
      <c r="W548" s="2"/>
      <c r="Y548" s="2"/>
      <c r="Z548" s="2"/>
      <c r="AA548" s="2"/>
      <c r="AB548" s="2"/>
      <c r="AC548" s="2"/>
      <c r="AD548" s="2"/>
      <c r="AF548" s="2"/>
      <c r="AG548" s="2"/>
      <c r="AH548" s="2"/>
      <c r="AI548" s="2"/>
      <c r="AJ548" s="2"/>
      <c r="AK548" s="2"/>
      <c r="AM548" s="2"/>
      <c r="AN548" s="2"/>
      <c r="AO548" s="2"/>
      <c r="AP548" s="2"/>
      <c r="AQ548" s="2"/>
      <c r="AR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</row>
    <row r="549" spans="9:72" ht="15" x14ac:dyDescent="0.25">
      <c r="I549" s="2"/>
      <c r="K549" s="2"/>
      <c r="L549" s="2"/>
      <c r="M549" s="2"/>
      <c r="N549" s="2"/>
      <c r="O549" s="2"/>
      <c r="P549" s="2"/>
      <c r="R549" s="2"/>
      <c r="S549" s="2"/>
      <c r="T549" s="2"/>
      <c r="U549" s="2"/>
      <c r="V549" s="2"/>
      <c r="W549" s="2"/>
      <c r="Y549" s="2"/>
      <c r="Z549" s="2"/>
      <c r="AA549" s="2"/>
      <c r="AB549" s="2"/>
      <c r="AC549" s="2"/>
      <c r="AD549" s="2"/>
      <c r="AF549" s="2"/>
      <c r="AG549" s="2"/>
      <c r="AH549" s="2"/>
      <c r="AI549" s="2"/>
      <c r="AJ549" s="2"/>
      <c r="AK549" s="2"/>
      <c r="AM549" s="2"/>
      <c r="AN549" s="2"/>
      <c r="AO549" s="2"/>
      <c r="AP549" s="2"/>
      <c r="AQ549" s="2"/>
      <c r="AR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</row>
    <row r="550" spans="9:72" ht="15" x14ac:dyDescent="0.25">
      <c r="I550" s="2"/>
      <c r="K550" s="2"/>
      <c r="L550" s="2"/>
      <c r="M550" s="2"/>
      <c r="N550" s="2"/>
      <c r="O550" s="2"/>
      <c r="P550" s="2"/>
      <c r="R550" s="2"/>
      <c r="S550" s="2"/>
      <c r="T550" s="2"/>
      <c r="U550" s="2"/>
      <c r="V550" s="2"/>
      <c r="W550" s="2"/>
      <c r="Y550" s="2"/>
      <c r="Z550" s="2"/>
      <c r="AA550" s="2"/>
      <c r="AB550" s="2"/>
      <c r="AC550" s="2"/>
      <c r="AD550" s="2"/>
      <c r="AF550" s="2"/>
      <c r="AG550" s="2"/>
      <c r="AH550" s="2"/>
      <c r="AI550" s="2"/>
      <c r="AJ550" s="2"/>
      <c r="AK550" s="2"/>
      <c r="AM550" s="2"/>
      <c r="AN550" s="2"/>
      <c r="AO550" s="2"/>
      <c r="AP550" s="2"/>
      <c r="AQ550" s="2"/>
      <c r="AR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</row>
    <row r="551" spans="9:72" ht="15" x14ac:dyDescent="0.25">
      <c r="I551" s="2"/>
      <c r="K551" s="2"/>
      <c r="L551" s="2"/>
      <c r="M551" s="2"/>
      <c r="N551" s="2"/>
      <c r="O551" s="2"/>
      <c r="P551" s="2"/>
      <c r="R551" s="2"/>
      <c r="S551" s="2"/>
      <c r="T551" s="2"/>
      <c r="U551" s="2"/>
      <c r="V551" s="2"/>
      <c r="W551" s="2"/>
      <c r="Y551" s="2"/>
      <c r="Z551" s="2"/>
      <c r="AA551" s="2"/>
      <c r="AB551" s="2"/>
      <c r="AC551" s="2"/>
      <c r="AD551" s="2"/>
      <c r="AF551" s="2"/>
      <c r="AG551" s="2"/>
      <c r="AH551" s="2"/>
      <c r="AI551" s="2"/>
      <c r="AJ551" s="2"/>
      <c r="AK551" s="2"/>
      <c r="AM551" s="2"/>
      <c r="AN551" s="2"/>
      <c r="AO551" s="2"/>
      <c r="AP551" s="2"/>
      <c r="AQ551" s="2"/>
      <c r="AR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</row>
    <row r="552" spans="9:72" ht="15" x14ac:dyDescent="0.25">
      <c r="I552" s="2"/>
      <c r="K552" s="2"/>
      <c r="L552" s="2"/>
      <c r="M552" s="2"/>
      <c r="N552" s="2"/>
      <c r="O552" s="2"/>
      <c r="P552" s="2"/>
      <c r="R552" s="2"/>
      <c r="S552" s="2"/>
      <c r="T552" s="2"/>
      <c r="U552" s="2"/>
      <c r="V552" s="2"/>
      <c r="W552" s="2"/>
      <c r="Y552" s="2"/>
      <c r="Z552" s="2"/>
      <c r="AA552" s="2"/>
      <c r="AB552" s="2"/>
      <c r="AC552" s="2"/>
      <c r="AD552" s="2"/>
      <c r="AF552" s="2"/>
      <c r="AG552" s="2"/>
      <c r="AH552" s="2"/>
      <c r="AI552" s="2"/>
      <c r="AJ552" s="2"/>
      <c r="AK552" s="2"/>
      <c r="AM552" s="2"/>
      <c r="AN552" s="2"/>
      <c r="AO552" s="2"/>
      <c r="AP552" s="2"/>
      <c r="AQ552" s="2"/>
      <c r="AR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</row>
    <row r="553" spans="9:72" ht="15" x14ac:dyDescent="0.25">
      <c r="I553" s="2"/>
      <c r="K553" s="2"/>
      <c r="L553" s="2"/>
      <c r="M553" s="2"/>
      <c r="N553" s="2"/>
      <c r="O553" s="2"/>
      <c r="P553" s="2"/>
      <c r="R553" s="2"/>
      <c r="S553" s="2"/>
      <c r="T553" s="2"/>
      <c r="U553" s="2"/>
      <c r="V553" s="2"/>
      <c r="W553" s="2"/>
      <c r="Y553" s="2"/>
      <c r="Z553" s="2"/>
      <c r="AA553" s="2"/>
      <c r="AB553" s="2"/>
      <c r="AC553" s="2"/>
      <c r="AD553" s="2"/>
      <c r="AF553" s="2"/>
      <c r="AG553" s="2"/>
      <c r="AH553" s="2"/>
      <c r="AI553" s="2"/>
      <c r="AJ553" s="2"/>
      <c r="AK553" s="2"/>
      <c r="AM553" s="2"/>
      <c r="AN553" s="2"/>
      <c r="AO553" s="2"/>
      <c r="AP553" s="2"/>
      <c r="AQ553" s="2"/>
      <c r="AR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</row>
    <row r="554" spans="9:72" ht="15" x14ac:dyDescent="0.25">
      <c r="I554" s="2"/>
      <c r="K554" s="2"/>
      <c r="L554" s="2"/>
      <c r="M554" s="2"/>
      <c r="N554" s="2"/>
      <c r="O554" s="2"/>
      <c r="P554" s="2"/>
      <c r="R554" s="2"/>
      <c r="S554" s="2"/>
      <c r="T554" s="2"/>
      <c r="U554" s="2"/>
      <c r="V554" s="2"/>
      <c r="W554" s="2"/>
      <c r="Y554" s="2"/>
      <c r="Z554" s="2"/>
      <c r="AA554" s="2"/>
      <c r="AB554" s="2"/>
      <c r="AC554" s="2"/>
      <c r="AD554" s="2"/>
      <c r="AF554" s="2"/>
      <c r="AG554" s="2"/>
      <c r="AH554" s="2"/>
      <c r="AI554" s="2"/>
      <c r="AJ554" s="2"/>
      <c r="AK554" s="2"/>
      <c r="AM554" s="2"/>
      <c r="AN554" s="2"/>
      <c r="AO554" s="2"/>
      <c r="AP554" s="2"/>
      <c r="AQ554" s="2"/>
      <c r="AR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</row>
    <row r="555" spans="9:72" ht="15" x14ac:dyDescent="0.25">
      <c r="I555" s="2"/>
      <c r="K555" s="2"/>
      <c r="L555" s="2"/>
      <c r="M555" s="2"/>
      <c r="N555" s="2"/>
      <c r="O555" s="2"/>
      <c r="P555" s="2"/>
      <c r="R555" s="2"/>
      <c r="S555" s="2"/>
      <c r="T555" s="2"/>
      <c r="U555" s="2"/>
      <c r="V555" s="2"/>
      <c r="W555" s="2"/>
      <c r="Y555" s="2"/>
      <c r="Z555" s="2"/>
      <c r="AA555" s="2"/>
      <c r="AB555" s="2"/>
      <c r="AC555" s="2"/>
      <c r="AD555" s="2"/>
      <c r="AF555" s="2"/>
      <c r="AG555" s="2"/>
      <c r="AH555" s="2"/>
      <c r="AI555" s="2"/>
      <c r="AJ555" s="2"/>
      <c r="AK555" s="2"/>
      <c r="AM555" s="2"/>
      <c r="AN555" s="2"/>
      <c r="AO555" s="2"/>
      <c r="AP555" s="2"/>
      <c r="AQ555" s="2"/>
      <c r="AR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</row>
    <row r="556" spans="9:72" ht="15" x14ac:dyDescent="0.25">
      <c r="I556" s="2"/>
      <c r="K556" s="2"/>
      <c r="L556" s="2"/>
      <c r="M556" s="2"/>
      <c r="N556" s="2"/>
      <c r="O556" s="2"/>
      <c r="P556" s="2"/>
      <c r="R556" s="2"/>
      <c r="S556" s="2"/>
      <c r="T556" s="2"/>
      <c r="U556" s="2"/>
      <c r="V556" s="2"/>
      <c r="W556" s="2"/>
      <c r="Y556" s="2"/>
      <c r="Z556" s="2"/>
      <c r="AA556" s="2"/>
      <c r="AB556" s="2"/>
      <c r="AC556" s="2"/>
      <c r="AD556" s="2"/>
      <c r="AF556" s="2"/>
      <c r="AG556" s="2"/>
      <c r="AH556" s="2"/>
      <c r="AI556" s="2"/>
      <c r="AJ556" s="2"/>
      <c r="AK556" s="2"/>
      <c r="AM556" s="2"/>
      <c r="AN556" s="2"/>
      <c r="AO556" s="2"/>
      <c r="AP556" s="2"/>
      <c r="AQ556" s="2"/>
      <c r="AR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</row>
  </sheetData>
  <sheetProtection formatCells="0" formatColumns="0" formatRows="0" insertColumns="0" insertRows="0" insertHyperlinks="0" deleteColumns="0" deleteRows="0" sort="0" autoFilter="0" pivotTables="0"/>
  <phoneticPr fontId="32" type="noConversion"/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6EF8D-3320-4427-9BA3-B85A50DB27D2}">
  <dimension ref="A1:AW55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416" sqref="A416"/>
    </sheetView>
  </sheetViews>
  <sheetFormatPr defaultColWidth="14.42578125" defaultRowHeight="12.75" outlineLevelCol="1" x14ac:dyDescent="0.2"/>
  <cols>
    <col min="1" max="1" width="22.140625" style="41" bestFit="1" customWidth="1"/>
    <col min="2" max="8" width="25" style="41" customWidth="1" outlineLevel="1"/>
    <col min="9" max="9" width="2.85546875" style="105" customWidth="1"/>
    <col min="10" max="16" width="25" style="41" customWidth="1" outlineLevel="1"/>
    <col min="17" max="17" width="2.85546875" style="105" customWidth="1"/>
    <col min="18" max="24" width="25" style="41" customWidth="1" outlineLevel="1"/>
    <col min="25" max="25" width="2.85546875" style="105" customWidth="1"/>
    <col min="26" max="32" width="25" style="41" customWidth="1" outlineLevel="1"/>
    <col min="33" max="33" width="2.85546875" style="105" customWidth="1"/>
    <col min="34" max="40" width="25" style="41" customWidth="1" outlineLevel="1"/>
    <col min="41" max="41" width="2.85546875" style="105" customWidth="1"/>
    <col min="42" max="48" width="25" style="41" customWidth="1" outlineLevel="1"/>
    <col min="49" max="49" width="2.85546875" style="105" customWidth="1"/>
    <col min="50" max="16384" width="14.42578125" style="41"/>
  </cols>
  <sheetData>
    <row r="1" spans="1:49" s="114" customFormat="1" ht="30" customHeight="1" x14ac:dyDescent="0.25">
      <c r="A1" s="99" t="s">
        <v>6</v>
      </c>
      <c r="B1" s="100" t="s">
        <v>67</v>
      </c>
      <c r="C1" s="100" t="s">
        <v>65</v>
      </c>
      <c r="D1" s="100" t="s">
        <v>68</v>
      </c>
      <c r="E1" s="100" t="s">
        <v>69</v>
      </c>
      <c r="F1" s="100" t="s">
        <v>70</v>
      </c>
      <c r="G1" s="100" t="s">
        <v>71</v>
      </c>
      <c r="H1" s="100" t="s">
        <v>72</v>
      </c>
      <c r="I1" s="102" t="s">
        <v>116</v>
      </c>
      <c r="J1" s="100" t="s">
        <v>111</v>
      </c>
      <c r="K1" s="100" t="s">
        <v>66</v>
      </c>
      <c r="L1" s="100" t="s">
        <v>73</v>
      </c>
      <c r="M1" s="100" t="s">
        <v>74</v>
      </c>
      <c r="N1" s="100" t="s">
        <v>75</v>
      </c>
      <c r="O1" s="100" t="s">
        <v>76</v>
      </c>
      <c r="P1" s="100" t="s">
        <v>77</v>
      </c>
      <c r="Q1" s="102" t="s">
        <v>117</v>
      </c>
      <c r="R1" s="100" t="s">
        <v>112</v>
      </c>
      <c r="S1" s="100" t="s">
        <v>80</v>
      </c>
      <c r="T1" s="100" t="s">
        <v>81</v>
      </c>
      <c r="U1" s="100" t="s">
        <v>82</v>
      </c>
      <c r="V1" s="100" t="s">
        <v>83</v>
      </c>
      <c r="W1" s="100" t="s">
        <v>84</v>
      </c>
      <c r="X1" s="100" t="s">
        <v>85</v>
      </c>
      <c r="Y1" s="102" t="s">
        <v>118</v>
      </c>
      <c r="Z1" s="100" t="s">
        <v>113</v>
      </c>
      <c r="AA1" s="100" t="s">
        <v>87</v>
      </c>
      <c r="AB1" s="100" t="s">
        <v>88</v>
      </c>
      <c r="AC1" s="100" t="s">
        <v>89</v>
      </c>
      <c r="AD1" s="100" t="s">
        <v>90</v>
      </c>
      <c r="AE1" s="100" t="s">
        <v>91</v>
      </c>
      <c r="AF1" s="100" t="s">
        <v>92</v>
      </c>
      <c r="AG1" s="102" t="s">
        <v>119</v>
      </c>
      <c r="AH1" s="100" t="s">
        <v>114</v>
      </c>
      <c r="AI1" s="100" t="s">
        <v>94</v>
      </c>
      <c r="AJ1" s="100" t="s">
        <v>95</v>
      </c>
      <c r="AK1" s="100" t="s">
        <v>96</v>
      </c>
      <c r="AL1" s="100" t="s">
        <v>97</v>
      </c>
      <c r="AM1" s="100" t="s">
        <v>98</v>
      </c>
      <c r="AN1" s="100" t="s">
        <v>99</v>
      </c>
      <c r="AO1" s="102" t="s">
        <v>120</v>
      </c>
      <c r="AP1" s="100" t="s">
        <v>115</v>
      </c>
      <c r="AQ1" s="100" t="s">
        <v>101</v>
      </c>
      <c r="AR1" s="100" t="s">
        <v>102</v>
      </c>
      <c r="AS1" s="100" t="s">
        <v>103</v>
      </c>
      <c r="AT1" s="100" t="s">
        <v>104</v>
      </c>
      <c r="AU1" s="100" t="s">
        <v>105</v>
      </c>
      <c r="AV1" s="100" t="s">
        <v>106</v>
      </c>
      <c r="AW1" s="102" t="s">
        <v>121</v>
      </c>
    </row>
    <row r="2" spans="1:49" ht="15.75" customHeight="1" x14ac:dyDescent="0.2">
      <c r="A2" s="40" t="str">
        <f>StudentInfo[[#This Row],[Student Full Name]]</f>
        <v xml:space="preserve"> </v>
      </c>
      <c r="B2" s="27"/>
      <c r="C2" s="27"/>
      <c r="D2" s="27"/>
      <c r="E2" s="27"/>
      <c r="F2" s="27"/>
      <c r="G2" s="27"/>
      <c r="H2" s="101"/>
      <c r="I2" s="103"/>
      <c r="J2" s="28"/>
      <c r="K2" s="27"/>
      <c r="L2" s="27"/>
      <c r="M2" s="27"/>
      <c r="N2" s="27"/>
      <c r="O2" s="27"/>
      <c r="P2" s="27"/>
      <c r="Q2" s="103"/>
      <c r="R2" s="27"/>
      <c r="S2" s="27"/>
      <c r="T2" s="27"/>
      <c r="U2" s="27"/>
      <c r="V2" s="27"/>
      <c r="W2" s="27"/>
      <c r="X2" s="27"/>
      <c r="Y2" s="103"/>
      <c r="Z2" s="27"/>
      <c r="AA2" s="27"/>
      <c r="AB2" s="27"/>
      <c r="AC2" s="27"/>
      <c r="AD2" s="27"/>
      <c r="AE2" s="27"/>
      <c r="AF2" s="27"/>
      <c r="AG2" s="103"/>
      <c r="AH2" s="27"/>
      <c r="AI2" s="27"/>
      <c r="AJ2" s="27"/>
      <c r="AK2" s="27"/>
      <c r="AL2" s="27"/>
      <c r="AM2" s="27"/>
      <c r="AN2" s="27"/>
      <c r="AO2" s="103"/>
      <c r="AP2" s="27"/>
      <c r="AQ2" s="27"/>
      <c r="AR2" s="27"/>
      <c r="AS2" s="27"/>
      <c r="AT2" s="27"/>
      <c r="AU2" s="27"/>
      <c r="AV2" s="27"/>
      <c r="AW2" s="103"/>
    </row>
    <row r="3" spans="1:49" ht="15.75" customHeight="1" x14ac:dyDescent="0.2">
      <c r="A3" s="40" t="str">
        <f>StudentInfo[[#This Row],[Student Full Name]]</f>
        <v xml:space="preserve"> </v>
      </c>
      <c r="B3" s="27"/>
      <c r="C3" s="27"/>
      <c r="D3" s="27"/>
      <c r="E3" s="27"/>
      <c r="F3" s="27"/>
      <c r="G3" s="27"/>
      <c r="H3" s="101"/>
      <c r="I3" s="103"/>
      <c r="J3" s="28"/>
      <c r="K3" s="27"/>
      <c r="L3" s="27"/>
      <c r="M3" s="27"/>
      <c r="N3" s="27"/>
      <c r="O3" s="27"/>
      <c r="P3" s="27"/>
      <c r="Q3" s="103"/>
      <c r="R3" s="27"/>
      <c r="S3" s="27"/>
      <c r="T3" s="27"/>
      <c r="U3" s="27"/>
      <c r="V3" s="27"/>
      <c r="W3" s="27"/>
      <c r="X3" s="27"/>
      <c r="Y3" s="103"/>
      <c r="Z3" s="27"/>
      <c r="AA3" s="27"/>
      <c r="AB3" s="27"/>
      <c r="AC3" s="27"/>
      <c r="AD3" s="27"/>
      <c r="AE3" s="27"/>
      <c r="AF3" s="27"/>
      <c r="AG3" s="103"/>
      <c r="AH3" s="27"/>
      <c r="AI3" s="27"/>
      <c r="AJ3" s="27"/>
      <c r="AK3" s="27"/>
      <c r="AL3" s="27"/>
      <c r="AM3" s="27"/>
      <c r="AN3" s="27"/>
      <c r="AO3" s="103"/>
      <c r="AP3" s="27"/>
      <c r="AQ3" s="27"/>
      <c r="AR3" s="27"/>
      <c r="AS3" s="27"/>
      <c r="AT3" s="27"/>
      <c r="AU3" s="27"/>
      <c r="AV3" s="27"/>
      <c r="AW3" s="103"/>
    </row>
    <row r="4" spans="1:49" ht="15.75" customHeight="1" x14ac:dyDescent="0.2">
      <c r="A4" s="40" t="str">
        <f>StudentInfo[[#This Row],[Student Full Name]]</f>
        <v xml:space="preserve"> </v>
      </c>
      <c r="B4" s="27"/>
      <c r="C4" s="27"/>
      <c r="D4" s="27"/>
      <c r="E4" s="27"/>
      <c r="F4" s="27"/>
      <c r="G4" s="27"/>
      <c r="H4" s="101"/>
      <c r="I4" s="103"/>
      <c r="J4" s="28"/>
      <c r="K4" s="27"/>
      <c r="L4" s="27"/>
      <c r="M4" s="27"/>
      <c r="N4" s="27"/>
      <c r="O4" s="27"/>
      <c r="P4" s="27"/>
      <c r="Q4" s="103"/>
      <c r="R4" s="27"/>
      <c r="S4" s="27"/>
      <c r="T4" s="27"/>
      <c r="U4" s="27"/>
      <c r="V4" s="27"/>
      <c r="W4" s="27"/>
      <c r="X4" s="27"/>
      <c r="Y4" s="103"/>
      <c r="Z4" s="27"/>
      <c r="AA4" s="27"/>
      <c r="AB4" s="27"/>
      <c r="AC4" s="27"/>
      <c r="AD4" s="27"/>
      <c r="AE4" s="27"/>
      <c r="AF4" s="27"/>
      <c r="AG4" s="103"/>
      <c r="AH4" s="27"/>
      <c r="AI4" s="27"/>
      <c r="AJ4" s="27"/>
      <c r="AK4" s="27"/>
      <c r="AL4" s="27"/>
      <c r="AM4" s="27"/>
      <c r="AN4" s="27"/>
      <c r="AO4" s="103"/>
      <c r="AP4" s="27"/>
      <c r="AQ4" s="27"/>
      <c r="AR4" s="27"/>
      <c r="AS4" s="27"/>
      <c r="AT4" s="27"/>
      <c r="AU4" s="27"/>
      <c r="AV4" s="27"/>
      <c r="AW4" s="103"/>
    </row>
    <row r="5" spans="1:49" ht="15.75" customHeight="1" x14ac:dyDescent="0.2">
      <c r="A5" s="40" t="str">
        <f>StudentInfo[[#This Row],[Student Full Name]]</f>
        <v xml:space="preserve"> </v>
      </c>
      <c r="B5" s="27"/>
      <c r="C5" s="27"/>
      <c r="D5" s="27"/>
      <c r="E5" s="27"/>
      <c r="F5" s="27"/>
      <c r="G5" s="27"/>
      <c r="H5" s="101"/>
      <c r="I5" s="103"/>
      <c r="J5" s="28"/>
      <c r="K5" s="27"/>
      <c r="L5" s="27"/>
      <c r="M5" s="27"/>
      <c r="N5" s="27"/>
      <c r="O5" s="27"/>
      <c r="P5" s="27"/>
      <c r="Q5" s="103"/>
      <c r="R5" s="27"/>
      <c r="S5" s="27"/>
      <c r="T5" s="27"/>
      <c r="U5" s="27"/>
      <c r="V5" s="27"/>
      <c r="W5" s="27"/>
      <c r="X5" s="27"/>
      <c r="Y5" s="103"/>
      <c r="Z5" s="27"/>
      <c r="AA5" s="27"/>
      <c r="AB5" s="27"/>
      <c r="AC5" s="27"/>
      <c r="AD5" s="27"/>
      <c r="AE5" s="27"/>
      <c r="AF5" s="27"/>
      <c r="AG5" s="103"/>
      <c r="AH5" s="27"/>
      <c r="AI5" s="27"/>
      <c r="AJ5" s="27"/>
      <c r="AK5" s="27"/>
      <c r="AL5" s="27"/>
      <c r="AM5" s="27"/>
      <c r="AN5" s="27"/>
      <c r="AO5" s="103"/>
      <c r="AP5" s="27"/>
      <c r="AQ5" s="27"/>
      <c r="AR5" s="27"/>
      <c r="AS5" s="27"/>
      <c r="AT5" s="27"/>
      <c r="AU5" s="27"/>
      <c r="AV5" s="27"/>
      <c r="AW5" s="103"/>
    </row>
    <row r="6" spans="1:49" ht="15.75" customHeight="1" x14ac:dyDescent="0.2">
      <c r="A6" s="40" t="str">
        <f>StudentInfo[[#This Row],[Student Full Name]]</f>
        <v xml:space="preserve"> </v>
      </c>
      <c r="B6" s="27"/>
      <c r="C6" s="27"/>
      <c r="D6" s="27"/>
      <c r="E6" s="27"/>
      <c r="F6" s="27"/>
      <c r="G6" s="27"/>
      <c r="H6" s="101"/>
      <c r="I6" s="103"/>
      <c r="J6" s="28"/>
      <c r="K6" s="27"/>
      <c r="L6" s="27"/>
      <c r="M6" s="27"/>
      <c r="N6" s="27"/>
      <c r="O6" s="27"/>
      <c r="P6" s="27"/>
      <c r="Q6" s="103"/>
      <c r="R6" s="27"/>
      <c r="S6" s="27"/>
      <c r="T6" s="27"/>
      <c r="U6" s="27"/>
      <c r="V6" s="27"/>
      <c r="W6" s="27"/>
      <c r="X6" s="27"/>
      <c r="Y6" s="103"/>
      <c r="Z6" s="27"/>
      <c r="AA6" s="27"/>
      <c r="AB6" s="27"/>
      <c r="AC6" s="27"/>
      <c r="AD6" s="27"/>
      <c r="AE6" s="27"/>
      <c r="AF6" s="27"/>
      <c r="AG6" s="103"/>
      <c r="AH6" s="27"/>
      <c r="AI6" s="27"/>
      <c r="AJ6" s="27"/>
      <c r="AK6" s="27"/>
      <c r="AL6" s="27"/>
      <c r="AM6" s="27"/>
      <c r="AN6" s="27"/>
      <c r="AO6" s="103"/>
      <c r="AP6" s="27"/>
      <c r="AQ6" s="27"/>
      <c r="AR6" s="27"/>
      <c r="AS6" s="27"/>
      <c r="AT6" s="27"/>
      <c r="AU6" s="27"/>
      <c r="AV6" s="27"/>
      <c r="AW6" s="103"/>
    </row>
    <row r="7" spans="1:49" ht="15.75" customHeight="1" x14ac:dyDescent="0.2">
      <c r="A7" s="40" t="str">
        <f>StudentInfo[[#This Row],[Student Full Name]]</f>
        <v xml:space="preserve"> </v>
      </c>
      <c r="B7" s="27"/>
      <c r="C7" s="27"/>
      <c r="D7" s="27"/>
      <c r="E7" s="27"/>
      <c r="F7" s="27"/>
      <c r="G7" s="27"/>
      <c r="H7" s="101"/>
      <c r="I7" s="103"/>
      <c r="J7" s="28"/>
      <c r="K7" s="27"/>
      <c r="L7" s="27"/>
      <c r="M7" s="27"/>
      <c r="N7" s="27"/>
      <c r="O7" s="27"/>
      <c r="P7" s="27"/>
      <c r="Q7" s="103"/>
      <c r="R7" s="27"/>
      <c r="S7" s="27"/>
      <c r="T7" s="27"/>
      <c r="U7" s="27"/>
      <c r="V7" s="27"/>
      <c r="W7" s="27"/>
      <c r="X7" s="27"/>
      <c r="Y7" s="103"/>
      <c r="Z7" s="27"/>
      <c r="AA7" s="27"/>
      <c r="AB7" s="27"/>
      <c r="AC7" s="27"/>
      <c r="AD7" s="27"/>
      <c r="AE7" s="27"/>
      <c r="AF7" s="27"/>
      <c r="AG7" s="103"/>
      <c r="AH7" s="27"/>
      <c r="AI7" s="27"/>
      <c r="AJ7" s="27"/>
      <c r="AK7" s="27"/>
      <c r="AL7" s="27"/>
      <c r="AM7" s="27"/>
      <c r="AN7" s="27"/>
      <c r="AO7" s="103"/>
      <c r="AP7" s="27"/>
      <c r="AQ7" s="27"/>
      <c r="AR7" s="27"/>
      <c r="AS7" s="27"/>
      <c r="AT7" s="27"/>
      <c r="AU7" s="27"/>
      <c r="AV7" s="27"/>
      <c r="AW7" s="103"/>
    </row>
    <row r="8" spans="1:49" ht="15.75" customHeight="1" x14ac:dyDescent="0.2">
      <c r="A8" s="40" t="str">
        <f>StudentInfo[[#This Row],[Student Full Name]]</f>
        <v xml:space="preserve"> </v>
      </c>
      <c r="B8" s="27"/>
      <c r="C8" s="27"/>
      <c r="D8" s="27"/>
      <c r="E8" s="27"/>
      <c r="F8" s="27"/>
      <c r="G8" s="27"/>
      <c r="H8" s="101"/>
      <c r="I8" s="103"/>
      <c r="J8" s="28"/>
      <c r="K8" s="27"/>
      <c r="L8" s="27"/>
      <c r="M8" s="27"/>
      <c r="N8" s="27"/>
      <c r="O8" s="27"/>
      <c r="P8" s="27"/>
      <c r="Q8" s="103"/>
      <c r="R8" s="27"/>
      <c r="S8" s="27"/>
      <c r="T8" s="27"/>
      <c r="U8" s="27"/>
      <c r="V8" s="27"/>
      <c r="W8" s="27"/>
      <c r="X8" s="27"/>
      <c r="Y8" s="103"/>
      <c r="Z8" s="27"/>
      <c r="AA8" s="27"/>
      <c r="AB8" s="27"/>
      <c r="AC8" s="27"/>
      <c r="AD8" s="27"/>
      <c r="AE8" s="27"/>
      <c r="AF8" s="27"/>
      <c r="AG8" s="103"/>
      <c r="AH8" s="27"/>
      <c r="AI8" s="27"/>
      <c r="AJ8" s="27"/>
      <c r="AK8" s="27"/>
      <c r="AL8" s="27"/>
      <c r="AM8" s="27"/>
      <c r="AN8" s="27"/>
      <c r="AO8" s="103"/>
      <c r="AP8" s="27"/>
      <c r="AQ8" s="27"/>
      <c r="AR8" s="27"/>
      <c r="AS8" s="27"/>
      <c r="AT8" s="27"/>
      <c r="AU8" s="27"/>
      <c r="AV8" s="27"/>
      <c r="AW8" s="103"/>
    </row>
    <row r="9" spans="1:49" ht="15.75" customHeight="1" x14ac:dyDescent="0.2">
      <c r="A9" s="40" t="str">
        <f>StudentInfo[[#This Row],[Student Full Name]]</f>
        <v xml:space="preserve"> </v>
      </c>
      <c r="B9" s="27"/>
      <c r="C9" s="27"/>
      <c r="D9" s="27"/>
      <c r="E9" s="27"/>
      <c r="F9" s="27"/>
      <c r="G9" s="27"/>
      <c r="H9" s="101"/>
      <c r="I9" s="103"/>
      <c r="J9" s="28"/>
      <c r="K9" s="27"/>
      <c r="L9" s="27"/>
      <c r="M9" s="27"/>
      <c r="N9" s="27"/>
      <c r="O9" s="27"/>
      <c r="P9" s="27"/>
      <c r="Q9" s="103"/>
      <c r="R9" s="27"/>
      <c r="S9" s="27"/>
      <c r="T9" s="27"/>
      <c r="U9" s="27"/>
      <c r="V9" s="27"/>
      <c r="W9" s="27"/>
      <c r="X9" s="27"/>
      <c r="Y9" s="103"/>
      <c r="Z9" s="27"/>
      <c r="AA9" s="27"/>
      <c r="AB9" s="27"/>
      <c r="AC9" s="27"/>
      <c r="AD9" s="27"/>
      <c r="AE9" s="27"/>
      <c r="AF9" s="27"/>
      <c r="AG9" s="103"/>
      <c r="AH9" s="27"/>
      <c r="AI9" s="27"/>
      <c r="AJ9" s="27"/>
      <c r="AK9" s="27"/>
      <c r="AL9" s="27"/>
      <c r="AM9" s="27"/>
      <c r="AN9" s="27"/>
      <c r="AO9" s="103"/>
      <c r="AP9" s="27"/>
      <c r="AQ9" s="27"/>
      <c r="AR9" s="27"/>
      <c r="AS9" s="27"/>
      <c r="AT9" s="27"/>
      <c r="AU9" s="27"/>
      <c r="AV9" s="27"/>
      <c r="AW9" s="103"/>
    </row>
    <row r="10" spans="1:49" ht="15.75" customHeight="1" x14ac:dyDescent="0.2">
      <c r="A10" s="40" t="str">
        <f>StudentInfo[[#This Row],[Student Full Name]]</f>
        <v xml:space="preserve"> </v>
      </c>
      <c r="B10" s="27"/>
      <c r="C10" s="27"/>
      <c r="D10" s="27"/>
      <c r="E10" s="27"/>
      <c r="F10" s="27"/>
      <c r="G10" s="27"/>
      <c r="H10" s="101"/>
      <c r="I10" s="103"/>
      <c r="J10" s="28"/>
      <c r="K10" s="27"/>
      <c r="L10" s="27"/>
      <c r="M10" s="27"/>
      <c r="N10" s="27"/>
      <c r="O10" s="27"/>
      <c r="P10" s="27"/>
      <c r="Q10" s="103"/>
      <c r="R10" s="27"/>
      <c r="S10" s="27"/>
      <c r="T10" s="27"/>
      <c r="U10" s="27"/>
      <c r="V10" s="27"/>
      <c r="W10" s="27"/>
      <c r="X10" s="27"/>
      <c r="Y10" s="103"/>
      <c r="Z10" s="27"/>
      <c r="AA10" s="27"/>
      <c r="AB10" s="27"/>
      <c r="AC10" s="27"/>
      <c r="AD10" s="27"/>
      <c r="AE10" s="27"/>
      <c r="AF10" s="27"/>
      <c r="AG10" s="103"/>
      <c r="AH10" s="27"/>
      <c r="AI10" s="27"/>
      <c r="AJ10" s="27"/>
      <c r="AK10" s="27"/>
      <c r="AL10" s="27"/>
      <c r="AM10" s="27"/>
      <c r="AN10" s="27"/>
      <c r="AO10" s="103"/>
      <c r="AP10" s="27"/>
      <c r="AQ10" s="27"/>
      <c r="AR10" s="27"/>
      <c r="AS10" s="27"/>
      <c r="AT10" s="27"/>
      <c r="AU10" s="27"/>
      <c r="AV10" s="27"/>
      <c r="AW10" s="103"/>
    </row>
    <row r="11" spans="1:49" ht="15.75" customHeight="1" x14ac:dyDescent="0.2">
      <c r="A11" s="40" t="str">
        <f>StudentInfo[[#This Row],[Student Full Name]]</f>
        <v xml:space="preserve"> </v>
      </c>
      <c r="B11" s="27"/>
      <c r="C11" s="27"/>
      <c r="D11" s="27"/>
      <c r="E11" s="27"/>
      <c r="F11" s="27"/>
      <c r="G11" s="27"/>
      <c r="H11" s="101"/>
      <c r="I11" s="103"/>
      <c r="J11" s="28"/>
      <c r="K11" s="27"/>
      <c r="L11" s="27"/>
      <c r="M11" s="27"/>
      <c r="N11" s="27"/>
      <c r="O11" s="27"/>
      <c r="P11" s="27"/>
      <c r="Q11" s="103"/>
      <c r="R11" s="27"/>
      <c r="S11" s="27"/>
      <c r="T11" s="27"/>
      <c r="U11" s="27"/>
      <c r="V11" s="27"/>
      <c r="W11" s="27"/>
      <c r="X11" s="27"/>
      <c r="Y11" s="103"/>
      <c r="Z11" s="27"/>
      <c r="AA11" s="27"/>
      <c r="AB11" s="27"/>
      <c r="AC11" s="27"/>
      <c r="AD11" s="27"/>
      <c r="AE11" s="27"/>
      <c r="AF11" s="27"/>
      <c r="AG11" s="103"/>
      <c r="AH11" s="27"/>
      <c r="AI11" s="27"/>
      <c r="AJ11" s="27"/>
      <c r="AK11" s="27"/>
      <c r="AL11" s="27"/>
      <c r="AM11" s="27"/>
      <c r="AN11" s="27"/>
      <c r="AO11" s="103"/>
      <c r="AP11" s="27"/>
      <c r="AQ11" s="27"/>
      <c r="AR11" s="27"/>
      <c r="AS11" s="27"/>
      <c r="AT11" s="27"/>
      <c r="AU11" s="27"/>
      <c r="AV11" s="27"/>
      <c r="AW11" s="103"/>
    </row>
    <row r="12" spans="1:49" ht="15.75" customHeight="1" x14ac:dyDescent="0.2">
      <c r="A12" s="40" t="str">
        <f>StudentInfo[[#This Row],[Student Full Name]]</f>
        <v xml:space="preserve"> </v>
      </c>
      <c r="B12" s="27"/>
      <c r="C12" s="27"/>
      <c r="D12" s="27"/>
      <c r="E12" s="27"/>
      <c r="F12" s="27"/>
      <c r="G12" s="27"/>
      <c r="H12" s="101"/>
      <c r="I12" s="103"/>
      <c r="J12" s="28"/>
      <c r="K12" s="27"/>
      <c r="L12" s="27"/>
      <c r="M12" s="27"/>
      <c r="N12" s="27"/>
      <c r="O12" s="27"/>
      <c r="P12" s="27"/>
      <c r="Q12" s="103"/>
      <c r="R12" s="27"/>
      <c r="S12" s="27"/>
      <c r="T12" s="27"/>
      <c r="U12" s="27"/>
      <c r="V12" s="27"/>
      <c r="W12" s="27"/>
      <c r="X12" s="27"/>
      <c r="Y12" s="103"/>
      <c r="Z12" s="27"/>
      <c r="AA12" s="27"/>
      <c r="AB12" s="27"/>
      <c r="AC12" s="27"/>
      <c r="AD12" s="27"/>
      <c r="AE12" s="27"/>
      <c r="AF12" s="27"/>
      <c r="AG12" s="103"/>
      <c r="AH12" s="27"/>
      <c r="AI12" s="27"/>
      <c r="AJ12" s="27"/>
      <c r="AK12" s="27"/>
      <c r="AL12" s="27"/>
      <c r="AM12" s="27"/>
      <c r="AN12" s="27"/>
      <c r="AO12" s="103"/>
      <c r="AP12" s="27"/>
      <c r="AQ12" s="27"/>
      <c r="AR12" s="27"/>
      <c r="AS12" s="27"/>
      <c r="AT12" s="27"/>
      <c r="AU12" s="27"/>
      <c r="AV12" s="27"/>
      <c r="AW12" s="103"/>
    </row>
    <row r="13" spans="1:49" ht="15.75" customHeight="1" x14ac:dyDescent="0.2">
      <c r="A13" s="40" t="str">
        <f>StudentInfo[[#This Row],[Student Full Name]]</f>
        <v xml:space="preserve"> </v>
      </c>
      <c r="B13" s="27"/>
      <c r="C13" s="27"/>
      <c r="D13" s="27"/>
      <c r="E13" s="27"/>
      <c r="F13" s="27"/>
      <c r="G13" s="27"/>
      <c r="H13" s="101"/>
      <c r="I13" s="103"/>
      <c r="J13" s="28"/>
      <c r="K13" s="27"/>
      <c r="L13" s="27"/>
      <c r="M13" s="27"/>
      <c r="N13" s="27"/>
      <c r="O13" s="27"/>
      <c r="P13" s="27"/>
      <c r="Q13" s="103"/>
      <c r="R13" s="27"/>
      <c r="S13" s="27"/>
      <c r="T13" s="27"/>
      <c r="U13" s="27"/>
      <c r="V13" s="27"/>
      <c r="W13" s="27"/>
      <c r="X13" s="27"/>
      <c r="Y13" s="103"/>
      <c r="Z13" s="27"/>
      <c r="AA13" s="27"/>
      <c r="AB13" s="27"/>
      <c r="AC13" s="27"/>
      <c r="AD13" s="27"/>
      <c r="AE13" s="27"/>
      <c r="AF13" s="27"/>
      <c r="AG13" s="103"/>
      <c r="AH13" s="27"/>
      <c r="AI13" s="27"/>
      <c r="AJ13" s="27"/>
      <c r="AK13" s="27"/>
      <c r="AL13" s="27"/>
      <c r="AM13" s="27"/>
      <c r="AN13" s="27"/>
      <c r="AO13" s="103"/>
      <c r="AP13" s="27"/>
      <c r="AQ13" s="27"/>
      <c r="AR13" s="27"/>
      <c r="AS13" s="27"/>
      <c r="AT13" s="27"/>
      <c r="AU13" s="27"/>
      <c r="AV13" s="27"/>
      <c r="AW13" s="103"/>
    </row>
    <row r="14" spans="1:49" ht="15.75" customHeight="1" x14ac:dyDescent="0.2">
      <c r="A14" s="40" t="str">
        <f>StudentInfo[[#This Row],[Student Full Name]]</f>
        <v xml:space="preserve"> </v>
      </c>
      <c r="B14" s="27"/>
      <c r="C14" s="27"/>
      <c r="D14" s="27"/>
      <c r="E14" s="27"/>
      <c r="F14" s="27"/>
      <c r="G14" s="27"/>
      <c r="H14" s="101"/>
      <c r="I14" s="103"/>
      <c r="J14" s="28"/>
      <c r="K14" s="27"/>
      <c r="L14" s="27"/>
      <c r="M14" s="27"/>
      <c r="N14" s="27"/>
      <c r="O14" s="27"/>
      <c r="P14" s="27"/>
      <c r="Q14" s="103"/>
      <c r="R14" s="27"/>
      <c r="S14" s="27"/>
      <c r="T14" s="27"/>
      <c r="U14" s="27"/>
      <c r="V14" s="27"/>
      <c r="W14" s="27"/>
      <c r="X14" s="27"/>
      <c r="Y14" s="103"/>
      <c r="Z14" s="27"/>
      <c r="AA14" s="27"/>
      <c r="AB14" s="27"/>
      <c r="AC14" s="27"/>
      <c r="AD14" s="27"/>
      <c r="AE14" s="27"/>
      <c r="AF14" s="27"/>
      <c r="AG14" s="103"/>
      <c r="AH14" s="27"/>
      <c r="AI14" s="27"/>
      <c r="AJ14" s="27"/>
      <c r="AK14" s="27"/>
      <c r="AL14" s="27"/>
      <c r="AM14" s="27"/>
      <c r="AN14" s="27"/>
      <c r="AO14" s="103"/>
      <c r="AP14" s="27"/>
      <c r="AQ14" s="27"/>
      <c r="AR14" s="27"/>
      <c r="AS14" s="27"/>
      <c r="AT14" s="27"/>
      <c r="AU14" s="27"/>
      <c r="AV14" s="27"/>
      <c r="AW14" s="103"/>
    </row>
    <row r="15" spans="1:49" ht="15.75" customHeight="1" x14ac:dyDescent="0.2">
      <c r="A15" s="40" t="str">
        <f>StudentInfo[[#This Row],[Student Full Name]]</f>
        <v xml:space="preserve"> </v>
      </c>
      <c r="B15" s="27"/>
      <c r="C15" s="27"/>
      <c r="D15" s="27"/>
      <c r="E15" s="27"/>
      <c r="F15" s="27"/>
      <c r="G15" s="27"/>
      <c r="H15" s="101"/>
      <c r="I15" s="103"/>
      <c r="J15" s="28"/>
      <c r="K15" s="27"/>
      <c r="L15" s="27"/>
      <c r="M15" s="27"/>
      <c r="N15" s="27"/>
      <c r="O15" s="27"/>
      <c r="P15" s="27"/>
      <c r="Q15" s="103"/>
      <c r="R15" s="27"/>
      <c r="S15" s="27"/>
      <c r="T15" s="27"/>
      <c r="U15" s="27"/>
      <c r="V15" s="27"/>
      <c r="W15" s="27"/>
      <c r="X15" s="27"/>
      <c r="Y15" s="103"/>
      <c r="Z15" s="27"/>
      <c r="AA15" s="27"/>
      <c r="AB15" s="27"/>
      <c r="AC15" s="27"/>
      <c r="AD15" s="27"/>
      <c r="AE15" s="27"/>
      <c r="AF15" s="27"/>
      <c r="AG15" s="103"/>
      <c r="AH15" s="27"/>
      <c r="AI15" s="27"/>
      <c r="AJ15" s="27"/>
      <c r="AK15" s="27"/>
      <c r="AL15" s="27"/>
      <c r="AM15" s="27"/>
      <c r="AN15" s="27"/>
      <c r="AO15" s="103"/>
      <c r="AP15" s="27"/>
      <c r="AQ15" s="27"/>
      <c r="AR15" s="27"/>
      <c r="AS15" s="27"/>
      <c r="AT15" s="27"/>
      <c r="AU15" s="27"/>
      <c r="AV15" s="27"/>
      <c r="AW15" s="103"/>
    </row>
    <row r="16" spans="1:49" ht="15.75" customHeight="1" x14ac:dyDescent="0.2">
      <c r="A16" s="40" t="str">
        <f>StudentInfo[[#This Row],[Student Full Name]]</f>
        <v xml:space="preserve"> </v>
      </c>
      <c r="B16" s="27"/>
      <c r="C16" s="27"/>
      <c r="D16" s="27"/>
      <c r="E16" s="27"/>
      <c r="F16" s="27"/>
      <c r="G16" s="27"/>
      <c r="H16" s="101"/>
      <c r="I16" s="103"/>
      <c r="J16" s="28"/>
      <c r="K16" s="27"/>
      <c r="L16" s="27"/>
      <c r="M16" s="27"/>
      <c r="N16" s="27"/>
      <c r="O16" s="27"/>
      <c r="P16" s="27"/>
      <c r="Q16" s="103"/>
      <c r="R16" s="27"/>
      <c r="S16" s="27"/>
      <c r="T16" s="27"/>
      <c r="U16" s="27"/>
      <c r="V16" s="27"/>
      <c r="W16" s="27"/>
      <c r="X16" s="27"/>
      <c r="Y16" s="103"/>
      <c r="Z16" s="27"/>
      <c r="AA16" s="27"/>
      <c r="AB16" s="27"/>
      <c r="AC16" s="27"/>
      <c r="AD16" s="27"/>
      <c r="AE16" s="27"/>
      <c r="AF16" s="27"/>
      <c r="AG16" s="103"/>
      <c r="AH16" s="27"/>
      <c r="AI16" s="27"/>
      <c r="AJ16" s="27"/>
      <c r="AK16" s="27"/>
      <c r="AL16" s="27"/>
      <c r="AM16" s="27"/>
      <c r="AN16" s="27"/>
      <c r="AO16" s="103"/>
      <c r="AP16" s="27"/>
      <c r="AQ16" s="27"/>
      <c r="AR16" s="27"/>
      <c r="AS16" s="27"/>
      <c r="AT16" s="27"/>
      <c r="AU16" s="27"/>
      <c r="AV16" s="27"/>
      <c r="AW16" s="103"/>
    </row>
    <row r="17" spans="1:49" ht="15.75" customHeight="1" x14ac:dyDescent="0.2">
      <c r="A17" s="40" t="str">
        <f>StudentInfo[[#This Row],[Student Full Name]]</f>
        <v xml:space="preserve"> </v>
      </c>
      <c r="B17" s="27"/>
      <c r="C17" s="27"/>
      <c r="D17" s="27"/>
      <c r="E17" s="27"/>
      <c r="F17" s="27"/>
      <c r="G17" s="27"/>
      <c r="H17" s="101"/>
      <c r="I17" s="103"/>
      <c r="J17" s="28"/>
      <c r="K17" s="27"/>
      <c r="L17" s="27"/>
      <c r="M17" s="27"/>
      <c r="N17" s="27"/>
      <c r="O17" s="27"/>
      <c r="P17" s="27"/>
      <c r="Q17" s="103"/>
      <c r="R17" s="27"/>
      <c r="S17" s="27"/>
      <c r="T17" s="27"/>
      <c r="U17" s="27"/>
      <c r="V17" s="27"/>
      <c r="W17" s="27"/>
      <c r="X17" s="27"/>
      <c r="Y17" s="103"/>
      <c r="Z17" s="27"/>
      <c r="AA17" s="27"/>
      <c r="AB17" s="27"/>
      <c r="AC17" s="27"/>
      <c r="AD17" s="27"/>
      <c r="AE17" s="27"/>
      <c r="AF17" s="27"/>
      <c r="AG17" s="103"/>
      <c r="AH17" s="27"/>
      <c r="AI17" s="27"/>
      <c r="AJ17" s="27"/>
      <c r="AK17" s="27"/>
      <c r="AL17" s="27"/>
      <c r="AM17" s="27"/>
      <c r="AN17" s="27"/>
      <c r="AO17" s="103"/>
      <c r="AP17" s="27"/>
      <c r="AQ17" s="27"/>
      <c r="AR17" s="27"/>
      <c r="AS17" s="27"/>
      <c r="AT17" s="27"/>
      <c r="AU17" s="27"/>
      <c r="AV17" s="27"/>
      <c r="AW17" s="103"/>
    </row>
    <row r="18" spans="1:49" ht="15.75" customHeight="1" x14ac:dyDescent="0.2">
      <c r="A18" s="40" t="str">
        <f>StudentInfo[[#This Row],[Student Full Name]]</f>
        <v xml:space="preserve"> </v>
      </c>
      <c r="B18" s="27"/>
      <c r="C18" s="27"/>
      <c r="D18" s="27"/>
      <c r="E18" s="27"/>
      <c r="F18" s="27"/>
      <c r="G18" s="27"/>
      <c r="H18" s="101"/>
      <c r="I18" s="103"/>
      <c r="J18" s="28"/>
      <c r="K18" s="27"/>
      <c r="L18" s="27"/>
      <c r="M18" s="27"/>
      <c r="N18" s="27"/>
      <c r="O18" s="27"/>
      <c r="P18" s="27"/>
      <c r="Q18" s="103"/>
      <c r="R18" s="27"/>
      <c r="S18" s="27"/>
      <c r="T18" s="27"/>
      <c r="U18" s="27"/>
      <c r="V18" s="27"/>
      <c r="W18" s="27"/>
      <c r="X18" s="27"/>
      <c r="Y18" s="103"/>
      <c r="Z18" s="27"/>
      <c r="AA18" s="27"/>
      <c r="AB18" s="27"/>
      <c r="AC18" s="27"/>
      <c r="AD18" s="27"/>
      <c r="AE18" s="27"/>
      <c r="AF18" s="27"/>
      <c r="AG18" s="103"/>
      <c r="AH18" s="27"/>
      <c r="AI18" s="27"/>
      <c r="AJ18" s="27"/>
      <c r="AK18" s="27"/>
      <c r="AL18" s="27"/>
      <c r="AM18" s="27"/>
      <c r="AN18" s="27"/>
      <c r="AO18" s="103"/>
      <c r="AP18" s="27"/>
      <c r="AQ18" s="27"/>
      <c r="AR18" s="27"/>
      <c r="AS18" s="27"/>
      <c r="AT18" s="27"/>
      <c r="AU18" s="27"/>
      <c r="AV18" s="27"/>
      <c r="AW18" s="103"/>
    </row>
    <row r="19" spans="1:49" ht="15.75" customHeight="1" x14ac:dyDescent="0.2">
      <c r="A19" s="40" t="str">
        <f>StudentInfo[[#This Row],[Student Full Name]]</f>
        <v xml:space="preserve"> </v>
      </c>
      <c r="B19" s="27"/>
      <c r="C19" s="27"/>
      <c r="D19" s="27"/>
      <c r="E19" s="27"/>
      <c r="F19" s="27"/>
      <c r="G19" s="27"/>
      <c r="H19" s="101"/>
      <c r="I19" s="103"/>
      <c r="J19" s="28"/>
      <c r="K19" s="27"/>
      <c r="L19" s="27"/>
      <c r="M19" s="27"/>
      <c r="N19" s="27"/>
      <c r="O19" s="27"/>
      <c r="P19" s="27"/>
      <c r="Q19" s="103"/>
      <c r="R19" s="27"/>
      <c r="S19" s="27"/>
      <c r="T19" s="27"/>
      <c r="U19" s="27"/>
      <c r="V19" s="27"/>
      <c r="W19" s="27"/>
      <c r="X19" s="27"/>
      <c r="Y19" s="103"/>
      <c r="Z19" s="27"/>
      <c r="AA19" s="27"/>
      <c r="AB19" s="27"/>
      <c r="AC19" s="27"/>
      <c r="AD19" s="27"/>
      <c r="AE19" s="27"/>
      <c r="AF19" s="27"/>
      <c r="AG19" s="103"/>
      <c r="AH19" s="27"/>
      <c r="AI19" s="27"/>
      <c r="AJ19" s="27"/>
      <c r="AK19" s="27"/>
      <c r="AL19" s="27"/>
      <c r="AM19" s="27"/>
      <c r="AN19" s="27"/>
      <c r="AO19" s="103"/>
      <c r="AP19" s="27"/>
      <c r="AQ19" s="27"/>
      <c r="AR19" s="27"/>
      <c r="AS19" s="27"/>
      <c r="AT19" s="27"/>
      <c r="AU19" s="27"/>
      <c r="AV19" s="27"/>
      <c r="AW19" s="103"/>
    </row>
    <row r="20" spans="1:49" ht="15.75" customHeight="1" x14ac:dyDescent="0.2">
      <c r="A20" s="40" t="str">
        <f>StudentInfo[[#This Row],[Student Full Name]]</f>
        <v xml:space="preserve"> </v>
      </c>
      <c r="B20" s="27"/>
      <c r="C20" s="27"/>
      <c r="D20" s="27"/>
      <c r="E20" s="27"/>
      <c r="F20" s="27"/>
      <c r="G20" s="27"/>
      <c r="H20" s="101"/>
      <c r="I20" s="103"/>
      <c r="J20" s="28"/>
      <c r="K20" s="27"/>
      <c r="L20" s="27"/>
      <c r="M20" s="27"/>
      <c r="N20" s="27"/>
      <c r="O20" s="27"/>
      <c r="P20" s="27"/>
      <c r="Q20" s="103"/>
      <c r="R20" s="27"/>
      <c r="S20" s="27"/>
      <c r="T20" s="27"/>
      <c r="U20" s="27"/>
      <c r="V20" s="27"/>
      <c r="W20" s="27"/>
      <c r="X20" s="27"/>
      <c r="Y20" s="103"/>
      <c r="Z20" s="27"/>
      <c r="AA20" s="27"/>
      <c r="AB20" s="27"/>
      <c r="AC20" s="27"/>
      <c r="AD20" s="27"/>
      <c r="AE20" s="27"/>
      <c r="AF20" s="27"/>
      <c r="AG20" s="103"/>
      <c r="AH20" s="27"/>
      <c r="AI20" s="27"/>
      <c r="AJ20" s="27"/>
      <c r="AK20" s="27"/>
      <c r="AL20" s="27"/>
      <c r="AM20" s="27"/>
      <c r="AN20" s="27"/>
      <c r="AO20" s="103"/>
      <c r="AP20" s="27"/>
      <c r="AQ20" s="27"/>
      <c r="AR20" s="27"/>
      <c r="AS20" s="27"/>
      <c r="AT20" s="27"/>
      <c r="AU20" s="27"/>
      <c r="AV20" s="27"/>
      <c r="AW20" s="103"/>
    </row>
    <row r="21" spans="1:49" ht="15.75" customHeight="1" x14ac:dyDescent="0.2">
      <c r="A21" s="40" t="str">
        <f>StudentInfo[[#This Row],[Student Full Name]]</f>
        <v xml:space="preserve"> </v>
      </c>
      <c r="B21" s="27"/>
      <c r="C21" s="27"/>
      <c r="D21" s="27"/>
      <c r="E21" s="27"/>
      <c r="F21" s="27"/>
      <c r="G21" s="27"/>
      <c r="H21" s="101"/>
      <c r="I21" s="103"/>
      <c r="J21" s="28"/>
      <c r="K21" s="27"/>
      <c r="L21" s="27"/>
      <c r="M21" s="27"/>
      <c r="N21" s="27"/>
      <c r="O21" s="27"/>
      <c r="P21" s="27"/>
      <c r="Q21" s="103"/>
      <c r="R21" s="27"/>
      <c r="S21" s="27"/>
      <c r="T21" s="27"/>
      <c r="U21" s="27"/>
      <c r="V21" s="27"/>
      <c r="W21" s="27"/>
      <c r="X21" s="27"/>
      <c r="Y21" s="103"/>
      <c r="Z21" s="27"/>
      <c r="AA21" s="27"/>
      <c r="AB21" s="27"/>
      <c r="AC21" s="27"/>
      <c r="AD21" s="27"/>
      <c r="AE21" s="27"/>
      <c r="AF21" s="27"/>
      <c r="AG21" s="103"/>
      <c r="AH21" s="27"/>
      <c r="AI21" s="27"/>
      <c r="AJ21" s="27"/>
      <c r="AK21" s="27"/>
      <c r="AL21" s="27"/>
      <c r="AM21" s="27"/>
      <c r="AN21" s="27"/>
      <c r="AO21" s="103"/>
      <c r="AP21" s="27"/>
      <c r="AQ21" s="27"/>
      <c r="AR21" s="27"/>
      <c r="AS21" s="27"/>
      <c r="AT21" s="27"/>
      <c r="AU21" s="27"/>
      <c r="AV21" s="27"/>
      <c r="AW21" s="103"/>
    </row>
    <row r="22" spans="1:49" ht="15.75" customHeight="1" x14ac:dyDescent="0.2">
      <c r="A22" s="40" t="str">
        <f>StudentInfo[[#This Row],[Student Full Name]]</f>
        <v xml:space="preserve"> </v>
      </c>
      <c r="B22" s="27"/>
      <c r="C22" s="27"/>
      <c r="D22" s="27"/>
      <c r="E22" s="27"/>
      <c r="F22" s="27"/>
      <c r="G22" s="27"/>
      <c r="H22" s="101"/>
      <c r="I22" s="103"/>
      <c r="J22" s="28"/>
      <c r="K22" s="27"/>
      <c r="L22" s="27"/>
      <c r="M22" s="27"/>
      <c r="N22" s="27"/>
      <c r="O22" s="27"/>
      <c r="P22" s="27"/>
      <c r="Q22" s="103"/>
      <c r="R22" s="27"/>
      <c r="S22" s="27"/>
      <c r="T22" s="27"/>
      <c r="U22" s="27"/>
      <c r="V22" s="27"/>
      <c r="W22" s="27"/>
      <c r="X22" s="27"/>
      <c r="Y22" s="103"/>
      <c r="Z22" s="27"/>
      <c r="AA22" s="27"/>
      <c r="AB22" s="27"/>
      <c r="AC22" s="27"/>
      <c r="AD22" s="27"/>
      <c r="AE22" s="27"/>
      <c r="AF22" s="27"/>
      <c r="AG22" s="103"/>
      <c r="AH22" s="27"/>
      <c r="AI22" s="27"/>
      <c r="AJ22" s="27"/>
      <c r="AK22" s="27"/>
      <c r="AL22" s="27"/>
      <c r="AM22" s="27"/>
      <c r="AN22" s="27"/>
      <c r="AO22" s="103"/>
      <c r="AP22" s="27"/>
      <c r="AQ22" s="27"/>
      <c r="AR22" s="27"/>
      <c r="AS22" s="27"/>
      <c r="AT22" s="27"/>
      <c r="AU22" s="27"/>
      <c r="AV22" s="27"/>
      <c r="AW22" s="103"/>
    </row>
    <row r="23" spans="1:49" ht="15.75" customHeight="1" x14ac:dyDescent="0.2">
      <c r="A23" s="40" t="str">
        <f>StudentInfo[[#This Row],[Student Full Name]]</f>
        <v xml:space="preserve"> </v>
      </c>
      <c r="B23" s="27"/>
      <c r="C23" s="27"/>
      <c r="D23" s="27"/>
      <c r="E23" s="27"/>
      <c r="F23" s="27"/>
      <c r="G23" s="27"/>
      <c r="H23" s="101"/>
      <c r="I23" s="103"/>
      <c r="J23" s="28"/>
      <c r="K23" s="27"/>
      <c r="L23" s="27"/>
      <c r="M23" s="27"/>
      <c r="N23" s="27"/>
      <c r="O23" s="27"/>
      <c r="P23" s="27"/>
      <c r="Q23" s="103"/>
      <c r="R23" s="27"/>
      <c r="S23" s="27"/>
      <c r="T23" s="27"/>
      <c r="U23" s="27"/>
      <c r="V23" s="27"/>
      <c r="W23" s="27"/>
      <c r="X23" s="27"/>
      <c r="Y23" s="103"/>
      <c r="Z23" s="27"/>
      <c r="AA23" s="27"/>
      <c r="AB23" s="27"/>
      <c r="AC23" s="27"/>
      <c r="AD23" s="27"/>
      <c r="AE23" s="27"/>
      <c r="AF23" s="27"/>
      <c r="AG23" s="103"/>
      <c r="AH23" s="27"/>
      <c r="AI23" s="27"/>
      <c r="AJ23" s="27"/>
      <c r="AK23" s="27"/>
      <c r="AL23" s="27"/>
      <c r="AM23" s="27"/>
      <c r="AN23" s="27"/>
      <c r="AO23" s="103"/>
      <c r="AP23" s="27"/>
      <c r="AQ23" s="27"/>
      <c r="AR23" s="27"/>
      <c r="AS23" s="27"/>
      <c r="AT23" s="27"/>
      <c r="AU23" s="27"/>
      <c r="AV23" s="27"/>
      <c r="AW23" s="103"/>
    </row>
    <row r="24" spans="1:49" ht="15.75" customHeight="1" x14ac:dyDescent="0.2">
      <c r="A24" s="40" t="str">
        <f>StudentInfo[[#This Row],[Student Full Name]]</f>
        <v xml:space="preserve"> </v>
      </c>
      <c r="B24" s="27"/>
      <c r="C24" s="27"/>
      <c r="D24" s="27"/>
      <c r="E24" s="27"/>
      <c r="F24" s="27"/>
      <c r="G24" s="27"/>
      <c r="H24" s="101"/>
      <c r="I24" s="103"/>
      <c r="J24" s="28"/>
      <c r="K24" s="27"/>
      <c r="L24" s="27"/>
      <c r="M24" s="27"/>
      <c r="N24" s="27"/>
      <c r="O24" s="27"/>
      <c r="P24" s="27"/>
      <c r="Q24" s="103"/>
      <c r="R24" s="27"/>
      <c r="S24" s="27"/>
      <c r="T24" s="27"/>
      <c r="U24" s="27"/>
      <c r="V24" s="27"/>
      <c r="W24" s="27"/>
      <c r="X24" s="27"/>
      <c r="Y24" s="103"/>
      <c r="Z24" s="27"/>
      <c r="AA24" s="27"/>
      <c r="AB24" s="27"/>
      <c r="AC24" s="27"/>
      <c r="AD24" s="27"/>
      <c r="AE24" s="27"/>
      <c r="AF24" s="27"/>
      <c r="AG24" s="103"/>
      <c r="AH24" s="27"/>
      <c r="AI24" s="27"/>
      <c r="AJ24" s="27"/>
      <c r="AK24" s="27"/>
      <c r="AL24" s="27"/>
      <c r="AM24" s="27"/>
      <c r="AN24" s="27"/>
      <c r="AO24" s="103"/>
      <c r="AP24" s="27"/>
      <c r="AQ24" s="27"/>
      <c r="AR24" s="27"/>
      <c r="AS24" s="27"/>
      <c r="AT24" s="27"/>
      <c r="AU24" s="27"/>
      <c r="AV24" s="27"/>
      <c r="AW24" s="103"/>
    </row>
    <row r="25" spans="1:49" ht="15.75" customHeight="1" x14ac:dyDescent="0.2">
      <c r="A25" s="40" t="str">
        <f>StudentInfo[[#This Row],[Student Full Name]]</f>
        <v xml:space="preserve"> </v>
      </c>
      <c r="B25" s="27"/>
      <c r="C25" s="27"/>
      <c r="D25" s="27"/>
      <c r="E25" s="27"/>
      <c r="F25" s="27"/>
      <c r="G25" s="27"/>
      <c r="H25" s="101"/>
      <c r="I25" s="103"/>
      <c r="J25" s="28"/>
      <c r="K25" s="27"/>
      <c r="L25" s="27"/>
      <c r="M25" s="27"/>
      <c r="N25" s="27"/>
      <c r="O25" s="27"/>
      <c r="P25" s="27"/>
      <c r="Q25" s="103"/>
      <c r="R25" s="27"/>
      <c r="S25" s="27"/>
      <c r="T25" s="27"/>
      <c r="U25" s="27"/>
      <c r="V25" s="27"/>
      <c r="W25" s="27"/>
      <c r="X25" s="27"/>
      <c r="Y25" s="103"/>
      <c r="Z25" s="27"/>
      <c r="AA25" s="27"/>
      <c r="AB25" s="27"/>
      <c r="AC25" s="27"/>
      <c r="AD25" s="27"/>
      <c r="AE25" s="27"/>
      <c r="AF25" s="27"/>
      <c r="AG25" s="103"/>
      <c r="AH25" s="27"/>
      <c r="AI25" s="27"/>
      <c r="AJ25" s="27"/>
      <c r="AK25" s="27"/>
      <c r="AL25" s="27"/>
      <c r="AM25" s="27"/>
      <c r="AN25" s="27"/>
      <c r="AO25" s="103"/>
      <c r="AP25" s="27"/>
      <c r="AQ25" s="27"/>
      <c r="AR25" s="27"/>
      <c r="AS25" s="27"/>
      <c r="AT25" s="27"/>
      <c r="AU25" s="27"/>
      <c r="AV25" s="27"/>
      <c r="AW25" s="103"/>
    </row>
    <row r="26" spans="1:49" ht="15.75" customHeight="1" x14ac:dyDescent="0.2">
      <c r="A26" s="40" t="str">
        <f>StudentInfo[[#This Row],[Student Full Name]]</f>
        <v xml:space="preserve"> </v>
      </c>
      <c r="B26" s="27"/>
      <c r="C26" s="27"/>
      <c r="D26" s="27"/>
      <c r="E26" s="27"/>
      <c r="F26" s="27"/>
      <c r="G26" s="27"/>
      <c r="H26" s="101"/>
      <c r="I26" s="103"/>
      <c r="J26" s="28"/>
      <c r="K26" s="27"/>
      <c r="L26" s="27"/>
      <c r="M26" s="27"/>
      <c r="N26" s="27"/>
      <c r="O26" s="27"/>
      <c r="P26" s="27"/>
      <c r="Q26" s="103"/>
      <c r="R26" s="27"/>
      <c r="S26" s="27"/>
      <c r="T26" s="27"/>
      <c r="U26" s="27"/>
      <c r="V26" s="27"/>
      <c r="W26" s="27"/>
      <c r="X26" s="27"/>
      <c r="Y26" s="103"/>
      <c r="Z26" s="27"/>
      <c r="AA26" s="27"/>
      <c r="AB26" s="27"/>
      <c r="AC26" s="27"/>
      <c r="AD26" s="27"/>
      <c r="AE26" s="27"/>
      <c r="AF26" s="27"/>
      <c r="AG26" s="103"/>
      <c r="AH26" s="27"/>
      <c r="AI26" s="27"/>
      <c r="AJ26" s="27"/>
      <c r="AK26" s="27"/>
      <c r="AL26" s="27"/>
      <c r="AM26" s="27"/>
      <c r="AN26" s="27"/>
      <c r="AO26" s="103"/>
      <c r="AP26" s="27"/>
      <c r="AQ26" s="27"/>
      <c r="AR26" s="27"/>
      <c r="AS26" s="27"/>
      <c r="AT26" s="27"/>
      <c r="AU26" s="27"/>
      <c r="AV26" s="27"/>
      <c r="AW26" s="103"/>
    </row>
    <row r="27" spans="1:49" ht="15.75" customHeight="1" x14ac:dyDescent="0.2">
      <c r="A27" s="40" t="str">
        <f>StudentInfo[[#This Row],[Student Full Name]]</f>
        <v xml:space="preserve"> </v>
      </c>
      <c r="B27" s="27"/>
      <c r="C27" s="27"/>
      <c r="D27" s="27"/>
      <c r="E27" s="27"/>
      <c r="F27" s="27"/>
      <c r="G27" s="27"/>
      <c r="H27" s="101"/>
      <c r="I27" s="103"/>
      <c r="J27" s="28"/>
      <c r="K27" s="27"/>
      <c r="L27" s="27"/>
      <c r="M27" s="27"/>
      <c r="N27" s="27"/>
      <c r="O27" s="27"/>
      <c r="P27" s="27"/>
      <c r="Q27" s="103"/>
      <c r="R27" s="27"/>
      <c r="S27" s="27"/>
      <c r="T27" s="27"/>
      <c r="U27" s="27"/>
      <c r="V27" s="27"/>
      <c r="W27" s="27"/>
      <c r="X27" s="27"/>
      <c r="Y27" s="103"/>
      <c r="Z27" s="27"/>
      <c r="AA27" s="27"/>
      <c r="AB27" s="27"/>
      <c r="AC27" s="27"/>
      <c r="AD27" s="27"/>
      <c r="AE27" s="27"/>
      <c r="AF27" s="27"/>
      <c r="AG27" s="103"/>
      <c r="AH27" s="27"/>
      <c r="AI27" s="27"/>
      <c r="AJ27" s="27"/>
      <c r="AK27" s="27"/>
      <c r="AL27" s="27"/>
      <c r="AM27" s="27"/>
      <c r="AN27" s="27"/>
      <c r="AO27" s="103"/>
      <c r="AP27" s="27"/>
      <c r="AQ27" s="27"/>
      <c r="AR27" s="27"/>
      <c r="AS27" s="27"/>
      <c r="AT27" s="27"/>
      <c r="AU27" s="27"/>
      <c r="AV27" s="27"/>
      <c r="AW27" s="103"/>
    </row>
    <row r="28" spans="1:49" ht="15.75" customHeight="1" x14ac:dyDescent="0.2">
      <c r="A28" s="40" t="str">
        <f>StudentInfo[[#This Row],[Student Full Name]]</f>
        <v xml:space="preserve"> </v>
      </c>
      <c r="B28" s="27"/>
      <c r="C28" s="27"/>
      <c r="D28" s="27"/>
      <c r="E28" s="27"/>
      <c r="F28" s="27"/>
      <c r="G28" s="27"/>
      <c r="H28" s="101"/>
      <c r="I28" s="103"/>
      <c r="J28" s="28"/>
      <c r="K28" s="27"/>
      <c r="L28" s="27"/>
      <c r="M28" s="27"/>
      <c r="N28" s="27"/>
      <c r="O28" s="27"/>
      <c r="P28" s="27"/>
      <c r="Q28" s="103"/>
      <c r="R28" s="27"/>
      <c r="S28" s="27"/>
      <c r="T28" s="27"/>
      <c r="U28" s="27"/>
      <c r="V28" s="27"/>
      <c r="W28" s="27"/>
      <c r="X28" s="27"/>
      <c r="Y28" s="103"/>
      <c r="Z28" s="27"/>
      <c r="AA28" s="27"/>
      <c r="AB28" s="27"/>
      <c r="AC28" s="27"/>
      <c r="AD28" s="27"/>
      <c r="AE28" s="27"/>
      <c r="AF28" s="27"/>
      <c r="AG28" s="103"/>
      <c r="AH28" s="27"/>
      <c r="AI28" s="27"/>
      <c r="AJ28" s="27"/>
      <c r="AK28" s="27"/>
      <c r="AL28" s="27"/>
      <c r="AM28" s="27"/>
      <c r="AN28" s="27"/>
      <c r="AO28" s="103"/>
      <c r="AP28" s="27"/>
      <c r="AQ28" s="27"/>
      <c r="AR28" s="27"/>
      <c r="AS28" s="27"/>
      <c r="AT28" s="27"/>
      <c r="AU28" s="27"/>
      <c r="AV28" s="27"/>
      <c r="AW28" s="103"/>
    </row>
    <row r="29" spans="1:49" ht="15.75" customHeight="1" x14ac:dyDescent="0.2">
      <c r="A29" s="40" t="str">
        <f>StudentInfo[[#This Row],[Student Full Name]]</f>
        <v xml:space="preserve"> </v>
      </c>
      <c r="B29" s="27"/>
      <c r="C29" s="27"/>
      <c r="D29" s="27"/>
      <c r="E29" s="27"/>
      <c r="F29" s="27"/>
      <c r="G29" s="27"/>
      <c r="H29" s="101"/>
      <c r="I29" s="103"/>
      <c r="J29" s="28"/>
      <c r="K29" s="27"/>
      <c r="L29" s="27"/>
      <c r="M29" s="27"/>
      <c r="N29" s="27"/>
      <c r="O29" s="27"/>
      <c r="P29" s="27"/>
      <c r="Q29" s="103"/>
      <c r="R29" s="27"/>
      <c r="S29" s="27"/>
      <c r="T29" s="27"/>
      <c r="U29" s="27"/>
      <c r="V29" s="27"/>
      <c r="W29" s="27"/>
      <c r="X29" s="27"/>
      <c r="Y29" s="103"/>
      <c r="Z29" s="27"/>
      <c r="AA29" s="27"/>
      <c r="AB29" s="27"/>
      <c r="AC29" s="27"/>
      <c r="AD29" s="27"/>
      <c r="AE29" s="27"/>
      <c r="AF29" s="27"/>
      <c r="AG29" s="103"/>
      <c r="AH29" s="27"/>
      <c r="AI29" s="27"/>
      <c r="AJ29" s="27"/>
      <c r="AK29" s="27"/>
      <c r="AL29" s="27"/>
      <c r="AM29" s="27"/>
      <c r="AN29" s="27"/>
      <c r="AO29" s="103"/>
      <c r="AP29" s="27"/>
      <c r="AQ29" s="27"/>
      <c r="AR29" s="27"/>
      <c r="AS29" s="27"/>
      <c r="AT29" s="27"/>
      <c r="AU29" s="27"/>
      <c r="AV29" s="27"/>
      <c r="AW29" s="103"/>
    </row>
    <row r="30" spans="1:49" ht="15.75" customHeight="1" x14ac:dyDescent="0.2">
      <c r="A30" s="40" t="str">
        <f>StudentInfo[[#This Row],[Student Full Name]]</f>
        <v xml:space="preserve"> </v>
      </c>
      <c r="B30" s="27"/>
      <c r="C30" s="27"/>
      <c r="D30" s="27"/>
      <c r="E30" s="27"/>
      <c r="F30" s="27"/>
      <c r="G30" s="27"/>
      <c r="H30" s="101"/>
      <c r="I30" s="103"/>
      <c r="J30" s="28"/>
      <c r="K30" s="27"/>
      <c r="L30" s="27"/>
      <c r="M30" s="27"/>
      <c r="N30" s="27"/>
      <c r="O30" s="27"/>
      <c r="P30" s="27"/>
      <c r="Q30" s="103"/>
      <c r="R30" s="27"/>
      <c r="S30" s="27"/>
      <c r="T30" s="27"/>
      <c r="U30" s="27"/>
      <c r="V30" s="27"/>
      <c r="W30" s="27"/>
      <c r="X30" s="27"/>
      <c r="Y30" s="103"/>
      <c r="Z30" s="27"/>
      <c r="AA30" s="27"/>
      <c r="AB30" s="27"/>
      <c r="AC30" s="27"/>
      <c r="AD30" s="27"/>
      <c r="AE30" s="27"/>
      <c r="AF30" s="27"/>
      <c r="AG30" s="103"/>
      <c r="AH30" s="27"/>
      <c r="AI30" s="27"/>
      <c r="AJ30" s="27"/>
      <c r="AK30" s="27"/>
      <c r="AL30" s="27"/>
      <c r="AM30" s="27"/>
      <c r="AN30" s="27"/>
      <c r="AO30" s="103"/>
      <c r="AP30" s="27"/>
      <c r="AQ30" s="27"/>
      <c r="AR30" s="27"/>
      <c r="AS30" s="27"/>
      <c r="AT30" s="27"/>
      <c r="AU30" s="27"/>
      <c r="AV30" s="27"/>
      <c r="AW30" s="103"/>
    </row>
    <row r="31" spans="1:49" ht="15.75" customHeight="1" x14ac:dyDescent="0.2">
      <c r="A31" s="40" t="str">
        <f>StudentInfo[[#This Row],[Student Full Name]]</f>
        <v xml:space="preserve"> </v>
      </c>
      <c r="B31" s="27"/>
      <c r="C31" s="27"/>
      <c r="D31" s="27"/>
      <c r="E31" s="27"/>
      <c r="F31" s="27"/>
      <c r="G31" s="27"/>
      <c r="H31" s="101"/>
      <c r="I31" s="103"/>
      <c r="J31" s="28"/>
      <c r="K31" s="27"/>
      <c r="L31" s="27"/>
      <c r="M31" s="27"/>
      <c r="N31" s="27"/>
      <c r="O31" s="27"/>
      <c r="P31" s="27"/>
      <c r="Q31" s="103"/>
      <c r="R31" s="27"/>
      <c r="S31" s="27"/>
      <c r="T31" s="27"/>
      <c r="U31" s="27"/>
      <c r="V31" s="27"/>
      <c r="W31" s="27"/>
      <c r="X31" s="27"/>
      <c r="Y31" s="103"/>
      <c r="Z31" s="27"/>
      <c r="AA31" s="27"/>
      <c r="AB31" s="27"/>
      <c r="AC31" s="27"/>
      <c r="AD31" s="27"/>
      <c r="AE31" s="27"/>
      <c r="AF31" s="27"/>
      <c r="AG31" s="103"/>
      <c r="AH31" s="27"/>
      <c r="AI31" s="27"/>
      <c r="AJ31" s="27"/>
      <c r="AK31" s="27"/>
      <c r="AL31" s="27"/>
      <c r="AM31" s="27"/>
      <c r="AN31" s="27"/>
      <c r="AO31" s="103"/>
      <c r="AP31" s="27"/>
      <c r="AQ31" s="27"/>
      <c r="AR31" s="27"/>
      <c r="AS31" s="27"/>
      <c r="AT31" s="27"/>
      <c r="AU31" s="27"/>
      <c r="AV31" s="27"/>
      <c r="AW31" s="103"/>
    </row>
    <row r="32" spans="1:49" ht="15.75" customHeight="1" x14ac:dyDescent="0.2">
      <c r="A32" s="40" t="str">
        <f>StudentInfo[[#This Row],[Student Full Name]]</f>
        <v xml:space="preserve"> </v>
      </c>
      <c r="B32" s="27"/>
      <c r="C32" s="27"/>
      <c r="D32" s="27"/>
      <c r="E32" s="27"/>
      <c r="F32" s="27"/>
      <c r="G32" s="27"/>
      <c r="H32" s="101"/>
      <c r="I32" s="103"/>
      <c r="J32" s="28"/>
      <c r="K32" s="27"/>
      <c r="L32" s="27"/>
      <c r="M32" s="27"/>
      <c r="N32" s="27"/>
      <c r="O32" s="27"/>
      <c r="P32" s="27"/>
      <c r="Q32" s="103"/>
      <c r="R32" s="27"/>
      <c r="S32" s="27"/>
      <c r="T32" s="27"/>
      <c r="U32" s="27"/>
      <c r="V32" s="27"/>
      <c r="W32" s="27"/>
      <c r="X32" s="27"/>
      <c r="Y32" s="103"/>
      <c r="Z32" s="27"/>
      <c r="AA32" s="27"/>
      <c r="AB32" s="27"/>
      <c r="AC32" s="27"/>
      <c r="AD32" s="27"/>
      <c r="AE32" s="27"/>
      <c r="AF32" s="27"/>
      <c r="AG32" s="103"/>
      <c r="AH32" s="27"/>
      <c r="AI32" s="27"/>
      <c r="AJ32" s="27"/>
      <c r="AK32" s="27"/>
      <c r="AL32" s="27"/>
      <c r="AM32" s="27"/>
      <c r="AN32" s="27"/>
      <c r="AO32" s="103"/>
      <c r="AP32" s="27"/>
      <c r="AQ32" s="27"/>
      <c r="AR32" s="27"/>
      <c r="AS32" s="27"/>
      <c r="AT32" s="27"/>
      <c r="AU32" s="27"/>
      <c r="AV32" s="27"/>
      <c r="AW32" s="103"/>
    </row>
    <row r="33" spans="1:49" ht="15.75" customHeight="1" x14ac:dyDescent="0.2">
      <c r="A33" s="40" t="str">
        <f>StudentInfo[[#This Row],[Student Full Name]]</f>
        <v xml:space="preserve"> </v>
      </c>
      <c r="B33" s="27"/>
      <c r="C33" s="27"/>
      <c r="D33" s="27"/>
      <c r="E33" s="27"/>
      <c r="F33" s="27"/>
      <c r="G33" s="27"/>
      <c r="H33" s="101"/>
      <c r="I33" s="103"/>
      <c r="J33" s="28"/>
      <c r="K33" s="27"/>
      <c r="L33" s="27"/>
      <c r="M33" s="27"/>
      <c r="N33" s="27"/>
      <c r="O33" s="27"/>
      <c r="P33" s="27"/>
      <c r="Q33" s="103"/>
      <c r="R33" s="27"/>
      <c r="S33" s="27"/>
      <c r="T33" s="27"/>
      <c r="U33" s="27"/>
      <c r="V33" s="27"/>
      <c r="W33" s="27"/>
      <c r="X33" s="27"/>
      <c r="Y33" s="103"/>
      <c r="Z33" s="27"/>
      <c r="AA33" s="27"/>
      <c r="AB33" s="27"/>
      <c r="AC33" s="27"/>
      <c r="AD33" s="27"/>
      <c r="AE33" s="27"/>
      <c r="AF33" s="27"/>
      <c r="AG33" s="103"/>
      <c r="AH33" s="27"/>
      <c r="AI33" s="27"/>
      <c r="AJ33" s="27"/>
      <c r="AK33" s="27"/>
      <c r="AL33" s="27"/>
      <c r="AM33" s="27"/>
      <c r="AN33" s="27"/>
      <c r="AO33" s="103"/>
      <c r="AP33" s="27"/>
      <c r="AQ33" s="27"/>
      <c r="AR33" s="27"/>
      <c r="AS33" s="27"/>
      <c r="AT33" s="27"/>
      <c r="AU33" s="27"/>
      <c r="AV33" s="27"/>
      <c r="AW33" s="103"/>
    </row>
    <row r="34" spans="1:49" ht="15.75" customHeight="1" x14ac:dyDescent="0.2">
      <c r="A34" s="40" t="str">
        <f>StudentInfo[[#This Row],[Student Full Name]]</f>
        <v xml:space="preserve"> </v>
      </c>
      <c r="B34" s="27"/>
      <c r="C34" s="27"/>
      <c r="D34" s="27"/>
      <c r="E34" s="27"/>
      <c r="F34" s="27"/>
      <c r="G34" s="27"/>
      <c r="H34" s="101"/>
      <c r="I34" s="103"/>
      <c r="J34" s="28"/>
      <c r="K34" s="27"/>
      <c r="L34" s="27"/>
      <c r="M34" s="27"/>
      <c r="N34" s="27"/>
      <c r="O34" s="27"/>
      <c r="P34" s="27"/>
      <c r="Q34" s="103"/>
      <c r="R34" s="27"/>
      <c r="S34" s="27"/>
      <c r="T34" s="27"/>
      <c r="U34" s="27"/>
      <c r="V34" s="27"/>
      <c r="W34" s="27"/>
      <c r="X34" s="27"/>
      <c r="Y34" s="103"/>
      <c r="Z34" s="27"/>
      <c r="AA34" s="27"/>
      <c r="AB34" s="27"/>
      <c r="AC34" s="27"/>
      <c r="AD34" s="27"/>
      <c r="AE34" s="27"/>
      <c r="AF34" s="27"/>
      <c r="AG34" s="103"/>
      <c r="AH34" s="27"/>
      <c r="AI34" s="27"/>
      <c r="AJ34" s="27"/>
      <c r="AK34" s="27"/>
      <c r="AL34" s="27"/>
      <c r="AM34" s="27"/>
      <c r="AN34" s="27"/>
      <c r="AO34" s="103"/>
      <c r="AP34" s="27"/>
      <c r="AQ34" s="27"/>
      <c r="AR34" s="27"/>
      <c r="AS34" s="27"/>
      <c r="AT34" s="27"/>
      <c r="AU34" s="27"/>
      <c r="AV34" s="27"/>
      <c r="AW34" s="103"/>
    </row>
    <row r="35" spans="1:49" ht="15.75" customHeight="1" x14ac:dyDescent="0.2">
      <c r="A35" s="40" t="str">
        <f>StudentInfo[[#This Row],[Student Full Name]]</f>
        <v xml:space="preserve"> </v>
      </c>
      <c r="B35" s="27"/>
      <c r="C35" s="27"/>
      <c r="D35" s="27"/>
      <c r="E35" s="27"/>
      <c r="F35" s="27"/>
      <c r="G35" s="27"/>
      <c r="H35" s="101"/>
      <c r="I35" s="103"/>
      <c r="J35" s="28"/>
      <c r="K35" s="27"/>
      <c r="L35" s="27"/>
      <c r="M35" s="27"/>
      <c r="N35" s="27"/>
      <c r="O35" s="27"/>
      <c r="P35" s="27"/>
      <c r="Q35" s="103"/>
      <c r="R35" s="27"/>
      <c r="S35" s="27"/>
      <c r="T35" s="27"/>
      <c r="U35" s="27"/>
      <c r="V35" s="27"/>
      <c r="W35" s="27"/>
      <c r="X35" s="27"/>
      <c r="Y35" s="103"/>
      <c r="Z35" s="27"/>
      <c r="AA35" s="27"/>
      <c r="AB35" s="27"/>
      <c r="AC35" s="27"/>
      <c r="AD35" s="27"/>
      <c r="AE35" s="27"/>
      <c r="AF35" s="27"/>
      <c r="AG35" s="103"/>
      <c r="AH35" s="27"/>
      <c r="AI35" s="27"/>
      <c r="AJ35" s="27"/>
      <c r="AK35" s="27"/>
      <c r="AL35" s="27"/>
      <c r="AM35" s="27"/>
      <c r="AN35" s="27"/>
      <c r="AO35" s="103"/>
      <c r="AP35" s="27"/>
      <c r="AQ35" s="27"/>
      <c r="AR35" s="27"/>
      <c r="AS35" s="27"/>
      <c r="AT35" s="27"/>
      <c r="AU35" s="27"/>
      <c r="AV35" s="27"/>
      <c r="AW35" s="103"/>
    </row>
    <row r="36" spans="1:49" ht="15.75" customHeight="1" x14ac:dyDescent="0.2">
      <c r="A36" s="40" t="str">
        <f>StudentInfo[[#This Row],[Student Full Name]]</f>
        <v xml:space="preserve"> </v>
      </c>
      <c r="B36" s="27"/>
      <c r="C36" s="27"/>
      <c r="D36" s="27"/>
      <c r="E36" s="27"/>
      <c r="F36" s="27"/>
      <c r="G36" s="27"/>
      <c r="H36" s="101"/>
      <c r="I36" s="103"/>
      <c r="J36" s="28"/>
      <c r="K36" s="27"/>
      <c r="L36" s="27"/>
      <c r="M36" s="27"/>
      <c r="N36" s="27"/>
      <c r="O36" s="27"/>
      <c r="P36" s="27"/>
      <c r="Q36" s="103"/>
      <c r="R36" s="27"/>
      <c r="S36" s="27"/>
      <c r="T36" s="27"/>
      <c r="U36" s="27"/>
      <c r="V36" s="27"/>
      <c r="W36" s="27"/>
      <c r="X36" s="27"/>
      <c r="Y36" s="103"/>
      <c r="Z36" s="27"/>
      <c r="AA36" s="27"/>
      <c r="AB36" s="27"/>
      <c r="AC36" s="27"/>
      <c r="AD36" s="27"/>
      <c r="AE36" s="27"/>
      <c r="AF36" s="27"/>
      <c r="AG36" s="103"/>
      <c r="AH36" s="27"/>
      <c r="AI36" s="27"/>
      <c r="AJ36" s="27"/>
      <c r="AK36" s="27"/>
      <c r="AL36" s="27"/>
      <c r="AM36" s="27"/>
      <c r="AN36" s="27"/>
      <c r="AO36" s="103"/>
      <c r="AP36" s="27"/>
      <c r="AQ36" s="27"/>
      <c r="AR36" s="27"/>
      <c r="AS36" s="27"/>
      <c r="AT36" s="27"/>
      <c r="AU36" s="27"/>
      <c r="AV36" s="27"/>
      <c r="AW36" s="103"/>
    </row>
    <row r="37" spans="1:49" ht="15.75" customHeight="1" x14ac:dyDescent="0.2">
      <c r="A37" s="40" t="str">
        <f>StudentInfo[[#This Row],[Student Full Name]]</f>
        <v xml:space="preserve"> </v>
      </c>
      <c r="B37" s="27"/>
      <c r="C37" s="27"/>
      <c r="D37" s="27"/>
      <c r="E37" s="27"/>
      <c r="F37" s="27"/>
      <c r="G37" s="27"/>
      <c r="H37" s="101"/>
      <c r="I37" s="103"/>
      <c r="J37" s="28"/>
      <c r="K37" s="27"/>
      <c r="L37" s="27"/>
      <c r="M37" s="27"/>
      <c r="N37" s="27"/>
      <c r="O37" s="27"/>
      <c r="P37" s="27"/>
      <c r="Q37" s="103"/>
      <c r="R37" s="27"/>
      <c r="S37" s="27"/>
      <c r="T37" s="27"/>
      <c r="U37" s="27"/>
      <c r="V37" s="27"/>
      <c r="W37" s="27"/>
      <c r="X37" s="27"/>
      <c r="Y37" s="103"/>
      <c r="Z37" s="27"/>
      <c r="AA37" s="27"/>
      <c r="AB37" s="27"/>
      <c r="AC37" s="27"/>
      <c r="AD37" s="27"/>
      <c r="AE37" s="27"/>
      <c r="AF37" s="27"/>
      <c r="AG37" s="103"/>
      <c r="AH37" s="27"/>
      <c r="AI37" s="27"/>
      <c r="AJ37" s="27"/>
      <c r="AK37" s="27"/>
      <c r="AL37" s="27"/>
      <c r="AM37" s="27"/>
      <c r="AN37" s="27"/>
      <c r="AO37" s="103"/>
      <c r="AP37" s="27"/>
      <c r="AQ37" s="27"/>
      <c r="AR37" s="27"/>
      <c r="AS37" s="27"/>
      <c r="AT37" s="27"/>
      <c r="AU37" s="27"/>
      <c r="AV37" s="27"/>
      <c r="AW37" s="103"/>
    </row>
    <row r="38" spans="1:49" ht="14.25" x14ac:dyDescent="0.2">
      <c r="A38" s="40" t="str">
        <f>StudentInfo[[#This Row],[Student Full Name]]</f>
        <v xml:space="preserve"> </v>
      </c>
      <c r="B38" s="27"/>
      <c r="C38" s="27"/>
      <c r="D38" s="27"/>
      <c r="E38" s="27"/>
      <c r="F38" s="27"/>
      <c r="G38" s="27"/>
      <c r="H38" s="101"/>
      <c r="I38" s="103"/>
      <c r="J38" s="28"/>
      <c r="K38" s="27"/>
      <c r="L38" s="27"/>
      <c r="M38" s="27"/>
      <c r="N38" s="27"/>
      <c r="O38" s="27"/>
      <c r="P38" s="27"/>
      <c r="Q38" s="103"/>
      <c r="R38" s="27"/>
      <c r="S38" s="27"/>
      <c r="T38" s="27"/>
      <c r="U38" s="27"/>
      <c r="V38" s="27"/>
      <c r="W38" s="27"/>
      <c r="X38" s="27"/>
      <c r="Y38" s="103"/>
      <c r="Z38" s="27"/>
      <c r="AA38" s="27"/>
      <c r="AB38" s="27"/>
      <c r="AC38" s="27"/>
      <c r="AD38" s="27"/>
      <c r="AE38" s="27"/>
      <c r="AF38" s="27"/>
      <c r="AG38" s="103"/>
      <c r="AH38" s="27"/>
      <c r="AI38" s="27"/>
      <c r="AJ38" s="27"/>
      <c r="AK38" s="27"/>
      <c r="AL38" s="27"/>
      <c r="AM38" s="27"/>
      <c r="AN38" s="27"/>
      <c r="AO38" s="103"/>
      <c r="AP38" s="27"/>
      <c r="AQ38" s="27"/>
      <c r="AR38" s="27"/>
      <c r="AS38" s="27"/>
      <c r="AT38" s="27"/>
      <c r="AU38" s="27"/>
      <c r="AV38" s="27"/>
      <c r="AW38" s="103"/>
    </row>
    <row r="39" spans="1:49" ht="14.25" x14ac:dyDescent="0.2">
      <c r="A39" s="40" t="str">
        <f>StudentInfo[[#This Row],[Student Full Name]]</f>
        <v xml:space="preserve"> </v>
      </c>
      <c r="B39" s="27"/>
      <c r="C39" s="27"/>
      <c r="D39" s="27"/>
      <c r="E39" s="27"/>
      <c r="F39" s="27"/>
      <c r="G39" s="27"/>
      <c r="H39" s="101"/>
      <c r="I39" s="103"/>
      <c r="J39" s="28"/>
      <c r="K39" s="27"/>
      <c r="L39" s="27"/>
      <c r="M39" s="27"/>
      <c r="N39" s="27"/>
      <c r="O39" s="27"/>
      <c r="P39" s="27"/>
      <c r="Q39" s="103"/>
      <c r="R39" s="27"/>
      <c r="S39" s="27"/>
      <c r="T39" s="27"/>
      <c r="U39" s="27"/>
      <c r="V39" s="27"/>
      <c r="W39" s="27"/>
      <c r="X39" s="27"/>
      <c r="Y39" s="103"/>
      <c r="Z39" s="27"/>
      <c r="AA39" s="27"/>
      <c r="AB39" s="27"/>
      <c r="AC39" s="27"/>
      <c r="AD39" s="27"/>
      <c r="AE39" s="27"/>
      <c r="AF39" s="27"/>
      <c r="AG39" s="103"/>
      <c r="AH39" s="27"/>
      <c r="AI39" s="27"/>
      <c r="AJ39" s="27"/>
      <c r="AK39" s="27"/>
      <c r="AL39" s="27"/>
      <c r="AM39" s="27"/>
      <c r="AN39" s="27"/>
      <c r="AO39" s="103"/>
      <c r="AP39" s="27"/>
      <c r="AQ39" s="27"/>
      <c r="AR39" s="27"/>
      <c r="AS39" s="27"/>
      <c r="AT39" s="27"/>
      <c r="AU39" s="27"/>
      <c r="AV39" s="27"/>
      <c r="AW39" s="103"/>
    </row>
    <row r="40" spans="1:49" ht="14.25" x14ac:dyDescent="0.2">
      <c r="A40" s="40" t="str">
        <f>StudentInfo[[#This Row],[Student Full Name]]</f>
        <v xml:space="preserve"> </v>
      </c>
      <c r="B40" s="27"/>
      <c r="C40" s="27"/>
      <c r="D40" s="27"/>
      <c r="E40" s="27"/>
      <c r="F40" s="27"/>
      <c r="G40" s="27"/>
      <c r="H40" s="101"/>
      <c r="I40" s="103"/>
      <c r="J40" s="28"/>
      <c r="K40" s="27"/>
      <c r="L40" s="27"/>
      <c r="M40" s="27"/>
      <c r="N40" s="27"/>
      <c r="O40" s="27"/>
      <c r="P40" s="27"/>
      <c r="Q40" s="103"/>
      <c r="R40" s="27"/>
      <c r="S40" s="27"/>
      <c r="T40" s="27"/>
      <c r="U40" s="27"/>
      <c r="V40" s="27"/>
      <c r="W40" s="27"/>
      <c r="X40" s="27"/>
      <c r="Y40" s="103"/>
      <c r="Z40" s="27"/>
      <c r="AA40" s="27"/>
      <c r="AB40" s="27"/>
      <c r="AC40" s="27"/>
      <c r="AD40" s="27"/>
      <c r="AE40" s="27"/>
      <c r="AF40" s="27"/>
      <c r="AG40" s="103"/>
      <c r="AH40" s="27"/>
      <c r="AI40" s="27"/>
      <c r="AJ40" s="27"/>
      <c r="AK40" s="27"/>
      <c r="AL40" s="27"/>
      <c r="AM40" s="27"/>
      <c r="AN40" s="27"/>
      <c r="AO40" s="103"/>
      <c r="AP40" s="27"/>
      <c r="AQ40" s="27"/>
      <c r="AR40" s="27"/>
      <c r="AS40" s="27"/>
      <c r="AT40" s="27"/>
      <c r="AU40" s="27"/>
      <c r="AV40" s="27"/>
      <c r="AW40" s="103"/>
    </row>
    <row r="41" spans="1:49" ht="14.25" x14ac:dyDescent="0.2">
      <c r="A41" s="40" t="str">
        <f>StudentInfo[[#This Row],[Student Full Name]]</f>
        <v xml:space="preserve"> </v>
      </c>
      <c r="B41" s="27"/>
      <c r="C41" s="27"/>
      <c r="D41" s="27"/>
      <c r="E41" s="27"/>
      <c r="F41" s="27"/>
      <c r="G41" s="27"/>
      <c r="H41" s="101"/>
      <c r="I41" s="103"/>
      <c r="J41" s="28"/>
      <c r="K41" s="27"/>
      <c r="L41" s="27"/>
      <c r="M41" s="27"/>
      <c r="N41" s="27"/>
      <c r="O41" s="27"/>
      <c r="P41" s="27"/>
      <c r="Q41" s="103"/>
      <c r="R41" s="27"/>
      <c r="S41" s="27"/>
      <c r="T41" s="27"/>
      <c r="U41" s="27"/>
      <c r="V41" s="27"/>
      <c r="W41" s="27"/>
      <c r="X41" s="27"/>
      <c r="Y41" s="103"/>
      <c r="Z41" s="27"/>
      <c r="AA41" s="27"/>
      <c r="AB41" s="27"/>
      <c r="AC41" s="27"/>
      <c r="AD41" s="27"/>
      <c r="AE41" s="27"/>
      <c r="AF41" s="27"/>
      <c r="AG41" s="103"/>
      <c r="AH41" s="27"/>
      <c r="AI41" s="27"/>
      <c r="AJ41" s="27"/>
      <c r="AK41" s="27"/>
      <c r="AL41" s="27"/>
      <c r="AM41" s="27"/>
      <c r="AN41" s="27"/>
      <c r="AO41" s="103"/>
      <c r="AP41" s="27"/>
      <c r="AQ41" s="27"/>
      <c r="AR41" s="27"/>
      <c r="AS41" s="27"/>
      <c r="AT41" s="27"/>
      <c r="AU41" s="27"/>
      <c r="AV41" s="27"/>
      <c r="AW41" s="103"/>
    </row>
    <row r="42" spans="1:49" ht="14.25" x14ac:dyDescent="0.2">
      <c r="A42" s="40" t="str">
        <f>StudentInfo[[#This Row],[Student Full Name]]</f>
        <v xml:space="preserve"> </v>
      </c>
      <c r="B42" s="27"/>
      <c r="C42" s="27"/>
      <c r="D42" s="27"/>
      <c r="E42" s="27"/>
      <c r="F42" s="27"/>
      <c r="G42" s="27"/>
      <c r="H42" s="101"/>
      <c r="I42" s="103"/>
      <c r="J42" s="28"/>
      <c r="K42" s="27"/>
      <c r="L42" s="27"/>
      <c r="M42" s="27"/>
      <c r="N42" s="27"/>
      <c r="O42" s="27"/>
      <c r="P42" s="27"/>
      <c r="Q42" s="103"/>
      <c r="R42" s="27"/>
      <c r="S42" s="27"/>
      <c r="T42" s="27"/>
      <c r="U42" s="27"/>
      <c r="V42" s="27"/>
      <c r="W42" s="27"/>
      <c r="X42" s="27"/>
      <c r="Y42" s="103"/>
      <c r="Z42" s="27"/>
      <c r="AA42" s="27"/>
      <c r="AB42" s="27"/>
      <c r="AC42" s="27"/>
      <c r="AD42" s="27"/>
      <c r="AE42" s="27"/>
      <c r="AF42" s="27"/>
      <c r="AG42" s="103"/>
      <c r="AH42" s="27"/>
      <c r="AI42" s="27"/>
      <c r="AJ42" s="27"/>
      <c r="AK42" s="27"/>
      <c r="AL42" s="27"/>
      <c r="AM42" s="27"/>
      <c r="AN42" s="27"/>
      <c r="AO42" s="103"/>
      <c r="AP42" s="27"/>
      <c r="AQ42" s="27"/>
      <c r="AR42" s="27"/>
      <c r="AS42" s="27"/>
      <c r="AT42" s="27"/>
      <c r="AU42" s="27"/>
      <c r="AV42" s="27"/>
      <c r="AW42" s="103"/>
    </row>
    <row r="43" spans="1:49" ht="14.25" x14ac:dyDescent="0.2">
      <c r="A43" s="40" t="str">
        <f>StudentInfo[[#This Row],[Student Full Name]]</f>
        <v xml:space="preserve"> </v>
      </c>
      <c r="B43" s="27"/>
      <c r="C43" s="27"/>
      <c r="D43" s="27"/>
      <c r="E43" s="27"/>
      <c r="F43" s="27"/>
      <c r="G43" s="27"/>
      <c r="H43" s="101"/>
      <c r="I43" s="103"/>
      <c r="J43" s="28"/>
      <c r="K43" s="27"/>
      <c r="L43" s="27"/>
      <c r="M43" s="27"/>
      <c r="N43" s="27"/>
      <c r="O43" s="27"/>
      <c r="P43" s="27"/>
      <c r="Q43" s="103"/>
      <c r="R43" s="27"/>
      <c r="S43" s="27"/>
      <c r="T43" s="27"/>
      <c r="U43" s="27"/>
      <c r="V43" s="27"/>
      <c r="W43" s="27"/>
      <c r="X43" s="27"/>
      <c r="Y43" s="103"/>
      <c r="Z43" s="27"/>
      <c r="AA43" s="27"/>
      <c r="AB43" s="27"/>
      <c r="AC43" s="27"/>
      <c r="AD43" s="27"/>
      <c r="AE43" s="27"/>
      <c r="AF43" s="27"/>
      <c r="AG43" s="103"/>
      <c r="AH43" s="27"/>
      <c r="AI43" s="27"/>
      <c r="AJ43" s="27"/>
      <c r="AK43" s="27"/>
      <c r="AL43" s="27"/>
      <c r="AM43" s="27"/>
      <c r="AN43" s="27"/>
      <c r="AO43" s="103"/>
      <c r="AP43" s="27"/>
      <c r="AQ43" s="27"/>
      <c r="AR43" s="27"/>
      <c r="AS43" s="27"/>
      <c r="AT43" s="27"/>
      <c r="AU43" s="27"/>
      <c r="AV43" s="27"/>
      <c r="AW43" s="103"/>
    </row>
    <row r="44" spans="1:49" ht="14.25" x14ac:dyDescent="0.2">
      <c r="A44" s="40" t="str">
        <f>StudentInfo[[#This Row],[Student Full Name]]</f>
        <v xml:space="preserve"> </v>
      </c>
      <c r="B44" s="27"/>
      <c r="C44" s="27"/>
      <c r="D44" s="27"/>
      <c r="E44" s="27"/>
      <c r="F44" s="27"/>
      <c r="G44" s="27"/>
      <c r="H44" s="101"/>
      <c r="I44" s="103"/>
      <c r="J44" s="28"/>
      <c r="K44" s="27"/>
      <c r="L44" s="27"/>
      <c r="M44" s="27"/>
      <c r="N44" s="27"/>
      <c r="O44" s="27"/>
      <c r="P44" s="27"/>
      <c r="Q44" s="103"/>
      <c r="R44" s="27"/>
      <c r="S44" s="27"/>
      <c r="T44" s="27"/>
      <c r="U44" s="27"/>
      <c r="V44" s="27"/>
      <c r="W44" s="27"/>
      <c r="X44" s="27"/>
      <c r="Y44" s="103"/>
      <c r="Z44" s="27"/>
      <c r="AA44" s="27"/>
      <c r="AB44" s="27"/>
      <c r="AC44" s="27"/>
      <c r="AD44" s="27"/>
      <c r="AE44" s="27"/>
      <c r="AF44" s="27"/>
      <c r="AG44" s="103"/>
      <c r="AH44" s="27"/>
      <c r="AI44" s="27"/>
      <c r="AJ44" s="27"/>
      <c r="AK44" s="27"/>
      <c r="AL44" s="27"/>
      <c r="AM44" s="27"/>
      <c r="AN44" s="27"/>
      <c r="AO44" s="103"/>
      <c r="AP44" s="27"/>
      <c r="AQ44" s="27"/>
      <c r="AR44" s="27"/>
      <c r="AS44" s="27"/>
      <c r="AT44" s="27"/>
      <c r="AU44" s="27"/>
      <c r="AV44" s="27"/>
      <c r="AW44" s="103"/>
    </row>
    <row r="45" spans="1:49" ht="14.25" x14ac:dyDescent="0.2">
      <c r="A45" s="40" t="str">
        <f>StudentInfo[[#This Row],[Student Full Name]]</f>
        <v xml:space="preserve"> </v>
      </c>
      <c r="B45" s="27"/>
      <c r="C45" s="27"/>
      <c r="D45" s="27"/>
      <c r="E45" s="27"/>
      <c r="F45" s="27"/>
      <c r="G45" s="27"/>
      <c r="H45" s="101"/>
      <c r="I45" s="103"/>
      <c r="J45" s="28"/>
      <c r="K45" s="27"/>
      <c r="L45" s="27"/>
      <c r="M45" s="27"/>
      <c r="N45" s="27"/>
      <c r="O45" s="27"/>
      <c r="P45" s="27"/>
      <c r="Q45" s="103"/>
      <c r="R45" s="27"/>
      <c r="S45" s="27"/>
      <c r="T45" s="27"/>
      <c r="U45" s="27"/>
      <c r="V45" s="27"/>
      <c r="W45" s="27"/>
      <c r="X45" s="27"/>
      <c r="Y45" s="103"/>
      <c r="Z45" s="27"/>
      <c r="AA45" s="27"/>
      <c r="AB45" s="27"/>
      <c r="AC45" s="27"/>
      <c r="AD45" s="27"/>
      <c r="AE45" s="27"/>
      <c r="AF45" s="27"/>
      <c r="AG45" s="103"/>
      <c r="AH45" s="27"/>
      <c r="AI45" s="27"/>
      <c r="AJ45" s="27"/>
      <c r="AK45" s="27"/>
      <c r="AL45" s="27"/>
      <c r="AM45" s="27"/>
      <c r="AN45" s="27"/>
      <c r="AO45" s="103"/>
      <c r="AP45" s="27"/>
      <c r="AQ45" s="27"/>
      <c r="AR45" s="27"/>
      <c r="AS45" s="27"/>
      <c r="AT45" s="27"/>
      <c r="AU45" s="27"/>
      <c r="AV45" s="27"/>
      <c r="AW45" s="103"/>
    </row>
    <row r="46" spans="1:49" ht="14.25" x14ac:dyDescent="0.2">
      <c r="A46" s="40" t="str">
        <f>StudentInfo[[#This Row],[Student Full Name]]</f>
        <v xml:space="preserve"> </v>
      </c>
      <c r="B46" s="27"/>
      <c r="C46" s="27"/>
      <c r="D46" s="27"/>
      <c r="E46" s="27"/>
      <c r="F46" s="27"/>
      <c r="G46" s="27"/>
      <c r="H46" s="101"/>
      <c r="I46" s="103"/>
      <c r="J46" s="28"/>
      <c r="K46" s="27"/>
      <c r="L46" s="27"/>
      <c r="M46" s="27"/>
      <c r="N46" s="27"/>
      <c r="O46" s="27"/>
      <c r="P46" s="27"/>
      <c r="Q46" s="103"/>
      <c r="R46" s="27"/>
      <c r="S46" s="27"/>
      <c r="T46" s="27"/>
      <c r="U46" s="27"/>
      <c r="V46" s="27"/>
      <c r="W46" s="27"/>
      <c r="X46" s="27"/>
      <c r="Y46" s="103"/>
      <c r="Z46" s="27"/>
      <c r="AA46" s="27"/>
      <c r="AB46" s="27"/>
      <c r="AC46" s="27"/>
      <c r="AD46" s="27"/>
      <c r="AE46" s="27"/>
      <c r="AF46" s="27"/>
      <c r="AG46" s="103"/>
      <c r="AH46" s="27"/>
      <c r="AI46" s="27"/>
      <c r="AJ46" s="27"/>
      <c r="AK46" s="27"/>
      <c r="AL46" s="27"/>
      <c r="AM46" s="27"/>
      <c r="AN46" s="27"/>
      <c r="AO46" s="103"/>
      <c r="AP46" s="27"/>
      <c r="AQ46" s="27"/>
      <c r="AR46" s="27"/>
      <c r="AS46" s="27"/>
      <c r="AT46" s="27"/>
      <c r="AU46" s="27"/>
      <c r="AV46" s="27"/>
      <c r="AW46" s="103"/>
    </row>
    <row r="47" spans="1:49" ht="14.25" x14ac:dyDescent="0.2">
      <c r="A47" s="40" t="str">
        <f>StudentInfo[[#This Row],[Student Full Name]]</f>
        <v xml:space="preserve"> </v>
      </c>
      <c r="B47" s="27"/>
      <c r="C47" s="27"/>
      <c r="D47" s="27"/>
      <c r="E47" s="27"/>
      <c r="F47" s="27"/>
      <c r="G47" s="27"/>
      <c r="H47" s="101"/>
      <c r="I47" s="103"/>
      <c r="J47" s="28"/>
      <c r="K47" s="27"/>
      <c r="L47" s="27"/>
      <c r="M47" s="27"/>
      <c r="N47" s="27"/>
      <c r="O47" s="27"/>
      <c r="P47" s="27"/>
      <c r="Q47" s="103"/>
      <c r="R47" s="27"/>
      <c r="S47" s="27"/>
      <c r="T47" s="27"/>
      <c r="U47" s="27"/>
      <c r="V47" s="27"/>
      <c r="W47" s="27"/>
      <c r="X47" s="27"/>
      <c r="Y47" s="103"/>
      <c r="Z47" s="27"/>
      <c r="AA47" s="27"/>
      <c r="AB47" s="27"/>
      <c r="AC47" s="27"/>
      <c r="AD47" s="27"/>
      <c r="AE47" s="27"/>
      <c r="AF47" s="27"/>
      <c r="AG47" s="103"/>
      <c r="AH47" s="27"/>
      <c r="AI47" s="27"/>
      <c r="AJ47" s="27"/>
      <c r="AK47" s="27"/>
      <c r="AL47" s="27"/>
      <c r="AM47" s="27"/>
      <c r="AN47" s="27"/>
      <c r="AO47" s="103"/>
      <c r="AP47" s="27"/>
      <c r="AQ47" s="27"/>
      <c r="AR47" s="27"/>
      <c r="AS47" s="27"/>
      <c r="AT47" s="27"/>
      <c r="AU47" s="27"/>
      <c r="AV47" s="27"/>
      <c r="AW47" s="103"/>
    </row>
    <row r="48" spans="1:49" ht="14.25" x14ac:dyDescent="0.2">
      <c r="A48" s="40" t="str">
        <f>StudentInfo[[#This Row],[Student Full Name]]</f>
        <v xml:space="preserve"> </v>
      </c>
      <c r="B48" s="27"/>
      <c r="C48" s="27"/>
      <c r="D48" s="27"/>
      <c r="E48" s="27"/>
      <c r="F48" s="27"/>
      <c r="G48" s="27"/>
      <c r="H48" s="101"/>
      <c r="I48" s="103"/>
      <c r="J48" s="28"/>
      <c r="K48" s="27"/>
      <c r="L48" s="27"/>
      <c r="M48" s="27"/>
      <c r="N48" s="27"/>
      <c r="O48" s="27"/>
      <c r="P48" s="27"/>
      <c r="Q48" s="103"/>
      <c r="R48" s="27"/>
      <c r="S48" s="27"/>
      <c r="T48" s="27"/>
      <c r="U48" s="27"/>
      <c r="V48" s="27"/>
      <c r="W48" s="27"/>
      <c r="X48" s="27"/>
      <c r="Y48" s="103"/>
      <c r="Z48" s="27"/>
      <c r="AA48" s="27"/>
      <c r="AB48" s="27"/>
      <c r="AC48" s="27"/>
      <c r="AD48" s="27"/>
      <c r="AE48" s="27"/>
      <c r="AF48" s="27"/>
      <c r="AG48" s="103"/>
      <c r="AH48" s="27"/>
      <c r="AI48" s="27"/>
      <c r="AJ48" s="27"/>
      <c r="AK48" s="27"/>
      <c r="AL48" s="27"/>
      <c r="AM48" s="27"/>
      <c r="AN48" s="27"/>
      <c r="AO48" s="103"/>
      <c r="AP48" s="27"/>
      <c r="AQ48" s="27"/>
      <c r="AR48" s="27"/>
      <c r="AS48" s="27"/>
      <c r="AT48" s="27"/>
      <c r="AU48" s="27"/>
      <c r="AV48" s="27"/>
      <c r="AW48" s="103"/>
    </row>
    <row r="49" spans="1:49" ht="14.25" x14ac:dyDescent="0.2">
      <c r="A49" s="40" t="str">
        <f>StudentInfo[[#This Row],[Student Full Name]]</f>
        <v xml:space="preserve"> </v>
      </c>
      <c r="B49" s="27"/>
      <c r="C49" s="27"/>
      <c r="D49" s="27"/>
      <c r="E49" s="27"/>
      <c r="F49" s="27"/>
      <c r="G49" s="27"/>
      <c r="H49" s="101"/>
      <c r="I49" s="103"/>
      <c r="J49" s="28"/>
      <c r="K49" s="27"/>
      <c r="L49" s="27"/>
      <c r="M49" s="27"/>
      <c r="N49" s="27"/>
      <c r="O49" s="27"/>
      <c r="P49" s="27"/>
      <c r="Q49" s="103"/>
      <c r="R49" s="27"/>
      <c r="S49" s="27"/>
      <c r="T49" s="27"/>
      <c r="U49" s="27"/>
      <c r="V49" s="27"/>
      <c r="W49" s="27"/>
      <c r="X49" s="27"/>
      <c r="Y49" s="103"/>
      <c r="Z49" s="27"/>
      <c r="AA49" s="27"/>
      <c r="AB49" s="27"/>
      <c r="AC49" s="27"/>
      <c r="AD49" s="27"/>
      <c r="AE49" s="27"/>
      <c r="AF49" s="27"/>
      <c r="AG49" s="103"/>
      <c r="AH49" s="27"/>
      <c r="AI49" s="27"/>
      <c r="AJ49" s="27"/>
      <c r="AK49" s="27"/>
      <c r="AL49" s="27"/>
      <c r="AM49" s="27"/>
      <c r="AN49" s="27"/>
      <c r="AO49" s="103"/>
      <c r="AP49" s="27"/>
      <c r="AQ49" s="27"/>
      <c r="AR49" s="27"/>
      <c r="AS49" s="27"/>
      <c r="AT49" s="27"/>
      <c r="AU49" s="27"/>
      <c r="AV49" s="27"/>
      <c r="AW49" s="103"/>
    </row>
    <row r="50" spans="1:49" ht="14.25" x14ac:dyDescent="0.2">
      <c r="A50" s="40" t="str">
        <f>StudentInfo[[#This Row],[Student Full Name]]</f>
        <v xml:space="preserve"> </v>
      </c>
      <c r="B50" s="27"/>
      <c r="C50" s="27"/>
      <c r="D50" s="27"/>
      <c r="E50" s="27"/>
      <c r="F50" s="27"/>
      <c r="G50" s="27"/>
      <c r="H50" s="101"/>
      <c r="I50" s="103"/>
      <c r="J50" s="28"/>
      <c r="K50" s="27"/>
      <c r="L50" s="27"/>
      <c r="M50" s="27"/>
      <c r="N50" s="27"/>
      <c r="O50" s="27"/>
      <c r="P50" s="27"/>
      <c r="Q50" s="103"/>
      <c r="R50" s="27"/>
      <c r="S50" s="27"/>
      <c r="T50" s="27"/>
      <c r="U50" s="27"/>
      <c r="V50" s="27"/>
      <c r="W50" s="27"/>
      <c r="X50" s="27"/>
      <c r="Y50" s="103"/>
      <c r="Z50" s="27"/>
      <c r="AA50" s="27"/>
      <c r="AB50" s="27"/>
      <c r="AC50" s="27"/>
      <c r="AD50" s="27"/>
      <c r="AE50" s="27"/>
      <c r="AF50" s="27"/>
      <c r="AG50" s="103"/>
      <c r="AH50" s="27"/>
      <c r="AI50" s="27"/>
      <c r="AJ50" s="27"/>
      <c r="AK50" s="27"/>
      <c r="AL50" s="27"/>
      <c r="AM50" s="27"/>
      <c r="AN50" s="27"/>
      <c r="AO50" s="103"/>
      <c r="AP50" s="27"/>
      <c r="AQ50" s="27"/>
      <c r="AR50" s="27"/>
      <c r="AS50" s="27"/>
      <c r="AT50" s="27"/>
      <c r="AU50" s="27"/>
      <c r="AV50" s="27"/>
      <c r="AW50" s="103"/>
    </row>
    <row r="51" spans="1:49" ht="14.25" x14ac:dyDescent="0.2">
      <c r="A51" s="40" t="str">
        <f>StudentInfo[[#This Row],[Student Full Name]]</f>
        <v xml:space="preserve"> </v>
      </c>
      <c r="B51" s="27"/>
      <c r="C51" s="27"/>
      <c r="D51" s="27"/>
      <c r="E51" s="27"/>
      <c r="F51" s="27"/>
      <c r="G51" s="27"/>
      <c r="H51" s="101"/>
      <c r="I51" s="103"/>
      <c r="J51" s="28"/>
      <c r="K51" s="27"/>
      <c r="L51" s="27"/>
      <c r="M51" s="27"/>
      <c r="N51" s="27"/>
      <c r="O51" s="27"/>
      <c r="P51" s="27"/>
      <c r="Q51" s="103"/>
      <c r="R51" s="27"/>
      <c r="S51" s="27"/>
      <c r="T51" s="27"/>
      <c r="U51" s="27"/>
      <c r="V51" s="27"/>
      <c r="W51" s="27"/>
      <c r="X51" s="27"/>
      <c r="Y51" s="103"/>
      <c r="Z51" s="27"/>
      <c r="AA51" s="27"/>
      <c r="AB51" s="27"/>
      <c r="AC51" s="27"/>
      <c r="AD51" s="27"/>
      <c r="AE51" s="27"/>
      <c r="AF51" s="27"/>
      <c r="AG51" s="103"/>
      <c r="AH51" s="27"/>
      <c r="AI51" s="27"/>
      <c r="AJ51" s="27"/>
      <c r="AK51" s="27"/>
      <c r="AL51" s="27"/>
      <c r="AM51" s="27"/>
      <c r="AN51" s="27"/>
      <c r="AO51" s="103"/>
      <c r="AP51" s="27"/>
      <c r="AQ51" s="27"/>
      <c r="AR51" s="27"/>
      <c r="AS51" s="27"/>
      <c r="AT51" s="27"/>
      <c r="AU51" s="27"/>
      <c r="AV51" s="27"/>
      <c r="AW51" s="103"/>
    </row>
    <row r="52" spans="1:49" ht="14.25" x14ac:dyDescent="0.2">
      <c r="A52" s="40" t="str">
        <f>StudentInfo[[#This Row],[Student Full Name]]</f>
        <v xml:space="preserve"> </v>
      </c>
      <c r="B52" s="27"/>
      <c r="C52" s="27"/>
      <c r="D52" s="27"/>
      <c r="E52" s="27"/>
      <c r="F52" s="27"/>
      <c r="G52" s="27"/>
      <c r="H52" s="101"/>
      <c r="I52" s="103"/>
      <c r="J52" s="28"/>
      <c r="K52" s="27"/>
      <c r="L52" s="27"/>
      <c r="M52" s="27"/>
      <c r="N52" s="27"/>
      <c r="O52" s="27"/>
      <c r="P52" s="27"/>
      <c r="Q52" s="103"/>
      <c r="R52" s="27"/>
      <c r="S52" s="27"/>
      <c r="T52" s="27"/>
      <c r="U52" s="27"/>
      <c r="V52" s="27"/>
      <c r="W52" s="27"/>
      <c r="X52" s="27"/>
      <c r="Y52" s="103"/>
      <c r="Z52" s="27"/>
      <c r="AA52" s="27"/>
      <c r="AB52" s="27"/>
      <c r="AC52" s="27"/>
      <c r="AD52" s="27"/>
      <c r="AE52" s="27"/>
      <c r="AF52" s="27"/>
      <c r="AG52" s="103"/>
      <c r="AH52" s="27"/>
      <c r="AI52" s="27"/>
      <c r="AJ52" s="27"/>
      <c r="AK52" s="27"/>
      <c r="AL52" s="27"/>
      <c r="AM52" s="27"/>
      <c r="AN52" s="27"/>
      <c r="AO52" s="103"/>
      <c r="AP52" s="27"/>
      <c r="AQ52" s="27"/>
      <c r="AR52" s="27"/>
      <c r="AS52" s="27"/>
      <c r="AT52" s="27"/>
      <c r="AU52" s="27"/>
      <c r="AV52" s="27"/>
      <c r="AW52" s="103"/>
    </row>
    <row r="53" spans="1:49" ht="14.25" x14ac:dyDescent="0.2">
      <c r="A53" s="40" t="str">
        <f>StudentInfo[[#This Row],[Student Full Name]]</f>
        <v xml:space="preserve"> </v>
      </c>
      <c r="B53" s="27"/>
      <c r="C53" s="27"/>
      <c r="D53" s="27"/>
      <c r="E53" s="27"/>
      <c r="F53" s="27"/>
      <c r="G53" s="27"/>
      <c r="H53" s="101"/>
      <c r="I53" s="103"/>
      <c r="J53" s="28"/>
      <c r="K53" s="27"/>
      <c r="L53" s="27"/>
      <c r="M53" s="27"/>
      <c r="N53" s="27"/>
      <c r="O53" s="27"/>
      <c r="P53" s="27"/>
      <c r="Q53" s="103"/>
      <c r="R53" s="27"/>
      <c r="S53" s="27"/>
      <c r="T53" s="27"/>
      <c r="U53" s="27"/>
      <c r="V53" s="27"/>
      <c r="W53" s="27"/>
      <c r="X53" s="27"/>
      <c r="Y53" s="103"/>
      <c r="Z53" s="27"/>
      <c r="AA53" s="27"/>
      <c r="AB53" s="27"/>
      <c r="AC53" s="27"/>
      <c r="AD53" s="27"/>
      <c r="AE53" s="27"/>
      <c r="AF53" s="27"/>
      <c r="AG53" s="103"/>
      <c r="AH53" s="27"/>
      <c r="AI53" s="27"/>
      <c r="AJ53" s="27"/>
      <c r="AK53" s="27"/>
      <c r="AL53" s="27"/>
      <c r="AM53" s="27"/>
      <c r="AN53" s="27"/>
      <c r="AO53" s="103"/>
      <c r="AP53" s="27"/>
      <c r="AQ53" s="27"/>
      <c r="AR53" s="27"/>
      <c r="AS53" s="27"/>
      <c r="AT53" s="27"/>
      <c r="AU53" s="27"/>
      <c r="AV53" s="27"/>
      <c r="AW53" s="103"/>
    </row>
    <row r="54" spans="1:49" ht="14.25" x14ac:dyDescent="0.2">
      <c r="A54" s="40" t="str">
        <f>StudentInfo[[#This Row],[Student Full Name]]</f>
        <v xml:space="preserve"> </v>
      </c>
      <c r="B54" s="27"/>
      <c r="C54" s="27"/>
      <c r="D54" s="27"/>
      <c r="E54" s="27"/>
      <c r="F54" s="27"/>
      <c r="G54" s="27"/>
      <c r="H54" s="101"/>
      <c r="I54" s="103"/>
      <c r="J54" s="28"/>
      <c r="K54" s="27"/>
      <c r="L54" s="27"/>
      <c r="M54" s="27"/>
      <c r="N54" s="27"/>
      <c r="O54" s="27"/>
      <c r="P54" s="27"/>
      <c r="Q54" s="103"/>
      <c r="R54" s="27"/>
      <c r="S54" s="27"/>
      <c r="T54" s="27"/>
      <c r="U54" s="27"/>
      <c r="V54" s="27"/>
      <c r="W54" s="27"/>
      <c r="X54" s="27"/>
      <c r="Y54" s="103"/>
      <c r="Z54" s="27"/>
      <c r="AA54" s="27"/>
      <c r="AB54" s="27"/>
      <c r="AC54" s="27"/>
      <c r="AD54" s="27"/>
      <c r="AE54" s="27"/>
      <c r="AF54" s="27"/>
      <c r="AG54" s="103"/>
      <c r="AH54" s="27"/>
      <c r="AI54" s="27"/>
      <c r="AJ54" s="27"/>
      <c r="AK54" s="27"/>
      <c r="AL54" s="27"/>
      <c r="AM54" s="27"/>
      <c r="AN54" s="27"/>
      <c r="AO54" s="103"/>
      <c r="AP54" s="27"/>
      <c r="AQ54" s="27"/>
      <c r="AR54" s="27"/>
      <c r="AS54" s="27"/>
      <c r="AT54" s="27"/>
      <c r="AU54" s="27"/>
      <c r="AV54" s="27"/>
      <c r="AW54" s="103"/>
    </row>
    <row r="55" spans="1:49" ht="14.25" x14ac:dyDescent="0.2">
      <c r="A55" s="40" t="str">
        <f>StudentInfo[[#This Row],[Student Full Name]]</f>
        <v xml:space="preserve"> </v>
      </c>
      <c r="B55" s="27"/>
      <c r="C55" s="27"/>
      <c r="D55" s="27"/>
      <c r="E55" s="27"/>
      <c r="F55" s="27"/>
      <c r="G55" s="27"/>
      <c r="H55" s="101"/>
      <c r="I55" s="103"/>
      <c r="J55" s="28"/>
      <c r="K55" s="27"/>
      <c r="L55" s="27"/>
      <c r="M55" s="27"/>
      <c r="N55" s="27"/>
      <c r="O55" s="27"/>
      <c r="P55" s="27"/>
      <c r="Q55" s="103"/>
      <c r="R55" s="27"/>
      <c r="S55" s="27"/>
      <c r="T55" s="27"/>
      <c r="U55" s="27"/>
      <c r="V55" s="27"/>
      <c r="W55" s="27"/>
      <c r="X55" s="27"/>
      <c r="Y55" s="103"/>
      <c r="Z55" s="27"/>
      <c r="AA55" s="27"/>
      <c r="AB55" s="27"/>
      <c r="AC55" s="27"/>
      <c r="AD55" s="27"/>
      <c r="AE55" s="27"/>
      <c r="AF55" s="27"/>
      <c r="AG55" s="103"/>
      <c r="AH55" s="27"/>
      <c r="AI55" s="27"/>
      <c r="AJ55" s="27"/>
      <c r="AK55" s="27"/>
      <c r="AL55" s="27"/>
      <c r="AM55" s="27"/>
      <c r="AN55" s="27"/>
      <c r="AO55" s="103"/>
      <c r="AP55" s="27"/>
      <c r="AQ55" s="27"/>
      <c r="AR55" s="27"/>
      <c r="AS55" s="27"/>
      <c r="AT55" s="27"/>
      <c r="AU55" s="27"/>
      <c r="AV55" s="27"/>
      <c r="AW55" s="103"/>
    </row>
    <row r="56" spans="1:49" ht="14.25" x14ac:dyDescent="0.2">
      <c r="A56" s="40" t="str">
        <f>StudentInfo[[#This Row],[Student Full Name]]</f>
        <v xml:space="preserve"> </v>
      </c>
      <c r="B56" s="27"/>
      <c r="C56" s="27"/>
      <c r="D56" s="27"/>
      <c r="E56" s="27"/>
      <c r="F56" s="27"/>
      <c r="G56" s="27"/>
      <c r="H56" s="101"/>
      <c r="I56" s="103"/>
      <c r="J56" s="28"/>
      <c r="K56" s="27"/>
      <c r="L56" s="27"/>
      <c r="M56" s="27"/>
      <c r="N56" s="27"/>
      <c r="O56" s="27"/>
      <c r="P56" s="27"/>
      <c r="Q56" s="103"/>
      <c r="R56" s="27"/>
      <c r="S56" s="27"/>
      <c r="T56" s="27"/>
      <c r="U56" s="27"/>
      <c r="V56" s="27"/>
      <c r="W56" s="27"/>
      <c r="X56" s="27"/>
      <c r="Y56" s="103"/>
      <c r="Z56" s="27"/>
      <c r="AA56" s="27"/>
      <c r="AB56" s="27"/>
      <c r="AC56" s="27"/>
      <c r="AD56" s="27"/>
      <c r="AE56" s="27"/>
      <c r="AF56" s="27"/>
      <c r="AG56" s="103"/>
      <c r="AH56" s="27"/>
      <c r="AI56" s="27"/>
      <c r="AJ56" s="27"/>
      <c r="AK56" s="27"/>
      <c r="AL56" s="27"/>
      <c r="AM56" s="27"/>
      <c r="AN56" s="27"/>
      <c r="AO56" s="103"/>
      <c r="AP56" s="27"/>
      <c r="AQ56" s="27"/>
      <c r="AR56" s="27"/>
      <c r="AS56" s="27"/>
      <c r="AT56" s="27"/>
      <c r="AU56" s="27"/>
      <c r="AV56" s="27"/>
      <c r="AW56" s="103"/>
    </row>
    <row r="57" spans="1:49" ht="14.25" x14ac:dyDescent="0.2">
      <c r="A57" s="40" t="str">
        <f>StudentInfo[[#This Row],[Student Full Name]]</f>
        <v xml:space="preserve"> </v>
      </c>
      <c r="B57" s="27"/>
      <c r="C57" s="27"/>
      <c r="D57" s="27"/>
      <c r="E57" s="27"/>
      <c r="F57" s="27"/>
      <c r="G57" s="27"/>
      <c r="H57" s="101"/>
      <c r="I57" s="103"/>
      <c r="J57" s="28"/>
      <c r="K57" s="27"/>
      <c r="L57" s="27"/>
      <c r="M57" s="27"/>
      <c r="N57" s="27"/>
      <c r="O57" s="27"/>
      <c r="P57" s="27"/>
      <c r="Q57" s="103"/>
      <c r="R57" s="27"/>
      <c r="S57" s="27"/>
      <c r="T57" s="27"/>
      <c r="U57" s="27"/>
      <c r="V57" s="27"/>
      <c r="W57" s="27"/>
      <c r="X57" s="27"/>
      <c r="Y57" s="103"/>
      <c r="Z57" s="27"/>
      <c r="AA57" s="27"/>
      <c r="AB57" s="27"/>
      <c r="AC57" s="27"/>
      <c r="AD57" s="27"/>
      <c r="AE57" s="27"/>
      <c r="AF57" s="27"/>
      <c r="AG57" s="103"/>
      <c r="AH57" s="27"/>
      <c r="AI57" s="27"/>
      <c r="AJ57" s="27"/>
      <c r="AK57" s="27"/>
      <c r="AL57" s="27"/>
      <c r="AM57" s="27"/>
      <c r="AN57" s="27"/>
      <c r="AO57" s="103"/>
      <c r="AP57" s="27"/>
      <c r="AQ57" s="27"/>
      <c r="AR57" s="27"/>
      <c r="AS57" s="27"/>
      <c r="AT57" s="27"/>
      <c r="AU57" s="27"/>
      <c r="AV57" s="27"/>
      <c r="AW57" s="103"/>
    </row>
    <row r="58" spans="1:49" ht="14.25" x14ac:dyDescent="0.2">
      <c r="A58" s="40" t="str">
        <f>StudentInfo[[#This Row],[Student Full Name]]</f>
        <v xml:space="preserve"> </v>
      </c>
      <c r="B58" s="27"/>
      <c r="C58" s="27"/>
      <c r="D58" s="27"/>
      <c r="E58" s="27"/>
      <c r="F58" s="27"/>
      <c r="G58" s="27"/>
      <c r="H58" s="101"/>
      <c r="I58" s="103"/>
      <c r="J58" s="28"/>
      <c r="K58" s="27"/>
      <c r="L58" s="27"/>
      <c r="M58" s="27"/>
      <c r="N58" s="27"/>
      <c r="O58" s="27"/>
      <c r="P58" s="27"/>
      <c r="Q58" s="103"/>
      <c r="R58" s="27"/>
      <c r="S58" s="27"/>
      <c r="T58" s="27"/>
      <c r="U58" s="27"/>
      <c r="V58" s="27"/>
      <c r="W58" s="27"/>
      <c r="X58" s="27"/>
      <c r="Y58" s="103"/>
      <c r="Z58" s="27"/>
      <c r="AA58" s="27"/>
      <c r="AB58" s="27"/>
      <c r="AC58" s="27"/>
      <c r="AD58" s="27"/>
      <c r="AE58" s="27"/>
      <c r="AF58" s="27"/>
      <c r="AG58" s="103"/>
      <c r="AH58" s="27"/>
      <c r="AI58" s="27"/>
      <c r="AJ58" s="27"/>
      <c r="AK58" s="27"/>
      <c r="AL58" s="27"/>
      <c r="AM58" s="27"/>
      <c r="AN58" s="27"/>
      <c r="AO58" s="103"/>
      <c r="AP58" s="27"/>
      <c r="AQ58" s="27"/>
      <c r="AR58" s="27"/>
      <c r="AS58" s="27"/>
      <c r="AT58" s="27"/>
      <c r="AU58" s="27"/>
      <c r="AV58" s="27"/>
      <c r="AW58" s="103"/>
    </row>
    <row r="59" spans="1:49" ht="14.25" x14ac:dyDescent="0.2">
      <c r="A59" s="40" t="str">
        <f>StudentInfo[[#This Row],[Student Full Name]]</f>
        <v xml:space="preserve"> </v>
      </c>
      <c r="B59" s="27"/>
      <c r="C59" s="27"/>
      <c r="D59" s="27"/>
      <c r="E59" s="27"/>
      <c r="F59" s="27"/>
      <c r="G59" s="27"/>
      <c r="H59" s="101"/>
      <c r="I59" s="103"/>
      <c r="J59" s="28"/>
      <c r="K59" s="27"/>
      <c r="L59" s="27"/>
      <c r="M59" s="27"/>
      <c r="N59" s="27"/>
      <c r="O59" s="27"/>
      <c r="P59" s="27"/>
      <c r="Q59" s="103"/>
      <c r="R59" s="27"/>
      <c r="S59" s="27"/>
      <c r="T59" s="27"/>
      <c r="U59" s="27"/>
      <c r="V59" s="27"/>
      <c r="W59" s="27"/>
      <c r="X59" s="27"/>
      <c r="Y59" s="103"/>
      <c r="Z59" s="27"/>
      <c r="AA59" s="27"/>
      <c r="AB59" s="27"/>
      <c r="AC59" s="27"/>
      <c r="AD59" s="27"/>
      <c r="AE59" s="27"/>
      <c r="AF59" s="27"/>
      <c r="AG59" s="103"/>
      <c r="AH59" s="27"/>
      <c r="AI59" s="27"/>
      <c r="AJ59" s="27"/>
      <c r="AK59" s="27"/>
      <c r="AL59" s="27"/>
      <c r="AM59" s="27"/>
      <c r="AN59" s="27"/>
      <c r="AO59" s="103"/>
      <c r="AP59" s="27"/>
      <c r="AQ59" s="27"/>
      <c r="AR59" s="27"/>
      <c r="AS59" s="27"/>
      <c r="AT59" s="27"/>
      <c r="AU59" s="27"/>
      <c r="AV59" s="27"/>
      <c r="AW59" s="103"/>
    </row>
    <row r="60" spans="1:49" ht="14.25" x14ac:dyDescent="0.2">
      <c r="A60" s="40" t="str">
        <f>StudentInfo[[#This Row],[Student Full Name]]</f>
        <v xml:space="preserve"> </v>
      </c>
      <c r="B60" s="27"/>
      <c r="C60" s="27"/>
      <c r="D60" s="27"/>
      <c r="E60" s="27"/>
      <c r="F60" s="27"/>
      <c r="G60" s="27"/>
      <c r="H60" s="101"/>
      <c r="I60" s="103"/>
      <c r="J60" s="28"/>
      <c r="K60" s="27"/>
      <c r="L60" s="27"/>
      <c r="M60" s="27"/>
      <c r="N60" s="27"/>
      <c r="O60" s="27"/>
      <c r="P60" s="27"/>
      <c r="Q60" s="103"/>
      <c r="R60" s="27"/>
      <c r="S60" s="27"/>
      <c r="T60" s="27"/>
      <c r="U60" s="27"/>
      <c r="V60" s="27"/>
      <c r="W60" s="27"/>
      <c r="X60" s="27"/>
      <c r="Y60" s="103"/>
      <c r="Z60" s="27"/>
      <c r="AA60" s="27"/>
      <c r="AB60" s="27"/>
      <c r="AC60" s="27"/>
      <c r="AD60" s="27"/>
      <c r="AE60" s="27"/>
      <c r="AF60" s="27"/>
      <c r="AG60" s="103"/>
      <c r="AH60" s="27"/>
      <c r="AI60" s="27"/>
      <c r="AJ60" s="27"/>
      <c r="AK60" s="27"/>
      <c r="AL60" s="27"/>
      <c r="AM60" s="27"/>
      <c r="AN60" s="27"/>
      <c r="AO60" s="103"/>
      <c r="AP60" s="27"/>
      <c r="AQ60" s="27"/>
      <c r="AR60" s="27"/>
      <c r="AS60" s="27"/>
      <c r="AT60" s="27"/>
      <c r="AU60" s="27"/>
      <c r="AV60" s="27"/>
      <c r="AW60" s="103"/>
    </row>
    <row r="61" spans="1:49" ht="14.25" x14ac:dyDescent="0.2">
      <c r="A61" s="40" t="str">
        <f>StudentInfo[[#This Row],[Student Full Name]]</f>
        <v xml:space="preserve"> </v>
      </c>
      <c r="B61" s="27"/>
      <c r="C61" s="27"/>
      <c r="D61" s="27"/>
      <c r="E61" s="27"/>
      <c r="F61" s="27"/>
      <c r="G61" s="27"/>
      <c r="H61" s="101"/>
      <c r="I61" s="103"/>
      <c r="J61" s="28"/>
      <c r="K61" s="27"/>
      <c r="L61" s="27"/>
      <c r="M61" s="27"/>
      <c r="N61" s="27"/>
      <c r="O61" s="27"/>
      <c r="P61" s="27"/>
      <c r="Q61" s="103"/>
      <c r="R61" s="27"/>
      <c r="S61" s="27"/>
      <c r="T61" s="27"/>
      <c r="U61" s="27"/>
      <c r="V61" s="27"/>
      <c r="W61" s="27"/>
      <c r="X61" s="27"/>
      <c r="Y61" s="103"/>
      <c r="Z61" s="27"/>
      <c r="AA61" s="27"/>
      <c r="AB61" s="27"/>
      <c r="AC61" s="27"/>
      <c r="AD61" s="27"/>
      <c r="AE61" s="27"/>
      <c r="AF61" s="27"/>
      <c r="AG61" s="103"/>
      <c r="AH61" s="27"/>
      <c r="AI61" s="27"/>
      <c r="AJ61" s="27"/>
      <c r="AK61" s="27"/>
      <c r="AL61" s="27"/>
      <c r="AM61" s="27"/>
      <c r="AN61" s="27"/>
      <c r="AO61" s="103"/>
      <c r="AP61" s="27"/>
      <c r="AQ61" s="27"/>
      <c r="AR61" s="27"/>
      <c r="AS61" s="27"/>
      <c r="AT61" s="27"/>
      <c r="AU61" s="27"/>
      <c r="AV61" s="27"/>
      <c r="AW61" s="103"/>
    </row>
    <row r="62" spans="1:49" ht="14.25" x14ac:dyDescent="0.2">
      <c r="A62" s="40" t="str">
        <f>StudentInfo[[#This Row],[Student Full Name]]</f>
        <v xml:space="preserve"> </v>
      </c>
      <c r="B62" s="27"/>
      <c r="C62" s="27"/>
      <c r="D62" s="27"/>
      <c r="E62" s="27"/>
      <c r="F62" s="27"/>
      <c r="G62" s="27"/>
      <c r="H62" s="101"/>
      <c r="I62" s="103"/>
      <c r="J62" s="28"/>
      <c r="K62" s="27"/>
      <c r="L62" s="27"/>
      <c r="M62" s="27"/>
      <c r="N62" s="27"/>
      <c r="O62" s="27"/>
      <c r="P62" s="27"/>
      <c r="Q62" s="103"/>
      <c r="R62" s="27"/>
      <c r="S62" s="27"/>
      <c r="T62" s="27"/>
      <c r="U62" s="27"/>
      <c r="V62" s="27"/>
      <c r="W62" s="27"/>
      <c r="X62" s="27"/>
      <c r="Y62" s="103"/>
      <c r="Z62" s="27"/>
      <c r="AA62" s="27"/>
      <c r="AB62" s="27"/>
      <c r="AC62" s="27"/>
      <c r="AD62" s="27"/>
      <c r="AE62" s="27"/>
      <c r="AF62" s="27"/>
      <c r="AG62" s="103"/>
      <c r="AH62" s="27"/>
      <c r="AI62" s="27"/>
      <c r="AJ62" s="27"/>
      <c r="AK62" s="27"/>
      <c r="AL62" s="27"/>
      <c r="AM62" s="27"/>
      <c r="AN62" s="27"/>
      <c r="AO62" s="103"/>
      <c r="AP62" s="27"/>
      <c r="AQ62" s="27"/>
      <c r="AR62" s="27"/>
      <c r="AS62" s="27"/>
      <c r="AT62" s="27"/>
      <c r="AU62" s="27"/>
      <c r="AV62" s="27"/>
      <c r="AW62" s="103"/>
    </row>
    <row r="63" spans="1:49" ht="14.25" x14ac:dyDescent="0.2">
      <c r="A63" s="40" t="str">
        <f>StudentInfo[[#This Row],[Student Full Name]]</f>
        <v xml:space="preserve"> </v>
      </c>
      <c r="B63" s="27"/>
      <c r="C63" s="27"/>
      <c r="D63" s="27"/>
      <c r="E63" s="27"/>
      <c r="F63" s="27"/>
      <c r="G63" s="27"/>
      <c r="H63" s="101"/>
      <c r="I63" s="103"/>
      <c r="J63" s="28"/>
      <c r="K63" s="27"/>
      <c r="L63" s="27"/>
      <c r="M63" s="27"/>
      <c r="N63" s="27"/>
      <c r="O63" s="27"/>
      <c r="P63" s="27"/>
      <c r="Q63" s="103"/>
      <c r="R63" s="27"/>
      <c r="S63" s="27"/>
      <c r="T63" s="27"/>
      <c r="U63" s="27"/>
      <c r="V63" s="27"/>
      <c r="W63" s="27"/>
      <c r="X63" s="27"/>
      <c r="Y63" s="103"/>
      <c r="Z63" s="27"/>
      <c r="AA63" s="27"/>
      <c r="AB63" s="27"/>
      <c r="AC63" s="27"/>
      <c r="AD63" s="27"/>
      <c r="AE63" s="27"/>
      <c r="AF63" s="27"/>
      <c r="AG63" s="103"/>
      <c r="AH63" s="27"/>
      <c r="AI63" s="27"/>
      <c r="AJ63" s="27"/>
      <c r="AK63" s="27"/>
      <c r="AL63" s="27"/>
      <c r="AM63" s="27"/>
      <c r="AN63" s="27"/>
      <c r="AO63" s="103"/>
      <c r="AP63" s="27"/>
      <c r="AQ63" s="27"/>
      <c r="AR63" s="27"/>
      <c r="AS63" s="27"/>
      <c r="AT63" s="27"/>
      <c r="AU63" s="27"/>
      <c r="AV63" s="27"/>
      <c r="AW63" s="103"/>
    </row>
    <row r="64" spans="1:49" ht="14.25" x14ac:dyDescent="0.2">
      <c r="A64" s="40" t="str">
        <f>StudentInfo[[#This Row],[Student Full Name]]</f>
        <v xml:space="preserve"> </v>
      </c>
      <c r="B64" s="27"/>
      <c r="C64" s="27"/>
      <c r="D64" s="27"/>
      <c r="E64" s="27"/>
      <c r="F64" s="27"/>
      <c r="G64" s="27"/>
      <c r="H64" s="101"/>
      <c r="I64" s="103"/>
      <c r="J64" s="28"/>
      <c r="K64" s="27"/>
      <c r="L64" s="27"/>
      <c r="M64" s="27"/>
      <c r="N64" s="27"/>
      <c r="O64" s="27"/>
      <c r="P64" s="27"/>
      <c r="Q64" s="103"/>
      <c r="R64" s="27"/>
      <c r="S64" s="27"/>
      <c r="T64" s="27"/>
      <c r="U64" s="27"/>
      <c r="V64" s="27"/>
      <c r="W64" s="27"/>
      <c r="X64" s="27"/>
      <c r="Y64" s="103"/>
      <c r="Z64" s="27"/>
      <c r="AA64" s="27"/>
      <c r="AB64" s="27"/>
      <c r="AC64" s="27"/>
      <c r="AD64" s="27"/>
      <c r="AE64" s="27"/>
      <c r="AF64" s="27"/>
      <c r="AG64" s="103"/>
      <c r="AH64" s="27"/>
      <c r="AI64" s="27"/>
      <c r="AJ64" s="27"/>
      <c r="AK64" s="27"/>
      <c r="AL64" s="27"/>
      <c r="AM64" s="27"/>
      <c r="AN64" s="27"/>
      <c r="AO64" s="103"/>
      <c r="AP64" s="27"/>
      <c r="AQ64" s="27"/>
      <c r="AR64" s="27"/>
      <c r="AS64" s="27"/>
      <c r="AT64" s="27"/>
      <c r="AU64" s="27"/>
      <c r="AV64" s="27"/>
      <c r="AW64" s="103"/>
    </row>
    <row r="65" spans="1:49" ht="14.25" x14ac:dyDescent="0.2">
      <c r="A65" s="40" t="str">
        <f>StudentInfo[[#This Row],[Student Full Name]]</f>
        <v xml:space="preserve"> </v>
      </c>
      <c r="B65" s="27"/>
      <c r="C65" s="27"/>
      <c r="D65" s="27"/>
      <c r="E65" s="27"/>
      <c r="F65" s="27"/>
      <c r="G65" s="27"/>
      <c r="H65" s="101"/>
      <c r="I65" s="103"/>
      <c r="J65" s="28"/>
      <c r="K65" s="27"/>
      <c r="L65" s="27"/>
      <c r="M65" s="27"/>
      <c r="N65" s="27"/>
      <c r="O65" s="27"/>
      <c r="P65" s="27"/>
      <c r="Q65" s="103"/>
      <c r="R65" s="27"/>
      <c r="S65" s="27"/>
      <c r="T65" s="27"/>
      <c r="U65" s="27"/>
      <c r="V65" s="27"/>
      <c r="W65" s="27"/>
      <c r="X65" s="27"/>
      <c r="Y65" s="103"/>
      <c r="Z65" s="27"/>
      <c r="AA65" s="27"/>
      <c r="AB65" s="27"/>
      <c r="AC65" s="27"/>
      <c r="AD65" s="27"/>
      <c r="AE65" s="27"/>
      <c r="AF65" s="27"/>
      <c r="AG65" s="103"/>
      <c r="AH65" s="27"/>
      <c r="AI65" s="27"/>
      <c r="AJ65" s="27"/>
      <c r="AK65" s="27"/>
      <c r="AL65" s="27"/>
      <c r="AM65" s="27"/>
      <c r="AN65" s="27"/>
      <c r="AO65" s="103"/>
      <c r="AP65" s="27"/>
      <c r="AQ65" s="27"/>
      <c r="AR65" s="27"/>
      <c r="AS65" s="27"/>
      <c r="AT65" s="27"/>
      <c r="AU65" s="27"/>
      <c r="AV65" s="27"/>
      <c r="AW65" s="103"/>
    </row>
    <row r="66" spans="1:49" ht="14.25" x14ac:dyDescent="0.2">
      <c r="A66" s="40" t="str">
        <f>StudentInfo[[#This Row],[Student Full Name]]</f>
        <v xml:space="preserve"> </v>
      </c>
      <c r="B66" s="27"/>
      <c r="C66" s="27"/>
      <c r="D66" s="27"/>
      <c r="E66" s="27"/>
      <c r="F66" s="27"/>
      <c r="G66" s="27"/>
      <c r="H66" s="101"/>
      <c r="I66" s="103"/>
      <c r="J66" s="28"/>
      <c r="K66" s="27"/>
      <c r="L66" s="27"/>
      <c r="M66" s="27"/>
      <c r="N66" s="27"/>
      <c r="O66" s="27"/>
      <c r="P66" s="27"/>
      <c r="Q66" s="103"/>
      <c r="R66" s="27"/>
      <c r="S66" s="27"/>
      <c r="T66" s="27"/>
      <c r="U66" s="27"/>
      <c r="V66" s="27"/>
      <c r="W66" s="27"/>
      <c r="X66" s="27"/>
      <c r="Y66" s="103"/>
      <c r="Z66" s="27"/>
      <c r="AA66" s="27"/>
      <c r="AB66" s="27"/>
      <c r="AC66" s="27"/>
      <c r="AD66" s="27"/>
      <c r="AE66" s="27"/>
      <c r="AF66" s="27"/>
      <c r="AG66" s="103"/>
      <c r="AH66" s="27"/>
      <c r="AI66" s="27"/>
      <c r="AJ66" s="27"/>
      <c r="AK66" s="27"/>
      <c r="AL66" s="27"/>
      <c r="AM66" s="27"/>
      <c r="AN66" s="27"/>
      <c r="AO66" s="103"/>
      <c r="AP66" s="27"/>
      <c r="AQ66" s="27"/>
      <c r="AR66" s="27"/>
      <c r="AS66" s="27"/>
      <c r="AT66" s="27"/>
      <c r="AU66" s="27"/>
      <c r="AV66" s="27"/>
      <c r="AW66" s="103"/>
    </row>
    <row r="67" spans="1:49" ht="14.25" x14ac:dyDescent="0.2">
      <c r="A67" s="40" t="str">
        <f>StudentInfo[[#This Row],[Student Full Name]]</f>
        <v xml:space="preserve"> </v>
      </c>
      <c r="B67" s="27"/>
      <c r="C67" s="27"/>
      <c r="D67" s="27"/>
      <c r="E67" s="27"/>
      <c r="F67" s="27"/>
      <c r="G67" s="27"/>
      <c r="H67" s="101"/>
      <c r="I67" s="103"/>
      <c r="J67" s="28"/>
      <c r="K67" s="27"/>
      <c r="L67" s="27"/>
      <c r="M67" s="27"/>
      <c r="N67" s="27"/>
      <c r="O67" s="27"/>
      <c r="P67" s="27"/>
      <c r="Q67" s="103"/>
      <c r="R67" s="27"/>
      <c r="S67" s="27"/>
      <c r="T67" s="27"/>
      <c r="U67" s="27"/>
      <c r="V67" s="27"/>
      <c r="W67" s="27"/>
      <c r="X67" s="27"/>
      <c r="Y67" s="103"/>
      <c r="Z67" s="27"/>
      <c r="AA67" s="27"/>
      <c r="AB67" s="27"/>
      <c r="AC67" s="27"/>
      <c r="AD67" s="27"/>
      <c r="AE67" s="27"/>
      <c r="AF67" s="27"/>
      <c r="AG67" s="103"/>
      <c r="AH67" s="27"/>
      <c r="AI67" s="27"/>
      <c r="AJ67" s="27"/>
      <c r="AK67" s="27"/>
      <c r="AL67" s="27"/>
      <c r="AM67" s="27"/>
      <c r="AN67" s="27"/>
      <c r="AO67" s="103"/>
      <c r="AP67" s="27"/>
      <c r="AQ67" s="27"/>
      <c r="AR67" s="27"/>
      <c r="AS67" s="27"/>
      <c r="AT67" s="27"/>
      <c r="AU67" s="27"/>
      <c r="AV67" s="27"/>
      <c r="AW67" s="103"/>
    </row>
    <row r="68" spans="1:49" ht="14.25" x14ac:dyDescent="0.2">
      <c r="A68" s="40" t="str">
        <f>StudentInfo[[#This Row],[Student Full Name]]</f>
        <v xml:space="preserve"> </v>
      </c>
      <c r="B68" s="27"/>
      <c r="C68" s="27"/>
      <c r="D68" s="27"/>
      <c r="E68" s="27"/>
      <c r="F68" s="27"/>
      <c r="G68" s="27"/>
      <c r="H68" s="101"/>
      <c r="I68" s="103"/>
      <c r="J68" s="28"/>
      <c r="K68" s="27"/>
      <c r="L68" s="27"/>
      <c r="M68" s="27"/>
      <c r="N68" s="27"/>
      <c r="O68" s="27"/>
      <c r="P68" s="27"/>
      <c r="Q68" s="103"/>
      <c r="R68" s="27"/>
      <c r="S68" s="27"/>
      <c r="T68" s="27"/>
      <c r="U68" s="27"/>
      <c r="V68" s="27"/>
      <c r="W68" s="27"/>
      <c r="X68" s="27"/>
      <c r="Y68" s="103"/>
      <c r="Z68" s="27"/>
      <c r="AA68" s="27"/>
      <c r="AB68" s="27"/>
      <c r="AC68" s="27"/>
      <c r="AD68" s="27"/>
      <c r="AE68" s="27"/>
      <c r="AF68" s="27"/>
      <c r="AG68" s="103"/>
      <c r="AH68" s="27"/>
      <c r="AI68" s="27"/>
      <c r="AJ68" s="27"/>
      <c r="AK68" s="27"/>
      <c r="AL68" s="27"/>
      <c r="AM68" s="27"/>
      <c r="AN68" s="27"/>
      <c r="AO68" s="103"/>
      <c r="AP68" s="27"/>
      <c r="AQ68" s="27"/>
      <c r="AR68" s="27"/>
      <c r="AS68" s="27"/>
      <c r="AT68" s="27"/>
      <c r="AU68" s="27"/>
      <c r="AV68" s="27"/>
      <c r="AW68" s="103"/>
    </row>
    <row r="69" spans="1:49" ht="14.25" x14ac:dyDescent="0.2">
      <c r="A69" s="40" t="str">
        <f>StudentInfo[[#This Row],[Student Full Name]]</f>
        <v xml:space="preserve"> </v>
      </c>
      <c r="B69" s="27"/>
      <c r="C69" s="27"/>
      <c r="D69" s="27"/>
      <c r="E69" s="27"/>
      <c r="F69" s="27"/>
      <c r="G69" s="27"/>
      <c r="H69" s="101"/>
      <c r="I69" s="103"/>
      <c r="J69" s="28"/>
      <c r="K69" s="27"/>
      <c r="L69" s="27"/>
      <c r="M69" s="27"/>
      <c r="N69" s="27"/>
      <c r="O69" s="27"/>
      <c r="P69" s="27"/>
      <c r="Q69" s="103"/>
      <c r="R69" s="27"/>
      <c r="S69" s="27"/>
      <c r="T69" s="27"/>
      <c r="U69" s="27"/>
      <c r="V69" s="27"/>
      <c r="W69" s="27"/>
      <c r="X69" s="27"/>
      <c r="Y69" s="103"/>
      <c r="Z69" s="27"/>
      <c r="AA69" s="27"/>
      <c r="AB69" s="27"/>
      <c r="AC69" s="27"/>
      <c r="AD69" s="27"/>
      <c r="AE69" s="27"/>
      <c r="AF69" s="27"/>
      <c r="AG69" s="103"/>
      <c r="AH69" s="27"/>
      <c r="AI69" s="27"/>
      <c r="AJ69" s="27"/>
      <c r="AK69" s="27"/>
      <c r="AL69" s="27"/>
      <c r="AM69" s="27"/>
      <c r="AN69" s="27"/>
      <c r="AO69" s="103"/>
      <c r="AP69" s="27"/>
      <c r="AQ69" s="27"/>
      <c r="AR69" s="27"/>
      <c r="AS69" s="27"/>
      <c r="AT69" s="27"/>
      <c r="AU69" s="27"/>
      <c r="AV69" s="27"/>
      <c r="AW69" s="103"/>
    </row>
    <row r="70" spans="1:49" ht="14.25" x14ac:dyDescent="0.2">
      <c r="A70" s="40" t="str">
        <f>StudentInfo[[#This Row],[Student Full Name]]</f>
        <v xml:space="preserve"> </v>
      </c>
      <c r="B70" s="27"/>
      <c r="C70" s="27"/>
      <c r="D70" s="27"/>
      <c r="E70" s="27"/>
      <c r="F70" s="27"/>
      <c r="G70" s="27"/>
      <c r="H70" s="101"/>
      <c r="I70" s="103"/>
      <c r="J70" s="28"/>
      <c r="K70" s="27"/>
      <c r="L70" s="27"/>
      <c r="M70" s="27"/>
      <c r="N70" s="27"/>
      <c r="O70" s="27"/>
      <c r="P70" s="27"/>
      <c r="Q70" s="103"/>
      <c r="R70" s="27"/>
      <c r="S70" s="27"/>
      <c r="T70" s="27"/>
      <c r="U70" s="27"/>
      <c r="V70" s="27"/>
      <c r="W70" s="27"/>
      <c r="X70" s="27"/>
      <c r="Y70" s="103"/>
      <c r="Z70" s="27"/>
      <c r="AA70" s="27"/>
      <c r="AB70" s="27"/>
      <c r="AC70" s="27"/>
      <c r="AD70" s="27"/>
      <c r="AE70" s="27"/>
      <c r="AF70" s="27"/>
      <c r="AG70" s="103"/>
      <c r="AH70" s="27"/>
      <c r="AI70" s="27"/>
      <c r="AJ70" s="27"/>
      <c r="AK70" s="27"/>
      <c r="AL70" s="27"/>
      <c r="AM70" s="27"/>
      <c r="AN70" s="27"/>
      <c r="AO70" s="103"/>
      <c r="AP70" s="27"/>
      <c r="AQ70" s="27"/>
      <c r="AR70" s="27"/>
      <c r="AS70" s="27"/>
      <c r="AT70" s="27"/>
      <c r="AU70" s="27"/>
      <c r="AV70" s="27"/>
      <c r="AW70" s="103"/>
    </row>
    <row r="71" spans="1:49" ht="14.25" x14ac:dyDescent="0.2">
      <c r="A71" s="40" t="str">
        <f>StudentInfo[[#This Row],[Student Full Name]]</f>
        <v xml:space="preserve"> </v>
      </c>
      <c r="B71" s="27"/>
      <c r="C71" s="27"/>
      <c r="D71" s="27"/>
      <c r="E71" s="27"/>
      <c r="F71" s="27"/>
      <c r="G71" s="27"/>
      <c r="H71" s="101"/>
      <c r="I71" s="103"/>
      <c r="J71" s="28"/>
      <c r="K71" s="27"/>
      <c r="L71" s="27"/>
      <c r="M71" s="27"/>
      <c r="N71" s="27"/>
      <c r="O71" s="27"/>
      <c r="P71" s="27"/>
      <c r="Q71" s="103"/>
      <c r="R71" s="27"/>
      <c r="S71" s="27"/>
      <c r="T71" s="27"/>
      <c r="U71" s="27"/>
      <c r="V71" s="27"/>
      <c r="W71" s="27"/>
      <c r="X71" s="27"/>
      <c r="Y71" s="103"/>
      <c r="Z71" s="27"/>
      <c r="AA71" s="27"/>
      <c r="AB71" s="27"/>
      <c r="AC71" s="27"/>
      <c r="AD71" s="27"/>
      <c r="AE71" s="27"/>
      <c r="AF71" s="27"/>
      <c r="AG71" s="103"/>
      <c r="AH71" s="27"/>
      <c r="AI71" s="27"/>
      <c r="AJ71" s="27"/>
      <c r="AK71" s="27"/>
      <c r="AL71" s="27"/>
      <c r="AM71" s="27"/>
      <c r="AN71" s="27"/>
      <c r="AO71" s="103"/>
      <c r="AP71" s="27"/>
      <c r="AQ71" s="27"/>
      <c r="AR71" s="27"/>
      <c r="AS71" s="27"/>
      <c r="AT71" s="27"/>
      <c r="AU71" s="27"/>
      <c r="AV71" s="27"/>
      <c r="AW71" s="103"/>
    </row>
    <row r="72" spans="1:49" ht="14.25" x14ac:dyDescent="0.2">
      <c r="A72" s="40" t="str">
        <f>StudentInfo[[#This Row],[Student Full Name]]</f>
        <v xml:space="preserve"> </v>
      </c>
      <c r="B72" s="27"/>
      <c r="C72" s="27"/>
      <c r="D72" s="27"/>
      <c r="E72" s="27"/>
      <c r="F72" s="27"/>
      <c r="G72" s="27"/>
      <c r="H72" s="101"/>
      <c r="I72" s="103"/>
      <c r="J72" s="28"/>
      <c r="K72" s="27"/>
      <c r="L72" s="27"/>
      <c r="M72" s="27"/>
      <c r="N72" s="27"/>
      <c r="O72" s="27"/>
      <c r="P72" s="27"/>
      <c r="Q72" s="103"/>
      <c r="R72" s="27"/>
      <c r="S72" s="27"/>
      <c r="T72" s="27"/>
      <c r="U72" s="27"/>
      <c r="V72" s="27"/>
      <c r="W72" s="27"/>
      <c r="X72" s="27"/>
      <c r="Y72" s="103"/>
      <c r="Z72" s="27"/>
      <c r="AA72" s="27"/>
      <c r="AB72" s="27"/>
      <c r="AC72" s="27"/>
      <c r="AD72" s="27"/>
      <c r="AE72" s="27"/>
      <c r="AF72" s="27"/>
      <c r="AG72" s="103"/>
      <c r="AH72" s="27"/>
      <c r="AI72" s="27"/>
      <c r="AJ72" s="27"/>
      <c r="AK72" s="27"/>
      <c r="AL72" s="27"/>
      <c r="AM72" s="27"/>
      <c r="AN72" s="27"/>
      <c r="AO72" s="103"/>
      <c r="AP72" s="27"/>
      <c r="AQ72" s="27"/>
      <c r="AR72" s="27"/>
      <c r="AS72" s="27"/>
      <c r="AT72" s="27"/>
      <c r="AU72" s="27"/>
      <c r="AV72" s="27"/>
      <c r="AW72" s="103"/>
    </row>
    <row r="73" spans="1:49" ht="14.25" x14ac:dyDescent="0.2">
      <c r="A73" s="40" t="str">
        <f>StudentInfo[[#This Row],[Student Full Name]]</f>
        <v xml:space="preserve"> </v>
      </c>
      <c r="B73" s="27"/>
      <c r="C73" s="27"/>
      <c r="D73" s="27"/>
      <c r="E73" s="27"/>
      <c r="F73" s="27"/>
      <c r="G73" s="27"/>
      <c r="H73" s="101"/>
      <c r="I73" s="103"/>
      <c r="J73" s="28"/>
      <c r="K73" s="27"/>
      <c r="L73" s="27"/>
      <c r="M73" s="27"/>
      <c r="N73" s="27"/>
      <c r="O73" s="27"/>
      <c r="P73" s="27"/>
      <c r="Q73" s="103"/>
      <c r="R73" s="27"/>
      <c r="S73" s="27"/>
      <c r="T73" s="27"/>
      <c r="U73" s="27"/>
      <c r="V73" s="27"/>
      <c r="W73" s="27"/>
      <c r="X73" s="27"/>
      <c r="Y73" s="103"/>
      <c r="Z73" s="27"/>
      <c r="AA73" s="27"/>
      <c r="AB73" s="27"/>
      <c r="AC73" s="27"/>
      <c r="AD73" s="27"/>
      <c r="AE73" s="27"/>
      <c r="AF73" s="27"/>
      <c r="AG73" s="103"/>
      <c r="AH73" s="27"/>
      <c r="AI73" s="27"/>
      <c r="AJ73" s="27"/>
      <c r="AK73" s="27"/>
      <c r="AL73" s="27"/>
      <c r="AM73" s="27"/>
      <c r="AN73" s="27"/>
      <c r="AO73" s="103"/>
      <c r="AP73" s="27"/>
      <c r="AQ73" s="27"/>
      <c r="AR73" s="27"/>
      <c r="AS73" s="27"/>
      <c r="AT73" s="27"/>
      <c r="AU73" s="27"/>
      <c r="AV73" s="27"/>
      <c r="AW73" s="103"/>
    </row>
    <row r="74" spans="1:49" ht="14.25" x14ac:dyDescent="0.2">
      <c r="A74" s="40" t="str">
        <f>StudentInfo[[#This Row],[Student Full Name]]</f>
        <v xml:space="preserve"> </v>
      </c>
      <c r="B74" s="27"/>
      <c r="C74" s="27"/>
      <c r="D74" s="27"/>
      <c r="E74" s="27"/>
      <c r="F74" s="27"/>
      <c r="G74" s="27"/>
      <c r="H74" s="101"/>
      <c r="I74" s="103"/>
      <c r="J74" s="28"/>
      <c r="K74" s="27"/>
      <c r="L74" s="27"/>
      <c r="M74" s="27"/>
      <c r="N74" s="27"/>
      <c r="O74" s="27"/>
      <c r="P74" s="27"/>
      <c r="Q74" s="103"/>
      <c r="R74" s="27"/>
      <c r="S74" s="27"/>
      <c r="T74" s="27"/>
      <c r="U74" s="27"/>
      <c r="V74" s="27"/>
      <c r="W74" s="27"/>
      <c r="X74" s="27"/>
      <c r="Y74" s="103"/>
      <c r="Z74" s="27"/>
      <c r="AA74" s="27"/>
      <c r="AB74" s="27"/>
      <c r="AC74" s="27"/>
      <c r="AD74" s="27"/>
      <c r="AE74" s="27"/>
      <c r="AF74" s="27"/>
      <c r="AG74" s="103"/>
      <c r="AH74" s="27"/>
      <c r="AI74" s="27"/>
      <c r="AJ74" s="27"/>
      <c r="AK74" s="27"/>
      <c r="AL74" s="27"/>
      <c r="AM74" s="27"/>
      <c r="AN74" s="27"/>
      <c r="AO74" s="103"/>
      <c r="AP74" s="27"/>
      <c r="AQ74" s="27"/>
      <c r="AR74" s="27"/>
      <c r="AS74" s="27"/>
      <c r="AT74" s="27"/>
      <c r="AU74" s="27"/>
      <c r="AV74" s="27"/>
      <c r="AW74" s="103"/>
    </row>
    <row r="75" spans="1:49" ht="14.25" x14ac:dyDescent="0.2">
      <c r="A75" s="40" t="str">
        <f>StudentInfo[[#This Row],[Student Full Name]]</f>
        <v xml:space="preserve"> </v>
      </c>
      <c r="B75" s="27"/>
      <c r="C75" s="27"/>
      <c r="D75" s="27"/>
      <c r="E75" s="27"/>
      <c r="F75" s="27"/>
      <c r="G75" s="27"/>
      <c r="H75" s="101"/>
      <c r="I75" s="103"/>
      <c r="J75" s="28"/>
      <c r="K75" s="27"/>
      <c r="L75" s="27"/>
      <c r="M75" s="27"/>
      <c r="N75" s="27"/>
      <c r="O75" s="27"/>
      <c r="P75" s="27"/>
      <c r="Q75" s="103"/>
      <c r="R75" s="27"/>
      <c r="S75" s="27"/>
      <c r="T75" s="27"/>
      <c r="U75" s="27"/>
      <c r="V75" s="27"/>
      <c r="W75" s="27"/>
      <c r="X75" s="27"/>
      <c r="Y75" s="103"/>
      <c r="Z75" s="27"/>
      <c r="AA75" s="27"/>
      <c r="AB75" s="27"/>
      <c r="AC75" s="27"/>
      <c r="AD75" s="27"/>
      <c r="AE75" s="27"/>
      <c r="AF75" s="27"/>
      <c r="AG75" s="103"/>
      <c r="AH75" s="27"/>
      <c r="AI75" s="27"/>
      <c r="AJ75" s="27"/>
      <c r="AK75" s="27"/>
      <c r="AL75" s="27"/>
      <c r="AM75" s="27"/>
      <c r="AN75" s="27"/>
      <c r="AO75" s="103"/>
      <c r="AP75" s="27"/>
      <c r="AQ75" s="27"/>
      <c r="AR75" s="27"/>
      <c r="AS75" s="27"/>
      <c r="AT75" s="27"/>
      <c r="AU75" s="27"/>
      <c r="AV75" s="27"/>
      <c r="AW75" s="103"/>
    </row>
    <row r="76" spans="1:49" ht="14.25" x14ac:dyDescent="0.2">
      <c r="A76" s="40" t="str">
        <f>StudentInfo[[#This Row],[Student Full Name]]</f>
        <v xml:space="preserve"> </v>
      </c>
      <c r="B76" s="27"/>
      <c r="C76" s="27"/>
      <c r="D76" s="27"/>
      <c r="E76" s="27"/>
      <c r="F76" s="27"/>
      <c r="G76" s="27"/>
      <c r="H76" s="101"/>
      <c r="I76" s="103"/>
      <c r="J76" s="28"/>
      <c r="K76" s="27"/>
      <c r="L76" s="27"/>
      <c r="M76" s="27"/>
      <c r="N76" s="27"/>
      <c r="O76" s="27"/>
      <c r="P76" s="27"/>
      <c r="Q76" s="103"/>
      <c r="R76" s="27"/>
      <c r="S76" s="27"/>
      <c r="T76" s="27"/>
      <c r="U76" s="27"/>
      <c r="V76" s="27"/>
      <c r="W76" s="27"/>
      <c r="X76" s="27"/>
      <c r="Y76" s="103"/>
      <c r="Z76" s="27"/>
      <c r="AA76" s="27"/>
      <c r="AB76" s="27"/>
      <c r="AC76" s="27"/>
      <c r="AD76" s="27"/>
      <c r="AE76" s="27"/>
      <c r="AF76" s="27"/>
      <c r="AG76" s="103"/>
      <c r="AH76" s="27"/>
      <c r="AI76" s="27"/>
      <c r="AJ76" s="27"/>
      <c r="AK76" s="27"/>
      <c r="AL76" s="27"/>
      <c r="AM76" s="27"/>
      <c r="AN76" s="27"/>
      <c r="AO76" s="103"/>
      <c r="AP76" s="27"/>
      <c r="AQ76" s="27"/>
      <c r="AR76" s="27"/>
      <c r="AS76" s="27"/>
      <c r="AT76" s="27"/>
      <c r="AU76" s="27"/>
      <c r="AV76" s="27"/>
      <c r="AW76" s="103"/>
    </row>
    <row r="77" spans="1:49" ht="14.25" x14ac:dyDescent="0.2">
      <c r="A77" s="40" t="str">
        <f>StudentInfo[[#This Row],[Student Full Name]]</f>
        <v xml:space="preserve"> </v>
      </c>
      <c r="B77" s="27"/>
      <c r="C77" s="27"/>
      <c r="D77" s="27"/>
      <c r="E77" s="27"/>
      <c r="F77" s="27"/>
      <c r="G77" s="27"/>
      <c r="H77" s="101"/>
      <c r="I77" s="103"/>
      <c r="J77" s="28"/>
      <c r="K77" s="27"/>
      <c r="L77" s="27"/>
      <c r="M77" s="27"/>
      <c r="N77" s="27"/>
      <c r="O77" s="27"/>
      <c r="P77" s="27"/>
      <c r="Q77" s="103"/>
      <c r="R77" s="27"/>
      <c r="S77" s="27"/>
      <c r="T77" s="27"/>
      <c r="U77" s="27"/>
      <c r="V77" s="27"/>
      <c r="W77" s="27"/>
      <c r="X77" s="27"/>
      <c r="Y77" s="103"/>
      <c r="Z77" s="27"/>
      <c r="AA77" s="27"/>
      <c r="AB77" s="27"/>
      <c r="AC77" s="27"/>
      <c r="AD77" s="27"/>
      <c r="AE77" s="27"/>
      <c r="AF77" s="27"/>
      <c r="AG77" s="103"/>
      <c r="AH77" s="27"/>
      <c r="AI77" s="27"/>
      <c r="AJ77" s="27"/>
      <c r="AK77" s="27"/>
      <c r="AL77" s="27"/>
      <c r="AM77" s="27"/>
      <c r="AN77" s="27"/>
      <c r="AO77" s="103"/>
      <c r="AP77" s="27"/>
      <c r="AQ77" s="27"/>
      <c r="AR77" s="27"/>
      <c r="AS77" s="27"/>
      <c r="AT77" s="27"/>
      <c r="AU77" s="27"/>
      <c r="AV77" s="27"/>
      <c r="AW77" s="103"/>
    </row>
    <row r="78" spans="1:49" ht="14.25" x14ac:dyDescent="0.2">
      <c r="A78" s="40" t="str">
        <f>StudentInfo[[#This Row],[Student Full Name]]</f>
        <v xml:space="preserve"> </v>
      </c>
      <c r="B78" s="27"/>
      <c r="C78" s="27"/>
      <c r="D78" s="27"/>
      <c r="E78" s="27"/>
      <c r="F78" s="27"/>
      <c r="G78" s="27"/>
      <c r="H78" s="101"/>
      <c r="I78" s="103"/>
      <c r="J78" s="28"/>
      <c r="K78" s="27"/>
      <c r="L78" s="27"/>
      <c r="M78" s="27"/>
      <c r="N78" s="27"/>
      <c r="O78" s="27"/>
      <c r="P78" s="27"/>
      <c r="Q78" s="103"/>
      <c r="R78" s="27"/>
      <c r="S78" s="27"/>
      <c r="T78" s="27"/>
      <c r="U78" s="27"/>
      <c r="V78" s="27"/>
      <c r="W78" s="27"/>
      <c r="X78" s="27"/>
      <c r="Y78" s="103"/>
      <c r="Z78" s="27"/>
      <c r="AA78" s="27"/>
      <c r="AB78" s="27"/>
      <c r="AC78" s="27"/>
      <c r="AD78" s="27"/>
      <c r="AE78" s="27"/>
      <c r="AF78" s="27"/>
      <c r="AG78" s="103"/>
      <c r="AH78" s="27"/>
      <c r="AI78" s="27"/>
      <c r="AJ78" s="27"/>
      <c r="AK78" s="27"/>
      <c r="AL78" s="27"/>
      <c r="AM78" s="27"/>
      <c r="AN78" s="27"/>
      <c r="AO78" s="103"/>
      <c r="AP78" s="27"/>
      <c r="AQ78" s="27"/>
      <c r="AR78" s="27"/>
      <c r="AS78" s="27"/>
      <c r="AT78" s="27"/>
      <c r="AU78" s="27"/>
      <c r="AV78" s="27"/>
      <c r="AW78" s="103"/>
    </row>
    <row r="79" spans="1:49" ht="14.25" x14ac:dyDescent="0.2">
      <c r="A79" s="40" t="str">
        <f>StudentInfo[[#This Row],[Student Full Name]]</f>
        <v xml:space="preserve"> </v>
      </c>
      <c r="B79" s="27"/>
      <c r="C79" s="27"/>
      <c r="D79" s="27"/>
      <c r="E79" s="27"/>
      <c r="F79" s="27"/>
      <c r="G79" s="27"/>
      <c r="H79" s="101"/>
      <c r="I79" s="103"/>
      <c r="J79" s="28"/>
      <c r="K79" s="27"/>
      <c r="L79" s="27"/>
      <c r="M79" s="27"/>
      <c r="N79" s="27"/>
      <c r="O79" s="27"/>
      <c r="P79" s="27"/>
      <c r="Q79" s="103"/>
      <c r="R79" s="27"/>
      <c r="S79" s="27"/>
      <c r="T79" s="27"/>
      <c r="U79" s="27"/>
      <c r="V79" s="27"/>
      <c r="W79" s="27"/>
      <c r="X79" s="27"/>
      <c r="Y79" s="103"/>
      <c r="Z79" s="27"/>
      <c r="AA79" s="27"/>
      <c r="AB79" s="27"/>
      <c r="AC79" s="27"/>
      <c r="AD79" s="27"/>
      <c r="AE79" s="27"/>
      <c r="AF79" s="27"/>
      <c r="AG79" s="103"/>
      <c r="AH79" s="27"/>
      <c r="AI79" s="27"/>
      <c r="AJ79" s="27"/>
      <c r="AK79" s="27"/>
      <c r="AL79" s="27"/>
      <c r="AM79" s="27"/>
      <c r="AN79" s="27"/>
      <c r="AO79" s="103"/>
      <c r="AP79" s="27"/>
      <c r="AQ79" s="27"/>
      <c r="AR79" s="27"/>
      <c r="AS79" s="27"/>
      <c r="AT79" s="27"/>
      <c r="AU79" s="27"/>
      <c r="AV79" s="27"/>
      <c r="AW79" s="103"/>
    </row>
    <row r="80" spans="1:49" ht="14.25" x14ac:dyDescent="0.2">
      <c r="A80" s="40" t="str">
        <f>StudentInfo[[#This Row],[Student Full Name]]</f>
        <v xml:space="preserve"> </v>
      </c>
      <c r="B80" s="27"/>
      <c r="C80" s="27"/>
      <c r="D80" s="27"/>
      <c r="E80" s="27"/>
      <c r="F80" s="27"/>
      <c r="G80" s="27"/>
      <c r="H80" s="101"/>
      <c r="I80" s="103"/>
      <c r="J80" s="28"/>
      <c r="K80" s="27"/>
      <c r="L80" s="27"/>
      <c r="M80" s="27"/>
      <c r="N80" s="27"/>
      <c r="O80" s="27"/>
      <c r="P80" s="27"/>
      <c r="Q80" s="103"/>
      <c r="R80" s="27"/>
      <c r="S80" s="27"/>
      <c r="T80" s="27"/>
      <c r="U80" s="27"/>
      <c r="V80" s="27"/>
      <c r="W80" s="27"/>
      <c r="X80" s="27"/>
      <c r="Y80" s="103"/>
      <c r="Z80" s="27"/>
      <c r="AA80" s="27"/>
      <c r="AB80" s="27"/>
      <c r="AC80" s="27"/>
      <c r="AD80" s="27"/>
      <c r="AE80" s="27"/>
      <c r="AF80" s="27"/>
      <c r="AG80" s="103"/>
      <c r="AH80" s="27"/>
      <c r="AI80" s="27"/>
      <c r="AJ80" s="27"/>
      <c r="AK80" s="27"/>
      <c r="AL80" s="27"/>
      <c r="AM80" s="27"/>
      <c r="AN80" s="27"/>
      <c r="AO80" s="103"/>
      <c r="AP80" s="27"/>
      <c r="AQ80" s="27"/>
      <c r="AR80" s="27"/>
      <c r="AS80" s="27"/>
      <c r="AT80" s="27"/>
      <c r="AU80" s="27"/>
      <c r="AV80" s="27"/>
      <c r="AW80" s="103"/>
    </row>
    <row r="81" spans="1:49" ht="14.25" x14ac:dyDescent="0.2">
      <c r="A81" s="40" t="str">
        <f>StudentInfo[[#This Row],[Student Full Name]]</f>
        <v xml:space="preserve"> </v>
      </c>
      <c r="B81" s="27"/>
      <c r="C81" s="27"/>
      <c r="D81" s="27"/>
      <c r="E81" s="27"/>
      <c r="F81" s="27"/>
      <c r="G81" s="27"/>
      <c r="H81" s="101"/>
      <c r="I81" s="103"/>
      <c r="J81" s="28"/>
      <c r="K81" s="27"/>
      <c r="L81" s="27"/>
      <c r="M81" s="27"/>
      <c r="N81" s="27"/>
      <c r="O81" s="27"/>
      <c r="P81" s="27"/>
      <c r="Q81" s="103"/>
      <c r="R81" s="27"/>
      <c r="S81" s="27"/>
      <c r="T81" s="27"/>
      <c r="U81" s="27"/>
      <c r="V81" s="27"/>
      <c r="W81" s="27"/>
      <c r="X81" s="27"/>
      <c r="Y81" s="103"/>
      <c r="Z81" s="27"/>
      <c r="AA81" s="27"/>
      <c r="AB81" s="27"/>
      <c r="AC81" s="27"/>
      <c r="AD81" s="27"/>
      <c r="AE81" s="27"/>
      <c r="AF81" s="27"/>
      <c r="AG81" s="103"/>
      <c r="AH81" s="27"/>
      <c r="AI81" s="27"/>
      <c r="AJ81" s="27"/>
      <c r="AK81" s="27"/>
      <c r="AL81" s="27"/>
      <c r="AM81" s="27"/>
      <c r="AN81" s="27"/>
      <c r="AO81" s="103"/>
      <c r="AP81" s="27"/>
      <c r="AQ81" s="27"/>
      <c r="AR81" s="27"/>
      <c r="AS81" s="27"/>
      <c r="AT81" s="27"/>
      <c r="AU81" s="27"/>
      <c r="AV81" s="27"/>
      <c r="AW81" s="103"/>
    </row>
    <row r="82" spans="1:49" ht="14.25" x14ac:dyDescent="0.2">
      <c r="A82" s="40" t="str">
        <f>StudentInfo[[#This Row],[Student Full Name]]</f>
        <v xml:space="preserve"> </v>
      </c>
      <c r="B82" s="27"/>
      <c r="C82" s="27"/>
      <c r="D82" s="27"/>
      <c r="E82" s="27"/>
      <c r="F82" s="27"/>
      <c r="G82" s="27"/>
      <c r="H82" s="101"/>
      <c r="I82" s="103"/>
      <c r="J82" s="28"/>
      <c r="K82" s="27"/>
      <c r="L82" s="27"/>
      <c r="M82" s="27"/>
      <c r="N82" s="27"/>
      <c r="O82" s="27"/>
      <c r="P82" s="27"/>
      <c r="Q82" s="103"/>
      <c r="R82" s="27"/>
      <c r="S82" s="27"/>
      <c r="T82" s="27"/>
      <c r="U82" s="27"/>
      <c r="V82" s="27"/>
      <c r="W82" s="27"/>
      <c r="X82" s="27"/>
      <c r="Y82" s="103"/>
      <c r="Z82" s="27"/>
      <c r="AA82" s="27"/>
      <c r="AB82" s="27"/>
      <c r="AC82" s="27"/>
      <c r="AD82" s="27"/>
      <c r="AE82" s="27"/>
      <c r="AF82" s="27"/>
      <c r="AG82" s="103"/>
      <c r="AH82" s="27"/>
      <c r="AI82" s="27"/>
      <c r="AJ82" s="27"/>
      <c r="AK82" s="27"/>
      <c r="AL82" s="27"/>
      <c r="AM82" s="27"/>
      <c r="AN82" s="27"/>
      <c r="AO82" s="103"/>
      <c r="AP82" s="27"/>
      <c r="AQ82" s="27"/>
      <c r="AR82" s="27"/>
      <c r="AS82" s="27"/>
      <c r="AT82" s="27"/>
      <c r="AU82" s="27"/>
      <c r="AV82" s="27"/>
      <c r="AW82" s="103"/>
    </row>
    <row r="83" spans="1:49" ht="14.25" x14ac:dyDescent="0.2">
      <c r="A83" s="40" t="str">
        <f>StudentInfo[[#This Row],[Student Full Name]]</f>
        <v xml:space="preserve"> </v>
      </c>
      <c r="B83" s="27"/>
      <c r="C83" s="27"/>
      <c r="D83" s="27"/>
      <c r="E83" s="27"/>
      <c r="F83" s="27"/>
      <c r="G83" s="27"/>
      <c r="H83" s="101"/>
      <c r="I83" s="103"/>
      <c r="J83" s="28"/>
      <c r="K83" s="27"/>
      <c r="L83" s="27"/>
      <c r="M83" s="27"/>
      <c r="N83" s="27"/>
      <c r="O83" s="27"/>
      <c r="P83" s="27"/>
      <c r="Q83" s="103"/>
      <c r="R83" s="27"/>
      <c r="S83" s="27"/>
      <c r="T83" s="27"/>
      <c r="U83" s="27"/>
      <c r="V83" s="27"/>
      <c r="W83" s="27"/>
      <c r="X83" s="27"/>
      <c r="Y83" s="103"/>
      <c r="Z83" s="27"/>
      <c r="AA83" s="27"/>
      <c r="AB83" s="27"/>
      <c r="AC83" s="27"/>
      <c r="AD83" s="27"/>
      <c r="AE83" s="27"/>
      <c r="AF83" s="27"/>
      <c r="AG83" s="103"/>
      <c r="AH83" s="27"/>
      <c r="AI83" s="27"/>
      <c r="AJ83" s="27"/>
      <c r="AK83" s="27"/>
      <c r="AL83" s="27"/>
      <c r="AM83" s="27"/>
      <c r="AN83" s="27"/>
      <c r="AO83" s="103"/>
      <c r="AP83" s="27"/>
      <c r="AQ83" s="27"/>
      <c r="AR83" s="27"/>
      <c r="AS83" s="27"/>
      <c r="AT83" s="27"/>
      <c r="AU83" s="27"/>
      <c r="AV83" s="27"/>
      <c r="AW83" s="103"/>
    </row>
    <row r="84" spans="1:49" ht="14.25" x14ac:dyDescent="0.2">
      <c r="A84" s="40" t="str">
        <f>StudentInfo[[#This Row],[Student Full Name]]</f>
        <v xml:space="preserve"> </v>
      </c>
      <c r="B84" s="27"/>
      <c r="C84" s="27"/>
      <c r="D84" s="27"/>
      <c r="E84" s="27"/>
      <c r="F84" s="27"/>
      <c r="G84" s="27"/>
      <c r="H84" s="101"/>
      <c r="I84" s="103"/>
      <c r="J84" s="28"/>
      <c r="K84" s="27"/>
      <c r="L84" s="27"/>
      <c r="M84" s="27"/>
      <c r="N84" s="27"/>
      <c r="O84" s="27"/>
      <c r="P84" s="27"/>
      <c r="Q84" s="103"/>
      <c r="R84" s="27"/>
      <c r="S84" s="27"/>
      <c r="T84" s="27"/>
      <c r="U84" s="27"/>
      <c r="V84" s="27"/>
      <c r="W84" s="27"/>
      <c r="X84" s="27"/>
      <c r="Y84" s="103"/>
      <c r="Z84" s="27"/>
      <c r="AA84" s="27"/>
      <c r="AB84" s="27"/>
      <c r="AC84" s="27"/>
      <c r="AD84" s="27"/>
      <c r="AE84" s="27"/>
      <c r="AF84" s="27"/>
      <c r="AG84" s="103"/>
      <c r="AH84" s="27"/>
      <c r="AI84" s="27"/>
      <c r="AJ84" s="27"/>
      <c r="AK84" s="27"/>
      <c r="AL84" s="27"/>
      <c r="AM84" s="27"/>
      <c r="AN84" s="27"/>
      <c r="AO84" s="103"/>
      <c r="AP84" s="27"/>
      <c r="AQ84" s="27"/>
      <c r="AR84" s="27"/>
      <c r="AS84" s="27"/>
      <c r="AT84" s="27"/>
      <c r="AU84" s="27"/>
      <c r="AV84" s="27"/>
      <c r="AW84" s="103"/>
    </row>
    <row r="85" spans="1:49" ht="14.25" x14ac:dyDescent="0.2">
      <c r="A85" s="40" t="str">
        <f>StudentInfo[[#This Row],[Student Full Name]]</f>
        <v xml:space="preserve"> </v>
      </c>
      <c r="B85" s="27"/>
      <c r="C85" s="27"/>
      <c r="D85" s="27"/>
      <c r="E85" s="27"/>
      <c r="F85" s="27"/>
      <c r="G85" s="27"/>
      <c r="H85" s="101"/>
      <c r="I85" s="103"/>
      <c r="J85" s="28"/>
      <c r="K85" s="27"/>
      <c r="L85" s="27"/>
      <c r="M85" s="27"/>
      <c r="N85" s="27"/>
      <c r="O85" s="27"/>
      <c r="P85" s="27"/>
      <c r="Q85" s="103"/>
      <c r="R85" s="27"/>
      <c r="S85" s="27"/>
      <c r="T85" s="27"/>
      <c r="U85" s="27"/>
      <c r="V85" s="27"/>
      <c r="W85" s="27"/>
      <c r="X85" s="27"/>
      <c r="Y85" s="103"/>
      <c r="Z85" s="27"/>
      <c r="AA85" s="27"/>
      <c r="AB85" s="27"/>
      <c r="AC85" s="27"/>
      <c r="AD85" s="27"/>
      <c r="AE85" s="27"/>
      <c r="AF85" s="27"/>
      <c r="AG85" s="103"/>
      <c r="AH85" s="27"/>
      <c r="AI85" s="27"/>
      <c r="AJ85" s="27"/>
      <c r="AK85" s="27"/>
      <c r="AL85" s="27"/>
      <c r="AM85" s="27"/>
      <c r="AN85" s="27"/>
      <c r="AO85" s="103"/>
      <c r="AP85" s="27"/>
      <c r="AQ85" s="27"/>
      <c r="AR85" s="27"/>
      <c r="AS85" s="27"/>
      <c r="AT85" s="27"/>
      <c r="AU85" s="27"/>
      <c r="AV85" s="27"/>
      <c r="AW85" s="103"/>
    </row>
    <row r="86" spans="1:49" ht="14.25" x14ac:dyDescent="0.2">
      <c r="A86" s="40" t="str">
        <f>StudentInfo[[#This Row],[Student Full Name]]</f>
        <v xml:space="preserve"> </v>
      </c>
      <c r="B86" s="27"/>
      <c r="C86" s="27"/>
      <c r="D86" s="27"/>
      <c r="E86" s="27"/>
      <c r="F86" s="27"/>
      <c r="G86" s="27"/>
      <c r="H86" s="101"/>
      <c r="I86" s="103"/>
      <c r="J86" s="28"/>
      <c r="K86" s="27"/>
      <c r="L86" s="27"/>
      <c r="M86" s="27"/>
      <c r="N86" s="27"/>
      <c r="O86" s="27"/>
      <c r="P86" s="27"/>
      <c r="Q86" s="103"/>
      <c r="R86" s="27"/>
      <c r="S86" s="27"/>
      <c r="T86" s="27"/>
      <c r="U86" s="27"/>
      <c r="V86" s="27"/>
      <c r="W86" s="27"/>
      <c r="X86" s="27"/>
      <c r="Y86" s="103"/>
      <c r="Z86" s="27"/>
      <c r="AA86" s="27"/>
      <c r="AB86" s="27"/>
      <c r="AC86" s="27"/>
      <c r="AD86" s="27"/>
      <c r="AE86" s="27"/>
      <c r="AF86" s="27"/>
      <c r="AG86" s="103"/>
      <c r="AH86" s="27"/>
      <c r="AI86" s="27"/>
      <c r="AJ86" s="27"/>
      <c r="AK86" s="27"/>
      <c r="AL86" s="27"/>
      <c r="AM86" s="27"/>
      <c r="AN86" s="27"/>
      <c r="AO86" s="103"/>
      <c r="AP86" s="27"/>
      <c r="AQ86" s="27"/>
      <c r="AR86" s="27"/>
      <c r="AS86" s="27"/>
      <c r="AT86" s="27"/>
      <c r="AU86" s="27"/>
      <c r="AV86" s="27"/>
      <c r="AW86" s="103"/>
    </row>
    <row r="87" spans="1:49" ht="14.25" x14ac:dyDescent="0.2">
      <c r="A87" s="40" t="str">
        <f>StudentInfo[[#This Row],[Student Full Name]]</f>
        <v xml:space="preserve"> </v>
      </c>
      <c r="B87" s="27"/>
      <c r="C87" s="27"/>
      <c r="D87" s="27"/>
      <c r="E87" s="27"/>
      <c r="F87" s="27"/>
      <c r="G87" s="27"/>
      <c r="H87" s="101"/>
      <c r="I87" s="103"/>
      <c r="J87" s="28"/>
      <c r="K87" s="27"/>
      <c r="L87" s="27"/>
      <c r="M87" s="27"/>
      <c r="N87" s="27"/>
      <c r="O87" s="27"/>
      <c r="P87" s="27"/>
      <c r="Q87" s="103"/>
      <c r="R87" s="27"/>
      <c r="S87" s="27"/>
      <c r="T87" s="27"/>
      <c r="U87" s="27"/>
      <c r="V87" s="27"/>
      <c r="W87" s="27"/>
      <c r="X87" s="27"/>
      <c r="Y87" s="103"/>
      <c r="Z87" s="27"/>
      <c r="AA87" s="27"/>
      <c r="AB87" s="27"/>
      <c r="AC87" s="27"/>
      <c r="AD87" s="27"/>
      <c r="AE87" s="27"/>
      <c r="AF87" s="27"/>
      <c r="AG87" s="103"/>
      <c r="AH87" s="27"/>
      <c r="AI87" s="27"/>
      <c r="AJ87" s="27"/>
      <c r="AK87" s="27"/>
      <c r="AL87" s="27"/>
      <c r="AM87" s="27"/>
      <c r="AN87" s="27"/>
      <c r="AO87" s="103"/>
      <c r="AP87" s="27"/>
      <c r="AQ87" s="27"/>
      <c r="AR87" s="27"/>
      <c r="AS87" s="27"/>
      <c r="AT87" s="27"/>
      <c r="AU87" s="27"/>
      <c r="AV87" s="27"/>
      <c r="AW87" s="103"/>
    </row>
    <row r="88" spans="1:49" ht="14.25" x14ac:dyDescent="0.2">
      <c r="A88" s="40" t="str">
        <f>StudentInfo[[#This Row],[Student Full Name]]</f>
        <v xml:space="preserve"> </v>
      </c>
      <c r="B88" s="27"/>
      <c r="C88" s="27"/>
      <c r="D88" s="27"/>
      <c r="E88" s="27"/>
      <c r="F88" s="27"/>
      <c r="G88" s="27"/>
      <c r="H88" s="101"/>
      <c r="I88" s="103"/>
      <c r="J88" s="28"/>
      <c r="K88" s="27"/>
      <c r="L88" s="27"/>
      <c r="M88" s="27"/>
      <c r="N88" s="27"/>
      <c r="O88" s="27"/>
      <c r="P88" s="27"/>
      <c r="Q88" s="103"/>
      <c r="R88" s="27"/>
      <c r="S88" s="27"/>
      <c r="T88" s="27"/>
      <c r="U88" s="27"/>
      <c r="V88" s="27"/>
      <c r="W88" s="27"/>
      <c r="X88" s="27"/>
      <c r="Y88" s="103"/>
      <c r="Z88" s="27"/>
      <c r="AA88" s="27"/>
      <c r="AB88" s="27"/>
      <c r="AC88" s="27"/>
      <c r="AD88" s="27"/>
      <c r="AE88" s="27"/>
      <c r="AF88" s="27"/>
      <c r="AG88" s="103"/>
      <c r="AH88" s="27"/>
      <c r="AI88" s="27"/>
      <c r="AJ88" s="27"/>
      <c r="AK88" s="27"/>
      <c r="AL88" s="27"/>
      <c r="AM88" s="27"/>
      <c r="AN88" s="27"/>
      <c r="AO88" s="103"/>
      <c r="AP88" s="27"/>
      <c r="AQ88" s="27"/>
      <c r="AR88" s="27"/>
      <c r="AS88" s="27"/>
      <c r="AT88" s="27"/>
      <c r="AU88" s="27"/>
      <c r="AV88" s="27"/>
      <c r="AW88" s="103"/>
    </row>
    <row r="89" spans="1:49" ht="14.25" x14ac:dyDescent="0.2">
      <c r="A89" s="40" t="str">
        <f>StudentInfo[[#This Row],[Student Full Name]]</f>
        <v xml:space="preserve"> </v>
      </c>
      <c r="B89" s="27"/>
      <c r="C89" s="27"/>
      <c r="D89" s="27"/>
      <c r="E89" s="27"/>
      <c r="F89" s="27"/>
      <c r="G89" s="27"/>
      <c r="H89" s="101"/>
      <c r="I89" s="103"/>
      <c r="J89" s="28"/>
      <c r="K89" s="27"/>
      <c r="L89" s="27"/>
      <c r="M89" s="27"/>
      <c r="N89" s="27"/>
      <c r="O89" s="27"/>
      <c r="P89" s="27"/>
      <c r="Q89" s="103"/>
      <c r="R89" s="27"/>
      <c r="S89" s="27"/>
      <c r="T89" s="27"/>
      <c r="U89" s="27"/>
      <c r="V89" s="27"/>
      <c r="W89" s="27"/>
      <c r="X89" s="27"/>
      <c r="Y89" s="103"/>
      <c r="Z89" s="27"/>
      <c r="AA89" s="27"/>
      <c r="AB89" s="27"/>
      <c r="AC89" s="27"/>
      <c r="AD89" s="27"/>
      <c r="AE89" s="27"/>
      <c r="AF89" s="27"/>
      <c r="AG89" s="103"/>
      <c r="AH89" s="27"/>
      <c r="AI89" s="27"/>
      <c r="AJ89" s="27"/>
      <c r="AK89" s="27"/>
      <c r="AL89" s="27"/>
      <c r="AM89" s="27"/>
      <c r="AN89" s="27"/>
      <c r="AO89" s="103"/>
      <c r="AP89" s="27"/>
      <c r="AQ89" s="27"/>
      <c r="AR89" s="27"/>
      <c r="AS89" s="27"/>
      <c r="AT89" s="27"/>
      <c r="AU89" s="27"/>
      <c r="AV89" s="27"/>
      <c r="AW89" s="103"/>
    </row>
    <row r="90" spans="1:49" ht="14.25" x14ac:dyDescent="0.2">
      <c r="A90" s="40" t="str">
        <f>StudentInfo[[#This Row],[Student Full Name]]</f>
        <v xml:space="preserve"> </v>
      </c>
      <c r="B90" s="27"/>
      <c r="C90" s="27"/>
      <c r="D90" s="27"/>
      <c r="E90" s="27"/>
      <c r="F90" s="27"/>
      <c r="G90" s="27"/>
      <c r="H90" s="101"/>
      <c r="I90" s="103"/>
      <c r="J90" s="28"/>
      <c r="K90" s="27"/>
      <c r="L90" s="27"/>
      <c r="M90" s="27"/>
      <c r="N90" s="27"/>
      <c r="O90" s="27"/>
      <c r="P90" s="27"/>
      <c r="Q90" s="103"/>
      <c r="R90" s="27"/>
      <c r="S90" s="27"/>
      <c r="T90" s="27"/>
      <c r="U90" s="27"/>
      <c r="V90" s="27"/>
      <c r="W90" s="27"/>
      <c r="X90" s="27"/>
      <c r="Y90" s="103"/>
      <c r="Z90" s="27"/>
      <c r="AA90" s="27"/>
      <c r="AB90" s="27"/>
      <c r="AC90" s="27"/>
      <c r="AD90" s="27"/>
      <c r="AE90" s="27"/>
      <c r="AF90" s="27"/>
      <c r="AG90" s="103"/>
      <c r="AH90" s="27"/>
      <c r="AI90" s="27"/>
      <c r="AJ90" s="27"/>
      <c r="AK90" s="27"/>
      <c r="AL90" s="27"/>
      <c r="AM90" s="27"/>
      <c r="AN90" s="27"/>
      <c r="AO90" s="103"/>
      <c r="AP90" s="27"/>
      <c r="AQ90" s="27"/>
      <c r="AR90" s="27"/>
      <c r="AS90" s="27"/>
      <c r="AT90" s="27"/>
      <c r="AU90" s="27"/>
      <c r="AV90" s="27"/>
      <c r="AW90" s="103"/>
    </row>
    <row r="91" spans="1:49" ht="14.25" x14ac:dyDescent="0.2">
      <c r="A91" s="40" t="str">
        <f>StudentInfo[[#This Row],[Student Full Name]]</f>
        <v xml:space="preserve"> </v>
      </c>
      <c r="B91" s="27"/>
      <c r="C91" s="27"/>
      <c r="D91" s="27"/>
      <c r="E91" s="27"/>
      <c r="F91" s="27"/>
      <c r="G91" s="27"/>
      <c r="H91" s="101"/>
      <c r="I91" s="103"/>
      <c r="J91" s="28"/>
      <c r="K91" s="27"/>
      <c r="L91" s="27"/>
      <c r="M91" s="27"/>
      <c r="N91" s="27"/>
      <c r="O91" s="27"/>
      <c r="P91" s="27"/>
      <c r="Q91" s="103"/>
      <c r="R91" s="27"/>
      <c r="S91" s="27"/>
      <c r="T91" s="27"/>
      <c r="U91" s="27"/>
      <c r="V91" s="27"/>
      <c r="W91" s="27"/>
      <c r="X91" s="27"/>
      <c r="Y91" s="103"/>
      <c r="Z91" s="27"/>
      <c r="AA91" s="27"/>
      <c r="AB91" s="27"/>
      <c r="AC91" s="27"/>
      <c r="AD91" s="27"/>
      <c r="AE91" s="27"/>
      <c r="AF91" s="27"/>
      <c r="AG91" s="103"/>
      <c r="AH91" s="27"/>
      <c r="AI91" s="27"/>
      <c r="AJ91" s="27"/>
      <c r="AK91" s="27"/>
      <c r="AL91" s="27"/>
      <c r="AM91" s="27"/>
      <c r="AN91" s="27"/>
      <c r="AO91" s="103"/>
      <c r="AP91" s="27"/>
      <c r="AQ91" s="27"/>
      <c r="AR91" s="27"/>
      <c r="AS91" s="27"/>
      <c r="AT91" s="27"/>
      <c r="AU91" s="27"/>
      <c r="AV91" s="27"/>
      <c r="AW91" s="103"/>
    </row>
    <row r="92" spans="1:49" ht="14.25" x14ac:dyDescent="0.2">
      <c r="A92" s="40" t="str">
        <f>StudentInfo[[#This Row],[Student Full Name]]</f>
        <v xml:space="preserve"> </v>
      </c>
      <c r="B92" s="27"/>
      <c r="C92" s="27"/>
      <c r="D92" s="27"/>
      <c r="E92" s="27"/>
      <c r="F92" s="27"/>
      <c r="G92" s="27"/>
      <c r="H92" s="101"/>
      <c r="I92" s="103"/>
      <c r="J92" s="28"/>
      <c r="K92" s="27"/>
      <c r="L92" s="27"/>
      <c r="M92" s="27"/>
      <c r="N92" s="27"/>
      <c r="O92" s="27"/>
      <c r="P92" s="27"/>
      <c r="Q92" s="103"/>
      <c r="R92" s="27"/>
      <c r="S92" s="27"/>
      <c r="T92" s="27"/>
      <c r="U92" s="27"/>
      <c r="V92" s="27"/>
      <c r="W92" s="27"/>
      <c r="X92" s="27"/>
      <c r="Y92" s="103"/>
      <c r="Z92" s="27"/>
      <c r="AA92" s="27"/>
      <c r="AB92" s="27"/>
      <c r="AC92" s="27"/>
      <c r="AD92" s="27"/>
      <c r="AE92" s="27"/>
      <c r="AF92" s="27"/>
      <c r="AG92" s="103"/>
      <c r="AH92" s="27"/>
      <c r="AI92" s="27"/>
      <c r="AJ92" s="27"/>
      <c r="AK92" s="27"/>
      <c r="AL92" s="27"/>
      <c r="AM92" s="27"/>
      <c r="AN92" s="27"/>
      <c r="AO92" s="103"/>
      <c r="AP92" s="27"/>
      <c r="AQ92" s="27"/>
      <c r="AR92" s="27"/>
      <c r="AS92" s="27"/>
      <c r="AT92" s="27"/>
      <c r="AU92" s="27"/>
      <c r="AV92" s="27"/>
      <c r="AW92" s="103"/>
    </row>
    <row r="93" spans="1:49" ht="14.25" x14ac:dyDescent="0.2">
      <c r="A93" s="40" t="str">
        <f>StudentInfo[[#This Row],[Student Full Name]]</f>
        <v xml:space="preserve"> </v>
      </c>
      <c r="B93" s="27"/>
      <c r="C93" s="27"/>
      <c r="D93" s="27"/>
      <c r="E93" s="27"/>
      <c r="F93" s="27"/>
      <c r="G93" s="27"/>
      <c r="H93" s="101"/>
      <c r="I93" s="103"/>
      <c r="J93" s="28"/>
      <c r="K93" s="27"/>
      <c r="L93" s="27"/>
      <c r="M93" s="27"/>
      <c r="N93" s="27"/>
      <c r="O93" s="27"/>
      <c r="P93" s="27"/>
      <c r="Q93" s="103"/>
      <c r="R93" s="27"/>
      <c r="S93" s="27"/>
      <c r="T93" s="27"/>
      <c r="U93" s="27"/>
      <c r="V93" s="27"/>
      <c r="W93" s="27"/>
      <c r="X93" s="27"/>
      <c r="Y93" s="103"/>
      <c r="Z93" s="27"/>
      <c r="AA93" s="27"/>
      <c r="AB93" s="27"/>
      <c r="AC93" s="27"/>
      <c r="AD93" s="27"/>
      <c r="AE93" s="27"/>
      <c r="AF93" s="27"/>
      <c r="AG93" s="103"/>
      <c r="AH93" s="27"/>
      <c r="AI93" s="27"/>
      <c r="AJ93" s="27"/>
      <c r="AK93" s="27"/>
      <c r="AL93" s="27"/>
      <c r="AM93" s="27"/>
      <c r="AN93" s="27"/>
      <c r="AO93" s="103"/>
      <c r="AP93" s="27"/>
      <c r="AQ93" s="27"/>
      <c r="AR93" s="27"/>
      <c r="AS93" s="27"/>
      <c r="AT93" s="27"/>
      <c r="AU93" s="27"/>
      <c r="AV93" s="27"/>
      <c r="AW93" s="103"/>
    </row>
    <row r="94" spans="1:49" ht="14.25" x14ac:dyDescent="0.2">
      <c r="A94" s="40" t="str">
        <f>StudentInfo[[#This Row],[Student Full Name]]</f>
        <v xml:space="preserve"> </v>
      </c>
      <c r="B94" s="27"/>
      <c r="C94" s="27"/>
      <c r="D94" s="27"/>
      <c r="E94" s="27"/>
      <c r="F94" s="27"/>
      <c r="G94" s="27"/>
      <c r="H94" s="101"/>
      <c r="I94" s="103"/>
      <c r="J94" s="28"/>
      <c r="K94" s="27"/>
      <c r="L94" s="27"/>
      <c r="M94" s="27"/>
      <c r="N94" s="27"/>
      <c r="O94" s="27"/>
      <c r="P94" s="27"/>
      <c r="Q94" s="103"/>
      <c r="R94" s="27"/>
      <c r="S94" s="27"/>
      <c r="T94" s="27"/>
      <c r="U94" s="27"/>
      <c r="V94" s="27"/>
      <c r="W94" s="27"/>
      <c r="X94" s="27"/>
      <c r="Y94" s="103"/>
      <c r="Z94" s="27"/>
      <c r="AA94" s="27"/>
      <c r="AB94" s="27"/>
      <c r="AC94" s="27"/>
      <c r="AD94" s="27"/>
      <c r="AE94" s="27"/>
      <c r="AF94" s="27"/>
      <c r="AG94" s="103"/>
      <c r="AH94" s="27"/>
      <c r="AI94" s="27"/>
      <c r="AJ94" s="27"/>
      <c r="AK94" s="27"/>
      <c r="AL94" s="27"/>
      <c r="AM94" s="27"/>
      <c r="AN94" s="27"/>
      <c r="AO94" s="103"/>
      <c r="AP94" s="27"/>
      <c r="AQ94" s="27"/>
      <c r="AR94" s="27"/>
      <c r="AS94" s="27"/>
      <c r="AT94" s="27"/>
      <c r="AU94" s="27"/>
      <c r="AV94" s="27"/>
      <c r="AW94" s="103"/>
    </row>
    <row r="95" spans="1:49" ht="14.25" x14ac:dyDescent="0.2">
      <c r="A95" s="40" t="str">
        <f>StudentInfo[[#This Row],[Student Full Name]]</f>
        <v xml:space="preserve"> </v>
      </c>
      <c r="B95" s="27"/>
      <c r="C95" s="27"/>
      <c r="D95" s="27"/>
      <c r="E95" s="27"/>
      <c r="F95" s="27"/>
      <c r="G95" s="27"/>
      <c r="H95" s="101"/>
      <c r="I95" s="103"/>
      <c r="J95" s="28"/>
      <c r="K95" s="27"/>
      <c r="L95" s="27"/>
      <c r="M95" s="27"/>
      <c r="N95" s="27"/>
      <c r="O95" s="27"/>
      <c r="P95" s="27"/>
      <c r="Q95" s="103"/>
      <c r="R95" s="27"/>
      <c r="S95" s="27"/>
      <c r="T95" s="27"/>
      <c r="U95" s="27"/>
      <c r="V95" s="27"/>
      <c r="W95" s="27"/>
      <c r="X95" s="27"/>
      <c r="Y95" s="103"/>
      <c r="Z95" s="27"/>
      <c r="AA95" s="27"/>
      <c r="AB95" s="27"/>
      <c r="AC95" s="27"/>
      <c r="AD95" s="27"/>
      <c r="AE95" s="27"/>
      <c r="AF95" s="27"/>
      <c r="AG95" s="103"/>
      <c r="AH95" s="27"/>
      <c r="AI95" s="27"/>
      <c r="AJ95" s="27"/>
      <c r="AK95" s="27"/>
      <c r="AL95" s="27"/>
      <c r="AM95" s="27"/>
      <c r="AN95" s="27"/>
      <c r="AO95" s="103"/>
      <c r="AP95" s="27"/>
      <c r="AQ95" s="27"/>
      <c r="AR95" s="27"/>
      <c r="AS95" s="27"/>
      <c r="AT95" s="27"/>
      <c r="AU95" s="27"/>
      <c r="AV95" s="27"/>
      <c r="AW95" s="103"/>
    </row>
    <row r="96" spans="1:49" ht="14.25" x14ac:dyDescent="0.2">
      <c r="A96" s="40" t="str">
        <f>StudentInfo[[#This Row],[Student Full Name]]</f>
        <v xml:space="preserve"> </v>
      </c>
      <c r="B96" s="27"/>
      <c r="C96" s="27"/>
      <c r="D96" s="27"/>
      <c r="E96" s="27"/>
      <c r="F96" s="27"/>
      <c r="G96" s="27"/>
      <c r="H96" s="101"/>
      <c r="I96" s="103"/>
      <c r="J96" s="28"/>
      <c r="K96" s="27"/>
      <c r="L96" s="27"/>
      <c r="M96" s="27"/>
      <c r="N96" s="27"/>
      <c r="O96" s="27"/>
      <c r="P96" s="27"/>
      <c r="Q96" s="103"/>
      <c r="R96" s="27"/>
      <c r="S96" s="27"/>
      <c r="T96" s="27"/>
      <c r="U96" s="27"/>
      <c r="V96" s="27"/>
      <c r="W96" s="27"/>
      <c r="X96" s="27"/>
      <c r="Y96" s="103"/>
      <c r="Z96" s="27"/>
      <c r="AA96" s="27"/>
      <c r="AB96" s="27"/>
      <c r="AC96" s="27"/>
      <c r="AD96" s="27"/>
      <c r="AE96" s="27"/>
      <c r="AF96" s="27"/>
      <c r="AG96" s="103"/>
      <c r="AH96" s="27"/>
      <c r="AI96" s="27"/>
      <c r="AJ96" s="27"/>
      <c r="AK96" s="27"/>
      <c r="AL96" s="27"/>
      <c r="AM96" s="27"/>
      <c r="AN96" s="27"/>
      <c r="AO96" s="103"/>
      <c r="AP96" s="27"/>
      <c r="AQ96" s="27"/>
      <c r="AR96" s="27"/>
      <c r="AS96" s="27"/>
      <c r="AT96" s="27"/>
      <c r="AU96" s="27"/>
      <c r="AV96" s="27"/>
      <c r="AW96" s="103"/>
    </row>
    <row r="97" spans="1:49" ht="14.25" x14ac:dyDescent="0.2">
      <c r="A97" s="40" t="str">
        <f>StudentInfo[[#This Row],[Student Full Name]]</f>
        <v xml:space="preserve"> </v>
      </c>
      <c r="B97" s="27"/>
      <c r="C97" s="27"/>
      <c r="D97" s="27"/>
      <c r="E97" s="27"/>
      <c r="F97" s="27"/>
      <c r="G97" s="27"/>
      <c r="H97" s="101"/>
      <c r="I97" s="103"/>
      <c r="J97" s="28"/>
      <c r="K97" s="27"/>
      <c r="L97" s="27"/>
      <c r="M97" s="27"/>
      <c r="N97" s="27"/>
      <c r="O97" s="27"/>
      <c r="P97" s="27"/>
      <c r="Q97" s="103"/>
      <c r="R97" s="27"/>
      <c r="S97" s="27"/>
      <c r="T97" s="27"/>
      <c r="U97" s="27"/>
      <c r="V97" s="27"/>
      <c r="W97" s="27"/>
      <c r="X97" s="27"/>
      <c r="Y97" s="103"/>
      <c r="Z97" s="27"/>
      <c r="AA97" s="27"/>
      <c r="AB97" s="27"/>
      <c r="AC97" s="27"/>
      <c r="AD97" s="27"/>
      <c r="AE97" s="27"/>
      <c r="AF97" s="27"/>
      <c r="AG97" s="103"/>
      <c r="AH97" s="27"/>
      <c r="AI97" s="27"/>
      <c r="AJ97" s="27"/>
      <c r="AK97" s="27"/>
      <c r="AL97" s="27"/>
      <c r="AM97" s="27"/>
      <c r="AN97" s="27"/>
      <c r="AO97" s="103"/>
      <c r="AP97" s="27"/>
      <c r="AQ97" s="27"/>
      <c r="AR97" s="27"/>
      <c r="AS97" s="27"/>
      <c r="AT97" s="27"/>
      <c r="AU97" s="27"/>
      <c r="AV97" s="27"/>
      <c r="AW97" s="103"/>
    </row>
    <row r="98" spans="1:49" ht="14.25" x14ac:dyDescent="0.2">
      <c r="A98" s="40" t="str">
        <f>StudentInfo[[#This Row],[Student Full Name]]</f>
        <v xml:space="preserve"> </v>
      </c>
      <c r="B98" s="27"/>
      <c r="C98" s="27"/>
      <c r="D98" s="27"/>
      <c r="E98" s="27"/>
      <c r="F98" s="27"/>
      <c r="G98" s="27"/>
      <c r="H98" s="101"/>
      <c r="I98" s="103"/>
      <c r="J98" s="28"/>
      <c r="K98" s="27"/>
      <c r="L98" s="27"/>
      <c r="M98" s="27"/>
      <c r="N98" s="27"/>
      <c r="O98" s="27"/>
      <c r="P98" s="27"/>
      <c r="Q98" s="103"/>
      <c r="R98" s="27"/>
      <c r="S98" s="27"/>
      <c r="T98" s="27"/>
      <c r="U98" s="27"/>
      <c r="V98" s="27"/>
      <c r="W98" s="27"/>
      <c r="X98" s="27"/>
      <c r="Y98" s="103"/>
      <c r="Z98" s="27"/>
      <c r="AA98" s="27"/>
      <c r="AB98" s="27"/>
      <c r="AC98" s="27"/>
      <c r="AD98" s="27"/>
      <c r="AE98" s="27"/>
      <c r="AF98" s="27"/>
      <c r="AG98" s="103"/>
      <c r="AH98" s="27"/>
      <c r="AI98" s="27"/>
      <c r="AJ98" s="27"/>
      <c r="AK98" s="27"/>
      <c r="AL98" s="27"/>
      <c r="AM98" s="27"/>
      <c r="AN98" s="27"/>
      <c r="AO98" s="103"/>
      <c r="AP98" s="27"/>
      <c r="AQ98" s="27"/>
      <c r="AR98" s="27"/>
      <c r="AS98" s="27"/>
      <c r="AT98" s="27"/>
      <c r="AU98" s="27"/>
      <c r="AV98" s="27"/>
      <c r="AW98" s="103"/>
    </row>
    <row r="99" spans="1:49" ht="14.25" x14ac:dyDescent="0.2">
      <c r="A99" s="40" t="str">
        <f>StudentInfo[[#This Row],[Student Full Name]]</f>
        <v xml:space="preserve"> </v>
      </c>
      <c r="B99" s="27"/>
      <c r="C99" s="27"/>
      <c r="D99" s="27"/>
      <c r="E99" s="27"/>
      <c r="F99" s="27"/>
      <c r="G99" s="27"/>
      <c r="H99" s="101"/>
      <c r="I99" s="103"/>
      <c r="J99" s="28"/>
      <c r="K99" s="27"/>
      <c r="L99" s="27"/>
      <c r="M99" s="27"/>
      <c r="N99" s="27"/>
      <c r="O99" s="27"/>
      <c r="P99" s="27"/>
      <c r="Q99" s="103"/>
      <c r="R99" s="27"/>
      <c r="S99" s="27"/>
      <c r="T99" s="27"/>
      <c r="U99" s="27"/>
      <c r="V99" s="27"/>
      <c r="W99" s="27"/>
      <c r="X99" s="27"/>
      <c r="Y99" s="103"/>
      <c r="Z99" s="27"/>
      <c r="AA99" s="27"/>
      <c r="AB99" s="27"/>
      <c r="AC99" s="27"/>
      <c r="AD99" s="27"/>
      <c r="AE99" s="27"/>
      <c r="AF99" s="27"/>
      <c r="AG99" s="103"/>
      <c r="AH99" s="27"/>
      <c r="AI99" s="27"/>
      <c r="AJ99" s="27"/>
      <c r="AK99" s="27"/>
      <c r="AL99" s="27"/>
      <c r="AM99" s="27"/>
      <c r="AN99" s="27"/>
      <c r="AO99" s="103"/>
      <c r="AP99" s="27"/>
      <c r="AQ99" s="27"/>
      <c r="AR99" s="27"/>
      <c r="AS99" s="27"/>
      <c r="AT99" s="27"/>
      <c r="AU99" s="27"/>
      <c r="AV99" s="27"/>
      <c r="AW99" s="103"/>
    </row>
    <row r="100" spans="1:49" ht="14.25" x14ac:dyDescent="0.2">
      <c r="A100" s="40" t="str">
        <f>StudentInfo[[#This Row],[Student Full Name]]</f>
        <v xml:space="preserve"> </v>
      </c>
      <c r="B100" s="27"/>
      <c r="C100" s="27"/>
      <c r="D100" s="27"/>
      <c r="E100" s="27"/>
      <c r="F100" s="27"/>
      <c r="G100" s="27"/>
      <c r="H100" s="101"/>
      <c r="I100" s="103"/>
      <c r="J100" s="28"/>
      <c r="K100" s="27"/>
      <c r="L100" s="27"/>
      <c r="M100" s="27"/>
      <c r="N100" s="27"/>
      <c r="O100" s="27"/>
      <c r="P100" s="27"/>
      <c r="Q100" s="103"/>
      <c r="R100" s="27"/>
      <c r="S100" s="27"/>
      <c r="T100" s="27"/>
      <c r="U100" s="27"/>
      <c r="V100" s="27"/>
      <c r="W100" s="27"/>
      <c r="X100" s="27"/>
      <c r="Y100" s="103"/>
      <c r="Z100" s="27"/>
      <c r="AA100" s="27"/>
      <c r="AB100" s="27"/>
      <c r="AC100" s="27"/>
      <c r="AD100" s="27"/>
      <c r="AE100" s="27"/>
      <c r="AF100" s="27"/>
      <c r="AG100" s="103"/>
      <c r="AH100" s="27"/>
      <c r="AI100" s="27"/>
      <c r="AJ100" s="27"/>
      <c r="AK100" s="27"/>
      <c r="AL100" s="27"/>
      <c r="AM100" s="27"/>
      <c r="AN100" s="27"/>
      <c r="AO100" s="103"/>
      <c r="AP100" s="27"/>
      <c r="AQ100" s="27"/>
      <c r="AR100" s="27"/>
      <c r="AS100" s="27"/>
      <c r="AT100" s="27"/>
      <c r="AU100" s="27"/>
      <c r="AV100" s="27"/>
      <c r="AW100" s="103"/>
    </row>
    <row r="101" spans="1:49" ht="14.25" x14ac:dyDescent="0.2">
      <c r="A101" s="40" t="str">
        <f>StudentInfo[[#This Row],[Student Full Name]]</f>
        <v xml:space="preserve"> </v>
      </c>
      <c r="B101" s="27"/>
      <c r="C101" s="27"/>
      <c r="D101" s="27"/>
      <c r="E101" s="27"/>
      <c r="F101" s="27"/>
      <c r="G101" s="27"/>
      <c r="H101" s="101"/>
      <c r="I101" s="103"/>
      <c r="J101" s="28"/>
      <c r="K101" s="27"/>
      <c r="L101" s="27"/>
      <c r="M101" s="27"/>
      <c r="N101" s="27"/>
      <c r="O101" s="27"/>
      <c r="P101" s="27"/>
      <c r="Q101" s="103"/>
      <c r="R101" s="27"/>
      <c r="S101" s="27"/>
      <c r="T101" s="27"/>
      <c r="U101" s="27"/>
      <c r="V101" s="27"/>
      <c r="W101" s="27"/>
      <c r="X101" s="27"/>
      <c r="Y101" s="103"/>
      <c r="Z101" s="27"/>
      <c r="AA101" s="27"/>
      <c r="AB101" s="27"/>
      <c r="AC101" s="27"/>
      <c r="AD101" s="27"/>
      <c r="AE101" s="27"/>
      <c r="AF101" s="27"/>
      <c r="AG101" s="103"/>
      <c r="AH101" s="27"/>
      <c r="AI101" s="27"/>
      <c r="AJ101" s="27"/>
      <c r="AK101" s="27"/>
      <c r="AL101" s="27"/>
      <c r="AM101" s="27"/>
      <c r="AN101" s="27"/>
      <c r="AO101" s="103"/>
      <c r="AP101" s="27"/>
      <c r="AQ101" s="27"/>
      <c r="AR101" s="27"/>
      <c r="AS101" s="27"/>
      <c r="AT101" s="27"/>
      <c r="AU101" s="27"/>
      <c r="AV101" s="27"/>
      <c r="AW101" s="103"/>
    </row>
    <row r="102" spans="1:49" ht="14.25" x14ac:dyDescent="0.2">
      <c r="A102" s="40" t="str">
        <f>StudentInfo[[#This Row],[Student Full Name]]</f>
        <v xml:space="preserve"> </v>
      </c>
      <c r="B102" s="27"/>
      <c r="C102" s="27"/>
      <c r="D102" s="27"/>
      <c r="E102" s="27"/>
      <c r="F102" s="27"/>
      <c r="G102" s="27"/>
      <c r="H102" s="101"/>
      <c r="I102" s="103"/>
      <c r="J102" s="28"/>
      <c r="K102" s="27"/>
      <c r="L102" s="27"/>
      <c r="M102" s="27"/>
      <c r="N102" s="27"/>
      <c r="O102" s="27"/>
      <c r="P102" s="27"/>
      <c r="Q102" s="103"/>
      <c r="R102" s="27"/>
      <c r="S102" s="27"/>
      <c r="T102" s="27"/>
      <c r="U102" s="27"/>
      <c r="V102" s="27"/>
      <c r="W102" s="27"/>
      <c r="X102" s="27"/>
      <c r="Y102" s="103"/>
      <c r="Z102" s="27"/>
      <c r="AA102" s="27"/>
      <c r="AB102" s="27"/>
      <c r="AC102" s="27"/>
      <c r="AD102" s="27"/>
      <c r="AE102" s="27"/>
      <c r="AF102" s="27"/>
      <c r="AG102" s="103"/>
      <c r="AH102" s="27"/>
      <c r="AI102" s="27"/>
      <c r="AJ102" s="27"/>
      <c r="AK102" s="27"/>
      <c r="AL102" s="27"/>
      <c r="AM102" s="27"/>
      <c r="AN102" s="27"/>
      <c r="AO102" s="103"/>
      <c r="AP102" s="27"/>
      <c r="AQ102" s="27"/>
      <c r="AR102" s="27"/>
      <c r="AS102" s="27"/>
      <c r="AT102" s="27"/>
      <c r="AU102" s="27"/>
      <c r="AV102" s="27"/>
      <c r="AW102" s="103"/>
    </row>
    <row r="103" spans="1:49" ht="14.25" x14ac:dyDescent="0.2">
      <c r="A103" s="40" t="str">
        <f>StudentInfo[[#This Row],[Student Full Name]]</f>
        <v xml:space="preserve"> </v>
      </c>
      <c r="B103" s="27"/>
      <c r="C103" s="27"/>
      <c r="D103" s="27"/>
      <c r="E103" s="27"/>
      <c r="F103" s="27"/>
      <c r="G103" s="27"/>
      <c r="H103" s="101"/>
      <c r="I103" s="103"/>
      <c r="J103" s="28"/>
      <c r="K103" s="27"/>
      <c r="L103" s="27"/>
      <c r="M103" s="27"/>
      <c r="N103" s="27"/>
      <c r="O103" s="27"/>
      <c r="P103" s="27"/>
      <c r="Q103" s="103"/>
      <c r="R103" s="27"/>
      <c r="S103" s="27"/>
      <c r="T103" s="27"/>
      <c r="U103" s="27"/>
      <c r="V103" s="27"/>
      <c r="W103" s="27"/>
      <c r="X103" s="27"/>
      <c r="Y103" s="103"/>
      <c r="Z103" s="27"/>
      <c r="AA103" s="27"/>
      <c r="AB103" s="27"/>
      <c r="AC103" s="27"/>
      <c r="AD103" s="27"/>
      <c r="AE103" s="27"/>
      <c r="AF103" s="27"/>
      <c r="AG103" s="103"/>
      <c r="AH103" s="27"/>
      <c r="AI103" s="27"/>
      <c r="AJ103" s="27"/>
      <c r="AK103" s="27"/>
      <c r="AL103" s="27"/>
      <c r="AM103" s="27"/>
      <c r="AN103" s="27"/>
      <c r="AO103" s="103"/>
      <c r="AP103" s="27"/>
      <c r="AQ103" s="27"/>
      <c r="AR103" s="27"/>
      <c r="AS103" s="27"/>
      <c r="AT103" s="27"/>
      <c r="AU103" s="27"/>
      <c r="AV103" s="27"/>
      <c r="AW103" s="103"/>
    </row>
    <row r="104" spans="1:49" ht="14.25" x14ac:dyDescent="0.2">
      <c r="A104" s="40" t="str">
        <f>StudentInfo[[#This Row],[Student Full Name]]</f>
        <v xml:space="preserve"> </v>
      </c>
      <c r="B104" s="27"/>
      <c r="C104" s="27"/>
      <c r="D104" s="27"/>
      <c r="E104" s="27"/>
      <c r="F104" s="27"/>
      <c r="G104" s="27"/>
      <c r="H104" s="101"/>
      <c r="I104" s="103"/>
      <c r="J104" s="28"/>
      <c r="K104" s="27"/>
      <c r="L104" s="27"/>
      <c r="M104" s="27"/>
      <c r="N104" s="27"/>
      <c r="O104" s="27"/>
      <c r="P104" s="27"/>
      <c r="Q104" s="103"/>
      <c r="R104" s="27"/>
      <c r="S104" s="27"/>
      <c r="T104" s="27"/>
      <c r="U104" s="27"/>
      <c r="V104" s="27"/>
      <c r="W104" s="27"/>
      <c r="X104" s="27"/>
      <c r="Y104" s="103"/>
      <c r="Z104" s="27"/>
      <c r="AA104" s="27"/>
      <c r="AB104" s="27"/>
      <c r="AC104" s="27"/>
      <c r="AD104" s="27"/>
      <c r="AE104" s="27"/>
      <c r="AF104" s="27"/>
      <c r="AG104" s="103"/>
      <c r="AH104" s="27"/>
      <c r="AI104" s="27"/>
      <c r="AJ104" s="27"/>
      <c r="AK104" s="27"/>
      <c r="AL104" s="27"/>
      <c r="AM104" s="27"/>
      <c r="AN104" s="27"/>
      <c r="AO104" s="103"/>
      <c r="AP104" s="27"/>
      <c r="AQ104" s="27"/>
      <c r="AR104" s="27"/>
      <c r="AS104" s="27"/>
      <c r="AT104" s="27"/>
      <c r="AU104" s="27"/>
      <c r="AV104" s="27"/>
      <c r="AW104" s="103"/>
    </row>
    <row r="105" spans="1:49" ht="14.25" x14ac:dyDescent="0.2">
      <c r="A105" s="40" t="str">
        <f>StudentInfo[[#This Row],[Student Full Name]]</f>
        <v xml:space="preserve"> </v>
      </c>
      <c r="B105" s="27"/>
      <c r="C105" s="27"/>
      <c r="D105" s="27"/>
      <c r="E105" s="27"/>
      <c r="F105" s="27"/>
      <c r="G105" s="27"/>
      <c r="H105" s="101"/>
      <c r="I105" s="103"/>
      <c r="J105" s="28"/>
      <c r="K105" s="27"/>
      <c r="L105" s="27"/>
      <c r="M105" s="27"/>
      <c r="N105" s="27"/>
      <c r="O105" s="27"/>
      <c r="P105" s="27"/>
      <c r="Q105" s="103"/>
      <c r="R105" s="27"/>
      <c r="S105" s="27"/>
      <c r="T105" s="27"/>
      <c r="U105" s="27"/>
      <c r="V105" s="27"/>
      <c r="W105" s="27"/>
      <c r="X105" s="27"/>
      <c r="Y105" s="103"/>
      <c r="Z105" s="27"/>
      <c r="AA105" s="27"/>
      <c r="AB105" s="27"/>
      <c r="AC105" s="27"/>
      <c r="AD105" s="27"/>
      <c r="AE105" s="27"/>
      <c r="AF105" s="27"/>
      <c r="AG105" s="103"/>
      <c r="AH105" s="27"/>
      <c r="AI105" s="27"/>
      <c r="AJ105" s="27"/>
      <c r="AK105" s="27"/>
      <c r="AL105" s="27"/>
      <c r="AM105" s="27"/>
      <c r="AN105" s="27"/>
      <c r="AO105" s="103"/>
      <c r="AP105" s="27"/>
      <c r="AQ105" s="27"/>
      <c r="AR105" s="27"/>
      <c r="AS105" s="27"/>
      <c r="AT105" s="27"/>
      <c r="AU105" s="27"/>
      <c r="AV105" s="27"/>
      <c r="AW105" s="103"/>
    </row>
    <row r="106" spans="1:49" ht="14.25" x14ac:dyDescent="0.2">
      <c r="A106" s="40" t="str">
        <f>StudentInfo[[#This Row],[Student Full Name]]</f>
        <v xml:space="preserve"> </v>
      </c>
      <c r="B106" s="27"/>
      <c r="C106" s="27"/>
      <c r="D106" s="27"/>
      <c r="E106" s="27"/>
      <c r="F106" s="27"/>
      <c r="G106" s="27"/>
      <c r="H106" s="101"/>
      <c r="I106" s="103"/>
      <c r="J106" s="28"/>
      <c r="K106" s="27"/>
      <c r="L106" s="27"/>
      <c r="M106" s="27"/>
      <c r="N106" s="27"/>
      <c r="O106" s="27"/>
      <c r="P106" s="27"/>
      <c r="Q106" s="103"/>
      <c r="R106" s="27"/>
      <c r="S106" s="27"/>
      <c r="T106" s="27"/>
      <c r="U106" s="27"/>
      <c r="V106" s="27"/>
      <c r="W106" s="27"/>
      <c r="X106" s="27"/>
      <c r="Y106" s="103"/>
      <c r="Z106" s="27"/>
      <c r="AA106" s="27"/>
      <c r="AB106" s="27"/>
      <c r="AC106" s="27"/>
      <c r="AD106" s="27"/>
      <c r="AE106" s="27"/>
      <c r="AF106" s="27"/>
      <c r="AG106" s="103"/>
      <c r="AH106" s="27"/>
      <c r="AI106" s="27"/>
      <c r="AJ106" s="27"/>
      <c r="AK106" s="27"/>
      <c r="AL106" s="27"/>
      <c r="AM106" s="27"/>
      <c r="AN106" s="27"/>
      <c r="AO106" s="103"/>
      <c r="AP106" s="27"/>
      <c r="AQ106" s="27"/>
      <c r="AR106" s="27"/>
      <c r="AS106" s="27"/>
      <c r="AT106" s="27"/>
      <c r="AU106" s="27"/>
      <c r="AV106" s="27"/>
      <c r="AW106" s="103"/>
    </row>
    <row r="107" spans="1:49" ht="14.25" x14ac:dyDescent="0.2">
      <c r="A107" s="40" t="str">
        <f>StudentInfo[[#This Row],[Student Full Name]]</f>
        <v xml:space="preserve"> </v>
      </c>
      <c r="B107" s="27"/>
      <c r="C107" s="27"/>
      <c r="D107" s="27"/>
      <c r="E107" s="27"/>
      <c r="F107" s="27"/>
      <c r="G107" s="27"/>
      <c r="H107" s="101"/>
      <c r="I107" s="103"/>
      <c r="J107" s="28"/>
      <c r="K107" s="27"/>
      <c r="L107" s="27"/>
      <c r="M107" s="27"/>
      <c r="N107" s="27"/>
      <c r="O107" s="27"/>
      <c r="P107" s="27"/>
      <c r="Q107" s="103"/>
      <c r="R107" s="27"/>
      <c r="S107" s="27"/>
      <c r="T107" s="27"/>
      <c r="U107" s="27"/>
      <c r="V107" s="27"/>
      <c r="W107" s="27"/>
      <c r="X107" s="27"/>
      <c r="Y107" s="103"/>
      <c r="Z107" s="27"/>
      <c r="AA107" s="27"/>
      <c r="AB107" s="27"/>
      <c r="AC107" s="27"/>
      <c r="AD107" s="27"/>
      <c r="AE107" s="27"/>
      <c r="AF107" s="27"/>
      <c r="AG107" s="103"/>
      <c r="AH107" s="27"/>
      <c r="AI107" s="27"/>
      <c r="AJ107" s="27"/>
      <c r="AK107" s="27"/>
      <c r="AL107" s="27"/>
      <c r="AM107" s="27"/>
      <c r="AN107" s="27"/>
      <c r="AO107" s="103"/>
      <c r="AP107" s="27"/>
      <c r="AQ107" s="27"/>
      <c r="AR107" s="27"/>
      <c r="AS107" s="27"/>
      <c r="AT107" s="27"/>
      <c r="AU107" s="27"/>
      <c r="AV107" s="27"/>
      <c r="AW107" s="103"/>
    </row>
    <row r="108" spans="1:49" ht="14.25" x14ac:dyDescent="0.2">
      <c r="A108" s="40" t="str">
        <f>StudentInfo[[#This Row],[Student Full Name]]</f>
        <v xml:space="preserve"> </v>
      </c>
      <c r="B108" s="27"/>
      <c r="C108" s="27"/>
      <c r="D108" s="27"/>
      <c r="E108" s="27"/>
      <c r="F108" s="27"/>
      <c r="G108" s="27"/>
      <c r="H108" s="101"/>
      <c r="I108" s="103"/>
      <c r="J108" s="28"/>
      <c r="K108" s="27"/>
      <c r="L108" s="27"/>
      <c r="M108" s="27"/>
      <c r="N108" s="27"/>
      <c r="O108" s="27"/>
      <c r="P108" s="27"/>
      <c r="Q108" s="103"/>
      <c r="R108" s="27"/>
      <c r="S108" s="27"/>
      <c r="T108" s="27"/>
      <c r="U108" s="27"/>
      <c r="V108" s="27"/>
      <c r="W108" s="27"/>
      <c r="X108" s="27"/>
      <c r="Y108" s="103"/>
      <c r="Z108" s="27"/>
      <c r="AA108" s="27"/>
      <c r="AB108" s="27"/>
      <c r="AC108" s="27"/>
      <c r="AD108" s="27"/>
      <c r="AE108" s="27"/>
      <c r="AF108" s="27"/>
      <c r="AG108" s="103"/>
      <c r="AH108" s="27"/>
      <c r="AI108" s="27"/>
      <c r="AJ108" s="27"/>
      <c r="AK108" s="27"/>
      <c r="AL108" s="27"/>
      <c r="AM108" s="27"/>
      <c r="AN108" s="27"/>
      <c r="AO108" s="103"/>
      <c r="AP108" s="27"/>
      <c r="AQ108" s="27"/>
      <c r="AR108" s="27"/>
      <c r="AS108" s="27"/>
      <c r="AT108" s="27"/>
      <c r="AU108" s="27"/>
      <c r="AV108" s="27"/>
      <c r="AW108" s="103"/>
    </row>
    <row r="109" spans="1:49" ht="14.25" x14ac:dyDescent="0.2">
      <c r="A109" s="40" t="str">
        <f>StudentInfo[[#This Row],[Student Full Name]]</f>
        <v xml:space="preserve"> </v>
      </c>
      <c r="B109" s="27"/>
      <c r="C109" s="27"/>
      <c r="D109" s="27"/>
      <c r="E109" s="27"/>
      <c r="F109" s="27"/>
      <c r="G109" s="27"/>
      <c r="H109" s="101"/>
      <c r="I109" s="103"/>
      <c r="J109" s="28"/>
      <c r="K109" s="27"/>
      <c r="L109" s="27"/>
      <c r="M109" s="27"/>
      <c r="N109" s="27"/>
      <c r="O109" s="27"/>
      <c r="P109" s="27"/>
      <c r="Q109" s="103"/>
      <c r="R109" s="27"/>
      <c r="S109" s="27"/>
      <c r="T109" s="27"/>
      <c r="U109" s="27"/>
      <c r="V109" s="27"/>
      <c r="W109" s="27"/>
      <c r="X109" s="27"/>
      <c r="Y109" s="103"/>
      <c r="Z109" s="27"/>
      <c r="AA109" s="27"/>
      <c r="AB109" s="27"/>
      <c r="AC109" s="27"/>
      <c r="AD109" s="27"/>
      <c r="AE109" s="27"/>
      <c r="AF109" s="27"/>
      <c r="AG109" s="103"/>
      <c r="AH109" s="27"/>
      <c r="AI109" s="27"/>
      <c r="AJ109" s="27"/>
      <c r="AK109" s="27"/>
      <c r="AL109" s="27"/>
      <c r="AM109" s="27"/>
      <c r="AN109" s="27"/>
      <c r="AO109" s="103"/>
      <c r="AP109" s="27"/>
      <c r="AQ109" s="27"/>
      <c r="AR109" s="27"/>
      <c r="AS109" s="27"/>
      <c r="AT109" s="27"/>
      <c r="AU109" s="27"/>
      <c r="AV109" s="27"/>
      <c r="AW109" s="103"/>
    </row>
    <row r="110" spans="1:49" ht="14.25" x14ac:dyDescent="0.2">
      <c r="A110" s="40" t="str">
        <f>StudentInfo[[#This Row],[Student Full Name]]</f>
        <v xml:space="preserve"> </v>
      </c>
      <c r="B110" s="27"/>
      <c r="C110" s="27"/>
      <c r="D110" s="27"/>
      <c r="E110" s="27"/>
      <c r="F110" s="27"/>
      <c r="G110" s="27"/>
      <c r="H110" s="101"/>
      <c r="I110" s="103"/>
      <c r="J110" s="28"/>
      <c r="K110" s="27"/>
      <c r="L110" s="27"/>
      <c r="M110" s="27"/>
      <c r="N110" s="27"/>
      <c r="O110" s="27"/>
      <c r="P110" s="27"/>
      <c r="Q110" s="103"/>
      <c r="R110" s="27"/>
      <c r="S110" s="27"/>
      <c r="T110" s="27"/>
      <c r="U110" s="27"/>
      <c r="V110" s="27"/>
      <c r="W110" s="27"/>
      <c r="X110" s="27"/>
      <c r="Y110" s="103"/>
      <c r="Z110" s="27"/>
      <c r="AA110" s="27"/>
      <c r="AB110" s="27"/>
      <c r="AC110" s="27"/>
      <c r="AD110" s="27"/>
      <c r="AE110" s="27"/>
      <c r="AF110" s="27"/>
      <c r="AG110" s="103"/>
      <c r="AH110" s="27"/>
      <c r="AI110" s="27"/>
      <c r="AJ110" s="27"/>
      <c r="AK110" s="27"/>
      <c r="AL110" s="27"/>
      <c r="AM110" s="27"/>
      <c r="AN110" s="27"/>
      <c r="AO110" s="103"/>
      <c r="AP110" s="27"/>
      <c r="AQ110" s="27"/>
      <c r="AR110" s="27"/>
      <c r="AS110" s="27"/>
      <c r="AT110" s="27"/>
      <c r="AU110" s="27"/>
      <c r="AV110" s="27"/>
      <c r="AW110" s="103"/>
    </row>
    <row r="111" spans="1:49" ht="14.25" x14ac:dyDescent="0.2">
      <c r="A111" s="40" t="str">
        <f>StudentInfo[[#This Row],[Student Full Name]]</f>
        <v xml:space="preserve"> </v>
      </c>
      <c r="B111" s="27"/>
      <c r="C111" s="27"/>
      <c r="D111" s="27"/>
      <c r="E111" s="27"/>
      <c r="F111" s="27"/>
      <c r="G111" s="27"/>
      <c r="H111" s="101"/>
      <c r="I111" s="103"/>
      <c r="J111" s="28"/>
      <c r="K111" s="27"/>
      <c r="L111" s="27"/>
      <c r="M111" s="27"/>
      <c r="N111" s="27"/>
      <c r="O111" s="27"/>
      <c r="P111" s="27"/>
      <c r="Q111" s="103"/>
      <c r="R111" s="27"/>
      <c r="S111" s="27"/>
      <c r="T111" s="27"/>
      <c r="U111" s="27"/>
      <c r="V111" s="27"/>
      <c r="W111" s="27"/>
      <c r="X111" s="27"/>
      <c r="Y111" s="103"/>
      <c r="Z111" s="27"/>
      <c r="AA111" s="27"/>
      <c r="AB111" s="27"/>
      <c r="AC111" s="27"/>
      <c r="AD111" s="27"/>
      <c r="AE111" s="27"/>
      <c r="AF111" s="27"/>
      <c r="AG111" s="103"/>
      <c r="AH111" s="27"/>
      <c r="AI111" s="27"/>
      <c r="AJ111" s="27"/>
      <c r="AK111" s="27"/>
      <c r="AL111" s="27"/>
      <c r="AM111" s="27"/>
      <c r="AN111" s="27"/>
      <c r="AO111" s="103"/>
      <c r="AP111" s="27"/>
      <c r="AQ111" s="27"/>
      <c r="AR111" s="27"/>
      <c r="AS111" s="27"/>
      <c r="AT111" s="27"/>
      <c r="AU111" s="27"/>
      <c r="AV111" s="27"/>
      <c r="AW111" s="103"/>
    </row>
    <row r="112" spans="1:49" ht="14.25" x14ac:dyDescent="0.2">
      <c r="A112" s="40" t="str">
        <f>StudentInfo[[#This Row],[Student Full Name]]</f>
        <v xml:space="preserve"> </v>
      </c>
      <c r="B112" s="27"/>
      <c r="C112" s="27"/>
      <c r="D112" s="27"/>
      <c r="E112" s="27"/>
      <c r="F112" s="27"/>
      <c r="G112" s="27"/>
      <c r="H112" s="101"/>
      <c r="I112" s="103"/>
      <c r="J112" s="28"/>
      <c r="K112" s="27"/>
      <c r="L112" s="27"/>
      <c r="M112" s="27"/>
      <c r="N112" s="27"/>
      <c r="O112" s="27"/>
      <c r="P112" s="27"/>
      <c r="Q112" s="103"/>
      <c r="R112" s="27"/>
      <c r="S112" s="27"/>
      <c r="T112" s="27"/>
      <c r="U112" s="27"/>
      <c r="V112" s="27"/>
      <c r="W112" s="27"/>
      <c r="X112" s="27"/>
      <c r="Y112" s="103"/>
      <c r="Z112" s="27"/>
      <c r="AA112" s="27"/>
      <c r="AB112" s="27"/>
      <c r="AC112" s="27"/>
      <c r="AD112" s="27"/>
      <c r="AE112" s="27"/>
      <c r="AF112" s="27"/>
      <c r="AG112" s="103"/>
      <c r="AH112" s="27"/>
      <c r="AI112" s="27"/>
      <c r="AJ112" s="27"/>
      <c r="AK112" s="27"/>
      <c r="AL112" s="27"/>
      <c r="AM112" s="27"/>
      <c r="AN112" s="27"/>
      <c r="AO112" s="103"/>
      <c r="AP112" s="27"/>
      <c r="AQ112" s="27"/>
      <c r="AR112" s="27"/>
      <c r="AS112" s="27"/>
      <c r="AT112" s="27"/>
      <c r="AU112" s="27"/>
      <c r="AV112" s="27"/>
      <c r="AW112" s="103"/>
    </row>
    <row r="113" spans="1:49" ht="14.25" x14ac:dyDescent="0.2">
      <c r="A113" s="40" t="str">
        <f>StudentInfo[[#This Row],[Student Full Name]]</f>
        <v xml:space="preserve"> </v>
      </c>
      <c r="B113" s="27"/>
      <c r="C113" s="27"/>
      <c r="D113" s="27"/>
      <c r="E113" s="27"/>
      <c r="F113" s="27"/>
      <c r="G113" s="27"/>
      <c r="H113" s="101"/>
      <c r="I113" s="103"/>
      <c r="J113" s="28"/>
      <c r="K113" s="27"/>
      <c r="L113" s="27"/>
      <c r="M113" s="27"/>
      <c r="N113" s="27"/>
      <c r="O113" s="27"/>
      <c r="P113" s="27"/>
      <c r="Q113" s="103"/>
      <c r="R113" s="27"/>
      <c r="S113" s="27"/>
      <c r="T113" s="27"/>
      <c r="U113" s="27"/>
      <c r="V113" s="27"/>
      <c r="W113" s="27"/>
      <c r="X113" s="27"/>
      <c r="Y113" s="103"/>
      <c r="Z113" s="27"/>
      <c r="AA113" s="27"/>
      <c r="AB113" s="27"/>
      <c r="AC113" s="27"/>
      <c r="AD113" s="27"/>
      <c r="AE113" s="27"/>
      <c r="AF113" s="27"/>
      <c r="AG113" s="103"/>
      <c r="AH113" s="27"/>
      <c r="AI113" s="27"/>
      <c r="AJ113" s="27"/>
      <c r="AK113" s="27"/>
      <c r="AL113" s="27"/>
      <c r="AM113" s="27"/>
      <c r="AN113" s="27"/>
      <c r="AO113" s="103"/>
      <c r="AP113" s="27"/>
      <c r="AQ113" s="27"/>
      <c r="AR113" s="27"/>
      <c r="AS113" s="27"/>
      <c r="AT113" s="27"/>
      <c r="AU113" s="27"/>
      <c r="AV113" s="27"/>
      <c r="AW113" s="103"/>
    </row>
    <row r="114" spans="1:49" ht="14.25" x14ac:dyDescent="0.2">
      <c r="A114" s="40" t="str">
        <f>StudentInfo[[#This Row],[Student Full Name]]</f>
        <v xml:space="preserve"> </v>
      </c>
      <c r="B114" s="27"/>
      <c r="C114" s="27"/>
      <c r="D114" s="27"/>
      <c r="E114" s="27"/>
      <c r="F114" s="27"/>
      <c r="G114" s="27"/>
      <c r="H114" s="101"/>
      <c r="I114" s="103"/>
      <c r="J114" s="28"/>
      <c r="K114" s="27"/>
      <c r="L114" s="27"/>
      <c r="M114" s="27"/>
      <c r="N114" s="27"/>
      <c r="O114" s="27"/>
      <c r="P114" s="27"/>
      <c r="Q114" s="103"/>
      <c r="R114" s="27"/>
      <c r="S114" s="27"/>
      <c r="T114" s="27"/>
      <c r="U114" s="27"/>
      <c r="V114" s="27"/>
      <c r="W114" s="27"/>
      <c r="X114" s="27"/>
      <c r="Y114" s="103"/>
      <c r="Z114" s="27"/>
      <c r="AA114" s="27"/>
      <c r="AB114" s="27"/>
      <c r="AC114" s="27"/>
      <c r="AD114" s="27"/>
      <c r="AE114" s="27"/>
      <c r="AF114" s="27"/>
      <c r="AG114" s="103"/>
      <c r="AH114" s="27"/>
      <c r="AI114" s="27"/>
      <c r="AJ114" s="27"/>
      <c r="AK114" s="27"/>
      <c r="AL114" s="27"/>
      <c r="AM114" s="27"/>
      <c r="AN114" s="27"/>
      <c r="AO114" s="103"/>
      <c r="AP114" s="27"/>
      <c r="AQ114" s="27"/>
      <c r="AR114" s="27"/>
      <c r="AS114" s="27"/>
      <c r="AT114" s="27"/>
      <c r="AU114" s="27"/>
      <c r="AV114" s="27"/>
      <c r="AW114" s="103"/>
    </row>
    <row r="115" spans="1:49" ht="14.25" x14ac:dyDescent="0.2">
      <c r="A115" s="40" t="str">
        <f>StudentInfo[[#This Row],[Student Full Name]]</f>
        <v xml:space="preserve"> </v>
      </c>
      <c r="B115" s="27"/>
      <c r="C115" s="27"/>
      <c r="D115" s="27"/>
      <c r="E115" s="27"/>
      <c r="F115" s="27"/>
      <c r="G115" s="27"/>
      <c r="H115" s="101"/>
      <c r="I115" s="103"/>
      <c r="J115" s="28"/>
      <c r="K115" s="27"/>
      <c r="L115" s="27"/>
      <c r="M115" s="27"/>
      <c r="N115" s="27"/>
      <c r="O115" s="27"/>
      <c r="P115" s="27"/>
      <c r="Q115" s="103"/>
      <c r="R115" s="27"/>
      <c r="S115" s="27"/>
      <c r="T115" s="27"/>
      <c r="U115" s="27"/>
      <c r="V115" s="27"/>
      <c r="W115" s="27"/>
      <c r="X115" s="27"/>
      <c r="Y115" s="103"/>
      <c r="Z115" s="27"/>
      <c r="AA115" s="27"/>
      <c r="AB115" s="27"/>
      <c r="AC115" s="27"/>
      <c r="AD115" s="27"/>
      <c r="AE115" s="27"/>
      <c r="AF115" s="27"/>
      <c r="AG115" s="103"/>
      <c r="AH115" s="27"/>
      <c r="AI115" s="27"/>
      <c r="AJ115" s="27"/>
      <c r="AK115" s="27"/>
      <c r="AL115" s="27"/>
      <c r="AM115" s="27"/>
      <c r="AN115" s="27"/>
      <c r="AO115" s="103"/>
      <c r="AP115" s="27"/>
      <c r="AQ115" s="27"/>
      <c r="AR115" s="27"/>
      <c r="AS115" s="27"/>
      <c r="AT115" s="27"/>
      <c r="AU115" s="27"/>
      <c r="AV115" s="27"/>
      <c r="AW115" s="103"/>
    </row>
    <row r="116" spans="1:49" ht="14.25" x14ac:dyDescent="0.2">
      <c r="A116" s="40" t="str">
        <f>StudentInfo[[#This Row],[Student Full Name]]</f>
        <v xml:space="preserve"> </v>
      </c>
      <c r="B116" s="27"/>
      <c r="C116" s="27"/>
      <c r="D116" s="27"/>
      <c r="E116" s="27"/>
      <c r="F116" s="27"/>
      <c r="G116" s="27"/>
      <c r="H116" s="101"/>
      <c r="I116" s="103"/>
      <c r="J116" s="28"/>
      <c r="K116" s="27"/>
      <c r="L116" s="27"/>
      <c r="M116" s="27"/>
      <c r="N116" s="27"/>
      <c r="O116" s="27"/>
      <c r="P116" s="27"/>
      <c r="Q116" s="103"/>
      <c r="R116" s="27"/>
      <c r="S116" s="27"/>
      <c r="T116" s="27"/>
      <c r="U116" s="27"/>
      <c r="V116" s="27"/>
      <c r="W116" s="27"/>
      <c r="X116" s="27"/>
      <c r="Y116" s="103"/>
      <c r="Z116" s="27"/>
      <c r="AA116" s="27"/>
      <c r="AB116" s="27"/>
      <c r="AC116" s="27"/>
      <c r="AD116" s="27"/>
      <c r="AE116" s="27"/>
      <c r="AF116" s="27"/>
      <c r="AG116" s="103"/>
      <c r="AH116" s="27"/>
      <c r="AI116" s="27"/>
      <c r="AJ116" s="27"/>
      <c r="AK116" s="27"/>
      <c r="AL116" s="27"/>
      <c r="AM116" s="27"/>
      <c r="AN116" s="27"/>
      <c r="AO116" s="103"/>
      <c r="AP116" s="27"/>
      <c r="AQ116" s="27"/>
      <c r="AR116" s="27"/>
      <c r="AS116" s="27"/>
      <c r="AT116" s="27"/>
      <c r="AU116" s="27"/>
      <c r="AV116" s="27"/>
      <c r="AW116" s="103"/>
    </row>
    <row r="117" spans="1:49" ht="14.25" x14ac:dyDescent="0.2">
      <c r="A117" s="40" t="str">
        <f>StudentInfo[[#This Row],[Student Full Name]]</f>
        <v xml:space="preserve"> </v>
      </c>
      <c r="B117" s="27"/>
      <c r="C117" s="27"/>
      <c r="D117" s="27"/>
      <c r="E117" s="27"/>
      <c r="F117" s="27"/>
      <c r="G117" s="27"/>
      <c r="H117" s="101"/>
      <c r="I117" s="103"/>
      <c r="J117" s="28"/>
      <c r="K117" s="27"/>
      <c r="L117" s="27"/>
      <c r="M117" s="27"/>
      <c r="N117" s="27"/>
      <c r="O117" s="27"/>
      <c r="P117" s="27"/>
      <c r="Q117" s="103"/>
      <c r="R117" s="27"/>
      <c r="S117" s="27"/>
      <c r="T117" s="27"/>
      <c r="U117" s="27"/>
      <c r="V117" s="27"/>
      <c r="W117" s="27"/>
      <c r="X117" s="27"/>
      <c r="Y117" s="103"/>
      <c r="Z117" s="27"/>
      <c r="AA117" s="27"/>
      <c r="AB117" s="27"/>
      <c r="AC117" s="27"/>
      <c r="AD117" s="27"/>
      <c r="AE117" s="27"/>
      <c r="AF117" s="27"/>
      <c r="AG117" s="103"/>
      <c r="AH117" s="27"/>
      <c r="AI117" s="27"/>
      <c r="AJ117" s="27"/>
      <c r="AK117" s="27"/>
      <c r="AL117" s="27"/>
      <c r="AM117" s="27"/>
      <c r="AN117" s="27"/>
      <c r="AO117" s="103"/>
      <c r="AP117" s="27"/>
      <c r="AQ117" s="27"/>
      <c r="AR117" s="27"/>
      <c r="AS117" s="27"/>
      <c r="AT117" s="27"/>
      <c r="AU117" s="27"/>
      <c r="AV117" s="27"/>
      <c r="AW117" s="103"/>
    </row>
    <row r="118" spans="1:49" ht="14.25" x14ac:dyDescent="0.2">
      <c r="A118" s="40" t="str">
        <f>StudentInfo[[#This Row],[Student Full Name]]</f>
        <v xml:space="preserve"> </v>
      </c>
      <c r="B118" s="27"/>
      <c r="C118" s="27"/>
      <c r="D118" s="27"/>
      <c r="E118" s="27"/>
      <c r="F118" s="27"/>
      <c r="G118" s="27"/>
      <c r="H118" s="101"/>
      <c r="I118" s="103"/>
      <c r="J118" s="28"/>
      <c r="K118" s="27"/>
      <c r="L118" s="27"/>
      <c r="M118" s="27"/>
      <c r="N118" s="27"/>
      <c r="O118" s="27"/>
      <c r="P118" s="27"/>
      <c r="Q118" s="103"/>
      <c r="R118" s="27"/>
      <c r="S118" s="27"/>
      <c r="T118" s="27"/>
      <c r="U118" s="27"/>
      <c r="V118" s="27"/>
      <c r="W118" s="27"/>
      <c r="X118" s="27"/>
      <c r="Y118" s="103"/>
      <c r="Z118" s="27"/>
      <c r="AA118" s="27"/>
      <c r="AB118" s="27"/>
      <c r="AC118" s="27"/>
      <c r="AD118" s="27"/>
      <c r="AE118" s="27"/>
      <c r="AF118" s="27"/>
      <c r="AG118" s="103"/>
      <c r="AH118" s="27"/>
      <c r="AI118" s="27"/>
      <c r="AJ118" s="27"/>
      <c r="AK118" s="27"/>
      <c r="AL118" s="27"/>
      <c r="AM118" s="27"/>
      <c r="AN118" s="27"/>
      <c r="AO118" s="103"/>
      <c r="AP118" s="27"/>
      <c r="AQ118" s="27"/>
      <c r="AR118" s="27"/>
      <c r="AS118" s="27"/>
      <c r="AT118" s="27"/>
      <c r="AU118" s="27"/>
      <c r="AV118" s="27"/>
      <c r="AW118" s="103"/>
    </row>
    <row r="119" spans="1:49" ht="14.25" x14ac:dyDescent="0.2">
      <c r="A119" s="40" t="str">
        <f>StudentInfo[[#This Row],[Student Full Name]]</f>
        <v xml:space="preserve"> </v>
      </c>
      <c r="B119" s="27"/>
      <c r="C119" s="27"/>
      <c r="D119" s="27"/>
      <c r="E119" s="27"/>
      <c r="F119" s="27"/>
      <c r="G119" s="27"/>
      <c r="H119" s="101"/>
      <c r="I119" s="103"/>
      <c r="J119" s="28"/>
      <c r="K119" s="27"/>
      <c r="L119" s="27"/>
      <c r="M119" s="27"/>
      <c r="N119" s="27"/>
      <c r="O119" s="27"/>
      <c r="P119" s="27"/>
      <c r="Q119" s="103"/>
      <c r="R119" s="27"/>
      <c r="S119" s="27"/>
      <c r="T119" s="27"/>
      <c r="U119" s="27"/>
      <c r="V119" s="27"/>
      <c r="W119" s="27"/>
      <c r="X119" s="27"/>
      <c r="Y119" s="103"/>
      <c r="Z119" s="27"/>
      <c r="AA119" s="27"/>
      <c r="AB119" s="27"/>
      <c r="AC119" s="27"/>
      <c r="AD119" s="27"/>
      <c r="AE119" s="27"/>
      <c r="AF119" s="27"/>
      <c r="AG119" s="103"/>
      <c r="AH119" s="27"/>
      <c r="AI119" s="27"/>
      <c r="AJ119" s="27"/>
      <c r="AK119" s="27"/>
      <c r="AL119" s="27"/>
      <c r="AM119" s="27"/>
      <c r="AN119" s="27"/>
      <c r="AO119" s="103"/>
      <c r="AP119" s="27"/>
      <c r="AQ119" s="27"/>
      <c r="AR119" s="27"/>
      <c r="AS119" s="27"/>
      <c r="AT119" s="27"/>
      <c r="AU119" s="27"/>
      <c r="AV119" s="27"/>
      <c r="AW119" s="103"/>
    </row>
    <row r="120" spans="1:49" ht="14.25" x14ac:dyDescent="0.2">
      <c r="A120" s="40" t="str">
        <f>StudentInfo[[#This Row],[Student Full Name]]</f>
        <v xml:space="preserve"> </v>
      </c>
      <c r="B120" s="27"/>
      <c r="C120" s="27"/>
      <c r="D120" s="27"/>
      <c r="E120" s="27"/>
      <c r="F120" s="27"/>
      <c r="G120" s="27"/>
      <c r="H120" s="101"/>
      <c r="I120" s="103"/>
      <c r="J120" s="28"/>
      <c r="K120" s="27"/>
      <c r="L120" s="27"/>
      <c r="M120" s="27"/>
      <c r="N120" s="27"/>
      <c r="O120" s="27"/>
      <c r="P120" s="27"/>
      <c r="Q120" s="103"/>
      <c r="R120" s="27"/>
      <c r="S120" s="27"/>
      <c r="T120" s="27"/>
      <c r="U120" s="27"/>
      <c r="V120" s="27"/>
      <c r="W120" s="27"/>
      <c r="X120" s="27"/>
      <c r="Y120" s="103"/>
      <c r="Z120" s="27"/>
      <c r="AA120" s="27"/>
      <c r="AB120" s="27"/>
      <c r="AC120" s="27"/>
      <c r="AD120" s="27"/>
      <c r="AE120" s="27"/>
      <c r="AF120" s="27"/>
      <c r="AG120" s="103"/>
      <c r="AH120" s="27"/>
      <c r="AI120" s="27"/>
      <c r="AJ120" s="27"/>
      <c r="AK120" s="27"/>
      <c r="AL120" s="27"/>
      <c r="AM120" s="27"/>
      <c r="AN120" s="27"/>
      <c r="AO120" s="103"/>
      <c r="AP120" s="27"/>
      <c r="AQ120" s="27"/>
      <c r="AR120" s="27"/>
      <c r="AS120" s="27"/>
      <c r="AT120" s="27"/>
      <c r="AU120" s="27"/>
      <c r="AV120" s="27"/>
      <c r="AW120" s="103"/>
    </row>
    <row r="121" spans="1:49" ht="14.25" x14ac:dyDescent="0.2">
      <c r="A121" s="40" t="str">
        <f>StudentInfo[[#This Row],[Student Full Name]]</f>
        <v xml:space="preserve"> </v>
      </c>
      <c r="B121" s="27"/>
      <c r="C121" s="27"/>
      <c r="D121" s="27"/>
      <c r="E121" s="27"/>
      <c r="F121" s="27"/>
      <c r="G121" s="27"/>
      <c r="H121" s="101"/>
      <c r="I121" s="103"/>
      <c r="J121" s="28"/>
      <c r="K121" s="27"/>
      <c r="L121" s="27"/>
      <c r="M121" s="27"/>
      <c r="N121" s="27"/>
      <c r="O121" s="27"/>
      <c r="P121" s="27"/>
      <c r="Q121" s="103"/>
      <c r="R121" s="27"/>
      <c r="S121" s="27"/>
      <c r="T121" s="27"/>
      <c r="U121" s="27"/>
      <c r="V121" s="27"/>
      <c r="W121" s="27"/>
      <c r="X121" s="27"/>
      <c r="Y121" s="103"/>
      <c r="Z121" s="27"/>
      <c r="AA121" s="27"/>
      <c r="AB121" s="27"/>
      <c r="AC121" s="27"/>
      <c r="AD121" s="27"/>
      <c r="AE121" s="27"/>
      <c r="AF121" s="27"/>
      <c r="AG121" s="103"/>
      <c r="AH121" s="27"/>
      <c r="AI121" s="27"/>
      <c r="AJ121" s="27"/>
      <c r="AK121" s="27"/>
      <c r="AL121" s="27"/>
      <c r="AM121" s="27"/>
      <c r="AN121" s="27"/>
      <c r="AO121" s="103"/>
      <c r="AP121" s="27"/>
      <c r="AQ121" s="27"/>
      <c r="AR121" s="27"/>
      <c r="AS121" s="27"/>
      <c r="AT121" s="27"/>
      <c r="AU121" s="27"/>
      <c r="AV121" s="27"/>
      <c r="AW121" s="103"/>
    </row>
    <row r="122" spans="1:49" ht="14.25" x14ac:dyDescent="0.2">
      <c r="A122" s="40" t="str">
        <f>StudentInfo[[#This Row],[Student Full Name]]</f>
        <v xml:space="preserve"> </v>
      </c>
      <c r="B122" s="27"/>
      <c r="C122" s="27"/>
      <c r="D122" s="27"/>
      <c r="E122" s="27"/>
      <c r="F122" s="27"/>
      <c r="G122" s="27"/>
      <c r="H122" s="101"/>
      <c r="I122" s="103"/>
      <c r="J122" s="28"/>
      <c r="K122" s="27"/>
      <c r="L122" s="27"/>
      <c r="M122" s="27"/>
      <c r="N122" s="27"/>
      <c r="O122" s="27"/>
      <c r="P122" s="27"/>
      <c r="Q122" s="103"/>
      <c r="R122" s="27"/>
      <c r="S122" s="27"/>
      <c r="T122" s="27"/>
      <c r="U122" s="27"/>
      <c r="V122" s="27"/>
      <c r="W122" s="27"/>
      <c r="X122" s="27"/>
      <c r="Y122" s="103"/>
      <c r="Z122" s="27"/>
      <c r="AA122" s="27"/>
      <c r="AB122" s="27"/>
      <c r="AC122" s="27"/>
      <c r="AD122" s="27"/>
      <c r="AE122" s="27"/>
      <c r="AF122" s="27"/>
      <c r="AG122" s="103"/>
      <c r="AH122" s="27"/>
      <c r="AI122" s="27"/>
      <c r="AJ122" s="27"/>
      <c r="AK122" s="27"/>
      <c r="AL122" s="27"/>
      <c r="AM122" s="27"/>
      <c r="AN122" s="27"/>
      <c r="AO122" s="103"/>
      <c r="AP122" s="27"/>
      <c r="AQ122" s="27"/>
      <c r="AR122" s="27"/>
      <c r="AS122" s="27"/>
      <c r="AT122" s="27"/>
      <c r="AU122" s="27"/>
      <c r="AV122" s="27"/>
      <c r="AW122" s="103"/>
    </row>
    <row r="123" spans="1:49" ht="14.25" x14ac:dyDescent="0.2">
      <c r="A123" s="40" t="str">
        <f>StudentInfo[[#This Row],[Student Full Name]]</f>
        <v xml:space="preserve"> </v>
      </c>
      <c r="B123" s="27"/>
      <c r="C123" s="27"/>
      <c r="D123" s="27"/>
      <c r="E123" s="27"/>
      <c r="F123" s="27"/>
      <c r="G123" s="27"/>
      <c r="H123" s="101"/>
      <c r="I123" s="103"/>
      <c r="J123" s="28"/>
      <c r="K123" s="27"/>
      <c r="L123" s="27"/>
      <c r="M123" s="27"/>
      <c r="N123" s="27"/>
      <c r="O123" s="27"/>
      <c r="P123" s="27"/>
      <c r="Q123" s="103"/>
      <c r="R123" s="27"/>
      <c r="S123" s="27"/>
      <c r="T123" s="27"/>
      <c r="U123" s="27"/>
      <c r="V123" s="27"/>
      <c r="W123" s="27"/>
      <c r="X123" s="27"/>
      <c r="Y123" s="103"/>
      <c r="Z123" s="27"/>
      <c r="AA123" s="27"/>
      <c r="AB123" s="27"/>
      <c r="AC123" s="27"/>
      <c r="AD123" s="27"/>
      <c r="AE123" s="27"/>
      <c r="AF123" s="27"/>
      <c r="AG123" s="103"/>
      <c r="AH123" s="27"/>
      <c r="AI123" s="27"/>
      <c r="AJ123" s="27"/>
      <c r="AK123" s="27"/>
      <c r="AL123" s="27"/>
      <c r="AM123" s="27"/>
      <c r="AN123" s="27"/>
      <c r="AO123" s="103"/>
      <c r="AP123" s="27"/>
      <c r="AQ123" s="27"/>
      <c r="AR123" s="27"/>
      <c r="AS123" s="27"/>
      <c r="AT123" s="27"/>
      <c r="AU123" s="27"/>
      <c r="AV123" s="27"/>
      <c r="AW123" s="103"/>
    </row>
    <row r="124" spans="1:49" ht="14.25" x14ac:dyDescent="0.2">
      <c r="A124" s="40" t="str">
        <f>StudentInfo[[#This Row],[Student Full Name]]</f>
        <v xml:space="preserve"> </v>
      </c>
      <c r="B124" s="27"/>
      <c r="C124" s="27"/>
      <c r="D124" s="27"/>
      <c r="E124" s="27"/>
      <c r="F124" s="27"/>
      <c r="G124" s="27"/>
      <c r="H124" s="101"/>
      <c r="I124" s="103"/>
      <c r="J124" s="28"/>
      <c r="K124" s="27"/>
      <c r="L124" s="27"/>
      <c r="M124" s="27"/>
      <c r="N124" s="27"/>
      <c r="O124" s="27"/>
      <c r="P124" s="27"/>
      <c r="Q124" s="103"/>
      <c r="R124" s="27"/>
      <c r="S124" s="27"/>
      <c r="T124" s="27"/>
      <c r="U124" s="27"/>
      <c r="V124" s="27"/>
      <c r="W124" s="27"/>
      <c r="X124" s="27"/>
      <c r="Y124" s="103"/>
      <c r="Z124" s="27"/>
      <c r="AA124" s="27"/>
      <c r="AB124" s="27"/>
      <c r="AC124" s="27"/>
      <c r="AD124" s="27"/>
      <c r="AE124" s="27"/>
      <c r="AF124" s="27"/>
      <c r="AG124" s="103"/>
      <c r="AH124" s="27"/>
      <c r="AI124" s="27"/>
      <c r="AJ124" s="27"/>
      <c r="AK124" s="27"/>
      <c r="AL124" s="27"/>
      <c r="AM124" s="27"/>
      <c r="AN124" s="27"/>
      <c r="AO124" s="103"/>
      <c r="AP124" s="27"/>
      <c r="AQ124" s="27"/>
      <c r="AR124" s="27"/>
      <c r="AS124" s="27"/>
      <c r="AT124" s="27"/>
      <c r="AU124" s="27"/>
      <c r="AV124" s="27"/>
      <c r="AW124" s="103"/>
    </row>
    <row r="125" spans="1:49" ht="14.25" x14ac:dyDescent="0.2">
      <c r="A125" s="40" t="str">
        <f>StudentInfo[[#This Row],[Student Full Name]]</f>
        <v xml:space="preserve"> </v>
      </c>
      <c r="B125" s="27"/>
      <c r="C125" s="27"/>
      <c r="D125" s="27"/>
      <c r="E125" s="27"/>
      <c r="F125" s="27"/>
      <c r="G125" s="27"/>
      <c r="H125" s="101"/>
      <c r="I125" s="103"/>
      <c r="J125" s="28"/>
      <c r="K125" s="27"/>
      <c r="L125" s="27"/>
      <c r="M125" s="27"/>
      <c r="N125" s="27"/>
      <c r="O125" s="27"/>
      <c r="P125" s="27"/>
      <c r="Q125" s="103"/>
      <c r="R125" s="27"/>
      <c r="S125" s="27"/>
      <c r="T125" s="27"/>
      <c r="U125" s="27"/>
      <c r="V125" s="27"/>
      <c r="W125" s="27"/>
      <c r="X125" s="27"/>
      <c r="Y125" s="103"/>
      <c r="Z125" s="27"/>
      <c r="AA125" s="27"/>
      <c r="AB125" s="27"/>
      <c r="AC125" s="27"/>
      <c r="AD125" s="27"/>
      <c r="AE125" s="27"/>
      <c r="AF125" s="27"/>
      <c r="AG125" s="103"/>
      <c r="AH125" s="27"/>
      <c r="AI125" s="27"/>
      <c r="AJ125" s="27"/>
      <c r="AK125" s="27"/>
      <c r="AL125" s="27"/>
      <c r="AM125" s="27"/>
      <c r="AN125" s="27"/>
      <c r="AO125" s="103"/>
      <c r="AP125" s="27"/>
      <c r="AQ125" s="27"/>
      <c r="AR125" s="27"/>
      <c r="AS125" s="27"/>
      <c r="AT125" s="27"/>
      <c r="AU125" s="27"/>
      <c r="AV125" s="27"/>
      <c r="AW125" s="103"/>
    </row>
    <row r="126" spans="1:49" ht="14.25" x14ac:dyDescent="0.2">
      <c r="A126" s="40" t="str">
        <f>StudentInfo[[#This Row],[Student Full Name]]</f>
        <v xml:space="preserve"> </v>
      </c>
      <c r="B126" s="27"/>
      <c r="C126" s="27"/>
      <c r="D126" s="27"/>
      <c r="E126" s="27"/>
      <c r="F126" s="27"/>
      <c r="G126" s="27"/>
      <c r="H126" s="101"/>
      <c r="I126" s="103"/>
      <c r="J126" s="28"/>
      <c r="K126" s="27"/>
      <c r="L126" s="27"/>
      <c r="M126" s="27"/>
      <c r="N126" s="27"/>
      <c r="O126" s="27"/>
      <c r="P126" s="27"/>
      <c r="Q126" s="103"/>
      <c r="R126" s="27"/>
      <c r="S126" s="27"/>
      <c r="T126" s="27"/>
      <c r="U126" s="27"/>
      <c r="V126" s="27"/>
      <c r="W126" s="27"/>
      <c r="X126" s="27"/>
      <c r="Y126" s="103"/>
      <c r="Z126" s="27"/>
      <c r="AA126" s="27"/>
      <c r="AB126" s="27"/>
      <c r="AC126" s="27"/>
      <c r="AD126" s="27"/>
      <c r="AE126" s="27"/>
      <c r="AF126" s="27"/>
      <c r="AG126" s="103"/>
      <c r="AH126" s="27"/>
      <c r="AI126" s="27"/>
      <c r="AJ126" s="27"/>
      <c r="AK126" s="27"/>
      <c r="AL126" s="27"/>
      <c r="AM126" s="27"/>
      <c r="AN126" s="27"/>
      <c r="AO126" s="103"/>
      <c r="AP126" s="27"/>
      <c r="AQ126" s="27"/>
      <c r="AR126" s="27"/>
      <c r="AS126" s="27"/>
      <c r="AT126" s="27"/>
      <c r="AU126" s="27"/>
      <c r="AV126" s="27"/>
      <c r="AW126" s="103"/>
    </row>
    <row r="127" spans="1:49" ht="14.25" x14ac:dyDescent="0.2">
      <c r="A127" s="40" t="str">
        <f>StudentInfo[[#This Row],[Student Full Name]]</f>
        <v xml:space="preserve"> </v>
      </c>
      <c r="B127" s="27"/>
      <c r="C127" s="27"/>
      <c r="D127" s="27"/>
      <c r="E127" s="27"/>
      <c r="F127" s="27"/>
      <c r="G127" s="27"/>
      <c r="H127" s="101"/>
      <c r="I127" s="103"/>
      <c r="J127" s="28"/>
      <c r="K127" s="27"/>
      <c r="L127" s="27"/>
      <c r="M127" s="27"/>
      <c r="N127" s="27"/>
      <c r="O127" s="27"/>
      <c r="P127" s="27"/>
      <c r="Q127" s="103"/>
      <c r="R127" s="27"/>
      <c r="S127" s="27"/>
      <c r="T127" s="27"/>
      <c r="U127" s="27"/>
      <c r="V127" s="27"/>
      <c r="W127" s="27"/>
      <c r="X127" s="27"/>
      <c r="Y127" s="103"/>
      <c r="Z127" s="27"/>
      <c r="AA127" s="27"/>
      <c r="AB127" s="27"/>
      <c r="AC127" s="27"/>
      <c r="AD127" s="27"/>
      <c r="AE127" s="27"/>
      <c r="AF127" s="27"/>
      <c r="AG127" s="103"/>
      <c r="AH127" s="27"/>
      <c r="AI127" s="27"/>
      <c r="AJ127" s="27"/>
      <c r="AK127" s="27"/>
      <c r="AL127" s="27"/>
      <c r="AM127" s="27"/>
      <c r="AN127" s="27"/>
      <c r="AO127" s="103"/>
      <c r="AP127" s="27"/>
      <c r="AQ127" s="27"/>
      <c r="AR127" s="27"/>
      <c r="AS127" s="27"/>
      <c r="AT127" s="27"/>
      <c r="AU127" s="27"/>
      <c r="AV127" s="27"/>
      <c r="AW127" s="103"/>
    </row>
    <row r="128" spans="1:49" ht="14.25" x14ac:dyDescent="0.2">
      <c r="A128" s="40" t="str">
        <f>StudentInfo[[#This Row],[Student Full Name]]</f>
        <v xml:space="preserve"> </v>
      </c>
      <c r="B128" s="27"/>
      <c r="C128" s="27"/>
      <c r="D128" s="27"/>
      <c r="E128" s="27"/>
      <c r="F128" s="27"/>
      <c r="G128" s="27"/>
      <c r="H128" s="101"/>
      <c r="I128" s="103"/>
      <c r="J128" s="28"/>
      <c r="K128" s="27"/>
      <c r="L128" s="27"/>
      <c r="M128" s="27"/>
      <c r="N128" s="27"/>
      <c r="O128" s="27"/>
      <c r="P128" s="27"/>
      <c r="Q128" s="103"/>
      <c r="R128" s="27"/>
      <c r="S128" s="27"/>
      <c r="T128" s="27"/>
      <c r="U128" s="27"/>
      <c r="V128" s="27"/>
      <c r="W128" s="27"/>
      <c r="X128" s="27"/>
      <c r="Y128" s="103"/>
      <c r="Z128" s="27"/>
      <c r="AA128" s="27"/>
      <c r="AB128" s="27"/>
      <c r="AC128" s="27"/>
      <c r="AD128" s="27"/>
      <c r="AE128" s="27"/>
      <c r="AF128" s="27"/>
      <c r="AG128" s="103"/>
      <c r="AH128" s="27"/>
      <c r="AI128" s="27"/>
      <c r="AJ128" s="27"/>
      <c r="AK128" s="27"/>
      <c r="AL128" s="27"/>
      <c r="AM128" s="27"/>
      <c r="AN128" s="27"/>
      <c r="AO128" s="103"/>
      <c r="AP128" s="27"/>
      <c r="AQ128" s="27"/>
      <c r="AR128" s="27"/>
      <c r="AS128" s="27"/>
      <c r="AT128" s="27"/>
      <c r="AU128" s="27"/>
      <c r="AV128" s="27"/>
      <c r="AW128" s="103"/>
    </row>
    <row r="129" spans="1:49" ht="14.25" x14ac:dyDescent="0.2">
      <c r="A129" s="40" t="str">
        <f>StudentInfo[[#This Row],[Student Full Name]]</f>
        <v xml:space="preserve"> </v>
      </c>
      <c r="B129" s="27"/>
      <c r="C129" s="27"/>
      <c r="D129" s="27"/>
      <c r="E129" s="27"/>
      <c r="F129" s="27"/>
      <c r="G129" s="27"/>
      <c r="H129" s="101"/>
      <c r="I129" s="103"/>
      <c r="J129" s="28"/>
      <c r="K129" s="27"/>
      <c r="L129" s="27"/>
      <c r="M129" s="27"/>
      <c r="N129" s="27"/>
      <c r="O129" s="27"/>
      <c r="P129" s="27"/>
      <c r="Q129" s="103"/>
      <c r="R129" s="27"/>
      <c r="S129" s="27"/>
      <c r="T129" s="27"/>
      <c r="U129" s="27"/>
      <c r="V129" s="27"/>
      <c r="W129" s="27"/>
      <c r="X129" s="27"/>
      <c r="Y129" s="103"/>
      <c r="Z129" s="27"/>
      <c r="AA129" s="27"/>
      <c r="AB129" s="27"/>
      <c r="AC129" s="27"/>
      <c r="AD129" s="27"/>
      <c r="AE129" s="27"/>
      <c r="AF129" s="27"/>
      <c r="AG129" s="103"/>
      <c r="AH129" s="27"/>
      <c r="AI129" s="27"/>
      <c r="AJ129" s="27"/>
      <c r="AK129" s="27"/>
      <c r="AL129" s="27"/>
      <c r="AM129" s="27"/>
      <c r="AN129" s="27"/>
      <c r="AO129" s="103"/>
      <c r="AP129" s="27"/>
      <c r="AQ129" s="27"/>
      <c r="AR129" s="27"/>
      <c r="AS129" s="27"/>
      <c r="AT129" s="27"/>
      <c r="AU129" s="27"/>
      <c r="AV129" s="27"/>
      <c r="AW129" s="103"/>
    </row>
    <row r="130" spans="1:49" ht="14.25" x14ac:dyDescent="0.2">
      <c r="A130" s="40" t="str">
        <f>StudentInfo[[#This Row],[Student Full Name]]</f>
        <v xml:space="preserve"> </v>
      </c>
      <c r="B130" s="27"/>
      <c r="C130" s="27"/>
      <c r="D130" s="27"/>
      <c r="E130" s="27"/>
      <c r="F130" s="27"/>
      <c r="G130" s="27"/>
      <c r="H130" s="101"/>
      <c r="I130" s="103"/>
      <c r="J130" s="28"/>
      <c r="K130" s="27"/>
      <c r="L130" s="27"/>
      <c r="M130" s="27"/>
      <c r="N130" s="27"/>
      <c r="O130" s="27"/>
      <c r="P130" s="27"/>
      <c r="Q130" s="103"/>
      <c r="R130" s="27"/>
      <c r="S130" s="27"/>
      <c r="T130" s="27"/>
      <c r="U130" s="27"/>
      <c r="V130" s="27"/>
      <c r="W130" s="27"/>
      <c r="X130" s="27"/>
      <c r="Y130" s="103"/>
      <c r="Z130" s="27"/>
      <c r="AA130" s="27"/>
      <c r="AB130" s="27"/>
      <c r="AC130" s="27"/>
      <c r="AD130" s="27"/>
      <c r="AE130" s="27"/>
      <c r="AF130" s="27"/>
      <c r="AG130" s="103"/>
      <c r="AH130" s="27"/>
      <c r="AI130" s="27"/>
      <c r="AJ130" s="27"/>
      <c r="AK130" s="27"/>
      <c r="AL130" s="27"/>
      <c r="AM130" s="27"/>
      <c r="AN130" s="27"/>
      <c r="AO130" s="103"/>
      <c r="AP130" s="27"/>
      <c r="AQ130" s="27"/>
      <c r="AR130" s="27"/>
      <c r="AS130" s="27"/>
      <c r="AT130" s="27"/>
      <c r="AU130" s="27"/>
      <c r="AV130" s="27"/>
      <c r="AW130" s="103"/>
    </row>
    <row r="131" spans="1:49" ht="14.25" x14ac:dyDescent="0.2">
      <c r="A131" s="40" t="str">
        <f>StudentInfo[[#This Row],[Student Full Name]]</f>
        <v xml:space="preserve"> </v>
      </c>
      <c r="B131" s="27"/>
      <c r="C131" s="27"/>
      <c r="D131" s="27"/>
      <c r="E131" s="27"/>
      <c r="F131" s="27"/>
      <c r="G131" s="27"/>
      <c r="H131" s="101"/>
      <c r="I131" s="103"/>
      <c r="J131" s="28"/>
      <c r="K131" s="27"/>
      <c r="L131" s="27"/>
      <c r="M131" s="27"/>
      <c r="N131" s="27"/>
      <c r="O131" s="27"/>
      <c r="P131" s="27"/>
      <c r="Q131" s="103"/>
      <c r="R131" s="27"/>
      <c r="S131" s="27"/>
      <c r="T131" s="27"/>
      <c r="U131" s="27"/>
      <c r="V131" s="27"/>
      <c r="W131" s="27"/>
      <c r="X131" s="27"/>
      <c r="Y131" s="103"/>
      <c r="Z131" s="27"/>
      <c r="AA131" s="27"/>
      <c r="AB131" s="27"/>
      <c r="AC131" s="27"/>
      <c r="AD131" s="27"/>
      <c r="AE131" s="27"/>
      <c r="AF131" s="27"/>
      <c r="AG131" s="103"/>
      <c r="AH131" s="27"/>
      <c r="AI131" s="27"/>
      <c r="AJ131" s="27"/>
      <c r="AK131" s="27"/>
      <c r="AL131" s="27"/>
      <c r="AM131" s="27"/>
      <c r="AN131" s="27"/>
      <c r="AO131" s="103"/>
      <c r="AP131" s="27"/>
      <c r="AQ131" s="27"/>
      <c r="AR131" s="27"/>
      <c r="AS131" s="27"/>
      <c r="AT131" s="27"/>
      <c r="AU131" s="27"/>
      <c r="AV131" s="27"/>
      <c r="AW131" s="103"/>
    </row>
    <row r="132" spans="1:49" ht="14.25" x14ac:dyDescent="0.2">
      <c r="A132" s="40" t="str">
        <f>StudentInfo[[#This Row],[Student Full Name]]</f>
        <v xml:space="preserve"> </v>
      </c>
      <c r="B132" s="27"/>
      <c r="C132" s="27"/>
      <c r="D132" s="27"/>
      <c r="E132" s="27"/>
      <c r="F132" s="27"/>
      <c r="G132" s="27"/>
      <c r="H132" s="101"/>
      <c r="I132" s="103"/>
      <c r="J132" s="28"/>
      <c r="K132" s="27"/>
      <c r="L132" s="27"/>
      <c r="M132" s="27"/>
      <c r="N132" s="27"/>
      <c r="O132" s="27"/>
      <c r="P132" s="27"/>
      <c r="Q132" s="103"/>
      <c r="R132" s="27"/>
      <c r="S132" s="27"/>
      <c r="T132" s="27"/>
      <c r="U132" s="27"/>
      <c r="V132" s="27"/>
      <c r="W132" s="27"/>
      <c r="X132" s="27"/>
      <c r="Y132" s="103"/>
      <c r="Z132" s="27"/>
      <c r="AA132" s="27"/>
      <c r="AB132" s="27"/>
      <c r="AC132" s="27"/>
      <c r="AD132" s="27"/>
      <c r="AE132" s="27"/>
      <c r="AF132" s="27"/>
      <c r="AG132" s="103"/>
      <c r="AH132" s="27"/>
      <c r="AI132" s="27"/>
      <c r="AJ132" s="27"/>
      <c r="AK132" s="27"/>
      <c r="AL132" s="27"/>
      <c r="AM132" s="27"/>
      <c r="AN132" s="27"/>
      <c r="AO132" s="103"/>
      <c r="AP132" s="27"/>
      <c r="AQ132" s="27"/>
      <c r="AR132" s="27"/>
      <c r="AS132" s="27"/>
      <c r="AT132" s="27"/>
      <c r="AU132" s="27"/>
      <c r="AV132" s="27"/>
      <c r="AW132" s="103"/>
    </row>
    <row r="133" spans="1:49" ht="14.25" x14ac:dyDescent="0.2">
      <c r="A133" s="40" t="str">
        <f>StudentInfo[[#This Row],[Student Full Name]]</f>
        <v xml:space="preserve"> </v>
      </c>
      <c r="B133" s="27"/>
      <c r="C133" s="27"/>
      <c r="D133" s="27"/>
      <c r="E133" s="27"/>
      <c r="F133" s="27"/>
      <c r="G133" s="27"/>
      <c r="H133" s="101"/>
      <c r="I133" s="103"/>
      <c r="J133" s="28"/>
      <c r="K133" s="27"/>
      <c r="L133" s="27"/>
      <c r="M133" s="27"/>
      <c r="N133" s="27"/>
      <c r="O133" s="27"/>
      <c r="P133" s="27"/>
      <c r="Q133" s="103"/>
      <c r="R133" s="27"/>
      <c r="S133" s="27"/>
      <c r="T133" s="27"/>
      <c r="U133" s="27"/>
      <c r="V133" s="27"/>
      <c r="W133" s="27"/>
      <c r="X133" s="27"/>
      <c r="Y133" s="103"/>
      <c r="Z133" s="27"/>
      <c r="AA133" s="27"/>
      <c r="AB133" s="27"/>
      <c r="AC133" s="27"/>
      <c r="AD133" s="27"/>
      <c r="AE133" s="27"/>
      <c r="AF133" s="27"/>
      <c r="AG133" s="103"/>
      <c r="AH133" s="27"/>
      <c r="AI133" s="27"/>
      <c r="AJ133" s="27"/>
      <c r="AK133" s="27"/>
      <c r="AL133" s="27"/>
      <c r="AM133" s="27"/>
      <c r="AN133" s="27"/>
      <c r="AO133" s="103"/>
      <c r="AP133" s="27"/>
      <c r="AQ133" s="27"/>
      <c r="AR133" s="27"/>
      <c r="AS133" s="27"/>
      <c r="AT133" s="27"/>
      <c r="AU133" s="27"/>
      <c r="AV133" s="27"/>
      <c r="AW133" s="103"/>
    </row>
    <row r="134" spans="1:49" ht="14.25" x14ac:dyDescent="0.2">
      <c r="A134" s="40" t="str">
        <f>StudentInfo[[#This Row],[Student Full Name]]</f>
        <v xml:space="preserve"> </v>
      </c>
      <c r="B134" s="27"/>
      <c r="C134" s="27"/>
      <c r="D134" s="27"/>
      <c r="E134" s="27"/>
      <c r="F134" s="27"/>
      <c r="G134" s="27"/>
      <c r="H134" s="101"/>
      <c r="I134" s="103"/>
      <c r="J134" s="28"/>
      <c r="K134" s="27"/>
      <c r="L134" s="27"/>
      <c r="M134" s="27"/>
      <c r="N134" s="27"/>
      <c r="O134" s="27"/>
      <c r="P134" s="27"/>
      <c r="Q134" s="103"/>
      <c r="R134" s="27"/>
      <c r="S134" s="27"/>
      <c r="T134" s="27"/>
      <c r="U134" s="27"/>
      <c r="V134" s="27"/>
      <c r="W134" s="27"/>
      <c r="X134" s="27"/>
      <c r="Y134" s="103"/>
      <c r="Z134" s="27"/>
      <c r="AA134" s="27"/>
      <c r="AB134" s="27"/>
      <c r="AC134" s="27"/>
      <c r="AD134" s="27"/>
      <c r="AE134" s="27"/>
      <c r="AF134" s="27"/>
      <c r="AG134" s="103"/>
      <c r="AH134" s="27"/>
      <c r="AI134" s="27"/>
      <c r="AJ134" s="27"/>
      <c r="AK134" s="27"/>
      <c r="AL134" s="27"/>
      <c r="AM134" s="27"/>
      <c r="AN134" s="27"/>
      <c r="AO134" s="103"/>
      <c r="AP134" s="27"/>
      <c r="AQ134" s="27"/>
      <c r="AR134" s="27"/>
      <c r="AS134" s="27"/>
      <c r="AT134" s="27"/>
      <c r="AU134" s="27"/>
      <c r="AV134" s="27"/>
      <c r="AW134" s="103"/>
    </row>
    <row r="135" spans="1:49" ht="14.25" x14ac:dyDescent="0.2">
      <c r="A135" s="40" t="str">
        <f>StudentInfo[[#This Row],[Student Full Name]]</f>
        <v xml:space="preserve"> </v>
      </c>
      <c r="B135" s="27"/>
      <c r="C135" s="27"/>
      <c r="D135" s="27"/>
      <c r="E135" s="27"/>
      <c r="F135" s="27"/>
      <c r="G135" s="27"/>
      <c r="H135" s="101"/>
      <c r="I135" s="103"/>
      <c r="J135" s="28"/>
      <c r="K135" s="27"/>
      <c r="L135" s="27"/>
      <c r="M135" s="27"/>
      <c r="N135" s="27"/>
      <c r="O135" s="27"/>
      <c r="P135" s="27"/>
      <c r="Q135" s="103"/>
      <c r="R135" s="27"/>
      <c r="S135" s="27"/>
      <c r="T135" s="27"/>
      <c r="U135" s="27"/>
      <c r="V135" s="27"/>
      <c r="W135" s="27"/>
      <c r="X135" s="27"/>
      <c r="Y135" s="103"/>
      <c r="Z135" s="27"/>
      <c r="AA135" s="27"/>
      <c r="AB135" s="27"/>
      <c r="AC135" s="27"/>
      <c r="AD135" s="27"/>
      <c r="AE135" s="27"/>
      <c r="AF135" s="27"/>
      <c r="AG135" s="103"/>
      <c r="AH135" s="27"/>
      <c r="AI135" s="27"/>
      <c r="AJ135" s="27"/>
      <c r="AK135" s="27"/>
      <c r="AL135" s="27"/>
      <c r="AM135" s="27"/>
      <c r="AN135" s="27"/>
      <c r="AO135" s="103"/>
      <c r="AP135" s="27"/>
      <c r="AQ135" s="27"/>
      <c r="AR135" s="27"/>
      <c r="AS135" s="27"/>
      <c r="AT135" s="27"/>
      <c r="AU135" s="27"/>
      <c r="AV135" s="27"/>
      <c r="AW135" s="103"/>
    </row>
    <row r="136" spans="1:49" ht="14.25" x14ac:dyDescent="0.2">
      <c r="A136" s="40" t="str">
        <f>StudentInfo[[#This Row],[Student Full Name]]</f>
        <v xml:space="preserve"> </v>
      </c>
      <c r="B136" s="27"/>
      <c r="C136" s="27"/>
      <c r="D136" s="27"/>
      <c r="E136" s="27"/>
      <c r="F136" s="27"/>
      <c r="G136" s="27"/>
      <c r="H136" s="101"/>
      <c r="I136" s="103"/>
      <c r="J136" s="28"/>
      <c r="K136" s="27"/>
      <c r="L136" s="27"/>
      <c r="M136" s="27"/>
      <c r="N136" s="27"/>
      <c r="O136" s="27"/>
      <c r="P136" s="27"/>
      <c r="Q136" s="103"/>
      <c r="R136" s="27"/>
      <c r="S136" s="27"/>
      <c r="T136" s="27"/>
      <c r="U136" s="27"/>
      <c r="V136" s="27"/>
      <c r="W136" s="27"/>
      <c r="X136" s="27"/>
      <c r="Y136" s="103"/>
      <c r="Z136" s="27"/>
      <c r="AA136" s="27"/>
      <c r="AB136" s="27"/>
      <c r="AC136" s="27"/>
      <c r="AD136" s="27"/>
      <c r="AE136" s="27"/>
      <c r="AF136" s="27"/>
      <c r="AG136" s="103"/>
      <c r="AH136" s="27"/>
      <c r="AI136" s="27"/>
      <c r="AJ136" s="27"/>
      <c r="AK136" s="27"/>
      <c r="AL136" s="27"/>
      <c r="AM136" s="27"/>
      <c r="AN136" s="27"/>
      <c r="AO136" s="103"/>
      <c r="AP136" s="27"/>
      <c r="AQ136" s="27"/>
      <c r="AR136" s="27"/>
      <c r="AS136" s="27"/>
      <c r="AT136" s="27"/>
      <c r="AU136" s="27"/>
      <c r="AV136" s="27"/>
      <c r="AW136" s="103"/>
    </row>
    <row r="137" spans="1:49" ht="14.25" x14ac:dyDescent="0.2">
      <c r="A137" s="40" t="str">
        <f>StudentInfo[[#This Row],[Student Full Name]]</f>
        <v xml:space="preserve"> </v>
      </c>
      <c r="B137" s="27"/>
      <c r="C137" s="27"/>
      <c r="D137" s="27"/>
      <c r="E137" s="27"/>
      <c r="F137" s="27"/>
      <c r="G137" s="27"/>
      <c r="H137" s="101"/>
      <c r="I137" s="103"/>
      <c r="J137" s="28"/>
      <c r="K137" s="27"/>
      <c r="L137" s="27"/>
      <c r="M137" s="27"/>
      <c r="N137" s="27"/>
      <c r="O137" s="27"/>
      <c r="P137" s="27"/>
      <c r="Q137" s="103"/>
      <c r="R137" s="27"/>
      <c r="S137" s="27"/>
      <c r="T137" s="27"/>
      <c r="U137" s="27"/>
      <c r="V137" s="27"/>
      <c r="W137" s="27"/>
      <c r="X137" s="27"/>
      <c r="Y137" s="103"/>
      <c r="Z137" s="27"/>
      <c r="AA137" s="27"/>
      <c r="AB137" s="27"/>
      <c r="AC137" s="27"/>
      <c r="AD137" s="27"/>
      <c r="AE137" s="27"/>
      <c r="AF137" s="27"/>
      <c r="AG137" s="103"/>
      <c r="AH137" s="27"/>
      <c r="AI137" s="27"/>
      <c r="AJ137" s="27"/>
      <c r="AK137" s="27"/>
      <c r="AL137" s="27"/>
      <c r="AM137" s="27"/>
      <c r="AN137" s="27"/>
      <c r="AO137" s="103"/>
      <c r="AP137" s="27"/>
      <c r="AQ137" s="27"/>
      <c r="AR137" s="27"/>
      <c r="AS137" s="27"/>
      <c r="AT137" s="27"/>
      <c r="AU137" s="27"/>
      <c r="AV137" s="27"/>
      <c r="AW137" s="103"/>
    </row>
    <row r="138" spans="1:49" ht="14.25" x14ac:dyDescent="0.2">
      <c r="A138" s="40" t="str">
        <f>StudentInfo[[#This Row],[Student Full Name]]</f>
        <v xml:space="preserve"> </v>
      </c>
      <c r="B138" s="27"/>
      <c r="C138" s="27"/>
      <c r="D138" s="27"/>
      <c r="E138" s="27"/>
      <c r="F138" s="27"/>
      <c r="G138" s="27"/>
      <c r="H138" s="101"/>
      <c r="I138" s="103"/>
      <c r="J138" s="28"/>
      <c r="K138" s="27"/>
      <c r="L138" s="27"/>
      <c r="M138" s="27"/>
      <c r="N138" s="27"/>
      <c r="O138" s="27"/>
      <c r="P138" s="27"/>
      <c r="Q138" s="103"/>
      <c r="R138" s="27"/>
      <c r="S138" s="27"/>
      <c r="T138" s="27"/>
      <c r="U138" s="27"/>
      <c r="V138" s="27"/>
      <c r="W138" s="27"/>
      <c r="X138" s="27"/>
      <c r="Y138" s="103"/>
      <c r="Z138" s="27"/>
      <c r="AA138" s="27"/>
      <c r="AB138" s="27"/>
      <c r="AC138" s="27"/>
      <c r="AD138" s="27"/>
      <c r="AE138" s="27"/>
      <c r="AF138" s="27"/>
      <c r="AG138" s="103"/>
      <c r="AH138" s="27"/>
      <c r="AI138" s="27"/>
      <c r="AJ138" s="27"/>
      <c r="AK138" s="27"/>
      <c r="AL138" s="27"/>
      <c r="AM138" s="27"/>
      <c r="AN138" s="27"/>
      <c r="AO138" s="103"/>
      <c r="AP138" s="27"/>
      <c r="AQ138" s="27"/>
      <c r="AR138" s="27"/>
      <c r="AS138" s="27"/>
      <c r="AT138" s="27"/>
      <c r="AU138" s="27"/>
      <c r="AV138" s="27"/>
      <c r="AW138" s="103"/>
    </row>
    <row r="139" spans="1:49" ht="14.25" x14ac:dyDescent="0.2">
      <c r="A139" s="40" t="str">
        <f>StudentInfo[[#This Row],[Student Full Name]]</f>
        <v xml:space="preserve"> </v>
      </c>
      <c r="B139" s="27"/>
      <c r="C139" s="27"/>
      <c r="D139" s="27"/>
      <c r="E139" s="27"/>
      <c r="F139" s="27"/>
      <c r="G139" s="27"/>
      <c r="H139" s="101"/>
      <c r="I139" s="103"/>
      <c r="J139" s="28"/>
      <c r="K139" s="27"/>
      <c r="L139" s="27"/>
      <c r="M139" s="27"/>
      <c r="N139" s="27"/>
      <c r="O139" s="27"/>
      <c r="P139" s="27"/>
      <c r="Q139" s="103"/>
      <c r="R139" s="27"/>
      <c r="S139" s="27"/>
      <c r="T139" s="27"/>
      <c r="U139" s="27"/>
      <c r="V139" s="27"/>
      <c r="W139" s="27"/>
      <c r="X139" s="27"/>
      <c r="Y139" s="103"/>
      <c r="Z139" s="27"/>
      <c r="AA139" s="27"/>
      <c r="AB139" s="27"/>
      <c r="AC139" s="27"/>
      <c r="AD139" s="27"/>
      <c r="AE139" s="27"/>
      <c r="AF139" s="27"/>
      <c r="AG139" s="103"/>
      <c r="AH139" s="27"/>
      <c r="AI139" s="27"/>
      <c r="AJ139" s="27"/>
      <c r="AK139" s="27"/>
      <c r="AL139" s="27"/>
      <c r="AM139" s="27"/>
      <c r="AN139" s="27"/>
      <c r="AO139" s="103"/>
      <c r="AP139" s="27"/>
      <c r="AQ139" s="27"/>
      <c r="AR139" s="27"/>
      <c r="AS139" s="27"/>
      <c r="AT139" s="27"/>
      <c r="AU139" s="27"/>
      <c r="AV139" s="27"/>
      <c r="AW139" s="103"/>
    </row>
    <row r="140" spans="1:49" ht="14.25" x14ac:dyDescent="0.2">
      <c r="A140" s="40" t="str">
        <f>StudentInfo[[#This Row],[Student Full Name]]</f>
        <v xml:space="preserve"> </v>
      </c>
      <c r="B140" s="27"/>
      <c r="C140" s="27"/>
      <c r="D140" s="27"/>
      <c r="E140" s="27"/>
      <c r="F140" s="27"/>
      <c r="G140" s="27"/>
      <c r="H140" s="101"/>
      <c r="I140" s="103"/>
      <c r="J140" s="28"/>
      <c r="K140" s="27"/>
      <c r="L140" s="27"/>
      <c r="M140" s="27"/>
      <c r="N140" s="27"/>
      <c r="O140" s="27"/>
      <c r="P140" s="27"/>
      <c r="Q140" s="103"/>
      <c r="R140" s="27"/>
      <c r="S140" s="27"/>
      <c r="T140" s="27"/>
      <c r="U140" s="27"/>
      <c r="V140" s="27"/>
      <c r="W140" s="27"/>
      <c r="X140" s="27"/>
      <c r="Y140" s="103"/>
      <c r="Z140" s="27"/>
      <c r="AA140" s="27"/>
      <c r="AB140" s="27"/>
      <c r="AC140" s="27"/>
      <c r="AD140" s="27"/>
      <c r="AE140" s="27"/>
      <c r="AF140" s="27"/>
      <c r="AG140" s="103"/>
      <c r="AH140" s="27"/>
      <c r="AI140" s="27"/>
      <c r="AJ140" s="27"/>
      <c r="AK140" s="27"/>
      <c r="AL140" s="27"/>
      <c r="AM140" s="27"/>
      <c r="AN140" s="27"/>
      <c r="AO140" s="103"/>
      <c r="AP140" s="27"/>
      <c r="AQ140" s="27"/>
      <c r="AR140" s="27"/>
      <c r="AS140" s="27"/>
      <c r="AT140" s="27"/>
      <c r="AU140" s="27"/>
      <c r="AV140" s="27"/>
      <c r="AW140" s="103"/>
    </row>
    <row r="141" spans="1:49" ht="14.25" x14ac:dyDescent="0.2">
      <c r="A141" s="40" t="str">
        <f>StudentInfo[[#This Row],[Student Full Name]]</f>
        <v xml:space="preserve"> </v>
      </c>
      <c r="B141" s="27"/>
      <c r="C141" s="27"/>
      <c r="D141" s="27"/>
      <c r="E141" s="27"/>
      <c r="F141" s="27"/>
      <c r="G141" s="27"/>
      <c r="H141" s="101"/>
      <c r="I141" s="103"/>
      <c r="J141" s="28"/>
      <c r="K141" s="27"/>
      <c r="L141" s="27"/>
      <c r="M141" s="27"/>
      <c r="N141" s="27"/>
      <c r="O141" s="27"/>
      <c r="P141" s="27"/>
      <c r="Q141" s="103"/>
      <c r="R141" s="27"/>
      <c r="S141" s="27"/>
      <c r="T141" s="27"/>
      <c r="U141" s="27"/>
      <c r="V141" s="27"/>
      <c r="W141" s="27"/>
      <c r="X141" s="27"/>
      <c r="Y141" s="103"/>
      <c r="Z141" s="27"/>
      <c r="AA141" s="27"/>
      <c r="AB141" s="27"/>
      <c r="AC141" s="27"/>
      <c r="AD141" s="27"/>
      <c r="AE141" s="27"/>
      <c r="AF141" s="27"/>
      <c r="AG141" s="103"/>
      <c r="AH141" s="27"/>
      <c r="AI141" s="27"/>
      <c r="AJ141" s="27"/>
      <c r="AK141" s="27"/>
      <c r="AL141" s="27"/>
      <c r="AM141" s="27"/>
      <c r="AN141" s="27"/>
      <c r="AO141" s="103"/>
      <c r="AP141" s="27"/>
      <c r="AQ141" s="27"/>
      <c r="AR141" s="27"/>
      <c r="AS141" s="27"/>
      <c r="AT141" s="27"/>
      <c r="AU141" s="27"/>
      <c r="AV141" s="27"/>
      <c r="AW141" s="103"/>
    </row>
    <row r="142" spans="1:49" ht="14.25" x14ac:dyDescent="0.2">
      <c r="A142" s="40" t="str">
        <f>StudentInfo[[#This Row],[Student Full Name]]</f>
        <v xml:space="preserve"> </v>
      </c>
      <c r="B142" s="27"/>
      <c r="C142" s="27"/>
      <c r="D142" s="27"/>
      <c r="E142" s="27"/>
      <c r="F142" s="27"/>
      <c r="G142" s="27"/>
      <c r="H142" s="101"/>
      <c r="I142" s="103"/>
      <c r="J142" s="28"/>
      <c r="K142" s="27"/>
      <c r="L142" s="27"/>
      <c r="M142" s="27"/>
      <c r="N142" s="27"/>
      <c r="O142" s="27"/>
      <c r="P142" s="27"/>
      <c r="Q142" s="103"/>
      <c r="R142" s="27"/>
      <c r="S142" s="27"/>
      <c r="T142" s="27"/>
      <c r="U142" s="27"/>
      <c r="V142" s="27"/>
      <c r="W142" s="27"/>
      <c r="X142" s="27"/>
      <c r="Y142" s="103"/>
      <c r="Z142" s="27"/>
      <c r="AA142" s="27"/>
      <c r="AB142" s="27"/>
      <c r="AC142" s="27"/>
      <c r="AD142" s="27"/>
      <c r="AE142" s="27"/>
      <c r="AF142" s="27"/>
      <c r="AG142" s="103"/>
      <c r="AH142" s="27"/>
      <c r="AI142" s="27"/>
      <c r="AJ142" s="27"/>
      <c r="AK142" s="27"/>
      <c r="AL142" s="27"/>
      <c r="AM142" s="27"/>
      <c r="AN142" s="27"/>
      <c r="AO142" s="103"/>
      <c r="AP142" s="27"/>
      <c r="AQ142" s="27"/>
      <c r="AR142" s="27"/>
      <c r="AS142" s="27"/>
      <c r="AT142" s="27"/>
      <c r="AU142" s="27"/>
      <c r="AV142" s="27"/>
      <c r="AW142" s="103"/>
    </row>
    <row r="143" spans="1:49" ht="14.25" x14ac:dyDescent="0.2">
      <c r="A143" s="40" t="str">
        <f>StudentInfo[[#This Row],[Student Full Name]]</f>
        <v xml:space="preserve"> </v>
      </c>
      <c r="B143" s="27"/>
      <c r="C143" s="27"/>
      <c r="D143" s="27"/>
      <c r="E143" s="27"/>
      <c r="F143" s="27"/>
      <c r="G143" s="27"/>
      <c r="H143" s="101"/>
      <c r="I143" s="103"/>
      <c r="J143" s="28"/>
      <c r="K143" s="27"/>
      <c r="L143" s="27"/>
      <c r="M143" s="27"/>
      <c r="N143" s="27"/>
      <c r="O143" s="27"/>
      <c r="P143" s="27"/>
      <c r="Q143" s="103"/>
      <c r="R143" s="27"/>
      <c r="S143" s="27"/>
      <c r="T143" s="27"/>
      <c r="U143" s="27"/>
      <c r="V143" s="27"/>
      <c r="W143" s="27"/>
      <c r="X143" s="27"/>
      <c r="Y143" s="103"/>
      <c r="Z143" s="27"/>
      <c r="AA143" s="27"/>
      <c r="AB143" s="27"/>
      <c r="AC143" s="27"/>
      <c r="AD143" s="27"/>
      <c r="AE143" s="27"/>
      <c r="AF143" s="27"/>
      <c r="AG143" s="103"/>
      <c r="AH143" s="27"/>
      <c r="AI143" s="27"/>
      <c r="AJ143" s="27"/>
      <c r="AK143" s="27"/>
      <c r="AL143" s="27"/>
      <c r="AM143" s="27"/>
      <c r="AN143" s="27"/>
      <c r="AO143" s="103"/>
      <c r="AP143" s="27"/>
      <c r="AQ143" s="27"/>
      <c r="AR143" s="27"/>
      <c r="AS143" s="27"/>
      <c r="AT143" s="27"/>
      <c r="AU143" s="27"/>
      <c r="AV143" s="27"/>
      <c r="AW143" s="103"/>
    </row>
    <row r="144" spans="1:49" ht="14.25" x14ac:dyDescent="0.2">
      <c r="A144" s="40" t="str">
        <f>StudentInfo[[#This Row],[Student Full Name]]</f>
        <v xml:space="preserve"> </v>
      </c>
      <c r="B144" s="27"/>
      <c r="C144" s="27"/>
      <c r="D144" s="27"/>
      <c r="E144" s="27"/>
      <c r="F144" s="27"/>
      <c r="G144" s="27"/>
      <c r="H144" s="101"/>
      <c r="I144" s="103"/>
      <c r="J144" s="28"/>
      <c r="K144" s="27"/>
      <c r="L144" s="27"/>
      <c r="M144" s="27"/>
      <c r="N144" s="27"/>
      <c r="O144" s="27"/>
      <c r="P144" s="27"/>
      <c r="Q144" s="103"/>
      <c r="R144" s="27"/>
      <c r="S144" s="27"/>
      <c r="T144" s="27"/>
      <c r="U144" s="27"/>
      <c r="V144" s="27"/>
      <c r="W144" s="27"/>
      <c r="X144" s="27"/>
      <c r="Y144" s="103"/>
      <c r="Z144" s="27"/>
      <c r="AA144" s="27"/>
      <c r="AB144" s="27"/>
      <c r="AC144" s="27"/>
      <c r="AD144" s="27"/>
      <c r="AE144" s="27"/>
      <c r="AF144" s="27"/>
      <c r="AG144" s="103"/>
      <c r="AH144" s="27"/>
      <c r="AI144" s="27"/>
      <c r="AJ144" s="27"/>
      <c r="AK144" s="27"/>
      <c r="AL144" s="27"/>
      <c r="AM144" s="27"/>
      <c r="AN144" s="27"/>
      <c r="AO144" s="103"/>
      <c r="AP144" s="27"/>
      <c r="AQ144" s="27"/>
      <c r="AR144" s="27"/>
      <c r="AS144" s="27"/>
      <c r="AT144" s="27"/>
      <c r="AU144" s="27"/>
      <c r="AV144" s="27"/>
      <c r="AW144" s="103"/>
    </row>
    <row r="145" spans="1:49" ht="14.25" x14ac:dyDescent="0.2">
      <c r="A145" s="40" t="str">
        <f>StudentInfo[[#This Row],[Student Full Name]]</f>
        <v xml:space="preserve"> </v>
      </c>
      <c r="B145" s="27"/>
      <c r="C145" s="27"/>
      <c r="D145" s="27"/>
      <c r="E145" s="27"/>
      <c r="F145" s="27"/>
      <c r="G145" s="27"/>
      <c r="H145" s="101"/>
      <c r="I145" s="103"/>
      <c r="J145" s="28"/>
      <c r="K145" s="27"/>
      <c r="L145" s="27"/>
      <c r="M145" s="27"/>
      <c r="N145" s="27"/>
      <c r="O145" s="27"/>
      <c r="P145" s="27"/>
      <c r="Q145" s="103"/>
      <c r="R145" s="27"/>
      <c r="S145" s="27"/>
      <c r="T145" s="27"/>
      <c r="U145" s="27"/>
      <c r="V145" s="27"/>
      <c r="W145" s="27"/>
      <c r="X145" s="27"/>
      <c r="Y145" s="103"/>
      <c r="Z145" s="27"/>
      <c r="AA145" s="27"/>
      <c r="AB145" s="27"/>
      <c r="AC145" s="27"/>
      <c r="AD145" s="27"/>
      <c r="AE145" s="27"/>
      <c r="AF145" s="27"/>
      <c r="AG145" s="103"/>
      <c r="AH145" s="27"/>
      <c r="AI145" s="27"/>
      <c r="AJ145" s="27"/>
      <c r="AK145" s="27"/>
      <c r="AL145" s="27"/>
      <c r="AM145" s="27"/>
      <c r="AN145" s="27"/>
      <c r="AO145" s="103"/>
      <c r="AP145" s="27"/>
      <c r="AQ145" s="27"/>
      <c r="AR145" s="27"/>
      <c r="AS145" s="27"/>
      <c r="AT145" s="27"/>
      <c r="AU145" s="27"/>
      <c r="AV145" s="27"/>
      <c r="AW145" s="103"/>
    </row>
    <row r="146" spans="1:49" ht="14.25" x14ac:dyDescent="0.2">
      <c r="A146" s="40" t="str">
        <f>StudentInfo[[#This Row],[Student Full Name]]</f>
        <v xml:space="preserve"> </v>
      </c>
      <c r="B146" s="27"/>
      <c r="C146" s="27"/>
      <c r="D146" s="27"/>
      <c r="E146" s="27"/>
      <c r="F146" s="27"/>
      <c r="G146" s="27"/>
      <c r="H146" s="101"/>
      <c r="I146" s="103"/>
      <c r="J146" s="28"/>
      <c r="K146" s="27"/>
      <c r="L146" s="27"/>
      <c r="M146" s="27"/>
      <c r="N146" s="27"/>
      <c r="O146" s="27"/>
      <c r="P146" s="27"/>
      <c r="Q146" s="103"/>
      <c r="R146" s="27"/>
      <c r="S146" s="27"/>
      <c r="T146" s="27"/>
      <c r="U146" s="27"/>
      <c r="V146" s="27"/>
      <c r="W146" s="27"/>
      <c r="X146" s="27"/>
      <c r="Y146" s="103"/>
      <c r="Z146" s="27"/>
      <c r="AA146" s="27"/>
      <c r="AB146" s="27"/>
      <c r="AC146" s="27"/>
      <c r="AD146" s="27"/>
      <c r="AE146" s="27"/>
      <c r="AF146" s="27"/>
      <c r="AG146" s="103"/>
      <c r="AH146" s="27"/>
      <c r="AI146" s="27"/>
      <c r="AJ146" s="27"/>
      <c r="AK146" s="27"/>
      <c r="AL146" s="27"/>
      <c r="AM146" s="27"/>
      <c r="AN146" s="27"/>
      <c r="AO146" s="103"/>
      <c r="AP146" s="27"/>
      <c r="AQ146" s="27"/>
      <c r="AR146" s="27"/>
      <c r="AS146" s="27"/>
      <c r="AT146" s="27"/>
      <c r="AU146" s="27"/>
      <c r="AV146" s="27"/>
      <c r="AW146" s="103"/>
    </row>
    <row r="147" spans="1:49" ht="14.25" x14ac:dyDescent="0.2">
      <c r="A147" s="40" t="str">
        <f>StudentInfo[[#This Row],[Student Full Name]]</f>
        <v xml:space="preserve"> </v>
      </c>
      <c r="B147" s="27"/>
      <c r="C147" s="27"/>
      <c r="D147" s="27"/>
      <c r="E147" s="27"/>
      <c r="F147" s="27"/>
      <c r="G147" s="27"/>
      <c r="H147" s="101"/>
      <c r="I147" s="103"/>
      <c r="J147" s="28"/>
      <c r="K147" s="27"/>
      <c r="L147" s="27"/>
      <c r="M147" s="27"/>
      <c r="N147" s="27"/>
      <c r="O147" s="27"/>
      <c r="P147" s="27"/>
      <c r="Q147" s="103"/>
      <c r="R147" s="27"/>
      <c r="S147" s="27"/>
      <c r="T147" s="27"/>
      <c r="U147" s="27"/>
      <c r="V147" s="27"/>
      <c r="W147" s="27"/>
      <c r="X147" s="27"/>
      <c r="Y147" s="103"/>
      <c r="Z147" s="27"/>
      <c r="AA147" s="27"/>
      <c r="AB147" s="27"/>
      <c r="AC147" s="27"/>
      <c r="AD147" s="27"/>
      <c r="AE147" s="27"/>
      <c r="AF147" s="27"/>
      <c r="AG147" s="103"/>
      <c r="AH147" s="27"/>
      <c r="AI147" s="27"/>
      <c r="AJ147" s="27"/>
      <c r="AK147" s="27"/>
      <c r="AL147" s="27"/>
      <c r="AM147" s="27"/>
      <c r="AN147" s="27"/>
      <c r="AO147" s="103"/>
      <c r="AP147" s="27"/>
      <c r="AQ147" s="27"/>
      <c r="AR147" s="27"/>
      <c r="AS147" s="27"/>
      <c r="AT147" s="27"/>
      <c r="AU147" s="27"/>
      <c r="AV147" s="27"/>
      <c r="AW147" s="103"/>
    </row>
    <row r="148" spans="1:49" ht="14.25" x14ac:dyDescent="0.2">
      <c r="A148" s="40" t="str">
        <f>StudentInfo[[#This Row],[Student Full Name]]</f>
        <v xml:space="preserve"> </v>
      </c>
      <c r="B148" s="27"/>
      <c r="C148" s="27"/>
      <c r="D148" s="27"/>
      <c r="E148" s="27"/>
      <c r="F148" s="27"/>
      <c r="G148" s="27"/>
      <c r="H148" s="101"/>
      <c r="I148" s="103"/>
      <c r="J148" s="28"/>
      <c r="K148" s="27"/>
      <c r="L148" s="27"/>
      <c r="M148" s="27"/>
      <c r="N148" s="27"/>
      <c r="O148" s="27"/>
      <c r="P148" s="27"/>
      <c r="Q148" s="103"/>
      <c r="R148" s="27"/>
      <c r="S148" s="27"/>
      <c r="T148" s="27"/>
      <c r="U148" s="27"/>
      <c r="V148" s="27"/>
      <c r="W148" s="27"/>
      <c r="X148" s="27"/>
      <c r="Y148" s="103"/>
      <c r="Z148" s="27"/>
      <c r="AA148" s="27"/>
      <c r="AB148" s="27"/>
      <c r="AC148" s="27"/>
      <c r="AD148" s="27"/>
      <c r="AE148" s="27"/>
      <c r="AF148" s="27"/>
      <c r="AG148" s="103"/>
      <c r="AH148" s="27"/>
      <c r="AI148" s="27"/>
      <c r="AJ148" s="27"/>
      <c r="AK148" s="27"/>
      <c r="AL148" s="27"/>
      <c r="AM148" s="27"/>
      <c r="AN148" s="27"/>
      <c r="AO148" s="103"/>
      <c r="AP148" s="27"/>
      <c r="AQ148" s="27"/>
      <c r="AR148" s="27"/>
      <c r="AS148" s="27"/>
      <c r="AT148" s="27"/>
      <c r="AU148" s="27"/>
      <c r="AV148" s="27"/>
      <c r="AW148" s="103"/>
    </row>
    <row r="149" spans="1:49" ht="14.25" x14ac:dyDescent="0.2">
      <c r="A149" s="40" t="str">
        <f>StudentInfo[[#This Row],[Student Full Name]]</f>
        <v xml:space="preserve"> </v>
      </c>
      <c r="B149" s="27"/>
      <c r="C149" s="27"/>
      <c r="D149" s="27"/>
      <c r="E149" s="27"/>
      <c r="F149" s="27"/>
      <c r="G149" s="27"/>
      <c r="H149" s="101"/>
      <c r="I149" s="103"/>
      <c r="J149" s="28"/>
      <c r="K149" s="27"/>
      <c r="L149" s="27"/>
      <c r="M149" s="27"/>
      <c r="N149" s="27"/>
      <c r="O149" s="27"/>
      <c r="P149" s="27"/>
      <c r="Q149" s="103"/>
      <c r="R149" s="27"/>
      <c r="S149" s="27"/>
      <c r="T149" s="27"/>
      <c r="U149" s="27"/>
      <c r="V149" s="27"/>
      <c r="W149" s="27"/>
      <c r="X149" s="27"/>
      <c r="Y149" s="103"/>
      <c r="Z149" s="27"/>
      <c r="AA149" s="27"/>
      <c r="AB149" s="27"/>
      <c r="AC149" s="27"/>
      <c r="AD149" s="27"/>
      <c r="AE149" s="27"/>
      <c r="AF149" s="27"/>
      <c r="AG149" s="103"/>
      <c r="AH149" s="27"/>
      <c r="AI149" s="27"/>
      <c r="AJ149" s="27"/>
      <c r="AK149" s="27"/>
      <c r="AL149" s="27"/>
      <c r="AM149" s="27"/>
      <c r="AN149" s="27"/>
      <c r="AO149" s="103"/>
      <c r="AP149" s="27"/>
      <c r="AQ149" s="27"/>
      <c r="AR149" s="27"/>
      <c r="AS149" s="27"/>
      <c r="AT149" s="27"/>
      <c r="AU149" s="27"/>
      <c r="AV149" s="27"/>
      <c r="AW149" s="103"/>
    </row>
    <row r="150" spans="1:49" ht="14.25" x14ac:dyDescent="0.2">
      <c r="A150" s="40" t="str">
        <f>StudentInfo[[#This Row],[Student Full Name]]</f>
        <v xml:space="preserve"> </v>
      </c>
      <c r="B150" s="27"/>
      <c r="C150" s="27"/>
      <c r="D150" s="27"/>
      <c r="E150" s="27"/>
      <c r="F150" s="27"/>
      <c r="G150" s="27"/>
      <c r="H150" s="101"/>
      <c r="I150" s="103"/>
      <c r="J150" s="28"/>
      <c r="K150" s="27"/>
      <c r="L150" s="27"/>
      <c r="M150" s="27"/>
      <c r="N150" s="27"/>
      <c r="O150" s="27"/>
      <c r="P150" s="27"/>
      <c r="Q150" s="103"/>
      <c r="R150" s="27"/>
      <c r="S150" s="27"/>
      <c r="T150" s="27"/>
      <c r="U150" s="27"/>
      <c r="V150" s="27"/>
      <c r="W150" s="27"/>
      <c r="X150" s="27"/>
      <c r="Y150" s="103"/>
      <c r="Z150" s="27"/>
      <c r="AA150" s="27"/>
      <c r="AB150" s="27"/>
      <c r="AC150" s="27"/>
      <c r="AD150" s="27"/>
      <c r="AE150" s="27"/>
      <c r="AF150" s="27"/>
      <c r="AG150" s="103"/>
      <c r="AH150" s="27"/>
      <c r="AI150" s="27"/>
      <c r="AJ150" s="27"/>
      <c r="AK150" s="27"/>
      <c r="AL150" s="27"/>
      <c r="AM150" s="27"/>
      <c r="AN150" s="27"/>
      <c r="AO150" s="103"/>
      <c r="AP150" s="27"/>
      <c r="AQ150" s="27"/>
      <c r="AR150" s="27"/>
      <c r="AS150" s="27"/>
      <c r="AT150" s="27"/>
      <c r="AU150" s="27"/>
      <c r="AV150" s="27"/>
      <c r="AW150" s="103"/>
    </row>
    <row r="151" spans="1:49" ht="14.25" x14ac:dyDescent="0.2">
      <c r="A151" s="40" t="str">
        <f>StudentInfo[[#This Row],[Student Full Name]]</f>
        <v xml:space="preserve"> </v>
      </c>
      <c r="B151" s="27"/>
      <c r="C151" s="27"/>
      <c r="D151" s="27"/>
      <c r="E151" s="27"/>
      <c r="F151" s="27"/>
      <c r="G151" s="27"/>
      <c r="H151" s="101"/>
      <c r="I151" s="103"/>
      <c r="J151" s="28"/>
      <c r="K151" s="27"/>
      <c r="L151" s="27"/>
      <c r="M151" s="27"/>
      <c r="N151" s="27"/>
      <c r="O151" s="27"/>
      <c r="P151" s="27"/>
      <c r="Q151" s="103"/>
      <c r="R151" s="27"/>
      <c r="S151" s="27"/>
      <c r="T151" s="27"/>
      <c r="U151" s="27"/>
      <c r="V151" s="27"/>
      <c r="W151" s="27"/>
      <c r="X151" s="27"/>
      <c r="Y151" s="103"/>
      <c r="Z151" s="27"/>
      <c r="AA151" s="27"/>
      <c r="AB151" s="27"/>
      <c r="AC151" s="27"/>
      <c r="AD151" s="27"/>
      <c r="AE151" s="27"/>
      <c r="AF151" s="27"/>
      <c r="AG151" s="103"/>
      <c r="AH151" s="27"/>
      <c r="AI151" s="27"/>
      <c r="AJ151" s="27"/>
      <c r="AK151" s="27"/>
      <c r="AL151" s="27"/>
      <c r="AM151" s="27"/>
      <c r="AN151" s="27"/>
      <c r="AO151" s="103"/>
      <c r="AP151" s="27"/>
      <c r="AQ151" s="27"/>
      <c r="AR151" s="27"/>
      <c r="AS151" s="27"/>
      <c r="AT151" s="27"/>
      <c r="AU151" s="27"/>
      <c r="AV151" s="27"/>
      <c r="AW151" s="103"/>
    </row>
    <row r="152" spans="1:49" ht="14.25" x14ac:dyDescent="0.2">
      <c r="A152" s="40" t="str">
        <f>StudentInfo[[#This Row],[Student Full Name]]</f>
        <v xml:space="preserve"> </v>
      </c>
      <c r="B152" s="27"/>
      <c r="C152" s="27"/>
      <c r="D152" s="27"/>
      <c r="E152" s="27"/>
      <c r="F152" s="27"/>
      <c r="G152" s="27"/>
      <c r="H152" s="101"/>
      <c r="I152" s="103"/>
      <c r="J152" s="28"/>
      <c r="K152" s="27"/>
      <c r="L152" s="27"/>
      <c r="M152" s="27"/>
      <c r="N152" s="27"/>
      <c r="O152" s="27"/>
      <c r="P152" s="27"/>
      <c r="Q152" s="103"/>
      <c r="R152" s="27"/>
      <c r="S152" s="27"/>
      <c r="T152" s="27"/>
      <c r="U152" s="27"/>
      <c r="V152" s="27"/>
      <c r="W152" s="27"/>
      <c r="X152" s="27"/>
      <c r="Y152" s="103"/>
      <c r="Z152" s="27"/>
      <c r="AA152" s="27"/>
      <c r="AB152" s="27"/>
      <c r="AC152" s="27"/>
      <c r="AD152" s="27"/>
      <c r="AE152" s="27"/>
      <c r="AF152" s="27"/>
      <c r="AG152" s="103"/>
      <c r="AH152" s="27"/>
      <c r="AI152" s="27"/>
      <c r="AJ152" s="27"/>
      <c r="AK152" s="27"/>
      <c r="AL152" s="27"/>
      <c r="AM152" s="27"/>
      <c r="AN152" s="27"/>
      <c r="AO152" s="103"/>
      <c r="AP152" s="27"/>
      <c r="AQ152" s="27"/>
      <c r="AR152" s="27"/>
      <c r="AS152" s="27"/>
      <c r="AT152" s="27"/>
      <c r="AU152" s="27"/>
      <c r="AV152" s="27"/>
      <c r="AW152" s="103"/>
    </row>
    <row r="153" spans="1:49" ht="14.25" x14ac:dyDescent="0.2">
      <c r="A153" s="40" t="str">
        <f>StudentInfo[[#This Row],[Student Full Name]]</f>
        <v xml:space="preserve"> </v>
      </c>
      <c r="B153" s="27"/>
      <c r="C153" s="27"/>
      <c r="D153" s="27"/>
      <c r="E153" s="27"/>
      <c r="F153" s="27"/>
      <c r="G153" s="27"/>
      <c r="H153" s="101"/>
      <c r="I153" s="103"/>
      <c r="J153" s="28"/>
      <c r="K153" s="27"/>
      <c r="L153" s="27"/>
      <c r="M153" s="27"/>
      <c r="N153" s="27"/>
      <c r="O153" s="27"/>
      <c r="P153" s="27"/>
      <c r="Q153" s="103"/>
      <c r="R153" s="27"/>
      <c r="S153" s="27"/>
      <c r="T153" s="27"/>
      <c r="U153" s="27"/>
      <c r="V153" s="27"/>
      <c r="W153" s="27"/>
      <c r="X153" s="27"/>
      <c r="Y153" s="103"/>
      <c r="Z153" s="27"/>
      <c r="AA153" s="27"/>
      <c r="AB153" s="27"/>
      <c r="AC153" s="27"/>
      <c r="AD153" s="27"/>
      <c r="AE153" s="27"/>
      <c r="AF153" s="27"/>
      <c r="AG153" s="103"/>
      <c r="AH153" s="27"/>
      <c r="AI153" s="27"/>
      <c r="AJ153" s="27"/>
      <c r="AK153" s="27"/>
      <c r="AL153" s="27"/>
      <c r="AM153" s="27"/>
      <c r="AN153" s="27"/>
      <c r="AO153" s="103"/>
      <c r="AP153" s="27"/>
      <c r="AQ153" s="27"/>
      <c r="AR153" s="27"/>
      <c r="AS153" s="27"/>
      <c r="AT153" s="27"/>
      <c r="AU153" s="27"/>
      <c r="AV153" s="27"/>
      <c r="AW153" s="103"/>
    </row>
    <row r="154" spans="1:49" ht="14.25" x14ac:dyDescent="0.2">
      <c r="A154" s="40" t="str">
        <f>StudentInfo[[#This Row],[Student Full Name]]</f>
        <v xml:space="preserve"> </v>
      </c>
      <c r="B154" s="27"/>
      <c r="C154" s="27"/>
      <c r="D154" s="27"/>
      <c r="E154" s="27"/>
      <c r="F154" s="27"/>
      <c r="G154" s="27"/>
      <c r="H154" s="101"/>
      <c r="I154" s="103"/>
      <c r="J154" s="28"/>
      <c r="K154" s="27"/>
      <c r="L154" s="27"/>
      <c r="M154" s="27"/>
      <c r="N154" s="27"/>
      <c r="O154" s="27"/>
      <c r="P154" s="27"/>
      <c r="Q154" s="103"/>
      <c r="R154" s="27"/>
      <c r="S154" s="27"/>
      <c r="T154" s="27"/>
      <c r="U154" s="27"/>
      <c r="V154" s="27"/>
      <c r="W154" s="27"/>
      <c r="X154" s="27"/>
      <c r="Y154" s="103"/>
      <c r="Z154" s="27"/>
      <c r="AA154" s="27"/>
      <c r="AB154" s="27"/>
      <c r="AC154" s="27"/>
      <c r="AD154" s="27"/>
      <c r="AE154" s="27"/>
      <c r="AF154" s="27"/>
      <c r="AG154" s="103"/>
      <c r="AH154" s="27"/>
      <c r="AI154" s="27"/>
      <c r="AJ154" s="27"/>
      <c r="AK154" s="27"/>
      <c r="AL154" s="27"/>
      <c r="AM154" s="27"/>
      <c r="AN154" s="27"/>
      <c r="AO154" s="103"/>
      <c r="AP154" s="27"/>
      <c r="AQ154" s="27"/>
      <c r="AR154" s="27"/>
      <c r="AS154" s="27"/>
      <c r="AT154" s="27"/>
      <c r="AU154" s="27"/>
      <c r="AV154" s="27"/>
      <c r="AW154" s="103"/>
    </row>
    <row r="155" spans="1:49" ht="14.25" x14ac:dyDescent="0.2">
      <c r="A155" s="40" t="str">
        <f>StudentInfo[[#This Row],[Student Full Name]]</f>
        <v xml:space="preserve"> </v>
      </c>
      <c r="B155" s="27"/>
      <c r="C155" s="27"/>
      <c r="D155" s="27"/>
      <c r="E155" s="27"/>
      <c r="F155" s="27"/>
      <c r="G155" s="27"/>
      <c r="H155" s="101"/>
      <c r="I155" s="103"/>
      <c r="J155" s="28"/>
      <c r="K155" s="27"/>
      <c r="L155" s="27"/>
      <c r="M155" s="27"/>
      <c r="N155" s="27"/>
      <c r="O155" s="27"/>
      <c r="P155" s="27"/>
      <c r="Q155" s="103"/>
      <c r="R155" s="27"/>
      <c r="S155" s="27"/>
      <c r="T155" s="27"/>
      <c r="U155" s="27"/>
      <c r="V155" s="27"/>
      <c r="W155" s="27"/>
      <c r="X155" s="27"/>
      <c r="Y155" s="103"/>
      <c r="Z155" s="27"/>
      <c r="AA155" s="27"/>
      <c r="AB155" s="27"/>
      <c r="AC155" s="27"/>
      <c r="AD155" s="27"/>
      <c r="AE155" s="27"/>
      <c r="AF155" s="27"/>
      <c r="AG155" s="103"/>
      <c r="AH155" s="27"/>
      <c r="AI155" s="27"/>
      <c r="AJ155" s="27"/>
      <c r="AK155" s="27"/>
      <c r="AL155" s="27"/>
      <c r="AM155" s="27"/>
      <c r="AN155" s="27"/>
      <c r="AO155" s="103"/>
      <c r="AP155" s="27"/>
      <c r="AQ155" s="27"/>
      <c r="AR155" s="27"/>
      <c r="AS155" s="27"/>
      <c r="AT155" s="27"/>
      <c r="AU155" s="27"/>
      <c r="AV155" s="27"/>
      <c r="AW155" s="103"/>
    </row>
    <row r="156" spans="1:49" ht="14.25" x14ac:dyDescent="0.2">
      <c r="A156" s="40" t="str">
        <f>StudentInfo[[#This Row],[Student Full Name]]</f>
        <v xml:space="preserve"> </v>
      </c>
      <c r="B156" s="27"/>
      <c r="C156" s="27"/>
      <c r="D156" s="27"/>
      <c r="E156" s="27"/>
      <c r="F156" s="27"/>
      <c r="G156" s="27"/>
      <c r="H156" s="101"/>
      <c r="I156" s="103"/>
      <c r="J156" s="28"/>
      <c r="K156" s="27"/>
      <c r="L156" s="27"/>
      <c r="M156" s="27"/>
      <c r="N156" s="27"/>
      <c r="O156" s="27"/>
      <c r="P156" s="27"/>
      <c r="Q156" s="103"/>
      <c r="R156" s="27"/>
      <c r="S156" s="27"/>
      <c r="T156" s="27"/>
      <c r="U156" s="27"/>
      <c r="V156" s="27"/>
      <c r="W156" s="27"/>
      <c r="X156" s="27"/>
      <c r="Y156" s="103"/>
      <c r="Z156" s="27"/>
      <c r="AA156" s="27"/>
      <c r="AB156" s="27"/>
      <c r="AC156" s="27"/>
      <c r="AD156" s="27"/>
      <c r="AE156" s="27"/>
      <c r="AF156" s="27"/>
      <c r="AG156" s="103"/>
      <c r="AH156" s="27"/>
      <c r="AI156" s="27"/>
      <c r="AJ156" s="27"/>
      <c r="AK156" s="27"/>
      <c r="AL156" s="27"/>
      <c r="AM156" s="27"/>
      <c r="AN156" s="27"/>
      <c r="AO156" s="103"/>
      <c r="AP156" s="27"/>
      <c r="AQ156" s="27"/>
      <c r="AR156" s="27"/>
      <c r="AS156" s="27"/>
      <c r="AT156" s="27"/>
      <c r="AU156" s="27"/>
      <c r="AV156" s="27"/>
      <c r="AW156" s="103"/>
    </row>
    <row r="157" spans="1:49" ht="14.25" x14ac:dyDescent="0.2">
      <c r="A157" s="40" t="str">
        <f>StudentInfo[[#This Row],[Student Full Name]]</f>
        <v xml:space="preserve"> </v>
      </c>
      <c r="B157" s="27"/>
      <c r="C157" s="27"/>
      <c r="D157" s="27"/>
      <c r="E157" s="27"/>
      <c r="F157" s="27"/>
      <c r="G157" s="27"/>
      <c r="H157" s="101"/>
      <c r="I157" s="103"/>
      <c r="J157" s="28"/>
      <c r="K157" s="27"/>
      <c r="L157" s="27"/>
      <c r="M157" s="27"/>
      <c r="N157" s="27"/>
      <c r="O157" s="27"/>
      <c r="P157" s="27"/>
      <c r="Q157" s="103"/>
      <c r="R157" s="27"/>
      <c r="S157" s="27"/>
      <c r="T157" s="27"/>
      <c r="U157" s="27"/>
      <c r="V157" s="27"/>
      <c r="W157" s="27"/>
      <c r="X157" s="27"/>
      <c r="Y157" s="103"/>
      <c r="Z157" s="27"/>
      <c r="AA157" s="27"/>
      <c r="AB157" s="27"/>
      <c r="AC157" s="27"/>
      <c r="AD157" s="27"/>
      <c r="AE157" s="27"/>
      <c r="AF157" s="27"/>
      <c r="AG157" s="103"/>
      <c r="AH157" s="27"/>
      <c r="AI157" s="27"/>
      <c r="AJ157" s="27"/>
      <c r="AK157" s="27"/>
      <c r="AL157" s="27"/>
      <c r="AM157" s="27"/>
      <c r="AN157" s="27"/>
      <c r="AO157" s="103"/>
      <c r="AP157" s="27"/>
      <c r="AQ157" s="27"/>
      <c r="AR157" s="27"/>
      <c r="AS157" s="27"/>
      <c r="AT157" s="27"/>
      <c r="AU157" s="27"/>
      <c r="AV157" s="27"/>
      <c r="AW157" s="103"/>
    </row>
    <row r="158" spans="1:49" ht="14.25" x14ac:dyDescent="0.2">
      <c r="A158" s="40" t="str">
        <f>StudentInfo[[#This Row],[Student Full Name]]</f>
        <v xml:space="preserve"> </v>
      </c>
      <c r="B158" s="27"/>
      <c r="C158" s="27"/>
      <c r="D158" s="27"/>
      <c r="E158" s="27"/>
      <c r="F158" s="27"/>
      <c r="G158" s="27"/>
      <c r="H158" s="101"/>
      <c r="I158" s="103"/>
      <c r="J158" s="28"/>
      <c r="K158" s="27"/>
      <c r="L158" s="27"/>
      <c r="M158" s="27"/>
      <c r="N158" s="27"/>
      <c r="O158" s="27"/>
      <c r="P158" s="27"/>
      <c r="Q158" s="103"/>
      <c r="R158" s="27"/>
      <c r="S158" s="27"/>
      <c r="T158" s="27"/>
      <c r="U158" s="27"/>
      <c r="V158" s="27"/>
      <c r="W158" s="27"/>
      <c r="X158" s="27"/>
      <c r="Y158" s="103"/>
      <c r="Z158" s="27"/>
      <c r="AA158" s="27"/>
      <c r="AB158" s="27"/>
      <c r="AC158" s="27"/>
      <c r="AD158" s="27"/>
      <c r="AE158" s="27"/>
      <c r="AF158" s="27"/>
      <c r="AG158" s="103"/>
      <c r="AH158" s="27"/>
      <c r="AI158" s="27"/>
      <c r="AJ158" s="27"/>
      <c r="AK158" s="27"/>
      <c r="AL158" s="27"/>
      <c r="AM158" s="27"/>
      <c r="AN158" s="27"/>
      <c r="AO158" s="103"/>
      <c r="AP158" s="27"/>
      <c r="AQ158" s="27"/>
      <c r="AR158" s="27"/>
      <c r="AS158" s="27"/>
      <c r="AT158" s="27"/>
      <c r="AU158" s="27"/>
      <c r="AV158" s="27"/>
      <c r="AW158" s="103"/>
    </row>
    <row r="159" spans="1:49" ht="14.25" x14ac:dyDescent="0.2">
      <c r="A159" s="40" t="str">
        <f>StudentInfo[[#This Row],[Student Full Name]]</f>
        <v xml:space="preserve"> </v>
      </c>
      <c r="B159" s="27"/>
      <c r="C159" s="27"/>
      <c r="D159" s="27"/>
      <c r="E159" s="27"/>
      <c r="F159" s="27"/>
      <c r="G159" s="27"/>
      <c r="H159" s="101"/>
      <c r="I159" s="103"/>
      <c r="J159" s="28"/>
      <c r="K159" s="27"/>
      <c r="L159" s="27"/>
      <c r="M159" s="27"/>
      <c r="N159" s="27"/>
      <c r="O159" s="27"/>
      <c r="P159" s="27"/>
      <c r="Q159" s="103"/>
      <c r="R159" s="27"/>
      <c r="S159" s="27"/>
      <c r="T159" s="27"/>
      <c r="U159" s="27"/>
      <c r="V159" s="27"/>
      <c r="W159" s="27"/>
      <c r="X159" s="27"/>
      <c r="Y159" s="103"/>
      <c r="Z159" s="27"/>
      <c r="AA159" s="27"/>
      <c r="AB159" s="27"/>
      <c r="AC159" s="27"/>
      <c r="AD159" s="27"/>
      <c r="AE159" s="27"/>
      <c r="AF159" s="27"/>
      <c r="AG159" s="103"/>
      <c r="AH159" s="27"/>
      <c r="AI159" s="27"/>
      <c r="AJ159" s="27"/>
      <c r="AK159" s="27"/>
      <c r="AL159" s="27"/>
      <c r="AM159" s="27"/>
      <c r="AN159" s="27"/>
      <c r="AO159" s="103"/>
      <c r="AP159" s="27"/>
      <c r="AQ159" s="27"/>
      <c r="AR159" s="27"/>
      <c r="AS159" s="27"/>
      <c r="AT159" s="27"/>
      <c r="AU159" s="27"/>
      <c r="AV159" s="27"/>
      <c r="AW159" s="103"/>
    </row>
    <row r="160" spans="1:49" ht="14.25" x14ac:dyDescent="0.2">
      <c r="A160" s="40" t="str">
        <f>StudentInfo[[#This Row],[Student Full Name]]</f>
        <v xml:space="preserve"> </v>
      </c>
      <c r="B160" s="27"/>
      <c r="C160" s="27"/>
      <c r="D160" s="27"/>
      <c r="E160" s="27"/>
      <c r="F160" s="27"/>
      <c r="G160" s="27"/>
      <c r="H160" s="101"/>
      <c r="I160" s="103"/>
      <c r="J160" s="28"/>
      <c r="K160" s="27"/>
      <c r="L160" s="27"/>
      <c r="M160" s="27"/>
      <c r="N160" s="27"/>
      <c r="O160" s="27"/>
      <c r="P160" s="27"/>
      <c r="Q160" s="103"/>
      <c r="R160" s="27"/>
      <c r="S160" s="27"/>
      <c r="T160" s="27"/>
      <c r="U160" s="27"/>
      <c r="V160" s="27"/>
      <c r="W160" s="27"/>
      <c r="X160" s="27"/>
      <c r="Y160" s="103"/>
      <c r="Z160" s="27"/>
      <c r="AA160" s="27"/>
      <c r="AB160" s="27"/>
      <c r="AC160" s="27"/>
      <c r="AD160" s="27"/>
      <c r="AE160" s="27"/>
      <c r="AF160" s="27"/>
      <c r="AG160" s="103"/>
      <c r="AH160" s="27"/>
      <c r="AI160" s="27"/>
      <c r="AJ160" s="27"/>
      <c r="AK160" s="27"/>
      <c r="AL160" s="27"/>
      <c r="AM160" s="27"/>
      <c r="AN160" s="27"/>
      <c r="AO160" s="103"/>
      <c r="AP160" s="27"/>
      <c r="AQ160" s="27"/>
      <c r="AR160" s="27"/>
      <c r="AS160" s="27"/>
      <c r="AT160" s="27"/>
      <c r="AU160" s="27"/>
      <c r="AV160" s="27"/>
      <c r="AW160" s="103"/>
    </row>
    <row r="161" spans="1:49" ht="14.25" x14ac:dyDescent="0.2">
      <c r="A161" s="40" t="str">
        <f>StudentInfo[[#This Row],[Student Full Name]]</f>
        <v xml:space="preserve"> </v>
      </c>
      <c r="B161" s="27"/>
      <c r="C161" s="27"/>
      <c r="D161" s="27"/>
      <c r="E161" s="27"/>
      <c r="F161" s="27"/>
      <c r="G161" s="27"/>
      <c r="H161" s="101"/>
      <c r="I161" s="103"/>
      <c r="J161" s="28"/>
      <c r="K161" s="27"/>
      <c r="L161" s="27"/>
      <c r="M161" s="27"/>
      <c r="N161" s="27"/>
      <c r="O161" s="27"/>
      <c r="P161" s="27"/>
      <c r="Q161" s="103"/>
      <c r="R161" s="27"/>
      <c r="S161" s="27"/>
      <c r="T161" s="27"/>
      <c r="U161" s="27"/>
      <c r="V161" s="27"/>
      <c r="W161" s="27"/>
      <c r="X161" s="27"/>
      <c r="Y161" s="103"/>
      <c r="Z161" s="27"/>
      <c r="AA161" s="27"/>
      <c r="AB161" s="27"/>
      <c r="AC161" s="27"/>
      <c r="AD161" s="27"/>
      <c r="AE161" s="27"/>
      <c r="AF161" s="27"/>
      <c r="AG161" s="103"/>
      <c r="AH161" s="27"/>
      <c r="AI161" s="27"/>
      <c r="AJ161" s="27"/>
      <c r="AK161" s="27"/>
      <c r="AL161" s="27"/>
      <c r="AM161" s="27"/>
      <c r="AN161" s="27"/>
      <c r="AO161" s="103"/>
      <c r="AP161" s="27"/>
      <c r="AQ161" s="27"/>
      <c r="AR161" s="27"/>
      <c r="AS161" s="27"/>
      <c r="AT161" s="27"/>
      <c r="AU161" s="27"/>
      <c r="AV161" s="27"/>
      <c r="AW161" s="103"/>
    </row>
    <row r="162" spans="1:49" ht="14.25" x14ac:dyDescent="0.2">
      <c r="A162" s="40" t="str">
        <f>StudentInfo[[#This Row],[Student Full Name]]</f>
        <v xml:space="preserve"> </v>
      </c>
      <c r="B162" s="27"/>
      <c r="C162" s="27"/>
      <c r="D162" s="27"/>
      <c r="E162" s="27"/>
      <c r="F162" s="27"/>
      <c r="G162" s="27"/>
      <c r="H162" s="101"/>
      <c r="I162" s="103"/>
      <c r="J162" s="28"/>
      <c r="K162" s="27"/>
      <c r="L162" s="27"/>
      <c r="M162" s="27"/>
      <c r="N162" s="27"/>
      <c r="O162" s="27"/>
      <c r="P162" s="27"/>
      <c r="Q162" s="103"/>
      <c r="R162" s="27"/>
      <c r="S162" s="27"/>
      <c r="T162" s="27"/>
      <c r="U162" s="27"/>
      <c r="V162" s="27"/>
      <c r="W162" s="27"/>
      <c r="X162" s="27"/>
      <c r="Y162" s="103"/>
      <c r="Z162" s="27"/>
      <c r="AA162" s="27"/>
      <c r="AB162" s="27"/>
      <c r="AC162" s="27"/>
      <c r="AD162" s="27"/>
      <c r="AE162" s="27"/>
      <c r="AF162" s="27"/>
      <c r="AG162" s="103"/>
      <c r="AH162" s="27"/>
      <c r="AI162" s="27"/>
      <c r="AJ162" s="27"/>
      <c r="AK162" s="27"/>
      <c r="AL162" s="27"/>
      <c r="AM162" s="27"/>
      <c r="AN162" s="27"/>
      <c r="AO162" s="103"/>
      <c r="AP162" s="27"/>
      <c r="AQ162" s="27"/>
      <c r="AR162" s="27"/>
      <c r="AS162" s="27"/>
      <c r="AT162" s="27"/>
      <c r="AU162" s="27"/>
      <c r="AV162" s="27"/>
      <c r="AW162" s="103"/>
    </row>
    <row r="163" spans="1:49" ht="14.25" x14ac:dyDescent="0.2">
      <c r="A163" s="40" t="str">
        <f>StudentInfo[[#This Row],[Student Full Name]]</f>
        <v xml:space="preserve"> </v>
      </c>
      <c r="B163" s="27"/>
      <c r="C163" s="27"/>
      <c r="D163" s="27"/>
      <c r="E163" s="27"/>
      <c r="F163" s="27"/>
      <c r="G163" s="27"/>
      <c r="H163" s="101"/>
      <c r="I163" s="103"/>
      <c r="J163" s="28"/>
      <c r="K163" s="27"/>
      <c r="L163" s="27"/>
      <c r="M163" s="27"/>
      <c r="N163" s="27"/>
      <c r="O163" s="27"/>
      <c r="P163" s="27"/>
      <c r="Q163" s="103"/>
      <c r="R163" s="27"/>
      <c r="S163" s="27"/>
      <c r="T163" s="27"/>
      <c r="U163" s="27"/>
      <c r="V163" s="27"/>
      <c r="W163" s="27"/>
      <c r="X163" s="27"/>
      <c r="Y163" s="103"/>
      <c r="Z163" s="27"/>
      <c r="AA163" s="27"/>
      <c r="AB163" s="27"/>
      <c r="AC163" s="27"/>
      <c r="AD163" s="27"/>
      <c r="AE163" s="27"/>
      <c r="AF163" s="27"/>
      <c r="AG163" s="103"/>
      <c r="AH163" s="27"/>
      <c r="AI163" s="27"/>
      <c r="AJ163" s="27"/>
      <c r="AK163" s="27"/>
      <c r="AL163" s="27"/>
      <c r="AM163" s="27"/>
      <c r="AN163" s="27"/>
      <c r="AO163" s="103"/>
      <c r="AP163" s="27"/>
      <c r="AQ163" s="27"/>
      <c r="AR163" s="27"/>
      <c r="AS163" s="27"/>
      <c r="AT163" s="27"/>
      <c r="AU163" s="27"/>
      <c r="AV163" s="27"/>
      <c r="AW163" s="103"/>
    </row>
    <row r="164" spans="1:49" ht="14.25" x14ac:dyDescent="0.2">
      <c r="A164" s="40" t="str">
        <f>StudentInfo[[#This Row],[Student Full Name]]</f>
        <v xml:space="preserve"> </v>
      </c>
      <c r="B164" s="27"/>
      <c r="C164" s="27"/>
      <c r="D164" s="27"/>
      <c r="E164" s="27"/>
      <c r="F164" s="27"/>
      <c r="G164" s="27"/>
      <c r="H164" s="101"/>
      <c r="I164" s="103"/>
      <c r="J164" s="28"/>
      <c r="K164" s="27"/>
      <c r="L164" s="27"/>
      <c r="M164" s="27"/>
      <c r="N164" s="27"/>
      <c r="O164" s="27"/>
      <c r="P164" s="27"/>
      <c r="Q164" s="103"/>
      <c r="R164" s="27"/>
      <c r="S164" s="27"/>
      <c r="T164" s="27"/>
      <c r="U164" s="27"/>
      <c r="V164" s="27"/>
      <c r="W164" s="27"/>
      <c r="X164" s="27"/>
      <c r="Y164" s="103"/>
      <c r="Z164" s="27"/>
      <c r="AA164" s="27"/>
      <c r="AB164" s="27"/>
      <c r="AC164" s="27"/>
      <c r="AD164" s="27"/>
      <c r="AE164" s="27"/>
      <c r="AF164" s="27"/>
      <c r="AG164" s="103"/>
      <c r="AH164" s="27"/>
      <c r="AI164" s="27"/>
      <c r="AJ164" s="27"/>
      <c r="AK164" s="27"/>
      <c r="AL164" s="27"/>
      <c r="AM164" s="27"/>
      <c r="AN164" s="27"/>
      <c r="AO164" s="103"/>
      <c r="AP164" s="27"/>
      <c r="AQ164" s="27"/>
      <c r="AR164" s="27"/>
      <c r="AS164" s="27"/>
      <c r="AT164" s="27"/>
      <c r="AU164" s="27"/>
      <c r="AV164" s="27"/>
      <c r="AW164" s="103"/>
    </row>
    <row r="165" spans="1:49" ht="14.25" x14ac:dyDescent="0.2">
      <c r="A165" s="40" t="str">
        <f>StudentInfo[[#This Row],[Student Full Name]]</f>
        <v xml:space="preserve"> </v>
      </c>
      <c r="B165" s="27"/>
      <c r="C165" s="27"/>
      <c r="D165" s="27"/>
      <c r="E165" s="27"/>
      <c r="F165" s="27"/>
      <c r="G165" s="27"/>
      <c r="H165" s="101"/>
      <c r="I165" s="103"/>
      <c r="J165" s="28"/>
      <c r="K165" s="27"/>
      <c r="L165" s="27"/>
      <c r="M165" s="27"/>
      <c r="N165" s="27"/>
      <c r="O165" s="27"/>
      <c r="P165" s="27"/>
      <c r="Q165" s="103"/>
      <c r="R165" s="27"/>
      <c r="S165" s="27"/>
      <c r="T165" s="27"/>
      <c r="U165" s="27"/>
      <c r="V165" s="27"/>
      <c r="W165" s="27"/>
      <c r="X165" s="27"/>
      <c r="Y165" s="103"/>
      <c r="Z165" s="27"/>
      <c r="AA165" s="27"/>
      <c r="AB165" s="27"/>
      <c r="AC165" s="27"/>
      <c r="AD165" s="27"/>
      <c r="AE165" s="27"/>
      <c r="AF165" s="27"/>
      <c r="AG165" s="103"/>
      <c r="AH165" s="27"/>
      <c r="AI165" s="27"/>
      <c r="AJ165" s="27"/>
      <c r="AK165" s="27"/>
      <c r="AL165" s="27"/>
      <c r="AM165" s="27"/>
      <c r="AN165" s="27"/>
      <c r="AO165" s="103"/>
      <c r="AP165" s="27"/>
      <c r="AQ165" s="27"/>
      <c r="AR165" s="27"/>
      <c r="AS165" s="27"/>
      <c r="AT165" s="27"/>
      <c r="AU165" s="27"/>
      <c r="AV165" s="27"/>
      <c r="AW165" s="103"/>
    </row>
    <row r="166" spans="1:49" ht="14.25" x14ac:dyDescent="0.2">
      <c r="A166" s="40" t="str">
        <f>StudentInfo[[#This Row],[Student Full Name]]</f>
        <v xml:space="preserve"> </v>
      </c>
      <c r="B166" s="27"/>
      <c r="C166" s="27"/>
      <c r="D166" s="27"/>
      <c r="E166" s="27"/>
      <c r="F166" s="27"/>
      <c r="G166" s="27"/>
      <c r="H166" s="101"/>
      <c r="I166" s="103"/>
      <c r="J166" s="28"/>
      <c r="K166" s="27"/>
      <c r="L166" s="27"/>
      <c r="M166" s="27"/>
      <c r="N166" s="27"/>
      <c r="O166" s="27"/>
      <c r="P166" s="27"/>
      <c r="Q166" s="103"/>
      <c r="R166" s="27"/>
      <c r="S166" s="27"/>
      <c r="T166" s="27"/>
      <c r="U166" s="27"/>
      <c r="V166" s="27"/>
      <c r="W166" s="27"/>
      <c r="X166" s="27"/>
      <c r="Y166" s="103"/>
      <c r="Z166" s="27"/>
      <c r="AA166" s="27"/>
      <c r="AB166" s="27"/>
      <c r="AC166" s="27"/>
      <c r="AD166" s="27"/>
      <c r="AE166" s="27"/>
      <c r="AF166" s="27"/>
      <c r="AG166" s="103"/>
      <c r="AH166" s="27"/>
      <c r="AI166" s="27"/>
      <c r="AJ166" s="27"/>
      <c r="AK166" s="27"/>
      <c r="AL166" s="27"/>
      <c r="AM166" s="27"/>
      <c r="AN166" s="27"/>
      <c r="AO166" s="103"/>
      <c r="AP166" s="27"/>
      <c r="AQ166" s="27"/>
      <c r="AR166" s="27"/>
      <c r="AS166" s="27"/>
      <c r="AT166" s="27"/>
      <c r="AU166" s="27"/>
      <c r="AV166" s="27"/>
      <c r="AW166" s="103"/>
    </row>
    <row r="167" spans="1:49" ht="14.25" x14ac:dyDescent="0.2">
      <c r="A167" s="40" t="str">
        <f>StudentInfo[[#This Row],[Student Full Name]]</f>
        <v xml:space="preserve"> </v>
      </c>
      <c r="B167" s="27"/>
      <c r="C167" s="27"/>
      <c r="D167" s="27"/>
      <c r="E167" s="27"/>
      <c r="F167" s="27"/>
      <c r="G167" s="27"/>
      <c r="H167" s="101"/>
      <c r="I167" s="103"/>
      <c r="J167" s="28"/>
      <c r="K167" s="27"/>
      <c r="L167" s="27"/>
      <c r="M167" s="27"/>
      <c r="N167" s="27"/>
      <c r="O167" s="27"/>
      <c r="P167" s="27"/>
      <c r="Q167" s="103"/>
      <c r="R167" s="27"/>
      <c r="S167" s="27"/>
      <c r="T167" s="27"/>
      <c r="U167" s="27"/>
      <c r="V167" s="27"/>
      <c r="W167" s="27"/>
      <c r="X167" s="27"/>
      <c r="Y167" s="103"/>
      <c r="Z167" s="27"/>
      <c r="AA167" s="27"/>
      <c r="AB167" s="27"/>
      <c r="AC167" s="27"/>
      <c r="AD167" s="27"/>
      <c r="AE167" s="27"/>
      <c r="AF167" s="27"/>
      <c r="AG167" s="103"/>
      <c r="AH167" s="27"/>
      <c r="AI167" s="27"/>
      <c r="AJ167" s="27"/>
      <c r="AK167" s="27"/>
      <c r="AL167" s="27"/>
      <c r="AM167" s="27"/>
      <c r="AN167" s="27"/>
      <c r="AO167" s="103"/>
      <c r="AP167" s="27"/>
      <c r="AQ167" s="27"/>
      <c r="AR167" s="27"/>
      <c r="AS167" s="27"/>
      <c r="AT167" s="27"/>
      <c r="AU167" s="27"/>
      <c r="AV167" s="27"/>
      <c r="AW167" s="103"/>
    </row>
    <row r="168" spans="1:49" ht="14.25" x14ac:dyDescent="0.2">
      <c r="A168" s="40" t="str">
        <f>StudentInfo[[#This Row],[Student Full Name]]</f>
        <v xml:space="preserve"> </v>
      </c>
      <c r="B168" s="27"/>
      <c r="C168" s="27"/>
      <c r="D168" s="27"/>
      <c r="E168" s="27"/>
      <c r="F168" s="27"/>
      <c r="G168" s="27"/>
      <c r="H168" s="101"/>
      <c r="I168" s="103"/>
      <c r="J168" s="28"/>
      <c r="K168" s="27"/>
      <c r="L168" s="27"/>
      <c r="M168" s="27"/>
      <c r="N168" s="27"/>
      <c r="O168" s="27"/>
      <c r="P168" s="27"/>
      <c r="Q168" s="103"/>
      <c r="R168" s="27"/>
      <c r="S168" s="27"/>
      <c r="T168" s="27"/>
      <c r="U168" s="27"/>
      <c r="V168" s="27"/>
      <c r="W168" s="27"/>
      <c r="X168" s="27"/>
      <c r="Y168" s="103"/>
      <c r="Z168" s="27"/>
      <c r="AA168" s="27"/>
      <c r="AB168" s="27"/>
      <c r="AC168" s="27"/>
      <c r="AD168" s="27"/>
      <c r="AE168" s="27"/>
      <c r="AF168" s="27"/>
      <c r="AG168" s="103"/>
      <c r="AH168" s="27"/>
      <c r="AI168" s="27"/>
      <c r="AJ168" s="27"/>
      <c r="AK168" s="27"/>
      <c r="AL168" s="27"/>
      <c r="AM168" s="27"/>
      <c r="AN168" s="27"/>
      <c r="AO168" s="103"/>
      <c r="AP168" s="27"/>
      <c r="AQ168" s="27"/>
      <c r="AR168" s="27"/>
      <c r="AS168" s="27"/>
      <c r="AT168" s="27"/>
      <c r="AU168" s="27"/>
      <c r="AV168" s="27"/>
      <c r="AW168" s="103"/>
    </row>
    <row r="169" spans="1:49" ht="14.25" x14ac:dyDescent="0.2">
      <c r="A169" s="40" t="str">
        <f>StudentInfo[[#This Row],[Student Full Name]]</f>
        <v xml:space="preserve"> </v>
      </c>
      <c r="B169" s="27"/>
      <c r="C169" s="27"/>
      <c r="D169" s="27"/>
      <c r="E169" s="27"/>
      <c r="F169" s="27"/>
      <c r="G169" s="27"/>
      <c r="H169" s="101"/>
      <c r="I169" s="103"/>
      <c r="J169" s="28"/>
      <c r="K169" s="27"/>
      <c r="L169" s="27"/>
      <c r="M169" s="27"/>
      <c r="N169" s="27"/>
      <c r="O169" s="27"/>
      <c r="P169" s="27"/>
      <c r="Q169" s="103"/>
      <c r="R169" s="27"/>
      <c r="S169" s="27"/>
      <c r="T169" s="27"/>
      <c r="U169" s="27"/>
      <c r="V169" s="27"/>
      <c r="W169" s="27"/>
      <c r="X169" s="27"/>
      <c r="Y169" s="103"/>
      <c r="Z169" s="27"/>
      <c r="AA169" s="27"/>
      <c r="AB169" s="27"/>
      <c r="AC169" s="27"/>
      <c r="AD169" s="27"/>
      <c r="AE169" s="27"/>
      <c r="AF169" s="27"/>
      <c r="AG169" s="103"/>
      <c r="AH169" s="27"/>
      <c r="AI169" s="27"/>
      <c r="AJ169" s="27"/>
      <c r="AK169" s="27"/>
      <c r="AL169" s="27"/>
      <c r="AM169" s="27"/>
      <c r="AN169" s="27"/>
      <c r="AO169" s="103"/>
      <c r="AP169" s="27"/>
      <c r="AQ169" s="27"/>
      <c r="AR169" s="27"/>
      <c r="AS169" s="27"/>
      <c r="AT169" s="27"/>
      <c r="AU169" s="27"/>
      <c r="AV169" s="27"/>
      <c r="AW169" s="103"/>
    </row>
    <row r="170" spans="1:49" ht="14.25" x14ac:dyDescent="0.2">
      <c r="A170" s="40" t="str">
        <f>StudentInfo[[#This Row],[Student Full Name]]</f>
        <v xml:space="preserve"> </v>
      </c>
      <c r="B170" s="27"/>
      <c r="C170" s="27"/>
      <c r="D170" s="27"/>
      <c r="E170" s="27"/>
      <c r="F170" s="27"/>
      <c r="G170" s="27"/>
      <c r="H170" s="101"/>
      <c r="I170" s="103"/>
      <c r="J170" s="28"/>
      <c r="K170" s="27"/>
      <c r="L170" s="27"/>
      <c r="M170" s="27"/>
      <c r="N170" s="27"/>
      <c r="O170" s="27"/>
      <c r="P170" s="27"/>
      <c r="Q170" s="103"/>
      <c r="R170" s="27"/>
      <c r="S170" s="27"/>
      <c r="T170" s="27"/>
      <c r="U170" s="27"/>
      <c r="V170" s="27"/>
      <c r="W170" s="27"/>
      <c r="X170" s="27"/>
      <c r="Y170" s="103"/>
      <c r="Z170" s="27"/>
      <c r="AA170" s="27"/>
      <c r="AB170" s="27"/>
      <c r="AC170" s="27"/>
      <c r="AD170" s="27"/>
      <c r="AE170" s="27"/>
      <c r="AF170" s="27"/>
      <c r="AG170" s="103"/>
      <c r="AH170" s="27"/>
      <c r="AI170" s="27"/>
      <c r="AJ170" s="27"/>
      <c r="AK170" s="27"/>
      <c r="AL170" s="27"/>
      <c r="AM170" s="27"/>
      <c r="AN170" s="27"/>
      <c r="AO170" s="103"/>
      <c r="AP170" s="27"/>
      <c r="AQ170" s="27"/>
      <c r="AR170" s="27"/>
      <c r="AS170" s="27"/>
      <c r="AT170" s="27"/>
      <c r="AU170" s="27"/>
      <c r="AV170" s="27"/>
      <c r="AW170" s="103"/>
    </row>
    <row r="171" spans="1:49" ht="14.25" x14ac:dyDescent="0.2">
      <c r="A171" s="40" t="str">
        <f>StudentInfo[[#This Row],[Student Full Name]]</f>
        <v xml:space="preserve"> </v>
      </c>
      <c r="B171" s="27"/>
      <c r="C171" s="27"/>
      <c r="D171" s="27"/>
      <c r="E171" s="27"/>
      <c r="F171" s="27"/>
      <c r="G171" s="27"/>
      <c r="H171" s="101"/>
      <c r="I171" s="103"/>
      <c r="J171" s="28"/>
      <c r="K171" s="27"/>
      <c r="L171" s="27"/>
      <c r="M171" s="27"/>
      <c r="N171" s="27"/>
      <c r="O171" s="27"/>
      <c r="P171" s="27"/>
      <c r="Q171" s="103"/>
      <c r="R171" s="27"/>
      <c r="S171" s="27"/>
      <c r="T171" s="27"/>
      <c r="U171" s="27"/>
      <c r="V171" s="27"/>
      <c r="W171" s="27"/>
      <c r="X171" s="27"/>
      <c r="Y171" s="103"/>
      <c r="Z171" s="27"/>
      <c r="AA171" s="27"/>
      <c r="AB171" s="27"/>
      <c r="AC171" s="27"/>
      <c r="AD171" s="27"/>
      <c r="AE171" s="27"/>
      <c r="AF171" s="27"/>
      <c r="AG171" s="103"/>
      <c r="AH171" s="27"/>
      <c r="AI171" s="27"/>
      <c r="AJ171" s="27"/>
      <c r="AK171" s="27"/>
      <c r="AL171" s="27"/>
      <c r="AM171" s="27"/>
      <c r="AN171" s="27"/>
      <c r="AO171" s="103"/>
      <c r="AP171" s="27"/>
      <c r="AQ171" s="27"/>
      <c r="AR171" s="27"/>
      <c r="AS171" s="27"/>
      <c r="AT171" s="27"/>
      <c r="AU171" s="27"/>
      <c r="AV171" s="27"/>
      <c r="AW171" s="103"/>
    </row>
    <row r="172" spans="1:49" ht="14.25" x14ac:dyDescent="0.2">
      <c r="A172" s="40" t="str">
        <f>StudentInfo[[#This Row],[Student Full Name]]</f>
        <v xml:space="preserve"> </v>
      </c>
      <c r="B172" s="27"/>
      <c r="C172" s="27"/>
      <c r="D172" s="27"/>
      <c r="E172" s="27"/>
      <c r="F172" s="27"/>
      <c r="G172" s="27"/>
      <c r="H172" s="101"/>
      <c r="I172" s="103"/>
      <c r="J172" s="28"/>
      <c r="K172" s="27"/>
      <c r="L172" s="27"/>
      <c r="M172" s="27"/>
      <c r="N172" s="27"/>
      <c r="O172" s="27"/>
      <c r="P172" s="27"/>
      <c r="Q172" s="103"/>
      <c r="R172" s="27"/>
      <c r="S172" s="27"/>
      <c r="T172" s="27"/>
      <c r="U172" s="27"/>
      <c r="V172" s="27"/>
      <c r="W172" s="27"/>
      <c r="X172" s="27"/>
      <c r="Y172" s="103"/>
      <c r="Z172" s="27"/>
      <c r="AA172" s="27"/>
      <c r="AB172" s="27"/>
      <c r="AC172" s="27"/>
      <c r="AD172" s="27"/>
      <c r="AE172" s="27"/>
      <c r="AF172" s="27"/>
      <c r="AG172" s="103"/>
      <c r="AH172" s="27"/>
      <c r="AI172" s="27"/>
      <c r="AJ172" s="27"/>
      <c r="AK172" s="27"/>
      <c r="AL172" s="27"/>
      <c r="AM172" s="27"/>
      <c r="AN172" s="27"/>
      <c r="AO172" s="103"/>
      <c r="AP172" s="27"/>
      <c r="AQ172" s="27"/>
      <c r="AR172" s="27"/>
      <c r="AS172" s="27"/>
      <c r="AT172" s="27"/>
      <c r="AU172" s="27"/>
      <c r="AV172" s="27"/>
      <c r="AW172" s="103"/>
    </row>
    <row r="173" spans="1:49" ht="14.25" x14ac:dyDescent="0.2">
      <c r="A173" s="40" t="str">
        <f>StudentInfo[[#This Row],[Student Full Name]]</f>
        <v xml:space="preserve"> </v>
      </c>
      <c r="B173" s="27"/>
      <c r="C173" s="27"/>
      <c r="D173" s="27"/>
      <c r="E173" s="27"/>
      <c r="F173" s="27"/>
      <c r="G173" s="27"/>
      <c r="H173" s="101"/>
      <c r="I173" s="103"/>
      <c r="J173" s="28"/>
      <c r="K173" s="27"/>
      <c r="L173" s="27"/>
      <c r="M173" s="27"/>
      <c r="N173" s="27"/>
      <c r="O173" s="27"/>
      <c r="P173" s="27"/>
      <c r="Q173" s="103"/>
      <c r="R173" s="27"/>
      <c r="S173" s="27"/>
      <c r="T173" s="27"/>
      <c r="U173" s="27"/>
      <c r="V173" s="27"/>
      <c r="W173" s="27"/>
      <c r="X173" s="27"/>
      <c r="Y173" s="103"/>
      <c r="Z173" s="27"/>
      <c r="AA173" s="27"/>
      <c r="AB173" s="27"/>
      <c r="AC173" s="27"/>
      <c r="AD173" s="27"/>
      <c r="AE173" s="27"/>
      <c r="AF173" s="27"/>
      <c r="AG173" s="103"/>
      <c r="AH173" s="27"/>
      <c r="AI173" s="27"/>
      <c r="AJ173" s="27"/>
      <c r="AK173" s="27"/>
      <c r="AL173" s="27"/>
      <c r="AM173" s="27"/>
      <c r="AN173" s="27"/>
      <c r="AO173" s="103"/>
      <c r="AP173" s="27"/>
      <c r="AQ173" s="27"/>
      <c r="AR173" s="27"/>
      <c r="AS173" s="27"/>
      <c r="AT173" s="27"/>
      <c r="AU173" s="27"/>
      <c r="AV173" s="27"/>
      <c r="AW173" s="103"/>
    </row>
    <row r="174" spans="1:49" ht="14.25" x14ac:dyDescent="0.2">
      <c r="A174" s="40" t="str">
        <f>StudentInfo[[#This Row],[Student Full Name]]</f>
        <v xml:space="preserve"> </v>
      </c>
      <c r="B174" s="27"/>
      <c r="C174" s="27"/>
      <c r="D174" s="27"/>
      <c r="E174" s="27"/>
      <c r="F174" s="27"/>
      <c r="G174" s="27"/>
      <c r="H174" s="101"/>
      <c r="I174" s="103"/>
      <c r="J174" s="28"/>
      <c r="K174" s="27"/>
      <c r="L174" s="27"/>
      <c r="M174" s="27"/>
      <c r="N174" s="27"/>
      <c r="O174" s="27"/>
      <c r="P174" s="27"/>
      <c r="Q174" s="103"/>
      <c r="R174" s="27"/>
      <c r="S174" s="27"/>
      <c r="T174" s="27"/>
      <c r="U174" s="27"/>
      <c r="V174" s="27"/>
      <c r="W174" s="27"/>
      <c r="X174" s="27"/>
      <c r="Y174" s="103"/>
      <c r="Z174" s="27"/>
      <c r="AA174" s="27"/>
      <c r="AB174" s="27"/>
      <c r="AC174" s="27"/>
      <c r="AD174" s="27"/>
      <c r="AE174" s="27"/>
      <c r="AF174" s="27"/>
      <c r="AG174" s="103"/>
      <c r="AH174" s="27"/>
      <c r="AI174" s="27"/>
      <c r="AJ174" s="27"/>
      <c r="AK174" s="27"/>
      <c r="AL174" s="27"/>
      <c r="AM174" s="27"/>
      <c r="AN174" s="27"/>
      <c r="AO174" s="103"/>
      <c r="AP174" s="27"/>
      <c r="AQ174" s="27"/>
      <c r="AR174" s="27"/>
      <c r="AS174" s="27"/>
      <c r="AT174" s="27"/>
      <c r="AU174" s="27"/>
      <c r="AV174" s="27"/>
      <c r="AW174" s="103"/>
    </row>
    <row r="175" spans="1:49" ht="14.25" x14ac:dyDescent="0.2">
      <c r="A175" s="40" t="str">
        <f>StudentInfo[[#This Row],[Student Full Name]]</f>
        <v xml:space="preserve"> </v>
      </c>
      <c r="B175" s="27"/>
      <c r="C175" s="27"/>
      <c r="D175" s="27"/>
      <c r="E175" s="27"/>
      <c r="F175" s="27"/>
      <c r="G175" s="27"/>
      <c r="H175" s="101"/>
      <c r="I175" s="103"/>
      <c r="J175" s="28"/>
      <c r="K175" s="27"/>
      <c r="L175" s="27"/>
      <c r="M175" s="27"/>
      <c r="N175" s="27"/>
      <c r="O175" s="27"/>
      <c r="P175" s="27"/>
      <c r="Q175" s="103"/>
      <c r="R175" s="27"/>
      <c r="S175" s="27"/>
      <c r="T175" s="27"/>
      <c r="U175" s="27"/>
      <c r="V175" s="27"/>
      <c r="W175" s="27"/>
      <c r="X175" s="27"/>
      <c r="Y175" s="103"/>
      <c r="Z175" s="27"/>
      <c r="AA175" s="27"/>
      <c r="AB175" s="27"/>
      <c r="AC175" s="27"/>
      <c r="AD175" s="27"/>
      <c r="AE175" s="27"/>
      <c r="AF175" s="27"/>
      <c r="AG175" s="103"/>
      <c r="AH175" s="27"/>
      <c r="AI175" s="27"/>
      <c r="AJ175" s="27"/>
      <c r="AK175" s="27"/>
      <c r="AL175" s="27"/>
      <c r="AM175" s="27"/>
      <c r="AN175" s="27"/>
      <c r="AO175" s="103"/>
      <c r="AP175" s="27"/>
      <c r="AQ175" s="27"/>
      <c r="AR175" s="27"/>
      <c r="AS175" s="27"/>
      <c r="AT175" s="27"/>
      <c r="AU175" s="27"/>
      <c r="AV175" s="27"/>
      <c r="AW175" s="103"/>
    </row>
    <row r="176" spans="1:49" ht="14.25" x14ac:dyDescent="0.2">
      <c r="A176" s="40" t="str">
        <f>StudentInfo[[#This Row],[Student Full Name]]</f>
        <v xml:space="preserve"> </v>
      </c>
      <c r="B176" s="27"/>
      <c r="C176" s="27"/>
      <c r="D176" s="27"/>
      <c r="E176" s="27"/>
      <c r="F176" s="27"/>
      <c r="G176" s="27"/>
      <c r="H176" s="101"/>
      <c r="I176" s="103"/>
      <c r="J176" s="28"/>
      <c r="K176" s="27"/>
      <c r="L176" s="27"/>
      <c r="M176" s="27"/>
      <c r="N176" s="27"/>
      <c r="O176" s="27"/>
      <c r="P176" s="27"/>
      <c r="Q176" s="103"/>
      <c r="R176" s="27"/>
      <c r="S176" s="27"/>
      <c r="T176" s="27"/>
      <c r="U176" s="27"/>
      <c r="V176" s="27"/>
      <c r="W176" s="27"/>
      <c r="X176" s="27"/>
      <c r="Y176" s="103"/>
      <c r="Z176" s="27"/>
      <c r="AA176" s="27"/>
      <c r="AB176" s="27"/>
      <c r="AC176" s="27"/>
      <c r="AD176" s="27"/>
      <c r="AE176" s="27"/>
      <c r="AF176" s="27"/>
      <c r="AG176" s="103"/>
      <c r="AH176" s="27"/>
      <c r="AI176" s="27"/>
      <c r="AJ176" s="27"/>
      <c r="AK176" s="27"/>
      <c r="AL176" s="27"/>
      <c r="AM176" s="27"/>
      <c r="AN176" s="27"/>
      <c r="AO176" s="103"/>
      <c r="AP176" s="27"/>
      <c r="AQ176" s="27"/>
      <c r="AR176" s="27"/>
      <c r="AS176" s="27"/>
      <c r="AT176" s="27"/>
      <c r="AU176" s="27"/>
      <c r="AV176" s="27"/>
      <c r="AW176" s="103"/>
    </row>
    <row r="177" spans="1:49" ht="14.25" x14ac:dyDescent="0.2">
      <c r="A177" s="40" t="str">
        <f>StudentInfo[[#This Row],[Student Full Name]]</f>
        <v xml:space="preserve"> </v>
      </c>
      <c r="B177" s="27"/>
      <c r="C177" s="27"/>
      <c r="D177" s="27"/>
      <c r="E177" s="27"/>
      <c r="F177" s="27"/>
      <c r="G177" s="27"/>
      <c r="H177" s="101"/>
      <c r="I177" s="103"/>
      <c r="J177" s="28"/>
      <c r="K177" s="27"/>
      <c r="L177" s="27"/>
      <c r="M177" s="27"/>
      <c r="N177" s="27"/>
      <c r="O177" s="27"/>
      <c r="P177" s="27"/>
      <c r="Q177" s="103"/>
      <c r="R177" s="27"/>
      <c r="S177" s="27"/>
      <c r="T177" s="27"/>
      <c r="U177" s="27"/>
      <c r="V177" s="27"/>
      <c r="W177" s="27"/>
      <c r="X177" s="27"/>
      <c r="Y177" s="103"/>
      <c r="Z177" s="27"/>
      <c r="AA177" s="27"/>
      <c r="AB177" s="27"/>
      <c r="AC177" s="27"/>
      <c r="AD177" s="27"/>
      <c r="AE177" s="27"/>
      <c r="AF177" s="27"/>
      <c r="AG177" s="103"/>
      <c r="AH177" s="27"/>
      <c r="AI177" s="27"/>
      <c r="AJ177" s="27"/>
      <c r="AK177" s="27"/>
      <c r="AL177" s="27"/>
      <c r="AM177" s="27"/>
      <c r="AN177" s="27"/>
      <c r="AO177" s="103"/>
      <c r="AP177" s="27"/>
      <c r="AQ177" s="27"/>
      <c r="AR177" s="27"/>
      <c r="AS177" s="27"/>
      <c r="AT177" s="27"/>
      <c r="AU177" s="27"/>
      <c r="AV177" s="27"/>
      <c r="AW177" s="103"/>
    </row>
    <row r="178" spans="1:49" ht="14.25" x14ac:dyDescent="0.2">
      <c r="A178" s="40" t="str">
        <f>StudentInfo[[#This Row],[Student Full Name]]</f>
        <v xml:space="preserve"> </v>
      </c>
      <c r="B178" s="27"/>
      <c r="C178" s="27"/>
      <c r="D178" s="27"/>
      <c r="E178" s="27"/>
      <c r="F178" s="27"/>
      <c r="G178" s="27"/>
      <c r="H178" s="101"/>
      <c r="I178" s="103"/>
      <c r="J178" s="28"/>
      <c r="K178" s="27"/>
      <c r="L178" s="27"/>
      <c r="M178" s="27"/>
      <c r="N178" s="27"/>
      <c r="O178" s="27"/>
      <c r="P178" s="27"/>
      <c r="Q178" s="103"/>
      <c r="R178" s="27"/>
      <c r="S178" s="27"/>
      <c r="T178" s="27"/>
      <c r="U178" s="27"/>
      <c r="V178" s="27"/>
      <c r="W178" s="27"/>
      <c r="X178" s="27"/>
      <c r="Y178" s="103"/>
      <c r="Z178" s="27"/>
      <c r="AA178" s="27"/>
      <c r="AB178" s="27"/>
      <c r="AC178" s="27"/>
      <c r="AD178" s="27"/>
      <c r="AE178" s="27"/>
      <c r="AF178" s="27"/>
      <c r="AG178" s="103"/>
      <c r="AH178" s="27"/>
      <c r="AI178" s="27"/>
      <c r="AJ178" s="27"/>
      <c r="AK178" s="27"/>
      <c r="AL178" s="27"/>
      <c r="AM178" s="27"/>
      <c r="AN178" s="27"/>
      <c r="AO178" s="103"/>
      <c r="AP178" s="27"/>
      <c r="AQ178" s="27"/>
      <c r="AR178" s="27"/>
      <c r="AS178" s="27"/>
      <c r="AT178" s="27"/>
      <c r="AU178" s="27"/>
      <c r="AV178" s="27"/>
      <c r="AW178" s="103"/>
    </row>
    <row r="179" spans="1:49" ht="14.25" x14ac:dyDescent="0.2">
      <c r="A179" s="40" t="str">
        <f>StudentInfo[[#This Row],[Student Full Name]]</f>
        <v xml:space="preserve"> </v>
      </c>
      <c r="B179" s="27"/>
      <c r="C179" s="27"/>
      <c r="D179" s="27"/>
      <c r="E179" s="27"/>
      <c r="F179" s="27"/>
      <c r="G179" s="27"/>
      <c r="H179" s="101"/>
      <c r="I179" s="103"/>
      <c r="J179" s="28"/>
      <c r="K179" s="27"/>
      <c r="L179" s="27"/>
      <c r="M179" s="27"/>
      <c r="N179" s="27"/>
      <c r="O179" s="27"/>
      <c r="P179" s="27"/>
      <c r="Q179" s="103"/>
      <c r="R179" s="27"/>
      <c r="S179" s="27"/>
      <c r="T179" s="27"/>
      <c r="U179" s="27"/>
      <c r="V179" s="27"/>
      <c r="W179" s="27"/>
      <c r="X179" s="27"/>
      <c r="Y179" s="103"/>
      <c r="Z179" s="27"/>
      <c r="AA179" s="27"/>
      <c r="AB179" s="27"/>
      <c r="AC179" s="27"/>
      <c r="AD179" s="27"/>
      <c r="AE179" s="27"/>
      <c r="AF179" s="27"/>
      <c r="AG179" s="103"/>
      <c r="AH179" s="27"/>
      <c r="AI179" s="27"/>
      <c r="AJ179" s="27"/>
      <c r="AK179" s="27"/>
      <c r="AL179" s="27"/>
      <c r="AM179" s="27"/>
      <c r="AN179" s="27"/>
      <c r="AO179" s="103"/>
      <c r="AP179" s="27"/>
      <c r="AQ179" s="27"/>
      <c r="AR179" s="27"/>
      <c r="AS179" s="27"/>
      <c r="AT179" s="27"/>
      <c r="AU179" s="27"/>
      <c r="AV179" s="27"/>
      <c r="AW179" s="103"/>
    </row>
    <row r="180" spans="1:49" ht="14.25" x14ac:dyDescent="0.2">
      <c r="A180" s="40" t="str">
        <f>StudentInfo[[#This Row],[Student Full Name]]</f>
        <v xml:space="preserve"> </v>
      </c>
      <c r="B180" s="27"/>
      <c r="C180" s="27"/>
      <c r="D180" s="27"/>
      <c r="E180" s="27"/>
      <c r="F180" s="27"/>
      <c r="G180" s="27"/>
      <c r="H180" s="101"/>
      <c r="I180" s="103"/>
      <c r="J180" s="28"/>
      <c r="K180" s="27"/>
      <c r="L180" s="27"/>
      <c r="M180" s="27"/>
      <c r="N180" s="27"/>
      <c r="O180" s="27"/>
      <c r="P180" s="27"/>
      <c r="Q180" s="103"/>
      <c r="R180" s="27"/>
      <c r="S180" s="27"/>
      <c r="T180" s="27"/>
      <c r="U180" s="27"/>
      <c r="V180" s="27"/>
      <c r="W180" s="27"/>
      <c r="X180" s="27"/>
      <c r="Y180" s="103"/>
      <c r="Z180" s="27"/>
      <c r="AA180" s="27"/>
      <c r="AB180" s="27"/>
      <c r="AC180" s="27"/>
      <c r="AD180" s="27"/>
      <c r="AE180" s="27"/>
      <c r="AF180" s="27"/>
      <c r="AG180" s="103"/>
      <c r="AH180" s="27"/>
      <c r="AI180" s="27"/>
      <c r="AJ180" s="27"/>
      <c r="AK180" s="27"/>
      <c r="AL180" s="27"/>
      <c r="AM180" s="27"/>
      <c r="AN180" s="27"/>
      <c r="AO180" s="103"/>
      <c r="AP180" s="27"/>
      <c r="AQ180" s="27"/>
      <c r="AR180" s="27"/>
      <c r="AS180" s="27"/>
      <c r="AT180" s="27"/>
      <c r="AU180" s="27"/>
      <c r="AV180" s="27"/>
      <c r="AW180" s="103"/>
    </row>
    <row r="181" spans="1:49" ht="14.25" x14ac:dyDescent="0.2">
      <c r="A181" s="40" t="str">
        <f>StudentInfo[[#This Row],[Student Full Name]]</f>
        <v xml:space="preserve"> </v>
      </c>
      <c r="B181" s="27"/>
      <c r="C181" s="27"/>
      <c r="D181" s="27"/>
      <c r="E181" s="27"/>
      <c r="F181" s="27"/>
      <c r="G181" s="27"/>
      <c r="H181" s="101"/>
      <c r="I181" s="103"/>
      <c r="J181" s="28"/>
      <c r="K181" s="27"/>
      <c r="L181" s="27"/>
      <c r="M181" s="27"/>
      <c r="N181" s="27"/>
      <c r="O181" s="27"/>
      <c r="P181" s="27"/>
      <c r="Q181" s="103"/>
      <c r="R181" s="27"/>
      <c r="S181" s="27"/>
      <c r="T181" s="27"/>
      <c r="U181" s="27"/>
      <c r="V181" s="27"/>
      <c r="W181" s="27"/>
      <c r="X181" s="27"/>
      <c r="Y181" s="103"/>
      <c r="Z181" s="27"/>
      <c r="AA181" s="27"/>
      <c r="AB181" s="27"/>
      <c r="AC181" s="27"/>
      <c r="AD181" s="27"/>
      <c r="AE181" s="27"/>
      <c r="AF181" s="27"/>
      <c r="AG181" s="103"/>
      <c r="AH181" s="27"/>
      <c r="AI181" s="27"/>
      <c r="AJ181" s="27"/>
      <c r="AK181" s="27"/>
      <c r="AL181" s="27"/>
      <c r="AM181" s="27"/>
      <c r="AN181" s="27"/>
      <c r="AO181" s="103"/>
      <c r="AP181" s="27"/>
      <c r="AQ181" s="27"/>
      <c r="AR181" s="27"/>
      <c r="AS181" s="27"/>
      <c r="AT181" s="27"/>
      <c r="AU181" s="27"/>
      <c r="AV181" s="27"/>
      <c r="AW181" s="103"/>
    </row>
    <row r="182" spans="1:49" ht="14.25" x14ac:dyDescent="0.2">
      <c r="A182" s="40" t="str">
        <f>StudentInfo[[#This Row],[Student Full Name]]</f>
        <v xml:space="preserve"> </v>
      </c>
      <c r="B182" s="27"/>
      <c r="C182" s="27"/>
      <c r="D182" s="27"/>
      <c r="E182" s="27"/>
      <c r="F182" s="27"/>
      <c r="G182" s="27"/>
      <c r="H182" s="101"/>
      <c r="I182" s="103"/>
      <c r="J182" s="28"/>
      <c r="K182" s="27"/>
      <c r="L182" s="27"/>
      <c r="M182" s="27"/>
      <c r="N182" s="27"/>
      <c r="O182" s="27"/>
      <c r="P182" s="27"/>
      <c r="Q182" s="103"/>
      <c r="R182" s="27"/>
      <c r="S182" s="27"/>
      <c r="T182" s="27"/>
      <c r="U182" s="27"/>
      <c r="V182" s="27"/>
      <c r="W182" s="27"/>
      <c r="X182" s="27"/>
      <c r="Y182" s="103"/>
      <c r="Z182" s="27"/>
      <c r="AA182" s="27"/>
      <c r="AB182" s="27"/>
      <c r="AC182" s="27"/>
      <c r="AD182" s="27"/>
      <c r="AE182" s="27"/>
      <c r="AF182" s="27"/>
      <c r="AG182" s="103"/>
      <c r="AH182" s="27"/>
      <c r="AI182" s="27"/>
      <c r="AJ182" s="27"/>
      <c r="AK182" s="27"/>
      <c r="AL182" s="27"/>
      <c r="AM182" s="27"/>
      <c r="AN182" s="27"/>
      <c r="AO182" s="103"/>
      <c r="AP182" s="27"/>
      <c r="AQ182" s="27"/>
      <c r="AR182" s="27"/>
      <c r="AS182" s="27"/>
      <c r="AT182" s="27"/>
      <c r="AU182" s="27"/>
      <c r="AV182" s="27"/>
      <c r="AW182" s="103"/>
    </row>
    <row r="183" spans="1:49" ht="14.25" x14ac:dyDescent="0.2">
      <c r="A183" s="40" t="str">
        <f>StudentInfo[[#This Row],[Student Full Name]]</f>
        <v xml:space="preserve"> </v>
      </c>
      <c r="B183" s="27"/>
      <c r="C183" s="27"/>
      <c r="D183" s="27"/>
      <c r="E183" s="27"/>
      <c r="F183" s="27"/>
      <c r="G183" s="27"/>
      <c r="H183" s="101"/>
      <c r="I183" s="103"/>
      <c r="J183" s="28"/>
      <c r="K183" s="27"/>
      <c r="L183" s="27"/>
      <c r="M183" s="27"/>
      <c r="N183" s="27"/>
      <c r="O183" s="27"/>
      <c r="P183" s="27"/>
      <c r="Q183" s="103"/>
      <c r="R183" s="27"/>
      <c r="S183" s="27"/>
      <c r="T183" s="27"/>
      <c r="U183" s="27"/>
      <c r="V183" s="27"/>
      <c r="W183" s="27"/>
      <c r="X183" s="27"/>
      <c r="Y183" s="103"/>
      <c r="Z183" s="27"/>
      <c r="AA183" s="27"/>
      <c r="AB183" s="27"/>
      <c r="AC183" s="27"/>
      <c r="AD183" s="27"/>
      <c r="AE183" s="27"/>
      <c r="AF183" s="27"/>
      <c r="AG183" s="103"/>
      <c r="AH183" s="27"/>
      <c r="AI183" s="27"/>
      <c r="AJ183" s="27"/>
      <c r="AK183" s="27"/>
      <c r="AL183" s="27"/>
      <c r="AM183" s="27"/>
      <c r="AN183" s="27"/>
      <c r="AO183" s="103"/>
      <c r="AP183" s="27"/>
      <c r="AQ183" s="27"/>
      <c r="AR183" s="27"/>
      <c r="AS183" s="27"/>
      <c r="AT183" s="27"/>
      <c r="AU183" s="27"/>
      <c r="AV183" s="27"/>
      <c r="AW183" s="103"/>
    </row>
    <row r="184" spans="1:49" ht="14.25" x14ac:dyDescent="0.2">
      <c r="A184" s="40" t="str">
        <f>StudentInfo[[#This Row],[Student Full Name]]</f>
        <v xml:space="preserve"> </v>
      </c>
      <c r="B184" s="27"/>
      <c r="C184" s="27"/>
      <c r="D184" s="27"/>
      <c r="E184" s="27"/>
      <c r="F184" s="27"/>
      <c r="G184" s="27"/>
      <c r="H184" s="101"/>
      <c r="I184" s="103"/>
      <c r="J184" s="28"/>
      <c r="K184" s="27"/>
      <c r="L184" s="27"/>
      <c r="M184" s="27"/>
      <c r="N184" s="27"/>
      <c r="O184" s="27"/>
      <c r="P184" s="27"/>
      <c r="Q184" s="103"/>
      <c r="R184" s="27"/>
      <c r="S184" s="27"/>
      <c r="T184" s="27"/>
      <c r="U184" s="27"/>
      <c r="V184" s="27"/>
      <c r="W184" s="27"/>
      <c r="X184" s="27"/>
      <c r="Y184" s="103"/>
      <c r="Z184" s="27"/>
      <c r="AA184" s="27"/>
      <c r="AB184" s="27"/>
      <c r="AC184" s="27"/>
      <c r="AD184" s="27"/>
      <c r="AE184" s="27"/>
      <c r="AF184" s="27"/>
      <c r="AG184" s="103"/>
      <c r="AH184" s="27"/>
      <c r="AI184" s="27"/>
      <c r="AJ184" s="27"/>
      <c r="AK184" s="27"/>
      <c r="AL184" s="27"/>
      <c r="AM184" s="27"/>
      <c r="AN184" s="27"/>
      <c r="AO184" s="103"/>
      <c r="AP184" s="27"/>
      <c r="AQ184" s="27"/>
      <c r="AR184" s="27"/>
      <c r="AS184" s="27"/>
      <c r="AT184" s="27"/>
      <c r="AU184" s="27"/>
      <c r="AV184" s="27"/>
      <c r="AW184" s="103"/>
    </row>
    <row r="185" spans="1:49" ht="14.25" x14ac:dyDescent="0.2">
      <c r="A185" s="40" t="str">
        <f>StudentInfo[[#This Row],[Student Full Name]]</f>
        <v xml:space="preserve"> </v>
      </c>
      <c r="B185" s="27"/>
      <c r="C185" s="27"/>
      <c r="D185" s="27"/>
      <c r="E185" s="27"/>
      <c r="F185" s="27"/>
      <c r="G185" s="27"/>
      <c r="H185" s="101"/>
      <c r="I185" s="103"/>
      <c r="J185" s="28"/>
      <c r="K185" s="27"/>
      <c r="L185" s="27"/>
      <c r="M185" s="27"/>
      <c r="N185" s="27"/>
      <c r="O185" s="27"/>
      <c r="P185" s="27"/>
      <c r="Q185" s="103"/>
      <c r="R185" s="27"/>
      <c r="S185" s="27"/>
      <c r="T185" s="27"/>
      <c r="U185" s="27"/>
      <c r="V185" s="27"/>
      <c r="W185" s="27"/>
      <c r="X185" s="27"/>
      <c r="Y185" s="103"/>
      <c r="Z185" s="27"/>
      <c r="AA185" s="27"/>
      <c r="AB185" s="27"/>
      <c r="AC185" s="27"/>
      <c r="AD185" s="27"/>
      <c r="AE185" s="27"/>
      <c r="AF185" s="27"/>
      <c r="AG185" s="103"/>
      <c r="AH185" s="27"/>
      <c r="AI185" s="27"/>
      <c r="AJ185" s="27"/>
      <c r="AK185" s="27"/>
      <c r="AL185" s="27"/>
      <c r="AM185" s="27"/>
      <c r="AN185" s="27"/>
      <c r="AO185" s="103"/>
      <c r="AP185" s="27"/>
      <c r="AQ185" s="27"/>
      <c r="AR185" s="27"/>
      <c r="AS185" s="27"/>
      <c r="AT185" s="27"/>
      <c r="AU185" s="27"/>
      <c r="AV185" s="27"/>
      <c r="AW185" s="103"/>
    </row>
    <row r="186" spans="1:49" ht="14.25" x14ac:dyDescent="0.2">
      <c r="A186" s="40" t="str">
        <f>StudentInfo[[#This Row],[Student Full Name]]</f>
        <v xml:space="preserve"> </v>
      </c>
      <c r="B186" s="27"/>
      <c r="C186" s="27"/>
      <c r="D186" s="27"/>
      <c r="E186" s="27"/>
      <c r="F186" s="27"/>
      <c r="G186" s="27"/>
      <c r="H186" s="101"/>
      <c r="I186" s="103"/>
      <c r="J186" s="28"/>
      <c r="K186" s="27"/>
      <c r="L186" s="27"/>
      <c r="M186" s="27"/>
      <c r="N186" s="27"/>
      <c r="O186" s="27"/>
      <c r="P186" s="27"/>
      <c r="Q186" s="103"/>
      <c r="R186" s="27"/>
      <c r="S186" s="27"/>
      <c r="T186" s="27"/>
      <c r="U186" s="27"/>
      <c r="V186" s="27"/>
      <c r="W186" s="27"/>
      <c r="X186" s="27"/>
      <c r="Y186" s="103"/>
      <c r="Z186" s="27"/>
      <c r="AA186" s="27"/>
      <c r="AB186" s="27"/>
      <c r="AC186" s="27"/>
      <c r="AD186" s="27"/>
      <c r="AE186" s="27"/>
      <c r="AF186" s="27"/>
      <c r="AG186" s="103"/>
      <c r="AH186" s="27"/>
      <c r="AI186" s="27"/>
      <c r="AJ186" s="27"/>
      <c r="AK186" s="27"/>
      <c r="AL186" s="27"/>
      <c r="AM186" s="27"/>
      <c r="AN186" s="27"/>
      <c r="AO186" s="103"/>
      <c r="AP186" s="27"/>
      <c r="AQ186" s="27"/>
      <c r="AR186" s="27"/>
      <c r="AS186" s="27"/>
      <c r="AT186" s="27"/>
      <c r="AU186" s="27"/>
      <c r="AV186" s="27"/>
      <c r="AW186" s="103"/>
    </row>
    <row r="187" spans="1:49" ht="14.25" x14ac:dyDescent="0.2">
      <c r="A187" s="40" t="str">
        <f>StudentInfo[[#This Row],[Student Full Name]]</f>
        <v xml:space="preserve"> </v>
      </c>
      <c r="B187" s="27"/>
      <c r="C187" s="27"/>
      <c r="D187" s="27"/>
      <c r="E187" s="27"/>
      <c r="F187" s="27"/>
      <c r="G187" s="27"/>
      <c r="H187" s="101"/>
      <c r="I187" s="103"/>
      <c r="J187" s="28"/>
      <c r="K187" s="27"/>
      <c r="L187" s="27"/>
      <c r="M187" s="27"/>
      <c r="N187" s="27"/>
      <c r="O187" s="27"/>
      <c r="P187" s="27"/>
      <c r="Q187" s="103"/>
      <c r="R187" s="27"/>
      <c r="S187" s="27"/>
      <c r="T187" s="27"/>
      <c r="U187" s="27"/>
      <c r="V187" s="27"/>
      <c r="W187" s="27"/>
      <c r="X187" s="27"/>
      <c r="Y187" s="103"/>
      <c r="Z187" s="27"/>
      <c r="AA187" s="27"/>
      <c r="AB187" s="27"/>
      <c r="AC187" s="27"/>
      <c r="AD187" s="27"/>
      <c r="AE187" s="27"/>
      <c r="AF187" s="27"/>
      <c r="AG187" s="103"/>
      <c r="AH187" s="27"/>
      <c r="AI187" s="27"/>
      <c r="AJ187" s="27"/>
      <c r="AK187" s="27"/>
      <c r="AL187" s="27"/>
      <c r="AM187" s="27"/>
      <c r="AN187" s="27"/>
      <c r="AO187" s="103"/>
      <c r="AP187" s="27"/>
      <c r="AQ187" s="27"/>
      <c r="AR187" s="27"/>
      <c r="AS187" s="27"/>
      <c r="AT187" s="27"/>
      <c r="AU187" s="27"/>
      <c r="AV187" s="27"/>
      <c r="AW187" s="103"/>
    </row>
    <row r="188" spans="1:49" ht="14.25" x14ac:dyDescent="0.2">
      <c r="A188" s="40" t="str">
        <f>StudentInfo[[#This Row],[Student Full Name]]</f>
        <v xml:space="preserve"> </v>
      </c>
      <c r="B188" s="27"/>
      <c r="C188" s="27"/>
      <c r="D188" s="27"/>
      <c r="E188" s="27"/>
      <c r="F188" s="27"/>
      <c r="G188" s="27"/>
      <c r="H188" s="101"/>
      <c r="I188" s="103"/>
      <c r="J188" s="28"/>
      <c r="K188" s="27"/>
      <c r="L188" s="27"/>
      <c r="M188" s="27"/>
      <c r="N188" s="27"/>
      <c r="O188" s="27"/>
      <c r="P188" s="27"/>
      <c r="Q188" s="103"/>
      <c r="R188" s="27"/>
      <c r="S188" s="27"/>
      <c r="T188" s="27"/>
      <c r="U188" s="27"/>
      <c r="V188" s="27"/>
      <c r="W188" s="27"/>
      <c r="X188" s="27"/>
      <c r="Y188" s="103"/>
      <c r="Z188" s="27"/>
      <c r="AA188" s="27"/>
      <c r="AB188" s="27"/>
      <c r="AC188" s="27"/>
      <c r="AD188" s="27"/>
      <c r="AE188" s="27"/>
      <c r="AF188" s="27"/>
      <c r="AG188" s="103"/>
      <c r="AH188" s="27"/>
      <c r="AI188" s="27"/>
      <c r="AJ188" s="27"/>
      <c r="AK188" s="27"/>
      <c r="AL188" s="27"/>
      <c r="AM188" s="27"/>
      <c r="AN188" s="27"/>
      <c r="AO188" s="103"/>
      <c r="AP188" s="27"/>
      <c r="AQ188" s="27"/>
      <c r="AR188" s="27"/>
      <c r="AS188" s="27"/>
      <c r="AT188" s="27"/>
      <c r="AU188" s="27"/>
      <c r="AV188" s="27"/>
      <c r="AW188" s="103"/>
    </row>
    <row r="189" spans="1:49" ht="14.25" x14ac:dyDescent="0.2">
      <c r="A189" s="40" t="str">
        <f>StudentInfo[[#This Row],[Student Full Name]]</f>
        <v xml:space="preserve"> </v>
      </c>
      <c r="B189" s="27"/>
      <c r="C189" s="27"/>
      <c r="D189" s="27"/>
      <c r="E189" s="27"/>
      <c r="F189" s="27"/>
      <c r="G189" s="27"/>
      <c r="H189" s="101"/>
      <c r="I189" s="103"/>
      <c r="J189" s="28"/>
      <c r="K189" s="27"/>
      <c r="L189" s="27"/>
      <c r="M189" s="27"/>
      <c r="N189" s="27"/>
      <c r="O189" s="27"/>
      <c r="P189" s="27"/>
      <c r="Q189" s="103"/>
      <c r="R189" s="27"/>
      <c r="S189" s="27"/>
      <c r="T189" s="27"/>
      <c r="U189" s="27"/>
      <c r="V189" s="27"/>
      <c r="W189" s="27"/>
      <c r="X189" s="27"/>
      <c r="Y189" s="103"/>
      <c r="Z189" s="27"/>
      <c r="AA189" s="27"/>
      <c r="AB189" s="27"/>
      <c r="AC189" s="27"/>
      <c r="AD189" s="27"/>
      <c r="AE189" s="27"/>
      <c r="AF189" s="27"/>
      <c r="AG189" s="103"/>
      <c r="AH189" s="27"/>
      <c r="AI189" s="27"/>
      <c r="AJ189" s="27"/>
      <c r="AK189" s="27"/>
      <c r="AL189" s="27"/>
      <c r="AM189" s="27"/>
      <c r="AN189" s="27"/>
      <c r="AO189" s="103"/>
      <c r="AP189" s="27"/>
      <c r="AQ189" s="27"/>
      <c r="AR189" s="27"/>
      <c r="AS189" s="27"/>
      <c r="AT189" s="27"/>
      <c r="AU189" s="27"/>
      <c r="AV189" s="27"/>
      <c r="AW189" s="103"/>
    </row>
    <row r="190" spans="1:49" ht="14.25" x14ac:dyDescent="0.2">
      <c r="A190" s="40" t="str">
        <f>StudentInfo[[#This Row],[Student Full Name]]</f>
        <v xml:space="preserve"> </v>
      </c>
      <c r="B190" s="27"/>
      <c r="C190" s="27"/>
      <c r="D190" s="27"/>
      <c r="E190" s="27"/>
      <c r="F190" s="27"/>
      <c r="G190" s="27"/>
      <c r="H190" s="101"/>
      <c r="I190" s="103"/>
      <c r="J190" s="28"/>
      <c r="K190" s="27"/>
      <c r="L190" s="27"/>
      <c r="M190" s="27"/>
      <c r="N190" s="27"/>
      <c r="O190" s="27"/>
      <c r="P190" s="27"/>
      <c r="Q190" s="103"/>
      <c r="R190" s="27"/>
      <c r="S190" s="27"/>
      <c r="T190" s="27"/>
      <c r="U190" s="27"/>
      <c r="V190" s="27"/>
      <c r="W190" s="27"/>
      <c r="X190" s="27"/>
      <c r="Y190" s="103"/>
      <c r="Z190" s="27"/>
      <c r="AA190" s="27"/>
      <c r="AB190" s="27"/>
      <c r="AC190" s="27"/>
      <c r="AD190" s="27"/>
      <c r="AE190" s="27"/>
      <c r="AF190" s="27"/>
      <c r="AG190" s="103"/>
      <c r="AH190" s="27"/>
      <c r="AI190" s="27"/>
      <c r="AJ190" s="27"/>
      <c r="AK190" s="27"/>
      <c r="AL190" s="27"/>
      <c r="AM190" s="27"/>
      <c r="AN190" s="27"/>
      <c r="AO190" s="103"/>
      <c r="AP190" s="27"/>
      <c r="AQ190" s="27"/>
      <c r="AR190" s="27"/>
      <c r="AS190" s="27"/>
      <c r="AT190" s="27"/>
      <c r="AU190" s="27"/>
      <c r="AV190" s="27"/>
      <c r="AW190" s="103"/>
    </row>
    <row r="191" spans="1:49" ht="14.25" x14ac:dyDescent="0.2">
      <c r="A191" s="40" t="str">
        <f>StudentInfo[[#This Row],[Student Full Name]]</f>
        <v xml:space="preserve"> </v>
      </c>
      <c r="B191" s="27"/>
      <c r="C191" s="27"/>
      <c r="D191" s="27"/>
      <c r="E191" s="27"/>
      <c r="F191" s="27"/>
      <c r="G191" s="27"/>
      <c r="H191" s="101"/>
      <c r="I191" s="103"/>
      <c r="J191" s="28"/>
      <c r="K191" s="27"/>
      <c r="L191" s="27"/>
      <c r="M191" s="27"/>
      <c r="N191" s="27"/>
      <c r="O191" s="27"/>
      <c r="P191" s="27"/>
      <c r="Q191" s="103"/>
      <c r="R191" s="27"/>
      <c r="S191" s="27"/>
      <c r="T191" s="27"/>
      <c r="U191" s="27"/>
      <c r="V191" s="27"/>
      <c r="W191" s="27"/>
      <c r="X191" s="27"/>
      <c r="Y191" s="103"/>
      <c r="Z191" s="27"/>
      <c r="AA191" s="27"/>
      <c r="AB191" s="27"/>
      <c r="AC191" s="27"/>
      <c r="AD191" s="27"/>
      <c r="AE191" s="27"/>
      <c r="AF191" s="27"/>
      <c r="AG191" s="103"/>
      <c r="AH191" s="27"/>
      <c r="AI191" s="27"/>
      <c r="AJ191" s="27"/>
      <c r="AK191" s="27"/>
      <c r="AL191" s="27"/>
      <c r="AM191" s="27"/>
      <c r="AN191" s="27"/>
      <c r="AO191" s="103"/>
      <c r="AP191" s="27"/>
      <c r="AQ191" s="27"/>
      <c r="AR191" s="27"/>
      <c r="AS191" s="27"/>
      <c r="AT191" s="27"/>
      <c r="AU191" s="27"/>
      <c r="AV191" s="27"/>
      <c r="AW191" s="103"/>
    </row>
    <row r="192" spans="1:49" ht="14.25" x14ac:dyDescent="0.2">
      <c r="A192" s="40" t="str">
        <f>StudentInfo[[#This Row],[Student Full Name]]</f>
        <v xml:space="preserve"> </v>
      </c>
      <c r="B192" s="27"/>
      <c r="C192" s="27"/>
      <c r="D192" s="27"/>
      <c r="E192" s="27"/>
      <c r="F192" s="27"/>
      <c r="G192" s="27"/>
      <c r="H192" s="101"/>
      <c r="I192" s="103"/>
      <c r="J192" s="28"/>
      <c r="K192" s="27"/>
      <c r="L192" s="27"/>
      <c r="M192" s="27"/>
      <c r="N192" s="27"/>
      <c r="O192" s="27"/>
      <c r="P192" s="27"/>
      <c r="Q192" s="103"/>
      <c r="R192" s="27"/>
      <c r="S192" s="27"/>
      <c r="T192" s="27"/>
      <c r="U192" s="27"/>
      <c r="V192" s="27"/>
      <c r="W192" s="27"/>
      <c r="X192" s="27"/>
      <c r="Y192" s="103"/>
      <c r="Z192" s="27"/>
      <c r="AA192" s="27"/>
      <c r="AB192" s="27"/>
      <c r="AC192" s="27"/>
      <c r="AD192" s="27"/>
      <c r="AE192" s="27"/>
      <c r="AF192" s="27"/>
      <c r="AG192" s="103"/>
      <c r="AH192" s="27"/>
      <c r="AI192" s="27"/>
      <c r="AJ192" s="27"/>
      <c r="AK192" s="27"/>
      <c r="AL192" s="27"/>
      <c r="AM192" s="27"/>
      <c r="AN192" s="27"/>
      <c r="AO192" s="103"/>
      <c r="AP192" s="27"/>
      <c r="AQ192" s="27"/>
      <c r="AR192" s="27"/>
      <c r="AS192" s="27"/>
      <c r="AT192" s="27"/>
      <c r="AU192" s="27"/>
      <c r="AV192" s="27"/>
      <c r="AW192" s="103"/>
    </row>
    <row r="193" spans="1:49" ht="14.25" x14ac:dyDescent="0.2">
      <c r="A193" s="40" t="str">
        <f>StudentInfo[[#This Row],[Student Full Name]]</f>
        <v xml:space="preserve"> </v>
      </c>
      <c r="B193" s="27"/>
      <c r="C193" s="27"/>
      <c r="D193" s="27"/>
      <c r="E193" s="27"/>
      <c r="F193" s="27"/>
      <c r="G193" s="27"/>
      <c r="H193" s="101"/>
      <c r="I193" s="103"/>
      <c r="J193" s="28"/>
      <c r="K193" s="27"/>
      <c r="L193" s="27"/>
      <c r="M193" s="27"/>
      <c r="N193" s="27"/>
      <c r="O193" s="27"/>
      <c r="P193" s="27"/>
      <c r="Q193" s="103"/>
      <c r="R193" s="27"/>
      <c r="S193" s="27"/>
      <c r="T193" s="27"/>
      <c r="U193" s="27"/>
      <c r="V193" s="27"/>
      <c r="W193" s="27"/>
      <c r="X193" s="27"/>
      <c r="Y193" s="103"/>
      <c r="Z193" s="27"/>
      <c r="AA193" s="27"/>
      <c r="AB193" s="27"/>
      <c r="AC193" s="27"/>
      <c r="AD193" s="27"/>
      <c r="AE193" s="27"/>
      <c r="AF193" s="27"/>
      <c r="AG193" s="103"/>
      <c r="AH193" s="27"/>
      <c r="AI193" s="27"/>
      <c r="AJ193" s="27"/>
      <c r="AK193" s="27"/>
      <c r="AL193" s="27"/>
      <c r="AM193" s="27"/>
      <c r="AN193" s="27"/>
      <c r="AO193" s="103"/>
      <c r="AP193" s="27"/>
      <c r="AQ193" s="27"/>
      <c r="AR193" s="27"/>
      <c r="AS193" s="27"/>
      <c r="AT193" s="27"/>
      <c r="AU193" s="27"/>
      <c r="AV193" s="27"/>
      <c r="AW193" s="103"/>
    </row>
    <row r="194" spans="1:49" ht="14.25" x14ac:dyDescent="0.2">
      <c r="A194" s="40" t="str">
        <f>StudentInfo[[#This Row],[Student Full Name]]</f>
        <v xml:space="preserve"> </v>
      </c>
      <c r="B194" s="27"/>
      <c r="C194" s="27"/>
      <c r="D194" s="27"/>
      <c r="E194" s="27"/>
      <c r="F194" s="27"/>
      <c r="G194" s="27"/>
      <c r="H194" s="101"/>
      <c r="I194" s="103"/>
      <c r="J194" s="28"/>
      <c r="K194" s="27"/>
      <c r="L194" s="27"/>
      <c r="M194" s="27"/>
      <c r="N194" s="27"/>
      <c r="O194" s="27"/>
      <c r="P194" s="27"/>
      <c r="Q194" s="103"/>
      <c r="R194" s="27"/>
      <c r="S194" s="27"/>
      <c r="T194" s="27"/>
      <c r="U194" s="27"/>
      <c r="V194" s="27"/>
      <c r="W194" s="27"/>
      <c r="X194" s="27"/>
      <c r="Y194" s="103"/>
      <c r="Z194" s="27"/>
      <c r="AA194" s="27"/>
      <c r="AB194" s="27"/>
      <c r="AC194" s="27"/>
      <c r="AD194" s="27"/>
      <c r="AE194" s="27"/>
      <c r="AF194" s="27"/>
      <c r="AG194" s="103"/>
      <c r="AH194" s="27"/>
      <c r="AI194" s="27"/>
      <c r="AJ194" s="27"/>
      <c r="AK194" s="27"/>
      <c r="AL194" s="27"/>
      <c r="AM194" s="27"/>
      <c r="AN194" s="27"/>
      <c r="AO194" s="103"/>
      <c r="AP194" s="27"/>
      <c r="AQ194" s="27"/>
      <c r="AR194" s="27"/>
      <c r="AS194" s="27"/>
      <c r="AT194" s="27"/>
      <c r="AU194" s="27"/>
      <c r="AV194" s="27"/>
      <c r="AW194" s="103"/>
    </row>
    <row r="195" spans="1:49" ht="14.25" x14ac:dyDescent="0.2">
      <c r="A195" s="40" t="str">
        <f>StudentInfo[[#This Row],[Student Full Name]]</f>
        <v xml:space="preserve"> </v>
      </c>
      <c r="B195" s="27"/>
      <c r="C195" s="27"/>
      <c r="D195" s="27"/>
      <c r="E195" s="27"/>
      <c r="F195" s="27"/>
      <c r="G195" s="27"/>
      <c r="H195" s="101"/>
      <c r="I195" s="103"/>
      <c r="J195" s="28"/>
      <c r="K195" s="27"/>
      <c r="L195" s="27"/>
      <c r="M195" s="27"/>
      <c r="N195" s="27"/>
      <c r="O195" s="27"/>
      <c r="P195" s="27"/>
      <c r="Q195" s="103"/>
      <c r="R195" s="27"/>
      <c r="S195" s="27"/>
      <c r="T195" s="27"/>
      <c r="U195" s="27"/>
      <c r="V195" s="27"/>
      <c r="W195" s="27"/>
      <c r="X195" s="27"/>
      <c r="Y195" s="103"/>
      <c r="Z195" s="27"/>
      <c r="AA195" s="27"/>
      <c r="AB195" s="27"/>
      <c r="AC195" s="27"/>
      <c r="AD195" s="27"/>
      <c r="AE195" s="27"/>
      <c r="AF195" s="27"/>
      <c r="AG195" s="103"/>
      <c r="AH195" s="27"/>
      <c r="AI195" s="27"/>
      <c r="AJ195" s="27"/>
      <c r="AK195" s="27"/>
      <c r="AL195" s="27"/>
      <c r="AM195" s="27"/>
      <c r="AN195" s="27"/>
      <c r="AO195" s="103"/>
      <c r="AP195" s="27"/>
      <c r="AQ195" s="27"/>
      <c r="AR195" s="27"/>
      <c r="AS195" s="27"/>
      <c r="AT195" s="27"/>
      <c r="AU195" s="27"/>
      <c r="AV195" s="27"/>
      <c r="AW195" s="103"/>
    </row>
    <row r="196" spans="1:49" ht="14.25" x14ac:dyDescent="0.2">
      <c r="A196" s="40" t="str">
        <f>StudentInfo[[#This Row],[Student Full Name]]</f>
        <v xml:space="preserve"> </v>
      </c>
      <c r="B196" s="27"/>
      <c r="C196" s="27"/>
      <c r="D196" s="27"/>
      <c r="E196" s="27"/>
      <c r="F196" s="27"/>
      <c r="G196" s="27"/>
      <c r="H196" s="101"/>
      <c r="I196" s="103"/>
      <c r="J196" s="28"/>
      <c r="K196" s="27"/>
      <c r="L196" s="27"/>
      <c r="M196" s="27"/>
      <c r="N196" s="27"/>
      <c r="O196" s="27"/>
      <c r="P196" s="27"/>
      <c r="Q196" s="103"/>
      <c r="R196" s="27"/>
      <c r="S196" s="27"/>
      <c r="T196" s="27"/>
      <c r="U196" s="27"/>
      <c r="V196" s="27"/>
      <c r="W196" s="27"/>
      <c r="X196" s="27"/>
      <c r="Y196" s="103"/>
      <c r="Z196" s="27"/>
      <c r="AA196" s="27"/>
      <c r="AB196" s="27"/>
      <c r="AC196" s="27"/>
      <c r="AD196" s="27"/>
      <c r="AE196" s="27"/>
      <c r="AF196" s="27"/>
      <c r="AG196" s="103"/>
      <c r="AH196" s="27"/>
      <c r="AI196" s="27"/>
      <c r="AJ196" s="27"/>
      <c r="AK196" s="27"/>
      <c r="AL196" s="27"/>
      <c r="AM196" s="27"/>
      <c r="AN196" s="27"/>
      <c r="AO196" s="103"/>
      <c r="AP196" s="27"/>
      <c r="AQ196" s="27"/>
      <c r="AR196" s="27"/>
      <c r="AS196" s="27"/>
      <c r="AT196" s="27"/>
      <c r="AU196" s="27"/>
      <c r="AV196" s="27"/>
      <c r="AW196" s="103"/>
    </row>
    <row r="197" spans="1:49" ht="14.25" x14ac:dyDescent="0.2">
      <c r="A197" s="40" t="str">
        <f>StudentInfo[[#This Row],[Student Full Name]]</f>
        <v xml:space="preserve"> </v>
      </c>
      <c r="B197" s="27"/>
      <c r="C197" s="27"/>
      <c r="D197" s="27"/>
      <c r="E197" s="27"/>
      <c r="F197" s="27"/>
      <c r="G197" s="27"/>
      <c r="H197" s="101"/>
      <c r="I197" s="103"/>
      <c r="J197" s="28"/>
      <c r="K197" s="27"/>
      <c r="L197" s="27"/>
      <c r="M197" s="27"/>
      <c r="N197" s="27"/>
      <c r="O197" s="27"/>
      <c r="P197" s="27"/>
      <c r="Q197" s="103"/>
      <c r="R197" s="27"/>
      <c r="S197" s="27"/>
      <c r="T197" s="27"/>
      <c r="U197" s="27"/>
      <c r="V197" s="27"/>
      <c r="W197" s="27"/>
      <c r="X197" s="27"/>
      <c r="Y197" s="103"/>
      <c r="Z197" s="27"/>
      <c r="AA197" s="27"/>
      <c r="AB197" s="27"/>
      <c r="AC197" s="27"/>
      <c r="AD197" s="27"/>
      <c r="AE197" s="27"/>
      <c r="AF197" s="27"/>
      <c r="AG197" s="103"/>
      <c r="AH197" s="27"/>
      <c r="AI197" s="27"/>
      <c r="AJ197" s="27"/>
      <c r="AK197" s="27"/>
      <c r="AL197" s="27"/>
      <c r="AM197" s="27"/>
      <c r="AN197" s="27"/>
      <c r="AO197" s="103"/>
      <c r="AP197" s="27"/>
      <c r="AQ197" s="27"/>
      <c r="AR197" s="27"/>
      <c r="AS197" s="27"/>
      <c r="AT197" s="27"/>
      <c r="AU197" s="27"/>
      <c r="AV197" s="27"/>
      <c r="AW197" s="103"/>
    </row>
    <row r="198" spans="1:49" ht="14.25" x14ac:dyDescent="0.2">
      <c r="A198" s="40" t="str">
        <f>StudentInfo[[#This Row],[Student Full Name]]</f>
        <v xml:space="preserve"> </v>
      </c>
      <c r="B198" s="27"/>
      <c r="C198" s="27"/>
      <c r="D198" s="27"/>
      <c r="E198" s="27"/>
      <c r="F198" s="27"/>
      <c r="G198" s="27"/>
      <c r="H198" s="101"/>
      <c r="I198" s="103"/>
      <c r="J198" s="28"/>
      <c r="K198" s="27"/>
      <c r="L198" s="27"/>
      <c r="M198" s="27"/>
      <c r="N198" s="27"/>
      <c r="O198" s="27"/>
      <c r="P198" s="27"/>
      <c r="Q198" s="103"/>
      <c r="R198" s="27"/>
      <c r="S198" s="27"/>
      <c r="T198" s="27"/>
      <c r="U198" s="27"/>
      <c r="V198" s="27"/>
      <c r="W198" s="27"/>
      <c r="X198" s="27"/>
      <c r="Y198" s="103"/>
      <c r="Z198" s="27"/>
      <c r="AA198" s="27"/>
      <c r="AB198" s="27"/>
      <c r="AC198" s="27"/>
      <c r="AD198" s="27"/>
      <c r="AE198" s="27"/>
      <c r="AF198" s="27"/>
      <c r="AG198" s="103"/>
      <c r="AH198" s="27"/>
      <c r="AI198" s="27"/>
      <c r="AJ198" s="27"/>
      <c r="AK198" s="27"/>
      <c r="AL198" s="27"/>
      <c r="AM198" s="27"/>
      <c r="AN198" s="27"/>
      <c r="AO198" s="103"/>
      <c r="AP198" s="27"/>
      <c r="AQ198" s="27"/>
      <c r="AR198" s="27"/>
      <c r="AS198" s="27"/>
      <c r="AT198" s="27"/>
      <c r="AU198" s="27"/>
      <c r="AV198" s="27"/>
      <c r="AW198" s="103"/>
    </row>
    <row r="199" spans="1:49" ht="14.25" x14ac:dyDescent="0.2">
      <c r="A199" s="40" t="str">
        <f>StudentInfo[[#This Row],[Student Full Name]]</f>
        <v xml:space="preserve"> </v>
      </c>
      <c r="B199" s="27"/>
      <c r="C199" s="27"/>
      <c r="D199" s="27"/>
      <c r="E199" s="27"/>
      <c r="F199" s="27"/>
      <c r="G199" s="27"/>
      <c r="H199" s="101"/>
      <c r="I199" s="103"/>
      <c r="J199" s="28"/>
      <c r="K199" s="27"/>
      <c r="L199" s="27"/>
      <c r="M199" s="27"/>
      <c r="N199" s="27"/>
      <c r="O199" s="27"/>
      <c r="P199" s="27"/>
      <c r="Q199" s="103"/>
      <c r="R199" s="27"/>
      <c r="S199" s="27"/>
      <c r="T199" s="27"/>
      <c r="U199" s="27"/>
      <c r="V199" s="27"/>
      <c r="W199" s="27"/>
      <c r="X199" s="27"/>
      <c r="Y199" s="103"/>
      <c r="Z199" s="27"/>
      <c r="AA199" s="27"/>
      <c r="AB199" s="27"/>
      <c r="AC199" s="27"/>
      <c r="AD199" s="27"/>
      <c r="AE199" s="27"/>
      <c r="AF199" s="27"/>
      <c r="AG199" s="103"/>
      <c r="AH199" s="27"/>
      <c r="AI199" s="27"/>
      <c r="AJ199" s="27"/>
      <c r="AK199" s="27"/>
      <c r="AL199" s="27"/>
      <c r="AM199" s="27"/>
      <c r="AN199" s="27"/>
      <c r="AO199" s="103"/>
      <c r="AP199" s="27"/>
      <c r="AQ199" s="27"/>
      <c r="AR199" s="27"/>
      <c r="AS199" s="27"/>
      <c r="AT199" s="27"/>
      <c r="AU199" s="27"/>
      <c r="AV199" s="27"/>
      <c r="AW199" s="103"/>
    </row>
    <row r="200" spans="1:49" ht="14.25" x14ac:dyDescent="0.2">
      <c r="A200" s="40" t="str">
        <f>StudentInfo[[#This Row],[Student Full Name]]</f>
        <v xml:space="preserve"> </v>
      </c>
      <c r="B200" s="27"/>
      <c r="C200" s="27"/>
      <c r="D200" s="27"/>
      <c r="E200" s="27"/>
      <c r="F200" s="27"/>
      <c r="G200" s="27"/>
      <c r="H200" s="101"/>
      <c r="I200" s="103"/>
      <c r="J200" s="28"/>
      <c r="K200" s="27"/>
      <c r="L200" s="27"/>
      <c r="M200" s="27"/>
      <c r="N200" s="27"/>
      <c r="O200" s="27"/>
      <c r="P200" s="27"/>
      <c r="Q200" s="103"/>
      <c r="R200" s="27"/>
      <c r="S200" s="27"/>
      <c r="T200" s="27"/>
      <c r="U200" s="27"/>
      <c r="V200" s="27"/>
      <c r="W200" s="27"/>
      <c r="X200" s="27"/>
      <c r="Y200" s="103"/>
      <c r="Z200" s="27"/>
      <c r="AA200" s="27"/>
      <c r="AB200" s="27"/>
      <c r="AC200" s="27"/>
      <c r="AD200" s="27"/>
      <c r="AE200" s="27"/>
      <c r="AF200" s="27"/>
      <c r="AG200" s="103"/>
      <c r="AH200" s="27"/>
      <c r="AI200" s="27"/>
      <c r="AJ200" s="27"/>
      <c r="AK200" s="27"/>
      <c r="AL200" s="27"/>
      <c r="AM200" s="27"/>
      <c r="AN200" s="27"/>
      <c r="AO200" s="103"/>
      <c r="AP200" s="27"/>
      <c r="AQ200" s="27"/>
      <c r="AR200" s="27"/>
      <c r="AS200" s="27"/>
      <c r="AT200" s="27"/>
      <c r="AU200" s="27"/>
      <c r="AV200" s="27"/>
      <c r="AW200" s="103"/>
    </row>
    <row r="201" spans="1:49" ht="14.25" x14ac:dyDescent="0.2">
      <c r="A201" s="40" t="str">
        <f>StudentInfo[[#This Row],[Student Full Name]]</f>
        <v xml:space="preserve"> </v>
      </c>
      <c r="B201" s="27"/>
      <c r="C201" s="27"/>
      <c r="D201" s="27"/>
      <c r="E201" s="27"/>
      <c r="F201" s="27"/>
      <c r="G201" s="27"/>
      <c r="H201" s="101"/>
      <c r="I201" s="103"/>
      <c r="J201" s="28"/>
      <c r="K201" s="27"/>
      <c r="L201" s="27"/>
      <c r="M201" s="27"/>
      <c r="N201" s="27"/>
      <c r="O201" s="27"/>
      <c r="P201" s="27"/>
      <c r="Q201" s="103"/>
      <c r="R201" s="27"/>
      <c r="S201" s="27"/>
      <c r="T201" s="27"/>
      <c r="U201" s="27"/>
      <c r="V201" s="27"/>
      <c r="W201" s="27"/>
      <c r="X201" s="27"/>
      <c r="Y201" s="103"/>
      <c r="Z201" s="27"/>
      <c r="AA201" s="27"/>
      <c r="AB201" s="27"/>
      <c r="AC201" s="27"/>
      <c r="AD201" s="27"/>
      <c r="AE201" s="27"/>
      <c r="AF201" s="27"/>
      <c r="AG201" s="103"/>
      <c r="AH201" s="27"/>
      <c r="AI201" s="27"/>
      <c r="AJ201" s="27"/>
      <c r="AK201" s="27"/>
      <c r="AL201" s="27"/>
      <c r="AM201" s="27"/>
      <c r="AN201" s="27"/>
      <c r="AO201" s="103"/>
      <c r="AP201" s="27"/>
      <c r="AQ201" s="27"/>
      <c r="AR201" s="27"/>
      <c r="AS201" s="27"/>
      <c r="AT201" s="27"/>
      <c r="AU201" s="27"/>
      <c r="AV201" s="27"/>
      <c r="AW201" s="103"/>
    </row>
    <row r="202" spans="1:49" ht="14.25" x14ac:dyDescent="0.2">
      <c r="A202" s="40" t="str">
        <f>StudentInfo[[#This Row],[Student Full Name]]</f>
        <v xml:space="preserve"> </v>
      </c>
      <c r="B202" s="27"/>
      <c r="C202" s="27"/>
      <c r="D202" s="27"/>
      <c r="E202" s="27"/>
      <c r="F202" s="27"/>
      <c r="G202" s="27"/>
      <c r="H202" s="101"/>
      <c r="I202" s="103"/>
      <c r="J202" s="28"/>
      <c r="K202" s="27"/>
      <c r="L202" s="27"/>
      <c r="M202" s="27"/>
      <c r="N202" s="27"/>
      <c r="O202" s="27"/>
      <c r="P202" s="27"/>
      <c r="Q202" s="103"/>
      <c r="R202" s="27"/>
      <c r="S202" s="27"/>
      <c r="T202" s="27"/>
      <c r="U202" s="27"/>
      <c r="V202" s="27"/>
      <c r="W202" s="27"/>
      <c r="X202" s="27"/>
      <c r="Y202" s="103"/>
      <c r="Z202" s="27"/>
      <c r="AA202" s="27"/>
      <c r="AB202" s="27"/>
      <c r="AC202" s="27"/>
      <c r="AD202" s="27"/>
      <c r="AE202" s="27"/>
      <c r="AF202" s="27"/>
      <c r="AG202" s="103"/>
      <c r="AH202" s="27"/>
      <c r="AI202" s="27"/>
      <c r="AJ202" s="27"/>
      <c r="AK202" s="27"/>
      <c r="AL202" s="27"/>
      <c r="AM202" s="27"/>
      <c r="AN202" s="27"/>
      <c r="AO202" s="103"/>
      <c r="AP202" s="27"/>
      <c r="AQ202" s="27"/>
      <c r="AR202" s="27"/>
      <c r="AS202" s="27"/>
      <c r="AT202" s="27"/>
      <c r="AU202" s="27"/>
      <c r="AV202" s="27"/>
      <c r="AW202" s="103"/>
    </row>
    <row r="203" spans="1:49" ht="14.25" x14ac:dyDescent="0.2">
      <c r="A203" s="40" t="str">
        <f>StudentInfo[[#This Row],[Student Full Name]]</f>
        <v xml:space="preserve"> </v>
      </c>
      <c r="B203" s="27"/>
      <c r="C203" s="27"/>
      <c r="D203" s="27"/>
      <c r="E203" s="27"/>
      <c r="F203" s="27"/>
      <c r="G203" s="27"/>
      <c r="H203" s="101"/>
      <c r="I203" s="103"/>
      <c r="J203" s="28"/>
      <c r="K203" s="27"/>
      <c r="L203" s="27"/>
      <c r="M203" s="27"/>
      <c r="N203" s="27"/>
      <c r="O203" s="27"/>
      <c r="P203" s="27"/>
      <c r="Q203" s="103"/>
      <c r="R203" s="27"/>
      <c r="S203" s="27"/>
      <c r="T203" s="27"/>
      <c r="U203" s="27"/>
      <c r="V203" s="27"/>
      <c r="W203" s="27"/>
      <c r="X203" s="27"/>
      <c r="Y203" s="103"/>
      <c r="Z203" s="27"/>
      <c r="AA203" s="27"/>
      <c r="AB203" s="27"/>
      <c r="AC203" s="27"/>
      <c r="AD203" s="27"/>
      <c r="AE203" s="27"/>
      <c r="AF203" s="27"/>
      <c r="AG203" s="103"/>
      <c r="AH203" s="27"/>
      <c r="AI203" s="27"/>
      <c r="AJ203" s="27"/>
      <c r="AK203" s="27"/>
      <c r="AL203" s="27"/>
      <c r="AM203" s="27"/>
      <c r="AN203" s="27"/>
      <c r="AO203" s="103"/>
      <c r="AP203" s="27"/>
      <c r="AQ203" s="27"/>
      <c r="AR203" s="27"/>
      <c r="AS203" s="27"/>
      <c r="AT203" s="27"/>
      <c r="AU203" s="27"/>
      <c r="AV203" s="27"/>
      <c r="AW203" s="103"/>
    </row>
    <row r="204" spans="1:49" ht="14.25" x14ac:dyDescent="0.2">
      <c r="A204" s="40" t="str">
        <f>StudentInfo[[#This Row],[Student Full Name]]</f>
        <v xml:space="preserve"> </v>
      </c>
      <c r="B204" s="27"/>
      <c r="C204" s="27"/>
      <c r="D204" s="27"/>
      <c r="E204" s="27"/>
      <c r="F204" s="27"/>
      <c r="G204" s="27"/>
      <c r="H204" s="101"/>
      <c r="I204" s="103"/>
      <c r="J204" s="28"/>
      <c r="K204" s="27"/>
      <c r="L204" s="27"/>
      <c r="M204" s="27"/>
      <c r="N204" s="27"/>
      <c r="O204" s="27"/>
      <c r="P204" s="27"/>
      <c r="Q204" s="103"/>
      <c r="R204" s="27"/>
      <c r="S204" s="27"/>
      <c r="T204" s="27"/>
      <c r="U204" s="27"/>
      <c r="V204" s="27"/>
      <c r="W204" s="27"/>
      <c r="X204" s="27"/>
      <c r="Y204" s="103"/>
      <c r="Z204" s="27"/>
      <c r="AA204" s="27"/>
      <c r="AB204" s="27"/>
      <c r="AC204" s="27"/>
      <c r="AD204" s="27"/>
      <c r="AE204" s="27"/>
      <c r="AF204" s="27"/>
      <c r="AG204" s="103"/>
      <c r="AH204" s="27"/>
      <c r="AI204" s="27"/>
      <c r="AJ204" s="27"/>
      <c r="AK204" s="27"/>
      <c r="AL204" s="27"/>
      <c r="AM204" s="27"/>
      <c r="AN204" s="27"/>
      <c r="AO204" s="103"/>
      <c r="AP204" s="27"/>
      <c r="AQ204" s="27"/>
      <c r="AR204" s="27"/>
      <c r="AS204" s="27"/>
      <c r="AT204" s="27"/>
      <c r="AU204" s="27"/>
      <c r="AV204" s="27"/>
      <c r="AW204" s="103"/>
    </row>
    <row r="205" spans="1:49" ht="14.25" x14ac:dyDescent="0.2">
      <c r="A205" s="40" t="str">
        <f>StudentInfo[[#This Row],[Student Full Name]]</f>
        <v xml:space="preserve"> </v>
      </c>
      <c r="B205" s="27"/>
      <c r="C205" s="27"/>
      <c r="D205" s="27"/>
      <c r="E205" s="27"/>
      <c r="F205" s="27"/>
      <c r="G205" s="27"/>
      <c r="H205" s="101"/>
      <c r="I205" s="103"/>
      <c r="J205" s="28"/>
      <c r="K205" s="27"/>
      <c r="L205" s="27"/>
      <c r="M205" s="27"/>
      <c r="N205" s="27"/>
      <c r="O205" s="27"/>
      <c r="P205" s="27"/>
      <c r="Q205" s="103"/>
      <c r="R205" s="27"/>
      <c r="S205" s="27"/>
      <c r="T205" s="27"/>
      <c r="U205" s="27"/>
      <c r="V205" s="27"/>
      <c r="W205" s="27"/>
      <c r="X205" s="27"/>
      <c r="Y205" s="103"/>
      <c r="Z205" s="27"/>
      <c r="AA205" s="27"/>
      <c r="AB205" s="27"/>
      <c r="AC205" s="27"/>
      <c r="AD205" s="27"/>
      <c r="AE205" s="27"/>
      <c r="AF205" s="27"/>
      <c r="AG205" s="103"/>
      <c r="AH205" s="27"/>
      <c r="AI205" s="27"/>
      <c r="AJ205" s="27"/>
      <c r="AK205" s="27"/>
      <c r="AL205" s="27"/>
      <c r="AM205" s="27"/>
      <c r="AN205" s="27"/>
      <c r="AO205" s="103"/>
      <c r="AP205" s="27"/>
      <c r="AQ205" s="27"/>
      <c r="AR205" s="27"/>
      <c r="AS205" s="27"/>
      <c r="AT205" s="27"/>
      <c r="AU205" s="27"/>
      <c r="AV205" s="27"/>
      <c r="AW205" s="103"/>
    </row>
    <row r="206" spans="1:49" ht="14.25" x14ac:dyDescent="0.2">
      <c r="A206" s="40" t="str">
        <f>StudentInfo[[#This Row],[Student Full Name]]</f>
        <v xml:space="preserve"> </v>
      </c>
      <c r="B206" s="27"/>
      <c r="C206" s="27"/>
      <c r="D206" s="27"/>
      <c r="E206" s="27"/>
      <c r="F206" s="27"/>
      <c r="G206" s="27"/>
      <c r="H206" s="101"/>
      <c r="I206" s="103"/>
      <c r="J206" s="28"/>
      <c r="K206" s="27"/>
      <c r="L206" s="27"/>
      <c r="M206" s="27"/>
      <c r="N206" s="27"/>
      <c r="O206" s="27"/>
      <c r="P206" s="27"/>
      <c r="Q206" s="103"/>
      <c r="R206" s="27"/>
      <c r="S206" s="27"/>
      <c r="T206" s="27"/>
      <c r="U206" s="27"/>
      <c r="V206" s="27"/>
      <c r="W206" s="27"/>
      <c r="X206" s="27"/>
      <c r="Y206" s="103"/>
      <c r="Z206" s="27"/>
      <c r="AA206" s="27"/>
      <c r="AB206" s="27"/>
      <c r="AC206" s="27"/>
      <c r="AD206" s="27"/>
      <c r="AE206" s="27"/>
      <c r="AF206" s="27"/>
      <c r="AG206" s="103"/>
      <c r="AH206" s="27"/>
      <c r="AI206" s="27"/>
      <c r="AJ206" s="27"/>
      <c r="AK206" s="27"/>
      <c r="AL206" s="27"/>
      <c r="AM206" s="27"/>
      <c r="AN206" s="27"/>
      <c r="AO206" s="103"/>
      <c r="AP206" s="27"/>
      <c r="AQ206" s="27"/>
      <c r="AR206" s="27"/>
      <c r="AS206" s="27"/>
      <c r="AT206" s="27"/>
      <c r="AU206" s="27"/>
      <c r="AV206" s="27"/>
      <c r="AW206" s="103"/>
    </row>
    <row r="207" spans="1:49" ht="14.25" x14ac:dyDescent="0.2">
      <c r="A207" s="40" t="str">
        <f>StudentInfo[[#This Row],[Student Full Name]]</f>
        <v xml:space="preserve"> </v>
      </c>
      <c r="B207" s="27"/>
      <c r="C207" s="27"/>
      <c r="D207" s="27"/>
      <c r="E207" s="27"/>
      <c r="F207" s="27"/>
      <c r="G207" s="27"/>
      <c r="H207" s="101"/>
      <c r="I207" s="103"/>
      <c r="J207" s="28"/>
      <c r="K207" s="27"/>
      <c r="L207" s="27"/>
      <c r="M207" s="27"/>
      <c r="N207" s="27"/>
      <c r="O207" s="27"/>
      <c r="P207" s="27"/>
      <c r="Q207" s="103"/>
      <c r="R207" s="27"/>
      <c r="S207" s="27"/>
      <c r="T207" s="27"/>
      <c r="U207" s="27"/>
      <c r="V207" s="27"/>
      <c r="W207" s="27"/>
      <c r="X207" s="27"/>
      <c r="Y207" s="103"/>
      <c r="Z207" s="27"/>
      <c r="AA207" s="27"/>
      <c r="AB207" s="27"/>
      <c r="AC207" s="27"/>
      <c r="AD207" s="27"/>
      <c r="AE207" s="27"/>
      <c r="AF207" s="27"/>
      <c r="AG207" s="103"/>
      <c r="AH207" s="27"/>
      <c r="AI207" s="27"/>
      <c r="AJ207" s="27"/>
      <c r="AK207" s="27"/>
      <c r="AL207" s="27"/>
      <c r="AM207" s="27"/>
      <c r="AN207" s="27"/>
      <c r="AO207" s="103"/>
      <c r="AP207" s="27"/>
      <c r="AQ207" s="27"/>
      <c r="AR207" s="27"/>
      <c r="AS207" s="27"/>
      <c r="AT207" s="27"/>
      <c r="AU207" s="27"/>
      <c r="AV207" s="27"/>
      <c r="AW207" s="103"/>
    </row>
    <row r="208" spans="1:49" ht="14.25" x14ac:dyDescent="0.2">
      <c r="A208" s="40" t="str">
        <f>StudentInfo[[#This Row],[Student Full Name]]</f>
        <v xml:space="preserve"> </v>
      </c>
      <c r="B208" s="27"/>
      <c r="C208" s="27"/>
      <c r="D208" s="27"/>
      <c r="E208" s="27"/>
      <c r="F208" s="27"/>
      <c r="G208" s="27"/>
      <c r="H208" s="101"/>
      <c r="I208" s="103"/>
      <c r="J208" s="28"/>
      <c r="K208" s="27"/>
      <c r="L208" s="27"/>
      <c r="M208" s="27"/>
      <c r="N208" s="27"/>
      <c r="O208" s="27"/>
      <c r="P208" s="27"/>
      <c r="Q208" s="103"/>
      <c r="R208" s="27"/>
      <c r="S208" s="27"/>
      <c r="T208" s="27"/>
      <c r="U208" s="27"/>
      <c r="V208" s="27"/>
      <c r="W208" s="27"/>
      <c r="X208" s="27"/>
      <c r="Y208" s="103"/>
      <c r="Z208" s="27"/>
      <c r="AA208" s="27"/>
      <c r="AB208" s="27"/>
      <c r="AC208" s="27"/>
      <c r="AD208" s="27"/>
      <c r="AE208" s="27"/>
      <c r="AF208" s="27"/>
      <c r="AG208" s="103"/>
      <c r="AH208" s="27"/>
      <c r="AI208" s="27"/>
      <c r="AJ208" s="27"/>
      <c r="AK208" s="27"/>
      <c r="AL208" s="27"/>
      <c r="AM208" s="27"/>
      <c r="AN208" s="27"/>
      <c r="AO208" s="103"/>
      <c r="AP208" s="27"/>
      <c r="AQ208" s="27"/>
      <c r="AR208" s="27"/>
      <c r="AS208" s="27"/>
      <c r="AT208" s="27"/>
      <c r="AU208" s="27"/>
      <c r="AV208" s="27"/>
      <c r="AW208" s="103"/>
    </row>
    <row r="209" spans="1:49" ht="14.25" x14ac:dyDescent="0.2">
      <c r="A209" s="40" t="str">
        <f>StudentInfo[[#This Row],[Student Full Name]]</f>
        <v xml:space="preserve"> </v>
      </c>
      <c r="B209" s="27"/>
      <c r="C209" s="27"/>
      <c r="D209" s="27"/>
      <c r="E209" s="27"/>
      <c r="F209" s="27"/>
      <c r="G209" s="27"/>
      <c r="H209" s="101"/>
      <c r="I209" s="103"/>
      <c r="J209" s="28"/>
      <c r="K209" s="27"/>
      <c r="L209" s="27"/>
      <c r="M209" s="27"/>
      <c r="N209" s="27"/>
      <c r="O209" s="27"/>
      <c r="P209" s="27"/>
      <c r="Q209" s="103"/>
      <c r="R209" s="27"/>
      <c r="S209" s="27"/>
      <c r="T209" s="27"/>
      <c r="U209" s="27"/>
      <c r="V209" s="27"/>
      <c r="W209" s="27"/>
      <c r="X209" s="27"/>
      <c r="Y209" s="103"/>
      <c r="Z209" s="27"/>
      <c r="AA209" s="27"/>
      <c r="AB209" s="27"/>
      <c r="AC209" s="27"/>
      <c r="AD209" s="27"/>
      <c r="AE209" s="27"/>
      <c r="AF209" s="27"/>
      <c r="AG209" s="103"/>
      <c r="AH209" s="27"/>
      <c r="AI209" s="27"/>
      <c r="AJ209" s="27"/>
      <c r="AK209" s="27"/>
      <c r="AL209" s="27"/>
      <c r="AM209" s="27"/>
      <c r="AN209" s="27"/>
      <c r="AO209" s="103"/>
      <c r="AP209" s="27"/>
      <c r="AQ209" s="27"/>
      <c r="AR209" s="27"/>
      <c r="AS209" s="27"/>
      <c r="AT209" s="27"/>
      <c r="AU209" s="27"/>
      <c r="AV209" s="27"/>
      <c r="AW209" s="103"/>
    </row>
    <row r="210" spans="1:49" ht="14.25" x14ac:dyDescent="0.2">
      <c r="A210" s="40" t="str">
        <f>StudentInfo[[#This Row],[Student Full Name]]</f>
        <v xml:space="preserve"> </v>
      </c>
      <c r="B210" s="27"/>
      <c r="C210" s="27"/>
      <c r="D210" s="27"/>
      <c r="E210" s="27"/>
      <c r="F210" s="27"/>
      <c r="G210" s="27"/>
      <c r="H210" s="101"/>
      <c r="I210" s="103"/>
      <c r="J210" s="28"/>
      <c r="K210" s="27"/>
      <c r="L210" s="27"/>
      <c r="M210" s="27"/>
      <c r="N210" s="27"/>
      <c r="O210" s="27"/>
      <c r="P210" s="27"/>
      <c r="Q210" s="103"/>
      <c r="R210" s="27"/>
      <c r="S210" s="27"/>
      <c r="T210" s="27"/>
      <c r="U210" s="27"/>
      <c r="V210" s="27"/>
      <c r="W210" s="27"/>
      <c r="X210" s="27"/>
      <c r="Y210" s="103"/>
      <c r="Z210" s="27"/>
      <c r="AA210" s="27"/>
      <c r="AB210" s="27"/>
      <c r="AC210" s="27"/>
      <c r="AD210" s="27"/>
      <c r="AE210" s="27"/>
      <c r="AF210" s="27"/>
      <c r="AG210" s="103"/>
      <c r="AH210" s="27"/>
      <c r="AI210" s="27"/>
      <c r="AJ210" s="27"/>
      <c r="AK210" s="27"/>
      <c r="AL210" s="27"/>
      <c r="AM210" s="27"/>
      <c r="AN210" s="27"/>
      <c r="AO210" s="103"/>
      <c r="AP210" s="27"/>
      <c r="AQ210" s="27"/>
      <c r="AR210" s="27"/>
      <c r="AS210" s="27"/>
      <c r="AT210" s="27"/>
      <c r="AU210" s="27"/>
      <c r="AV210" s="27"/>
      <c r="AW210" s="103"/>
    </row>
    <row r="211" spans="1:49" ht="14.25" x14ac:dyDescent="0.2">
      <c r="A211" s="40" t="str">
        <f>StudentInfo[[#This Row],[Student Full Name]]</f>
        <v xml:space="preserve"> </v>
      </c>
      <c r="B211" s="27"/>
      <c r="C211" s="27"/>
      <c r="D211" s="27"/>
      <c r="E211" s="27"/>
      <c r="F211" s="27"/>
      <c r="G211" s="27"/>
      <c r="H211" s="101"/>
      <c r="I211" s="103"/>
      <c r="J211" s="28"/>
      <c r="K211" s="27"/>
      <c r="L211" s="27"/>
      <c r="M211" s="27"/>
      <c r="N211" s="27"/>
      <c r="O211" s="27"/>
      <c r="P211" s="27"/>
      <c r="Q211" s="103"/>
      <c r="R211" s="27"/>
      <c r="S211" s="27"/>
      <c r="T211" s="27"/>
      <c r="U211" s="27"/>
      <c r="V211" s="27"/>
      <c r="W211" s="27"/>
      <c r="X211" s="27"/>
      <c r="Y211" s="103"/>
      <c r="Z211" s="27"/>
      <c r="AA211" s="27"/>
      <c r="AB211" s="27"/>
      <c r="AC211" s="27"/>
      <c r="AD211" s="27"/>
      <c r="AE211" s="27"/>
      <c r="AF211" s="27"/>
      <c r="AG211" s="103"/>
      <c r="AH211" s="27"/>
      <c r="AI211" s="27"/>
      <c r="AJ211" s="27"/>
      <c r="AK211" s="27"/>
      <c r="AL211" s="27"/>
      <c r="AM211" s="27"/>
      <c r="AN211" s="27"/>
      <c r="AO211" s="103"/>
      <c r="AP211" s="27"/>
      <c r="AQ211" s="27"/>
      <c r="AR211" s="27"/>
      <c r="AS211" s="27"/>
      <c r="AT211" s="27"/>
      <c r="AU211" s="27"/>
      <c r="AV211" s="27"/>
      <c r="AW211" s="103"/>
    </row>
    <row r="212" spans="1:49" ht="14.25" x14ac:dyDescent="0.2">
      <c r="A212" s="40" t="str">
        <f>StudentInfo[[#This Row],[Student Full Name]]</f>
        <v xml:space="preserve"> </v>
      </c>
      <c r="B212" s="27"/>
      <c r="C212" s="27"/>
      <c r="D212" s="27"/>
      <c r="E212" s="27"/>
      <c r="F212" s="27"/>
      <c r="G212" s="27"/>
      <c r="H212" s="101"/>
      <c r="I212" s="103"/>
      <c r="J212" s="28"/>
      <c r="K212" s="27"/>
      <c r="L212" s="27"/>
      <c r="M212" s="27"/>
      <c r="N212" s="27"/>
      <c r="O212" s="27"/>
      <c r="P212" s="27"/>
      <c r="Q212" s="103"/>
      <c r="R212" s="27"/>
      <c r="S212" s="27"/>
      <c r="T212" s="27"/>
      <c r="U212" s="27"/>
      <c r="V212" s="27"/>
      <c r="W212" s="27"/>
      <c r="X212" s="27"/>
      <c r="Y212" s="103"/>
      <c r="Z212" s="27"/>
      <c r="AA212" s="27"/>
      <c r="AB212" s="27"/>
      <c r="AC212" s="27"/>
      <c r="AD212" s="27"/>
      <c r="AE212" s="27"/>
      <c r="AF212" s="27"/>
      <c r="AG212" s="103"/>
      <c r="AH212" s="27"/>
      <c r="AI212" s="27"/>
      <c r="AJ212" s="27"/>
      <c r="AK212" s="27"/>
      <c r="AL212" s="27"/>
      <c r="AM212" s="27"/>
      <c r="AN212" s="27"/>
      <c r="AO212" s="103"/>
      <c r="AP212" s="27"/>
      <c r="AQ212" s="27"/>
      <c r="AR212" s="27"/>
      <c r="AS212" s="27"/>
      <c r="AT212" s="27"/>
      <c r="AU212" s="27"/>
      <c r="AV212" s="27"/>
      <c r="AW212" s="103"/>
    </row>
    <row r="213" spans="1:49" ht="14.25" x14ac:dyDescent="0.2">
      <c r="A213" s="40" t="str">
        <f>StudentInfo[[#This Row],[Student Full Name]]</f>
        <v xml:space="preserve"> </v>
      </c>
      <c r="B213" s="27"/>
      <c r="C213" s="27"/>
      <c r="D213" s="27"/>
      <c r="E213" s="27"/>
      <c r="F213" s="27"/>
      <c r="G213" s="27"/>
      <c r="H213" s="101"/>
      <c r="I213" s="103"/>
      <c r="J213" s="28"/>
      <c r="K213" s="27"/>
      <c r="L213" s="27"/>
      <c r="M213" s="27"/>
      <c r="N213" s="27"/>
      <c r="O213" s="27"/>
      <c r="P213" s="27"/>
      <c r="Q213" s="103"/>
      <c r="R213" s="27"/>
      <c r="S213" s="27"/>
      <c r="T213" s="27"/>
      <c r="U213" s="27"/>
      <c r="V213" s="27"/>
      <c r="W213" s="27"/>
      <c r="X213" s="27"/>
      <c r="Y213" s="103"/>
      <c r="Z213" s="27"/>
      <c r="AA213" s="27"/>
      <c r="AB213" s="27"/>
      <c r="AC213" s="27"/>
      <c r="AD213" s="27"/>
      <c r="AE213" s="27"/>
      <c r="AF213" s="27"/>
      <c r="AG213" s="103"/>
      <c r="AH213" s="27"/>
      <c r="AI213" s="27"/>
      <c r="AJ213" s="27"/>
      <c r="AK213" s="27"/>
      <c r="AL213" s="27"/>
      <c r="AM213" s="27"/>
      <c r="AN213" s="27"/>
      <c r="AO213" s="103"/>
      <c r="AP213" s="27"/>
      <c r="AQ213" s="27"/>
      <c r="AR213" s="27"/>
      <c r="AS213" s="27"/>
      <c r="AT213" s="27"/>
      <c r="AU213" s="27"/>
      <c r="AV213" s="27"/>
      <c r="AW213" s="103"/>
    </row>
    <row r="214" spans="1:49" ht="14.25" x14ac:dyDescent="0.2">
      <c r="A214" s="40" t="str">
        <f>StudentInfo[[#This Row],[Student Full Name]]</f>
        <v xml:space="preserve"> </v>
      </c>
      <c r="B214" s="27"/>
      <c r="C214" s="27"/>
      <c r="D214" s="27"/>
      <c r="E214" s="27"/>
      <c r="F214" s="27"/>
      <c r="G214" s="27"/>
      <c r="H214" s="101"/>
      <c r="I214" s="103"/>
      <c r="J214" s="28"/>
      <c r="K214" s="27"/>
      <c r="L214" s="27"/>
      <c r="M214" s="27"/>
      <c r="N214" s="27"/>
      <c r="O214" s="27"/>
      <c r="P214" s="27"/>
      <c r="Q214" s="103"/>
      <c r="R214" s="27"/>
      <c r="S214" s="27"/>
      <c r="T214" s="27"/>
      <c r="U214" s="27"/>
      <c r="V214" s="27"/>
      <c r="W214" s="27"/>
      <c r="X214" s="27"/>
      <c r="Y214" s="103"/>
      <c r="Z214" s="27"/>
      <c r="AA214" s="27"/>
      <c r="AB214" s="27"/>
      <c r="AC214" s="27"/>
      <c r="AD214" s="27"/>
      <c r="AE214" s="27"/>
      <c r="AF214" s="27"/>
      <c r="AG214" s="103"/>
      <c r="AH214" s="27"/>
      <c r="AI214" s="27"/>
      <c r="AJ214" s="27"/>
      <c r="AK214" s="27"/>
      <c r="AL214" s="27"/>
      <c r="AM214" s="27"/>
      <c r="AN214" s="27"/>
      <c r="AO214" s="103"/>
      <c r="AP214" s="27"/>
      <c r="AQ214" s="27"/>
      <c r="AR214" s="27"/>
      <c r="AS214" s="27"/>
      <c r="AT214" s="27"/>
      <c r="AU214" s="27"/>
      <c r="AV214" s="27"/>
      <c r="AW214" s="103"/>
    </row>
    <row r="215" spans="1:49" ht="14.25" x14ac:dyDescent="0.2">
      <c r="A215" s="40" t="str">
        <f>StudentInfo[[#This Row],[Student Full Name]]</f>
        <v xml:space="preserve"> </v>
      </c>
      <c r="B215" s="27"/>
      <c r="C215" s="27"/>
      <c r="D215" s="27"/>
      <c r="E215" s="27"/>
      <c r="F215" s="27"/>
      <c r="G215" s="27"/>
      <c r="H215" s="101"/>
      <c r="I215" s="103"/>
      <c r="J215" s="28"/>
      <c r="K215" s="27"/>
      <c r="L215" s="27"/>
      <c r="M215" s="27"/>
      <c r="N215" s="27"/>
      <c r="O215" s="27"/>
      <c r="P215" s="27"/>
      <c r="Q215" s="103"/>
      <c r="R215" s="27"/>
      <c r="S215" s="27"/>
      <c r="T215" s="27"/>
      <c r="U215" s="27"/>
      <c r="V215" s="27"/>
      <c r="W215" s="27"/>
      <c r="X215" s="27"/>
      <c r="Y215" s="103"/>
      <c r="Z215" s="27"/>
      <c r="AA215" s="27"/>
      <c r="AB215" s="27"/>
      <c r="AC215" s="27"/>
      <c r="AD215" s="27"/>
      <c r="AE215" s="27"/>
      <c r="AF215" s="27"/>
      <c r="AG215" s="103"/>
      <c r="AH215" s="27"/>
      <c r="AI215" s="27"/>
      <c r="AJ215" s="27"/>
      <c r="AK215" s="27"/>
      <c r="AL215" s="27"/>
      <c r="AM215" s="27"/>
      <c r="AN215" s="27"/>
      <c r="AO215" s="103"/>
      <c r="AP215" s="27"/>
      <c r="AQ215" s="27"/>
      <c r="AR215" s="27"/>
      <c r="AS215" s="27"/>
      <c r="AT215" s="27"/>
      <c r="AU215" s="27"/>
      <c r="AV215" s="27"/>
      <c r="AW215" s="103"/>
    </row>
    <row r="216" spans="1:49" ht="14.25" x14ac:dyDescent="0.2">
      <c r="A216" s="40" t="str">
        <f>StudentInfo[[#This Row],[Student Full Name]]</f>
        <v xml:space="preserve"> </v>
      </c>
      <c r="B216" s="27"/>
      <c r="C216" s="27"/>
      <c r="D216" s="27"/>
      <c r="E216" s="27"/>
      <c r="F216" s="27"/>
      <c r="G216" s="27"/>
      <c r="H216" s="101"/>
      <c r="I216" s="103"/>
      <c r="J216" s="28"/>
      <c r="K216" s="27"/>
      <c r="L216" s="27"/>
      <c r="M216" s="27"/>
      <c r="N216" s="27"/>
      <c r="O216" s="27"/>
      <c r="P216" s="27"/>
      <c r="Q216" s="103"/>
      <c r="R216" s="27"/>
      <c r="S216" s="27"/>
      <c r="T216" s="27"/>
      <c r="U216" s="27"/>
      <c r="V216" s="27"/>
      <c r="W216" s="27"/>
      <c r="X216" s="27"/>
      <c r="Y216" s="103"/>
      <c r="Z216" s="27"/>
      <c r="AA216" s="27"/>
      <c r="AB216" s="27"/>
      <c r="AC216" s="27"/>
      <c r="AD216" s="27"/>
      <c r="AE216" s="27"/>
      <c r="AF216" s="27"/>
      <c r="AG216" s="103"/>
      <c r="AH216" s="27"/>
      <c r="AI216" s="27"/>
      <c r="AJ216" s="27"/>
      <c r="AK216" s="27"/>
      <c r="AL216" s="27"/>
      <c r="AM216" s="27"/>
      <c r="AN216" s="27"/>
      <c r="AO216" s="103"/>
      <c r="AP216" s="27"/>
      <c r="AQ216" s="27"/>
      <c r="AR216" s="27"/>
      <c r="AS216" s="27"/>
      <c r="AT216" s="27"/>
      <c r="AU216" s="27"/>
      <c r="AV216" s="27"/>
      <c r="AW216" s="103"/>
    </row>
    <row r="217" spans="1:49" ht="14.25" x14ac:dyDescent="0.2">
      <c r="A217" s="40" t="str">
        <f>StudentInfo[[#This Row],[Student Full Name]]</f>
        <v xml:space="preserve"> </v>
      </c>
      <c r="B217" s="27"/>
      <c r="C217" s="27"/>
      <c r="D217" s="27"/>
      <c r="E217" s="27"/>
      <c r="F217" s="27"/>
      <c r="G217" s="27"/>
      <c r="H217" s="101"/>
      <c r="I217" s="103"/>
      <c r="J217" s="28"/>
      <c r="K217" s="27"/>
      <c r="L217" s="27"/>
      <c r="M217" s="27"/>
      <c r="N217" s="27"/>
      <c r="O217" s="27"/>
      <c r="P217" s="27"/>
      <c r="Q217" s="103"/>
      <c r="R217" s="27"/>
      <c r="S217" s="27"/>
      <c r="T217" s="27"/>
      <c r="U217" s="27"/>
      <c r="V217" s="27"/>
      <c r="W217" s="27"/>
      <c r="X217" s="27"/>
      <c r="Y217" s="103"/>
      <c r="Z217" s="27"/>
      <c r="AA217" s="27"/>
      <c r="AB217" s="27"/>
      <c r="AC217" s="27"/>
      <c r="AD217" s="27"/>
      <c r="AE217" s="27"/>
      <c r="AF217" s="27"/>
      <c r="AG217" s="103"/>
      <c r="AH217" s="27"/>
      <c r="AI217" s="27"/>
      <c r="AJ217" s="27"/>
      <c r="AK217" s="27"/>
      <c r="AL217" s="27"/>
      <c r="AM217" s="27"/>
      <c r="AN217" s="27"/>
      <c r="AO217" s="103"/>
      <c r="AP217" s="27"/>
      <c r="AQ217" s="27"/>
      <c r="AR217" s="27"/>
      <c r="AS217" s="27"/>
      <c r="AT217" s="27"/>
      <c r="AU217" s="27"/>
      <c r="AV217" s="27"/>
      <c r="AW217" s="103"/>
    </row>
    <row r="218" spans="1:49" ht="14.25" x14ac:dyDescent="0.2">
      <c r="A218" s="40" t="str">
        <f>StudentInfo[[#This Row],[Student Full Name]]</f>
        <v xml:space="preserve"> </v>
      </c>
      <c r="B218" s="27"/>
      <c r="C218" s="27"/>
      <c r="D218" s="27"/>
      <c r="E218" s="27"/>
      <c r="F218" s="27"/>
      <c r="G218" s="27"/>
      <c r="H218" s="101"/>
      <c r="I218" s="103"/>
      <c r="J218" s="28"/>
      <c r="K218" s="27"/>
      <c r="L218" s="27"/>
      <c r="M218" s="27"/>
      <c r="N218" s="27"/>
      <c r="O218" s="27"/>
      <c r="P218" s="27"/>
      <c r="Q218" s="103"/>
      <c r="R218" s="27"/>
      <c r="S218" s="27"/>
      <c r="T218" s="27"/>
      <c r="U218" s="27"/>
      <c r="V218" s="27"/>
      <c r="W218" s="27"/>
      <c r="X218" s="27"/>
      <c r="Y218" s="103"/>
      <c r="Z218" s="27"/>
      <c r="AA218" s="27"/>
      <c r="AB218" s="27"/>
      <c r="AC218" s="27"/>
      <c r="AD218" s="27"/>
      <c r="AE218" s="27"/>
      <c r="AF218" s="27"/>
      <c r="AG218" s="103"/>
      <c r="AH218" s="27"/>
      <c r="AI218" s="27"/>
      <c r="AJ218" s="27"/>
      <c r="AK218" s="27"/>
      <c r="AL218" s="27"/>
      <c r="AM218" s="27"/>
      <c r="AN218" s="27"/>
      <c r="AO218" s="103"/>
      <c r="AP218" s="27"/>
      <c r="AQ218" s="27"/>
      <c r="AR218" s="27"/>
      <c r="AS218" s="27"/>
      <c r="AT218" s="27"/>
      <c r="AU218" s="27"/>
      <c r="AV218" s="27"/>
      <c r="AW218" s="103"/>
    </row>
    <row r="219" spans="1:49" ht="14.25" x14ac:dyDescent="0.2">
      <c r="A219" s="40" t="str">
        <f>StudentInfo[[#This Row],[Student Full Name]]</f>
        <v xml:space="preserve"> </v>
      </c>
      <c r="B219" s="27"/>
      <c r="C219" s="27"/>
      <c r="D219" s="27"/>
      <c r="E219" s="27"/>
      <c r="F219" s="27"/>
      <c r="G219" s="27"/>
      <c r="H219" s="101"/>
      <c r="I219" s="103"/>
      <c r="J219" s="28"/>
      <c r="K219" s="27"/>
      <c r="L219" s="27"/>
      <c r="M219" s="27"/>
      <c r="N219" s="27"/>
      <c r="O219" s="27"/>
      <c r="P219" s="27"/>
      <c r="Q219" s="103"/>
      <c r="R219" s="27"/>
      <c r="S219" s="27"/>
      <c r="T219" s="27"/>
      <c r="U219" s="27"/>
      <c r="V219" s="27"/>
      <c r="W219" s="27"/>
      <c r="X219" s="27"/>
      <c r="Y219" s="103"/>
      <c r="Z219" s="27"/>
      <c r="AA219" s="27"/>
      <c r="AB219" s="27"/>
      <c r="AC219" s="27"/>
      <c r="AD219" s="27"/>
      <c r="AE219" s="27"/>
      <c r="AF219" s="27"/>
      <c r="AG219" s="103"/>
      <c r="AH219" s="27"/>
      <c r="AI219" s="27"/>
      <c r="AJ219" s="27"/>
      <c r="AK219" s="27"/>
      <c r="AL219" s="27"/>
      <c r="AM219" s="27"/>
      <c r="AN219" s="27"/>
      <c r="AO219" s="103"/>
      <c r="AP219" s="27"/>
      <c r="AQ219" s="27"/>
      <c r="AR219" s="27"/>
      <c r="AS219" s="27"/>
      <c r="AT219" s="27"/>
      <c r="AU219" s="27"/>
      <c r="AV219" s="27"/>
      <c r="AW219" s="103"/>
    </row>
    <row r="220" spans="1:49" ht="14.25" x14ac:dyDescent="0.2">
      <c r="A220" s="40" t="str">
        <f>StudentInfo[[#This Row],[Student Full Name]]</f>
        <v xml:space="preserve"> </v>
      </c>
      <c r="B220" s="27"/>
      <c r="C220" s="27"/>
      <c r="D220" s="27"/>
      <c r="E220" s="27"/>
      <c r="F220" s="27"/>
      <c r="G220" s="27"/>
      <c r="H220" s="101"/>
      <c r="I220" s="103"/>
      <c r="J220" s="28"/>
      <c r="K220" s="27"/>
      <c r="L220" s="27"/>
      <c r="M220" s="27"/>
      <c r="N220" s="27"/>
      <c r="O220" s="27"/>
      <c r="P220" s="27"/>
      <c r="Q220" s="103"/>
      <c r="R220" s="27"/>
      <c r="S220" s="27"/>
      <c r="T220" s="27"/>
      <c r="U220" s="27"/>
      <c r="V220" s="27"/>
      <c r="W220" s="27"/>
      <c r="X220" s="27"/>
      <c r="Y220" s="103"/>
      <c r="Z220" s="27"/>
      <c r="AA220" s="27"/>
      <c r="AB220" s="27"/>
      <c r="AC220" s="27"/>
      <c r="AD220" s="27"/>
      <c r="AE220" s="27"/>
      <c r="AF220" s="27"/>
      <c r="AG220" s="103"/>
      <c r="AH220" s="27"/>
      <c r="AI220" s="27"/>
      <c r="AJ220" s="27"/>
      <c r="AK220" s="27"/>
      <c r="AL220" s="27"/>
      <c r="AM220" s="27"/>
      <c r="AN220" s="27"/>
      <c r="AO220" s="103"/>
      <c r="AP220" s="27"/>
      <c r="AQ220" s="27"/>
      <c r="AR220" s="27"/>
      <c r="AS220" s="27"/>
      <c r="AT220" s="27"/>
      <c r="AU220" s="27"/>
      <c r="AV220" s="27"/>
      <c r="AW220" s="103"/>
    </row>
    <row r="221" spans="1:49" ht="14.25" x14ac:dyDescent="0.2">
      <c r="A221" s="40" t="str">
        <f>StudentInfo[[#This Row],[Student Full Name]]</f>
        <v xml:space="preserve"> </v>
      </c>
      <c r="B221" s="27"/>
      <c r="C221" s="27"/>
      <c r="D221" s="27"/>
      <c r="E221" s="27"/>
      <c r="F221" s="27"/>
      <c r="G221" s="27"/>
      <c r="H221" s="101"/>
      <c r="I221" s="103"/>
      <c r="J221" s="28"/>
      <c r="K221" s="27"/>
      <c r="L221" s="27"/>
      <c r="M221" s="27"/>
      <c r="N221" s="27"/>
      <c r="O221" s="27"/>
      <c r="P221" s="27"/>
      <c r="Q221" s="103"/>
      <c r="R221" s="27"/>
      <c r="S221" s="27"/>
      <c r="T221" s="27"/>
      <c r="U221" s="27"/>
      <c r="V221" s="27"/>
      <c r="W221" s="27"/>
      <c r="X221" s="27"/>
      <c r="Y221" s="103"/>
      <c r="Z221" s="27"/>
      <c r="AA221" s="27"/>
      <c r="AB221" s="27"/>
      <c r="AC221" s="27"/>
      <c r="AD221" s="27"/>
      <c r="AE221" s="27"/>
      <c r="AF221" s="27"/>
      <c r="AG221" s="103"/>
      <c r="AH221" s="27"/>
      <c r="AI221" s="27"/>
      <c r="AJ221" s="27"/>
      <c r="AK221" s="27"/>
      <c r="AL221" s="27"/>
      <c r="AM221" s="27"/>
      <c r="AN221" s="27"/>
      <c r="AO221" s="103"/>
      <c r="AP221" s="27"/>
      <c r="AQ221" s="27"/>
      <c r="AR221" s="27"/>
      <c r="AS221" s="27"/>
      <c r="AT221" s="27"/>
      <c r="AU221" s="27"/>
      <c r="AV221" s="27"/>
      <c r="AW221" s="103"/>
    </row>
    <row r="222" spans="1:49" ht="14.25" x14ac:dyDescent="0.2">
      <c r="A222" s="40" t="str">
        <f>StudentInfo[[#This Row],[Student Full Name]]</f>
        <v xml:space="preserve"> </v>
      </c>
      <c r="B222" s="27"/>
      <c r="C222" s="27"/>
      <c r="D222" s="27"/>
      <c r="E222" s="27"/>
      <c r="F222" s="27"/>
      <c r="G222" s="27"/>
      <c r="H222" s="101"/>
      <c r="I222" s="103"/>
      <c r="J222" s="28"/>
      <c r="K222" s="27"/>
      <c r="L222" s="27"/>
      <c r="M222" s="27"/>
      <c r="N222" s="27"/>
      <c r="O222" s="27"/>
      <c r="P222" s="27"/>
      <c r="Q222" s="103"/>
      <c r="R222" s="27"/>
      <c r="S222" s="27"/>
      <c r="T222" s="27"/>
      <c r="U222" s="27"/>
      <c r="V222" s="27"/>
      <c r="W222" s="27"/>
      <c r="X222" s="27"/>
      <c r="Y222" s="103"/>
      <c r="Z222" s="27"/>
      <c r="AA222" s="27"/>
      <c r="AB222" s="27"/>
      <c r="AC222" s="27"/>
      <c r="AD222" s="27"/>
      <c r="AE222" s="27"/>
      <c r="AF222" s="27"/>
      <c r="AG222" s="103"/>
      <c r="AH222" s="27"/>
      <c r="AI222" s="27"/>
      <c r="AJ222" s="27"/>
      <c r="AK222" s="27"/>
      <c r="AL222" s="27"/>
      <c r="AM222" s="27"/>
      <c r="AN222" s="27"/>
      <c r="AO222" s="103"/>
      <c r="AP222" s="27"/>
      <c r="AQ222" s="27"/>
      <c r="AR222" s="27"/>
      <c r="AS222" s="27"/>
      <c r="AT222" s="27"/>
      <c r="AU222" s="27"/>
      <c r="AV222" s="27"/>
      <c r="AW222" s="103"/>
    </row>
    <row r="223" spans="1:49" ht="14.25" x14ac:dyDescent="0.2">
      <c r="A223" s="40" t="str">
        <f>StudentInfo[[#This Row],[Student Full Name]]</f>
        <v xml:space="preserve"> </v>
      </c>
      <c r="B223" s="27"/>
      <c r="C223" s="27"/>
      <c r="D223" s="27"/>
      <c r="E223" s="27"/>
      <c r="F223" s="27"/>
      <c r="G223" s="27"/>
      <c r="H223" s="101"/>
      <c r="I223" s="103"/>
      <c r="J223" s="28"/>
      <c r="K223" s="27"/>
      <c r="L223" s="27"/>
      <c r="M223" s="27"/>
      <c r="N223" s="27"/>
      <c r="O223" s="27"/>
      <c r="P223" s="27"/>
      <c r="Q223" s="103"/>
      <c r="R223" s="27"/>
      <c r="S223" s="27"/>
      <c r="T223" s="27"/>
      <c r="U223" s="27"/>
      <c r="V223" s="27"/>
      <c r="W223" s="27"/>
      <c r="X223" s="27"/>
      <c r="Y223" s="103"/>
      <c r="Z223" s="27"/>
      <c r="AA223" s="27"/>
      <c r="AB223" s="27"/>
      <c r="AC223" s="27"/>
      <c r="AD223" s="27"/>
      <c r="AE223" s="27"/>
      <c r="AF223" s="27"/>
      <c r="AG223" s="103"/>
      <c r="AH223" s="27"/>
      <c r="AI223" s="27"/>
      <c r="AJ223" s="27"/>
      <c r="AK223" s="27"/>
      <c r="AL223" s="27"/>
      <c r="AM223" s="27"/>
      <c r="AN223" s="27"/>
      <c r="AO223" s="103"/>
      <c r="AP223" s="27"/>
      <c r="AQ223" s="27"/>
      <c r="AR223" s="27"/>
      <c r="AS223" s="27"/>
      <c r="AT223" s="27"/>
      <c r="AU223" s="27"/>
      <c r="AV223" s="27"/>
      <c r="AW223" s="103"/>
    </row>
    <row r="224" spans="1:49" ht="14.25" x14ac:dyDescent="0.2">
      <c r="A224" s="40" t="str">
        <f>StudentInfo[[#This Row],[Student Full Name]]</f>
        <v xml:space="preserve"> </v>
      </c>
      <c r="B224" s="27"/>
      <c r="C224" s="27"/>
      <c r="D224" s="27"/>
      <c r="E224" s="27"/>
      <c r="F224" s="27"/>
      <c r="G224" s="27"/>
      <c r="H224" s="101"/>
      <c r="I224" s="103"/>
      <c r="J224" s="28"/>
      <c r="K224" s="27"/>
      <c r="L224" s="27"/>
      <c r="M224" s="27"/>
      <c r="N224" s="27"/>
      <c r="O224" s="27"/>
      <c r="P224" s="27"/>
      <c r="Q224" s="103"/>
      <c r="R224" s="27"/>
      <c r="S224" s="27"/>
      <c r="T224" s="27"/>
      <c r="U224" s="27"/>
      <c r="V224" s="27"/>
      <c r="W224" s="27"/>
      <c r="X224" s="27"/>
      <c r="Y224" s="103"/>
      <c r="Z224" s="27"/>
      <c r="AA224" s="27"/>
      <c r="AB224" s="27"/>
      <c r="AC224" s="27"/>
      <c r="AD224" s="27"/>
      <c r="AE224" s="27"/>
      <c r="AF224" s="27"/>
      <c r="AG224" s="103"/>
      <c r="AH224" s="27"/>
      <c r="AI224" s="27"/>
      <c r="AJ224" s="27"/>
      <c r="AK224" s="27"/>
      <c r="AL224" s="27"/>
      <c r="AM224" s="27"/>
      <c r="AN224" s="27"/>
      <c r="AO224" s="103"/>
      <c r="AP224" s="27"/>
      <c r="AQ224" s="27"/>
      <c r="AR224" s="27"/>
      <c r="AS224" s="27"/>
      <c r="AT224" s="27"/>
      <c r="AU224" s="27"/>
      <c r="AV224" s="27"/>
      <c r="AW224" s="103"/>
    </row>
    <row r="225" spans="1:49" ht="14.25" x14ac:dyDescent="0.2">
      <c r="A225" s="40" t="str">
        <f>StudentInfo[[#This Row],[Student Full Name]]</f>
        <v xml:space="preserve"> </v>
      </c>
      <c r="B225" s="27"/>
      <c r="C225" s="27"/>
      <c r="D225" s="27"/>
      <c r="E225" s="27"/>
      <c r="F225" s="27"/>
      <c r="G225" s="27"/>
      <c r="H225" s="101"/>
      <c r="I225" s="103"/>
      <c r="J225" s="28"/>
      <c r="K225" s="27"/>
      <c r="L225" s="27"/>
      <c r="M225" s="27"/>
      <c r="N225" s="27"/>
      <c r="O225" s="27"/>
      <c r="P225" s="27"/>
      <c r="Q225" s="103"/>
      <c r="R225" s="27"/>
      <c r="S225" s="27"/>
      <c r="T225" s="27"/>
      <c r="U225" s="27"/>
      <c r="V225" s="27"/>
      <c r="W225" s="27"/>
      <c r="X225" s="27"/>
      <c r="Y225" s="103"/>
      <c r="Z225" s="27"/>
      <c r="AA225" s="27"/>
      <c r="AB225" s="27"/>
      <c r="AC225" s="27"/>
      <c r="AD225" s="27"/>
      <c r="AE225" s="27"/>
      <c r="AF225" s="27"/>
      <c r="AG225" s="103"/>
      <c r="AH225" s="27"/>
      <c r="AI225" s="27"/>
      <c r="AJ225" s="27"/>
      <c r="AK225" s="27"/>
      <c r="AL225" s="27"/>
      <c r="AM225" s="27"/>
      <c r="AN225" s="27"/>
      <c r="AO225" s="103"/>
      <c r="AP225" s="27"/>
      <c r="AQ225" s="27"/>
      <c r="AR225" s="27"/>
      <c r="AS225" s="27"/>
      <c r="AT225" s="27"/>
      <c r="AU225" s="27"/>
      <c r="AV225" s="27"/>
      <c r="AW225" s="103"/>
    </row>
    <row r="226" spans="1:49" ht="14.25" x14ac:dyDescent="0.2">
      <c r="A226" s="40" t="str">
        <f>StudentInfo[[#This Row],[Student Full Name]]</f>
        <v xml:space="preserve"> </v>
      </c>
      <c r="B226" s="27"/>
      <c r="C226" s="27"/>
      <c r="D226" s="27"/>
      <c r="E226" s="27"/>
      <c r="F226" s="27"/>
      <c r="G226" s="27"/>
      <c r="H226" s="101"/>
      <c r="I226" s="103"/>
      <c r="J226" s="28"/>
      <c r="K226" s="27"/>
      <c r="L226" s="27"/>
      <c r="M226" s="27"/>
      <c r="N226" s="27"/>
      <c r="O226" s="27"/>
      <c r="P226" s="27"/>
      <c r="Q226" s="103"/>
      <c r="R226" s="27"/>
      <c r="S226" s="27"/>
      <c r="T226" s="27"/>
      <c r="U226" s="27"/>
      <c r="V226" s="27"/>
      <c r="W226" s="27"/>
      <c r="X226" s="27"/>
      <c r="Y226" s="103"/>
      <c r="Z226" s="27"/>
      <c r="AA226" s="27"/>
      <c r="AB226" s="27"/>
      <c r="AC226" s="27"/>
      <c r="AD226" s="27"/>
      <c r="AE226" s="27"/>
      <c r="AF226" s="27"/>
      <c r="AG226" s="103"/>
      <c r="AH226" s="27"/>
      <c r="AI226" s="27"/>
      <c r="AJ226" s="27"/>
      <c r="AK226" s="27"/>
      <c r="AL226" s="27"/>
      <c r="AM226" s="27"/>
      <c r="AN226" s="27"/>
      <c r="AO226" s="103"/>
      <c r="AP226" s="27"/>
      <c r="AQ226" s="27"/>
      <c r="AR226" s="27"/>
      <c r="AS226" s="27"/>
      <c r="AT226" s="27"/>
      <c r="AU226" s="27"/>
      <c r="AV226" s="27"/>
      <c r="AW226" s="103"/>
    </row>
    <row r="227" spans="1:49" ht="14.25" x14ac:dyDescent="0.2">
      <c r="A227" s="40" t="str">
        <f>StudentInfo[[#This Row],[Student Full Name]]</f>
        <v xml:space="preserve"> </v>
      </c>
      <c r="B227" s="27"/>
      <c r="C227" s="27"/>
      <c r="D227" s="27"/>
      <c r="E227" s="27"/>
      <c r="F227" s="27"/>
      <c r="G227" s="27"/>
      <c r="H227" s="101"/>
      <c r="I227" s="103"/>
      <c r="J227" s="28"/>
      <c r="K227" s="27"/>
      <c r="L227" s="27"/>
      <c r="M227" s="27"/>
      <c r="N227" s="27"/>
      <c r="O227" s="27"/>
      <c r="P227" s="27"/>
      <c r="Q227" s="103"/>
      <c r="R227" s="27"/>
      <c r="S227" s="27"/>
      <c r="T227" s="27"/>
      <c r="U227" s="27"/>
      <c r="V227" s="27"/>
      <c r="W227" s="27"/>
      <c r="X227" s="27"/>
      <c r="Y227" s="103"/>
      <c r="Z227" s="27"/>
      <c r="AA227" s="27"/>
      <c r="AB227" s="27"/>
      <c r="AC227" s="27"/>
      <c r="AD227" s="27"/>
      <c r="AE227" s="27"/>
      <c r="AF227" s="27"/>
      <c r="AG227" s="103"/>
      <c r="AH227" s="27"/>
      <c r="AI227" s="27"/>
      <c r="AJ227" s="27"/>
      <c r="AK227" s="27"/>
      <c r="AL227" s="27"/>
      <c r="AM227" s="27"/>
      <c r="AN227" s="27"/>
      <c r="AO227" s="103"/>
      <c r="AP227" s="27"/>
      <c r="AQ227" s="27"/>
      <c r="AR227" s="27"/>
      <c r="AS227" s="27"/>
      <c r="AT227" s="27"/>
      <c r="AU227" s="27"/>
      <c r="AV227" s="27"/>
      <c r="AW227" s="103"/>
    </row>
    <row r="228" spans="1:49" ht="14.25" x14ac:dyDescent="0.2">
      <c r="A228" s="40" t="str">
        <f>StudentInfo[[#This Row],[Student Full Name]]</f>
        <v xml:space="preserve"> </v>
      </c>
      <c r="B228" s="27"/>
      <c r="C228" s="27"/>
      <c r="D228" s="27"/>
      <c r="E228" s="27"/>
      <c r="F228" s="27"/>
      <c r="G228" s="27"/>
      <c r="H228" s="101"/>
      <c r="I228" s="103"/>
      <c r="J228" s="28"/>
      <c r="K228" s="27"/>
      <c r="L228" s="27"/>
      <c r="M228" s="27"/>
      <c r="N228" s="27"/>
      <c r="O228" s="27"/>
      <c r="P228" s="27"/>
      <c r="Q228" s="103"/>
      <c r="R228" s="27"/>
      <c r="S228" s="27"/>
      <c r="T228" s="27"/>
      <c r="U228" s="27"/>
      <c r="V228" s="27"/>
      <c r="W228" s="27"/>
      <c r="X228" s="27"/>
      <c r="Y228" s="103"/>
      <c r="Z228" s="27"/>
      <c r="AA228" s="27"/>
      <c r="AB228" s="27"/>
      <c r="AC228" s="27"/>
      <c r="AD228" s="27"/>
      <c r="AE228" s="27"/>
      <c r="AF228" s="27"/>
      <c r="AG228" s="103"/>
      <c r="AH228" s="27"/>
      <c r="AI228" s="27"/>
      <c r="AJ228" s="27"/>
      <c r="AK228" s="27"/>
      <c r="AL228" s="27"/>
      <c r="AM228" s="27"/>
      <c r="AN228" s="27"/>
      <c r="AO228" s="103"/>
      <c r="AP228" s="27"/>
      <c r="AQ228" s="27"/>
      <c r="AR228" s="27"/>
      <c r="AS228" s="27"/>
      <c r="AT228" s="27"/>
      <c r="AU228" s="27"/>
      <c r="AV228" s="27"/>
      <c r="AW228" s="103"/>
    </row>
    <row r="229" spans="1:49" ht="14.25" x14ac:dyDescent="0.2">
      <c r="A229" s="40" t="str">
        <f>StudentInfo[[#This Row],[Student Full Name]]</f>
        <v xml:space="preserve"> </v>
      </c>
      <c r="B229" s="27"/>
      <c r="C229" s="27"/>
      <c r="D229" s="27"/>
      <c r="E229" s="27"/>
      <c r="F229" s="27"/>
      <c r="G229" s="27"/>
      <c r="H229" s="101"/>
      <c r="I229" s="103"/>
      <c r="J229" s="28"/>
      <c r="K229" s="27"/>
      <c r="L229" s="27"/>
      <c r="M229" s="27"/>
      <c r="N229" s="27"/>
      <c r="O229" s="27"/>
      <c r="P229" s="27"/>
      <c r="Q229" s="103"/>
      <c r="R229" s="27"/>
      <c r="S229" s="27"/>
      <c r="T229" s="27"/>
      <c r="U229" s="27"/>
      <c r="V229" s="27"/>
      <c r="W229" s="27"/>
      <c r="X229" s="27"/>
      <c r="Y229" s="103"/>
      <c r="Z229" s="27"/>
      <c r="AA229" s="27"/>
      <c r="AB229" s="27"/>
      <c r="AC229" s="27"/>
      <c r="AD229" s="27"/>
      <c r="AE229" s="27"/>
      <c r="AF229" s="27"/>
      <c r="AG229" s="103"/>
      <c r="AH229" s="27"/>
      <c r="AI229" s="27"/>
      <c r="AJ229" s="27"/>
      <c r="AK229" s="27"/>
      <c r="AL229" s="27"/>
      <c r="AM229" s="27"/>
      <c r="AN229" s="27"/>
      <c r="AO229" s="103"/>
      <c r="AP229" s="27"/>
      <c r="AQ229" s="27"/>
      <c r="AR229" s="27"/>
      <c r="AS229" s="27"/>
      <c r="AT229" s="27"/>
      <c r="AU229" s="27"/>
      <c r="AV229" s="27"/>
      <c r="AW229" s="103"/>
    </row>
    <row r="230" spans="1:49" ht="14.25" x14ac:dyDescent="0.2">
      <c r="A230" s="40" t="str">
        <f>StudentInfo[[#This Row],[Student Full Name]]</f>
        <v xml:space="preserve"> </v>
      </c>
      <c r="B230" s="27"/>
      <c r="C230" s="27"/>
      <c r="D230" s="27"/>
      <c r="E230" s="27"/>
      <c r="F230" s="27"/>
      <c r="G230" s="27"/>
      <c r="H230" s="101"/>
      <c r="I230" s="103"/>
      <c r="J230" s="28"/>
      <c r="K230" s="27"/>
      <c r="L230" s="27"/>
      <c r="M230" s="27"/>
      <c r="N230" s="27"/>
      <c r="O230" s="27"/>
      <c r="P230" s="27"/>
      <c r="Q230" s="103"/>
      <c r="R230" s="27"/>
      <c r="S230" s="27"/>
      <c r="T230" s="27"/>
      <c r="U230" s="27"/>
      <c r="V230" s="27"/>
      <c r="W230" s="27"/>
      <c r="X230" s="27"/>
      <c r="Y230" s="103"/>
      <c r="Z230" s="27"/>
      <c r="AA230" s="27"/>
      <c r="AB230" s="27"/>
      <c r="AC230" s="27"/>
      <c r="AD230" s="27"/>
      <c r="AE230" s="27"/>
      <c r="AF230" s="27"/>
      <c r="AG230" s="103"/>
      <c r="AH230" s="27"/>
      <c r="AI230" s="27"/>
      <c r="AJ230" s="27"/>
      <c r="AK230" s="27"/>
      <c r="AL230" s="27"/>
      <c r="AM230" s="27"/>
      <c r="AN230" s="27"/>
      <c r="AO230" s="103"/>
      <c r="AP230" s="27"/>
      <c r="AQ230" s="27"/>
      <c r="AR230" s="27"/>
      <c r="AS230" s="27"/>
      <c r="AT230" s="27"/>
      <c r="AU230" s="27"/>
      <c r="AV230" s="27"/>
      <c r="AW230" s="103"/>
    </row>
    <row r="231" spans="1:49" ht="14.25" x14ac:dyDescent="0.2">
      <c r="A231" s="40" t="str">
        <f>StudentInfo[[#This Row],[Student Full Name]]</f>
        <v xml:space="preserve"> </v>
      </c>
      <c r="B231" s="27"/>
      <c r="C231" s="27"/>
      <c r="D231" s="27"/>
      <c r="E231" s="27"/>
      <c r="F231" s="27"/>
      <c r="G231" s="27"/>
      <c r="H231" s="101"/>
      <c r="I231" s="103"/>
      <c r="J231" s="28"/>
      <c r="K231" s="27"/>
      <c r="L231" s="27"/>
      <c r="M231" s="27"/>
      <c r="N231" s="27"/>
      <c r="O231" s="27"/>
      <c r="P231" s="27"/>
      <c r="Q231" s="103"/>
      <c r="R231" s="27"/>
      <c r="S231" s="27"/>
      <c r="T231" s="27"/>
      <c r="U231" s="27"/>
      <c r="V231" s="27"/>
      <c r="W231" s="27"/>
      <c r="X231" s="27"/>
      <c r="Y231" s="103"/>
      <c r="Z231" s="27"/>
      <c r="AA231" s="27"/>
      <c r="AB231" s="27"/>
      <c r="AC231" s="27"/>
      <c r="AD231" s="27"/>
      <c r="AE231" s="27"/>
      <c r="AF231" s="27"/>
      <c r="AG231" s="103"/>
      <c r="AH231" s="27"/>
      <c r="AI231" s="27"/>
      <c r="AJ231" s="27"/>
      <c r="AK231" s="27"/>
      <c r="AL231" s="27"/>
      <c r="AM231" s="27"/>
      <c r="AN231" s="27"/>
      <c r="AO231" s="103"/>
      <c r="AP231" s="27"/>
      <c r="AQ231" s="27"/>
      <c r="AR231" s="27"/>
      <c r="AS231" s="27"/>
      <c r="AT231" s="27"/>
      <c r="AU231" s="27"/>
      <c r="AV231" s="27"/>
      <c r="AW231" s="103"/>
    </row>
    <row r="232" spans="1:49" ht="14.25" x14ac:dyDescent="0.2">
      <c r="A232" s="40" t="str">
        <f>StudentInfo[[#This Row],[Student Full Name]]</f>
        <v xml:space="preserve"> </v>
      </c>
      <c r="B232" s="27"/>
      <c r="C232" s="27"/>
      <c r="D232" s="27"/>
      <c r="E232" s="27"/>
      <c r="F232" s="27"/>
      <c r="G232" s="27"/>
      <c r="H232" s="101"/>
      <c r="I232" s="103"/>
      <c r="J232" s="28"/>
      <c r="K232" s="27"/>
      <c r="L232" s="27"/>
      <c r="M232" s="27"/>
      <c r="N232" s="27"/>
      <c r="O232" s="27"/>
      <c r="P232" s="27"/>
      <c r="Q232" s="103"/>
      <c r="R232" s="27"/>
      <c r="S232" s="27"/>
      <c r="T232" s="27"/>
      <c r="U232" s="27"/>
      <c r="V232" s="27"/>
      <c r="W232" s="27"/>
      <c r="X232" s="27"/>
      <c r="Y232" s="103"/>
      <c r="Z232" s="27"/>
      <c r="AA232" s="27"/>
      <c r="AB232" s="27"/>
      <c r="AC232" s="27"/>
      <c r="AD232" s="27"/>
      <c r="AE232" s="27"/>
      <c r="AF232" s="27"/>
      <c r="AG232" s="103"/>
      <c r="AH232" s="27"/>
      <c r="AI232" s="27"/>
      <c r="AJ232" s="27"/>
      <c r="AK232" s="27"/>
      <c r="AL232" s="27"/>
      <c r="AM232" s="27"/>
      <c r="AN232" s="27"/>
      <c r="AO232" s="103"/>
      <c r="AP232" s="27"/>
      <c r="AQ232" s="27"/>
      <c r="AR232" s="27"/>
      <c r="AS232" s="27"/>
      <c r="AT232" s="27"/>
      <c r="AU232" s="27"/>
      <c r="AV232" s="27"/>
      <c r="AW232" s="103"/>
    </row>
    <row r="233" spans="1:49" ht="14.25" x14ac:dyDescent="0.2">
      <c r="A233" s="40" t="str">
        <f>StudentInfo[[#This Row],[Student Full Name]]</f>
        <v xml:space="preserve"> </v>
      </c>
      <c r="B233" s="27"/>
      <c r="C233" s="27"/>
      <c r="D233" s="27"/>
      <c r="E233" s="27"/>
      <c r="F233" s="27"/>
      <c r="G233" s="27"/>
      <c r="H233" s="101"/>
      <c r="I233" s="103"/>
      <c r="J233" s="28"/>
      <c r="K233" s="27"/>
      <c r="L233" s="27"/>
      <c r="M233" s="27"/>
      <c r="N233" s="27"/>
      <c r="O233" s="27"/>
      <c r="P233" s="27"/>
      <c r="Q233" s="103"/>
      <c r="R233" s="27"/>
      <c r="S233" s="27"/>
      <c r="T233" s="27"/>
      <c r="U233" s="27"/>
      <c r="V233" s="27"/>
      <c r="W233" s="27"/>
      <c r="X233" s="27"/>
      <c r="Y233" s="103"/>
      <c r="Z233" s="27"/>
      <c r="AA233" s="27"/>
      <c r="AB233" s="27"/>
      <c r="AC233" s="27"/>
      <c r="AD233" s="27"/>
      <c r="AE233" s="27"/>
      <c r="AF233" s="27"/>
      <c r="AG233" s="103"/>
      <c r="AH233" s="27"/>
      <c r="AI233" s="27"/>
      <c r="AJ233" s="27"/>
      <c r="AK233" s="27"/>
      <c r="AL233" s="27"/>
      <c r="AM233" s="27"/>
      <c r="AN233" s="27"/>
      <c r="AO233" s="103"/>
      <c r="AP233" s="27"/>
      <c r="AQ233" s="27"/>
      <c r="AR233" s="27"/>
      <c r="AS233" s="27"/>
      <c r="AT233" s="27"/>
      <c r="AU233" s="27"/>
      <c r="AV233" s="27"/>
      <c r="AW233" s="103"/>
    </row>
    <row r="234" spans="1:49" ht="14.25" x14ac:dyDescent="0.2">
      <c r="A234" s="40" t="str">
        <f>StudentInfo[[#This Row],[Student Full Name]]</f>
        <v xml:space="preserve"> </v>
      </c>
      <c r="B234" s="27"/>
      <c r="C234" s="27"/>
      <c r="D234" s="27"/>
      <c r="E234" s="27"/>
      <c r="F234" s="27"/>
      <c r="G234" s="27"/>
      <c r="H234" s="101"/>
      <c r="I234" s="103"/>
      <c r="J234" s="28"/>
      <c r="K234" s="27"/>
      <c r="L234" s="27"/>
      <c r="M234" s="27"/>
      <c r="N234" s="27"/>
      <c r="O234" s="27"/>
      <c r="P234" s="27"/>
      <c r="Q234" s="103"/>
      <c r="R234" s="27"/>
      <c r="S234" s="27"/>
      <c r="T234" s="27"/>
      <c r="U234" s="27"/>
      <c r="V234" s="27"/>
      <c r="W234" s="27"/>
      <c r="X234" s="27"/>
      <c r="Y234" s="103"/>
      <c r="Z234" s="27"/>
      <c r="AA234" s="27"/>
      <c r="AB234" s="27"/>
      <c r="AC234" s="27"/>
      <c r="AD234" s="27"/>
      <c r="AE234" s="27"/>
      <c r="AF234" s="27"/>
      <c r="AG234" s="103"/>
      <c r="AH234" s="27"/>
      <c r="AI234" s="27"/>
      <c r="AJ234" s="27"/>
      <c r="AK234" s="27"/>
      <c r="AL234" s="27"/>
      <c r="AM234" s="27"/>
      <c r="AN234" s="27"/>
      <c r="AO234" s="103"/>
      <c r="AP234" s="27"/>
      <c r="AQ234" s="27"/>
      <c r="AR234" s="27"/>
      <c r="AS234" s="27"/>
      <c r="AT234" s="27"/>
      <c r="AU234" s="27"/>
      <c r="AV234" s="27"/>
      <c r="AW234" s="103"/>
    </row>
    <row r="235" spans="1:49" ht="14.25" x14ac:dyDescent="0.2">
      <c r="A235" s="40" t="str">
        <f>StudentInfo[[#This Row],[Student Full Name]]</f>
        <v xml:space="preserve"> </v>
      </c>
      <c r="B235" s="27"/>
      <c r="C235" s="27"/>
      <c r="D235" s="27"/>
      <c r="E235" s="27"/>
      <c r="F235" s="27"/>
      <c r="G235" s="27"/>
      <c r="H235" s="101"/>
      <c r="I235" s="103"/>
      <c r="J235" s="28"/>
      <c r="K235" s="27"/>
      <c r="L235" s="27"/>
      <c r="M235" s="27"/>
      <c r="N235" s="27"/>
      <c r="O235" s="27"/>
      <c r="P235" s="27"/>
      <c r="Q235" s="103"/>
      <c r="R235" s="27"/>
      <c r="S235" s="27"/>
      <c r="T235" s="27"/>
      <c r="U235" s="27"/>
      <c r="V235" s="27"/>
      <c r="W235" s="27"/>
      <c r="X235" s="27"/>
      <c r="Y235" s="103"/>
      <c r="Z235" s="27"/>
      <c r="AA235" s="27"/>
      <c r="AB235" s="27"/>
      <c r="AC235" s="27"/>
      <c r="AD235" s="27"/>
      <c r="AE235" s="27"/>
      <c r="AF235" s="27"/>
      <c r="AG235" s="103"/>
      <c r="AH235" s="27"/>
      <c r="AI235" s="27"/>
      <c r="AJ235" s="27"/>
      <c r="AK235" s="27"/>
      <c r="AL235" s="27"/>
      <c r="AM235" s="27"/>
      <c r="AN235" s="27"/>
      <c r="AO235" s="103"/>
      <c r="AP235" s="27"/>
      <c r="AQ235" s="27"/>
      <c r="AR235" s="27"/>
      <c r="AS235" s="27"/>
      <c r="AT235" s="27"/>
      <c r="AU235" s="27"/>
      <c r="AV235" s="27"/>
      <c r="AW235" s="103"/>
    </row>
    <row r="236" spans="1:49" ht="14.25" x14ac:dyDescent="0.2">
      <c r="A236" s="40" t="str">
        <f>StudentInfo[[#This Row],[Student Full Name]]</f>
        <v xml:space="preserve"> </v>
      </c>
      <c r="B236" s="27"/>
      <c r="C236" s="27"/>
      <c r="D236" s="27"/>
      <c r="E236" s="27"/>
      <c r="F236" s="27"/>
      <c r="G236" s="27"/>
      <c r="H236" s="101"/>
      <c r="I236" s="103"/>
      <c r="J236" s="28"/>
      <c r="K236" s="27"/>
      <c r="L236" s="27"/>
      <c r="M236" s="27"/>
      <c r="N236" s="27"/>
      <c r="O236" s="27"/>
      <c r="P236" s="27"/>
      <c r="Q236" s="103"/>
      <c r="R236" s="27"/>
      <c r="S236" s="27"/>
      <c r="T236" s="27"/>
      <c r="U236" s="27"/>
      <c r="V236" s="27"/>
      <c r="W236" s="27"/>
      <c r="X236" s="27"/>
      <c r="Y236" s="103"/>
      <c r="Z236" s="27"/>
      <c r="AA236" s="27"/>
      <c r="AB236" s="27"/>
      <c r="AC236" s="27"/>
      <c r="AD236" s="27"/>
      <c r="AE236" s="27"/>
      <c r="AF236" s="27"/>
      <c r="AG236" s="103"/>
      <c r="AH236" s="27"/>
      <c r="AI236" s="27"/>
      <c r="AJ236" s="27"/>
      <c r="AK236" s="27"/>
      <c r="AL236" s="27"/>
      <c r="AM236" s="27"/>
      <c r="AN236" s="27"/>
      <c r="AO236" s="103"/>
      <c r="AP236" s="27"/>
      <c r="AQ236" s="27"/>
      <c r="AR236" s="27"/>
      <c r="AS236" s="27"/>
      <c r="AT236" s="27"/>
      <c r="AU236" s="27"/>
      <c r="AV236" s="27"/>
      <c r="AW236" s="103"/>
    </row>
    <row r="237" spans="1:49" ht="14.25" x14ac:dyDescent="0.2">
      <c r="A237" s="40" t="str">
        <f>StudentInfo[[#This Row],[Student Full Name]]</f>
        <v xml:space="preserve"> </v>
      </c>
      <c r="B237" s="27"/>
      <c r="C237" s="27"/>
      <c r="D237" s="27"/>
      <c r="E237" s="27"/>
      <c r="F237" s="27"/>
      <c r="G237" s="27"/>
      <c r="H237" s="101"/>
      <c r="I237" s="103"/>
      <c r="J237" s="28"/>
      <c r="K237" s="27"/>
      <c r="L237" s="27"/>
      <c r="M237" s="27"/>
      <c r="N237" s="27"/>
      <c r="O237" s="27"/>
      <c r="P237" s="27"/>
      <c r="Q237" s="103"/>
      <c r="R237" s="27"/>
      <c r="S237" s="27"/>
      <c r="T237" s="27"/>
      <c r="U237" s="27"/>
      <c r="V237" s="27"/>
      <c r="W237" s="27"/>
      <c r="X237" s="27"/>
      <c r="Y237" s="103"/>
      <c r="Z237" s="27"/>
      <c r="AA237" s="27"/>
      <c r="AB237" s="27"/>
      <c r="AC237" s="27"/>
      <c r="AD237" s="27"/>
      <c r="AE237" s="27"/>
      <c r="AF237" s="27"/>
      <c r="AG237" s="103"/>
      <c r="AH237" s="27"/>
      <c r="AI237" s="27"/>
      <c r="AJ237" s="27"/>
      <c r="AK237" s="27"/>
      <c r="AL237" s="27"/>
      <c r="AM237" s="27"/>
      <c r="AN237" s="27"/>
      <c r="AO237" s="103"/>
      <c r="AP237" s="27"/>
      <c r="AQ237" s="27"/>
      <c r="AR237" s="27"/>
      <c r="AS237" s="27"/>
      <c r="AT237" s="27"/>
      <c r="AU237" s="27"/>
      <c r="AV237" s="27"/>
      <c r="AW237" s="103"/>
    </row>
    <row r="238" spans="1:49" ht="14.25" x14ac:dyDescent="0.2">
      <c r="A238" s="40" t="str">
        <f>StudentInfo[[#This Row],[Student Full Name]]</f>
        <v xml:space="preserve"> </v>
      </c>
      <c r="B238" s="27"/>
      <c r="C238" s="27"/>
      <c r="D238" s="27"/>
      <c r="E238" s="27"/>
      <c r="F238" s="27"/>
      <c r="G238" s="27"/>
      <c r="H238" s="101"/>
      <c r="I238" s="103"/>
      <c r="J238" s="28"/>
      <c r="K238" s="27"/>
      <c r="L238" s="27"/>
      <c r="M238" s="27"/>
      <c r="N238" s="27"/>
      <c r="O238" s="27"/>
      <c r="P238" s="27"/>
      <c r="Q238" s="103"/>
      <c r="R238" s="27"/>
      <c r="S238" s="27"/>
      <c r="T238" s="27"/>
      <c r="U238" s="27"/>
      <c r="V238" s="27"/>
      <c r="W238" s="27"/>
      <c r="X238" s="27"/>
      <c r="Y238" s="103"/>
      <c r="Z238" s="27"/>
      <c r="AA238" s="27"/>
      <c r="AB238" s="27"/>
      <c r="AC238" s="27"/>
      <c r="AD238" s="27"/>
      <c r="AE238" s="27"/>
      <c r="AF238" s="27"/>
      <c r="AG238" s="103"/>
      <c r="AH238" s="27"/>
      <c r="AI238" s="27"/>
      <c r="AJ238" s="27"/>
      <c r="AK238" s="27"/>
      <c r="AL238" s="27"/>
      <c r="AM238" s="27"/>
      <c r="AN238" s="27"/>
      <c r="AO238" s="103"/>
      <c r="AP238" s="27"/>
      <c r="AQ238" s="27"/>
      <c r="AR238" s="27"/>
      <c r="AS238" s="27"/>
      <c r="AT238" s="27"/>
      <c r="AU238" s="27"/>
      <c r="AV238" s="27"/>
      <c r="AW238" s="103"/>
    </row>
    <row r="239" spans="1:49" ht="14.25" x14ac:dyDescent="0.2">
      <c r="A239" s="40" t="str">
        <f>StudentInfo[[#This Row],[Student Full Name]]</f>
        <v xml:space="preserve"> </v>
      </c>
      <c r="B239" s="27"/>
      <c r="C239" s="27"/>
      <c r="D239" s="27"/>
      <c r="E239" s="27"/>
      <c r="F239" s="27"/>
      <c r="G239" s="27"/>
      <c r="H239" s="101"/>
      <c r="I239" s="103"/>
      <c r="J239" s="28"/>
      <c r="K239" s="27"/>
      <c r="L239" s="27"/>
      <c r="M239" s="27"/>
      <c r="N239" s="27"/>
      <c r="O239" s="27"/>
      <c r="P239" s="27"/>
      <c r="Q239" s="103"/>
      <c r="R239" s="27"/>
      <c r="S239" s="27"/>
      <c r="T239" s="27"/>
      <c r="U239" s="27"/>
      <c r="V239" s="27"/>
      <c r="W239" s="27"/>
      <c r="X239" s="27"/>
      <c r="Y239" s="103"/>
      <c r="Z239" s="27"/>
      <c r="AA239" s="27"/>
      <c r="AB239" s="27"/>
      <c r="AC239" s="27"/>
      <c r="AD239" s="27"/>
      <c r="AE239" s="27"/>
      <c r="AF239" s="27"/>
      <c r="AG239" s="103"/>
      <c r="AH239" s="27"/>
      <c r="AI239" s="27"/>
      <c r="AJ239" s="27"/>
      <c r="AK239" s="27"/>
      <c r="AL239" s="27"/>
      <c r="AM239" s="27"/>
      <c r="AN239" s="27"/>
      <c r="AO239" s="103"/>
      <c r="AP239" s="27"/>
      <c r="AQ239" s="27"/>
      <c r="AR239" s="27"/>
      <c r="AS239" s="27"/>
      <c r="AT239" s="27"/>
      <c r="AU239" s="27"/>
      <c r="AV239" s="27"/>
      <c r="AW239" s="103"/>
    </row>
    <row r="240" spans="1:49" ht="14.25" x14ac:dyDescent="0.2">
      <c r="A240" s="40" t="str">
        <f>StudentInfo[[#This Row],[Student Full Name]]</f>
        <v xml:space="preserve"> </v>
      </c>
      <c r="B240" s="27"/>
      <c r="C240" s="27"/>
      <c r="D240" s="27"/>
      <c r="E240" s="27"/>
      <c r="F240" s="27"/>
      <c r="G240" s="27"/>
      <c r="H240" s="101"/>
      <c r="I240" s="103"/>
      <c r="J240" s="28"/>
      <c r="K240" s="27"/>
      <c r="L240" s="27"/>
      <c r="M240" s="27"/>
      <c r="N240" s="27"/>
      <c r="O240" s="27"/>
      <c r="P240" s="27"/>
      <c r="Q240" s="103"/>
      <c r="R240" s="27"/>
      <c r="S240" s="27"/>
      <c r="T240" s="27"/>
      <c r="U240" s="27"/>
      <c r="V240" s="27"/>
      <c r="W240" s="27"/>
      <c r="X240" s="27"/>
      <c r="Y240" s="103"/>
      <c r="Z240" s="27"/>
      <c r="AA240" s="27"/>
      <c r="AB240" s="27"/>
      <c r="AC240" s="27"/>
      <c r="AD240" s="27"/>
      <c r="AE240" s="27"/>
      <c r="AF240" s="27"/>
      <c r="AG240" s="103"/>
      <c r="AH240" s="27"/>
      <c r="AI240" s="27"/>
      <c r="AJ240" s="27"/>
      <c r="AK240" s="27"/>
      <c r="AL240" s="27"/>
      <c r="AM240" s="27"/>
      <c r="AN240" s="27"/>
      <c r="AO240" s="103"/>
      <c r="AP240" s="27"/>
      <c r="AQ240" s="27"/>
      <c r="AR240" s="27"/>
      <c r="AS240" s="27"/>
      <c r="AT240" s="27"/>
      <c r="AU240" s="27"/>
      <c r="AV240" s="27"/>
      <c r="AW240" s="103"/>
    </row>
    <row r="241" spans="1:49" ht="14.25" x14ac:dyDescent="0.2">
      <c r="A241" s="40" t="str">
        <f>StudentInfo[[#This Row],[Student Full Name]]</f>
        <v xml:space="preserve"> </v>
      </c>
      <c r="B241" s="27"/>
      <c r="C241" s="27"/>
      <c r="D241" s="27"/>
      <c r="E241" s="27"/>
      <c r="F241" s="27"/>
      <c r="G241" s="27"/>
      <c r="H241" s="101"/>
      <c r="I241" s="103"/>
      <c r="J241" s="28"/>
      <c r="K241" s="27"/>
      <c r="L241" s="27"/>
      <c r="M241" s="27"/>
      <c r="N241" s="27"/>
      <c r="O241" s="27"/>
      <c r="P241" s="27"/>
      <c r="Q241" s="103"/>
      <c r="R241" s="27"/>
      <c r="S241" s="27"/>
      <c r="T241" s="27"/>
      <c r="U241" s="27"/>
      <c r="V241" s="27"/>
      <c r="W241" s="27"/>
      <c r="X241" s="27"/>
      <c r="Y241" s="103"/>
      <c r="Z241" s="27"/>
      <c r="AA241" s="27"/>
      <c r="AB241" s="27"/>
      <c r="AC241" s="27"/>
      <c r="AD241" s="27"/>
      <c r="AE241" s="27"/>
      <c r="AF241" s="27"/>
      <c r="AG241" s="103"/>
      <c r="AH241" s="27"/>
      <c r="AI241" s="27"/>
      <c r="AJ241" s="27"/>
      <c r="AK241" s="27"/>
      <c r="AL241" s="27"/>
      <c r="AM241" s="27"/>
      <c r="AN241" s="27"/>
      <c r="AO241" s="103"/>
      <c r="AP241" s="27"/>
      <c r="AQ241" s="27"/>
      <c r="AR241" s="27"/>
      <c r="AS241" s="27"/>
      <c r="AT241" s="27"/>
      <c r="AU241" s="27"/>
      <c r="AV241" s="27"/>
      <c r="AW241" s="103"/>
    </row>
    <row r="242" spans="1:49" ht="14.25" x14ac:dyDescent="0.2">
      <c r="A242" s="40" t="str">
        <f>StudentInfo[[#This Row],[Student Full Name]]</f>
        <v xml:space="preserve"> </v>
      </c>
      <c r="B242" s="27"/>
      <c r="C242" s="27"/>
      <c r="D242" s="27"/>
      <c r="E242" s="27"/>
      <c r="F242" s="27"/>
      <c r="G242" s="27"/>
      <c r="H242" s="101"/>
      <c r="I242" s="103"/>
      <c r="J242" s="28"/>
      <c r="K242" s="27"/>
      <c r="L242" s="27"/>
      <c r="M242" s="27"/>
      <c r="N242" s="27"/>
      <c r="O242" s="27"/>
      <c r="P242" s="27"/>
      <c r="Q242" s="103"/>
      <c r="R242" s="27"/>
      <c r="S242" s="27"/>
      <c r="T242" s="27"/>
      <c r="U242" s="27"/>
      <c r="V242" s="27"/>
      <c r="W242" s="27"/>
      <c r="X242" s="27"/>
      <c r="Y242" s="103"/>
      <c r="Z242" s="27"/>
      <c r="AA242" s="27"/>
      <c r="AB242" s="27"/>
      <c r="AC242" s="27"/>
      <c r="AD242" s="27"/>
      <c r="AE242" s="27"/>
      <c r="AF242" s="27"/>
      <c r="AG242" s="103"/>
      <c r="AH242" s="27"/>
      <c r="AI242" s="27"/>
      <c r="AJ242" s="27"/>
      <c r="AK242" s="27"/>
      <c r="AL242" s="27"/>
      <c r="AM242" s="27"/>
      <c r="AN242" s="27"/>
      <c r="AO242" s="103"/>
      <c r="AP242" s="27"/>
      <c r="AQ242" s="27"/>
      <c r="AR242" s="27"/>
      <c r="AS242" s="27"/>
      <c r="AT242" s="27"/>
      <c r="AU242" s="27"/>
      <c r="AV242" s="27"/>
      <c r="AW242" s="103"/>
    </row>
    <row r="243" spans="1:49" ht="14.25" x14ac:dyDescent="0.2">
      <c r="A243" s="40" t="str">
        <f>StudentInfo[[#This Row],[Student Full Name]]</f>
        <v xml:space="preserve"> </v>
      </c>
      <c r="B243" s="27"/>
      <c r="C243" s="27"/>
      <c r="D243" s="27"/>
      <c r="E243" s="27"/>
      <c r="F243" s="27"/>
      <c r="G243" s="27"/>
      <c r="H243" s="101"/>
      <c r="I243" s="103"/>
      <c r="J243" s="28"/>
      <c r="K243" s="27"/>
      <c r="L243" s="27"/>
      <c r="M243" s="27"/>
      <c r="N243" s="27"/>
      <c r="O243" s="27"/>
      <c r="P243" s="27"/>
      <c r="Q243" s="103"/>
      <c r="R243" s="27"/>
      <c r="S243" s="27"/>
      <c r="T243" s="27"/>
      <c r="U243" s="27"/>
      <c r="V243" s="27"/>
      <c r="W243" s="27"/>
      <c r="X243" s="27"/>
      <c r="Y243" s="103"/>
      <c r="Z243" s="27"/>
      <c r="AA243" s="27"/>
      <c r="AB243" s="27"/>
      <c r="AC243" s="27"/>
      <c r="AD243" s="27"/>
      <c r="AE243" s="27"/>
      <c r="AF243" s="27"/>
      <c r="AG243" s="103"/>
      <c r="AH243" s="27"/>
      <c r="AI243" s="27"/>
      <c r="AJ243" s="27"/>
      <c r="AK243" s="27"/>
      <c r="AL243" s="27"/>
      <c r="AM243" s="27"/>
      <c r="AN243" s="27"/>
      <c r="AO243" s="103"/>
      <c r="AP243" s="27"/>
      <c r="AQ243" s="27"/>
      <c r="AR243" s="27"/>
      <c r="AS243" s="27"/>
      <c r="AT243" s="27"/>
      <c r="AU243" s="27"/>
      <c r="AV243" s="27"/>
      <c r="AW243" s="103"/>
    </row>
    <row r="244" spans="1:49" ht="14.25" x14ac:dyDescent="0.2">
      <c r="A244" s="40" t="str">
        <f>StudentInfo[[#This Row],[Student Full Name]]</f>
        <v xml:space="preserve"> </v>
      </c>
      <c r="B244" s="27"/>
      <c r="C244" s="27"/>
      <c r="D244" s="27"/>
      <c r="E244" s="27"/>
      <c r="F244" s="27"/>
      <c r="G244" s="27"/>
      <c r="H244" s="101"/>
      <c r="I244" s="103"/>
      <c r="J244" s="28"/>
      <c r="K244" s="27"/>
      <c r="L244" s="27"/>
      <c r="M244" s="27"/>
      <c r="N244" s="27"/>
      <c r="O244" s="27"/>
      <c r="P244" s="27"/>
      <c r="Q244" s="103"/>
      <c r="R244" s="27"/>
      <c r="S244" s="27"/>
      <c r="T244" s="27"/>
      <c r="U244" s="27"/>
      <c r="V244" s="27"/>
      <c r="W244" s="27"/>
      <c r="X244" s="27"/>
      <c r="Y244" s="103"/>
      <c r="Z244" s="27"/>
      <c r="AA244" s="27"/>
      <c r="AB244" s="27"/>
      <c r="AC244" s="27"/>
      <c r="AD244" s="27"/>
      <c r="AE244" s="27"/>
      <c r="AF244" s="27"/>
      <c r="AG244" s="103"/>
      <c r="AH244" s="27"/>
      <c r="AI244" s="27"/>
      <c r="AJ244" s="27"/>
      <c r="AK244" s="27"/>
      <c r="AL244" s="27"/>
      <c r="AM244" s="27"/>
      <c r="AN244" s="27"/>
      <c r="AO244" s="103"/>
      <c r="AP244" s="27"/>
      <c r="AQ244" s="27"/>
      <c r="AR244" s="27"/>
      <c r="AS244" s="27"/>
      <c r="AT244" s="27"/>
      <c r="AU244" s="27"/>
      <c r="AV244" s="27"/>
      <c r="AW244" s="103"/>
    </row>
    <row r="245" spans="1:49" ht="14.25" x14ac:dyDescent="0.2">
      <c r="A245" s="40" t="str">
        <f>StudentInfo[[#This Row],[Student Full Name]]</f>
        <v xml:space="preserve"> </v>
      </c>
      <c r="B245" s="27"/>
      <c r="C245" s="27"/>
      <c r="D245" s="27"/>
      <c r="E245" s="27"/>
      <c r="F245" s="27"/>
      <c r="G245" s="27"/>
      <c r="H245" s="101"/>
      <c r="I245" s="103"/>
      <c r="J245" s="28"/>
      <c r="K245" s="27"/>
      <c r="L245" s="27"/>
      <c r="M245" s="27"/>
      <c r="N245" s="27"/>
      <c r="O245" s="27"/>
      <c r="P245" s="27"/>
      <c r="Q245" s="103"/>
      <c r="R245" s="27"/>
      <c r="S245" s="27"/>
      <c r="T245" s="27"/>
      <c r="U245" s="27"/>
      <c r="V245" s="27"/>
      <c r="W245" s="27"/>
      <c r="X245" s="27"/>
      <c r="Y245" s="103"/>
      <c r="Z245" s="27"/>
      <c r="AA245" s="27"/>
      <c r="AB245" s="27"/>
      <c r="AC245" s="27"/>
      <c r="AD245" s="27"/>
      <c r="AE245" s="27"/>
      <c r="AF245" s="27"/>
      <c r="AG245" s="103"/>
      <c r="AH245" s="27"/>
      <c r="AI245" s="27"/>
      <c r="AJ245" s="27"/>
      <c r="AK245" s="27"/>
      <c r="AL245" s="27"/>
      <c r="AM245" s="27"/>
      <c r="AN245" s="27"/>
      <c r="AO245" s="103"/>
      <c r="AP245" s="27"/>
      <c r="AQ245" s="27"/>
      <c r="AR245" s="27"/>
      <c r="AS245" s="27"/>
      <c r="AT245" s="27"/>
      <c r="AU245" s="27"/>
      <c r="AV245" s="27"/>
      <c r="AW245" s="103"/>
    </row>
    <row r="246" spans="1:49" ht="14.25" x14ac:dyDescent="0.2">
      <c r="A246" s="40" t="str">
        <f>StudentInfo[[#This Row],[Student Full Name]]</f>
        <v xml:space="preserve"> </v>
      </c>
      <c r="B246" s="27"/>
      <c r="C246" s="27"/>
      <c r="D246" s="27"/>
      <c r="E246" s="27"/>
      <c r="F246" s="27"/>
      <c r="G246" s="27"/>
      <c r="H246" s="101"/>
      <c r="I246" s="103"/>
      <c r="J246" s="28"/>
      <c r="K246" s="27"/>
      <c r="L246" s="27"/>
      <c r="M246" s="27"/>
      <c r="N246" s="27"/>
      <c r="O246" s="27"/>
      <c r="P246" s="27"/>
      <c r="Q246" s="103"/>
      <c r="R246" s="27"/>
      <c r="S246" s="27"/>
      <c r="T246" s="27"/>
      <c r="U246" s="27"/>
      <c r="V246" s="27"/>
      <c r="W246" s="27"/>
      <c r="X246" s="27"/>
      <c r="Y246" s="103"/>
      <c r="Z246" s="27"/>
      <c r="AA246" s="27"/>
      <c r="AB246" s="27"/>
      <c r="AC246" s="27"/>
      <c r="AD246" s="27"/>
      <c r="AE246" s="27"/>
      <c r="AF246" s="27"/>
      <c r="AG246" s="103"/>
      <c r="AH246" s="27"/>
      <c r="AI246" s="27"/>
      <c r="AJ246" s="27"/>
      <c r="AK246" s="27"/>
      <c r="AL246" s="27"/>
      <c r="AM246" s="27"/>
      <c r="AN246" s="27"/>
      <c r="AO246" s="103"/>
      <c r="AP246" s="27"/>
      <c r="AQ246" s="27"/>
      <c r="AR246" s="27"/>
      <c r="AS246" s="27"/>
      <c r="AT246" s="27"/>
      <c r="AU246" s="27"/>
      <c r="AV246" s="27"/>
      <c r="AW246" s="103"/>
    </row>
    <row r="247" spans="1:49" ht="14.25" x14ac:dyDescent="0.2">
      <c r="A247" s="40" t="str">
        <f>StudentInfo[[#This Row],[Student Full Name]]</f>
        <v xml:space="preserve"> </v>
      </c>
      <c r="B247" s="27"/>
      <c r="C247" s="27"/>
      <c r="D247" s="27"/>
      <c r="E247" s="27"/>
      <c r="F247" s="27"/>
      <c r="G247" s="27"/>
      <c r="H247" s="101"/>
      <c r="I247" s="103"/>
      <c r="J247" s="28"/>
      <c r="K247" s="27"/>
      <c r="L247" s="27"/>
      <c r="M247" s="27"/>
      <c r="N247" s="27"/>
      <c r="O247" s="27"/>
      <c r="P247" s="27"/>
      <c r="Q247" s="103"/>
      <c r="R247" s="27"/>
      <c r="S247" s="27"/>
      <c r="T247" s="27"/>
      <c r="U247" s="27"/>
      <c r="V247" s="27"/>
      <c r="W247" s="27"/>
      <c r="X247" s="27"/>
      <c r="Y247" s="103"/>
      <c r="Z247" s="27"/>
      <c r="AA247" s="27"/>
      <c r="AB247" s="27"/>
      <c r="AC247" s="27"/>
      <c r="AD247" s="27"/>
      <c r="AE247" s="27"/>
      <c r="AF247" s="27"/>
      <c r="AG247" s="103"/>
      <c r="AH247" s="27"/>
      <c r="AI247" s="27"/>
      <c r="AJ247" s="27"/>
      <c r="AK247" s="27"/>
      <c r="AL247" s="27"/>
      <c r="AM247" s="27"/>
      <c r="AN247" s="27"/>
      <c r="AO247" s="103"/>
      <c r="AP247" s="27"/>
      <c r="AQ247" s="27"/>
      <c r="AR247" s="27"/>
      <c r="AS247" s="27"/>
      <c r="AT247" s="27"/>
      <c r="AU247" s="27"/>
      <c r="AV247" s="27"/>
      <c r="AW247" s="103"/>
    </row>
    <row r="248" spans="1:49" ht="14.25" x14ac:dyDescent="0.2">
      <c r="A248" s="40" t="str">
        <f>StudentInfo[[#This Row],[Student Full Name]]</f>
        <v xml:space="preserve"> </v>
      </c>
      <c r="B248" s="27"/>
      <c r="C248" s="27"/>
      <c r="D248" s="27"/>
      <c r="E248" s="27"/>
      <c r="F248" s="27"/>
      <c r="G248" s="27"/>
      <c r="H248" s="101"/>
      <c r="I248" s="103"/>
      <c r="J248" s="28"/>
      <c r="K248" s="27"/>
      <c r="L248" s="27"/>
      <c r="M248" s="27"/>
      <c r="N248" s="27"/>
      <c r="O248" s="27"/>
      <c r="P248" s="27"/>
      <c r="Q248" s="103"/>
      <c r="R248" s="27"/>
      <c r="S248" s="27"/>
      <c r="T248" s="27"/>
      <c r="U248" s="27"/>
      <c r="V248" s="27"/>
      <c r="W248" s="27"/>
      <c r="X248" s="27"/>
      <c r="Y248" s="103"/>
      <c r="Z248" s="27"/>
      <c r="AA248" s="27"/>
      <c r="AB248" s="27"/>
      <c r="AC248" s="27"/>
      <c r="AD248" s="27"/>
      <c r="AE248" s="27"/>
      <c r="AF248" s="27"/>
      <c r="AG248" s="103"/>
      <c r="AH248" s="27"/>
      <c r="AI248" s="27"/>
      <c r="AJ248" s="27"/>
      <c r="AK248" s="27"/>
      <c r="AL248" s="27"/>
      <c r="AM248" s="27"/>
      <c r="AN248" s="27"/>
      <c r="AO248" s="103"/>
      <c r="AP248" s="27"/>
      <c r="AQ248" s="27"/>
      <c r="AR248" s="27"/>
      <c r="AS248" s="27"/>
      <c r="AT248" s="27"/>
      <c r="AU248" s="27"/>
      <c r="AV248" s="27"/>
      <c r="AW248" s="103"/>
    </row>
    <row r="249" spans="1:49" ht="14.25" x14ac:dyDescent="0.2">
      <c r="A249" s="40" t="str">
        <f>StudentInfo[[#This Row],[Student Full Name]]</f>
        <v xml:space="preserve"> </v>
      </c>
      <c r="B249" s="27"/>
      <c r="C249" s="27"/>
      <c r="D249" s="27"/>
      <c r="E249" s="27"/>
      <c r="F249" s="27"/>
      <c r="G249" s="27"/>
      <c r="H249" s="101"/>
      <c r="I249" s="103"/>
      <c r="J249" s="28"/>
      <c r="K249" s="27"/>
      <c r="L249" s="27"/>
      <c r="M249" s="27"/>
      <c r="N249" s="27"/>
      <c r="O249" s="27"/>
      <c r="P249" s="27"/>
      <c r="Q249" s="103"/>
      <c r="R249" s="27"/>
      <c r="S249" s="27"/>
      <c r="T249" s="27"/>
      <c r="U249" s="27"/>
      <c r="V249" s="27"/>
      <c r="W249" s="27"/>
      <c r="X249" s="27"/>
      <c r="Y249" s="103"/>
      <c r="Z249" s="27"/>
      <c r="AA249" s="27"/>
      <c r="AB249" s="27"/>
      <c r="AC249" s="27"/>
      <c r="AD249" s="27"/>
      <c r="AE249" s="27"/>
      <c r="AF249" s="27"/>
      <c r="AG249" s="103"/>
      <c r="AH249" s="27"/>
      <c r="AI249" s="27"/>
      <c r="AJ249" s="27"/>
      <c r="AK249" s="27"/>
      <c r="AL249" s="27"/>
      <c r="AM249" s="27"/>
      <c r="AN249" s="27"/>
      <c r="AO249" s="103"/>
      <c r="AP249" s="27"/>
      <c r="AQ249" s="27"/>
      <c r="AR249" s="27"/>
      <c r="AS249" s="27"/>
      <c r="AT249" s="27"/>
      <c r="AU249" s="27"/>
      <c r="AV249" s="27"/>
      <c r="AW249" s="103"/>
    </row>
    <row r="250" spans="1:49" ht="14.25" x14ac:dyDescent="0.2">
      <c r="A250" s="40" t="str">
        <f>StudentInfo[[#This Row],[Student Full Name]]</f>
        <v xml:space="preserve"> </v>
      </c>
      <c r="B250" s="27"/>
      <c r="C250" s="27"/>
      <c r="D250" s="27"/>
      <c r="E250" s="27"/>
      <c r="F250" s="27"/>
      <c r="G250" s="27"/>
      <c r="H250" s="101"/>
      <c r="I250" s="103"/>
      <c r="J250" s="28"/>
      <c r="K250" s="27"/>
      <c r="L250" s="27"/>
      <c r="M250" s="27"/>
      <c r="N250" s="27"/>
      <c r="O250" s="27"/>
      <c r="P250" s="27"/>
      <c r="Q250" s="103"/>
      <c r="R250" s="27"/>
      <c r="S250" s="27"/>
      <c r="T250" s="27"/>
      <c r="U250" s="27"/>
      <c r="V250" s="27"/>
      <c r="W250" s="27"/>
      <c r="X250" s="27"/>
      <c r="Y250" s="103"/>
      <c r="Z250" s="27"/>
      <c r="AA250" s="27"/>
      <c r="AB250" s="27"/>
      <c r="AC250" s="27"/>
      <c r="AD250" s="27"/>
      <c r="AE250" s="27"/>
      <c r="AF250" s="27"/>
      <c r="AG250" s="103"/>
      <c r="AH250" s="27"/>
      <c r="AI250" s="27"/>
      <c r="AJ250" s="27"/>
      <c r="AK250" s="27"/>
      <c r="AL250" s="27"/>
      <c r="AM250" s="27"/>
      <c r="AN250" s="27"/>
      <c r="AO250" s="103"/>
      <c r="AP250" s="27"/>
      <c r="AQ250" s="27"/>
      <c r="AR250" s="27"/>
      <c r="AS250" s="27"/>
      <c r="AT250" s="27"/>
      <c r="AU250" s="27"/>
      <c r="AV250" s="27"/>
      <c r="AW250" s="103"/>
    </row>
    <row r="251" spans="1:49" ht="14.25" x14ac:dyDescent="0.2">
      <c r="A251" s="40" t="str">
        <f>StudentInfo[[#This Row],[Student Full Name]]</f>
        <v xml:space="preserve"> </v>
      </c>
      <c r="B251" s="27"/>
      <c r="C251" s="27"/>
      <c r="D251" s="27"/>
      <c r="E251" s="27"/>
      <c r="F251" s="27"/>
      <c r="G251" s="27"/>
      <c r="H251" s="101"/>
      <c r="I251" s="103"/>
      <c r="J251" s="28"/>
      <c r="K251" s="27"/>
      <c r="L251" s="27"/>
      <c r="M251" s="27"/>
      <c r="N251" s="27"/>
      <c r="O251" s="27"/>
      <c r="P251" s="27"/>
      <c r="Q251" s="103"/>
      <c r="R251" s="27"/>
      <c r="S251" s="27"/>
      <c r="T251" s="27"/>
      <c r="U251" s="27"/>
      <c r="V251" s="27"/>
      <c r="W251" s="27"/>
      <c r="X251" s="27"/>
      <c r="Y251" s="103"/>
      <c r="Z251" s="27"/>
      <c r="AA251" s="27"/>
      <c r="AB251" s="27"/>
      <c r="AC251" s="27"/>
      <c r="AD251" s="27"/>
      <c r="AE251" s="27"/>
      <c r="AF251" s="27"/>
      <c r="AG251" s="103"/>
      <c r="AH251" s="27"/>
      <c r="AI251" s="27"/>
      <c r="AJ251" s="27"/>
      <c r="AK251" s="27"/>
      <c r="AL251" s="27"/>
      <c r="AM251" s="27"/>
      <c r="AN251" s="27"/>
      <c r="AO251" s="103"/>
      <c r="AP251" s="27"/>
      <c r="AQ251" s="27"/>
      <c r="AR251" s="27"/>
      <c r="AS251" s="27"/>
      <c r="AT251" s="27"/>
      <c r="AU251" s="27"/>
      <c r="AV251" s="27"/>
      <c r="AW251" s="103"/>
    </row>
    <row r="252" spans="1:49" ht="14.25" x14ac:dyDescent="0.2">
      <c r="A252" s="40" t="str">
        <f>StudentInfo[[#This Row],[Student Full Name]]</f>
        <v xml:space="preserve"> </v>
      </c>
      <c r="B252" s="27"/>
      <c r="C252" s="27"/>
      <c r="D252" s="27"/>
      <c r="E252" s="27"/>
      <c r="F252" s="27"/>
      <c r="G252" s="27"/>
      <c r="H252" s="101"/>
      <c r="I252" s="103"/>
      <c r="J252" s="28"/>
      <c r="K252" s="27"/>
      <c r="L252" s="27"/>
      <c r="M252" s="27"/>
      <c r="N252" s="27"/>
      <c r="O252" s="27"/>
      <c r="P252" s="27"/>
      <c r="Q252" s="103"/>
      <c r="R252" s="27"/>
      <c r="S252" s="27"/>
      <c r="T252" s="27"/>
      <c r="U252" s="27"/>
      <c r="V252" s="27"/>
      <c r="W252" s="27"/>
      <c r="X252" s="27"/>
      <c r="Y252" s="103"/>
      <c r="Z252" s="27"/>
      <c r="AA252" s="27"/>
      <c r="AB252" s="27"/>
      <c r="AC252" s="27"/>
      <c r="AD252" s="27"/>
      <c r="AE252" s="27"/>
      <c r="AF252" s="27"/>
      <c r="AG252" s="103"/>
      <c r="AH252" s="27"/>
      <c r="AI252" s="27"/>
      <c r="AJ252" s="27"/>
      <c r="AK252" s="27"/>
      <c r="AL252" s="27"/>
      <c r="AM252" s="27"/>
      <c r="AN252" s="27"/>
      <c r="AO252" s="103"/>
      <c r="AP252" s="27"/>
      <c r="AQ252" s="27"/>
      <c r="AR252" s="27"/>
      <c r="AS252" s="27"/>
      <c r="AT252" s="27"/>
      <c r="AU252" s="27"/>
      <c r="AV252" s="27"/>
      <c r="AW252" s="103"/>
    </row>
    <row r="253" spans="1:49" ht="14.25" x14ac:dyDescent="0.2">
      <c r="A253" s="40" t="str">
        <f>StudentInfo[[#This Row],[Student Full Name]]</f>
        <v xml:space="preserve"> </v>
      </c>
      <c r="B253" s="27"/>
      <c r="C253" s="27"/>
      <c r="D253" s="27"/>
      <c r="E253" s="27"/>
      <c r="F253" s="27"/>
      <c r="G253" s="27"/>
      <c r="H253" s="101"/>
      <c r="I253" s="103"/>
      <c r="J253" s="28"/>
      <c r="K253" s="27"/>
      <c r="L253" s="27"/>
      <c r="M253" s="27"/>
      <c r="N253" s="27"/>
      <c r="O253" s="27"/>
      <c r="P253" s="27"/>
      <c r="Q253" s="103"/>
      <c r="R253" s="27"/>
      <c r="S253" s="27"/>
      <c r="T253" s="27"/>
      <c r="U253" s="27"/>
      <c r="V253" s="27"/>
      <c r="W253" s="27"/>
      <c r="X253" s="27"/>
      <c r="Y253" s="103"/>
      <c r="Z253" s="27"/>
      <c r="AA253" s="27"/>
      <c r="AB253" s="27"/>
      <c r="AC253" s="27"/>
      <c r="AD253" s="27"/>
      <c r="AE253" s="27"/>
      <c r="AF253" s="27"/>
      <c r="AG253" s="103"/>
      <c r="AH253" s="27"/>
      <c r="AI253" s="27"/>
      <c r="AJ253" s="27"/>
      <c r="AK253" s="27"/>
      <c r="AL253" s="27"/>
      <c r="AM253" s="27"/>
      <c r="AN253" s="27"/>
      <c r="AO253" s="103"/>
      <c r="AP253" s="27"/>
      <c r="AQ253" s="27"/>
      <c r="AR253" s="27"/>
      <c r="AS253" s="27"/>
      <c r="AT253" s="27"/>
      <c r="AU253" s="27"/>
      <c r="AV253" s="27"/>
      <c r="AW253" s="103"/>
    </row>
    <row r="254" spans="1:49" ht="14.25" x14ac:dyDescent="0.2">
      <c r="A254" s="40" t="str">
        <f>StudentInfo[[#This Row],[Student Full Name]]</f>
        <v xml:space="preserve"> </v>
      </c>
      <c r="B254" s="27"/>
      <c r="C254" s="27"/>
      <c r="D254" s="27"/>
      <c r="E254" s="27"/>
      <c r="F254" s="27"/>
      <c r="G254" s="27"/>
      <c r="H254" s="101"/>
      <c r="I254" s="103"/>
      <c r="J254" s="28"/>
      <c r="K254" s="27"/>
      <c r="L254" s="27"/>
      <c r="M254" s="27"/>
      <c r="N254" s="27"/>
      <c r="O254" s="27"/>
      <c r="P254" s="27"/>
      <c r="Q254" s="103"/>
      <c r="R254" s="27"/>
      <c r="S254" s="27"/>
      <c r="T254" s="27"/>
      <c r="U254" s="27"/>
      <c r="V254" s="27"/>
      <c r="W254" s="27"/>
      <c r="X254" s="27"/>
      <c r="Y254" s="103"/>
      <c r="Z254" s="27"/>
      <c r="AA254" s="27"/>
      <c r="AB254" s="27"/>
      <c r="AC254" s="27"/>
      <c r="AD254" s="27"/>
      <c r="AE254" s="27"/>
      <c r="AF254" s="27"/>
      <c r="AG254" s="103"/>
      <c r="AH254" s="27"/>
      <c r="AI254" s="27"/>
      <c r="AJ254" s="27"/>
      <c r="AK254" s="27"/>
      <c r="AL254" s="27"/>
      <c r="AM254" s="27"/>
      <c r="AN254" s="27"/>
      <c r="AO254" s="103"/>
      <c r="AP254" s="27"/>
      <c r="AQ254" s="27"/>
      <c r="AR254" s="27"/>
      <c r="AS254" s="27"/>
      <c r="AT254" s="27"/>
      <c r="AU254" s="27"/>
      <c r="AV254" s="27"/>
      <c r="AW254" s="103"/>
    </row>
    <row r="255" spans="1:49" ht="14.25" x14ac:dyDescent="0.2">
      <c r="A255" s="40" t="str">
        <f>StudentInfo[[#This Row],[Student Full Name]]</f>
        <v xml:space="preserve"> </v>
      </c>
      <c r="B255" s="27"/>
      <c r="C255" s="27"/>
      <c r="D255" s="27"/>
      <c r="E255" s="27"/>
      <c r="F255" s="27"/>
      <c r="G255" s="27"/>
      <c r="H255" s="101"/>
      <c r="I255" s="103"/>
      <c r="J255" s="28"/>
      <c r="K255" s="27"/>
      <c r="L255" s="27"/>
      <c r="M255" s="27"/>
      <c r="N255" s="27"/>
      <c r="O255" s="27"/>
      <c r="P255" s="27"/>
      <c r="Q255" s="103"/>
      <c r="R255" s="27"/>
      <c r="S255" s="27"/>
      <c r="T255" s="27"/>
      <c r="U255" s="27"/>
      <c r="V255" s="27"/>
      <c r="W255" s="27"/>
      <c r="X255" s="27"/>
      <c r="Y255" s="103"/>
      <c r="Z255" s="27"/>
      <c r="AA255" s="27"/>
      <c r="AB255" s="27"/>
      <c r="AC255" s="27"/>
      <c r="AD255" s="27"/>
      <c r="AE255" s="27"/>
      <c r="AF255" s="27"/>
      <c r="AG255" s="103"/>
      <c r="AH255" s="27"/>
      <c r="AI255" s="27"/>
      <c r="AJ255" s="27"/>
      <c r="AK255" s="27"/>
      <c r="AL255" s="27"/>
      <c r="AM255" s="27"/>
      <c r="AN255" s="27"/>
      <c r="AO255" s="103"/>
      <c r="AP255" s="27"/>
      <c r="AQ255" s="27"/>
      <c r="AR255" s="27"/>
      <c r="AS255" s="27"/>
      <c r="AT255" s="27"/>
      <c r="AU255" s="27"/>
      <c r="AV255" s="27"/>
      <c r="AW255" s="103"/>
    </row>
    <row r="256" spans="1:49" ht="14.25" x14ac:dyDescent="0.2">
      <c r="A256" s="40" t="str">
        <f>StudentInfo[[#This Row],[Student Full Name]]</f>
        <v xml:space="preserve"> </v>
      </c>
      <c r="B256" s="27"/>
      <c r="C256" s="27"/>
      <c r="D256" s="27"/>
      <c r="E256" s="27"/>
      <c r="F256" s="27"/>
      <c r="G256" s="27"/>
      <c r="H256" s="101"/>
      <c r="I256" s="103"/>
      <c r="J256" s="28"/>
      <c r="K256" s="27"/>
      <c r="L256" s="27"/>
      <c r="M256" s="27"/>
      <c r="N256" s="27"/>
      <c r="O256" s="27"/>
      <c r="P256" s="27"/>
      <c r="Q256" s="103"/>
      <c r="R256" s="27"/>
      <c r="S256" s="27"/>
      <c r="T256" s="27"/>
      <c r="U256" s="27"/>
      <c r="V256" s="27"/>
      <c r="W256" s="27"/>
      <c r="X256" s="27"/>
      <c r="Y256" s="103"/>
      <c r="Z256" s="27"/>
      <c r="AA256" s="27"/>
      <c r="AB256" s="27"/>
      <c r="AC256" s="27"/>
      <c r="AD256" s="27"/>
      <c r="AE256" s="27"/>
      <c r="AF256" s="27"/>
      <c r="AG256" s="103"/>
      <c r="AH256" s="27"/>
      <c r="AI256" s="27"/>
      <c r="AJ256" s="27"/>
      <c r="AK256" s="27"/>
      <c r="AL256" s="27"/>
      <c r="AM256" s="27"/>
      <c r="AN256" s="27"/>
      <c r="AO256" s="103"/>
      <c r="AP256" s="27"/>
      <c r="AQ256" s="27"/>
      <c r="AR256" s="27"/>
      <c r="AS256" s="27"/>
      <c r="AT256" s="27"/>
      <c r="AU256" s="27"/>
      <c r="AV256" s="27"/>
      <c r="AW256" s="103"/>
    </row>
    <row r="257" spans="1:49" ht="14.25" x14ac:dyDescent="0.2">
      <c r="A257" s="40" t="str">
        <f>StudentInfo[[#This Row],[Student Full Name]]</f>
        <v xml:space="preserve"> </v>
      </c>
      <c r="B257" s="27"/>
      <c r="C257" s="27"/>
      <c r="D257" s="27"/>
      <c r="E257" s="27"/>
      <c r="F257" s="27"/>
      <c r="G257" s="27"/>
      <c r="H257" s="101"/>
      <c r="I257" s="103"/>
      <c r="J257" s="28"/>
      <c r="K257" s="27"/>
      <c r="L257" s="27"/>
      <c r="M257" s="27"/>
      <c r="N257" s="27"/>
      <c r="O257" s="27"/>
      <c r="P257" s="27"/>
      <c r="Q257" s="103"/>
      <c r="R257" s="27"/>
      <c r="S257" s="27"/>
      <c r="T257" s="27"/>
      <c r="U257" s="27"/>
      <c r="V257" s="27"/>
      <c r="W257" s="27"/>
      <c r="X257" s="27"/>
      <c r="Y257" s="103"/>
      <c r="Z257" s="27"/>
      <c r="AA257" s="27"/>
      <c r="AB257" s="27"/>
      <c r="AC257" s="27"/>
      <c r="AD257" s="27"/>
      <c r="AE257" s="27"/>
      <c r="AF257" s="27"/>
      <c r="AG257" s="103"/>
      <c r="AH257" s="27"/>
      <c r="AI257" s="27"/>
      <c r="AJ257" s="27"/>
      <c r="AK257" s="27"/>
      <c r="AL257" s="27"/>
      <c r="AM257" s="27"/>
      <c r="AN257" s="27"/>
      <c r="AO257" s="103"/>
      <c r="AP257" s="27"/>
      <c r="AQ257" s="27"/>
      <c r="AR257" s="27"/>
      <c r="AS257" s="27"/>
      <c r="AT257" s="27"/>
      <c r="AU257" s="27"/>
      <c r="AV257" s="27"/>
      <c r="AW257" s="103"/>
    </row>
    <row r="258" spans="1:49" ht="14.25" x14ac:dyDescent="0.2">
      <c r="A258" s="40" t="str">
        <f>StudentInfo[[#This Row],[Student Full Name]]</f>
        <v xml:space="preserve"> </v>
      </c>
      <c r="B258" s="27"/>
      <c r="C258" s="27"/>
      <c r="D258" s="27"/>
      <c r="E258" s="27"/>
      <c r="F258" s="27"/>
      <c r="G258" s="27"/>
      <c r="H258" s="101"/>
      <c r="I258" s="103"/>
      <c r="J258" s="28"/>
      <c r="K258" s="27"/>
      <c r="L258" s="27"/>
      <c r="M258" s="27"/>
      <c r="N258" s="27"/>
      <c r="O258" s="27"/>
      <c r="P258" s="27"/>
      <c r="Q258" s="103"/>
      <c r="R258" s="27"/>
      <c r="S258" s="27"/>
      <c r="T258" s="27"/>
      <c r="U258" s="27"/>
      <c r="V258" s="27"/>
      <c r="W258" s="27"/>
      <c r="X258" s="27"/>
      <c r="Y258" s="103"/>
      <c r="Z258" s="27"/>
      <c r="AA258" s="27"/>
      <c r="AB258" s="27"/>
      <c r="AC258" s="27"/>
      <c r="AD258" s="27"/>
      <c r="AE258" s="27"/>
      <c r="AF258" s="27"/>
      <c r="AG258" s="103"/>
      <c r="AH258" s="27"/>
      <c r="AI258" s="27"/>
      <c r="AJ258" s="27"/>
      <c r="AK258" s="27"/>
      <c r="AL258" s="27"/>
      <c r="AM258" s="27"/>
      <c r="AN258" s="27"/>
      <c r="AO258" s="103"/>
      <c r="AP258" s="27"/>
      <c r="AQ258" s="27"/>
      <c r="AR258" s="27"/>
      <c r="AS258" s="27"/>
      <c r="AT258" s="27"/>
      <c r="AU258" s="27"/>
      <c r="AV258" s="27"/>
      <c r="AW258" s="103"/>
    </row>
    <row r="259" spans="1:49" ht="14.25" x14ac:dyDescent="0.2">
      <c r="A259" s="40" t="str">
        <f>StudentInfo[[#This Row],[Student Full Name]]</f>
        <v xml:space="preserve"> </v>
      </c>
      <c r="B259" s="27"/>
      <c r="C259" s="27"/>
      <c r="D259" s="27"/>
      <c r="E259" s="27"/>
      <c r="F259" s="27"/>
      <c r="G259" s="27"/>
      <c r="H259" s="101"/>
      <c r="I259" s="103"/>
      <c r="J259" s="28"/>
      <c r="K259" s="27"/>
      <c r="L259" s="27"/>
      <c r="M259" s="27"/>
      <c r="N259" s="27"/>
      <c r="O259" s="27"/>
      <c r="P259" s="27"/>
      <c r="Q259" s="103"/>
      <c r="R259" s="27"/>
      <c r="S259" s="27"/>
      <c r="T259" s="27"/>
      <c r="U259" s="27"/>
      <c r="V259" s="27"/>
      <c r="W259" s="27"/>
      <c r="X259" s="27"/>
      <c r="Y259" s="103"/>
      <c r="Z259" s="27"/>
      <c r="AA259" s="27"/>
      <c r="AB259" s="27"/>
      <c r="AC259" s="27"/>
      <c r="AD259" s="27"/>
      <c r="AE259" s="27"/>
      <c r="AF259" s="27"/>
      <c r="AG259" s="103"/>
      <c r="AH259" s="27"/>
      <c r="AI259" s="27"/>
      <c r="AJ259" s="27"/>
      <c r="AK259" s="27"/>
      <c r="AL259" s="27"/>
      <c r="AM259" s="27"/>
      <c r="AN259" s="27"/>
      <c r="AO259" s="103"/>
      <c r="AP259" s="27"/>
      <c r="AQ259" s="27"/>
      <c r="AR259" s="27"/>
      <c r="AS259" s="27"/>
      <c r="AT259" s="27"/>
      <c r="AU259" s="27"/>
      <c r="AV259" s="27"/>
      <c r="AW259" s="103"/>
    </row>
    <row r="260" spans="1:49" ht="14.25" x14ac:dyDescent="0.2">
      <c r="A260" s="40" t="str">
        <f>StudentInfo[[#This Row],[Student Full Name]]</f>
        <v xml:space="preserve"> </v>
      </c>
      <c r="B260" s="27"/>
      <c r="C260" s="27"/>
      <c r="D260" s="27"/>
      <c r="E260" s="27"/>
      <c r="F260" s="27"/>
      <c r="G260" s="27"/>
      <c r="H260" s="101"/>
      <c r="I260" s="103"/>
      <c r="J260" s="28"/>
      <c r="K260" s="27"/>
      <c r="L260" s="27"/>
      <c r="M260" s="27"/>
      <c r="N260" s="27"/>
      <c r="O260" s="27"/>
      <c r="P260" s="27"/>
      <c r="Q260" s="103"/>
      <c r="R260" s="27"/>
      <c r="S260" s="27"/>
      <c r="T260" s="27"/>
      <c r="U260" s="27"/>
      <c r="V260" s="27"/>
      <c r="W260" s="27"/>
      <c r="X260" s="27"/>
      <c r="Y260" s="103"/>
      <c r="Z260" s="27"/>
      <c r="AA260" s="27"/>
      <c r="AB260" s="27"/>
      <c r="AC260" s="27"/>
      <c r="AD260" s="27"/>
      <c r="AE260" s="27"/>
      <c r="AF260" s="27"/>
      <c r="AG260" s="103"/>
      <c r="AH260" s="27"/>
      <c r="AI260" s="27"/>
      <c r="AJ260" s="27"/>
      <c r="AK260" s="27"/>
      <c r="AL260" s="27"/>
      <c r="AM260" s="27"/>
      <c r="AN260" s="27"/>
      <c r="AO260" s="103"/>
      <c r="AP260" s="27"/>
      <c r="AQ260" s="27"/>
      <c r="AR260" s="27"/>
      <c r="AS260" s="27"/>
      <c r="AT260" s="27"/>
      <c r="AU260" s="27"/>
      <c r="AV260" s="27"/>
      <c r="AW260" s="103"/>
    </row>
    <row r="261" spans="1:49" ht="14.25" x14ac:dyDescent="0.2">
      <c r="A261" s="40" t="str">
        <f>StudentInfo[[#This Row],[Student Full Name]]</f>
        <v xml:space="preserve"> </v>
      </c>
      <c r="B261" s="27"/>
      <c r="C261" s="27"/>
      <c r="D261" s="27"/>
      <c r="E261" s="27"/>
      <c r="F261" s="27"/>
      <c r="G261" s="27"/>
      <c r="H261" s="101"/>
      <c r="I261" s="103"/>
      <c r="J261" s="28"/>
      <c r="K261" s="27"/>
      <c r="L261" s="27"/>
      <c r="M261" s="27"/>
      <c r="N261" s="27"/>
      <c r="O261" s="27"/>
      <c r="P261" s="27"/>
      <c r="Q261" s="103"/>
      <c r="R261" s="27"/>
      <c r="S261" s="27"/>
      <c r="T261" s="27"/>
      <c r="U261" s="27"/>
      <c r="V261" s="27"/>
      <c r="W261" s="27"/>
      <c r="X261" s="27"/>
      <c r="Y261" s="103"/>
      <c r="Z261" s="27"/>
      <c r="AA261" s="27"/>
      <c r="AB261" s="27"/>
      <c r="AC261" s="27"/>
      <c r="AD261" s="27"/>
      <c r="AE261" s="27"/>
      <c r="AF261" s="27"/>
      <c r="AG261" s="103"/>
      <c r="AH261" s="27"/>
      <c r="AI261" s="27"/>
      <c r="AJ261" s="27"/>
      <c r="AK261" s="27"/>
      <c r="AL261" s="27"/>
      <c r="AM261" s="27"/>
      <c r="AN261" s="27"/>
      <c r="AO261" s="103"/>
      <c r="AP261" s="27"/>
      <c r="AQ261" s="27"/>
      <c r="AR261" s="27"/>
      <c r="AS261" s="27"/>
      <c r="AT261" s="27"/>
      <c r="AU261" s="27"/>
      <c r="AV261" s="27"/>
      <c r="AW261" s="103"/>
    </row>
    <row r="262" spans="1:49" ht="14.25" x14ac:dyDescent="0.2">
      <c r="A262" s="40" t="str">
        <f>StudentInfo[[#This Row],[Student Full Name]]</f>
        <v xml:space="preserve"> </v>
      </c>
      <c r="B262" s="27"/>
      <c r="C262" s="27"/>
      <c r="D262" s="27"/>
      <c r="E262" s="27"/>
      <c r="F262" s="27"/>
      <c r="G262" s="27"/>
      <c r="H262" s="101"/>
      <c r="I262" s="103"/>
      <c r="J262" s="28"/>
      <c r="K262" s="27"/>
      <c r="L262" s="27"/>
      <c r="M262" s="27"/>
      <c r="N262" s="27"/>
      <c r="O262" s="27"/>
      <c r="P262" s="27"/>
      <c r="Q262" s="103"/>
      <c r="R262" s="27"/>
      <c r="S262" s="27"/>
      <c r="T262" s="27"/>
      <c r="U262" s="27"/>
      <c r="V262" s="27"/>
      <c r="W262" s="27"/>
      <c r="X262" s="27"/>
      <c r="Y262" s="103"/>
      <c r="Z262" s="27"/>
      <c r="AA262" s="27"/>
      <c r="AB262" s="27"/>
      <c r="AC262" s="27"/>
      <c r="AD262" s="27"/>
      <c r="AE262" s="27"/>
      <c r="AF262" s="27"/>
      <c r="AG262" s="103"/>
      <c r="AH262" s="27"/>
      <c r="AI262" s="27"/>
      <c r="AJ262" s="27"/>
      <c r="AK262" s="27"/>
      <c r="AL262" s="27"/>
      <c r="AM262" s="27"/>
      <c r="AN262" s="27"/>
      <c r="AO262" s="103"/>
      <c r="AP262" s="27"/>
      <c r="AQ262" s="27"/>
      <c r="AR262" s="27"/>
      <c r="AS262" s="27"/>
      <c r="AT262" s="27"/>
      <c r="AU262" s="27"/>
      <c r="AV262" s="27"/>
      <c r="AW262" s="103"/>
    </row>
    <row r="263" spans="1:49" ht="14.25" x14ac:dyDescent="0.2">
      <c r="A263" s="40" t="str">
        <f>StudentInfo[[#This Row],[Student Full Name]]</f>
        <v xml:space="preserve"> </v>
      </c>
      <c r="B263" s="27"/>
      <c r="C263" s="27"/>
      <c r="D263" s="27"/>
      <c r="E263" s="27"/>
      <c r="F263" s="27"/>
      <c r="G263" s="27"/>
      <c r="H263" s="101"/>
      <c r="I263" s="103"/>
      <c r="J263" s="28"/>
      <c r="K263" s="27"/>
      <c r="L263" s="27"/>
      <c r="M263" s="27"/>
      <c r="N263" s="27"/>
      <c r="O263" s="27"/>
      <c r="P263" s="27"/>
      <c r="Q263" s="103"/>
      <c r="R263" s="27"/>
      <c r="S263" s="27"/>
      <c r="T263" s="27"/>
      <c r="U263" s="27"/>
      <c r="V263" s="27"/>
      <c r="W263" s="27"/>
      <c r="X263" s="27"/>
      <c r="Y263" s="103"/>
      <c r="Z263" s="27"/>
      <c r="AA263" s="27"/>
      <c r="AB263" s="27"/>
      <c r="AC263" s="27"/>
      <c r="AD263" s="27"/>
      <c r="AE263" s="27"/>
      <c r="AF263" s="27"/>
      <c r="AG263" s="103"/>
      <c r="AH263" s="27"/>
      <c r="AI263" s="27"/>
      <c r="AJ263" s="27"/>
      <c r="AK263" s="27"/>
      <c r="AL263" s="27"/>
      <c r="AM263" s="27"/>
      <c r="AN263" s="27"/>
      <c r="AO263" s="103"/>
      <c r="AP263" s="27"/>
      <c r="AQ263" s="27"/>
      <c r="AR263" s="27"/>
      <c r="AS263" s="27"/>
      <c r="AT263" s="27"/>
      <c r="AU263" s="27"/>
      <c r="AV263" s="27"/>
      <c r="AW263" s="103"/>
    </row>
    <row r="264" spans="1:49" ht="14.25" x14ac:dyDescent="0.2">
      <c r="A264" s="40" t="str">
        <f>StudentInfo[[#This Row],[Student Full Name]]</f>
        <v xml:space="preserve"> </v>
      </c>
      <c r="B264" s="27"/>
      <c r="C264" s="27"/>
      <c r="D264" s="27"/>
      <c r="E264" s="27"/>
      <c r="F264" s="27"/>
      <c r="G264" s="27"/>
      <c r="H264" s="101"/>
      <c r="I264" s="103"/>
      <c r="J264" s="28"/>
      <c r="K264" s="27"/>
      <c r="L264" s="27"/>
      <c r="M264" s="27"/>
      <c r="N264" s="27"/>
      <c r="O264" s="27"/>
      <c r="P264" s="27"/>
      <c r="Q264" s="103"/>
      <c r="R264" s="27"/>
      <c r="S264" s="27"/>
      <c r="T264" s="27"/>
      <c r="U264" s="27"/>
      <c r="V264" s="27"/>
      <c r="W264" s="27"/>
      <c r="X264" s="27"/>
      <c r="Y264" s="103"/>
      <c r="Z264" s="27"/>
      <c r="AA264" s="27"/>
      <c r="AB264" s="27"/>
      <c r="AC264" s="27"/>
      <c r="AD264" s="27"/>
      <c r="AE264" s="27"/>
      <c r="AF264" s="27"/>
      <c r="AG264" s="103"/>
      <c r="AH264" s="27"/>
      <c r="AI264" s="27"/>
      <c r="AJ264" s="27"/>
      <c r="AK264" s="27"/>
      <c r="AL264" s="27"/>
      <c r="AM264" s="27"/>
      <c r="AN264" s="27"/>
      <c r="AO264" s="103"/>
      <c r="AP264" s="27"/>
      <c r="AQ264" s="27"/>
      <c r="AR264" s="27"/>
      <c r="AS264" s="27"/>
      <c r="AT264" s="27"/>
      <c r="AU264" s="27"/>
      <c r="AV264" s="27"/>
      <c r="AW264" s="103"/>
    </row>
    <row r="265" spans="1:49" ht="14.25" x14ac:dyDescent="0.2">
      <c r="A265" s="40" t="str">
        <f>StudentInfo[[#This Row],[Student Full Name]]</f>
        <v xml:space="preserve"> </v>
      </c>
      <c r="B265" s="27"/>
      <c r="C265" s="27"/>
      <c r="D265" s="27"/>
      <c r="E265" s="27"/>
      <c r="F265" s="27"/>
      <c r="G265" s="27"/>
      <c r="H265" s="101"/>
      <c r="I265" s="103"/>
      <c r="J265" s="28"/>
      <c r="K265" s="27"/>
      <c r="L265" s="27"/>
      <c r="M265" s="27"/>
      <c r="N265" s="27"/>
      <c r="O265" s="27"/>
      <c r="P265" s="27"/>
      <c r="Q265" s="103"/>
      <c r="R265" s="27"/>
      <c r="S265" s="27"/>
      <c r="T265" s="27"/>
      <c r="U265" s="27"/>
      <c r="V265" s="27"/>
      <c r="W265" s="27"/>
      <c r="X265" s="27"/>
      <c r="Y265" s="103"/>
      <c r="Z265" s="27"/>
      <c r="AA265" s="27"/>
      <c r="AB265" s="27"/>
      <c r="AC265" s="27"/>
      <c r="AD265" s="27"/>
      <c r="AE265" s="27"/>
      <c r="AF265" s="27"/>
      <c r="AG265" s="103"/>
      <c r="AH265" s="27"/>
      <c r="AI265" s="27"/>
      <c r="AJ265" s="27"/>
      <c r="AK265" s="27"/>
      <c r="AL265" s="27"/>
      <c r="AM265" s="27"/>
      <c r="AN265" s="27"/>
      <c r="AO265" s="103"/>
      <c r="AP265" s="27"/>
      <c r="AQ265" s="27"/>
      <c r="AR265" s="27"/>
      <c r="AS265" s="27"/>
      <c r="AT265" s="27"/>
      <c r="AU265" s="27"/>
      <c r="AV265" s="27"/>
      <c r="AW265" s="103"/>
    </row>
    <row r="266" spans="1:49" ht="14.25" x14ac:dyDescent="0.2">
      <c r="A266" s="40" t="str">
        <f>StudentInfo[[#This Row],[Student Full Name]]</f>
        <v xml:space="preserve"> </v>
      </c>
      <c r="B266" s="27"/>
      <c r="C266" s="27"/>
      <c r="D266" s="27"/>
      <c r="E266" s="27"/>
      <c r="F266" s="27"/>
      <c r="G266" s="27"/>
      <c r="H266" s="101"/>
      <c r="I266" s="103"/>
      <c r="J266" s="28"/>
      <c r="K266" s="27"/>
      <c r="L266" s="27"/>
      <c r="M266" s="27"/>
      <c r="N266" s="27"/>
      <c r="O266" s="27"/>
      <c r="P266" s="27"/>
      <c r="Q266" s="103"/>
      <c r="R266" s="27"/>
      <c r="S266" s="27"/>
      <c r="T266" s="27"/>
      <c r="U266" s="27"/>
      <c r="V266" s="27"/>
      <c r="W266" s="27"/>
      <c r="X266" s="27"/>
      <c r="Y266" s="103"/>
      <c r="Z266" s="27"/>
      <c r="AA266" s="27"/>
      <c r="AB266" s="27"/>
      <c r="AC266" s="27"/>
      <c r="AD266" s="27"/>
      <c r="AE266" s="27"/>
      <c r="AF266" s="27"/>
      <c r="AG266" s="103"/>
      <c r="AH266" s="27"/>
      <c r="AI266" s="27"/>
      <c r="AJ266" s="27"/>
      <c r="AK266" s="27"/>
      <c r="AL266" s="27"/>
      <c r="AM266" s="27"/>
      <c r="AN266" s="27"/>
      <c r="AO266" s="103"/>
      <c r="AP266" s="27"/>
      <c r="AQ266" s="27"/>
      <c r="AR266" s="27"/>
      <c r="AS266" s="27"/>
      <c r="AT266" s="27"/>
      <c r="AU266" s="27"/>
      <c r="AV266" s="27"/>
      <c r="AW266" s="103"/>
    </row>
    <row r="267" spans="1:49" ht="14.25" x14ac:dyDescent="0.2">
      <c r="A267" s="40" t="str">
        <f>StudentInfo[[#This Row],[Student Full Name]]</f>
        <v xml:space="preserve"> </v>
      </c>
      <c r="B267" s="27"/>
      <c r="C267" s="27"/>
      <c r="D267" s="27"/>
      <c r="E267" s="27"/>
      <c r="F267" s="27"/>
      <c r="G267" s="27"/>
      <c r="H267" s="101"/>
      <c r="I267" s="103"/>
      <c r="J267" s="28"/>
      <c r="K267" s="27"/>
      <c r="L267" s="27"/>
      <c r="M267" s="27"/>
      <c r="N267" s="27"/>
      <c r="O267" s="27"/>
      <c r="P267" s="27"/>
      <c r="Q267" s="103"/>
      <c r="R267" s="27"/>
      <c r="S267" s="27"/>
      <c r="T267" s="27"/>
      <c r="U267" s="27"/>
      <c r="V267" s="27"/>
      <c r="W267" s="27"/>
      <c r="X267" s="27"/>
      <c r="Y267" s="103"/>
      <c r="Z267" s="27"/>
      <c r="AA267" s="27"/>
      <c r="AB267" s="27"/>
      <c r="AC267" s="27"/>
      <c r="AD267" s="27"/>
      <c r="AE267" s="27"/>
      <c r="AF267" s="27"/>
      <c r="AG267" s="103"/>
      <c r="AH267" s="27"/>
      <c r="AI267" s="27"/>
      <c r="AJ267" s="27"/>
      <c r="AK267" s="27"/>
      <c r="AL267" s="27"/>
      <c r="AM267" s="27"/>
      <c r="AN267" s="27"/>
      <c r="AO267" s="103"/>
      <c r="AP267" s="27"/>
      <c r="AQ267" s="27"/>
      <c r="AR267" s="27"/>
      <c r="AS267" s="27"/>
      <c r="AT267" s="27"/>
      <c r="AU267" s="27"/>
      <c r="AV267" s="27"/>
      <c r="AW267" s="103"/>
    </row>
    <row r="268" spans="1:49" ht="14.25" x14ac:dyDescent="0.2">
      <c r="A268" s="40" t="str">
        <f>StudentInfo[[#This Row],[Student Full Name]]</f>
        <v xml:space="preserve"> </v>
      </c>
      <c r="B268" s="27"/>
      <c r="C268" s="27"/>
      <c r="D268" s="27"/>
      <c r="E268" s="27"/>
      <c r="F268" s="27"/>
      <c r="G268" s="27"/>
      <c r="H268" s="101"/>
      <c r="I268" s="103"/>
      <c r="J268" s="28"/>
      <c r="K268" s="27"/>
      <c r="L268" s="27"/>
      <c r="M268" s="27"/>
      <c r="N268" s="27"/>
      <c r="O268" s="27"/>
      <c r="P268" s="27"/>
      <c r="Q268" s="103"/>
      <c r="R268" s="27"/>
      <c r="S268" s="27"/>
      <c r="T268" s="27"/>
      <c r="U268" s="27"/>
      <c r="V268" s="27"/>
      <c r="W268" s="27"/>
      <c r="X268" s="27"/>
      <c r="Y268" s="103"/>
      <c r="Z268" s="27"/>
      <c r="AA268" s="27"/>
      <c r="AB268" s="27"/>
      <c r="AC268" s="27"/>
      <c r="AD268" s="27"/>
      <c r="AE268" s="27"/>
      <c r="AF268" s="27"/>
      <c r="AG268" s="103"/>
      <c r="AH268" s="27"/>
      <c r="AI268" s="27"/>
      <c r="AJ268" s="27"/>
      <c r="AK268" s="27"/>
      <c r="AL268" s="27"/>
      <c r="AM268" s="27"/>
      <c r="AN268" s="27"/>
      <c r="AO268" s="103"/>
      <c r="AP268" s="27"/>
      <c r="AQ268" s="27"/>
      <c r="AR268" s="27"/>
      <c r="AS268" s="27"/>
      <c r="AT268" s="27"/>
      <c r="AU268" s="27"/>
      <c r="AV268" s="27"/>
      <c r="AW268" s="103"/>
    </row>
    <row r="269" spans="1:49" ht="14.25" x14ac:dyDescent="0.2">
      <c r="A269" s="40" t="str">
        <f>StudentInfo[[#This Row],[Student Full Name]]</f>
        <v xml:space="preserve"> </v>
      </c>
      <c r="B269" s="27"/>
      <c r="C269" s="27"/>
      <c r="D269" s="27"/>
      <c r="E269" s="27"/>
      <c r="F269" s="27"/>
      <c r="G269" s="27"/>
      <c r="H269" s="101"/>
      <c r="I269" s="103"/>
      <c r="J269" s="28"/>
      <c r="K269" s="27"/>
      <c r="L269" s="27"/>
      <c r="M269" s="27"/>
      <c r="N269" s="27"/>
      <c r="O269" s="27"/>
      <c r="P269" s="27"/>
      <c r="Q269" s="103"/>
      <c r="R269" s="27"/>
      <c r="S269" s="27"/>
      <c r="T269" s="27"/>
      <c r="U269" s="27"/>
      <c r="V269" s="27"/>
      <c r="W269" s="27"/>
      <c r="X269" s="27"/>
      <c r="Y269" s="103"/>
      <c r="Z269" s="27"/>
      <c r="AA269" s="27"/>
      <c r="AB269" s="27"/>
      <c r="AC269" s="27"/>
      <c r="AD269" s="27"/>
      <c r="AE269" s="27"/>
      <c r="AF269" s="27"/>
      <c r="AG269" s="103"/>
      <c r="AH269" s="27"/>
      <c r="AI269" s="27"/>
      <c r="AJ269" s="27"/>
      <c r="AK269" s="27"/>
      <c r="AL269" s="27"/>
      <c r="AM269" s="27"/>
      <c r="AN269" s="27"/>
      <c r="AO269" s="103"/>
      <c r="AP269" s="27"/>
      <c r="AQ269" s="27"/>
      <c r="AR269" s="27"/>
      <c r="AS269" s="27"/>
      <c r="AT269" s="27"/>
      <c r="AU269" s="27"/>
      <c r="AV269" s="27"/>
      <c r="AW269" s="103"/>
    </row>
    <row r="270" spans="1:49" ht="14.25" x14ac:dyDescent="0.2">
      <c r="A270" s="40" t="str">
        <f>StudentInfo[[#This Row],[Student Full Name]]</f>
        <v xml:space="preserve"> </v>
      </c>
      <c r="B270" s="27"/>
      <c r="C270" s="27"/>
      <c r="D270" s="27"/>
      <c r="E270" s="27"/>
      <c r="F270" s="27"/>
      <c r="G270" s="27"/>
      <c r="H270" s="101"/>
      <c r="I270" s="103"/>
      <c r="J270" s="28"/>
      <c r="K270" s="27"/>
      <c r="L270" s="27"/>
      <c r="M270" s="27"/>
      <c r="N270" s="27"/>
      <c r="O270" s="27"/>
      <c r="P270" s="27"/>
      <c r="Q270" s="103"/>
      <c r="R270" s="27"/>
      <c r="S270" s="27"/>
      <c r="T270" s="27"/>
      <c r="U270" s="27"/>
      <c r="V270" s="27"/>
      <c r="W270" s="27"/>
      <c r="X270" s="27"/>
      <c r="Y270" s="103"/>
      <c r="Z270" s="27"/>
      <c r="AA270" s="27"/>
      <c r="AB270" s="27"/>
      <c r="AC270" s="27"/>
      <c r="AD270" s="27"/>
      <c r="AE270" s="27"/>
      <c r="AF270" s="27"/>
      <c r="AG270" s="103"/>
      <c r="AH270" s="27"/>
      <c r="AI270" s="27"/>
      <c r="AJ270" s="27"/>
      <c r="AK270" s="27"/>
      <c r="AL270" s="27"/>
      <c r="AM270" s="27"/>
      <c r="AN270" s="27"/>
      <c r="AO270" s="103"/>
      <c r="AP270" s="27"/>
      <c r="AQ270" s="27"/>
      <c r="AR270" s="27"/>
      <c r="AS270" s="27"/>
      <c r="AT270" s="27"/>
      <c r="AU270" s="27"/>
      <c r="AV270" s="27"/>
      <c r="AW270" s="103"/>
    </row>
    <row r="271" spans="1:49" ht="14.25" x14ac:dyDescent="0.2">
      <c r="A271" s="40" t="str">
        <f>StudentInfo[[#This Row],[Student Full Name]]</f>
        <v xml:space="preserve"> </v>
      </c>
      <c r="B271" s="27"/>
      <c r="C271" s="27"/>
      <c r="D271" s="27"/>
      <c r="E271" s="27"/>
      <c r="F271" s="27"/>
      <c r="G271" s="27"/>
      <c r="H271" s="101"/>
      <c r="I271" s="103"/>
      <c r="J271" s="28"/>
      <c r="K271" s="27"/>
      <c r="L271" s="27"/>
      <c r="M271" s="27"/>
      <c r="N271" s="27"/>
      <c r="O271" s="27"/>
      <c r="P271" s="27"/>
      <c r="Q271" s="103"/>
      <c r="R271" s="27"/>
      <c r="S271" s="27"/>
      <c r="T271" s="27"/>
      <c r="U271" s="27"/>
      <c r="V271" s="27"/>
      <c r="W271" s="27"/>
      <c r="X271" s="27"/>
      <c r="Y271" s="103"/>
      <c r="Z271" s="27"/>
      <c r="AA271" s="27"/>
      <c r="AB271" s="27"/>
      <c r="AC271" s="27"/>
      <c r="AD271" s="27"/>
      <c r="AE271" s="27"/>
      <c r="AF271" s="27"/>
      <c r="AG271" s="103"/>
      <c r="AH271" s="27"/>
      <c r="AI271" s="27"/>
      <c r="AJ271" s="27"/>
      <c r="AK271" s="27"/>
      <c r="AL271" s="27"/>
      <c r="AM271" s="27"/>
      <c r="AN271" s="27"/>
      <c r="AO271" s="103"/>
      <c r="AP271" s="27"/>
      <c r="AQ271" s="27"/>
      <c r="AR271" s="27"/>
      <c r="AS271" s="27"/>
      <c r="AT271" s="27"/>
      <c r="AU271" s="27"/>
      <c r="AV271" s="27"/>
      <c r="AW271" s="103"/>
    </row>
    <row r="272" spans="1:49" ht="14.25" x14ac:dyDescent="0.2">
      <c r="A272" s="40" t="str">
        <f>StudentInfo[[#This Row],[Student Full Name]]</f>
        <v xml:space="preserve"> </v>
      </c>
      <c r="B272" s="27"/>
      <c r="C272" s="27"/>
      <c r="D272" s="27"/>
      <c r="E272" s="27"/>
      <c r="F272" s="27"/>
      <c r="G272" s="27"/>
      <c r="H272" s="101"/>
      <c r="I272" s="103"/>
      <c r="J272" s="28"/>
      <c r="K272" s="27"/>
      <c r="L272" s="27"/>
      <c r="M272" s="27"/>
      <c r="N272" s="27"/>
      <c r="O272" s="27"/>
      <c r="P272" s="27"/>
      <c r="Q272" s="103"/>
      <c r="R272" s="27"/>
      <c r="S272" s="27"/>
      <c r="T272" s="27"/>
      <c r="U272" s="27"/>
      <c r="V272" s="27"/>
      <c r="W272" s="27"/>
      <c r="X272" s="27"/>
      <c r="Y272" s="103"/>
      <c r="Z272" s="27"/>
      <c r="AA272" s="27"/>
      <c r="AB272" s="27"/>
      <c r="AC272" s="27"/>
      <c r="AD272" s="27"/>
      <c r="AE272" s="27"/>
      <c r="AF272" s="27"/>
      <c r="AG272" s="103"/>
      <c r="AH272" s="27"/>
      <c r="AI272" s="27"/>
      <c r="AJ272" s="27"/>
      <c r="AK272" s="27"/>
      <c r="AL272" s="27"/>
      <c r="AM272" s="27"/>
      <c r="AN272" s="27"/>
      <c r="AO272" s="103"/>
      <c r="AP272" s="27"/>
      <c r="AQ272" s="27"/>
      <c r="AR272" s="27"/>
      <c r="AS272" s="27"/>
      <c r="AT272" s="27"/>
      <c r="AU272" s="27"/>
      <c r="AV272" s="27"/>
      <c r="AW272" s="103"/>
    </row>
    <row r="273" spans="1:49" ht="14.25" x14ac:dyDescent="0.2">
      <c r="A273" s="40" t="str">
        <f>StudentInfo[[#This Row],[Student Full Name]]</f>
        <v xml:space="preserve"> </v>
      </c>
      <c r="B273" s="27"/>
      <c r="C273" s="27"/>
      <c r="D273" s="27"/>
      <c r="E273" s="27"/>
      <c r="F273" s="27"/>
      <c r="G273" s="27"/>
      <c r="H273" s="101"/>
      <c r="I273" s="103"/>
      <c r="J273" s="28"/>
      <c r="K273" s="27"/>
      <c r="L273" s="27"/>
      <c r="M273" s="27"/>
      <c r="N273" s="27"/>
      <c r="O273" s="27"/>
      <c r="P273" s="27"/>
      <c r="Q273" s="103"/>
      <c r="R273" s="27"/>
      <c r="S273" s="27"/>
      <c r="T273" s="27"/>
      <c r="U273" s="27"/>
      <c r="V273" s="27"/>
      <c r="W273" s="27"/>
      <c r="X273" s="27"/>
      <c r="Y273" s="103"/>
      <c r="Z273" s="27"/>
      <c r="AA273" s="27"/>
      <c r="AB273" s="27"/>
      <c r="AC273" s="27"/>
      <c r="AD273" s="27"/>
      <c r="AE273" s="27"/>
      <c r="AF273" s="27"/>
      <c r="AG273" s="103"/>
      <c r="AH273" s="27"/>
      <c r="AI273" s="27"/>
      <c r="AJ273" s="27"/>
      <c r="AK273" s="27"/>
      <c r="AL273" s="27"/>
      <c r="AM273" s="27"/>
      <c r="AN273" s="27"/>
      <c r="AO273" s="103"/>
      <c r="AP273" s="27"/>
      <c r="AQ273" s="27"/>
      <c r="AR273" s="27"/>
      <c r="AS273" s="27"/>
      <c r="AT273" s="27"/>
      <c r="AU273" s="27"/>
      <c r="AV273" s="27"/>
      <c r="AW273" s="103"/>
    </row>
    <row r="274" spans="1:49" ht="14.25" x14ac:dyDescent="0.2">
      <c r="A274" s="40" t="str">
        <f>StudentInfo[[#This Row],[Student Full Name]]</f>
        <v xml:space="preserve"> </v>
      </c>
      <c r="B274" s="27"/>
      <c r="C274" s="27"/>
      <c r="D274" s="27"/>
      <c r="E274" s="27"/>
      <c r="F274" s="27"/>
      <c r="G274" s="27"/>
      <c r="H274" s="101"/>
      <c r="I274" s="103"/>
      <c r="J274" s="28"/>
      <c r="K274" s="27"/>
      <c r="L274" s="27"/>
      <c r="M274" s="27"/>
      <c r="N274" s="27"/>
      <c r="O274" s="27"/>
      <c r="P274" s="27"/>
      <c r="Q274" s="103"/>
      <c r="R274" s="27"/>
      <c r="S274" s="27"/>
      <c r="T274" s="27"/>
      <c r="U274" s="27"/>
      <c r="V274" s="27"/>
      <c r="W274" s="27"/>
      <c r="X274" s="27"/>
      <c r="Y274" s="103"/>
      <c r="Z274" s="27"/>
      <c r="AA274" s="27"/>
      <c r="AB274" s="27"/>
      <c r="AC274" s="27"/>
      <c r="AD274" s="27"/>
      <c r="AE274" s="27"/>
      <c r="AF274" s="27"/>
      <c r="AG274" s="103"/>
      <c r="AH274" s="27"/>
      <c r="AI274" s="27"/>
      <c r="AJ274" s="27"/>
      <c r="AK274" s="27"/>
      <c r="AL274" s="27"/>
      <c r="AM274" s="27"/>
      <c r="AN274" s="27"/>
      <c r="AO274" s="103"/>
      <c r="AP274" s="27"/>
      <c r="AQ274" s="27"/>
      <c r="AR274" s="27"/>
      <c r="AS274" s="27"/>
      <c r="AT274" s="27"/>
      <c r="AU274" s="27"/>
      <c r="AV274" s="27"/>
      <c r="AW274" s="103"/>
    </row>
    <row r="275" spans="1:49" ht="14.25" x14ac:dyDescent="0.2">
      <c r="A275" s="40" t="str">
        <f>StudentInfo[[#This Row],[Student Full Name]]</f>
        <v xml:space="preserve"> </v>
      </c>
      <c r="B275" s="27"/>
      <c r="C275" s="27"/>
      <c r="D275" s="27"/>
      <c r="E275" s="27"/>
      <c r="F275" s="27"/>
      <c r="G275" s="27"/>
      <c r="H275" s="101"/>
      <c r="I275" s="103"/>
      <c r="J275" s="28"/>
      <c r="K275" s="27"/>
      <c r="L275" s="27"/>
      <c r="M275" s="27"/>
      <c r="N275" s="27"/>
      <c r="O275" s="27"/>
      <c r="P275" s="27"/>
      <c r="Q275" s="103"/>
      <c r="R275" s="27"/>
      <c r="S275" s="27"/>
      <c r="T275" s="27"/>
      <c r="U275" s="27"/>
      <c r="V275" s="27"/>
      <c r="W275" s="27"/>
      <c r="X275" s="27"/>
      <c r="Y275" s="103"/>
      <c r="Z275" s="27"/>
      <c r="AA275" s="27"/>
      <c r="AB275" s="27"/>
      <c r="AC275" s="27"/>
      <c r="AD275" s="27"/>
      <c r="AE275" s="27"/>
      <c r="AF275" s="27"/>
      <c r="AG275" s="103"/>
      <c r="AH275" s="27"/>
      <c r="AI275" s="27"/>
      <c r="AJ275" s="27"/>
      <c r="AK275" s="27"/>
      <c r="AL275" s="27"/>
      <c r="AM275" s="27"/>
      <c r="AN275" s="27"/>
      <c r="AO275" s="103"/>
      <c r="AP275" s="27"/>
      <c r="AQ275" s="27"/>
      <c r="AR275" s="27"/>
      <c r="AS275" s="27"/>
      <c r="AT275" s="27"/>
      <c r="AU275" s="27"/>
      <c r="AV275" s="27"/>
      <c r="AW275" s="103"/>
    </row>
    <row r="276" spans="1:49" ht="14.25" x14ac:dyDescent="0.2">
      <c r="A276" s="40" t="str">
        <f>StudentInfo[[#This Row],[Student Full Name]]</f>
        <v xml:space="preserve"> </v>
      </c>
      <c r="B276" s="27"/>
      <c r="C276" s="27"/>
      <c r="D276" s="27"/>
      <c r="E276" s="27"/>
      <c r="F276" s="27"/>
      <c r="G276" s="27"/>
      <c r="H276" s="101"/>
      <c r="I276" s="103"/>
      <c r="J276" s="28"/>
      <c r="K276" s="27"/>
      <c r="L276" s="27"/>
      <c r="M276" s="27"/>
      <c r="N276" s="27"/>
      <c r="O276" s="27"/>
      <c r="P276" s="27"/>
      <c r="Q276" s="103"/>
      <c r="R276" s="27"/>
      <c r="S276" s="27"/>
      <c r="T276" s="27"/>
      <c r="U276" s="27"/>
      <c r="V276" s="27"/>
      <c r="W276" s="27"/>
      <c r="X276" s="27"/>
      <c r="Y276" s="103"/>
      <c r="Z276" s="27"/>
      <c r="AA276" s="27"/>
      <c r="AB276" s="27"/>
      <c r="AC276" s="27"/>
      <c r="AD276" s="27"/>
      <c r="AE276" s="27"/>
      <c r="AF276" s="27"/>
      <c r="AG276" s="103"/>
      <c r="AH276" s="27"/>
      <c r="AI276" s="27"/>
      <c r="AJ276" s="27"/>
      <c r="AK276" s="27"/>
      <c r="AL276" s="27"/>
      <c r="AM276" s="27"/>
      <c r="AN276" s="27"/>
      <c r="AO276" s="103"/>
      <c r="AP276" s="27"/>
      <c r="AQ276" s="27"/>
      <c r="AR276" s="27"/>
      <c r="AS276" s="27"/>
      <c r="AT276" s="27"/>
      <c r="AU276" s="27"/>
      <c r="AV276" s="27"/>
      <c r="AW276" s="103"/>
    </row>
    <row r="277" spans="1:49" ht="14.25" x14ac:dyDescent="0.2">
      <c r="A277" s="40" t="str">
        <f>StudentInfo[[#This Row],[Student Full Name]]</f>
        <v xml:space="preserve"> </v>
      </c>
      <c r="B277" s="27"/>
      <c r="C277" s="27"/>
      <c r="D277" s="27"/>
      <c r="E277" s="27"/>
      <c r="F277" s="27"/>
      <c r="G277" s="27"/>
      <c r="H277" s="101"/>
      <c r="I277" s="103"/>
      <c r="J277" s="28"/>
      <c r="K277" s="27"/>
      <c r="L277" s="27"/>
      <c r="M277" s="27"/>
      <c r="N277" s="27"/>
      <c r="O277" s="27"/>
      <c r="P277" s="27"/>
      <c r="Q277" s="103"/>
      <c r="R277" s="27"/>
      <c r="S277" s="27"/>
      <c r="T277" s="27"/>
      <c r="U277" s="27"/>
      <c r="V277" s="27"/>
      <c r="W277" s="27"/>
      <c r="X277" s="27"/>
      <c r="Y277" s="103"/>
      <c r="Z277" s="27"/>
      <c r="AA277" s="27"/>
      <c r="AB277" s="27"/>
      <c r="AC277" s="27"/>
      <c r="AD277" s="27"/>
      <c r="AE277" s="27"/>
      <c r="AF277" s="27"/>
      <c r="AG277" s="103"/>
      <c r="AH277" s="27"/>
      <c r="AI277" s="27"/>
      <c r="AJ277" s="27"/>
      <c r="AK277" s="27"/>
      <c r="AL277" s="27"/>
      <c r="AM277" s="27"/>
      <c r="AN277" s="27"/>
      <c r="AO277" s="103"/>
      <c r="AP277" s="27"/>
      <c r="AQ277" s="27"/>
      <c r="AR277" s="27"/>
      <c r="AS277" s="27"/>
      <c r="AT277" s="27"/>
      <c r="AU277" s="27"/>
      <c r="AV277" s="27"/>
      <c r="AW277" s="103"/>
    </row>
    <row r="278" spans="1:49" ht="14.25" x14ac:dyDescent="0.2">
      <c r="A278" s="40" t="str">
        <f>StudentInfo[[#This Row],[Student Full Name]]</f>
        <v xml:space="preserve"> </v>
      </c>
      <c r="B278" s="27"/>
      <c r="C278" s="27"/>
      <c r="D278" s="27"/>
      <c r="E278" s="27"/>
      <c r="F278" s="27"/>
      <c r="G278" s="27"/>
      <c r="H278" s="101"/>
      <c r="I278" s="103"/>
      <c r="J278" s="28"/>
      <c r="K278" s="27"/>
      <c r="L278" s="27"/>
      <c r="M278" s="27"/>
      <c r="N278" s="27"/>
      <c r="O278" s="27"/>
      <c r="P278" s="27"/>
      <c r="Q278" s="103"/>
      <c r="R278" s="27"/>
      <c r="S278" s="27"/>
      <c r="T278" s="27"/>
      <c r="U278" s="27"/>
      <c r="V278" s="27"/>
      <c r="W278" s="27"/>
      <c r="X278" s="27"/>
      <c r="Y278" s="103"/>
      <c r="Z278" s="27"/>
      <c r="AA278" s="27"/>
      <c r="AB278" s="27"/>
      <c r="AC278" s="27"/>
      <c r="AD278" s="27"/>
      <c r="AE278" s="27"/>
      <c r="AF278" s="27"/>
      <c r="AG278" s="103"/>
      <c r="AH278" s="27"/>
      <c r="AI278" s="27"/>
      <c r="AJ278" s="27"/>
      <c r="AK278" s="27"/>
      <c r="AL278" s="27"/>
      <c r="AM278" s="27"/>
      <c r="AN278" s="27"/>
      <c r="AO278" s="103"/>
      <c r="AP278" s="27"/>
      <c r="AQ278" s="27"/>
      <c r="AR278" s="27"/>
      <c r="AS278" s="27"/>
      <c r="AT278" s="27"/>
      <c r="AU278" s="27"/>
      <c r="AV278" s="27"/>
      <c r="AW278" s="103"/>
    </row>
    <row r="279" spans="1:49" ht="14.25" x14ac:dyDescent="0.2">
      <c r="A279" s="40" t="str">
        <f>StudentInfo[[#This Row],[Student Full Name]]</f>
        <v xml:space="preserve"> </v>
      </c>
      <c r="B279" s="27"/>
      <c r="C279" s="27"/>
      <c r="D279" s="27"/>
      <c r="E279" s="27"/>
      <c r="F279" s="27"/>
      <c r="G279" s="27"/>
      <c r="H279" s="101"/>
      <c r="I279" s="103"/>
      <c r="J279" s="28"/>
      <c r="K279" s="27"/>
      <c r="L279" s="27"/>
      <c r="M279" s="27"/>
      <c r="N279" s="27"/>
      <c r="O279" s="27"/>
      <c r="P279" s="27"/>
      <c r="Q279" s="103"/>
      <c r="R279" s="27"/>
      <c r="S279" s="27"/>
      <c r="T279" s="27"/>
      <c r="U279" s="27"/>
      <c r="V279" s="27"/>
      <c r="W279" s="27"/>
      <c r="X279" s="27"/>
      <c r="Y279" s="103"/>
      <c r="Z279" s="27"/>
      <c r="AA279" s="27"/>
      <c r="AB279" s="27"/>
      <c r="AC279" s="27"/>
      <c r="AD279" s="27"/>
      <c r="AE279" s="27"/>
      <c r="AF279" s="27"/>
      <c r="AG279" s="103"/>
      <c r="AH279" s="27"/>
      <c r="AI279" s="27"/>
      <c r="AJ279" s="27"/>
      <c r="AK279" s="27"/>
      <c r="AL279" s="27"/>
      <c r="AM279" s="27"/>
      <c r="AN279" s="27"/>
      <c r="AO279" s="103"/>
      <c r="AP279" s="27"/>
      <c r="AQ279" s="27"/>
      <c r="AR279" s="27"/>
      <c r="AS279" s="27"/>
      <c r="AT279" s="27"/>
      <c r="AU279" s="27"/>
      <c r="AV279" s="27"/>
      <c r="AW279" s="103"/>
    </row>
    <row r="280" spans="1:49" ht="14.25" x14ac:dyDescent="0.2">
      <c r="A280" s="40" t="str">
        <f>StudentInfo[[#This Row],[Student Full Name]]</f>
        <v xml:space="preserve"> </v>
      </c>
      <c r="B280" s="27"/>
      <c r="C280" s="27"/>
      <c r="D280" s="27"/>
      <c r="E280" s="27"/>
      <c r="F280" s="27"/>
      <c r="G280" s="27"/>
      <c r="H280" s="101"/>
      <c r="I280" s="103"/>
      <c r="J280" s="28"/>
      <c r="K280" s="27"/>
      <c r="L280" s="27"/>
      <c r="M280" s="27"/>
      <c r="N280" s="27"/>
      <c r="O280" s="27"/>
      <c r="P280" s="27"/>
      <c r="Q280" s="103"/>
      <c r="R280" s="27"/>
      <c r="S280" s="27"/>
      <c r="T280" s="27"/>
      <c r="U280" s="27"/>
      <c r="V280" s="27"/>
      <c r="W280" s="27"/>
      <c r="X280" s="27"/>
      <c r="Y280" s="103"/>
      <c r="Z280" s="27"/>
      <c r="AA280" s="27"/>
      <c r="AB280" s="27"/>
      <c r="AC280" s="27"/>
      <c r="AD280" s="27"/>
      <c r="AE280" s="27"/>
      <c r="AF280" s="27"/>
      <c r="AG280" s="103"/>
      <c r="AH280" s="27"/>
      <c r="AI280" s="27"/>
      <c r="AJ280" s="27"/>
      <c r="AK280" s="27"/>
      <c r="AL280" s="27"/>
      <c r="AM280" s="27"/>
      <c r="AN280" s="27"/>
      <c r="AO280" s="103"/>
      <c r="AP280" s="27"/>
      <c r="AQ280" s="27"/>
      <c r="AR280" s="27"/>
      <c r="AS280" s="27"/>
      <c r="AT280" s="27"/>
      <c r="AU280" s="27"/>
      <c r="AV280" s="27"/>
      <c r="AW280" s="103"/>
    </row>
    <row r="281" spans="1:49" ht="14.25" x14ac:dyDescent="0.2">
      <c r="A281" s="40" t="str">
        <f>StudentInfo[[#This Row],[Student Full Name]]</f>
        <v xml:space="preserve"> </v>
      </c>
      <c r="B281" s="27"/>
      <c r="C281" s="27"/>
      <c r="D281" s="27"/>
      <c r="E281" s="27"/>
      <c r="F281" s="27"/>
      <c r="G281" s="27"/>
      <c r="H281" s="101"/>
      <c r="I281" s="103"/>
      <c r="J281" s="28"/>
      <c r="K281" s="27"/>
      <c r="L281" s="27"/>
      <c r="M281" s="27"/>
      <c r="N281" s="27"/>
      <c r="O281" s="27"/>
      <c r="P281" s="27"/>
      <c r="Q281" s="103"/>
      <c r="R281" s="27"/>
      <c r="S281" s="27"/>
      <c r="T281" s="27"/>
      <c r="U281" s="27"/>
      <c r="V281" s="27"/>
      <c r="W281" s="27"/>
      <c r="X281" s="27"/>
      <c r="Y281" s="103"/>
      <c r="Z281" s="27"/>
      <c r="AA281" s="27"/>
      <c r="AB281" s="27"/>
      <c r="AC281" s="27"/>
      <c r="AD281" s="27"/>
      <c r="AE281" s="27"/>
      <c r="AF281" s="27"/>
      <c r="AG281" s="103"/>
      <c r="AH281" s="27"/>
      <c r="AI281" s="27"/>
      <c r="AJ281" s="27"/>
      <c r="AK281" s="27"/>
      <c r="AL281" s="27"/>
      <c r="AM281" s="27"/>
      <c r="AN281" s="27"/>
      <c r="AO281" s="103"/>
      <c r="AP281" s="27"/>
      <c r="AQ281" s="27"/>
      <c r="AR281" s="27"/>
      <c r="AS281" s="27"/>
      <c r="AT281" s="27"/>
      <c r="AU281" s="27"/>
      <c r="AV281" s="27"/>
      <c r="AW281" s="103"/>
    </row>
    <row r="282" spans="1:49" ht="14.25" x14ac:dyDescent="0.2">
      <c r="A282" s="40" t="str">
        <f>StudentInfo[[#This Row],[Student Full Name]]</f>
        <v xml:space="preserve"> </v>
      </c>
      <c r="B282" s="27"/>
      <c r="C282" s="27"/>
      <c r="D282" s="27"/>
      <c r="E282" s="27"/>
      <c r="F282" s="27"/>
      <c r="G282" s="27"/>
      <c r="H282" s="101"/>
      <c r="I282" s="103"/>
      <c r="J282" s="28"/>
      <c r="K282" s="27"/>
      <c r="L282" s="27"/>
      <c r="M282" s="27"/>
      <c r="N282" s="27"/>
      <c r="O282" s="27"/>
      <c r="P282" s="27"/>
      <c r="Q282" s="103"/>
      <c r="R282" s="27"/>
      <c r="S282" s="27"/>
      <c r="T282" s="27"/>
      <c r="U282" s="27"/>
      <c r="V282" s="27"/>
      <c r="W282" s="27"/>
      <c r="X282" s="27"/>
      <c r="Y282" s="103"/>
      <c r="Z282" s="27"/>
      <c r="AA282" s="27"/>
      <c r="AB282" s="27"/>
      <c r="AC282" s="27"/>
      <c r="AD282" s="27"/>
      <c r="AE282" s="27"/>
      <c r="AF282" s="27"/>
      <c r="AG282" s="103"/>
      <c r="AH282" s="27"/>
      <c r="AI282" s="27"/>
      <c r="AJ282" s="27"/>
      <c r="AK282" s="27"/>
      <c r="AL282" s="27"/>
      <c r="AM282" s="27"/>
      <c r="AN282" s="27"/>
      <c r="AO282" s="103"/>
      <c r="AP282" s="27"/>
      <c r="AQ282" s="27"/>
      <c r="AR282" s="27"/>
      <c r="AS282" s="27"/>
      <c r="AT282" s="27"/>
      <c r="AU282" s="27"/>
      <c r="AV282" s="27"/>
      <c r="AW282" s="103"/>
    </row>
    <row r="283" spans="1:49" ht="14.25" x14ac:dyDescent="0.2">
      <c r="A283" s="40" t="str">
        <f>StudentInfo[[#This Row],[Student Full Name]]</f>
        <v xml:space="preserve"> </v>
      </c>
      <c r="B283" s="27"/>
      <c r="C283" s="27"/>
      <c r="D283" s="27"/>
      <c r="E283" s="27"/>
      <c r="F283" s="27"/>
      <c r="G283" s="27"/>
      <c r="H283" s="101"/>
      <c r="I283" s="103"/>
      <c r="J283" s="28"/>
      <c r="K283" s="27"/>
      <c r="L283" s="27"/>
      <c r="M283" s="27"/>
      <c r="N283" s="27"/>
      <c r="O283" s="27"/>
      <c r="P283" s="27"/>
      <c r="Q283" s="103"/>
      <c r="R283" s="27"/>
      <c r="S283" s="27"/>
      <c r="T283" s="27"/>
      <c r="U283" s="27"/>
      <c r="V283" s="27"/>
      <c r="W283" s="27"/>
      <c r="X283" s="27"/>
      <c r="Y283" s="103"/>
      <c r="Z283" s="27"/>
      <c r="AA283" s="27"/>
      <c r="AB283" s="27"/>
      <c r="AC283" s="27"/>
      <c r="AD283" s="27"/>
      <c r="AE283" s="27"/>
      <c r="AF283" s="27"/>
      <c r="AG283" s="103"/>
      <c r="AH283" s="27"/>
      <c r="AI283" s="27"/>
      <c r="AJ283" s="27"/>
      <c r="AK283" s="27"/>
      <c r="AL283" s="27"/>
      <c r="AM283" s="27"/>
      <c r="AN283" s="27"/>
      <c r="AO283" s="103"/>
      <c r="AP283" s="27"/>
      <c r="AQ283" s="27"/>
      <c r="AR283" s="27"/>
      <c r="AS283" s="27"/>
      <c r="AT283" s="27"/>
      <c r="AU283" s="27"/>
      <c r="AV283" s="27"/>
      <c r="AW283" s="103"/>
    </row>
    <row r="284" spans="1:49" ht="14.25" x14ac:dyDescent="0.2">
      <c r="A284" s="40" t="str">
        <f>StudentInfo[[#This Row],[Student Full Name]]</f>
        <v xml:space="preserve"> </v>
      </c>
      <c r="B284" s="27"/>
      <c r="C284" s="27"/>
      <c r="D284" s="27"/>
      <c r="E284" s="27"/>
      <c r="F284" s="27"/>
      <c r="G284" s="27"/>
      <c r="H284" s="101"/>
      <c r="I284" s="103"/>
      <c r="J284" s="28"/>
      <c r="K284" s="27"/>
      <c r="L284" s="27"/>
      <c r="M284" s="27"/>
      <c r="N284" s="27"/>
      <c r="O284" s="27"/>
      <c r="P284" s="27"/>
      <c r="Q284" s="103"/>
      <c r="R284" s="27"/>
      <c r="S284" s="27"/>
      <c r="T284" s="27"/>
      <c r="U284" s="27"/>
      <c r="V284" s="27"/>
      <c r="W284" s="27"/>
      <c r="X284" s="27"/>
      <c r="Y284" s="103"/>
      <c r="Z284" s="27"/>
      <c r="AA284" s="27"/>
      <c r="AB284" s="27"/>
      <c r="AC284" s="27"/>
      <c r="AD284" s="27"/>
      <c r="AE284" s="27"/>
      <c r="AF284" s="27"/>
      <c r="AG284" s="103"/>
      <c r="AH284" s="27"/>
      <c r="AI284" s="27"/>
      <c r="AJ284" s="27"/>
      <c r="AK284" s="27"/>
      <c r="AL284" s="27"/>
      <c r="AM284" s="27"/>
      <c r="AN284" s="27"/>
      <c r="AO284" s="103"/>
      <c r="AP284" s="27"/>
      <c r="AQ284" s="27"/>
      <c r="AR284" s="27"/>
      <c r="AS284" s="27"/>
      <c r="AT284" s="27"/>
      <c r="AU284" s="27"/>
      <c r="AV284" s="27"/>
      <c r="AW284" s="103"/>
    </row>
    <row r="285" spans="1:49" ht="14.25" x14ac:dyDescent="0.2">
      <c r="A285" s="40" t="str">
        <f>StudentInfo[[#This Row],[Student Full Name]]</f>
        <v xml:space="preserve"> </v>
      </c>
      <c r="B285" s="27"/>
      <c r="C285" s="27"/>
      <c r="D285" s="27"/>
      <c r="E285" s="27"/>
      <c r="F285" s="27"/>
      <c r="G285" s="27"/>
      <c r="H285" s="101"/>
      <c r="I285" s="103"/>
      <c r="J285" s="28"/>
      <c r="K285" s="27"/>
      <c r="L285" s="27"/>
      <c r="M285" s="27"/>
      <c r="N285" s="27"/>
      <c r="O285" s="27"/>
      <c r="P285" s="27"/>
      <c r="Q285" s="103"/>
      <c r="R285" s="27"/>
      <c r="S285" s="27"/>
      <c r="T285" s="27"/>
      <c r="U285" s="27"/>
      <c r="V285" s="27"/>
      <c r="W285" s="27"/>
      <c r="X285" s="27"/>
      <c r="Y285" s="103"/>
      <c r="Z285" s="27"/>
      <c r="AA285" s="27"/>
      <c r="AB285" s="27"/>
      <c r="AC285" s="27"/>
      <c r="AD285" s="27"/>
      <c r="AE285" s="27"/>
      <c r="AF285" s="27"/>
      <c r="AG285" s="103"/>
      <c r="AH285" s="27"/>
      <c r="AI285" s="27"/>
      <c r="AJ285" s="27"/>
      <c r="AK285" s="27"/>
      <c r="AL285" s="27"/>
      <c r="AM285" s="27"/>
      <c r="AN285" s="27"/>
      <c r="AO285" s="103"/>
      <c r="AP285" s="27"/>
      <c r="AQ285" s="27"/>
      <c r="AR285" s="27"/>
      <c r="AS285" s="27"/>
      <c r="AT285" s="27"/>
      <c r="AU285" s="27"/>
      <c r="AV285" s="27"/>
      <c r="AW285" s="103"/>
    </row>
    <row r="286" spans="1:49" ht="14.25" x14ac:dyDescent="0.2">
      <c r="A286" s="40" t="str">
        <f>StudentInfo[[#This Row],[Student Full Name]]</f>
        <v xml:space="preserve"> </v>
      </c>
      <c r="B286" s="27"/>
      <c r="C286" s="27"/>
      <c r="D286" s="27"/>
      <c r="E286" s="27"/>
      <c r="F286" s="27"/>
      <c r="G286" s="27"/>
      <c r="H286" s="101"/>
      <c r="I286" s="103"/>
      <c r="J286" s="28"/>
      <c r="K286" s="27"/>
      <c r="L286" s="27"/>
      <c r="M286" s="27"/>
      <c r="N286" s="27"/>
      <c r="O286" s="27"/>
      <c r="P286" s="27"/>
      <c r="Q286" s="103"/>
      <c r="R286" s="27"/>
      <c r="S286" s="27"/>
      <c r="T286" s="27"/>
      <c r="U286" s="27"/>
      <c r="V286" s="27"/>
      <c r="W286" s="27"/>
      <c r="X286" s="27"/>
      <c r="Y286" s="103"/>
      <c r="Z286" s="27"/>
      <c r="AA286" s="27"/>
      <c r="AB286" s="27"/>
      <c r="AC286" s="27"/>
      <c r="AD286" s="27"/>
      <c r="AE286" s="27"/>
      <c r="AF286" s="27"/>
      <c r="AG286" s="103"/>
      <c r="AH286" s="27"/>
      <c r="AI286" s="27"/>
      <c r="AJ286" s="27"/>
      <c r="AK286" s="27"/>
      <c r="AL286" s="27"/>
      <c r="AM286" s="27"/>
      <c r="AN286" s="27"/>
      <c r="AO286" s="103"/>
      <c r="AP286" s="27"/>
      <c r="AQ286" s="27"/>
      <c r="AR286" s="27"/>
      <c r="AS286" s="27"/>
      <c r="AT286" s="27"/>
      <c r="AU286" s="27"/>
      <c r="AV286" s="27"/>
      <c r="AW286" s="103"/>
    </row>
    <row r="287" spans="1:49" ht="14.25" x14ac:dyDescent="0.2">
      <c r="A287" s="40" t="str">
        <f>StudentInfo[[#This Row],[Student Full Name]]</f>
        <v xml:space="preserve"> </v>
      </c>
      <c r="B287" s="27"/>
      <c r="C287" s="27"/>
      <c r="D287" s="27"/>
      <c r="E287" s="27"/>
      <c r="F287" s="27"/>
      <c r="G287" s="27"/>
      <c r="H287" s="101"/>
      <c r="I287" s="103"/>
      <c r="J287" s="28"/>
      <c r="K287" s="27"/>
      <c r="L287" s="27"/>
      <c r="M287" s="27"/>
      <c r="N287" s="27"/>
      <c r="O287" s="27"/>
      <c r="P287" s="27"/>
      <c r="Q287" s="103"/>
      <c r="R287" s="27"/>
      <c r="S287" s="27"/>
      <c r="T287" s="27"/>
      <c r="U287" s="27"/>
      <c r="V287" s="27"/>
      <c r="W287" s="27"/>
      <c r="X287" s="27"/>
      <c r="Y287" s="103"/>
      <c r="Z287" s="27"/>
      <c r="AA287" s="27"/>
      <c r="AB287" s="27"/>
      <c r="AC287" s="27"/>
      <c r="AD287" s="27"/>
      <c r="AE287" s="27"/>
      <c r="AF287" s="27"/>
      <c r="AG287" s="103"/>
      <c r="AH287" s="27"/>
      <c r="AI287" s="27"/>
      <c r="AJ287" s="27"/>
      <c r="AK287" s="27"/>
      <c r="AL287" s="27"/>
      <c r="AM287" s="27"/>
      <c r="AN287" s="27"/>
      <c r="AO287" s="103"/>
      <c r="AP287" s="27"/>
      <c r="AQ287" s="27"/>
      <c r="AR287" s="27"/>
      <c r="AS287" s="27"/>
      <c r="AT287" s="27"/>
      <c r="AU287" s="27"/>
      <c r="AV287" s="27"/>
      <c r="AW287" s="103"/>
    </row>
    <row r="288" spans="1:49" ht="14.25" x14ac:dyDescent="0.2">
      <c r="A288" s="40" t="str">
        <f>StudentInfo[[#This Row],[Student Full Name]]</f>
        <v xml:space="preserve"> </v>
      </c>
      <c r="B288" s="27"/>
      <c r="C288" s="27"/>
      <c r="D288" s="27"/>
      <c r="E288" s="27"/>
      <c r="F288" s="27"/>
      <c r="G288" s="27"/>
      <c r="H288" s="101"/>
      <c r="I288" s="103"/>
      <c r="J288" s="28"/>
      <c r="K288" s="27"/>
      <c r="L288" s="27"/>
      <c r="M288" s="27"/>
      <c r="N288" s="27"/>
      <c r="O288" s="27"/>
      <c r="P288" s="27"/>
      <c r="Q288" s="103"/>
      <c r="R288" s="27"/>
      <c r="S288" s="27"/>
      <c r="T288" s="27"/>
      <c r="U288" s="27"/>
      <c r="V288" s="27"/>
      <c r="W288" s="27"/>
      <c r="X288" s="27"/>
      <c r="Y288" s="103"/>
      <c r="Z288" s="27"/>
      <c r="AA288" s="27"/>
      <c r="AB288" s="27"/>
      <c r="AC288" s="27"/>
      <c r="AD288" s="27"/>
      <c r="AE288" s="27"/>
      <c r="AF288" s="27"/>
      <c r="AG288" s="103"/>
      <c r="AH288" s="27"/>
      <c r="AI288" s="27"/>
      <c r="AJ288" s="27"/>
      <c r="AK288" s="27"/>
      <c r="AL288" s="27"/>
      <c r="AM288" s="27"/>
      <c r="AN288" s="27"/>
      <c r="AO288" s="103"/>
      <c r="AP288" s="27"/>
      <c r="AQ288" s="27"/>
      <c r="AR288" s="27"/>
      <c r="AS288" s="27"/>
      <c r="AT288" s="27"/>
      <c r="AU288" s="27"/>
      <c r="AV288" s="27"/>
      <c r="AW288" s="103"/>
    </row>
    <row r="289" spans="1:49" ht="14.25" x14ac:dyDescent="0.2">
      <c r="A289" s="40" t="str">
        <f>StudentInfo[[#This Row],[Student Full Name]]</f>
        <v xml:space="preserve"> </v>
      </c>
      <c r="B289" s="27"/>
      <c r="C289" s="27"/>
      <c r="D289" s="27"/>
      <c r="E289" s="27"/>
      <c r="F289" s="27"/>
      <c r="G289" s="27"/>
      <c r="H289" s="101"/>
      <c r="I289" s="103"/>
      <c r="J289" s="28"/>
      <c r="K289" s="27"/>
      <c r="L289" s="27"/>
      <c r="M289" s="27"/>
      <c r="N289" s="27"/>
      <c r="O289" s="27"/>
      <c r="P289" s="27"/>
      <c r="Q289" s="103"/>
      <c r="R289" s="27"/>
      <c r="S289" s="27"/>
      <c r="T289" s="27"/>
      <c r="U289" s="27"/>
      <c r="V289" s="27"/>
      <c r="W289" s="27"/>
      <c r="X289" s="27"/>
      <c r="Y289" s="103"/>
      <c r="Z289" s="27"/>
      <c r="AA289" s="27"/>
      <c r="AB289" s="27"/>
      <c r="AC289" s="27"/>
      <c r="AD289" s="27"/>
      <c r="AE289" s="27"/>
      <c r="AF289" s="27"/>
      <c r="AG289" s="103"/>
      <c r="AH289" s="27"/>
      <c r="AI289" s="27"/>
      <c r="AJ289" s="27"/>
      <c r="AK289" s="27"/>
      <c r="AL289" s="27"/>
      <c r="AM289" s="27"/>
      <c r="AN289" s="27"/>
      <c r="AO289" s="103"/>
      <c r="AP289" s="27"/>
      <c r="AQ289" s="27"/>
      <c r="AR289" s="27"/>
      <c r="AS289" s="27"/>
      <c r="AT289" s="27"/>
      <c r="AU289" s="27"/>
      <c r="AV289" s="27"/>
      <c r="AW289" s="103"/>
    </row>
    <row r="290" spans="1:49" ht="14.25" x14ac:dyDescent="0.2">
      <c r="A290" s="40" t="str">
        <f>StudentInfo[[#This Row],[Student Full Name]]</f>
        <v xml:space="preserve"> </v>
      </c>
      <c r="B290" s="27"/>
      <c r="C290" s="27"/>
      <c r="D290" s="27"/>
      <c r="E290" s="27"/>
      <c r="F290" s="27"/>
      <c r="G290" s="27"/>
      <c r="H290" s="101"/>
      <c r="I290" s="103"/>
      <c r="J290" s="28"/>
      <c r="K290" s="27"/>
      <c r="L290" s="27"/>
      <c r="M290" s="27"/>
      <c r="N290" s="27"/>
      <c r="O290" s="27"/>
      <c r="P290" s="27"/>
      <c r="Q290" s="103"/>
      <c r="R290" s="27"/>
      <c r="S290" s="27"/>
      <c r="T290" s="27"/>
      <c r="U290" s="27"/>
      <c r="V290" s="27"/>
      <c r="W290" s="27"/>
      <c r="X290" s="27"/>
      <c r="Y290" s="103"/>
      <c r="Z290" s="27"/>
      <c r="AA290" s="27"/>
      <c r="AB290" s="27"/>
      <c r="AC290" s="27"/>
      <c r="AD290" s="27"/>
      <c r="AE290" s="27"/>
      <c r="AF290" s="27"/>
      <c r="AG290" s="103"/>
      <c r="AH290" s="27"/>
      <c r="AI290" s="27"/>
      <c r="AJ290" s="27"/>
      <c r="AK290" s="27"/>
      <c r="AL290" s="27"/>
      <c r="AM290" s="27"/>
      <c r="AN290" s="27"/>
      <c r="AO290" s="103"/>
      <c r="AP290" s="27"/>
      <c r="AQ290" s="27"/>
      <c r="AR290" s="27"/>
      <c r="AS290" s="27"/>
      <c r="AT290" s="27"/>
      <c r="AU290" s="27"/>
      <c r="AV290" s="27"/>
      <c r="AW290" s="103"/>
    </row>
    <row r="291" spans="1:49" ht="14.25" x14ac:dyDescent="0.2">
      <c r="A291" s="40" t="str">
        <f>StudentInfo[[#This Row],[Student Full Name]]</f>
        <v xml:space="preserve"> </v>
      </c>
      <c r="B291" s="27"/>
      <c r="C291" s="27"/>
      <c r="D291" s="27"/>
      <c r="E291" s="27"/>
      <c r="F291" s="27"/>
      <c r="G291" s="27"/>
      <c r="H291" s="101"/>
      <c r="I291" s="103"/>
      <c r="J291" s="28"/>
      <c r="K291" s="27"/>
      <c r="L291" s="27"/>
      <c r="M291" s="27"/>
      <c r="N291" s="27"/>
      <c r="O291" s="27"/>
      <c r="P291" s="27"/>
      <c r="Q291" s="103"/>
      <c r="R291" s="27"/>
      <c r="S291" s="27"/>
      <c r="T291" s="27"/>
      <c r="U291" s="27"/>
      <c r="V291" s="27"/>
      <c r="W291" s="27"/>
      <c r="X291" s="27"/>
      <c r="Y291" s="103"/>
      <c r="Z291" s="27"/>
      <c r="AA291" s="27"/>
      <c r="AB291" s="27"/>
      <c r="AC291" s="27"/>
      <c r="AD291" s="27"/>
      <c r="AE291" s="27"/>
      <c r="AF291" s="27"/>
      <c r="AG291" s="103"/>
      <c r="AH291" s="27"/>
      <c r="AI291" s="27"/>
      <c r="AJ291" s="27"/>
      <c r="AK291" s="27"/>
      <c r="AL291" s="27"/>
      <c r="AM291" s="27"/>
      <c r="AN291" s="27"/>
      <c r="AO291" s="103"/>
      <c r="AP291" s="27"/>
      <c r="AQ291" s="27"/>
      <c r="AR291" s="27"/>
      <c r="AS291" s="27"/>
      <c r="AT291" s="27"/>
      <c r="AU291" s="27"/>
      <c r="AV291" s="27"/>
      <c r="AW291" s="103"/>
    </row>
    <row r="292" spans="1:49" ht="14.25" x14ac:dyDescent="0.2">
      <c r="A292" s="40" t="str">
        <f>StudentInfo[[#This Row],[Student Full Name]]</f>
        <v xml:space="preserve"> </v>
      </c>
      <c r="B292" s="27"/>
      <c r="C292" s="27"/>
      <c r="D292" s="27"/>
      <c r="E292" s="27"/>
      <c r="F292" s="27"/>
      <c r="G292" s="27"/>
      <c r="H292" s="101"/>
      <c r="I292" s="103"/>
      <c r="J292" s="28"/>
      <c r="K292" s="27"/>
      <c r="L292" s="27"/>
      <c r="M292" s="27"/>
      <c r="N292" s="27"/>
      <c r="O292" s="27"/>
      <c r="P292" s="27"/>
      <c r="Q292" s="103"/>
      <c r="R292" s="27"/>
      <c r="S292" s="27"/>
      <c r="T292" s="27"/>
      <c r="U292" s="27"/>
      <c r="V292" s="27"/>
      <c r="W292" s="27"/>
      <c r="X292" s="27"/>
      <c r="Y292" s="103"/>
      <c r="Z292" s="27"/>
      <c r="AA292" s="27"/>
      <c r="AB292" s="27"/>
      <c r="AC292" s="27"/>
      <c r="AD292" s="27"/>
      <c r="AE292" s="27"/>
      <c r="AF292" s="27"/>
      <c r="AG292" s="103"/>
      <c r="AH292" s="27"/>
      <c r="AI292" s="27"/>
      <c r="AJ292" s="27"/>
      <c r="AK292" s="27"/>
      <c r="AL292" s="27"/>
      <c r="AM292" s="27"/>
      <c r="AN292" s="27"/>
      <c r="AO292" s="103"/>
      <c r="AP292" s="27"/>
      <c r="AQ292" s="27"/>
      <c r="AR292" s="27"/>
      <c r="AS292" s="27"/>
      <c r="AT292" s="27"/>
      <c r="AU292" s="27"/>
      <c r="AV292" s="27"/>
      <c r="AW292" s="103"/>
    </row>
    <row r="293" spans="1:49" ht="14.25" x14ac:dyDescent="0.2">
      <c r="A293" s="40" t="str">
        <f>StudentInfo[[#This Row],[Student Full Name]]</f>
        <v xml:space="preserve"> </v>
      </c>
      <c r="B293" s="27"/>
      <c r="C293" s="27"/>
      <c r="D293" s="27"/>
      <c r="E293" s="27"/>
      <c r="F293" s="27"/>
      <c r="G293" s="27"/>
      <c r="H293" s="101"/>
      <c r="I293" s="103"/>
      <c r="J293" s="28"/>
      <c r="K293" s="27"/>
      <c r="L293" s="27"/>
      <c r="M293" s="27"/>
      <c r="N293" s="27"/>
      <c r="O293" s="27"/>
      <c r="P293" s="27"/>
      <c r="Q293" s="103"/>
      <c r="R293" s="27"/>
      <c r="S293" s="27"/>
      <c r="T293" s="27"/>
      <c r="U293" s="27"/>
      <c r="V293" s="27"/>
      <c r="W293" s="27"/>
      <c r="X293" s="27"/>
      <c r="Y293" s="103"/>
      <c r="Z293" s="27"/>
      <c r="AA293" s="27"/>
      <c r="AB293" s="27"/>
      <c r="AC293" s="27"/>
      <c r="AD293" s="27"/>
      <c r="AE293" s="27"/>
      <c r="AF293" s="27"/>
      <c r="AG293" s="103"/>
      <c r="AH293" s="27"/>
      <c r="AI293" s="27"/>
      <c r="AJ293" s="27"/>
      <c r="AK293" s="27"/>
      <c r="AL293" s="27"/>
      <c r="AM293" s="27"/>
      <c r="AN293" s="27"/>
      <c r="AO293" s="103"/>
      <c r="AP293" s="27"/>
      <c r="AQ293" s="27"/>
      <c r="AR293" s="27"/>
      <c r="AS293" s="27"/>
      <c r="AT293" s="27"/>
      <c r="AU293" s="27"/>
      <c r="AV293" s="27"/>
      <c r="AW293" s="103"/>
    </row>
    <row r="294" spans="1:49" ht="14.25" x14ac:dyDescent="0.2">
      <c r="A294" s="40" t="str">
        <f>StudentInfo[[#This Row],[Student Full Name]]</f>
        <v xml:space="preserve"> </v>
      </c>
      <c r="B294" s="27"/>
      <c r="C294" s="27"/>
      <c r="D294" s="27"/>
      <c r="E294" s="27"/>
      <c r="F294" s="27"/>
      <c r="G294" s="27"/>
      <c r="H294" s="101"/>
      <c r="I294" s="103"/>
      <c r="J294" s="28"/>
      <c r="K294" s="27"/>
      <c r="L294" s="27"/>
      <c r="M294" s="27"/>
      <c r="N294" s="27"/>
      <c r="O294" s="27"/>
      <c r="P294" s="27"/>
      <c r="Q294" s="103"/>
      <c r="R294" s="27"/>
      <c r="S294" s="27"/>
      <c r="T294" s="27"/>
      <c r="U294" s="27"/>
      <c r="V294" s="27"/>
      <c r="W294" s="27"/>
      <c r="X294" s="27"/>
      <c r="Y294" s="103"/>
      <c r="Z294" s="27"/>
      <c r="AA294" s="27"/>
      <c r="AB294" s="27"/>
      <c r="AC294" s="27"/>
      <c r="AD294" s="27"/>
      <c r="AE294" s="27"/>
      <c r="AF294" s="27"/>
      <c r="AG294" s="103"/>
      <c r="AH294" s="27"/>
      <c r="AI294" s="27"/>
      <c r="AJ294" s="27"/>
      <c r="AK294" s="27"/>
      <c r="AL294" s="27"/>
      <c r="AM294" s="27"/>
      <c r="AN294" s="27"/>
      <c r="AO294" s="103"/>
      <c r="AP294" s="27"/>
      <c r="AQ294" s="27"/>
      <c r="AR294" s="27"/>
      <c r="AS294" s="27"/>
      <c r="AT294" s="27"/>
      <c r="AU294" s="27"/>
      <c r="AV294" s="27"/>
      <c r="AW294" s="103"/>
    </row>
    <row r="295" spans="1:49" ht="14.25" x14ac:dyDescent="0.2">
      <c r="A295" s="40" t="str">
        <f>StudentInfo[[#This Row],[Student Full Name]]</f>
        <v xml:space="preserve"> </v>
      </c>
      <c r="B295" s="27"/>
      <c r="C295" s="27"/>
      <c r="D295" s="27"/>
      <c r="E295" s="27"/>
      <c r="F295" s="27"/>
      <c r="G295" s="27"/>
      <c r="H295" s="101"/>
      <c r="I295" s="103"/>
      <c r="J295" s="28"/>
      <c r="K295" s="27"/>
      <c r="L295" s="27"/>
      <c r="M295" s="27"/>
      <c r="N295" s="27"/>
      <c r="O295" s="27"/>
      <c r="P295" s="27"/>
      <c r="Q295" s="103"/>
      <c r="R295" s="27"/>
      <c r="S295" s="27"/>
      <c r="T295" s="27"/>
      <c r="U295" s="27"/>
      <c r="V295" s="27"/>
      <c r="W295" s="27"/>
      <c r="X295" s="27"/>
      <c r="Y295" s="103"/>
      <c r="Z295" s="27"/>
      <c r="AA295" s="27"/>
      <c r="AB295" s="27"/>
      <c r="AC295" s="27"/>
      <c r="AD295" s="27"/>
      <c r="AE295" s="27"/>
      <c r="AF295" s="27"/>
      <c r="AG295" s="103"/>
      <c r="AH295" s="27"/>
      <c r="AI295" s="27"/>
      <c r="AJ295" s="27"/>
      <c r="AK295" s="27"/>
      <c r="AL295" s="27"/>
      <c r="AM295" s="27"/>
      <c r="AN295" s="27"/>
      <c r="AO295" s="103"/>
      <c r="AP295" s="27"/>
      <c r="AQ295" s="27"/>
      <c r="AR295" s="27"/>
      <c r="AS295" s="27"/>
      <c r="AT295" s="27"/>
      <c r="AU295" s="27"/>
      <c r="AV295" s="27"/>
      <c r="AW295" s="103"/>
    </row>
    <row r="296" spans="1:49" ht="14.25" x14ac:dyDescent="0.2">
      <c r="A296" s="40" t="str">
        <f>StudentInfo[[#This Row],[Student Full Name]]</f>
        <v xml:space="preserve"> </v>
      </c>
      <c r="B296" s="27"/>
      <c r="C296" s="27"/>
      <c r="D296" s="27"/>
      <c r="E296" s="27"/>
      <c r="F296" s="27"/>
      <c r="G296" s="27"/>
      <c r="H296" s="101"/>
      <c r="I296" s="103"/>
      <c r="J296" s="28"/>
      <c r="K296" s="27"/>
      <c r="L296" s="27"/>
      <c r="M296" s="27"/>
      <c r="N296" s="27"/>
      <c r="O296" s="27"/>
      <c r="P296" s="27"/>
      <c r="Q296" s="103"/>
      <c r="R296" s="27"/>
      <c r="S296" s="27"/>
      <c r="T296" s="27"/>
      <c r="U296" s="27"/>
      <c r="V296" s="27"/>
      <c r="W296" s="27"/>
      <c r="X296" s="27"/>
      <c r="Y296" s="103"/>
      <c r="Z296" s="27"/>
      <c r="AA296" s="27"/>
      <c r="AB296" s="27"/>
      <c r="AC296" s="27"/>
      <c r="AD296" s="27"/>
      <c r="AE296" s="27"/>
      <c r="AF296" s="27"/>
      <c r="AG296" s="103"/>
      <c r="AH296" s="27"/>
      <c r="AI296" s="27"/>
      <c r="AJ296" s="27"/>
      <c r="AK296" s="27"/>
      <c r="AL296" s="27"/>
      <c r="AM296" s="27"/>
      <c r="AN296" s="27"/>
      <c r="AO296" s="103"/>
      <c r="AP296" s="27"/>
      <c r="AQ296" s="27"/>
      <c r="AR296" s="27"/>
      <c r="AS296" s="27"/>
      <c r="AT296" s="27"/>
      <c r="AU296" s="27"/>
      <c r="AV296" s="27"/>
      <c r="AW296" s="103"/>
    </row>
    <row r="297" spans="1:49" ht="14.25" x14ac:dyDescent="0.2">
      <c r="A297" s="40" t="str">
        <f>StudentInfo[[#This Row],[Student Full Name]]</f>
        <v xml:space="preserve"> </v>
      </c>
      <c r="B297" s="27"/>
      <c r="C297" s="27"/>
      <c r="D297" s="27"/>
      <c r="E297" s="27"/>
      <c r="F297" s="27"/>
      <c r="G297" s="27"/>
      <c r="H297" s="101"/>
      <c r="I297" s="103"/>
      <c r="J297" s="28"/>
      <c r="K297" s="27"/>
      <c r="L297" s="27"/>
      <c r="M297" s="27"/>
      <c r="N297" s="27"/>
      <c r="O297" s="27"/>
      <c r="P297" s="27"/>
      <c r="Q297" s="103"/>
      <c r="R297" s="27"/>
      <c r="S297" s="27"/>
      <c r="T297" s="27"/>
      <c r="U297" s="27"/>
      <c r="V297" s="27"/>
      <c r="W297" s="27"/>
      <c r="X297" s="27"/>
      <c r="Y297" s="103"/>
      <c r="Z297" s="27"/>
      <c r="AA297" s="27"/>
      <c r="AB297" s="27"/>
      <c r="AC297" s="27"/>
      <c r="AD297" s="27"/>
      <c r="AE297" s="27"/>
      <c r="AF297" s="27"/>
      <c r="AG297" s="103"/>
      <c r="AH297" s="27"/>
      <c r="AI297" s="27"/>
      <c r="AJ297" s="27"/>
      <c r="AK297" s="27"/>
      <c r="AL297" s="27"/>
      <c r="AM297" s="27"/>
      <c r="AN297" s="27"/>
      <c r="AO297" s="103"/>
      <c r="AP297" s="27"/>
      <c r="AQ297" s="27"/>
      <c r="AR297" s="27"/>
      <c r="AS297" s="27"/>
      <c r="AT297" s="27"/>
      <c r="AU297" s="27"/>
      <c r="AV297" s="27"/>
      <c r="AW297" s="103"/>
    </row>
    <row r="298" spans="1:49" ht="14.25" x14ac:dyDescent="0.2">
      <c r="A298" s="40" t="str">
        <f>StudentInfo[[#This Row],[Student Full Name]]</f>
        <v xml:space="preserve"> </v>
      </c>
      <c r="B298" s="27"/>
      <c r="C298" s="27"/>
      <c r="D298" s="27"/>
      <c r="E298" s="27"/>
      <c r="F298" s="27"/>
      <c r="G298" s="27"/>
      <c r="H298" s="101"/>
      <c r="I298" s="103"/>
      <c r="J298" s="28"/>
      <c r="K298" s="27"/>
      <c r="L298" s="27"/>
      <c r="M298" s="27"/>
      <c r="N298" s="27"/>
      <c r="O298" s="27"/>
      <c r="P298" s="27"/>
      <c r="Q298" s="103"/>
      <c r="R298" s="27"/>
      <c r="S298" s="27"/>
      <c r="T298" s="27"/>
      <c r="U298" s="27"/>
      <c r="V298" s="27"/>
      <c r="W298" s="27"/>
      <c r="X298" s="27"/>
      <c r="Y298" s="103"/>
      <c r="Z298" s="27"/>
      <c r="AA298" s="27"/>
      <c r="AB298" s="27"/>
      <c r="AC298" s="27"/>
      <c r="AD298" s="27"/>
      <c r="AE298" s="27"/>
      <c r="AF298" s="27"/>
      <c r="AG298" s="103"/>
      <c r="AH298" s="27"/>
      <c r="AI298" s="27"/>
      <c r="AJ298" s="27"/>
      <c r="AK298" s="27"/>
      <c r="AL298" s="27"/>
      <c r="AM298" s="27"/>
      <c r="AN298" s="27"/>
      <c r="AO298" s="103"/>
      <c r="AP298" s="27"/>
      <c r="AQ298" s="27"/>
      <c r="AR298" s="27"/>
      <c r="AS298" s="27"/>
      <c r="AT298" s="27"/>
      <c r="AU298" s="27"/>
      <c r="AV298" s="27"/>
      <c r="AW298" s="103"/>
    </row>
    <row r="299" spans="1:49" ht="14.25" x14ac:dyDescent="0.2">
      <c r="A299" s="40" t="str">
        <f>StudentInfo[[#This Row],[Student Full Name]]</f>
        <v xml:space="preserve"> </v>
      </c>
      <c r="B299" s="27"/>
      <c r="C299" s="27"/>
      <c r="D299" s="27"/>
      <c r="E299" s="27"/>
      <c r="F299" s="27"/>
      <c r="G299" s="27"/>
      <c r="H299" s="101"/>
      <c r="I299" s="103"/>
      <c r="J299" s="28"/>
      <c r="K299" s="27"/>
      <c r="L299" s="27"/>
      <c r="M299" s="27"/>
      <c r="N299" s="27"/>
      <c r="O299" s="27"/>
      <c r="P299" s="27"/>
      <c r="Q299" s="103"/>
      <c r="R299" s="27"/>
      <c r="S299" s="27"/>
      <c r="T299" s="27"/>
      <c r="U299" s="27"/>
      <c r="V299" s="27"/>
      <c r="W299" s="27"/>
      <c r="X299" s="27"/>
      <c r="Y299" s="103"/>
      <c r="Z299" s="27"/>
      <c r="AA299" s="27"/>
      <c r="AB299" s="27"/>
      <c r="AC299" s="27"/>
      <c r="AD299" s="27"/>
      <c r="AE299" s="27"/>
      <c r="AF299" s="27"/>
      <c r="AG299" s="103"/>
      <c r="AH299" s="27"/>
      <c r="AI299" s="27"/>
      <c r="AJ299" s="27"/>
      <c r="AK299" s="27"/>
      <c r="AL299" s="27"/>
      <c r="AM299" s="27"/>
      <c r="AN299" s="27"/>
      <c r="AO299" s="103"/>
      <c r="AP299" s="27"/>
      <c r="AQ299" s="27"/>
      <c r="AR299" s="27"/>
      <c r="AS299" s="27"/>
      <c r="AT299" s="27"/>
      <c r="AU299" s="27"/>
      <c r="AV299" s="27"/>
      <c r="AW299" s="103"/>
    </row>
    <row r="300" spans="1:49" ht="14.25" x14ac:dyDescent="0.2">
      <c r="A300" s="40" t="str">
        <f>StudentInfo[[#This Row],[Student Full Name]]</f>
        <v xml:space="preserve"> </v>
      </c>
      <c r="B300" s="27"/>
      <c r="C300" s="27"/>
      <c r="D300" s="27"/>
      <c r="E300" s="27"/>
      <c r="F300" s="27"/>
      <c r="G300" s="27"/>
      <c r="H300" s="101"/>
      <c r="I300" s="103"/>
      <c r="J300" s="28"/>
      <c r="K300" s="27"/>
      <c r="L300" s="27"/>
      <c r="M300" s="27"/>
      <c r="N300" s="27"/>
      <c r="O300" s="27"/>
      <c r="P300" s="27"/>
      <c r="Q300" s="103"/>
      <c r="R300" s="27"/>
      <c r="S300" s="27"/>
      <c r="T300" s="27"/>
      <c r="U300" s="27"/>
      <c r="V300" s="27"/>
      <c r="W300" s="27"/>
      <c r="X300" s="27"/>
      <c r="Y300" s="103"/>
      <c r="Z300" s="27"/>
      <c r="AA300" s="27"/>
      <c r="AB300" s="27"/>
      <c r="AC300" s="27"/>
      <c r="AD300" s="27"/>
      <c r="AE300" s="27"/>
      <c r="AF300" s="27"/>
      <c r="AG300" s="103"/>
      <c r="AH300" s="27"/>
      <c r="AI300" s="27"/>
      <c r="AJ300" s="27"/>
      <c r="AK300" s="27"/>
      <c r="AL300" s="27"/>
      <c r="AM300" s="27"/>
      <c r="AN300" s="27"/>
      <c r="AO300" s="103"/>
      <c r="AP300" s="27"/>
      <c r="AQ300" s="27"/>
      <c r="AR300" s="27"/>
      <c r="AS300" s="27"/>
      <c r="AT300" s="27"/>
      <c r="AU300" s="27"/>
      <c r="AV300" s="27"/>
      <c r="AW300" s="103"/>
    </row>
    <row r="301" spans="1:49" ht="14.25" x14ac:dyDescent="0.2">
      <c r="A301" s="40" t="str">
        <f>StudentInfo[[#This Row],[Student Full Name]]</f>
        <v xml:space="preserve"> </v>
      </c>
      <c r="B301" s="27"/>
      <c r="C301" s="27"/>
      <c r="D301" s="27"/>
      <c r="E301" s="27"/>
      <c r="F301" s="27"/>
      <c r="G301" s="27"/>
      <c r="H301" s="101"/>
      <c r="I301" s="103"/>
      <c r="J301" s="28"/>
      <c r="K301" s="27"/>
      <c r="L301" s="27"/>
      <c r="M301" s="27"/>
      <c r="N301" s="27"/>
      <c r="O301" s="27"/>
      <c r="P301" s="27"/>
      <c r="Q301" s="103"/>
      <c r="R301" s="27"/>
      <c r="S301" s="27"/>
      <c r="T301" s="27"/>
      <c r="U301" s="27"/>
      <c r="V301" s="27"/>
      <c r="W301" s="27"/>
      <c r="X301" s="27"/>
      <c r="Y301" s="103"/>
      <c r="Z301" s="27"/>
      <c r="AA301" s="27"/>
      <c r="AB301" s="27"/>
      <c r="AC301" s="27"/>
      <c r="AD301" s="27"/>
      <c r="AE301" s="27"/>
      <c r="AF301" s="27"/>
      <c r="AG301" s="103"/>
      <c r="AH301" s="27"/>
      <c r="AI301" s="27"/>
      <c r="AJ301" s="27"/>
      <c r="AK301" s="27"/>
      <c r="AL301" s="27"/>
      <c r="AM301" s="27"/>
      <c r="AN301" s="27"/>
      <c r="AO301" s="103"/>
      <c r="AP301" s="27"/>
      <c r="AQ301" s="27"/>
      <c r="AR301" s="27"/>
      <c r="AS301" s="27"/>
      <c r="AT301" s="27"/>
      <c r="AU301" s="27"/>
      <c r="AV301" s="27"/>
      <c r="AW301" s="103"/>
    </row>
    <row r="302" spans="1:49" ht="14.25" x14ac:dyDescent="0.2">
      <c r="A302" s="40" t="str">
        <f>StudentInfo[[#This Row],[Student Full Name]]</f>
        <v xml:space="preserve"> </v>
      </c>
      <c r="B302" s="27"/>
      <c r="C302" s="27"/>
      <c r="D302" s="27"/>
      <c r="E302" s="27"/>
      <c r="F302" s="27"/>
      <c r="G302" s="27"/>
      <c r="H302" s="101"/>
      <c r="I302" s="103"/>
      <c r="J302" s="28"/>
      <c r="K302" s="27"/>
      <c r="L302" s="27"/>
      <c r="M302" s="27"/>
      <c r="N302" s="27"/>
      <c r="O302" s="27"/>
      <c r="P302" s="27"/>
      <c r="Q302" s="103"/>
      <c r="R302" s="27"/>
      <c r="S302" s="27"/>
      <c r="T302" s="27"/>
      <c r="U302" s="27"/>
      <c r="V302" s="27"/>
      <c r="W302" s="27"/>
      <c r="X302" s="27"/>
      <c r="Y302" s="103"/>
      <c r="Z302" s="27"/>
      <c r="AA302" s="27"/>
      <c r="AB302" s="27"/>
      <c r="AC302" s="27"/>
      <c r="AD302" s="27"/>
      <c r="AE302" s="27"/>
      <c r="AF302" s="27"/>
      <c r="AG302" s="103"/>
      <c r="AH302" s="27"/>
      <c r="AI302" s="27"/>
      <c r="AJ302" s="27"/>
      <c r="AK302" s="27"/>
      <c r="AL302" s="27"/>
      <c r="AM302" s="27"/>
      <c r="AN302" s="27"/>
      <c r="AO302" s="103"/>
      <c r="AP302" s="27"/>
      <c r="AQ302" s="27"/>
      <c r="AR302" s="27"/>
      <c r="AS302" s="27"/>
      <c r="AT302" s="27"/>
      <c r="AU302" s="27"/>
      <c r="AV302" s="27"/>
      <c r="AW302" s="103"/>
    </row>
    <row r="303" spans="1:49" ht="14.25" x14ac:dyDescent="0.2">
      <c r="A303" s="40" t="str">
        <f>StudentInfo[[#This Row],[Student Full Name]]</f>
        <v xml:space="preserve"> </v>
      </c>
      <c r="B303" s="27"/>
      <c r="C303" s="27"/>
      <c r="D303" s="27"/>
      <c r="E303" s="27"/>
      <c r="F303" s="27"/>
      <c r="G303" s="27"/>
      <c r="H303" s="101"/>
      <c r="I303" s="103"/>
      <c r="J303" s="28"/>
      <c r="K303" s="27"/>
      <c r="L303" s="27"/>
      <c r="M303" s="27"/>
      <c r="N303" s="27"/>
      <c r="O303" s="27"/>
      <c r="P303" s="27"/>
      <c r="Q303" s="103"/>
      <c r="R303" s="27"/>
      <c r="S303" s="27"/>
      <c r="T303" s="27"/>
      <c r="U303" s="27"/>
      <c r="V303" s="27"/>
      <c r="W303" s="27"/>
      <c r="X303" s="27"/>
      <c r="Y303" s="103"/>
      <c r="Z303" s="27"/>
      <c r="AA303" s="27"/>
      <c r="AB303" s="27"/>
      <c r="AC303" s="27"/>
      <c r="AD303" s="27"/>
      <c r="AE303" s="27"/>
      <c r="AF303" s="27"/>
      <c r="AG303" s="103"/>
      <c r="AH303" s="27"/>
      <c r="AI303" s="27"/>
      <c r="AJ303" s="27"/>
      <c r="AK303" s="27"/>
      <c r="AL303" s="27"/>
      <c r="AM303" s="27"/>
      <c r="AN303" s="27"/>
      <c r="AO303" s="103"/>
      <c r="AP303" s="27"/>
      <c r="AQ303" s="27"/>
      <c r="AR303" s="27"/>
      <c r="AS303" s="27"/>
      <c r="AT303" s="27"/>
      <c r="AU303" s="27"/>
      <c r="AV303" s="27"/>
      <c r="AW303" s="103"/>
    </row>
    <row r="304" spans="1:49" ht="14.25" x14ac:dyDescent="0.2">
      <c r="A304" s="40" t="str">
        <f>StudentInfo[[#This Row],[Student Full Name]]</f>
        <v xml:space="preserve"> </v>
      </c>
      <c r="B304" s="27"/>
      <c r="C304" s="27"/>
      <c r="D304" s="27"/>
      <c r="E304" s="27"/>
      <c r="F304" s="27"/>
      <c r="G304" s="27"/>
      <c r="H304" s="101"/>
      <c r="I304" s="103"/>
      <c r="J304" s="28"/>
      <c r="K304" s="27"/>
      <c r="L304" s="27"/>
      <c r="M304" s="27"/>
      <c r="N304" s="27"/>
      <c r="O304" s="27"/>
      <c r="P304" s="27"/>
      <c r="Q304" s="103"/>
      <c r="R304" s="27"/>
      <c r="S304" s="27"/>
      <c r="T304" s="27"/>
      <c r="U304" s="27"/>
      <c r="V304" s="27"/>
      <c r="W304" s="27"/>
      <c r="X304" s="27"/>
      <c r="Y304" s="103"/>
      <c r="Z304" s="27"/>
      <c r="AA304" s="27"/>
      <c r="AB304" s="27"/>
      <c r="AC304" s="27"/>
      <c r="AD304" s="27"/>
      <c r="AE304" s="27"/>
      <c r="AF304" s="27"/>
      <c r="AG304" s="103"/>
      <c r="AH304" s="27"/>
      <c r="AI304" s="27"/>
      <c r="AJ304" s="27"/>
      <c r="AK304" s="27"/>
      <c r="AL304" s="27"/>
      <c r="AM304" s="27"/>
      <c r="AN304" s="27"/>
      <c r="AO304" s="103"/>
      <c r="AP304" s="27"/>
      <c r="AQ304" s="27"/>
      <c r="AR304" s="27"/>
      <c r="AS304" s="27"/>
      <c r="AT304" s="27"/>
      <c r="AU304" s="27"/>
      <c r="AV304" s="27"/>
      <c r="AW304" s="103"/>
    </row>
    <row r="305" spans="1:49" ht="14.25" x14ac:dyDescent="0.2">
      <c r="A305" s="40" t="str">
        <f>StudentInfo[[#This Row],[Student Full Name]]</f>
        <v xml:space="preserve"> </v>
      </c>
      <c r="B305" s="27"/>
      <c r="C305" s="27"/>
      <c r="D305" s="27"/>
      <c r="E305" s="27"/>
      <c r="F305" s="27"/>
      <c r="G305" s="27"/>
      <c r="H305" s="101"/>
      <c r="I305" s="103"/>
      <c r="J305" s="28"/>
      <c r="K305" s="27"/>
      <c r="L305" s="27"/>
      <c r="M305" s="27"/>
      <c r="N305" s="27"/>
      <c r="O305" s="27"/>
      <c r="P305" s="27"/>
      <c r="Q305" s="103"/>
      <c r="R305" s="27"/>
      <c r="S305" s="27"/>
      <c r="T305" s="27"/>
      <c r="U305" s="27"/>
      <c r="V305" s="27"/>
      <c r="W305" s="27"/>
      <c r="X305" s="27"/>
      <c r="Y305" s="103"/>
      <c r="Z305" s="27"/>
      <c r="AA305" s="27"/>
      <c r="AB305" s="27"/>
      <c r="AC305" s="27"/>
      <c r="AD305" s="27"/>
      <c r="AE305" s="27"/>
      <c r="AF305" s="27"/>
      <c r="AG305" s="103"/>
      <c r="AH305" s="27"/>
      <c r="AI305" s="27"/>
      <c r="AJ305" s="27"/>
      <c r="AK305" s="27"/>
      <c r="AL305" s="27"/>
      <c r="AM305" s="27"/>
      <c r="AN305" s="27"/>
      <c r="AO305" s="103"/>
      <c r="AP305" s="27"/>
      <c r="AQ305" s="27"/>
      <c r="AR305" s="27"/>
      <c r="AS305" s="27"/>
      <c r="AT305" s="27"/>
      <c r="AU305" s="27"/>
      <c r="AV305" s="27"/>
      <c r="AW305" s="103"/>
    </row>
    <row r="306" spans="1:49" ht="14.25" x14ac:dyDescent="0.2">
      <c r="A306" s="40" t="str">
        <f>StudentInfo[[#This Row],[Student Full Name]]</f>
        <v xml:space="preserve"> </v>
      </c>
      <c r="B306" s="27"/>
      <c r="C306" s="27"/>
      <c r="D306" s="27"/>
      <c r="E306" s="27"/>
      <c r="F306" s="27"/>
      <c r="G306" s="27"/>
      <c r="H306" s="101"/>
      <c r="I306" s="103"/>
      <c r="J306" s="28"/>
      <c r="K306" s="27"/>
      <c r="L306" s="27"/>
      <c r="M306" s="27"/>
      <c r="N306" s="27"/>
      <c r="O306" s="27"/>
      <c r="P306" s="27"/>
      <c r="Q306" s="103"/>
      <c r="R306" s="27"/>
      <c r="S306" s="27"/>
      <c r="T306" s="27"/>
      <c r="U306" s="27"/>
      <c r="V306" s="27"/>
      <c r="W306" s="27"/>
      <c r="X306" s="27"/>
      <c r="Y306" s="103"/>
      <c r="Z306" s="27"/>
      <c r="AA306" s="27"/>
      <c r="AB306" s="27"/>
      <c r="AC306" s="27"/>
      <c r="AD306" s="27"/>
      <c r="AE306" s="27"/>
      <c r="AF306" s="27"/>
      <c r="AG306" s="103"/>
      <c r="AH306" s="27"/>
      <c r="AI306" s="27"/>
      <c r="AJ306" s="27"/>
      <c r="AK306" s="27"/>
      <c r="AL306" s="27"/>
      <c r="AM306" s="27"/>
      <c r="AN306" s="27"/>
      <c r="AO306" s="103"/>
      <c r="AP306" s="27"/>
      <c r="AQ306" s="27"/>
      <c r="AR306" s="27"/>
      <c r="AS306" s="27"/>
      <c r="AT306" s="27"/>
      <c r="AU306" s="27"/>
      <c r="AV306" s="27"/>
      <c r="AW306" s="103"/>
    </row>
    <row r="307" spans="1:49" ht="14.25" x14ac:dyDescent="0.2">
      <c r="A307" s="40" t="str">
        <f>StudentInfo[[#This Row],[Student Full Name]]</f>
        <v xml:space="preserve"> </v>
      </c>
      <c r="B307" s="27"/>
      <c r="C307" s="27"/>
      <c r="D307" s="27"/>
      <c r="E307" s="27"/>
      <c r="F307" s="27"/>
      <c r="G307" s="27"/>
      <c r="H307" s="101"/>
      <c r="I307" s="103"/>
      <c r="J307" s="28"/>
      <c r="K307" s="27"/>
      <c r="L307" s="27"/>
      <c r="M307" s="27"/>
      <c r="N307" s="27"/>
      <c r="O307" s="27"/>
      <c r="P307" s="27"/>
      <c r="Q307" s="103"/>
      <c r="R307" s="27"/>
      <c r="S307" s="27"/>
      <c r="T307" s="27"/>
      <c r="U307" s="27"/>
      <c r="V307" s="27"/>
      <c r="W307" s="27"/>
      <c r="X307" s="27"/>
      <c r="Y307" s="103"/>
      <c r="Z307" s="27"/>
      <c r="AA307" s="27"/>
      <c r="AB307" s="27"/>
      <c r="AC307" s="27"/>
      <c r="AD307" s="27"/>
      <c r="AE307" s="27"/>
      <c r="AF307" s="27"/>
      <c r="AG307" s="103"/>
      <c r="AH307" s="27"/>
      <c r="AI307" s="27"/>
      <c r="AJ307" s="27"/>
      <c r="AK307" s="27"/>
      <c r="AL307" s="27"/>
      <c r="AM307" s="27"/>
      <c r="AN307" s="27"/>
      <c r="AO307" s="103"/>
      <c r="AP307" s="27"/>
      <c r="AQ307" s="27"/>
      <c r="AR307" s="27"/>
      <c r="AS307" s="27"/>
      <c r="AT307" s="27"/>
      <c r="AU307" s="27"/>
      <c r="AV307" s="27"/>
      <c r="AW307" s="103"/>
    </row>
    <row r="308" spans="1:49" ht="14.25" x14ac:dyDescent="0.2">
      <c r="A308" s="40" t="str">
        <f>StudentInfo[[#This Row],[Student Full Name]]</f>
        <v xml:space="preserve"> </v>
      </c>
      <c r="B308" s="27"/>
      <c r="C308" s="27"/>
      <c r="D308" s="27"/>
      <c r="E308" s="27"/>
      <c r="F308" s="27"/>
      <c r="G308" s="27"/>
      <c r="H308" s="101"/>
      <c r="I308" s="103"/>
      <c r="J308" s="28"/>
      <c r="K308" s="27"/>
      <c r="L308" s="27"/>
      <c r="M308" s="27"/>
      <c r="N308" s="27"/>
      <c r="O308" s="27"/>
      <c r="P308" s="27"/>
      <c r="Q308" s="103"/>
      <c r="R308" s="27"/>
      <c r="S308" s="27"/>
      <c r="T308" s="27"/>
      <c r="U308" s="27"/>
      <c r="V308" s="27"/>
      <c r="W308" s="27"/>
      <c r="X308" s="27"/>
      <c r="Y308" s="103"/>
      <c r="Z308" s="27"/>
      <c r="AA308" s="27"/>
      <c r="AB308" s="27"/>
      <c r="AC308" s="27"/>
      <c r="AD308" s="27"/>
      <c r="AE308" s="27"/>
      <c r="AF308" s="27"/>
      <c r="AG308" s="103"/>
      <c r="AH308" s="27"/>
      <c r="AI308" s="27"/>
      <c r="AJ308" s="27"/>
      <c r="AK308" s="27"/>
      <c r="AL308" s="27"/>
      <c r="AM308" s="27"/>
      <c r="AN308" s="27"/>
      <c r="AO308" s="103"/>
      <c r="AP308" s="27"/>
      <c r="AQ308" s="27"/>
      <c r="AR308" s="27"/>
      <c r="AS308" s="27"/>
      <c r="AT308" s="27"/>
      <c r="AU308" s="27"/>
      <c r="AV308" s="27"/>
      <c r="AW308" s="103"/>
    </row>
    <row r="309" spans="1:49" ht="14.25" x14ac:dyDescent="0.2">
      <c r="A309" s="40" t="str">
        <f>StudentInfo[[#This Row],[Student Full Name]]</f>
        <v xml:space="preserve"> </v>
      </c>
      <c r="B309" s="27"/>
      <c r="C309" s="27"/>
      <c r="D309" s="27"/>
      <c r="E309" s="27"/>
      <c r="F309" s="27"/>
      <c r="G309" s="27"/>
      <c r="H309" s="101"/>
      <c r="I309" s="103"/>
      <c r="J309" s="28"/>
      <c r="K309" s="27"/>
      <c r="L309" s="27"/>
      <c r="M309" s="27"/>
      <c r="N309" s="27"/>
      <c r="O309" s="27"/>
      <c r="P309" s="27"/>
      <c r="Q309" s="103"/>
      <c r="R309" s="27"/>
      <c r="S309" s="27"/>
      <c r="T309" s="27"/>
      <c r="U309" s="27"/>
      <c r="V309" s="27"/>
      <c r="W309" s="27"/>
      <c r="X309" s="27"/>
      <c r="Y309" s="103"/>
      <c r="Z309" s="27"/>
      <c r="AA309" s="27"/>
      <c r="AB309" s="27"/>
      <c r="AC309" s="27"/>
      <c r="AD309" s="27"/>
      <c r="AE309" s="27"/>
      <c r="AF309" s="27"/>
      <c r="AG309" s="103"/>
      <c r="AH309" s="27"/>
      <c r="AI309" s="27"/>
      <c r="AJ309" s="27"/>
      <c r="AK309" s="27"/>
      <c r="AL309" s="27"/>
      <c r="AM309" s="27"/>
      <c r="AN309" s="27"/>
      <c r="AO309" s="103"/>
      <c r="AP309" s="27"/>
      <c r="AQ309" s="27"/>
      <c r="AR309" s="27"/>
      <c r="AS309" s="27"/>
      <c r="AT309" s="27"/>
      <c r="AU309" s="27"/>
      <c r="AV309" s="27"/>
      <c r="AW309" s="103"/>
    </row>
    <row r="310" spans="1:49" ht="14.25" x14ac:dyDescent="0.2">
      <c r="A310" s="40" t="str">
        <f>StudentInfo[[#This Row],[Student Full Name]]</f>
        <v xml:space="preserve"> </v>
      </c>
      <c r="B310" s="27"/>
      <c r="C310" s="27"/>
      <c r="D310" s="27"/>
      <c r="E310" s="27"/>
      <c r="F310" s="27"/>
      <c r="G310" s="27"/>
      <c r="H310" s="101"/>
      <c r="I310" s="103"/>
      <c r="J310" s="28"/>
      <c r="K310" s="27"/>
      <c r="L310" s="27"/>
      <c r="M310" s="27"/>
      <c r="N310" s="27"/>
      <c r="O310" s="27"/>
      <c r="P310" s="27"/>
      <c r="Q310" s="103"/>
      <c r="R310" s="27"/>
      <c r="S310" s="27"/>
      <c r="T310" s="27"/>
      <c r="U310" s="27"/>
      <c r="V310" s="27"/>
      <c r="W310" s="27"/>
      <c r="X310" s="27"/>
      <c r="Y310" s="103"/>
      <c r="Z310" s="27"/>
      <c r="AA310" s="27"/>
      <c r="AB310" s="27"/>
      <c r="AC310" s="27"/>
      <c r="AD310" s="27"/>
      <c r="AE310" s="27"/>
      <c r="AF310" s="27"/>
      <c r="AG310" s="103"/>
      <c r="AH310" s="27"/>
      <c r="AI310" s="27"/>
      <c r="AJ310" s="27"/>
      <c r="AK310" s="27"/>
      <c r="AL310" s="27"/>
      <c r="AM310" s="27"/>
      <c r="AN310" s="27"/>
      <c r="AO310" s="103"/>
      <c r="AP310" s="27"/>
      <c r="AQ310" s="27"/>
      <c r="AR310" s="27"/>
      <c r="AS310" s="27"/>
      <c r="AT310" s="27"/>
      <c r="AU310" s="27"/>
      <c r="AV310" s="27"/>
      <c r="AW310" s="103"/>
    </row>
    <row r="311" spans="1:49" ht="14.25" x14ac:dyDescent="0.2">
      <c r="A311" s="40" t="str">
        <f>StudentInfo[[#This Row],[Student Full Name]]</f>
        <v xml:space="preserve"> </v>
      </c>
      <c r="B311" s="27"/>
      <c r="C311" s="27"/>
      <c r="D311" s="27"/>
      <c r="E311" s="27"/>
      <c r="F311" s="27"/>
      <c r="G311" s="27"/>
      <c r="H311" s="101"/>
      <c r="I311" s="103"/>
      <c r="J311" s="28"/>
      <c r="K311" s="27"/>
      <c r="L311" s="27"/>
      <c r="M311" s="27"/>
      <c r="N311" s="27"/>
      <c r="O311" s="27"/>
      <c r="P311" s="27"/>
      <c r="Q311" s="103"/>
      <c r="R311" s="27"/>
      <c r="S311" s="27"/>
      <c r="T311" s="27"/>
      <c r="U311" s="27"/>
      <c r="V311" s="27"/>
      <c r="W311" s="27"/>
      <c r="X311" s="27"/>
      <c r="Y311" s="103"/>
      <c r="Z311" s="27"/>
      <c r="AA311" s="27"/>
      <c r="AB311" s="27"/>
      <c r="AC311" s="27"/>
      <c r="AD311" s="27"/>
      <c r="AE311" s="27"/>
      <c r="AF311" s="27"/>
      <c r="AG311" s="103"/>
      <c r="AH311" s="27"/>
      <c r="AI311" s="27"/>
      <c r="AJ311" s="27"/>
      <c r="AK311" s="27"/>
      <c r="AL311" s="27"/>
      <c r="AM311" s="27"/>
      <c r="AN311" s="27"/>
      <c r="AO311" s="103"/>
      <c r="AP311" s="27"/>
      <c r="AQ311" s="27"/>
      <c r="AR311" s="27"/>
      <c r="AS311" s="27"/>
      <c r="AT311" s="27"/>
      <c r="AU311" s="27"/>
      <c r="AV311" s="27"/>
      <c r="AW311" s="103"/>
    </row>
    <row r="312" spans="1:49" ht="14.25" x14ac:dyDescent="0.2">
      <c r="A312" s="40" t="str">
        <f>StudentInfo[[#This Row],[Student Full Name]]</f>
        <v xml:space="preserve"> </v>
      </c>
      <c r="B312" s="27"/>
      <c r="C312" s="27"/>
      <c r="D312" s="27"/>
      <c r="E312" s="27"/>
      <c r="F312" s="27"/>
      <c r="G312" s="27"/>
      <c r="H312" s="101"/>
      <c r="I312" s="103"/>
      <c r="J312" s="28"/>
      <c r="K312" s="27"/>
      <c r="L312" s="27"/>
      <c r="M312" s="27"/>
      <c r="N312" s="27"/>
      <c r="O312" s="27"/>
      <c r="P312" s="27"/>
      <c r="Q312" s="103"/>
      <c r="R312" s="27"/>
      <c r="S312" s="27"/>
      <c r="T312" s="27"/>
      <c r="U312" s="27"/>
      <c r="V312" s="27"/>
      <c r="W312" s="27"/>
      <c r="X312" s="27"/>
      <c r="Y312" s="103"/>
      <c r="Z312" s="27"/>
      <c r="AA312" s="27"/>
      <c r="AB312" s="27"/>
      <c r="AC312" s="27"/>
      <c r="AD312" s="27"/>
      <c r="AE312" s="27"/>
      <c r="AF312" s="27"/>
      <c r="AG312" s="103"/>
      <c r="AH312" s="27"/>
      <c r="AI312" s="27"/>
      <c r="AJ312" s="27"/>
      <c r="AK312" s="27"/>
      <c r="AL312" s="27"/>
      <c r="AM312" s="27"/>
      <c r="AN312" s="27"/>
      <c r="AO312" s="103"/>
      <c r="AP312" s="27"/>
      <c r="AQ312" s="27"/>
      <c r="AR312" s="27"/>
      <c r="AS312" s="27"/>
      <c r="AT312" s="27"/>
      <c r="AU312" s="27"/>
      <c r="AV312" s="27"/>
      <c r="AW312" s="103"/>
    </row>
    <row r="313" spans="1:49" ht="14.25" x14ac:dyDescent="0.2">
      <c r="A313" s="40" t="str">
        <f>StudentInfo[[#This Row],[Student Full Name]]</f>
        <v xml:space="preserve"> </v>
      </c>
      <c r="B313" s="27"/>
      <c r="C313" s="27"/>
      <c r="D313" s="27"/>
      <c r="E313" s="27"/>
      <c r="F313" s="27"/>
      <c r="G313" s="27"/>
      <c r="H313" s="101"/>
      <c r="I313" s="103"/>
      <c r="J313" s="28"/>
      <c r="K313" s="27"/>
      <c r="L313" s="27"/>
      <c r="M313" s="27"/>
      <c r="N313" s="27"/>
      <c r="O313" s="27"/>
      <c r="P313" s="27"/>
      <c r="Q313" s="103"/>
      <c r="R313" s="27"/>
      <c r="S313" s="27"/>
      <c r="T313" s="27"/>
      <c r="U313" s="27"/>
      <c r="V313" s="27"/>
      <c r="W313" s="27"/>
      <c r="X313" s="27"/>
      <c r="Y313" s="103"/>
      <c r="Z313" s="27"/>
      <c r="AA313" s="27"/>
      <c r="AB313" s="27"/>
      <c r="AC313" s="27"/>
      <c r="AD313" s="27"/>
      <c r="AE313" s="27"/>
      <c r="AF313" s="27"/>
      <c r="AG313" s="103"/>
      <c r="AH313" s="27"/>
      <c r="AI313" s="27"/>
      <c r="AJ313" s="27"/>
      <c r="AK313" s="27"/>
      <c r="AL313" s="27"/>
      <c r="AM313" s="27"/>
      <c r="AN313" s="27"/>
      <c r="AO313" s="103"/>
      <c r="AP313" s="27"/>
      <c r="AQ313" s="27"/>
      <c r="AR313" s="27"/>
      <c r="AS313" s="27"/>
      <c r="AT313" s="27"/>
      <c r="AU313" s="27"/>
      <c r="AV313" s="27"/>
      <c r="AW313" s="103"/>
    </row>
    <row r="314" spans="1:49" ht="14.25" x14ac:dyDescent="0.2">
      <c r="A314" s="40" t="str">
        <f>StudentInfo[[#This Row],[Student Full Name]]</f>
        <v xml:space="preserve"> </v>
      </c>
      <c r="B314" s="27"/>
      <c r="C314" s="27"/>
      <c r="D314" s="27"/>
      <c r="E314" s="27"/>
      <c r="F314" s="27"/>
      <c r="G314" s="27"/>
      <c r="H314" s="101"/>
      <c r="I314" s="103"/>
      <c r="J314" s="28"/>
      <c r="K314" s="27"/>
      <c r="L314" s="27"/>
      <c r="M314" s="27"/>
      <c r="N314" s="27"/>
      <c r="O314" s="27"/>
      <c r="P314" s="27"/>
      <c r="Q314" s="103"/>
      <c r="R314" s="27"/>
      <c r="S314" s="27"/>
      <c r="T314" s="27"/>
      <c r="U314" s="27"/>
      <c r="V314" s="27"/>
      <c r="W314" s="27"/>
      <c r="X314" s="27"/>
      <c r="Y314" s="103"/>
      <c r="Z314" s="27"/>
      <c r="AA314" s="27"/>
      <c r="AB314" s="27"/>
      <c r="AC314" s="27"/>
      <c r="AD314" s="27"/>
      <c r="AE314" s="27"/>
      <c r="AF314" s="27"/>
      <c r="AG314" s="103"/>
      <c r="AH314" s="27"/>
      <c r="AI314" s="27"/>
      <c r="AJ314" s="27"/>
      <c r="AK314" s="27"/>
      <c r="AL314" s="27"/>
      <c r="AM314" s="27"/>
      <c r="AN314" s="27"/>
      <c r="AO314" s="103"/>
      <c r="AP314" s="27"/>
      <c r="AQ314" s="27"/>
      <c r="AR314" s="27"/>
      <c r="AS314" s="27"/>
      <c r="AT314" s="27"/>
      <c r="AU314" s="27"/>
      <c r="AV314" s="27"/>
      <c r="AW314" s="103"/>
    </row>
    <row r="315" spans="1:49" ht="14.25" x14ac:dyDescent="0.2">
      <c r="A315" s="40" t="str">
        <f>StudentInfo[[#This Row],[Student Full Name]]</f>
        <v xml:space="preserve"> </v>
      </c>
      <c r="B315" s="27"/>
      <c r="C315" s="27"/>
      <c r="D315" s="27"/>
      <c r="E315" s="27"/>
      <c r="F315" s="27"/>
      <c r="G315" s="27"/>
      <c r="H315" s="101"/>
      <c r="I315" s="103"/>
      <c r="J315" s="28"/>
      <c r="K315" s="27"/>
      <c r="L315" s="27"/>
      <c r="M315" s="27"/>
      <c r="N315" s="27"/>
      <c r="O315" s="27"/>
      <c r="P315" s="27"/>
      <c r="Q315" s="103"/>
      <c r="R315" s="27"/>
      <c r="S315" s="27"/>
      <c r="T315" s="27"/>
      <c r="U315" s="27"/>
      <c r="V315" s="27"/>
      <c r="W315" s="27"/>
      <c r="X315" s="27"/>
      <c r="Y315" s="103"/>
      <c r="Z315" s="27"/>
      <c r="AA315" s="27"/>
      <c r="AB315" s="27"/>
      <c r="AC315" s="27"/>
      <c r="AD315" s="27"/>
      <c r="AE315" s="27"/>
      <c r="AF315" s="27"/>
      <c r="AG315" s="103"/>
      <c r="AH315" s="27"/>
      <c r="AI315" s="27"/>
      <c r="AJ315" s="27"/>
      <c r="AK315" s="27"/>
      <c r="AL315" s="27"/>
      <c r="AM315" s="27"/>
      <c r="AN315" s="27"/>
      <c r="AO315" s="103"/>
      <c r="AP315" s="27"/>
      <c r="AQ315" s="27"/>
      <c r="AR315" s="27"/>
      <c r="AS315" s="27"/>
      <c r="AT315" s="27"/>
      <c r="AU315" s="27"/>
      <c r="AV315" s="27"/>
      <c r="AW315" s="103"/>
    </row>
    <row r="316" spans="1:49" ht="14.25" x14ac:dyDescent="0.2">
      <c r="A316" s="40" t="str">
        <f>StudentInfo[[#This Row],[Student Full Name]]</f>
        <v xml:space="preserve"> </v>
      </c>
      <c r="B316" s="27"/>
      <c r="C316" s="27"/>
      <c r="D316" s="27"/>
      <c r="E316" s="27"/>
      <c r="F316" s="27"/>
      <c r="G316" s="27"/>
      <c r="H316" s="101"/>
      <c r="I316" s="103"/>
      <c r="J316" s="28"/>
      <c r="K316" s="27"/>
      <c r="L316" s="27"/>
      <c r="M316" s="27"/>
      <c r="N316" s="27"/>
      <c r="O316" s="27"/>
      <c r="P316" s="27"/>
      <c r="Q316" s="103"/>
      <c r="R316" s="27"/>
      <c r="S316" s="27"/>
      <c r="T316" s="27"/>
      <c r="U316" s="27"/>
      <c r="V316" s="27"/>
      <c r="W316" s="27"/>
      <c r="X316" s="27"/>
      <c r="Y316" s="103"/>
      <c r="Z316" s="27"/>
      <c r="AA316" s="27"/>
      <c r="AB316" s="27"/>
      <c r="AC316" s="27"/>
      <c r="AD316" s="27"/>
      <c r="AE316" s="27"/>
      <c r="AF316" s="27"/>
      <c r="AG316" s="103"/>
      <c r="AH316" s="27"/>
      <c r="AI316" s="27"/>
      <c r="AJ316" s="27"/>
      <c r="AK316" s="27"/>
      <c r="AL316" s="27"/>
      <c r="AM316" s="27"/>
      <c r="AN316" s="27"/>
      <c r="AO316" s="103"/>
      <c r="AP316" s="27"/>
      <c r="AQ316" s="27"/>
      <c r="AR316" s="27"/>
      <c r="AS316" s="27"/>
      <c r="AT316" s="27"/>
      <c r="AU316" s="27"/>
      <c r="AV316" s="27"/>
      <c r="AW316" s="103"/>
    </row>
    <row r="317" spans="1:49" ht="14.25" x14ac:dyDescent="0.2">
      <c r="A317" s="40" t="str">
        <f>StudentInfo[[#This Row],[Student Full Name]]</f>
        <v xml:space="preserve"> </v>
      </c>
      <c r="B317" s="27"/>
      <c r="C317" s="27"/>
      <c r="D317" s="27"/>
      <c r="E317" s="27"/>
      <c r="F317" s="27"/>
      <c r="G317" s="27"/>
      <c r="H317" s="101"/>
      <c r="I317" s="103"/>
      <c r="J317" s="28"/>
      <c r="K317" s="27"/>
      <c r="L317" s="27"/>
      <c r="M317" s="27"/>
      <c r="N317" s="27"/>
      <c r="O317" s="27"/>
      <c r="P317" s="27"/>
      <c r="Q317" s="103"/>
      <c r="R317" s="27"/>
      <c r="S317" s="27"/>
      <c r="T317" s="27"/>
      <c r="U317" s="27"/>
      <c r="V317" s="27"/>
      <c r="W317" s="27"/>
      <c r="X317" s="27"/>
      <c r="Y317" s="103"/>
      <c r="Z317" s="27"/>
      <c r="AA317" s="27"/>
      <c r="AB317" s="27"/>
      <c r="AC317" s="27"/>
      <c r="AD317" s="27"/>
      <c r="AE317" s="27"/>
      <c r="AF317" s="27"/>
      <c r="AG317" s="103"/>
      <c r="AH317" s="27"/>
      <c r="AI317" s="27"/>
      <c r="AJ317" s="27"/>
      <c r="AK317" s="27"/>
      <c r="AL317" s="27"/>
      <c r="AM317" s="27"/>
      <c r="AN317" s="27"/>
      <c r="AO317" s="103"/>
      <c r="AP317" s="27"/>
      <c r="AQ317" s="27"/>
      <c r="AR317" s="27"/>
      <c r="AS317" s="27"/>
      <c r="AT317" s="27"/>
      <c r="AU317" s="27"/>
      <c r="AV317" s="27"/>
      <c r="AW317" s="103"/>
    </row>
    <row r="318" spans="1:49" ht="14.25" x14ac:dyDescent="0.2">
      <c r="A318" s="40" t="str">
        <f>StudentInfo[[#This Row],[Student Full Name]]</f>
        <v xml:space="preserve"> </v>
      </c>
      <c r="B318" s="27"/>
      <c r="C318" s="27"/>
      <c r="D318" s="27"/>
      <c r="E318" s="27"/>
      <c r="F318" s="27"/>
      <c r="G318" s="27"/>
      <c r="H318" s="101"/>
      <c r="I318" s="103"/>
      <c r="J318" s="28"/>
      <c r="K318" s="27"/>
      <c r="L318" s="27"/>
      <c r="M318" s="27"/>
      <c r="N318" s="27"/>
      <c r="O318" s="27"/>
      <c r="P318" s="27"/>
      <c r="Q318" s="103"/>
      <c r="R318" s="27"/>
      <c r="S318" s="27"/>
      <c r="T318" s="27"/>
      <c r="U318" s="27"/>
      <c r="V318" s="27"/>
      <c r="W318" s="27"/>
      <c r="X318" s="27"/>
      <c r="Y318" s="103"/>
      <c r="Z318" s="27"/>
      <c r="AA318" s="27"/>
      <c r="AB318" s="27"/>
      <c r="AC318" s="27"/>
      <c r="AD318" s="27"/>
      <c r="AE318" s="27"/>
      <c r="AF318" s="27"/>
      <c r="AG318" s="103"/>
      <c r="AH318" s="27"/>
      <c r="AI318" s="27"/>
      <c r="AJ318" s="27"/>
      <c r="AK318" s="27"/>
      <c r="AL318" s="27"/>
      <c r="AM318" s="27"/>
      <c r="AN318" s="27"/>
      <c r="AO318" s="103"/>
      <c r="AP318" s="27"/>
      <c r="AQ318" s="27"/>
      <c r="AR318" s="27"/>
      <c r="AS318" s="27"/>
      <c r="AT318" s="27"/>
      <c r="AU318" s="27"/>
      <c r="AV318" s="27"/>
      <c r="AW318" s="103"/>
    </row>
    <row r="319" spans="1:49" ht="14.25" x14ac:dyDescent="0.2">
      <c r="A319" s="40" t="str">
        <f>StudentInfo[[#This Row],[Student Full Name]]</f>
        <v xml:space="preserve"> </v>
      </c>
      <c r="B319" s="27"/>
      <c r="C319" s="27"/>
      <c r="D319" s="27"/>
      <c r="E319" s="27"/>
      <c r="F319" s="27"/>
      <c r="G319" s="27"/>
      <c r="H319" s="101"/>
      <c r="I319" s="103"/>
      <c r="J319" s="28"/>
      <c r="K319" s="27"/>
      <c r="L319" s="27"/>
      <c r="M319" s="27"/>
      <c r="N319" s="27"/>
      <c r="O319" s="27"/>
      <c r="P319" s="27"/>
      <c r="Q319" s="103"/>
      <c r="R319" s="27"/>
      <c r="S319" s="27"/>
      <c r="T319" s="27"/>
      <c r="U319" s="27"/>
      <c r="V319" s="27"/>
      <c r="W319" s="27"/>
      <c r="X319" s="27"/>
      <c r="Y319" s="103"/>
      <c r="Z319" s="27"/>
      <c r="AA319" s="27"/>
      <c r="AB319" s="27"/>
      <c r="AC319" s="27"/>
      <c r="AD319" s="27"/>
      <c r="AE319" s="27"/>
      <c r="AF319" s="27"/>
      <c r="AG319" s="103"/>
      <c r="AH319" s="27"/>
      <c r="AI319" s="27"/>
      <c r="AJ319" s="27"/>
      <c r="AK319" s="27"/>
      <c r="AL319" s="27"/>
      <c r="AM319" s="27"/>
      <c r="AN319" s="27"/>
      <c r="AO319" s="103"/>
      <c r="AP319" s="27"/>
      <c r="AQ319" s="27"/>
      <c r="AR319" s="27"/>
      <c r="AS319" s="27"/>
      <c r="AT319" s="27"/>
      <c r="AU319" s="27"/>
      <c r="AV319" s="27"/>
      <c r="AW319" s="103"/>
    </row>
    <row r="320" spans="1:49" ht="14.25" x14ac:dyDescent="0.2">
      <c r="A320" s="40" t="str">
        <f>StudentInfo[[#This Row],[Student Full Name]]</f>
        <v xml:space="preserve"> </v>
      </c>
      <c r="B320" s="27"/>
      <c r="C320" s="27"/>
      <c r="D320" s="27"/>
      <c r="E320" s="27"/>
      <c r="F320" s="27"/>
      <c r="G320" s="27"/>
      <c r="H320" s="101"/>
      <c r="I320" s="103"/>
      <c r="J320" s="28"/>
      <c r="K320" s="27"/>
      <c r="L320" s="27"/>
      <c r="M320" s="27"/>
      <c r="N320" s="27"/>
      <c r="O320" s="27"/>
      <c r="P320" s="27"/>
      <c r="Q320" s="103"/>
      <c r="R320" s="27"/>
      <c r="S320" s="27"/>
      <c r="T320" s="27"/>
      <c r="U320" s="27"/>
      <c r="V320" s="27"/>
      <c r="W320" s="27"/>
      <c r="X320" s="27"/>
      <c r="Y320" s="103"/>
      <c r="Z320" s="27"/>
      <c r="AA320" s="27"/>
      <c r="AB320" s="27"/>
      <c r="AC320" s="27"/>
      <c r="AD320" s="27"/>
      <c r="AE320" s="27"/>
      <c r="AF320" s="27"/>
      <c r="AG320" s="103"/>
      <c r="AH320" s="27"/>
      <c r="AI320" s="27"/>
      <c r="AJ320" s="27"/>
      <c r="AK320" s="27"/>
      <c r="AL320" s="27"/>
      <c r="AM320" s="27"/>
      <c r="AN320" s="27"/>
      <c r="AO320" s="103"/>
      <c r="AP320" s="27"/>
      <c r="AQ320" s="27"/>
      <c r="AR320" s="27"/>
      <c r="AS320" s="27"/>
      <c r="AT320" s="27"/>
      <c r="AU320" s="27"/>
      <c r="AV320" s="27"/>
      <c r="AW320" s="103"/>
    </row>
    <row r="321" spans="1:49" ht="14.25" x14ac:dyDescent="0.2">
      <c r="A321" s="40" t="str">
        <f>StudentInfo[[#This Row],[Student Full Name]]</f>
        <v xml:space="preserve"> </v>
      </c>
      <c r="B321" s="27"/>
      <c r="C321" s="27"/>
      <c r="D321" s="27"/>
      <c r="E321" s="27"/>
      <c r="F321" s="27"/>
      <c r="G321" s="27"/>
      <c r="H321" s="101"/>
      <c r="I321" s="103"/>
      <c r="J321" s="28"/>
      <c r="K321" s="27"/>
      <c r="L321" s="27"/>
      <c r="M321" s="27"/>
      <c r="N321" s="27"/>
      <c r="O321" s="27"/>
      <c r="P321" s="27"/>
      <c r="Q321" s="103"/>
      <c r="R321" s="27"/>
      <c r="S321" s="27"/>
      <c r="T321" s="27"/>
      <c r="U321" s="27"/>
      <c r="V321" s="27"/>
      <c r="W321" s="27"/>
      <c r="X321" s="27"/>
      <c r="Y321" s="103"/>
      <c r="Z321" s="27"/>
      <c r="AA321" s="27"/>
      <c r="AB321" s="27"/>
      <c r="AC321" s="27"/>
      <c r="AD321" s="27"/>
      <c r="AE321" s="27"/>
      <c r="AF321" s="27"/>
      <c r="AG321" s="103"/>
      <c r="AH321" s="27"/>
      <c r="AI321" s="27"/>
      <c r="AJ321" s="27"/>
      <c r="AK321" s="27"/>
      <c r="AL321" s="27"/>
      <c r="AM321" s="27"/>
      <c r="AN321" s="27"/>
      <c r="AO321" s="103"/>
      <c r="AP321" s="27"/>
      <c r="AQ321" s="27"/>
      <c r="AR321" s="27"/>
      <c r="AS321" s="27"/>
      <c r="AT321" s="27"/>
      <c r="AU321" s="27"/>
      <c r="AV321" s="27"/>
      <c r="AW321" s="103"/>
    </row>
    <row r="322" spans="1:49" ht="14.25" x14ac:dyDescent="0.2">
      <c r="A322" s="40" t="str">
        <f>StudentInfo[[#This Row],[Student Full Name]]</f>
        <v xml:space="preserve"> </v>
      </c>
      <c r="B322" s="27"/>
      <c r="C322" s="27"/>
      <c r="D322" s="27"/>
      <c r="E322" s="27"/>
      <c r="F322" s="27"/>
      <c r="G322" s="27"/>
      <c r="H322" s="101"/>
      <c r="I322" s="103"/>
      <c r="J322" s="28"/>
      <c r="K322" s="27"/>
      <c r="L322" s="27"/>
      <c r="M322" s="27"/>
      <c r="N322" s="27"/>
      <c r="O322" s="27"/>
      <c r="P322" s="27"/>
      <c r="Q322" s="103"/>
      <c r="R322" s="27"/>
      <c r="S322" s="27"/>
      <c r="T322" s="27"/>
      <c r="U322" s="27"/>
      <c r="V322" s="27"/>
      <c r="W322" s="27"/>
      <c r="X322" s="27"/>
      <c r="Y322" s="103"/>
      <c r="Z322" s="27"/>
      <c r="AA322" s="27"/>
      <c r="AB322" s="27"/>
      <c r="AC322" s="27"/>
      <c r="AD322" s="27"/>
      <c r="AE322" s="27"/>
      <c r="AF322" s="27"/>
      <c r="AG322" s="103"/>
      <c r="AH322" s="27"/>
      <c r="AI322" s="27"/>
      <c r="AJ322" s="27"/>
      <c r="AK322" s="27"/>
      <c r="AL322" s="27"/>
      <c r="AM322" s="27"/>
      <c r="AN322" s="27"/>
      <c r="AO322" s="103"/>
      <c r="AP322" s="27"/>
      <c r="AQ322" s="27"/>
      <c r="AR322" s="27"/>
      <c r="AS322" s="27"/>
      <c r="AT322" s="27"/>
      <c r="AU322" s="27"/>
      <c r="AV322" s="27"/>
      <c r="AW322" s="103"/>
    </row>
    <row r="323" spans="1:49" ht="14.25" x14ac:dyDescent="0.2">
      <c r="A323" s="40" t="str">
        <f>StudentInfo[[#This Row],[Student Full Name]]</f>
        <v xml:space="preserve"> </v>
      </c>
      <c r="B323" s="27"/>
      <c r="C323" s="27"/>
      <c r="D323" s="27"/>
      <c r="E323" s="27"/>
      <c r="F323" s="27"/>
      <c r="G323" s="27"/>
      <c r="H323" s="101"/>
      <c r="I323" s="103"/>
      <c r="J323" s="28"/>
      <c r="K323" s="27"/>
      <c r="L323" s="27"/>
      <c r="M323" s="27"/>
      <c r="N323" s="27"/>
      <c r="O323" s="27"/>
      <c r="P323" s="27"/>
      <c r="Q323" s="103"/>
      <c r="R323" s="27"/>
      <c r="S323" s="27"/>
      <c r="T323" s="27"/>
      <c r="U323" s="27"/>
      <c r="V323" s="27"/>
      <c r="W323" s="27"/>
      <c r="X323" s="27"/>
      <c r="Y323" s="103"/>
      <c r="Z323" s="27"/>
      <c r="AA323" s="27"/>
      <c r="AB323" s="27"/>
      <c r="AC323" s="27"/>
      <c r="AD323" s="27"/>
      <c r="AE323" s="27"/>
      <c r="AF323" s="27"/>
      <c r="AG323" s="103"/>
      <c r="AH323" s="27"/>
      <c r="AI323" s="27"/>
      <c r="AJ323" s="27"/>
      <c r="AK323" s="27"/>
      <c r="AL323" s="27"/>
      <c r="AM323" s="27"/>
      <c r="AN323" s="27"/>
      <c r="AO323" s="103"/>
      <c r="AP323" s="27"/>
      <c r="AQ323" s="27"/>
      <c r="AR323" s="27"/>
      <c r="AS323" s="27"/>
      <c r="AT323" s="27"/>
      <c r="AU323" s="27"/>
      <c r="AV323" s="27"/>
      <c r="AW323" s="103"/>
    </row>
    <row r="324" spans="1:49" ht="14.25" x14ac:dyDescent="0.2">
      <c r="A324" s="40" t="str">
        <f>StudentInfo[[#This Row],[Student Full Name]]</f>
        <v xml:space="preserve"> </v>
      </c>
      <c r="B324" s="27"/>
      <c r="C324" s="27"/>
      <c r="D324" s="27"/>
      <c r="E324" s="27"/>
      <c r="F324" s="27"/>
      <c r="G324" s="27"/>
      <c r="H324" s="101"/>
      <c r="I324" s="103"/>
      <c r="J324" s="28"/>
      <c r="K324" s="27"/>
      <c r="L324" s="27"/>
      <c r="M324" s="27"/>
      <c r="N324" s="27"/>
      <c r="O324" s="27"/>
      <c r="P324" s="27"/>
      <c r="Q324" s="103"/>
      <c r="R324" s="27"/>
      <c r="S324" s="27"/>
      <c r="T324" s="27"/>
      <c r="U324" s="27"/>
      <c r="V324" s="27"/>
      <c r="W324" s="27"/>
      <c r="X324" s="27"/>
      <c r="Y324" s="103"/>
      <c r="Z324" s="27"/>
      <c r="AA324" s="27"/>
      <c r="AB324" s="27"/>
      <c r="AC324" s="27"/>
      <c r="AD324" s="27"/>
      <c r="AE324" s="27"/>
      <c r="AF324" s="27"/>
      <c r="AG324" s="103"/>
      <c r="AH324" s="27"/>
      <c r="AI324" s="27"/>
      <c r="AJ324" s="27"/>
      <c r="AK324" s="27"/>
      <c r="AL324" s="27"/>
      <c r="AM324" s="27"/>
      <c r="AN324" s="27"/>
      <c r="AO324" s="103"/>
      <c r="AP324" s="27"/>
      <c r="AQ324" s="27"/>
      <c r="AR324" s="27"/>
      <c r="AS324" s="27"/>
      <c r="AT324" s="27"/>
      <c r="AU324" s="27"/>
      <c r="AV324" s="27"/>
      <c r="AW324" s="103"/>
    </row>
    <row r="325" spans="1:49" ht="14.25" x14ac:dyDescent="0.2">
      <c r="A325" s="40" t="str">
        <f>StudentInfo[[#This Row],[Student Full Name]]</f>
        <v xml:space="preserve"> </v>
      </c>
      <c r="B325" s="27"/>
      <c r="C325" s="27"/>
      <c r="D325" s="27"/>
      <c r="E325" s="27"/>
      <c r="F325" s="27"/>
      <c r="G325" s="27"/>
      <c r="H325" s="101"/>
      <c r="I325" s="103"/>
      <c r="J325" s="28"/>
      <c r="K325" s="27"/>
      <c r="L325" s="27"/>
      <c r="M325" s="27"/>
      <c r="N325" s="27"/>
      <c r="O325" s="27"/>
      <c r="P325" s="27"/>
      <c r="Q325" s="103"/>
      <c r="R325" s="27"/>
      <c r="S325" s="27"/>
      <c r="T325" s="27"/>
      <c r="U325" s="27"/>
      <c r="V325" s="27"/>
      <c r="W325" s="27"/>
      <c r="X325" s="27"/>
      <c r="Y325" s="103"/>
      <c r="Z325" s="27"/>
      <c r="AA325" s="27"/>
      <c r="AB325" s="27"/>
      <c r="AC325" s="27"/>
      <c r="AD325" s="27"/>
      <c r="AE325" s="27"/>
      <c r="AF325" s="27"/>
      <c r="AG325" s="103"/>
      <c r="AH325" s="27"/>
      <c r="AI325" s="27"/>
      <c r="AJ325" s="27"/>
      <c r="AK325" s="27"/>
      <c r="AL325" s="27"/>
      <c r="AM325" s="27"/>
      <c r="AN325" s="27"/>
      <c r="AO325" s="103"/>
      <c r="AP325" s="27"/>
      <c r="AQ325" s="27"/>
      <c r="AR325" s="27"/>
      <c r="AS325" s="27"/>
      <c r="AT325" s="27"/>
      <c r="AU325" s="27"/>
      <c r="AV325" s="27"/>
      <c r="AW325" s="103"/>
    </row>
    <row r="326" spans="1:49" ht="14.25" x14ac:dyDescent="0.2">
      <c r="A326" s="40" t="str">
        <f>StudentInfo[[#This Row],[Student Full Name]]</f>
        <v xml:space="preserve"> </v>
      </c>
      <c r="B326" s="27"/>
      <c r="C326" s="27"/>
      <c r="D326" s="27"/>
      <c r="E326" s="27"/>
      <c r="F326" s="27"/>
      <c r="G326" s="27"/>
      <c r="H326" s="101"/>
      <c r="I326" s="103"/>
      <c r="J326" s="28"/>
      <c r="K326" s="27"/>
      <c r="L326" s="27"/>
      <c r="M326" s="27"/>
      <c r="N326" s="27"/>
      <c r="O326" s="27"/>
      <c r="P326" s="27"/>
      <c r="Q326" s="103"/>
      <c r="R326" s="27"/>
      <c r="S326" s="27"/>
      <c r="T326" s="27"/>
      <c r="U326" s="27"/>
      <c r="V326" s="27"/>
      <c r="W326" s="27"/>
      <c r="X326" s="27"/>
      <c r="Y326" s="103"/>
      <c r="Z326" s="27"/>
      <c r="AA326" s="27"/>
      <c r="AB326" s="27"/>
      <c r="AC326" s="27"/>
      <c r="AD326" s="27"/>
      <c r="AE326" s="27"/>
      <c r="AF326" s="27"/>
      <c r="AG326" s="103"/>
      <c r="AH326" s="27"/>
      <c r="AI326" s="27"/>
      <c r="AJ326" s="27"/>
      <c r="AK326" s="27"/>
      <c r="AL326" s="27"/>
      <c r="AM326" s="27"/>
      <c r="AN326" s="27"/>
      <c r="AO326" s="103"/>
      <c r="AP326" s="27"/>
      <c r="AQ326" s="27"/>
      <c r="AR326" s="27"/>
      <c r="AS326" s="27"/>
      <c r="AT326" s="27"/>
      <c r="AU326" s="27"/>
      <c r="AV326" s="27"/>
      <c r="AW326" s="103"/>
    </row>
    <row r="327" spans="1:49" ht="14.25" x14ac:dyDescent="0.2">
      <c r="A327" s="40" t="str">
        <f>StudentInfo[[#This Row],[Student Full Name]]</f>
        <v xml:space="preserve"> </v>
      </c>
      <c r="B327" s="27"/>
      <c r="C327" s="27"/>
      <c r="D327" s="27"/>
      <c r="E327" s="27"/>
      <c r="F327" s="27"/>
      <c r="G327" s="27"/>
      <c r="H327" s="101"/>
      <c r="I327" s="103"/>
      <c r="J327" s="28"/>
      <c r="K327" s="27"/>
      <c r="L327" s="27"/>
      <c r="M327" s="27"/>
      <c r="N327" s="27"/>
      <c r="O327" s="27"/>
      <c r="P327" s="27"/>
      <c r="Q327" s="103"/>
      <c r="R327" s="27"/>
      <c r="S327" s="27"/>
      <c r="T327" s="27"/>
      <c r="U327" s="27"/>
      <c r="V327" s="27"/>
      <c r="W327" s="27"/>
      <c r="X327" s="27"/>
      <c r="Y327" s="103"/>
      <c r="Z327" s="27"/>
      <c r="AA327" s="27"/>
      <c r="AB327" s="27"/>
      <c r="AC327" s="27"/>
      <c r="AD327" s="27"/>
      <c r="AE327" s="27"/>
      <c r="AF327" s="27"/>
      <c r="AG327" s="103"/>
      <c r="AH327" s="27"/>
      <c r="AI327" s="27"/>
      <c r="AJ327" s="27"/>
      <c r="AK327" s="27"/>
      <c r="AL327" s="27"/>
      <c r="AM327" s="27"/>
      <c r="AN327" s="27"/>
      <c r="AO327" s="103"/>
      <c r="AP327" s="27"/>
      <c r="AQ327" s="27"/>
      <c r="AR327" s="27"/>
      <c r="AS327" s="27"/>
      <c r="AT327" s="27"/>
      <c r="AU327" s="27"/>
      <c r="AV327" s="27"/>
      <c r="AW327" s="103"/>
    </row>
    <row r="328" spans="1:49" ht="14.25" x14ac:dyDescent="0.2">
      <c r="A328" s="40" t="str">
        <f>StudentInfo[[#This Row],[Student Full Name]]</f>
        <v xml:space="preserve"> </v>
      </c>
      <c r="B328" s="27"/>
      <c r="C328" s="27"/>
      <c r="D328" s="27"/>
      <c r="E328" s="27"/>
      <c r="F328" s="27"/>
      <c r="G328" s="27"/>
      <c r="H328" s="101"/>
      <c r="I328" s="103"/>
      <c r="J328" s="28"/>
      <c r="K328" s="27"/>
      <c r="L328" s="27"/>
      <c r="M328" s="27"/>
      <c r="N328" s="27"/>
      <c r="O328" s="27"/>
      <c r="P328" s="27"/>
      <c r="Q328" s="103"/>
      <c r="R328" s="27"/>
      <c r="S328" s="27"/>
      <c r="T328" s="27"/>
      <c r="U328" s="27"/>
      <c r="V328" s="27"/>
      <c r="W328" s="27"/>
      <c r="X328" s="27"/>
      <c r="Y328" s="103"/>
      <c r="Z328" s="27"/>
      <c r="AA328" s="27"/>
      <c r="AB328" s="27"/>
      <c r="AC328" s="27"/>
      <c r="AD328" s="27"/>
      <c r="AE328" s="27"/>
      <c r="AF328" s="27"/>
      <c r="AG328" s="103"/>
      <c r="AH328" s="27"/>
      <c r="AI328" s="27"/>
      <c r="AJ328" s="27"/>
      <c r="AK328" s="27"/>
      <c r="AL328" s="27"/>
      <c r="AM328" s="27"/>
      <c r="AN328" s="27"/>
      <c r="AO328" s="103"/>
      <c r="AP328" s="27"/>
      <c r="AQ328" s="27"/>
      <c r="AR328" s="27"/>
      <c r="AS328" s="27"/>
      <c r="AT328" s="27"/>
      <c r="AU328" s="27"/>
      <c r="AV328" s="27"/>
      <c r="AW328" s="103"/>
    </row>
    <row r="329" spans="1:49" ht="14.25" x14ac:dyDescent="0.2">
      <c r="A329" s="40" t="str">
        <f>StudentInfo[[#This Row],[Student Full Name]]</f>
        <v xml:space="preserve"> </v>
      </c>
      <c r="B329" s="27"/>
      <c r="C329" s="27"/>
      <c r="D329" s="27"/>
      <c r="E329" s="27"/>
      <c r="F329" s="27"/>
      <c r="G329" s="27"/>
      <c r="H329" s="101"/>
      <c r="I329" s="103"/>
      <c r="J329" s="28"/>
      <c r="K329" s="27"/>
      <c r="L329" s="27"/>
      <c r="M329" s="27"/>
      <c r="N329" s="27"/>
      <c r="O329" s="27"/>
      <c r="P329" s="27"/>
      <c r="Q329" s="103"/>
      <c r="R329" s="27"/>
      <c r="S329" s="27"/>
      <c r="T329" s="27"/>
      <c r="U329" s="27"/>
      <c r="V329" s="27"/>
      <c r="W329" s="27"/>
      <c r="X329" s="27"/>
      <c r="Y329" s="103"/>
      <c r="Z329" s="27"/>
      <c r="AA329" s="27"/>
      <c r="AB329" s="27"/>
      <c r="AC329" s="27"/>
      <c r="AD329" s="27"/>
      <c r="AE329" s="27"/>
      <c r="AF329" s="27"/>
      <c r="AG329" s="103"/>
      <c r="AH329" s="27"/>
      <c r="AI329" s="27"/>
      <c r="AJ329" s="27"/>
      <c r="AK329" s="27"/>
      <c r="AL329" s="27"/>
      <c r="AM329" s="27"/>
      <c r="AN329" s="27"/>
      <c r="AO329" s="103"/>
      <c r="AP329" s="27"/>
      <c r="AQ329" s="27"/>
      <c r="AR329" s="27"/>
      <c r="AS329" s="27"/>
      <c r="AT329" s="27"/>
      <c r="AU329" s="27"/>
      <c r="AV329" s="27"/>
      <c r="AW329" s="103"/>
    </row>
    <row r="330" spans="1:49" ht="14.25" x14ac:dyDescent="0.2">
      <c r="A330" s="40" t="str">
        <f>StudentInfo[[#This Row],[Student Full Name]]</f>
        <v xml:space="preserve"> </v>
      </c>
      <c r="B330" s="27"/>
      <c r="C330" s="27"/>
      <c r="D330" s="27"/>
      <c r="E330" s="27"/>
      <c r="F330" s="27"/>
      <c r="G330" s="27"/>
      <c r="H330" s="101"/>
      <c r="I330" s="103"/>
      <c r="J330" s="28"/>
      <c r="K330" s="27"/>
      <c r="L330" s="27"/>
      <c r="M330" s="27"/>
      <c r="N330" s="27"/>
      <c r="O330" s="27"/>
      <c r="P330" s="27"/>
      <c r="Q330" s="103"/>
      <c r="R330" s="27"/>
      <c r="S330" s="27"/>
      <c r="T330" s="27"/>
      <c r="U330" s="27"/>
      <c r="V330" s="27"/>
      <c r="W330" s="27"/>
      <c r="X330" s="27"/>
      <c r="Y330" s="103"/>
      <c r="Z330" s="27"/>
      <c r="AA330" s="27"/>
      <c r="AB330" s="27"/>
      <c r="AC330" s="27"/>
      <c r="AD330" s="27"/>
      <c r="AE330" s="27"/>
      <c r="AF330" s="27"/>
      <c r="AG330" s="103"/>
      <c r="AH330" s="27"/>
      <c r="AI330" s="27"/>
      <c r="AJ330" s="27"/>
      <c r="AK330" s="27"/>
      <c r="AL330" s="27"/>
      <c r="AM330" s="27"/>
      <c r="AN330" s="27"/>
      <c r="AO330" s="103"/>
      <c r="AP330" s="27"/>
      <c r="AQ330" s="27"/>
      <c r="AR330" s="27"/>
      <c r="AS330" s="27"/>
      <c r="AT330" s="27"/>
      <c r="AU330" s="27"/>
      <c r="AV330" s="27"/>
      <c r="AW330" s="103"/>
    </row>
    <row r="331" spans="1:49" ht="14.25" x14ac:dyDescent="0.2">
      <c r="A331" s="40" t="str">
        <f>StudentInfo[[#This Row],[Student Full Name]]</f>
        <v xml:space="preserve"> </v>
      </c>
      <c r="B331" s="27"/>
      <c r="C331" s="27"/>
      <c r="D331" s="27"/>
      <c r="E331" s="27"/>
      <c r="F331" s="27"/>
      <c r="G331" s="27"/>
      <c r="H331" s="101"/>
      <c r="I331" s="103"/>
      <c r="J331" s="28"/>
      <c r="K331" s="27"/>
      <c r="L331" s="27"/>
      <c r="M331" s="27"/>
      <c r="N331" s="27"/>
      <c r="O331" s="27"/>
      <c r="P331" s="27"/>
      <c r="Q331" s="103"/>
      <c r="R331" s="27"/>
      <c r="S331" s="27"/>
      <c r="T331" s="27"/>
      <c r="U331" s="27"/>
      <c r="V331" s="27"/>
      <c r="W331" s="27"/>
      <c r="X331" s="27"/>
      <c r="Y331" s="103"/>
      <c r="Z331" s="27"/>
      <c r="AA331" s="27"/>
      <c r="AB331" s="27"/>
      <c r="AC331" s="27"/>
      <c r="AD331" s="27"/>
      <c r="AE331" s="27"/>
      <c r="AF331" s="27"/>
      <c r="AG331" s="103"/>
      <c r="AH331" s="27"/>
      <c r="AI331" s="27"/>
      <c r="AJ331" s="27"/>
      <c r="AK331" s="27"/>
      <c r="AL331" s="27"/>
      <c r="AM331" s="27"/>
      <c r="AN331" s="27"/>
      <c r="AO331" s="103"/>
      <c r="AP331" s="27"/>
      <c r="AQ331" s="27"/>
      <c r="AR331" s="27"/>
      <c r="AS331" s="27"/>
      <c r="AT331" s="27"/>
      <c r="AU331" s="27"/>
      <c r="AV331" s="27"/>
      <c r="AW331" s="103"/>
    </row>
    <row r="332" spans="1:49" ht="14.25" x14ac:dyDescent="0.2">
      <c r="A332" s="40" t="str">
        <f>StudentInfo[[#This Row],[Student Full Name]]</f>
        <v xml:space="preserve"> </v>
      </c>
      <c r="B332" s="27"/>
      <c r="C332" s="27"/>
      <c r="D332" s="27"/>
      <c r="E332" s="27"/>
      <c r="F332" s="27"/>
      <c r="G332" s="27"/>
      <c r="H332" s="101"/>
      <c r="I332" s="103"/>
      <c r="J332" s="28"/>
      <c r="K332" s="27"/>
      <c r="L332" s="27"/>
      <c r="M332" s="27"/>
      <c r="N332" s="27"/>
      <c r="O332" s="27"/>
      <c r="P332" s="27"/>
      <c r="Q332" s="103"/>
      <c r="R332" s="27"/>
      <c r="S332" s="27"/>
      <c r="T332" s="27"/>
      <c r="U332" s="27"/>
      <c r="V332" s="27"/>
      <c r="W332" s="27"/>
      <c r="X332" s="27"/>
      <c r="Y332" s="103"/>
      <c r="Z332" s="27"/>
      <c r="AA332" s="27"/>
      <c r="AB332" s="27"/>
      <c r="AC332" s="27"/>
      <c r="AD332" s="27"/>
      <c r="AE332" s="27"/>
      <c r="AF332" s="27"/>
      <c r="AG332" s="103"/>
      <c r="AH332" s="27"/>
      <c r="AI332" s="27"/>
      <c r="AJ332" s="27"/>
      <c r="AK332" s="27"/>
      <c r="AL332" s="27"/>
      <c r="AM332" s="27"/>
      <c r="AN332" s="27"/>
      <c r="AO332" s="103"/>
      <c r="AP332" s="27"/>
      <c r="AQ332" s="27"/>
      <c r="AR332" s="27"/>
      <c r="AS332" s="27"/>
      <c r="AT332" s="27"/>
      <c r="AU332" s="27"/>
      <c r="AV332" s="27"/>
      <c r="AW332" s="103"/>
    </row>
    <row r="333" spans="1:49" ht="14.25" x14ac:dyDescent="0.2">
      <c r="A333" s="40" t="str">
        <f>StudentInfo[[#This Row],[Student Full Name]]</f>
        <v xml:space="preserve"> </v>
      </c>
      <c r="B333" s="27"/>
      <c r="C333" s="27"/>
      <c r="D333" s="27"/>
      <c r="E333" s="27"/>
      <c r="F333" s="27"/>
      <c r="G333" s="27"/>
      <c r="H333" s="101"/>
      <c r="I333" s="103"/>
      <c r="J333" s="28"/>
      <c r="K333" s="27"/>
      <c r="L333" s="27"/>
      <c r="M333" s="27"/>
      <c r="N333" s="27"/>
      <c r="O333" s="27"/>
      <c r="P333" s="27"/>
      <c r="Q333" s="103"/>
      <c r="R333" s="27"/>
      <c r="S333" s="27"/>
      <c r="T333" s="27"/>
      <c r="U333" s="27"/>
      <c r="V333" s="27"/>
      <c r="W333" s="27"/>
      <c r="X333" s="27"/>
      <c r="Y333" s="103"/>
      <c r="Z333" s="27"/>
      <c r="AA333" s="27"/>
      <c r="AB333" s="27"/>
      <c r="AC333" s="27"/>
      <c r="AD333" s="27"/>
      <c r="AE333" s="27"/>
      <c r="AF333" s="27"/>
      <c r="AG333" s="103"/>
      <c r="AH333" s="27"/>
      <c r="AI333" s="27"/>
      <c r="AJ333" s="27"/>
      <c r="AK333" s="27"/>
      <c r="AL333" s="27"/>
      <c r="AM333" s="27"/>
      <c r="AN333" s="27"/>
      <c r="AO333" s="103"/>
      <c r="AP333" s="27"/>
      <c r="AQ333" s="27"/>
      <c r="AR333" s="27"/>
      <c r="AS333" s="27"/>
      <c r="AT333" s="27"/>
      <c r="AU333" s="27"/>
      <c r="AV333" s="27"/>
      <c r="AW333" s="103"/>
    </row>
    <row r="334" spans="1:49" ht="14.25" x14ac:dyDescent="0.2">
      <c r="A334" s="40" t="str">
        <f>StudentInfo[[#This Row],[Student Full Name]]</f>
        <v xml:space="preserve"> </v>
      </c>
      <c r="B334" s="27"/>
      <c r="C334" s="27"/>
      <c r="D334" s="27"/>
      <c r="E334" s="27"/>
      <c r="F334" s="27"/>
      <c r="G334" s="27"/>
      <c r="H334" s="101"/>
      <c r="I334" s="103"/>
      <c r="J334" s="28"/>
      <c r="K334" s="27"/>
      <c r="L334" s="27"/>
      <c r="M334" s="27"/>
      <c r="N334" s="27"/>
      <c r="O334" s="27"/>
      <c r="P334" s="27"/>
      <c r="Q334" s="103"/>
      <c r="R334" s="27"/>
      <c r="S334" s="27"/>
      <c r="T334" s="27"/>
      <c r="U334" s="27"/>
      <c r="V334" s="27"/>
      <c r="W334" s="27"/>
      <c r="X334" s="27"/>
      <c r="Y334" s="103"/>
      <c r="Z334" s="27"/>
      <c r="AA334" s="27"/>
      <c r="AB334" s="27"/>
      <c r="AC334" s="27"/>
      <c r="AD334" s="27"/>
      <c r="AE334" s="27"/>
      <c r="AF334" s="27"/>
      <c r="AG334" s="103"/>
      <c r="AH334" s="27"/>
      <c r="AI334" s="27"/>
      <c r="AJ334" s="27"/>
      <c r="AK334" s="27"/>
      <c r="AL334" s="27"/>
      <c r="AM334" s="27"/>
      <c r="AN334" s="27"/>
      <c r="AO334" s="103"/>
      <c r="AP334" s="27"/>
      <c r="AQ334" s="27"/>
      <c r="AR334" s="27"/>
      <c r="AS334" s="27"/>
      <c r="AT334" s="27"/>
      <c r="AU334" s="27"/>
      <c r="AV334" s="27"/>
      <c r="AW334" s="103"/>
    </row>
    <row r="335" spans="1:49" ht="14.25" x14ac:dyDescent="0.2">
      <c r="A335" s="40" t="str">
        <f>StudentInfo[[#This Row],[Student Full Name]]</f>
        <v xml:space="preserve"> </v>
      </c>
      <c r="B335" s="27"/>
      <c r="C335" s="27"/>
      <c r="D335" s="27"/>
      <c r="E335" s="27"/>
      <c r="F335" s="27"/>
      <c r="G335" s="27"/>
      <c r="H335" s="101"/>
      <c r="I335" s="103"/>
      <c r="J335" s="28"/>
      <c r="K335" s="27"/>
      <c r="L335" s="27"/>
      <c r="M335" s="27"/>
      <c r="N335" s="27"/>
      <c r="O335" s="27"/>
      <c r="P335" s="27"/>
      <c r="Q335" s="103"/>
      <c r="R335" s="27"/>
      <c r="S335" s="27"/>
      <c r="T335" s="27"/>
      <c r="U335" s="27"/>
      <c r="V335" s="27"/>
      <c r="W335" s="27"/>
      <c r="X335" s="27"/>
      <c r="Y335" s="103"/>
      <c r="Z335" s="27"/>
      <c r="AA335" s="27"/>
      <c r="AB335" s="27"/>
      <c r="AC335" s="27"/>
      <c r="AD335" s="27"/>
      <c r="AE335" s="27"/>
      <c r="AF335" s="27"/>
      <c r="AG335" s="103"/>
      <c r="AH335" s="27"/>
      <c r="AI335" s="27"/>
      <c r="AJ335" s="27"/>
      <c r="AK335" s="27"/>
      <c r="AL335" s="27"/>
      <c r="AM335" s="27"/>
      <c r="AN335" s="27"/>
      <c r="AO335" s="103"/>
      <c r="AP335" s="27"/>
      <c r="AQ335" s="27"/>
      <c r="AR335" s="27"/>
      <c r="AS335" s="27"/>
      <c r="AT335" s="27"/>
      <c r="AU335" s="27"/>
      <c r="AV335" s="27"/>
      <c r="AW335" s="103"/>
    </row>
    <row r="336" spans="1:49" ht="14.25" x14ac:dyDescent="0.2">
      <c r="A336" s="40" t="str">
        <f>StudentInfo[[#This Row],[Student Full Name]]</f>
        <v xml:space="preserve"> </v>
      </c>
      <c r="B336" s="27"/>
      <c r="C336" s="27"/>
      <c r="D336" s="27"/>
      <c r="E336" s="27"/>
      <c r="F336" s="27"/>
      <c r="G336" s="27"/>
      <c r="H336" s="101"/>
      <c r="I336" s="103"/>
      <c r="J336" s="28"/>
      <c r="K336" s="27"/>
      <c r="L336" s="27"/>
      <c r="M336" s="27"/>
      <c r="N336" s="27"/>
      <c r="O336" s="27"/>
      <c r="P336" s="27"/>
      <c r="Q336" s="103"/>
      <c r="R336" s="27"/>
      <c r="S336" s="27"/>
      <c r="T336" s="27"/>
      <c r="U336" s="27"/>
      <c r="V336" s="27"/>
      <c r="W336" s="27"/>
      <c r="X336" s="27"/>
      <c r="Y336" s="103"/>
      <c r="Z336" s="27"/>
      <c r="AA336" s="27"/>
      <c r="AB336" s="27"/>
      <c r="AC336" s="27"/>
      <c r="AD336" s="27"/>
      <c r="AE336" s="27"/>
      <c r="AF336" s="27"/>
      <c r="AG336" s="103"/>
      <c r="AH336" s="27"/>
      <c r="AI336" s="27"/>
      <c r="AJ336" s="27"/>
      <c r="AK336" s="27"/>
      <c r="AL336" s="27"/>
      <c r="AM336" s="27"/>
      <c r="AN336" s="27"/>
      <c r="AO336" s="103"/>
      <c r="AP336" s="27"/>
      <c r="AQ336" s="27"/>
      <c r="AR336" s="27"/>
      <c r="AS336" s="27"/>
      <c r="AT336" s="27"/>
      <c r="AU336" s="27"/>
      <c r="AV336" s="27"/>
      <c r="AW336" s="103"/>
    </row>
    <row r="337" spans="1:49" ht="14.25" x14ac:dyDescent="0.2">
      <c r="A337" s="40" t="str">
        <f>StudentInfo[[#This Row],[Student Full Name]]</f>
        <v xml:space="preserve"> </v>
      </c>
      <c r="B337" s="27"/>
      <c r="C337" s="27"/>
      <c r="D337" s="27"/>
      <c r="E337" s="27"/>
      <c r="F337" s="27"/>
      <c r="G337" s="27"/>
      <c r="H337" s="101"/>
      <c r="I337" s="103"/>
      <c r="J337" s="28"/>
      <c r="K337" s="27"/>
      <c r="L337" s="27"/>
      <c r="M337" s="27"/>
      <c r="N337" s="27"/>
      <c r="O337" s="27"/>
      <c r="P337" s="27"/>
      <c r="Q337" s="103"/>
      <c r="R337" s="27"/>
      <c r="S337" s="27"/>
      <c r="T337" s="27"/>
      <c r="U337" s="27"/>
      <c r="V337" s="27"/>
      <c r="W337" s="27"/>
      <c r="X337" s="27"/>
      <c r="Y337" s="103"/>
      <c r="Z337" s="27"/>
      <c r="AA337" s="27"/>
      <c r="AB337" s="27"/>
      <c r="AC337" s="27"/>
      <c r="AD337" s="27"/>
      <c r="AE337" s="27"/>
      <c r="AF337" s="27"/>
      <c r="AG337" s="103"/>
      <c r="AH337" s="27"/>
      <c r="AI337" s="27"/>
      <c r="AJ337" s="27"/>
      <c r="AK337" s="27"/>
      <c r="AL337" s="27"/>
      <c r="AM337" s="27"/>
      <c r="AN337" s="27"/>
      <c r="AO337" s="103"/>
      <c r="AP337" s="27"/>
      <c r="AQ337" s="27"/>
      <c r="AR337" s="27"/>
      <c r="AS337" s="27"/>
      <c r="AT337" s="27"/>
      <c r="AU337" s="27"/>
      <c r="AV337" s="27"/>
      <c r="AW337" s="103"/>
    </row>
    <row r="338" spans="1:49" ht="14.25" x14ac:dyDescent="0.2">
      <c r="A338" s="40" t="str">
        <f>StudentInfo[[#This Row],[Student Full Name]]</f>
        <v xml:space="preserve"> </v>
      </c>
      <c r="B338" s="27"/>
      <c r="C338" s="27"/>
      <c r="D338" s="27"/>
      <c r="E338" s="27"/>
      <c r="F338" s="27"/>
      <c r="G338" s="27"/>
      <c r="H338" s="101"/>
      <c r="I338" s="103"/>
      <c r="J338" s="28"/>
      <c r="K338" s="27"/>
      <c r="L338" s="27"/>
      <c r="M338" s="27"/>
      <c r="N338" s="27"/>
      <c r="O338" s="27"/>
      <c r="P338" s="27"/>
      <c r="Q338" s="103"/>
      <c r="R338" s="27"/>
      <c r="S338" s="27"/>
      <c r="T338" s="27"/>
      <c r="U338" s="27"/>
      <c r="V338" s="27"/>
      <c r="W338" s="27"/>
      <c r="X338" s="27"/>
      <c r="Y338" s="103"/>
      <c r="Z338" s="27"/>
      <c r="AA338" s="27"/>
      <c r="AB338" s="27"/>
      <c r="AC338" s="27"/>
      <c r="AD338" s="27"/>
      <c r="AE338" s="27"/>
      <c r="AF338" s="27"/>
      <c r="AG338" s="103"/>
      <c r="AH338" s="27"/>
      <c r="AI338" s="27"/>
      <c r="AJ338" s="27"/>
      <c r="AK338" s="27"/>
      <c r="AL338" s="27"/>
      <c r="AM338" s="27"/>
      <c r="AN338" s="27"/>
      <c r="AO338" s="103"/>
      <c r="AP338" s="27"/>
      <c r="AQ338" s="27"/>
      <c r="AR338" s="27"/>
      <c r="AS338" s="27"/>
      <c r="AT338" s="27"/>
      <c r="AU338" s="27"/>
      <c r="AV338" s="27"/>
      <c r="AW338" s="103"/>
    </row>
    <row r="339" spans="1:49" ht="14.25" x14ac:dyDescent="0.2">
      <c r="A339" s="40" t="str">
        <f>StudentInfo[[#This Row],[Student Full Name]]</f>
        <v xml:space="preserve"> </v>
      </c>
      <c r="B339" s="27"/>
      <c r="C339" s="27"/>
      <c r="D339" s="27"/>
      <c r="E339" s="27"/>
      <c r="F339" s="27"/>
      <c r="G339" s="27"/>
      <c r="H339" s="101"/>
      <c r="I339" s="103"/>
      <c r="J339" s="28"/>
      <c r="K339" s="27"/>
      <c r="L339" s="27"/>
      <c r="M339" s="27"/>
      <c r="N339" s="27"/>
      <c r="O339" s="27"/>
      <c r="P339" s="27"/>
      <c r="Q339" s="103"/>
      <c r="R339" s="27"/>
      <c r="S339" s="27"/>
      <c r="T339" s="27"/>
      <c r="U339" s="27"/>
      <c r="V339" s="27"/>
      <c r="W339" s="27"/>
      <c r="X339" s="27"/>
      <c r="Y339" s="103"/>
      <c r="Z339" s="27"/>
      <c r="AA339" s="27"/>
      <c r="AB339" s="27"/>
      <c r="AC339" s="27"/>
      <c r="AD339" s="27"/>
      <c r="AE339" s="27"/>
      <c r="AF339" s="27"/>
      <c r="AG339" s="103"/>
      <c r="AH339" s="27"/>
      <c r="AI339" s="27"/>
      <c r="AJ339" s="27"/>
      <c r="AK339" s="27"/>
      <c r="AL339" s="27"/>
      <c r="AM339" s="27"/>
      <c r="AN339" s="27"/>
      <c r="AO339" s="103"/>
      <c r="AP339" s="27"/>
      <c r="AQ339" s="27"/>
      <c r="AR339" s="27"/>
      <c r="AS339" s="27"/>
      <c r="AT339" s="27"/>
      <c r="AU339" s="27"/>
      <c r="AV339" s="27"/>
      <c r="AW339" s="103"/>
    </row>
    <row r="340" spans="1:49" ht="14.25" x14ac:dyDescent="0.2">
      <c r="A340" s="40" t="str">
        <f>StudentInfo[[#This Row],[Student Full Name]]</f>
        <v xml:space="preserve"> </v>
      </c>
      <c r="B340" s="27"/>
      <c r="C340" s="27"/>
      <c r="D340" s="27"/>
      <c r="E340" s="27"/>
      <c r="F340" s="27"/>
      <c r="G340" s="27"/>
      <c r="H340" s="101"/>
      <c r="I340" s="103"/>
      <c r="J340" s="28"/>
      <c r="K340" s="27"/>
      <c r="L340" s="27"/>
      <c r="M340" s="27"/>
      <c r="N340" s="27"/>
      <c r="O340" s="27"/>
      <c r="P340" s="27"/>
      <c r="Q340" s="103"/>
      <c r="R340" s="27"/>
      <c r="S340" s="27"/>
      <c r="T340" s="27"/>
      <c r="U340" s="27"/>
      <c r="V340" s="27"/>
      <c r="W340" s="27"/>
      <c r="X340" s="27"/>
      <c r="Y340" s="103"/>
      <c r="Z340" s="27"/>
      <c r="AA340" s="27"/>
      <c r="AB340" s="27"/>
      <c r="AC340" s="27"/>
      <c r="AD340" s="27"/>
      <c r="AE340" s="27"/>
      <c r="AF340" s="27"/>
      <c r="AG340" s="103"/>
      <c r="AH340" s="27"/>
      <c r="AI340" s="27"/>
      <c r="AJ340" s="27"/>
      <c r="AK340" s="27"/>
      <c r="AL340" s="27"/>
      <c r="AM340" s="27"/>
      <c r="AN340" s="27"/>
      <c r="AO340" s="103"/>
      <c r="AP340" s="27"/>
      <c r="AQ340" s="27"/>
      <c r="AR340" s="27"/>
      <c r="AS340" s="27"/>
      <c r="AT340" s="27"/>
      <c r="AU340" s="27"/>
      <c r="AV340" s="27"/>
      <c r="AW340" s="103"/>
    </row>
    <row r="341" spans="1:49" ht="14.25" x14ac:dyDescent="0.2">
      <c r="A341" s="40" t="str">
        <f>StudentInfo[[#This Row],[Student Full Name]]</f>
        <v xml:space="preserve"> </v>
      </c>
      <c r="B341" s="27"/>
      <c r="C341" s="27"/>
      <c r="D341" s="27"/>
      <c r="E341" s="27"/>
      <c r="F341" s="27"/>
      <c r="G341" s="27"/>
      <c r="H341" s="101"/>
      <c r="I341" s="103"/>
      <c r="J341" s="28"/>
      <c r="K341" s="27"/>
      <c r="L341" s="27"/>
      <c r="M341" s="27"/>
      <c r="N341" s="27"/>
      <c r="O341" s="27"/>
      <c r="P341" s="27"/>
      <c r="Q341" s="103"/>
      <c r="R341" s="27"/>
      <c r="S341" s="27"/>
      <c r="T341" s="27"/>
      <c r="U341" s="27"/>
      <c r="V341" s="27"/>
      <c r="W341" s="27"/>
      <c r="X341" s="27"/>
      <c r="Y341" s="103"/>
      <c r="Z341" s="27"/>
      <c r="AA341" s="27"/>
      <c r="AB341" s="27"/>
      <c r="AC341" s="27"/>
      <c r="AD341" s="27"/>
      <c r="AE341" s="27"/>
      <c r="AF341" s="27"/>
      <c r="AG341" s="103"/>
      <c r="AH341" s="27"/>
      <c r="AI341" s="27"/>
      <c r="AJ341" s="27"/>
      <c r="AK341" s="27"/>
      <c r="AL341" s="27"/>
      <c r="AM341" s="27"/>
      <c r="AN341" s="27"/>
      <c r="AO341" s="103"/>
      <c r="AP341" s="27"/>
      <c r="AQ341" s="27"/>
      <c r="AR341" s="27"/>
      <c r="AS341" s="27"/>
      <c r="AT341" s="27"/>
      <c r="AU341" s="27"/>
      <c r="AV341" s="27"/>
      <c r="AW341" s="103"/>
    </row>
    <row r="342" spans="1:49" ht="14.25" x14ac:dyDescent="0.2">
      <c r="A342" s="40" t="str">
        <f>StudentInfo[[#This Row],[Student Full Name]]</f>
        <v xml:space="preserve"> </v>
      </c>
      <c r="B342" s="27"/>
      <c r="C342" s="27"/>
      <c r="D342" s="27"/>
      <c r="E342" s="27"/>
      <c r="F342" s="27"/>
      <c r="G342" s="27"/>
      <c r="H342" s="101"/>
      <c r="I342" s="103"/>
      <c r="J342" s="28"/>
      <c r="K342" s="27"/>
      <c r="L342" s="27"/>
      <c r="M342" s="27"/>
      <c r="N342" s="27"/>
      <c r="O342" s="27"/>
      <c r="P342" s="27"/>
      <c r="Q342" s="103"/>
      <c r="R342" s="27"/>
      <c r="S342" s="27"/>
      <c r="T342" s="27"/>
      <c r="U342" s="27"/>
      <c r="V342" s="27"/>
      <c r="W342" s="27"/>
      <c r="X342" s="27"/>
      <c r="Y342" s="103"/>
      <c r="Z342" s="27"/>
      <c r="AA342" s="27"/>
      <c r="AB342" s="27"/>
      <c r="AC342" s="27"/>
      <c r="AD342" s="27"/>
      <c r="AE342" s="27"/>
      <c r="AF342" s="27"/>
      <c r="AG342" s="103"/>
      <c r="AH342" s="27"/>
      <c r="AI342" s="27"/>
      <c r="AJ342" s="27"/>
      <c r="AK342" s="27"/>
      <c r="AL342" s="27"/>
      <c r="AM342" s="27"/>
      <c r="AN342" s="27"/>
      <c r="AO342" s="103"/>
      <c r="AP342" s="27"/>
      <c r="AQ342" s="27"/>
      <c r="AR342" s="27"/>
      <c r="AS342" s="27"/>
      <c r="AT342" s="27"/>
      <c r="AU342" s="27"/>
      <c r="AV342" s="27"/>
      <c r="AW342" s="103"/>
    </row>
    <row r="343" spans="1:49" ht="14.25" x14ac:dyDescent="0.2">
      <c r="A343" s="40" t="str">
        <f>StudentInfo[[#This Row],[Student Full Name]]</f>
        <v xml:space="preserve"> </v>
      </c>
      <c r="B343" s="27"/>
      <c r="C343" s="27"/>
      <c r="D343" s="27"/>
      <c r="E343" s="27"/>
      <c r="F343" s="27"/>
      <c r="G343" s="27"/>
      <c r="H343" s="101"/>
      <c r="I343" s="103"/>
      <c r="J343" s="28"/>
      <c r="K343" s="27"/>
      <c r="L343" s="27"/>
      <c r="M343" s="27"/>
      <c r="N343" s="27"/>
      <c r="O343" s="27"/>
      <c r="P343" s="27"/>
      <c r="Q343" s="103"/>
      <c r="R343" s="27"/>
      <c r="S343" s="27"/>
      <c r="T343" s="27"/>
      <c r="U343" s="27"/>
      <c r="V343" s="27"/>
      <c r="W343" s="27"/>
      <c r="X343" s="27"/>
      <c r="Y343" s="103"/>
      <c r="Z343" s="27"/>
      <c r="AA343" s="27"/>
      <c r="AB343" s="27"/>
      <c r="AC343" s="27"/>
      <c r="AD343" s="27"/>
      <c r="AE343" s="27"/>
      <c r="AF343" s="27"/>
      <c r="AG343" s="103"/>
      <c r="AH343" s="27"/>
      <c r="AI343" s="27"/>
      <c r="AJ343" s="27"/>
      <c r="AK343" s="27"/>
      <c r="AL343" s="27"/>
      <c r="AM343" s="27"/>
      <c r="AN343" s="27"/>
      <c r="AO343" s="103"/>
      <c r="AP343" s="27"/>
      <c r="AQ343" s="27"/>
      <c r="AR343" s="27"/>
      <c r="AS343" s="27"/>
      <c r="AT343" s="27"/>
      <c r="AU343" s="27"/>
      <c r="AV343" s="27"/>
      <c r="AW343" s="103"/>
    </row>
    <row r="344" spans="1:49" ht="14.25" x14ac:dyDescent="0.2">
      <c r="A344" s="40" t="str">
        <f>StudentInfo[[#This Row],[Student Full Name]]</f>
        <v xml:space="preserve"> </v>
      </c>
      <c r="B344" s="27"/>
      <c r="C344" s="27"/>
      <c r="D344" s="27"/>
      <c r="E344" s="27"/>
      <c r="F344" s="27"/>
      <c r="G344" s="27"/>
      <c r="H344" s="101"/>
      <c r="I344" s="103"/>
      <c r="J344" s="28"/>
      <c r="K344" s="27"/>
      <c r="L344" s="27"/>
      <c r="M344" s="27"/>
      <c r="N344" s="27"/>
      <c r="O344" s="27"/>
      <c r="P344" s="27"/>
      <c r="Q344" s="103"/>
      <c r="R344" s="27"/>
      <c r="S344" s="27"/>
      <c r="T344" s="27"/>
      <c r="U344" s="27"/>
      <c r="V344" s="27"/>
      <c r="W344" s="27"/>
      <c r="X344" s="27"/>
      <c r="Y344" s="103"/>
      <c r="Z344" s="27"/>
      <c r="AA344" s="27"/>
      <c r="AB344" s="27"/>
      <c r="AC344" s="27"/>
      <c r="AD344" s="27"/>
      <c r="AE344" s="27"/>
      <c r="AF344" s="27"/>
      <c r="AG344" s="103"/>
      <c r="AH344" s="27"/>
      <c r="AI344" s="27"/>
      <c r="AJ344" s="27"/>
      <c r="AK344" s="27"/>
      <c r="AL344" s="27"/>
      <c r="AM344" s="27"/>
      <c r="AN344" s="27"/>
      <c r="AO344" s="103"/>
      <c r="AP344" s="27"/>
      <c r="AQ344" s="27"/>
      <c r="AR344" s="27"/>
      <c r="AS344" s="27"/>
      <c r="AT344" s="27"/>
      <c r="AU344" s="27"/>
      <c r="AV344" s="27"/>
      <c r="AW344" s="103"/>
    </row>
    <row r="345" spans="1:49" ht="14.25" x14ac:dyDescent="0.2">
      <c r="A345" s="40" t="str">
        <f>StudentInfo[[#This Row],[Student Full Name]]</f>
        <v xml:space="preserve"> </v>
      </c>
      <c r="B345" s="27"/>
      <c r="C345" s="27"/>
      <c r="D345" s="27"/>
      <c r="E345" s="27"/>
      <c r="F345" s="27"/>
      <c r="G345" s="27"/>
      <c r="H345" s="101"/>
      <c r="I345" s="103"/>
      <c r="J345" s="28"/>
      <c r="K345" s="27"/>
      <c r="L345" s="27"/>
      <c r="M345" s="27"/>
      <c r="N345" s="27"/>
      <c r="O345" s="27"/>
      <c r="P345" s="27"/>
      <c r="Q345" s="103"/>
      <c r="R345" s="27"/>
      <c r="S345" s="27"/>
      <c r="T345" s="27"/>
      <c r="U345" s="27"/>
      <c r="V345" s="27"/>
      <c r="W345" s="27"/>
      <c r="X345" s="27"/>
      <c r="Y345" s="103"/>
      <c r="Z345" s="27"/>
      <c r="AA345" s="27"/>
      <c r="AB345" s="27"/>
      <c r="AC345" s="27"/>
      <c r="AD345" s="27"/>
      <c r="AE345" s="27"/>
      <c r="AF345" s="27"/>
      <c r="AG345" s="103"/>
      <c r="AH345" s="27"/>
      <c r="AI345" s="27"/>
      <c r="AJ345" s="27"/>
      <c r="AK345" s="27"/>
      <c r="AL345" s="27"/>
      <c r="AM345" s="27"/>
      <c r="AN345" s="27"/>
      <c r="AO345" s="103"/>
      <c r="AP345" s="27"/>
      <c r="AQ345" s="27"/>
      <c r="AR345" s="27"/>
      <c r="AS345" s="27"/>
      <c r="AT345" s="27"/>
      <c r="AU345" s="27"/>
      <c r="AV345" s="27"/>
      <c r="AW345" s="103"/>
    </row>
    <row r="346" spans="1:49" ht="14.25" x14ac:dyDescent="0.2">
      <c r="A346" s="40" t="str">
        <f>StudentInfo[[#This Row],[Student Full Name]]</f>
        <v xml:space="preserve"> </v>
      </c>
      <c r="B346" s="27"/>
      <c r="C346" s="27"/>
      <c r="D346" s="27"/>
      <c r="E346" s="27"/>
      <c r="F346" s="27"/>
      <c r="G346" s="27"/>
      <c r="H346" s="101"/>
      <c r="I346" s="103"/>
      <c r="J346" s="28"/>
      <c r="K346" s="27"/>
      <c r="L346" s="27"/>
      <c r="M346" s="27"/>
      <c r="N346" s="27"/>
      <c r="O346" s="27"/>
      <c r="P346" s="27"/>
      <c r="Q346" s="103"/>
      <c r="R346" s="27"/>
      <c r="S346" s="27"/>
      <c r="T346" s="27"/>
      <c r="U346" s="27"/>
      <c r="V346" s="27"/>
      <c r="W346" s="27"/>
      <c r="X346" s="27"/>
      <c r="Y346" s="103"/>
      <c r="Z346" s="27"/>
      <c r="AA346" s="27"/>
      <c r="AB346" s="27"/>
      <c r="AC346" s="27"/>
      <c r="AD346" s="27"/>
      <c r="AE346" s="27"/>
      <c r="AF346" s="27"/>
      <c r="AG346" s="103"/>
      <c r="AH346" s="27"/>
      <c r="AI346" s="27"/>
      <c r="AJ346" s="27"/>
      <c r="AK346" s="27"/>
      <c r="AL346" s="27"/>
      <c r="AM346" s="27"/>
      <c r="AN346" s="27"/>
      <c r="AO346" s="103"/>
      <c r="AP346" s="27"/>
      <c r="AQ346" s="27"/>
      <c r="AR346" s="27"/>
      <c r="AS346" s="27"/>
      <c r="AT346" s="27"/>
      <c r="AU346" s="27"/>
      <c r="AV346" s="27"/>
      <c r="AW346" s="103"/>
    </row>
    <row r="347" spans="1:49" ht="14.25" x14ac:dyDescent="0.2">
      <c r="A347" s="40" t="str">
        <f>StudentInfo[[#This Row],[Student Full Name]]</f>
        <v xml:space="preserve"> </v>
      </c>
      <c r="B347" s="27"/>
      <c r="C347" s="27"/>
      <c r="D347" s="27"/>
      <c r="E347" s="27"/>
      <c r="F347" s="27"/>
      <c r="G347" s="27"/>
      <c r="H347" s="101"/>
      <c r="I347" s="103"/>
      <c r="J347" s="28"/>
      <c r="K347" s="27"/>
      <c r="L347" s="27"/>
      <c r="M347" s="27"/>
      <c r="N347" s="27"/>
      <c r="O347" s="27"/>
      <c r="P347" s="27"/>
      <c r="Q347" s="103"/>
      <c r="R347" s="27"/>
      <c r="S347" s="27"/>
      <c r="T347" s="27"/>
      <c r="U347" s="27"/>
      <c r="V347" s="27"/>
      <c r="W347" s="27"/>
      <c r="X347" s="27"/>
      <c r="Y347" s="103"/>
      <c r="Z347" s="27"/>
      <c r="AA347" s="27"/>
      <c r="AB347" s="27"/>
      <c r="AC347" s="27"/>
      <c r="AD347" s="27"/>
      <c r="AE347" s="27"/>
      <c r="AF347" s="27"/>
      <c r="AG347" s="103"/>
      <c r="AH347" s="27"/>
      <c r="AI347" s="27"/>
      <c r="AJ347" s="27"/>
      <c r="AK347" s="27"/>
      <c r="AL347" s="27"/>
      <c r="AM347" s="27"/>
      <c r="AN347" s="27"/>
      <c r="AO347" s="103"/>
      <c r="AP347" s="27"/>
      <c r="AQ347" s="27"/>
      <c r="AR347" s="27"/>
      <c r="AS347" s="27"/>
      <c r="AT347" s="27"/>
      <c r="AU347" s="27"/>
      <c r="AV347" s="27"/>
      <c r="AW347" s="103"/>
    </row>
    <row r="348" spans="1:49" ht="14.25" x14ac:dyDescent="0.2">
      <c r="A348" s="40" t="str">
        <f>StudentInfo[[#This Row],[Student Full Name]]</f>
        <v xml:space="preserve"> </v>
      </c>
      <c r="B348" s="27"/>
      <c r="C348" s="27"/>
      <c r="D348" s="27"/>
      <c r="E348" s="27"/>
      <c r="F348" s="27"/>
      <c r="G348" s="27"/>
      <c r="H348" s="101"/>
      <c r="I348" s="103"/>
      <c r="J348" s="28"/>
      <c r="K348" s="27"/>
      <c r="L348" s="27"/>
      <c r="M348" s="27"/>
      <c r="N348" s="27"/>
      <c r="O348" s="27"/>
      <c r="P348" s="27"/>
      <c r="Q348" s="103"/>
      <c r="R348" s="27"/>
      <c r="S348" s="27"/>
      <c r="T348" s="27"/>
      <c r="U348" s="27"/>
      <c r="V348" s="27"/>
      <c r="W348" s="27"/>
      <c r="X348" s="27"/>
      <c r="Y348" s="103"/>
      <c r="Z348" s="27"/>
      <c r="AA348" s="27"/>
      <c r="AB348" s="27"/>
      <c r="AC348" s="27"/>
      <c r="AD348" s="27"/>
      <c r="AE348" s="27"/>
      <c r="AF348" s="27"/>
      <c r="AG348" s="103"/>
      <c r="AH348" s="27"/>
      <c r="AI348" s="27"/>
      <c r="AJ348" s="27"/>
      <c r="AK348" s="27"/>
      <c r="AL348" s="27"/>
      <c r="AM348" s="27"/>
      <c r="AN348" s="27"/>
      <c r="AO348" s="103"/>
      <c r="AP348" s="27"/>
      <c r="AQ348" s="27"/>
      <c r="AR348" s="27"/>
      <c r="AS348" s="27"/>
      <c r="AT348" s="27"/>
      <c r="AU348" s="27"/>
      <c r="AV348" s="27"/>
      <c r="AW348" s="103"/>
    </row>
    <row r="349" spans="1:49" ht="14.25" x14ac:dyDescent="0.2">
      <c r="A349" s="40" t="str">
        <f>StudentInfo[[#This Row],[Student Full Name]]</f>
        <v xml:space="preserve"> </v>
      </c>
      <c r="B349" s="27"/>
      <c r="C349" s="27"/>
      <c r="D349" s="27"/>
      <c r="E349" s="27"/>
      <c r="F349" s="27"/>
      <c r="G349" s="27"/>
      <c r="H349" s="101"/>
      <c r="I349" s="103"/>
      <c r="J349" s="28"/>
      <c r="K349" s="27"/>
      <c r="L349" s="27"/>
      <c r="M349" s="27"/>
      <c r="N349" s="27"/>
      <c r="O349" s="27"/>
      <c r="P349" s="27"/>
      <c r="Q349" s="103"/>
      <c r="R349" s="27"/>
      <c r="S349" s="27"/>
      <c r="T349" s="27"/>
      <c r="U349" s="27"/>
      <c r="V349" s="27"/>
      <c r="W349" s="27"/>
      <c r="X349" s="27"/>
      <c r="Y349" s="103"/>
      <c r="Z349" s="27"/>
      <c r="AA349" s="27"/>
      <c r="AB349" s="27"/>
      <c r="AC349" s="27"/>
      <c r="AD349" s="27"/>
      <c r="AE349" s="27"/>
      <c r="AF349" s="27"/>
      <c r="AG349" s="103"/>
      <c r="AH349" s="27"/>
      <c r="AI349" s="27"/>
      <c r="AJ349" s="27"/>
      <c r="AK349" s="27"/>
      <c r="AL349" s="27"/>
      <c r="AM349" s="27"/>
      <c r="AN349" s="27"/>
      <c r="AO349" s="103"/>
      <c r="AP349" s="27"/>
      <c r="AQ349" s="27"/>
      <c r="AR349" s="27"/>
      <c r="AS349" s="27"/>
      <c r="AT349" s="27"/>
      <c r="AU349" s="27"/>
      <c r="AV349" s="27"/>
      <c r="AW349" s="103"/>
    </row>
    <row r="350" spans="1:49" ht="14.25" x14ac:dyDescent="0.2">
      <c r="A350" s="40" t="str">
        <f>StudentInfo[[#This Row],[Student Full Name]]</f>
        <v xml:space="preserve"> </v>
      </c>
      <c r="B350" s="27"/>
      <c r="C350" s="27"/>
      <c r="D350" s="27"/>
      <c r="E350" s="27"/>
      <c r="F350" s="27"/>
      <c r="G350" s="27"/>
      <c r="H350" s="101"/>
      <c r="I350" s="103"/>
      <c r="J350" s="28"/>
      <c r="K350" s="27"/>
      <c r="L350" s="27"/>
      <c r="M350" s="27"/>
      <c r="N350" s="27"/>
      <c r="O350" s="27"/>
      <c r="P350" s="27"/>
      <c r="Q350" s="103"/>
      <c r="R350" s="27"/>
      <c r="S350" s="27"/>
      <c r="T350" s="27"/>
      <c r="U350" s="27"/>
      <c r="V350" s="27"/>
      <c r="W350" s="27"/>
      <c r="X350" s="27"/>
      <c r="Y350" s="103"/>
      <c r="Z350" s="27"/>
      <c r="AA350" s="27"/>
      <c r="AB350" s="27"/>
      <c r="AC350" s="27"/>
      <c r="AD350" s="27"/>
      <c r="AE350" s="27"/>
      <c r="AF350" s="27"/>
      <c r="AG350" s="103"/>
      <c r="AH350" s="27"/>
      <c r="AI350" s="27"/>
      <c r="AJ350" s="27"/>
      <c r="AK350" s="27"/>
      <c r="AL350" s="27"/>
      <c r="AM350" s="27"/>
      <c r="AN350" s="27"/>
      <c r="AO350" s="103"/>
      <c r="AP350" s="27"/>
      <c r="AQ350" s="27"/>
      <c r="AR350" s="27"/>
      <c r="AS350" s="27"/>
      <c r="AT350" s="27"/>
      <c r="AU350" s="27"/>
      <c r="AV350" s="27"/>
      <c r="AW350" s="103"/>
    </row>
    <row r="351" spans="1:49" ht="14.25" x14ac:dyDescent="0.2">
      <c r="A351" s="40" t="str">
        <f>StudentInfo[[#This Row],[Student Full Name]]</f>
        <v xml:space="preserve"> </v>
      </c>
      <c r="B351" s="27"/>
      <c r="C351" s="27"/>
      <c r="D351" s="27"/>
      <c r="E351" s="27"/>
      <c r="F351" s="27"/>
      <c r="G351" s="27"/>
      <c r="H351" s="101"/>
      <c r="I351" s="103"/>
      <c r="J351" s="28"/>
      <c r="K351" s="27"/>
      <c r="L351" s="27"/>
      <c r="M351" s="27"/>
      <c r="N351" s="27"/>
      <c r="O351" s="27"/>
      <c r="P351" s="27"/>
      <c r="Q351" s="103"/>
      <c r="R351" s="27"/>
      <c r="S351" s="27"/>
      <c r="T351" s="27"/>
      <c r="U351" s="27"/>
      <c r="V351" s="27"/>
      <c r="W351" s="27"/>
      <c r="X351" s="27"/>
      <c r="Y351" s="103"/>
      <c r="Z351" s="27"/>
      <c r="AA351" s="27"/>
      <c r="AB351" s="27"/>
      <c r="AC351" s="27"/>
      <c r="AD351" s="27"/>
      <c r="AE351" s="27"/>
      <c r="AF351" s="27"/>
      <c r="AG351" s="103"/>
      <c r="AH351" s="27"/>
      <c r="AI351" s="27"/>
      <c r="AJ351" s="27"/>
      <c r="AK351" s="27"/>
      <c r="AL351" s="27"/>
      <c r="AM351" s="27"/>
      <c r="AN351" s="27"/>
      <c r="AO351" s="103"/>
      <c r="AP351" s="27"/>
      <c r="AQ351" s="27"/>
      <c r="AR351" s="27"/>
      <c r="AS351" s="27"/>
      <c r="AT351" s="27"/>
      <c r="AU351" s="27"/>
      <c r="AV351" s="27"/>
      <c r="AW351" s="103"/>
    </row>
    <row r="352" spans="1:49" ht="14.25" x14ac:dyDescent="0.2">
      <c r="A352" s="40" t="str">
        <f>StudentInfo[[#This Row],[Student Full Name]]</f>
        <v xml:space="preserve"> </v>
      </c>
      <c r="B352" s="27"/>
      <c r="C352" s="27"/>
      <c r="D352" s="27"/>
      <c r="E352" s="27"/>
      <c r="F352" s="27"/>
      <c r="G352" s="27"/>
      <c r="H352" s="101"/>
      <c r="I352" s="103"/>
      <c r="J352" s="28"/>
      <c r="K352" s="27"/>
      <c r="L352" s="27"/>
      <c r="M352" s="27"/>
      <c r="N352" s="27"/>
      <c r="O352" s="27"/>
      <c r="P352" s="27"/>
      <c r="Q352" s="103"/>
      <c r="R352" s="27"/>
      <c r="S352" s="27"/>
      <c r="T352" s="27"/>
      <c r="U352" s="27"/>
      <c r="V352" s="27"/>
      <c r="W352" s="27"/>
      <c r="X352" s="27"/>
      <c r="Y352" s="103"/>
      <c r="Z352" s="27"/>
      <c r="AA352" s="27"/>
      <c r="AB352" s="27"/>
      <c r="AC352" s="27"/>
      <c r="AD352" s="27"/>
      <c r="AE352" s="27"/>
      <c r="AF352" s="27"/>
      <c r="AG352" s="103"/>
      <c r="AH352" s="27"/>
      <c r="AI352" s="27"/>
      <c r="AJ352" s="27"/>
      <c r="AK352" s="27"/>
      <c r="AL352" s="27"/>
      <c r="AM352" s="27"/>
      <c r="AN352" s="27"/>
      <c r="AO352" s="103"/>
      <c r="AP352" s="27"/>
      <c r="AQ352" s="27"/>
      <c r="AR352" s="27"/>
      <c r="AS352" s="27"/>
      <c r="AT352" s="27"/>
      <c r="AU352" s="27"/>
      <c r="AV352" s="27"/>
      <c r="AW352" s="103"/>
    </row>
    <row r="353" spans="1:49" ht="14.25" x14ac:dyDescent="0.2">
      <c r="A353" s="40" t="str">
        <f>StudentInfo[[#This Row],[Student Full Name]]</f>
        <v xml:space="preserve"> </v>
      </c>
      <c r="B353" s="27"/>
      <c r="C353" s="27"/>
      <c r="D353" s="27"/>
      <c r="E353" s="27"/>
      <c r="F353" s="27"/>
      <c r="G353" s="27"/>
      <c r="H353" s="101"/>
      <c r="I353" s="103"/>
      <c r="J353" s="28"/>
      <c r="K353" s="27"/>
      <c r="L353" s="27"/>
      <c r="M353" s="27"/>
      <c r="N353" s="27"/>
      <c r="O353" s="27"/>
      <c r="P353" s="27"/>
      <c r="Q353" s="103"/>
      <c r="R353" s="27"/>
      <c r="S353" s="27"/>
      <c r="T353" s="27"/>
      <c r="U353" s="27"/>
      <c r="V353" s="27"/>
      <c r="W353" s="27"/>
      <c r="X353" s="27"/>
      <c r="Y353" s="103"/>
      <c r="Z353" s="27"/>
      <c r="AA353" s="27"/>
      <c r="AB353" s="27"/>
      <c r="AC353" s="27"/>
      <c r="AD353" s="27"/>
      <c r="AE353" s="27"/>
      <c r="AF353" s="27"/>
      <c r="AG353" s="103"/>
      <c r="AH353" s="27"/>
      <c r="AI353" s="27"/>
      <c r="AJ353" s="27"/>
      <c r="AK353" s="27"/>
      <c r="AL353" s="27"/>
      <c r="AM353" s="27"/>
      <c r="AN353" s="27"/>
      <c r="AO353" s="103"/>
      <c r="AP353" s="27"/>
      <c r="AQ353" s="27"/>
      <c r="AR353" s="27"/>
      <c r="AS353" s="27"/>
      <c r="AT353" s="27"/>
      <c r="AU353" s="27"/>
      <c r="AV353" s="27"/>
      <c r="AW353" s="103"/>
    </row>
    <row r="354" spans="1:49" ht="14.25" x14ac:dyDescent="0.2">
      <c r="A354" s="40" t="str">
        <f>StudentInfo[[#This Row],[Student Full Name]]</f>
        <v xml:space="preserve"> </v>
      </c>
      <c r="B354" s="27"/>
      <c r="C354" s="27"/>
      <c r="D354" s="27"/>
      <c r="E354" s="27"/>
      <c r="F354" s="27"/>
      <c r="G354" s="27"/>
      <c r="H354" s="101"/>
      <c r="I354" s="103"/>
      <c r="J354" s="28"/>
      <c r="K354" s="27"/>
      <c r="L354" s="27"/>
      <c r="M354" s="27"/>
      <c r="N354" s="27"/>
      <c r="O354" s="27"/>
      <c r="P354" s="27"/>
      <c r="Q354" s="103"/>
      <c r="R354" s="27"/>
      <c r="S354" s="27"/>
      <c r="T354" s="27"/>
      <c r="U354" s="27"/>
      <c r="V354" s="27"/>
      <c r="W354" s="27"/>
      <c r="X354" s="27"/>
      <c r="Y354" s="103"/>
      <c r="Z354" s="27"/>
      <c r="AA354" s="27"/>
      <c r="AB354" s="27"/>
      <c r="AC354" s="27"/>
      <c r="AD354" s="27"/>
      <c r="AE354" s="27"/>
      <c r="AF354" s="27"/>
      <c r="AG354" s="103"/>
      <c r="AH354" s="27"/>
      <c r="AI354" s="27"/>
      <c r="AJ354" s="27"/>
      <c r="AK354" s="27"/>
      <c r="AL354" s="27"/>
      <c r="AM354" s="27"/>
      <c r="AN354" s="27"/>
      <c r="AO354" s="103"/>
      <c r="AP354" s="27"/>
      <c r="AQ354" s="27"/>
      <c r="AR354" s="27"/>
      <c r="AS354" s="27"/>
      <c r="AT354" s="27"/>
      <c r="AU354" s="27"/>
      <c r="AV354" s="27"/>
      <c r="AW354" s="103"/>
    </row>
    <row r="355" spans="1:49" ht="14.25" x14ac:dyDescent="0.2">
      <c r="A355" s="40" t="str">
        <f>StudentInfo[[#This Row],[Student Full Name]]</f>
        <v xml:space="preserve"> </v>
      </c>
      <c r="B355" s="27"/>
      <c r="C355" s="27"/>
      <c r="D355" s="27"/>
      <c r="E355" s="27"/>
      <c r="F355" s="27"/>
      <c r="G355" s="27"/>
      <c r="H355" s="101"/>
      <c r="I355" s="103"/>
      <c r="J355" s="28"/>
      <c r="K355" s="27"/>
      <c r="L355" s="27"/>
      <c r="M355" s="27"/>
      <c r="N355" s="27"/>
      <c r="O355" s="27"/>
      <c r="P355" s="27"/>
      <c r="Q355" s="103"/>
      <c r="R355" s="27"/>
      <c r="S355" s="27"/>
      <c r="T355" s="27"/>
      <c r="U355" s="27"/>
      <c r="V355" s="27"/>
      <c r="W355" s="27"/>
      <c r="X355" s="27"/>
      <c r="Y355" s="103"/>
      <c r="Z355" s="27"/>
      <c r="AA355" s="27"/>
      <c r="AB355" s="27"/>
      <c r="AC355" s="27"/>
      <c r="AD355" s="27"/>
      <c r="AE355" s="27"/>
      <c r="AF355" s="27"/>
      <c r="AG355" s="103"/>
      <c r="AH355" s="27"/>
      <c r="AI355" s="27"/>
      <c r="AJ355" s="27"/>
      <c r="AK355" s="27"/>
      <c r="AL355" s="27"/>
      <c r="AM355" s="27"/>
      <c r="AN355" s="27"/>
      <c r="AO355" s="103"/>
      <c r="AP355" s="27"/>
      <c r="AQ355" s="27"/>
      <c r="AR355" s="27"/>
      <c r="AS355" s="27"/>
      <c r="AT355" s="27"/>
      <c r="AU355" s="27"/>
      <c r="AV355" s="27"/>
      <c r="AW355" s="103"/>
    </row>
    <row r="356" spans="1:49" ht="14.25" x14ac:dyDescent="0.2">
      <c r="A356" s="40" t="str">
        <f>StudentInfo[[#This Row],[Student Full Name]]</f>
        <v xml:space="preserve"> </v>
      </c>
      <c r="B356" s="27"/>
      <c r="C356" s="27"/>
      <c r="D356" s="27"/>
      <c r="E356" s="27"/>
      <c r="F356" s="27"/>
      <c r="G356" s="27"/>
      <c r="H356" s="101"/>
      <c r="I356" s="103"/>
      <c r="J356" s="28"/>
      <c r="K356" s="27"/>
      <c r="L356" s="27"/>
      <c r="M356" s="27"/>
      <c r="N356" s="27"/>
      <c r="O356" s="27"/>
      <c r="P356" s="27"/>
      <c r="Q356" s="103"/>
      <c r="R356" s="27"/>
      <c r="S356" s="27"/>
      <c r="T356" s="27"/>
      <c r="U356" s="27"/>
      <c r="V356" s="27"/>
      <c r="W356" s="27"/>
      <c r="X356" s="27"/>
      <c r="Y356" s="103"/>
      <c r="Z356" s="27"/>
      <c r="AA356" s="27"/>
      <c r="AB356" s="27"/>
      <c r="AC356" s="27"/>
      <c r="AD356" s="27"/>
      <c r="AE356" s="27"/>
      <c r="AF356" s="27"/>
      <c r="AG356" s="103"/>
      <c r="AH356" s="27"/>
      <c r="AI356" s="27"/>
      <c r="AJ356" s="27"/>
      <c r="AK356" s="27"/>
      <c r="AL356" s="27"/>
      <c r="AM356" s="27"/>
      <c r="AN356" s="27"/>
      <c r="AO356" s="103"/>
      <c r="AP356" s="27"/>
      <c r="AQ356" s="27"/>
      <c r="AR356" s="27"/>
      <c r="AS356" s="27"/>
      <c r="AT356" s="27"/>
      <c r="AU356" s="27"/>
      <c r="AV356" s="27"/>
      <c r="AW356" s="103"/>
    </row>
    <row r="357" spans="1:49" ht="14.25" x14ac:dyDescent="0.2">
      <c r="A357" s="40" t="str">
        <f>StudentInfo[[#This Row],[Student Full Name]]</f>
        <v xml:space="preserve"> </v>
      </c>
      <c r="B357" s="27"/>
      <c r="C357" s="27"/>
      <c r="D357" s="27"/>
      <c r="E357" s="27"/>
      <c r="F357" s="27"/>
      <c r="G357" s="27"/>
      <c r="H357" s="101"/>
      <c r="I357" s="103"/>
      <c r="J357" s="28"/>
      <c r="K357" s="27"/>
      <c r="L357" s="27"/>
      <c r="M357" s="27"/>
      <c r="N357" s="27"/>
      <c r="O357" s="27"/>
      <c r="P357" s="27"/>
      <c r="Q357" s="103"/>
      <c r="R357" s="27"/>
      <c r="S357" s="27"/>
      <c r="T357" s="27"/>
      <c r="U357" s="27"/>
      <c r="V357" s="27"/>
      <c r="W357" s="27"/>
      <c r="X357" s="27"/>
      <c r="Y357" s="103"/>
      <c r="Z357" s="27"/>
      <c r="AA357" s="27"/>
      <c r="AB357" s="27"/>
      <c r="AC357" s="27"/>
      <c r="AD357" s="27"/>
      <c r="AE357" s="27"/>
      <c r="AF357" s="27"/>
      <c r="AG357" s="103"/>
      <c r="AH357" s="27"/>
      <c r="AI357" s="27"/>
      <c r="AJ357" s="27"/>
      <c r="AK357" s="27"/>
      <c r="AL357" s="27"/>
      <c r="AM357" s="27"/>
      <c r="AN357" s="27"/>
      <c r="AO357" s="103"/>
      <c r="AP357" s="27"/>
      <c r="AQ357" s="27"/>
      <c r="AR357" s="27"/>
      <c r="AS357" s="27"/>
      <c r="AT357" s="27"/>
      <c r="AU357" s="27"/>
      <c r="AV357" s="27"/>
      <c r="AW357" s="103"/>
    </row>
    <row r="358" spans="1:49" ht="14.25" x14ac:dyDescent="0.2">
      <c r="A358" s="40" t="str">
        <f>StudentInfo[[#This Row],[Student Full Name]]</f>
        <v xml:space="preserve"> </v>
      </c>
      <c r="B358" s="27"/>
      <c r="C358" s="27"/>
      <c r="D358" s="27"/>
      <c r="E358" s="27"/>
      <c r="F358" s="27"/>
      <c r="G358" s="27"/>
      <c r="H358" s="101"/>
      <c r="I358" s="103"/>
      <c r="J358" s="28"/>
      <c r="K358" s="27"/>
      <c r="L358" s="27"/>
      <c r="M358" s="27"/>
      <c r="N358" s="27"/>
      <c r="O358" s="27"/>
      <c r="P358" s="27"/>
      <c r="Q358" s="103"/>
      <c r="R358" s="27"/>
      <c r="S358" s="27"/>
      <c r="T358" s="27"/>
      <c r="U358" s="27"/>
      <c r="V358" s="27"/>
      <c r="W358" s="27"/>
      <c r="X358" s="27"/>
      <c r="Y358" s="103"/>
      <c r="Z358" s="27"/>
      <c r="AA358" s="27"/>
      <c r="AB358" s="27"/>
      <c r="AC358" s="27"/>
      <c r="AD358" s="27"/>
      <c r="AE358" s="27"/>
      <c r="AF358" s="27"/>
      <c r="AG358" s="103"/>
      <c r="AH358" s="27"/>
      <c r="AI358" s="27"/>
      <c r="AJ358" s="27"/>
      <c r="AK358" s="27"/>
      <c r="AL358" s="27"/>
      <c r="AM358" s="27"/>
      <c r="AN358" s="27"/>
      <c r="AO358" s="103"/>
      <c r="AP358" s="27"/>
      <c r="AQ358" s="27"/>
      <c r="AR358" s="27"/>
      <c r="AS358" s="27"/>
      <c r="AT358" s="27"/>
      <c r="AU358" s="27"/>
      <c r="AV358" s="27"/>
      <c r="AW358" s="103"/>
    </row>
    <row r="359" spans="1:49" ht="14.25" x14ac:dyDescent="0.2">
      <c r="A359" s="40" t="str">
        <f>StudentInfo[[#This Row],[Student Full Name]]</f>
        <v xml:space="preserve"> </v>
      </c>
      <c r="B359" s="27"/>
      <c r="C359" s="27"/>
      <c r="D359" s="27"/>
      <c r="E359" s="27"/>
      <c r="F359" s="27"/>
      <c r="G359" s="27"/>
      <c r="H359" s="101"/>
      <c r="I359" s="103"/>
      <c r="J359" s="28"/>
      <c r="K359" s="27"/>
      <c r="L359" s="27"/>
      <c r="M359" s="27"/>
      <c r="N359" s="27"/>
      <c r="O359" s="27"/>
      <c r="P359" s="27"/>
      <c r="Q359" s="103"/>
      <c r="R359" s="27"/>
      <c r="S359" s="27"/>
      <c r="T359" s="27"/>
      <c r="U359" s="27"/>
      <c r="V359" s="27"/>
      <c r="W359" s="27"/>
      <c r="X359" s="27"/>
      <c r="Y359" s="103"/>
      <c r="Z359" s="27"/>
      <c r="AA359" s="27"/>
      <c r="AB359" s="27"/>
      <c r="AC359" s="27"/>
      <c r="AD359" s="27"/>
      <c r="AE359" s="27"/>
      <c r="AF359" s="27"/>
      <c r="AG359" s="103"/>
      <c r="AH359" s="27"/>
      <c r="AI359" s="27"/>
      <c r="AJ359" s="27"/>
      <c r="AK359" s="27"/>
      <c r="AL359" s="27"/>
      <c r="AM359" s="27"/>
      <c r="AN359" s="27"/>
      <c r="AO359" s="103"/>
      <c r="AP359" s="27"/>
      <c r="AQ359" s="27"/>
      <c r="AR359" s="27"/>
      <c r="AS359" s="27"/>
      <c r="AT359" s="27"/>
      <c r="AU359" s="27"/>
      <c r="AV359" s="27"/>
      <c r="AW359" s="103"/>
    </row>
    <row r="360" spans="1:49" ht="14.25" x14ac:dyDescent="0.2">
      <c r="A360" s="40" t="str">
        <f>StudentInfo[[#This Row],[Student Full Name]]</f>
        <v xml:space="preserve"> </v>
      </c>
      <c r="B360" s="27"/>
      <c r="C360" s="27"/>
      <c r="D360" s="27"/>
      <c r="E360" s="27"/>
      <c r="F360" s="27"/>
      <c r="G360" s="27"/>
      <c r="H360" s="101"/>
      <c r="I360" s="103"/>
      <c r="J360" s="28"/>
      <c r="K360" s="27"/>
      <c r="L360" s="27"/>
      <c r="M360" s="27"/>
      <c r="N360" s="27"/>
      <c r="O360" s="27"/>
      <c r="P360" s="27"/>
      <c r="Q360" s="103"/>
      <c r="R360" s="27"/>
      <c r="S360" s="27"/>
      <c r="T360" s="27"/>
      <c r="U360" s="27"/>
      <c r="V360" s="27"/>
      <c r="W360" s="27"/>
      <c r="X360" s="27"/>
      <c r="Y360" s="103"/>
      <c r="Z360" s="27"/>
      <c r="AA360" s="27"/>
      <c r="AB360" s="27"/>
      <c r="AC360" s="27"/>
      <c r="AD360" s="27"/>
      <c r="AE360" s="27"/>
      <c r="AF360" s="27"/>
      <c r="AG360" s="103"/>
      <c r="AH360" s="27"/>
      <c r="AI360" s="27"/>
      <c r="AJ360" s="27"/>
      <c r="AK360" s="27"/>
      <c r="AL360" s="27"/>
      <c r="AM360" s="27"/>
      <c r="AN360" s="27"/>
      <c r="AO360" s="103"/>
      <c r="AP360" s="27"/>
      <c r="AQ360" s="27"/>
      <c r="AR360" s="27"/>
      <c r="AS360" s="27"/>
      <c r="AT360" s="27"/>
      <c r="AU360" s="27"/>
      <c r="AV360" s="27"/>
      <c r="AW360" s="103"/>
    </row>
    <row r="361" spans="1:49" ht="14.25" x14ac:dyDescent="0.2">
      <c r="A361" s="40" t="str">
        <f>StudentInfo[[#This Row],[Student Full Name]]</f>
        <v xml:space="preserve"> </v>
      </c>
      <c r="B361" s="27"/>
      <c r="C361" s="27"/>
      <c r="D361" s="27"/>
      <c r="E361" s="27"/>
      <c r="F361" s="27"/>
      <c r="G361" s="27"/>
      <c r="H361" s="101"/>
      <c r="I361" s="103"/>
      <c r="J361" s="28"/>
      <c r="K361" s="27"/>
      <c r="L361" s="27"/>
      <c r="M361" s="27"/>
      <c r="N361" s="27"/>
      <c r="O361" s="27"/>
      <c r="P361" s="27"/>
      <c r="Q361" s="103"/>
      <c r="R361" s="27"/>
      <c r="S361" s="27"/>
      <c r="T361" s="27"/>
      <c r="U361" s="27"/>
      <c r="V361" s="27"/>
      <c r="W361" s="27"/>
      <c r="X361" s="27"/>
      <c r="Y361" s="103"/>
      <c r="Z361" s="27"/>
      <c r="AA361" s="27"/>
      <c r="AB361" s="27"/>
      <c r="AC361" s="27"/>
      <c r="AD361" s="27"/>
      <c r="AE361" s="27"/>
      <c r="AF361" s="27"/>
      <c r="AG361" s="103"/>
      <c r="AH361" s="27"/>
      <c r="AI361" s="27"/>
      <c r="AJ361" s="27"/>
      <c r="AK361" s="27"/>
      <c r="AL361" s="27"/>
      <c r="AM361" s="27"/>
      <c r="AN361" s="27"/>
      <c r="AO361" s="103"/>
      <c r="AP361" s="27"/>
      <c r="AQ361" s="27"/>
      <c r="AR361" s="27"/>
      <c r="AS361" s="27"/>
      <c r="AT361" s="27"/>
      <c r="AU361" s="27"/>
      <c r="AV361" s="27"/>
      <c r="AW361" s="103"/>
    </row>
    <row r="362" spans="1:49" ht="14.25" x14ac:dyDescent="0.2">
      <c r="A362" s="40" t="str">
        <f>StudentInfo[[#This Row],[Student Full Name]]</f>
        <v xml:space="preserve"> </v>
      </c>
      <c r="B362" s="27"/>
      <c r="C362" s="27"/>
      <c r="D362" s="27"/>
      <c r="E362" s="27"/>
      <c r="F362" s="27"/>
      <c r="G362" s="27"/>
      <c r="H362" s="101"/>
      <c r="I362" s="103"/>
      <c r="J362" s="28"/>
      <c r="K362" s="27"/>
      <c r="L362" s="27"/>
      <c r="M362" s="27"/>
      <c r="N362" s="27"/>
      <c r="O362" s="27"/>
      <c r="P362" s="27"/>
      <c r="Q362" s="103"/>
      <c r="R362" s="27"/>
      <c r="S362" s="27"/>
      <c r="T362" s="27"/>
      <c r="U362" s="27"/>
      <c r="V362" s="27"/>
      <c r="W362" s="27"/>
      <c r="X362" s="27"/>
      <c r="Y362" s="103"/>
      <c r="Z362" s="27"/>
      <c r="AA362" s="27"/>
      <c r="AB362" s="27"/>
      <c r="AC362" s="27"/>
      <c r="AD362" s="27"/>
      <c r="AE362" s="27"/>
      <c r="AF362" s="27"/>
      <c r="AG362" s="103"/>
      <c r="AH362" s="27"/>
      <c r="AI362" s="27"/>
      <c r="AJ362" s="27"/>
      <c r="AK362" s="27"/>
      <c r="AL362" s="27"/>
      <c r="AM362" s="27"/>
      <c r="AN362" s="27"/>
      <c r="AO362" s="103"/>
      <c r="AP362" s="27"/>
      <c r="AQ362" s="27"/>
      <c r="AR362" s="27"/>
      <c r="AS362" s="27"/>
      <c r="AT362" s="27"/>
      <c r="AU362" s="27"/>
      <c r="AV362" s="27"/>
      <c r="AW362" s="103"/>
    </row>
    <row r="363" spans="1:49" ht="14.25" x14ac:dyDescent="0.2">
      <c r="A363" s="40" t="str">
        <f>StudentInfo[[#This Row],[Student Full Name]]</f>
        <v xml:space="preserve"> </v>
      </c>
      <c r="B363" s="27"/>
      <c r="C363" s="27"/>
      <c r="D363" s="27"/>
      <c r="E363" s="27"/>
      <c r="F363" s="27"/>
      <c r="G363" s="27"/>
      <c r="H363" s="101"/>
      <c r="I363" s="103"/>
      <c r="J363" s="28"/>
      <c r="K363" s="27"/>
      <c r="L363" s="27"/>
      <c r="M363" s="27"/>
      <c r="N363" s="27"/>
      <c r="O363" s="27"/>
      <c r="P363" s="27"/>
      <c r="Q363" s="103"/>
      <c r="R363" s="27"/>
      <c r="S363" s="27"/>
      <c r="T363" s="27"/>
      <c r="U363" s="27"/>
      <c r="V363" s="27"/>
      <c r="W363" s="27"/>
      <c r="X363" s="27"/>
      <c r="Y363" s="103"/>
      <c r="Z363" s="27"/>
      <c r="AA363" s="27"/>
      <c r="AB363" s="27"/>
      <c r="AC363" s="27"/>
      <c r="AD363" s="27"/>
      <c r="AE363" s="27"/>
      <c r="AF363" s="27"/>
      <c r="AG363" s="103"/>
      <c r="AH363" s="27"/>
      <c r="AI363" s="27"/>
      <c r="AJ363" s="27"/>
      <c r="AK363" s="27"/>
      <c r="AL363" s="27"/>
      <c r="AM363" s="27"/>
      <c r="AN363" s="27"/>
      <c r="AO363" s="103"/>
      <c r="AP363" s="27"/>
      <c r="AQ363" s="27"/>
      <c r="AR363" s="27"/>
      <c r="AS363" s="27"/>
      <c r="AT363" s="27"/>
      <c r="AU363" s="27"/>
      <c r="AV363" s="27"/>
      <c r="AW363" s="103"/>
    </row>
    <row r="364" spans="1:49" ht="14.25" x14ac:dyDescent="0.2">
      <c r="A364" s="40" t="str">
        <f>StudentInfo[[#This Row],[Student Full Name]]</f>
        <v xml:space="preserve"> </v>
      </c>
      <c r="B364" s="27"/>
      <c r="C364" s="27"/>
      <c r="D364" s="27"/>
      <c r="E364" s="27"/>
      <c r="F364" s="27"/>
      <c r="G364" s="27"/>
      <c r="H364" s="101"/>
      <c r="I364" s="103"/>
      <c r="J364" s="28"/>
      <c r="K364" s="27"/>
      <c r="L364" s="27"/>
      <c r="M364" s="27"/>
      <c r="N364" s="27"/>
      <c r="O364" s="27"/>
      <c r="P364" s="27"/>
      <c r="Q364" s="103"/>
      <c r="R364" s="27"/>
      <c r="S364" s="27"/>
      <c r="T364" s="27"/>
      <c r="U364" s="27"/>
      <c r="V364" s="27"/>
      <c r="W364" s="27"/>
      <c r="X364" s="27"/>
      <c r="Y364" s="103"/>
      <c r="Z364" s="27"/>
      <c r="AA364" s="27"/>
      <c r="AB364" s="27"/>
      <c r="AC364" s="27"/>
      <c r="AD364" s="27"/>
      <c r="AE364" s="27"/>
      <c r="AF364" s="27"/>
      <c r="AG364" s="103"/>
      <c r="AH364" s="27"/>
      <c r="AI364" s="27"/>
      <c r="AJ364" s="27"/>
      <c r="AK364" s="27"/>
      <c r="AL364" s="27"/>
      <c r="AM364" s="27"/>
      <c r="AN364" s="27"/>
      <c r="AO364" s="103"/>
      <c r="AP364" s="27"/>
      <c r="AQ364" s="27"/>
      <c r="AR364" s="27"/>
      <c r="AS364" s="27"/>
      <c r="AT364" s="27"/>
      <c r="AU364" s="27"/>
      <c r="AV364" s="27"/>
      <c r="AW364" s="103"/>
    </row>
    <row r="365" spans="1:49" ht="14.25" x14ac:dyDescent="0.2">
      <c r="A365" s="40" t="str">
        <f>StudentInfo[[#This Row],[Student Full Name]]</f>
        <v xml:space="preserve"> </v>
      </c>
      <c r="B365" s="27"/>
      <c r="C365" s="27"/>
      <c r="D365" s="27"/>
      <c r="E365" s="27"/>
      <c r="F365" s="27"/>
      <c r="G365" s="27"/>
      <c r="H365" s="101"/>
      <c r="I365" s="103"/>
      <c r="J365" s="28"/>
      <c r="K365" s="27"/>
      <c r="L365" s="27"/>
      <c r="M365" s="27"/>
      <c r="N365" s="27"/>
      <c r="O365" s="27"/>
      <c r="P365" s="27"/>
      <c r="Q365" s="103"/>
      <c r="R365" s="27"/>
      <c r="S365" s="27"/>
      <c r="T365" s="27"/>
      <c r="U365" s="27"/>
      <c r="V365" s="27"/>
      <c r="W365" s="27"/>
      <c r="X365" s="27"/>
      <c r="Y365" s="103"/>
      <c r="Z365" s="27"/>
      <c r="AA365" s="27"/>
      <c r="AB365" s="27"/>
      <c r="AC365" s="27"/>
      <c r="AD365" s="27"/>
      <c r="AE365" s="27"/>
      <c r="AF365" s="27"/>
      <c r="AG365" s="103"/>
      <c r="AH365" s="27"/>
      <c r="AI365" s="27"/>
      <c r="AJ365" s="27"/>
      <c r="AK365" s="27"/>
      <c r="AL365" s="27"/>
      <c r="AM365" s="27"/>
      <c r="AN365" s="27"/>
      <c r="AO365" s="103"/>
      <c r="AP365" s="27"/>
      <c r="AQ365" s="27"/>
      <c r="AR365" s="27"/>
      <c r="AS365" s="27"/>
      <c r="AT365" s="27"/>
      <c r="AU365" s="27"/>
      <c r="AV365" s="27"/>
      <c r="AW365" s="103"/>
    </row>
    <row r="366" spans="1:49" ht="14.25" x14ac:dyDescent="0.2">
      <c r="A366" s="40" t="str">
        <f>StudentInfo[[#This Row],[Student Full Name]]</f>
        <v xml:space="preserve"> </v>
      </c>
      <c r="B366" s="27"/>
      <c r="C366" s="27"/>
      <c r="D366" s="27"/>
      <c r="E366" s="27"/>
      <c r="F366" s="27"/>
      <c r="G366" s="27"/>
      <c r="H366" s="101"/>
      <c r="I366" s="103"/>
      <c r="J366" s="28"/>
      <c r="K366" s="27"/>
      <c r="L366" s="27"/>
      <c r="M366" s="27"/>
      <c r="N366" s="27"/>
      <c r="O366" s="27"/>
      <c r="P366" s="27"/>
      <c r="Q366" s="103"/>
      <c r="R366" s="27"/>
      <c r="S366" s="27"/>
      <c r="T366" s="27"/>
      <c r="U366" s="27"/>
      <c r="V366" s="27"/>
      <c r="W366" s="27"/>
      <c r="X366" s="27"/>
      <c r="Y366" s="103"/>
      <c r="Z366" s="27"/>
      <c r="AA366" s="27"/>
      <c r="AB366" s="27"/>
      <c r="AC366" s="27"/>
      <c r="AD366" s="27"/>
      <c r="AE366" s="27"/>
      <c r="AF366" s="27"/>
      <c r="AG366" s="103"/>
      <c r="AH366" s="27"/>
      <c r="AI366" s="27"/>
      <c r="AJ366" s="27"/>
      <c r="AK366" s="27"/>
      <c r="AL366" s="27"/>
      <c r="AM366" s="27"/>
      <c r="AN366" s="27"/>
      <c r="AO366" s="103"/>
      <c r="AP366" s="27"/>
      <c r="AQ366" s="27"/>
      <c r="AR366" s="27"/>
      <c r="AS366" s="27"/>
      <c r="AT366" s="27"/>
      <c r="AU366" s="27"/>
      <c r="AV366" s="27"/>
      <c r="AW366" s="103"/>
    </row>
    <row r="367" spans="1:49" ht="14.25" x14ac:dyDescent="0.2">
      <c r="A367" s="40" t="str">
        <f>StudentInfo[[#This Row],[Student Full Name]]</f>
        <v xml:space="preserve"> </v>
      </c>
      <c r="B367" s="27"/>
      <c r="C367" s="27"/>
      <c r="D367" s="27"/>
      <c r="E367" s="27"/>
      <c r="F367" s="27"/>
      <c r="G367" s="27"/>
      <c r="H367" s="101"/>
      <c r="I367" s="103"/>
      <c r="J367" s="28"/>
      <c r="K367" s="27"/>
      <c r="L367" s="27"/>
      <c r="M367" s="27"/>
      <c r="N367" s="27"/>
      <c r="O367" s="27"/>
      <c r="P367" s="27"/>
      <c r="Q367" s="103"/>
      <c r="R367" s="27"/>
      <c r="S367" s="27"/>
      <c r="T367" s="27"/>
      <c r="U367" s="27"/>
      <c r="V367" s="27"/>
      <c r="W367" s="27"/>
      <c r="X367" s="27"/>
      <c r="Y367" s="103"/>
      <c r="Z367" s="27"/>
      <c r="AA367" s="27"/>
      <c r="AB367" s="27"/>
      <c r="AC367" s="27"/>
      <c r="AD367" s="27"/>
      <c r="AE367" s="27"/>
      <c r="AF367" s="27"/>
      <c r="AG367" s="103"/>
      <c r="AH367" s="27"/>
      <c r="AI367" s="27"/>
      <c r="AJ367" s="27"/>
      <c r="AK367" s="27"/>
      <c r="AL367" s="27"/>
      <c r="AM367" s="27"/>
      <c r="AN367" s="27"/>
      <c r="AO367" s="103"/>
      <c r="AP367" s="27"/>
      <c r="AQ367" s="27"/>
      <c r="AR367" s="27"/>
      <c r="AS367" s="27"/>
      <c r="AT367" s="27"/>
      <c r="AU367" s="27"/>
      <c r="AV367" s="27"/>
      <c r="AW367" s="103"/>
    </row>
    <row r="368" spans="1:49" ht="14.25" x14ac:dyDescent="0.2">
      <c r="A368" s="40" t="str">
        <f>StudentInfo[[#This Row],[Student Full Name]]</f>
        <v xml:space="preserve"> </v>
      </c>
      <c r="B368" s="27"/>
      <c r="C368" s="27"/>
      <c r="D368" s="27"/>
      <c r="E368" s="27"/>
      <c r="F368" s="27"/>
      <c r="G368" s="27"/>
      <c r="H368" s="101"/>
      <c r="I368" s="103"/>
      <c r="J368" s="28"/>
      <c r="K368" s="27"/>
      <c r="L368" s="27"/>
      <c r="M368" s="27"/>
      <c r="N368" s="27"/>
      <c r="O368" s="27"/>
      <c r="P368" s="27"/>
      <c r="Q368" s="103"/>
      <c r="R368" s="27"/>
      <c r="S368" s="27"/>
      <c r="T368" s="27"/>
      <c r="U368" s="27"/>
      <c r="V368" s="27"/>
      <c r="W368" s="27"/>
      <c r="X368" s="27"/>
      <c r="Y368" s="103"/>
      <c r="Z368" s="27"/>
      <c r="AA368" s="27"/>
      <c r="AB368" s="27"/>
      <c r="AC368" s="27"/>
      <c r="AD368" s="27"/>
      <c r="AE368" s="27"/>
      <c r="AF368" s="27"/>
      <c r="AG368" s="103"/>
      <c r="AH368" s="27"/>
      <c r="AI368" s="27"/>
      <c r="AJ368" s="27"/>
      <c r="AK368" s="27"/>
      <c r="AL368" s="27"/>
      <c r="AM368" s="27"/>
      <c r="AN368" s="27"/>
      <c r="AO368" s="103"/>
      <c r="AP368" s="27"/>
      <c r="AQ368" s="27"/>
      <c r="AR368" s="27"/>
      <c r="AS368" s="27"/>
      <c r="AT368" s="27"/>
      <c r="AU368" s="27"/>
      <c r="AV368" s="27"/>
      <c r="AW368" s="103"/>
    </row>
    <row r="369" spans="1:49" ht="14.25" x14ac:dyDescent="0.2">
      <c r="A369" s="40" t="str">
        <f>StudentInfo[[#This Row],[Student Full Name]]</f>
        <v xml:space="preserve"> </v>
      </c>
      <c r="B369" s="27"/>
      <c r="C369" s="27"/>
      <c r="D369" s="27"/>
      <c r="E369" s="27"/>
      <c r="F369" s="27"/>
      <c r="G369" s="27"/>
      <c r="H369" s="101"/>
      <c r="I369" s="103"/>
      <c r="J369" s="28"/>
      <c r="K369" s="27"/>
      <c r="L369" s="27"/>
      <c r="M369" s="27"/>
      <c r="N369" s="27"/>
      <c r="O369" s="27"/>
      <c r="P369" s="27"/>
      <c r="Q369" s="103"/>
      <c r="R369" s="27"/>
      <c r="S369" s="27"/>
      <c r="T369" s="27"/>
      <c r="U369" s="27"/>
      <c r="V369" s="27"/>
      <c r="W369" s="27"/>
      <c r="X369" s="27"/>
      <c r="Y369" s="103"/>
      <c r="Z369" s="27"/>
      <c r="AA369" s="27"/>
      <c r="AB369" s="27"/>
      <c r="AC369" s="27"/>
      <c r="AD369" s="27"/>
      <c r="AE369" s="27"/>
      <c r="AF369" s="27"/>
      <c r="AG369" s="103"/>
      <c r="AH369" s="27"/>
      <c r="AI369" s="27"/>
      <c r="AJ369" s="27"/>
      <c r="AK369" s="27"/>
      <c r="AL369" s="27"/>
      <c r="AM369" s="27"/>
      <c r="AN369" s="27"/>
      <c r="AO369" s="103"/>
      <c r="AP369" s="27"/>
      <c r="AQ369" s="27"/>
      <c r="AR369" s="27"/>
      <c r="AS369" s="27"/>
      <c r="AT369" s="27"/>
      <c r="AU369" s="27"/>
      <c r="AV369" s="27"/>
      <c r="AW369" s="103"/>
    </row>
    <row r="370" spans="1:49" ht="14.25" x14ac:dyDescent="0.2">
      <c r="A370" s="40" t="str">
        <f>StudentInfo[[#This Row],[Student Full Name]]</f>
        <v xml:space="preserve"> </v>
      </c>
      <c r="B370" s="27"/>
      <c r="C370" s="27"/>
      <c r="D370" s="27"/>
      <c r="E370" s="27"/>
      <c r="F370" s="27"/>
      <c r="G370" s="27"/>
      <c r="H370" s="101"/>
      <c r="I370" s="103"/>
      <c r="J370" s="28"/>
      <c r="K370" s="27"/>
      <c r="L370" s="27"/>
      <c r="M370" s="27"/>
      <c r="N370" s="27"/>
      <c r="O370" s="27"/>
      <c r="P370" s="27"/>
      <c r="Q370" s="103"/>
      <c r="R370" s="27"/>
      <c r="S370" s="27"/>
      <c r="T370" s="27"/>
      <c r="U370" s="27"/>
      <c r="V370" s="27"/>
      <c r="W370" s="27"/>
      <c r="X370" s="27"/>
      <c r="Y370" s="103"/>
      <c r="Z370" s="27"/>
      <c r="AA370" s="27"/>
      <c r="AB370" s="27"/>
      <c r="AC370" s="27"/>
      <c r="AD370" s="27"/>
      <c r="AE370" s="27"/>
      <c r="AF370" s="27"/>
      <c r="AG370" s="103"/>
      <c r="AH370" s="27"/>
      <c r="AI370" s="27"/>
      <c r="AJ370" s="27"/>
      <c r="AK370" s="27"/>
      <c r="AL370" s="27"/>
      <c r="AM370" s="27"/>
      <c r="AN370" s="27"/>
      <c r="AO370" s="103"/>
      <c r="AP370" s="27"/>
      <c r="AQ370" s="27"/>
      <c r="AR370" s="27"/>
      <c r="AS370" s="27"/>
      <c r="AT370" s="27"/>
      <c r="AU370" s="27"/>
      <c r="AV370" s="27"/>
      <c r="AW370" s="103"/>
    </row>
    <row r="371" spans="1:49" ht="14.25" x14ac:dyDescent="0.2">
      <c r="A371" s="40" t="str">
        <f>StudentInfo[[#This Row],[Student Full Name]]</f>
        <v xml:space="preserve"> </v>
      </c>
      <c r="B371" s="27"/>
      <c r="C371" s="27"/>
      <c r="D371" s="27"/>
      <c r="E371" s="27"/>
      <c r="F371" s="27"/>
      <c r="G371" s="27"/>
      <c r="H371" s="101"/>
      <c r="I371" s="103"/>
      <c r="J371" s="28"/>
      <c r="K371" s="27"/>
      <c r="L371" s="27"/>
      <c r="M371" s="27"/>
      <c r="N371" s="27"/>
      <c r="O371" s="27"/>
      <c r="P371" s="27"/>
      <c r="Q371" s="103"/>
      <c r="R371" s="27"/>
      <c r="S371" s="27"/>
      <c r="T371" s="27"/>
      <c r="U371" s="27"/>
      <c r="V371" s="27"/>
      <c r="W371" s="27"/>
      <c r="X371" s="27"/>
      <c r="Y371" s="103"/>
      <c r="Z371" s="27"/>
      <c r="AA371" s="27"/>
      <c r="AB371" s="27"/>
      <c r="AC371" s="27"/>
      <c r="AD371" s="27"/>
      <c r="AE371" s="27"/>
      <c r="AF371" s="27"/>
      <c r="AG371" s="103"/>
      <c r="AH371" s="27"/>
      <c r="AI371" s="27"/>
      <c r="AJ371" s="27"/>
      <c r="AK371" s="27"/>
      <c r="AL371" s="27"/>
      <c r="AM371" s="27"/>
      <c r="AN371" s="27"/>
      <c r="AO371" s="103"/>
      <c r="AP371" s="27"/>
      <c r="AQ371" s="27"/>
      <c r="AR371" s="27"/>
      <c r="AS371" s="27"/>
      <c r="AT371" s="27"/>
      <c r="AU371" s="27"/>
      <c r="AV371" s="27"/>
      <c r="AW371" s="103"/>
    </row>
    <row r="372" spans="1:49" ht="14.25" x14ac:dyDescent="0.2">
      <c r="A372" s="40" t="str">
        <f>StudentInfo[[#This Row],[Student Full Name]]</f>
        <v xml:space="preserve"> </v>
      </c>
      <c r="B372" s="27"/>
      <c r="C372" s="27"/>
      <c r="D372" s="27"/>
      <c r="E372" s="27"/>
      <c r="F372" s="27"/>
      <c r="G372" s="27"/>
      <c r="H372" s="101"/>
      <c r="I372" s="103"/>
      <c r="J372" s="28"/>
      <c r="K372" s="27"/>
      <c r="L372" s="27"/>
      <c r="M372" s="27"/>
      <c r="N372" s="27"/>
      <c r="O372" s="27"/>
      <c r="P372" s="27"/>
      <c r="Q372" s="103"/>
      <c r="R372" s="27"/>
      <c r="S372" s="27"/>
      <c r="T372" s="27"/>
      <c r="U372" s="27"/>
      <c r="V372" s="27"/>
      <c r="W372" s="27"/>
      <c r="X372" s="27"/>
      <c r="Y372" s="103"/>
      <c r="Z372" s="27"/>
      <c r="AA372" s="27"/>
      <c r="AB372" s="27"/>
      <c r="AC372" s="27"/>
      <c r="AD372" s="27"/>
      <c r="AE372" s="27"/>
      <c r="AF372" s="27"/>
      <c r="AG372" s="103"/>
      <c r="AH372" s="27"/>
      <c r="AI372" s="27"/>
      <c r="AJ372" s="27"/>
      <c r="AK372" s="27"/>
      <c r="AL372" s="27"/>
      <c r="AM372" s="27"/>
      <c r="AN372" s="27"/>
      <c r="AO372" s="103"/>
      <c r="AP372" s="27"/>
      <c r="AQ372" s="27"/>
      <c r="AR372" s="27"/>
      <c r="AS372" s="27"/>
      <c r="AT372" s="27"/>
      <c r="AU372" s="27"/>
      <c r="AV372" s="27"/>
      <c r="AW372" s="103"/>
    </row>
    <row r="373" spans="1:49" ht="14.25" x14ac:dyDescent="0.2">
      <c r="A373" s="40" t="str">
        <f>StudentInfo[[#This Row],[Student Full Name]]</f>
        <v xml:space="preserve"> </v>
      </c>
      <c r="B373" s="27"/>
      <c r="C373" s="27"/>
      <c r="D373" s="27"/>
      <c r="E373" s="27"/>
      <c r="F373" s="27"/>
      <c r="G373" s="27"/>
      <c r="H373" s="101"/>
      <c r="I373" s="103"/>
      <c r="J373" s="28"/>
      <c r="K373" s="27"/>
      <c r="L373" s="27"/>
      <c r="M373" s="27"/>
      <c r="N373" s="27"/>
      <c r="O373" s="27"/>
      <c r="P373" s="27"/>
      <c r="Q373" s="103"/>
      <c r="R373" s="27"/>
      <c r="S373" s="27"/>
      <c r="T373" s="27"/>
      <c r="U373" s="27"/>
      <c r="V373" s="27"/>
      <c r="W373" s="27"/>
      <c r="X373" s="27"/>
      <c r="Y373" s="103"/>
      <c r="Z373" s="27"/>
      <c r="AA373" s="27"/>
      <c r="AB373" s="27"/>
      <c r="AC373" s="27"/>
      <c r="AD373" s="27"/>
      <c r="AE373" s="27"/>
      <c r="AF373" s="27"/>
      <c r="AG373" s="103"/>
      <c r="AH373" s="27"/>
      <c r="AI373" s="27"/>
      <c r="AJ373" s="27"/>
      <c r="AK373" s="27"/>
      <c r="AL373" s="27"/>
      <c r="AM373" s="27"/>
      <c r="AN373" s="27"/>
      <c r="AO373" s="103"/>
      <c r="AP373" s="27"/>
      <c r="AQ373" s="27"/>
      <c r="AR373" s="27"/>
      <c r="AS373" s="27"/>
      <c r="AT373" s="27"/>
      <c r="AU373" s="27"/>
      <c r="AV373" s="27"/>
      <c r="AW373" s="103"/>
    </row>
    <row r="374" spans="1:49" ht="14.25" x14ac:dyDescent="0.2">
      <c r="A374" s="40" t="str">
        <f>StudentInfo[[#This Row],[Student Full Name]]</f>
        <v xml:space="preserve"> </v>
      </c>
      <c r="B374" s="27"/>
      <c r="C374" s="27"/>
      <c r="D374" s="27"/>
      <c r="E374" s="27"/>
      <c r="F374" s="27"/>
      <c r="G374" s="27"/>
      <c r="H374" s="101"/>
      <c r="I374" s="103"/>
      <c r="J374" s="28"/>
      <c r="K374" s="27"/>
      <c r="L374" s="27"/>
      <c r="M374" s="27"/>
      <c r="N374" s="27"/>
      <c r="O374" s="27"/>
      <c r="P374" s="27"/>
      <c r="Q374" s="103"/>
      <c r="R374" s="27"/>
      <c r="S374" s="27"/>
      <c r="T374" s="27"/>
      <c r="U374" s="27"/>
      <c r="V374" s="27"/>
      <c r="W374" s="27"/>
      <c r="X374" s="27"/>
      <c r="Y374" s="103"/>
      <c r="Z374" s="27"/>
      <c r="AA374" s="27"/>
      <c r="AB374" s="27"/>
      <c r="AC374" s="27"/>
      <c r="AD374" s="27"/>
      <c r="AE374" s="27"/>
      <c r="AF374" s="27"/>
      <c r="AG374" s="103"/>
      <c r="AH374" s="27"/>
      <c r="AI374" s="27"/>
      <c r="AJ374" s="27"/>
      <c r="AK374" s="27"/>
      <c r="AL374" s="27"/>
      <c r="AM374" s="27"/>
      <c r="AN374" s="27"/>
      <c r="AO374" s="103"/>
      <c r="AP374" s="27"/>
      <c r="AQ374" s="27"/>
      <c r="AR374" s="27"/>
      <c r="AS374" s="27"/>
      <c r="AT374" s="27"/>
      <c r="AU374" s="27"/>
      <c r="AV374" s="27"/>
      <c r="AW374" s="103"/>
    </row>
    <row r="375" spans="1:49" ht="14.25" x14ac:dyDescent="0.2">
      <c r="A375" s="40" t="str">
        <f>StudentInfo[[#This Row],[Student Full Name]]</f>
        <v xml:space="preserve"> </v>
      </c>
      <c r="B375" s="27"/>
      <c r="C375" s="27"/>
      <c r="D375" s="27"/>
      <c r="E375" s="27"/>
      <c r="F375" s="27"/>
      <c r="G375" s="27"/>
      <c r="H375" s="101"/>
      <c r="I375" s="103"/>
      <c r="J375" s="28"/>
      <c r="K375" s="27"/>
      <c r="L375" s="27"/>
      <c r="M375" s="27"/>
      <c r="N375" s="27"/>
      <c r="O375" s="27"/>
      <c r="P375" s="27"/>
      <c r="Q375" s="103"/>
      <c r="R375" s="27"/>
      <c r="S375" s="27"/>
      <c r="T375" s="27"/>
      <c r="U375" s="27"/>
      <c r="V375" s="27"/>
      <c r="W375" s="27"/>
      <c r="X375" s="27"/>
      <c r="Y375" s="103"/>
      <c r="Z375" s="27"/>
      <c r="AA375" s="27"/>
      <c r="AB375" s="27"/>
      <c r="AC375" s="27"/>
      <c r="AD375" s="27"/>
      <c r="AE375" s="27"/>
      <c r="AF375" s="27"/>
      <c r="AG375" s="103"/>
      <c r="AH375" s="27"/>
      <c r="AI375" s="27"/>
      <c r="AJ375" s="27"/>
      <c r="AK375" s="27"/>
      <c r="AL375" s="27"/>
      <c r="AM375" s="27"/>
      <c r="AN375" s="27"/>
      <c r="AO375" s="103"/>
      <c r="AP375" s="27"/>
      <c r="AQ375" s="27"/>
      <c r="AR375" s="27"/>
      <c r="AS375" s="27"/>
      <c r="AT375" s="27"/>
      <c r="AU375" s="27"/>
      <c r="AV375" s="27"/>
      <c r="AW375" s="103"/>
    </row>
    <row r="376" spans="1:49" ht="14.25" x14ac:dyDescent="0.2">
      <c r="A376" s="40" t="str">
        <f>StudentInfo[[#This Row],[Student Full Name]]</f>
        <v xml:space="preserve"> </v>
      </c>
      <c r="B376" s="27"/>
      <c r="C376" s="27"/>
      <c r="D376" s="27"/>
      <c r="E376" s="27"/>
      <c r="F376" s="27"/>
      <c r="G376" s="27"/>
      <c r="H376" s="101"/>
      <c r="I376" s="103"/>
      <c r="J376" s="28"/>
      <c r="K376" s="27"/>
      <c r="L376" s="27"/>
      <c r="M376" s="27"/>
      <c r="N376" s="27"/>
      <c r="O376" s="27"/>
      <c r="P376" s="27"/>
      <c r="Q376" s="103"/>
      <c r="R376" s="27"/>
      <c r="S376" s="27"/>
      <c r="T376" s="27"/>
      <c r="U376" s="27"/>
      <c r="V376" s="27"/>
      <c r="W376" s="27"/>
      <c r="X376" s="27"/>
      <c r="Y376" s="103"/>
      <c r="Z376" s="27"/>
      <c r="AA376" s="27"/>
      <c r="AB376" s="27"/>
      <c r="AC376" s="27"/>
      <c r="AD376" s="27"/>
      <c r="AE376" s="27"/>
      <c r="AF376" s="27"/>
      <c r="AG376" s="103"/>
      <c r="AH376" s="27"/>
      <c r="AI376" s="27"/>
      <c r="AJ376" s="27"/>
      <c r="AK376" s="27"/>
      <c r="AL376" s="27"/>
      <c r="AM376" s="27"/>
      <c r="AN376" s="27"/>
      <c r="AO376" s="103"/>
      <c r="AP376" s="27"/>
      <c r="AQ376" s="27"/>
      <c r="AR376" s="27"/>
      <c r="AS376" s="27"/>
      <c r="AT376" s="27"/>
      <c r="AU376" s="27"/>
      <c r="AV376" s="27"/>
      <c r="AW376" s="103"/>
    </row>
    <row r="377" spans="1:49" ht="14.25" x14ac:dyDescent="0.2">
      <c r="A377" s="40" t="str">
        <f>StudentInfo[[#This Row],[Student Full Name]]</f>
        <v xml:space="preserve"> </v>
      </c>
      <c r="B377" s="27"/>
      <c r="C377" s="27"/>
      <c r="D377" s="27"/>
      <c r="E377" s="27"/>
      <c r="F377" s="27"/>
      <c r="G377" s="27"/>
      <c r="H377" s="101"/>
      <c r="I377" s="103"/>
      <c r="J377" s="28"/>
      <c r="K377" s="27"/>
      <c r="L377" s="27"/>
      <c r="M377" s="27"/>
      <c r="N377" s="27"/>
      <c r="O377" s="27"/>
      <c r="P377" s="27"/>
      <c r="Q377" s="103"/>
      <c r="R377" s="27"/>
      <c r="S377" s="27"/>
      <c r="T377" s="27"/>
      <c r="U377" s="27"/>
      <c r="V377" s="27"/>
      <c r="W377" s="27"/>
      <c r="X377" s="27"/>
      <c r="Y377" s="103"/>
      <c r="Z377" s="27"/>
      <c r="AA377" s="27"/>
      <c r="AB377" s="27"/>
      <c r="AC377" s="27"/>
      <c r="AD377" s="27"/>
      <c r="AE377" s="27"/>
      <c r="AF377" s="27"/>
      <c r="AG377" s="103"/>
      <c r="AH377" s="27"/>
      <c r="AI377" s="27"/>
      <c r="AJ377" s="27"/>
      <c r="AK377" s="27"/>
      <c r="AL377" s="27"/>
      <c r="AM377" s="27"/>
      <c r="AN377" s="27"/>
      <c r="AO377" s="103"/>
      <c r="AP377" s="27"/>
      <c r="AQ377" s="27"/>
      <c r="AR377" s="27"/>
      <c r="AS377" s="27"/>
      <c r="AT377" s="27"/>
      <c r="AU377" s="27"/>
      <c r="AV377" s="27"/>
      <c r="AW377" s="103"/>
    </row>
    <row r="378" spans="1:49" ht="14.25" x14ac:dyDescent="0.2">
      <c r="A378" s="40" t="str">
        <f>StudentInfo[[#This Row],[Student Full Name]]</f>
        <v xml:space="preserve"> </v>
      </c>
      <c r="B378" s="27"/>
      <c r="C378" s="27"/>
      <c r="D378" s="27"/>
      <c r="E378" s="27"/>
      <c r="F378" s="27"/>
      <c r="G378" s="27"/>
      <c r="H378" s="101"/>
      <c r="I378" s="103"/>
      <c r="J378" s="28"/>
      <c r="K378" s="27"/>
      <c r="L378" s="27"/>
      <c r="M378" s="27"/>
      <c r="N378" s="27"/>
      <c r="O378" s="27"/>
      <c r="P378" s="27"/>
      <c r="Q378" s="103"/>
      <c r="R378" s="27"/>
      <c r="S378" s="27"/>
      <c r="T378" s="27"/>
      <c r="U378" s="27"/>
      <c r="V378" s="27"/>
      <c r="W378" s="27"/>
      <c r="X378" s="27"/>
      <c r="Y378" s="103"/>
      <c r="Z378" s="27"/>
      <c r="AA378" s="27"/>
      <c r="AB378" s="27"/>
      <c r="AC378" s="27"/>
      <c r="AD378" s="27"/>
      <c r="AE378" s="27"/>
      <c r="AF378" s="27"/>
      <c r="AG378" s="103"/>
      <c r="AH378" s="27"/>
      <c r="AI378" s="27"/>
      <c r="AJ378" s="27"/>
      <c r="AK378" s="27"/>
      <c r="AL378" s="27"/>
      <c r="AM378" s="27"/>
      <c r="AN378" s="27"/>
      <c r="AO378" s="103"/>
      <c r="AP378" s="27"/>
      <c r="AQ378" s="27"/>
      <c r="AR378" s="27"/>
      <c r="AS378" s="27"/>
      <c r="AT378" s="27"/>
      <c r="AU378" s="27"/>
      <c r="AV378" s="27"/>
      <c r="AW378" s="103"/>
    </row>
    <row r="379" spans="1:49" ht="14.25" x14ac:dyDescent="0.2">
      <c r="A379" s="40" t="str">
        <f>StudentInfo[[#This Row],[Student Full Name]]</f>
        <v xml:space="preserve"> </v>
      </c>
      <c r="B379" s="27"/>
      <c r="C379" s="27"/>
      <c r="D379" s="27"/>
      <c r="E379" s="27"/>
      <c r="F379" s="27"/>
      <c r="G379" s="27"/>
      <c r="H379" s="101"/>
      <c r="I379" s="103"/>
      <c r="J379" s="28"/>
      <c r="K379" s="27"/>
      <c r="L379" s="27"/>
      <c r="M379" s="27"/>
      <c r="N379" s="27"/>
      <c r="O379" s="27"/>
      <c r="P379" s="27"/>
      <c r="Q379" s="103"/>
      <c r="R379" s="27"/>
      <c r="S379" s="27"/>
      <c r="T379" s="27"/>
      <c r="U379" s="27"/>
      <c r="V379" s="27"/>
      <c r="W379" s="27"/>
      <c r="X379" s="27"/>
      <c r="Y379" s="103"/>
      <c r="Z379" s="27"/>
      <c r="AA379" s="27"/>
      <c r="AB379" s="27"/>
      <c r="AC379" s="27"/>
      <c r="AD379" s="27"/>
      <c r="AE379" s="27"/>
      <c r="AF379" s="27"/>
      <c r="AG379" s="103"/>
      <c r="AH379" s="27"/>
      <c r="AI379" s="27"/>
      <c r="AJ379" s="27"/>
      <c r="AK379" s="27"/>
      <c r="AL379" s="27"/>
      <c r="AM379" s="27"/>
      <c r="AN379" s="27"/>
      <c r="AO379" s="103"/>
      <c r="AP379" s="27"/>
      <c r="AQ379" s="27"/>
      <c r="AR379" s="27"/>
      <c r="AS379" s="27"/>
      <c r="AT379" s="27"/>
      <c r="AU379" s="27"/>
      <c r="AV379" s="27"/>
      <c r="AW379" s="103"/>
    </row>
    <row r="380" spans="1:49" ht="14.25" x14ac:dyDescent="0.2">
      <c r="A380" s="40" t="str">
        <f>StudentInfo[[#This Row],[Student Full Name]]</f>
        <v xml:space="preserve"> </v>
      </c>
      <c r="B380" s="27"/>
      <c r="C380" s="27"/>
      <c r="D380" s="27"/>
      <c r="E380" s="27"/>
      <c r="F380" s="27"/>
      <c r="G380" s="27"/>
      <c r="H380" s="101"/>
      <c r="I380" s="103"/>
      <c r="J380" s="28"/>
      <c r="K380" s="27"/>
      <c r="L380" s="27"/>
      <c r="M380" s="27"/>
      <c r="N380" s="27"/>
      <c r="O380" s="27"/>
      <c r="P380" s="27"/>
      <c r="Q380" s="103"/>
      <c r="R380" s="27"/>
      <c r="S380" s="27"/>
      <c r="T380" s="27"/>
      <c r="U380" s="27"/>
      <c r="V380" s="27"/>
      <c r="W380" s="27"/>
      <c r="X380" s="27"/>
      <c r="Y380" s="103"/>
      <c r="Z380" s="27"/>
      <c r="AA380" s="27"/>
      <c r="AB380" s="27"/>
      <c r="AC380" s="27"/>
      <c r="AD380" s="27"/>
      <c r="AE380" s="27"/>
      <c r="AF380" s="27"/>
      <c r="AG380" s="103"/>
      <c r="AH380" s="27"/>
      <c r="AI380" s="27"/>
      <c r="AJ380" s="27"/>
      <c r="AK380" s="27"/>
      <c r="AL380" s="27"/>
      <c r="AM380" s="27"/>
      <c r="AN380" s="27"/>
      <c r="AO380" s="103"/>
      <c r="AP380" s="27"/>
      <c r="AQ380" s="27"/>
      <c r="AR380" s="27"/>
      <c r="AS380" s="27"/>
      <c r="AT380" s="27"/>
      <c r="AU380" s="27"/>
      <c r="AV380" s="27"/>
      <c r="AW380" s="103"/>
    </row>
    <row r="381" spans="1:49" ht="14.25" x14ac:dyDescent="0.2">
      <c r="A381" s="40" t="str">
        <f>StudentInfo[[#This Row],[Student Full Name]]</f>
        <v xml:space="preserve"> </v>
      </c>
      <c r="B381" s="27"/>
      <c r="C381" s="27"/>
      <c r="D381" s="27"/>
      <c r="E381" s="27"/>
      <c r="F381" s="27"/>
      <c r="G381" s="27"/>
      <c r="H381" s="101"/>
      <c r="I381" s="103"/>
      <c r="J381" s="28"/>
      <c r="K381" s="27"/>
      <c r="L381" s="27"/>
      <c r="M381" s="27"/>
      <c r="N381" s="27"/>
      <c r="O381" s="27"/>
      <c r="P381" s="27"/>
      <c r="Q381" s="103"/>
      <c r="R381" s="27"/>
      <c r="S381" s="27"/>
      <c r="T381" s="27"/>
      <c r="U381" s="27"/>
      <c r="V381" s="27"/>
      <c r="W381" s="27"/>
      <c r="X381" s="27"/>
      <c r="Y381" s="103"/>
      <c r="Z381" s="27"/>
      <c r="AA381" s="27"/>
      <c r="AB381" s="27"/>
      <c r="AC381" s="27"/>
      <c r="AD381" s="27"/>
      <c r="AE381" s="27"/>
      <c r="AF381" s="27"/>
      <c r="AG381" s="103"/>
      <c r="AH381" s="27"/>
      <c r="AI381" s="27"/>
      <c r="AJ381" s="27"/>
      <c r="AK381" s="27"/>
      <c r="AL381" s="27"/>
      <c r="AM381" s="27"/>
      <c r="AN381" s="27"/>
      <c r="AO381" s="103"/>
      <c r="AP381" s="27"/>
      <c r="AQ381" s="27"/>
      <c r="AR381" s="27"/>
      <c r="AS381" s="27"/>
      <c r="AT381" s="27"/>
      <c r="AU381" s="27"/>
      <c r="AV381" s="27"/>
      <c r="AW381" s="103"/>
    </row>
    <row r="382" spans="1:49" ht="14.25" x14ac:dyDescent="0.2">
      <c r="A382" s="40" t="str">
        <f>StudentInfo[[#This Row],[Student Full Name]]</f>
        <v xml:space="preserve"> </v>
      </c>
      <c r="B382" s="27"/>
      <c r="C382" s="27"/>
      <c r="D382" s="27"/>
      <c r="E382" s="27"/>
      <c r="F382" s="27"/>
      <c r="G382" s="27"/>
      <c r="H382" s="101"/>
      <c r="I382" s="103"/>
      <c r="J382" s="28"/>
      <c r="K382" s="27"/>
      <c r="L382" s="27"/>
      <c r="M382" s="27"/>
      <c r="N382" s="27"/>
      <c r="O382" s="27"/>
      <c r="P382" s="27"/>
      <c r="Q382" s="103"/>
      <c r="R382" s="27"/>
      <c r="S382" s="27"/>
      <c r="T382" s="27"/>
      <c r="U382" s="27"/>
      <c r="V382" s="27"/>
      <c r="W382" s="27"/>
      <c r="X382" s="27"/>
      <c r="Y382" s="103"/>
      <c r="Z382" s="27"/>
      <c r="AA382" s="27"/>
      <c r="AB382" s="27"/>
      <c r="AC382" s="27"/>
      <c r="AD382" s="27"/>
      <c r="AE382" s="27"/>
      <c r="AF382" s="27"/>
      <c r="AG382" s="103"/>
      <c r="AH382" s="27"/>
      <c r="AI382" s="27"/>
      <c r="AJ382" s="27"/>
      <c r="AK382" s="27"/>
      <c r="AL382" s="27"/>
      <c r="AM382" s="27"/>
      <c r="AN382" s="27"/>
      <c r="AO382" s="103"/>
      <c r="AP382" s="27"/>
      <c r="AQ382" s="27"/>
      <c r="AR382" s="27"/>
      <c r="AS382" s="27"/>
      <c r="AT382" s="27"/>
      <c r="AU382" s="27"/>
      <c r="AV382" s="27"/>
      <c r="AW382" s="103"/>
    </row>
    <row r="383" spans="1:49" ht="14.25" x14ac:dyDescent="0.2">
      <c r="A383" s="40" t="str">
        <f>StudentInfo[[#This Row],[Student Full Name]]</f>
        <v xml:space="preserve"> </v>
      </c>
      <c r="B383" s="27"/>
      <c r="C383" s="27"/>
      <c r="D383" s="27"/>
      <c r="E383" s="27"/>
      <c r="F383" s="27"/>
      <c r="G383" s="27"/>
      <c r="H383" s="101"/>
      <c r="I383" s="103"/>
      <c r="J383" s="28"/>
      <c r="K383" s="27"/>
      <c r="L383" s="27"/>
      <c r="M383" s="27"/>
      <c r="N383" s="27"/>
      <c r="O383" s="27"/>
      <c r="P383" s="27"/>
      <c r="Q383" s="103"/>
      <c r="R383" s="27"/>
      <c r="S383" s="27"/>
      <c r="T383" s="27"/>
      <c r="U383" s="27"/>
      <c r="V383" s="27"/>
      <c r="W383" s="27"/>
      <c r="X383" s="27"/>
      <c r="Y383" s="103"/>
      <c r="Z383" s="27"/>
      <c r="AA383" s="27"/>
      <c r="AB383" s="27"/>
      <c r="AC383" s="27"/>
      <c r="AD383" s="27"/>
      <c r="AE383" s="27"/>
      <c r="AF383" s="27"/>
      <c r="AG383" s="103"/>
      <c r="AH383" s="27"/>
      <c r="AI383" s="27"/>
      <c r="AJ383" s="27"/>
      <c r="AK383" s="27"/>
      <c r="AL383" s="27"/>
      <c r="AM383" s="27"/>
      <c r="AN383" s="27"/>
      <c r="AO383" s="103"/>
      <c r="AP383" s="27"/>
      <c r="AQ383" s="27"/>
      <c r="AR383" s="27"/>
      <c r="AS383" s="27"/>
      <c r="AT383" s="27"/>
      <c r="AU383" s="27"/>
      <c r="AV383" s="27"/>
      <c r="AW383" s="103"/>
    </row>
    <row r="384" spans="1:49" ht="14.25" x14ac:dyDescent="0.2">
      <c r="A384" s="40" t="str">
        <f>StudentInfo[[#This Row],[Student Full Name]]</f>
        <v xml:space="preserve"> </v>
      </c>
      <c r="B384" s="27"/>
      <c r="C384" s="27"/>
      <c r="D384" s="27"/>
      <c r="E384" s="27"/>
      <c r="F384" s="27"/>
      <c r="G384" s="27"/>
      <c r="H384" s="101"/>
      <c r="I384" s="103"/>
      <c r="J384" s="28"/>
      <c r="K384" s="27"/>
      <c r="L384" s="27"/>
      <c r="M384" s="27"/>
      <c r="N384" s="27"/>
      <c r="O384" s="27"/>
      <c r="P384" s="27"/>
      <c r="Q384" s="103"/>
      <c r="R384" s="27"/>
      <c r="S384" s="27"/>
      <c r="T384" s="27"/>
      <c r="U384" s="27"/>
      <c r="V384" s="27"/>
      <c r="W384" s="27"/>
      <c r="X384" s="27"/>
      <c r="Y384" s="103"/>
      <c r="Z384" s="27"/>
      <c r="AA384" s="27"/>
      <c r="AB384" s="27"/>
      <c r="AC384" s="27"/>
      <c r="AD384" s="27"/>
      <c r="AE384" s="27"/>
      <c r="AF384" s="27"/>
      <c r="AG384" s="103"/>
      <c r="AH384" s="27"/>
      <c r="AI384" s="27"/>
      <c r="AJ384" s="27"/>
      <c r="AK384" s="27"/>
      <c r="AL384" s="27"/>
      <c r="AM384" s="27"/>
      <c r="AN384" s="27"/>
      <c r="AO384" s="103"/>
      <c r="AP384" s="27"/>
      <c r="AQ384" s="27"/>
      <c r="AR384" s="27"/>
      <c r="AS384" s="27"/>
      <c r="AT384" s="27"/>
      <c r="AU384" s="27"/>
      <c r="AV384" s="27"/>
      <c r="AW384" s="103"/>
    </row>
    <row r="385" spans="1:49" ht="14.25" x14ac:dyDescent="0.2">
      <c r="A385" s="40" t="str">
        <f>StudentInfo[[#This Row],[Student Full Name]]</f>
        <v xml:space="preserve"> </v>
      </c>
      <c r="B385" s="27"/>
      <c r="C385" s="27"/>
      <c r="D385" s="27"/>
      <c r="E385" s="27"/>
      <c r="F385" s="27"/>
      <c r="G385" s="27"/>
      <c r="H385" s="101"/>
      <c r="I385" s="103"/>
      <c r="J385" s="28"/>
      <c r="K385" s="27"/>
      <c r="L385" s="27"/>
      <c r="M385" s="27"/>
      <c r="N385" s="27"/>
      <c r="O385" s="27"/>
      <c r="P385" s="27"/>
      <c r="Q385" s="103"/>
      <c r="R385" s="27"/>
      <c r="S385" s="27"/>
      <c r="T385" s="27"/>
      <c r="U385" s="27"/>
      <c r="V385" s="27"/>
      <c r="W385" s="27"/>
      <c r="X385" s="27"/>
      <c r="Y385" s="103"/>
      <c r="Z385" s="27"/>
      <c r="AA385" s="27"/>
      <c r="AB385" s="27"/>
      <c r="AC385" s="27"/>
      <c r="AD385" s="27"/>
      <c r="AE385" s="27"/>
      <c r="AF385" s="27"/>
      <c r="AG385" s="103"/>
      <c r="AH385" s="27"/>
      <c r="AI385" s="27"/>
      <c r="AJ385" s="27"/>
      <c r="AK385" s="27"/>
      <c r="AL385" s="27"/>
      <c r="AM385" s="27"/>
      <c r="AN385" s="27"/>
      <c r="AO385" s="103"/>
      <c r="AP385" s="27"/>
      <c r="AQ385" s="27"/>
      <c r="AR385" s="27"/>
      <c r="AS385" s="27"/>
      <c r="AT385" s="27"/>
      <c r="AU385" s="27"/>
      <c r="AV385" s="27"/>
      <c r="AW385" s="103"/>
    </row>
    <row r="386" spans="1:49" ht="14.25" x14ac:dyDescent="0.2">
      <c r="A386" s="40" t="str">
        <f>StudentInfo[[#This Row],[Student Full Name]]</f>
        <v xml:space="preserve"> </v>
      </c>
      <c r="B386" s="27"/>
      <c r="C386" s="27"/>
      <c r="D386" s="27"/>
      <c r="E386" s="27"/>
      <c r="F386" s="27"/>
      <c r="G386" s="27"/>
      <c r="H386" s="101"/>
      <c r="I386" s="103"/>
      <c r="J386" s="28"/>
      <c r="K386" s="27"/>
      <c r="L386" s="27"/>
      <c r="M386" s="27"/>
      <c r="N386" s="27"/>
      <c r="O386" s="27"/>
      <c r="P386" s="27"/>
      <c r="Q386" s="103"/>
      <c r="R386" s="27"/>
      <c r="S386" s="27"/>
      <c r="T386" s="27"/>
      <c r="U386" s="27"/>
      <c r="V386" s="27"/>
      <c r="W386" s="27"/>
      <c r="X386" s="27"/>
      <c r="Y386" s="103"/>
      <c r="Z386" s="27"/>
      <c r="AA386" s="27"/>
      <c r="AB386" s="27"/>
      <c r="AC386" s="27"/>
      <c r="AD386" s="27"/>
      <c r="AE386" s="27"/>
      <c r="AF386" s="27"/>
      <c r="AG386" s="103"/>
      <c r="AH386" s="27"/>
      <c r="AI386" s="27"/>
      <c r="AJ386" s="27"/>
      <c r="AK386" s="27"/>
      <c r="AL386" s="27"/>
      <c r="AM386" s="27"/>
      <c r="AN386" s="27"/>
      <c r="AO386" s="103"/>
      <c r="AP386" s="27"/>
      <c r="AQ386" s="27"/>
      <c r="AR386" s="27"/>
      <c r="AS386" s="27"/>
      <c r="AT386" s="27"/>
      <c r="AU386" s="27"/>
      <c r="AV386" s="27"/>
      <c r="AW386" s="103"/>
    </row>
    <row r="387" spans="1:49" ht="14.25" x14ac:dyDescent="0.2">
      <c r="A387" s="40" t="str">
        <f>StudentInfo[[#This Row],[Student Full Name]]</f>
        <v xml:space="preserve"> </v>
      </c>
      <c r="B387" s="27"/>
      <c r="C387" s="27"/>
      <c r="D387" s="27"/>
      <c r="E387" s="27"/>
      <c r="F387" s="27"/>
      <c r="G387" s="27"/>
      <c r="H387" s="101"/>
      <c r="I387" s="103"/>
      <c r="J387" s="28"/>
      <c r="K387" s="27"/>
      <c r="L387" s="27"/>
      <c r="M387" s="27"/>
      <c r="N387" s="27"/>
      <c r="O387" s="27"/>
      <c r="P387" s="27"/>
      <c r="Q387" s="103"/>
      <c r="R387" s="27"/>
      <c r="S387" s="27"/>
      <c r="T387" s="27"/>
      <c r="U387" s="27"/>
      <c r="V387" s="27"/>
      <c r="W387" s="27"/>
      <c r="X387" s="27"/>
      <c r="Y387" s="103"/>
      <c r="Z387" s="27"/>
      <c r="AA387" s="27"/>
      <c r="AB387" s="27"/>
      <c r="AC387" s="27"/>
      <c r="AD387" s="27"/>
      <c r="AE387" s="27"/>
      <c r="AF387" s="27"/>
      <c r="AG387" s="103"/>
      <c r="AH387" s="27"/>
      <c r="AI387" s="27"/>
      <c r="AJ387" s="27"/>
      <c r="AK387" s="27"/>
      <c r="AL387" s="27"/>
      <c r="AM387" s="27"/>
      <c r="AN387" s="27"/>
      <c r="AO387" s="103"/>
      <c r="AP387" s="27"/>
      <c r="AQ387" s="27"/>
      <c r="AR387" s="27"/>
      <c r="AS387" s="27"/>
      <c r="AT387" s="27"/>
      <c r="AU387" s="27"/>
      <c r="AV387" s="27"/>
      <c r="AW387" s="103"/>
    </row>
    <row r="388" spans="1:49" ht="14.25" x14ac:dyDescent="0.2">
      <c r="A388" s="40" t="str">
        <f>StudentInfo[[#This Row],[Student Full Name]]</f>
        <v xml:space="preserve"> </v>
      </c>
      <c r="B388" s="27"/>
      <c r="C388" s="27"/>
      <c r="D388" s="27"/>
      <c r="E388" s="27"/>
      <c r="F388" s="27"/>
      <c r="G388" s="27"/>
      <c r="H388" s="101"/>
      <c r="I388" s="103"/>
      <c r="J388" s="28"/>
      <c r="K388" s="27"/>
      <c r="L388" s="27"/>
      <c r="M388" s="27"/>
      <c r="N388" s="27"/>
      <c r="O388" s="27"/>
      <c r="P388" s="27"/>
      <c r="Q388" s="103"/>
      <c r="R388" s="27"/>
      <c r="S388" s="27"/>
      <c r="T388" s="27"/>
      <c r="U388" s="27"/>
      <c r="V388" s="27"/>
      <c r="W388" s="27"/>
      <c r="X388" s="27"/>
      <c r="Y388" s="103"/>
      <c r="Z388" s="27"/>
      <c r="AA388" s="27"/>
      <c r="AB388" s="27"/>
      <c r="AC388" s="27"/>
      <c r="AD388" s="27"/>
      <c r="AE388" s="27"/>
      <c r="AF388" s="27"/>
      <c r="AG388" s="103"/>
      <c r="AH388" s="27"/>
      <c r="AI388" s="27"/>
      <c r="AJ388" s="27"/>
      <c r="AK388" s="27"/>
      <c r="AL388" s="27"/>
      <c r="AM388" s="27"/>
      <c r="AN388" s="27"/>
      <c r="AO388" s="103"/>
      <c r="AP388" s="27"/>
      <c r="AQ388" s="27"/>
      <c r="AR388" s="27"/>
      <c r="AS388" s="27"/>
      <c r="AT388" s="27"/>
      <c r="AU388" s="27"/>
      <c r="AV388" s="27"/>
      <c r="AW388" s="103"/>
    </row>
    <row r="389" spans="1:49" ht="14.25" x14ac:dyDescent="0.2">
      <c r="A389" s="40" t="str">
        <f>StudentInfo[[#This Row],[Student Full Name]]</f>
        <v xml:space="preserve"> </v>
      </c>
      <c r="B389" s="27"/>
      <c r="C389" s="27"/>
      <c r="D389" s="27"/>
      <c r="E389" s="27"/>
      <c r="F389" s="27"/>
      <c r="G389" s="27"/>
      <c r="H389" s="101"/>
      <c r="I389" s="103"/>
      <c r="J389" s="28"/>
      <c r="K389" s="27"/>
      <c r="L389" s="27"/>
      <c r="M389" s="27"/>
      <c r="N389" s="27"/>
      <c r="O389" s="27"/>
      <c r="P389" s="27"/>
      <c r="Q389" s="103"/>
      <c r="R389" s="27"/>
      <c r="S389" s="27"/>
      <c r="T389" s="27"/>
      <c r="U389" s="27"/>
      <c r="V389" s="27"/>
      <c r="W389" s="27"/>
      <c r="X389" s="27"/>
      <c r="Y389" s="103"/>
      <c r="Z389" s="27"/>
      <c r="AA389" s="27"/>
      <c r="AB389" s="27"/>
      <c r="AC389" s="27"/>
      <c r="AD389" s="27"/>
      <c r="AE389" s="27"/>
      <c r="AF389" s="27"/>
      <c r="AG389" s="103"/>
      <c r="AH389" s="27"/>
      <c r="AI389" s="27"/>
      <c r="AJ389" s="27"/>
      <c r="AK389" s="27"/>
      <c r="AL389" s="27"/>
      <c r="AM389" s="27"/>
      <c r="AN389" s="27"/>
      <c r="AO389" s="103"/>
      <c r="AP389" s="27"/>
      <c r="AQ389" s="27"/>
      <c r="AR389" s="27"/>
      <c r="AS389" s="27"/>
      <c r="AT389" s="27"/>
      <c r="AU389" s="27"/>
      <c r="AV389" s="27"/>
      <c r="AW389" s="103"/>
    </row>
    <row r="390" spans="1:49" ht="14.25" x14ac:dyDescent="0.2">
      <c r="A390" s="40" t="str">
        <f>StudentInfo[[#This Row],[Student Full Name]]</f>
        <v xml:space="preserve"> </v>
      </c>
      <c r="B390" s="27"/>
      <c r="C390" s="27"/>
      <c r="D390" s="27"/>
      <c r="E390" s="27"/>
      <c r="F390" s="27"/>
      <c r="G390" s="27"/>
      <c r="H390" s="101"/>
      <c r="I390" s="103"/>
      <c r="J390" s="28"/>
      <c r="K390" s="27"/>
      <c r="L390" s="27"/>
      <c r="M390" s="27"/>
      <c r="N390" s="27"/>
      <c r="O390" s="27"/>
      <c r="P390" s="27"/>
      <c r="Q390" s="103"/>
      <c r="R390" s="27"/>
      <c r="S390" s="27"/>
      <c r="T390" s="27"/>
      <c r="U390" s="27"/>
      <c r="V390" s="27"/>
      <c r="W390" s="27"/>
      <c r="X390" s="27"/>
      <c r="Y390" s="103"/>
      <c r="Z390" s="27"/>
      <c r="AA390" s="27"/>
      <c r="AB390" s="27"/>
      <c r="AC390" s="27"/>
      <c r="AD390" s="27"/>
      <c r="AE390" s="27"/>
      <c r="AF390" s="27"/>
      <c r="AG390" s="103"/>
      <c r="AH390" s="27"/>
      <c r="AI390" s="27"/>
      <c r="AJ390" s="27"/>
      <c r="AK390" s="27"/>
      <c r="AL390" s="27"/>
      <c r="AM390" s="27"/>
      <c r="AN390" s="27"/>
      <c r="AO390" s="103"/>
      <c r="AP390" s="27"/>
      <c r="AQ390" s="27"/>
      <c r="AR390" s="27"/>
      <c r="AS390" s="27"/>
      <c r="AT390" s="27"/>
      <c r="AU390" s="27"/>
      <c r="AV390" s="27"/>
      <c r="AW390" s="103"/>
    </row>
    <row r="391" spans="1:49" ht="14.25" x14ac:dyDescent="0.2">
      <c r="A391" s="40" t="str">
        <f>StudentInfo[[#This Row],[Student Full Name]]</f>
        <v xml:space="preserve"> </v>
      </c>
      <c r="B391" s="27"/>
      <c r="C391" s="27"/>
      <c r="D391" s="27"/>
      <c r="E391" s="27"/>
      <c r="F391" s="27"/>
      <c r="G391" s="27"/>
      <c r="H391" s="101"/>
      <c r="I391" s="103"/>
      <c r="J391" s="28"/>
      <c r="K391" s="27"/>
      <c r="L391" s="27"/>
      <c r="M391" s="27"/>
      <c r="N391" s="27"/>
      <c r="O391" s="27"/>
      <c r="P391" s="27"/>
      <c r="Q391" s="103"/>
      <c r="R391" s="27"/>
      <c r="S391" s="27"/>
      <c r="T391" s="27"/>
      <c r="U391" s="27"/>
      <c r="V391" s="27"/>
      <c r="W391" s="27"/>
      <c r="X391" s="27"/>
      <c r="Y391" s="103"/>
      <c r="Z391" s="27"/>
      <c r="AA391" s="27"/>
      <c r="AB391" s="27"/>
      <c r="AC391" s="27"/>
      <c r="AD391" s="27"/>
      <c r="AE391" s="27"/>
      <c r="AF391" s="27"/>
      <c r="AG391" s="103"/>
      <c r="AH391" s="27"/>
      <c r="AI391" s="27"/>
      <c r="AJ391" s="27"/>
      <c r="AK391" s="27"/>
      <c r="AL391" s="27"/>
      <c r="AM391" s="27"/>
      <c r="AN391" s="27"/>
      <c r="AO391" s="103"/>
      <c r="AP391" s="27"/>
      <c r="AQ391" s="27"/>
      <c r="AR391" s="27"/>
      <c r="AS391" s="27"/>
      <c r="AT391" s="27"/>
      <c r="AU391" s="27"/>
      <c r="AV391" s="27"/>
      <c r="AW391" s="103"/>
    </row>
    <row r="392" spans="1:49" ht="14.25" x14ac:dyDescent="0.2">
      <c r="A392" s="40" t="str">
        <f>StudentInfo[[#This Row],[Student Full Name]]</f>
        <v xml:space="preserve"> </v>
      </c>
      <c r="B392" s="27"/>
      <c r="C392" s="27"/>
      <c r="D392" s="27"/>
      <c r="E392" s="27"/>
      <c r="F392" s="27"/>
      <c r="G392" s="27"/>
      <c r="H392" s="101"/>
      <c r="I392" s="103"/>
      <c r="J392" s="28"/>
      <c r="K392" s="27"/>
      <c r="L392" s="27"/>
      <c r="M392" s="27"/>
      <c r="N392" s="27"/>
      <c r="O392" s="27"/>
      <c r="P392" s="27"/>
      <c r="Q392" s="103"/>
      <c r="R392" s="27"/>
      <c r="S392" s="27"/>
      <c r="T392" s="27"/>
      <c r="U392" s="27"/>
      <c r="V392" s="27"/>
      <c r="W392" s="27"/>
      <c r="X392" s="27"/>
      <c r="Y392" s="103"/>
      <c r="Z392" s="27"/>
      <c r="AA392" s="27"/>
      <c r="AB392" s="27"/>
      <c r="AC392" s="27"/>
      <c r="AD392" s="27"/>
      <c r="AE392" s="27"/>
      <c r="AF392" s="27"/>
      <c r="AG392" s="103"/>
      <c r="AH392" s="27"/>
      <c r="AI392" s="27"/>
      <c r="AJ392" s="27"/>
      <c r="AK392" s="27"/>
      <c r="AL392" s="27"/>
      <c r="AM392" s="27"/>
      <c r="AN392" s="27"/>
      <c r="AO392" s="103"/>
      <c r="AP392" s="27"/>
      <c r="AQ392" s="27"/>
      <c r="AR392" s="27"/>
      <c r="AS392" s="27"/>
      <c r="AT392" s="27"/>
      <c r="AU392" s="27"/>
      <c r="AV392" s="27"/>
      <c r="AW392" s="103"/>
    </row>
    <row r="393" spans="1:49" ht="14.25" x14ac:dyDescent="0.2">
      <c r="A393" s="40" t="str">
        <f>StudentInfo[[#This Row],[Student Full Name]]</f>
        <v xml:space="preserve"> </v>
      </c>
      <c r="B393" s="27"/>
      <c r="C393" s="27"/>
      <c r="D393" s="27"/>
      <c r="E393" s="27"/>
      <c r="F393" s="27"/>
      <c r="G393" s="27"/>
      <c r="H393" s="101"/>
      <c r="I393" s="103"/>
      <c r="J393" s="28"/>
      <c r="K393" s="27"/>
      <c r="L393" s="27"/>
      <c r="M393" s="27"/>
      <c r="N393" s="27"/>
      <c r="O393" s="27"/>
      <c r="P393" s="27"/>
      <c r="Q393" s="103"/>
      <c r="R393" s="27"/>
      <c r="S393" s="27"/>
      <c r="T393" s="27"/>
      <c r="U393" s="27"/>
      <c r="V393" s="27"/>
      <c r="W393" s="27"/>
      <c r="X393" s="27"/>
      <c r="Y393" s="103"/>
      <c r="Z393" s="27"/>
      <c r="AA393" s="27"/>
      <c r="AB393" s="27"/>
      <c r="AC393" s="27"/>
      <c r="AD393" s="27"/>
      <c r="AE393" s="27"/>
      <c r="AF393" s="27"/>
      <c r="AG393" s="103"/>
      <c r="AH393" s="27"/>
      <c r="AI393" s="27"/>
      <c r="AJ393" s="27"/>
      <c r="AK393" s="27"/>
      <c r="AL393" s="27"/>
      <c r="AM393" s="27"/>
      <c r="AN393" s="27"/>
      <c r="AO393" s="103"/>
      <c r="AP393" s="27"/>
      <c r="AQ393" s="27"/>
      <c r="AR393" s="27"/>
      <c r="AS393" s="27"/>
      <c r="AT393" s="27"/>
      <c r="AU393" s="27"/>
      <c r="AV393" s="27"/>
      <c r="AW393" s="103"/>
    </row>
    <row r="394" spans="1:49" ht="14.25" x14ac:dyDescent="0.2">
      <c r="A394" s="40" t="str">
        <f>StudentInfo[[#This Row],[Student Full Name]]</f>
        <v xml:space="preserve"> </v>
      </c>
      <c r="B394" s="27"/>
      <c r="C394" s="27"/>
      <c r="D394" s="27"/>
      <c r="E394" s="27"/>
      <c r="F394" s="27"/>
      <c r="G394" s="27"/>
      <c r="H394" s="101"/>
      <c r="I394" s="103"/>
      <c r="J394" s="28"/>
      <c r="K394" s="27"/>
      <c r="L394" s="27"/>
      <c r="M394" s="27"/>
      <c r="N394" s="27"/>
      <c r="O394" s="27"/>
      <c r="P394" s="27"/>
      <c r="Q394" s="103"/>
      <c r="R394" s="27"/>
      <c r="S394" s="27"/>
      <c r="T394" s="27"/>
      <c r="U394" s="27"/>
      <c r="V394" s="27"/>
      <c r="W394" s="27"/>
      <c r="X394" s="27"/>
      <c r="Y394" s="103"/>
      <c r="Z394" s="27"/>
      <c r="AA394" s="27"/>
      <c r="AB394" s="27"/>
      <c r="AC394" s="27"/>
      <c r="AD394" s="27"/>
      <c r="AE394" s="27"/>
      <c r="AF394" s="27"/>
      <c r="AG394" s="103"/>
      <c r="AH394" s="27"/>
      <c r="AI394" s="27"/>
      <c r="AJ394" s="27"/>
      <c r="AK394" s="27"/>
      <c r="AL394" s="27"/>
      <c r="AM394" s="27"/>
      <c r="AN394" s="27"/>
      <c r="AO394" s="103"/>
      <c r="AP394" s="27"/>
      <c r="AQ394" s="27"/>
      <c r="AR394" s="27"/>
      <c r="AS394" s="27"/>
      <c r="AT394" s="27"/>
      <c r="AU394" s="27"/>
      <c r="AV394" s="27"/>
      <c r="AW394" s="103"/>
    </row>
    <row r="395" spans="1:49" ht="14.25" x14ac:dyDescent="0.2">
      <c r="A395" s="40" t="str">
        <f>StudentInfo[[#This Row],[Student Full Name]]</f>
        <v xml:space="preserve"> </v>
      </c>
      <c r="B395" s="27"/>
      <c r="C395" s="27"/>
      <c r="D395" s="27"/>
      <c r="E395" s="27"/>
      <c r="F395" s="27"/>
      <c r="G395" s="27"/>
      <c r="H395" s="101"/>
      <c r="I395" s="103"/>
      <c r="J395" s="28"/>
      <c r="K395" s="27"/>
      <c r="L395" s="27"/>
      <c r="M395" s="27"/>
      <c r="N395" s="27"/>
      <c r="O395" s="27"/>
      <c r="P395" s="27"/>
      <c r="Q395" s="103"/>
      <c r="R395" s="27"/>
      <c r="S395" s="27"/>
      <c r="T395" s="27"/>
      <c r="U395" s="27"/>
      <c r="V395" s="27"/>
      <c r="W395" s="27"/>
      <c r="X395" s="27"/>
      <c r="Y395" s="103"/>
      <c r="Z395" s="27"/>
      <c r="AA395" s="27"/>
      <c r="AB395" s="27"/>
      <c r="AC395" s="27"/>
      <c r="AD395" s="27"/>
      <c r="AE395" s="27"/>
      <c r="AF395" s="27"/>
      <c r="AG395" s="103"/>
      <c r="AH395" s="27"/>
      <c r="AI395" s="27"/>
      <c r="AJ395" s="27"/>
      <c r="AK395" s="27"/>
      <c r="AL395" s="27"/>
      <c r="AM395" s="27"/>
      <c r="AN395" s="27"/>
      <c r="AO395" s="103"/>
      <c r="AP395" s="27"/>
      <c r="AQ395" s="27"/>
      <c r="AR395" s="27"/>
      <c r="AS395" s="27"/>
      <c r="AT395" s="27"/>
      <c r="AU395" s="27"/>
      <c r="AV395" s="27"/>
      <c r="AW395" s="103"/>
    </row>
    <row r="396" spans="1:49" ht="14.25" x14ac:dyDescent="0.2">
      <c r="A396" s="40" t="str">
        <f>StudentInfo[[#This Row],[Student Full Name]]</f>
        <v xml:space="preserve"> </v>
      </c>
      <c r="B396" s="27"/>
      <c r="C396" s="27"/>
      <c r="D396" s="27"/>
      <c r="E396" s="27"/>
      <c r="F396" s="27"/>
      <c r="G396" s="27"/>
      <c r="H396" s="101"/>
      <c r="I396" s="103"/>
      <c r="J396" s="28"/>
      <c r="K396" s="27"/>
      <c r="L396" s="27"/>
      <c r="M396" s="27"/>
      <c r="N396" s="27"/>
      <c r="O396" s="27"/>
      <c r="P396" s="27"/>
      <c r="Q396" s="103"/>
      <c r="R396" s="27"/>
      <c r="S396" s="27"/>
      <c r="T396" s="27"/>
      <c r="U396" s="27"/>
      <c r="V396" s="27"/>
      <c r="W396" s="27"/>
      <c r="X396" s="27"/>
      <c r="Y396" s="103"/>
      <c r="Z396" s="27"/>
      <c r="AA396" s="27"/>
      <c r="AB396" s="27"/>
      <c r="AC396" s="27"/>
      <c r="AD396" s="27"/>
      <c r="AE396" s="27"/>
      <c r="AF396" s="27"/>
      <c r="AG396" s="103"/>
      <c r="AH396" s="27"/>
      <c r="AI396" s="27"/>
      <c r="AJ396" s="27"/>
      <c r="AK396" s="27"/>
      <c r="AL396" s="27"/>
      <c r="AM396" s="27"/>
      <c r="AN396" s="27"/>
      <c r="AO396" s="103"/>
      <c r="AP396" s="27"/>
      <c r="AQ396" s="27"/>
      <c r="AR396" s="27"/>
      <c r="AS396" s="27"/>
      <c r="AT396" s="27"/>
      <c r="AU396" s="27"/>
      <c r="AV396" s="27"/>
      <c r="AW396" s="103"/>
    </row>
    <row r="397" spans="1:49" ht="14.25" x14ac:dyDescent="0.2">
      <c r="A397" s="40" t="str">
        <f>StudentInfo[[#This Row],[Student Full Name]]</f>
        <v xml:space="preserve"> </v>
      </c>
      <c r="B397" s="27"/>
      <c r="C397" s="27"/>
      <c r="D397" s="27"/>
      <c r="E397" s="27"/>
      <c r="F397" s="27"/>
      <c r="G397" s="27"/>
      <c r="H397" s="101"/>
      <c r="I397" s="103"/>
      <c r="J397" s="28"/>
      <c r="K397" s="27"/>
      <c r="L397" s="27"/>
      <c r="M397" s="27"/>
      <c r="N397" s="27"/>
      <c r="O397" s="27"/>
      <c r="P397" s="27"/>
      <c r="Q397" s="103"/>
      <c r="R397" s="27"/>
      <c r="S397" s="27"/>
      <c r="T397" s="27"/>
      <c r="U397" s="27"/>
      <c r="V397" s="27"/>
      <c r="W397" s="27"/>
      <c r="X397" s="27"/>
      <c r="Y397" s="103"/>
      <c r="Z397" s="27"/>
      <c r="AA397" s="27"/>
      <c r="AB397" s="27"/>
      <c r="AC397" s="27"/>
      <c r="AD397" s="27"/>
      <c r="AE397" s="27"/>
      <c r="AF397" s="27"/>
      <c r="AG397" s="103"/>
      <c r="AH397" s="27"/>
      <c r="AI397" s="27"/>
      <c r="AJ397" s="27"/>
      <c r="AK397" s="27"/>
      <c r="AL397" s="27"/>
      <c r="AM397" s="27"/>
      <c r="AN397" s="27"/>
      <c r="AO397" s="103"/>
      <c r="AP397" s="27"/>
      <c r="AQ397" s="27"/>
      <c r="AR397" s="27"/>
      <c r="AS397" s="27"/>
      <c r="AT397" s="27"/>
      <c r="AU397" s="27"/>
      <c r="AV397" s="27"/>
      <c r="AW397" s="103"/>
    </row>
    <row r="398" spans="1:49" ht="14.25" x14ac:dyDescent="0.2">
      <c r="A398" s="40" t="str">
        <f>StudentInfo[[#This Row],[Student Full Name]]</f>
        <v xml:space="preserve"> </v>
      </c>
      <c r="B398" s="27"/>
      <c r="C398" s="27"/>
      <c r="D398" s="27"/>
      <c r="E398" s="27"/>
      <c r="F398" s="27"/>
      <c r="G398" s="27"/>
      <c r="H398" s="101"/>
      <c r="I398" s="103"/>
      <c r="J398" s="28"/>
      <c r="K398" s="27"/>
      <c r="L398" s="27"/>
      <c r="M398" s="27"/>
      <c r="N398" s="27"/>
      <c r="O398" s="27"/>
      <c r="P398" s="27"/>
      <c r="Q398" s="103"/>
      <c r="R398" s="27"/>
      <c r="S398" s="27"/>
      <c r="T398" s="27"/>
      <c r="U398" s="27"/>
      <c r="V398" s="27"/>
      <c r="W398" s="27"/>
      <c r="X398" s="27"/>
      <c r="Y398" s="103"/>
      <c r="Z398" s="27"/>
      <c r="AA398" s="27"/>
      <c r="AB398" s="27"/>
      <c r="AC398" s="27"/>
      <c r="AD398" s="27"/>
      <c r="AE398" s="27"/>
      <c r="AF398" s="27"/>
      <c r="AG398" s="103"/>
      <c r="AH398" s="27"/>
      <c r="AI398" s="27"/>
      <c r="AJ398" s="27"/>
      <c r="AK398" s="27"/>
      <c r="AL398" s="27"/>
      <c r="AM398" s="27"/>
      <c r="AN398" s="27"/>
      <c r="AO398" s="103"/>
      <c r="AP398" s="27"/>
      <c r="AQ398" s="27"/>
      <c r="AR398" s="27"/>
      <c r="AS398" s="27"/>
      <c r="AT398" s="27"/>
      <c r="AU398" s="27"/>
      <c r="AV398" s="27"/>
      <c r="AW398" s="103"/>
    </row>
    <row r="399" spans="1:49" ht="14.25" x14ac:dyDescent="0.2">
      <c r="A399" s="40" t="str">
        <f>StudentInfo[[#This Row],[Student Full Name]]</f>
        <v xml:space="preserve"> </v>
      </c>
      <c r="B399" s="27"/>
      <c r="C399" s="27"/>
      <c r="D399" s="27"/>
      <c r="E399" s="27"/>
      <c r="F399" s="27"/>
      <c r="G399" s="27"/>
      <c r="H399" s="101"/>
      <c r="I399" s="103"/>
      <c r="J399" s="28"/>
      <c r="K399" s="27"/>
      <c r="L399" s="27"/>
      <c r="M399" s="27"/>
      <c r="N399" s="27"/>
      <c r="O399" s="27"/>
      <c r="P399" s="27"/>
      <c r="Q399" s="103"/>
      <c r="R399" s="27"/>
      <c r="S399" s="27"/>
      <c r="T399" s="27"/>
      <c r="U399" s="27"/>
      <c r="V399" s="27"/>
      <c r="W399" s="27"/>
      <c r="X399" s="27"/>
      <c r="Y399" s="103"/>
      <c r="Z399" s="27"/>
      <c r="AA399" s="27"/>
      <c r="AB399" s="27"/>
      <c r="AC399" s="27"/>
      <c r="AD399" s="27"/>
      <c r="AE399" s="27"/>
      <c r="AF399" s="27"/>
      <c r="AG399" s="103"/>
      <c r="AH399" s="27"/>
      <c r="AI399" s="27"/>
      <c r="AJ399" s="27"/>
      <c r="AK399" s="27"/>
      <c r="AL399" s="27"/>
      <c r="AM399" s="27"/>
      <c r="AN399" s="27"/>
      <c r="AO399" s="103"/>
      <c r="AP399" s="27"/>
      <c r="AQ399" s="27"/>
      <c r="AR399" s="27"/>
      <c r="AS399" s="27"/>
      <c r="AT399" s="27"/>
      <c r="AU399" s="27"/>
      <c r="AV399" s="27"/>
      <c r="AW399" s="103"/>
    </row>
    <row r="400" spans="1:49" ht="14.25" x14ac:dyDescent="0.2">
      <c r="A400" s="40" t="str">
        <f>StudentInfo[[#This Row],[Student Full Name]]</f>
        <v xml:space="preserve"> </v>
      </c>
      <c r="B400" s="27"/>
      <c r="C400" s="27"/>
      <c r="D400" s="27"/>
      <c r="E400" s="27"/>
      <c r="F400" s="27"/>
      <c r="G400" s="27"/>
      <c r="H400" s="101"/>
      <c r="I400" s="103"/>
      <c r="J400" s="28"/>
      <c r="K400" s="27"/>
      <c r="L400" s="27"/>
      <c r="M400" s="27"/>
      <c r="N400" s="27"/>
      <c r="O400" s="27"/>
      <c r="P400" s="27"/>
      <c r="Q400" s="103"/>
      <c r="R400" s="27"/>
      <c r="S400" s="27"/>
      <c r="T400" s="27"/>
      <c r="U400" s="27"/>
      <c r="V400" s="27"/>
      <c r="W400" s="27"/>
      <c r="X400" s="27"/>
      <c r="Y400" s="103"/>
      <c r="Z400" s="27"/>
      <c r="AA400" s="27"/>
      <c r="AB400" s="27"/>
      <c r="AC400" s="27"/>
      <c r="AD400" s="27"/>
      <c r="AE400" s="27"/>
      <c r="AF400" s="27"/>
      <c r="AG400" s="103"/>
      <c r="AH400" s="27"/>
      <c r="AI400" s="27"/>
      <c r="AJ400" s="27"/>
      <c r="AK400" s="27"/>
      <c r="AL400" s="27"/>
      <c r="AM400" s="27"/>
      <c r="AN400" s="27"/>
      <c r="AO400" s="103"/>
      <c r="AP400" s="27"/>
      <c r="AQ400" s="27"/>
      <c r="AR400" s="27"/>
      <c r="AS400" s="27"/>
      <c r="AT400" s="27"/>
      <c r="AU400" s="27"/>
      <c r="AV400" s="27"/>
      <c r="AW400" s="103"/>
    </row>
    <row r="401" spans="1:49" ht="14.25" x14ac:dyDescent="0.2">
      <c r="A401" s="40" t="str">
        <f>StudentInfo[[#This Row],[Student Full Name]]</f>
        <v xml:space="preserve"> </v>
      </c>
      <c r="B401" s="27"/>
      <c r="C401" s="27"/>
      <c r="D401" s="27"/>
      <c r="E401" s="27"/>
      <c r="F401" s="27"/>
      <c r="G401" s="27"/>
      <c r="H401" s="101"/>
      <c r="I401" s="103"/>
      <c r="J401" s="28"/>
      <c r="K401" s="27"/>
      <c r="L401" s="27"/>
      <c r="M401" s="27"/>
      <c r="N401" s="27"/>
      <c r="O401" s="27"/>
      <c r="P401" s="27"/>
      <c r="Q401" s="103"/>
      <c r="R401" s="27"/>
      <c r="S401" s="27"/>
      <c r="T401" s="27"/>
      <c r="U401" s="27"/>
      <c r="V401" s="27"/>
      <c r="W401" s="27"/>
      <c r="X401" s="27"/>
      <c r="Y401" s="103"/>
      <c r="Z401" s="27"/>
      <c r="AA401" s="27"/>
      <c r="AB401" s="27"/>
      <c r="AC401" s="27"/>
      <c r="AD401" s="27"/>
      <c r="AE401" s="27"/>
      <c r="AF401" s="27"/>
      <c r="AG401" s="103"/>
      <c r="AH401" s="27"/>
      <c r="AI401" s="27"/>
      <c r="AJ401" s="27"/>
      <c r="AK401" s="27"/>
      <c r="AL401" s="27"/>
      <c r="AM401" s="27"/>
      <c r="AN401" s="27"/>
      <c r="AO401" s="103"/>
      <c r="AP401" s="27"/>
      <c r="AQ401" s="27"/>
      <c r="AR401" s="27"/>
      <c r="AS401" s="27"/>
      <c r="AT401" s="27"/>
      <c r="AU401" s="27"/>
      <c r="AV401" s="27"/>
      <c r="AW401" s="103"/>
    </row>
    <row r="402" spans="1:49" ht="14.25" x14ac:dyDescent="0.2">
      <c r="A402" s="40" t="str">
        <f>StudentInfo[[#This Row],[Student Full Name]]</f>
        <v xml:space="preserve"> </v>
      </c>
      <c r="B402" s="27"/>
      <c r="C402" s="27"/>
      <c r="D402" s="27"/>
      <c r="E402" s="27"/>
      <c r="F402" s="27"/>
      <c r="G402" s="27"/>
      <c r="H402" s="101"/>
      <c r="I402" s="103"/>
      <c r="J402" s="28"/>
      <c r="K402" s="27"/>
      <c r="L402" s="27"/>
      <c r="M402" s="27"/>
      <c r="N402" s="27"/>
      <c r="O402" s="27"/>
      <c r="P402" s="27"/>
      <c r="Q402" s="103"/>
      <c r="R402" s="27"/>
      <c r="S402" s="27"/>
      <c r="T402" s="27"/>
      <c r="U402" s="27"/>
      <c r="V402" s="27"/>
      <c r="W402" s="27"/>
      <c r="X402" s="27"/>
      <c r="Y402" s="103"/>
      <c r="Z402" s="27"/>
      <c r="AA402" s="27"/>
      <c r="AB402" s="27"/>
      <c r="AC402" s="27"/>
      <c r="AD402" s="27"/>
      <c r="AE402" s="27"/>
      <c r="AF402" s="27"/>
      <c r="AG402" s="103"/>
      <c r="AH402" s="27"/>
      <c r="AI402" s="27"/>
      <c r="AJ402" s="27"/>
      <c r="AK402" s="27"/>
      <c r="AL402" s="27"/>
      <c r="AM402" s="27"/>
      <c r="AN402" s="27"/>
      <c r="AO402" s="103"/>
      <c r="AP402" s="27"/>
      <c r="AQ402" s="27"/>
      <c r="AR402" s="27"/>
      <c r="AS402" s="27"/>
      <c r="AT402" s="27"/>
      <c r="AU402" s="27"/>
      <c r="AV402" s="27"/>
      <c r="AW402" s="103"/>
    </row>
    <row r="403" spans="1:49" ht="14.25" x14ac:dyDescent="0.2">
      <c r="A403" s="40" t="str">
        <f>StudentInfo[[#This Row],[Student Full Name]]</f>
        <v xml:space="preserve"> </v>
      </c>
      <c r="B403" s="27"/>
      <c r="C403" s="27"/>
      <c r="D403" s="27"/>
      <c r="E403" s="27"/>
      <c r="F403" s="27"/>
      <c r="G403" s="27"/>
      <c r="H403" s="101"/>
      <c r="I403" s="103"/>
      <c r="J403" s="28"/>
      <c r="K403" s="27"/>
      <c r="L403" s="27"/>
      <c r="M403" s="27"/>
      <c r="N403" s="27"/>
      <c r="O403" s="27"/>
      <c r="P403" s="27"/>
      <c r="Q403" s="103"/>
      <c r="R403" s="27"/>
      <c r="S403" s="27"/>
      <c r="T403" s="27"/>
      <c r="U403" s="27"/>
      <c r="V403" s="27"/>
      <c r="W403" s="27"/>
      <c r="X403" s="27"/>
      <c r="Y403" s="103"/>
      <c r="Z403" s="27"/>
      <c r="AA403" s="27"/>
      <c r="AB403" s="27"/>
      <c r="AC403" s="27"/>
      <c r="AD403" s="27"/>
      <c r="AE403" s="27"/>
      <c r="AF403" s="27"/>
      <c r="AG403" s="103"/>
      <c r="AH403" s="27"/>
      <c r="AI403" s="27"/>
      <c r="AJ403" s="27"/>
      <c r="AK403" s="27"/>
      <c r="AL403" s="27"/>
      <c r="AM403" s="27"/>
      <c r="AN403" s="27"/>
      <c r="AO403" s="103"/>
      <c r="AP403" s="27"/>
      <c r="AQ403" s="27"/>
      <c r="AR403" s="27"/>
      <c r="AS403" s="27"/>
      <c r="AT403" s="27"/>
      <c r="AU403" s="27"/>
      <c r="AV403" s="27"/>
      <c r="AW403" s="103"/>
    </row>
    <row r="404" spans="1:49" ht="14.25" x14ac:dyDescent="0.2">
      <c r="A404" s="40" t="str">
        <f>StudentInfo[[#This Row],[Student Full Name]]</f>
        <v xml:space="preserve"> </v>
      </c>
      <c r="B404" s="27"/>
      <c r="C404" s="27"/>
      <c r="D404" s="27"/>
      <c r="E404" s="27"/>
      <c r="F404" s="27"/>
      <c r="G404" s="27"/>
      <c r="H404" s="101"/>
      <c r="I404" s="103"/>
      <c r="J404" s="28"/>
      <c r="K404" s="27"/>
      <c r="L404" s="27"/>
      <c r="M404" s="27"/>
      <c r="N404" s="27"/>
      <c r="O404" s="27"/>
      <c r="P404" s="27"/>
      <c r="Q404" s="103"/>
      <c r="R404" s="27"/>
      <c r="S404" s="27"/>
      <c r="T404" s="27"/>
      <c r="U404" s="27"/>
      <c r="V404" s="27"/>
      <c r="W404" s="27"/>
      <c r="X404" s="27"/>
      <c r="Y404" s="103"/>
      <c r="Z404" s="27"/>
      <c r="AA404" s="27"/>
      <c r="AB404" s="27"/>
      <c r="AC404" s="27"/>
      <c r="AD404" s="27"/>
      <c r="AE404" s="27"/>
      <c r="AF404" s="27"/>
      <c r="AG404" s="103"/>
      <c r="AH404" s="27"/>
      <c r="AI404" s="27"/>
      <c r="AJ404" s="27"/>
      <c r="AK404" s="27"/>
      <c r="AL404" s="27"/>
      <c r="AM404" s="27"/>
      <c r="AN404" s="27"/>
      <c r="AO404" s="103"/>
      <c r="AP404" s="27"/>
      <c r="AQ404" s="27"/>
      <c r="AR404" s="27"/>
      <c r="AS404" s="27"/>
      <c r="AT404" s="27"/>
      <c r="AU404" s="27"/>
      <c r="AV404" s="27"/>
      <c r="AW404" s="103"/>
    </row>
    <row r="405" spans="1:49" ht="14.25" x14ac:dyDescent="0.2">
      <c r="A405" s="40" t="str">
        <f>StudentInfo[[#This Row],[Student Full Name]]</f>
        <v xml:space="preserve"> </v>
      </c>
      <c r="B405" s="27"/>
      <c r="C405" s="27"/>
      <c r="D405" s="27"/>
      <c r="E405" s="27"/>
      <c r="F405" s="27"/>
      <c r="G405" s="27"/>
      <c r="H405" s="101"/>
      <c r="I405" s="103"/>
      <c r="J405" s="28"/>
      <c r="K405" s="27"/>
      <c r="L405" s="27"/>
      <c r="M405" s="27"/>
      <c r="N405" s="27"/>
      <c r="O405" s="27"/>
      <c r="P405" s="27"/>
      <c r="Q405" s="103"/>
      <c r="R405" s="27"/>
      <c r="S405" s="27"/>
      <c r="T405" s="27"/>
      <c r="U405" s="27"/>
      <c r="V405" s="27"/>
      <c r="W405" s="27"/>
      <c r="X405" s="27"/>
      <c r="Y405" s="103"/>
      <c r="Z405" s="27"/>
      <c r="AA405" s="27"/>
      <c r="AB405" s="27"/>
      <c r="AC405" s="27"/>
      <c r="AD405" s="27"/>
      <c r="AE405" s="27"/>
      <c r="AF405" s="27"/>
      <c r="AG405" s="103"/>
      <c r="AH405" s="27"/>
      <c r="AI405" s="27"/>
      <c r="AJ405" s="27"/>
      <c r="AK405" s="27"/>
      <c r="AL405" s="27"/>
      <c r="AM405" s="27"/>
      <c r="AN405" s="27"/>
      <c r="AO405" s="103"/>
      <c r="AP405" s="27"/>
      <c r="AQ405" s="27"/>
      <c r="AR405" s="27"/>
      <c r="AS405" s="27"/>
      <c r="AT405" s="27"/>
      <c r="AU405" s="27"/>
      <c r="AV405" s="27"/>
      <c r="AW405" s="103"/>
    </row>
    <row r="406" spans="1:49" ht="14.25" x14ac:dyDescent="0.2">
      <c r="A406" s="40" t="str">
        <f>StudentInfo[[#This Row],[Student Full Name]]</f>
        <v xml:space="preserve"> </v>
      </c>
      <c r="B406" s="27"/>
      <c r="C406" s="27"/>
      <c r="D406" s="27"/>
      <c r="E406" s="27"/>
      <c r="F406" s="27"/>
      <c r="G406" s="27"/>
      <c r="H406" s="101"/>
      <c r="I406" s="103"/>
      <c r="J406" s="28"/>
      <c r="K406" s="27"/>
      <c r="L406" s="27"/>
      <c r="M406" s="27"/>
      <c r="N406" s="27"/>
      <c r="O406" s="27"/>
      <c r="P406" s="27"/>
      <c r="Q406" s="103"/>
      <c r="R406" s="27"/>
      <c r="S406" s="27"/>
      <c r="T406" s="27"/>
      <c r="U406" s="27"/>
      <c r="V406" s="27"/>
      <c r="W406" s="27"/>
      <c r="X406" s="27"/>
      <c r="Y406" s="103"/>
      <c r="Z406" s="27"/>
      <c r="AA406" s="27"/>
      <c r="AB406" s="27"/>
      <c r="AC406" s="27"/>
      <c r="AD406" s="27"/>
      <c r="AE406" s="27"/>
      <c r="AF406" s="27"/>
      <c r="AG406" s="103"/>
      <c r="AH406" s="27"/>
      <c r="AI406" s="27"/>
      <c r="AJ406" s="27"/>
      <c r="AK406" s="27"/>
      <c r="AL406" s="27"/>
      <c r="AM406" s="27"/>
      <c r="AN406" s="27"/>
      <c r="AO406" s="103"/>
      <c r="AP406" s="27"/>
      <c r="AQ406" s="27"/>
      <c r="AR406" s="27"/>
      <c r="AS406" s="27"/>
      <c r="AT406" s="27"/>
      <c r="AU406" s="27"/>
      <c r="AV406" s="27"/>
      <c r="AW406" s="103"/>
    </row>
    <row r="407" spans="1:49" ht="14.25" x14ac:dyDescent="0.2">
      <c r="A407" s="40" t="str">
        <f>StudentInfo[[#This Row],[Student Full Name]]</f>
        <v xml:space="preserve"> </v>
      </c>
      <c r="B407" s="27"/>
      <c r="C407" s="27"/>
      <c r="D407" s="27"/>
      <c r="E407" s="27"/>
      <c r="F407" s="27"/>
      <c r="G407" s="27"/>
      <c r="H407" s="101"/>
      <c r="I407" s="103"/>
      <c r="J407" s="28"/>
      <c r="K407" s="27"/>
      <c r="L407" s="27"/>
      <c r="M407" s="27"/>
      <c r="N407" s="27"/>
      <c r="O407" s="27"/>
      <c r="P407" s="27"/>
      <c r="Q407" s="103"/>
      <c r="R407" s="27"/>
      <c r="S407" s="27"/>
      <c r="T407" s="27"/>
      <c r="U407" s="27"/>
      <c r="V407" s="27"/>
      <c r="W407" s="27"/>
      <c r="X407" s="27"/>
      <c r="Y407" s="103"/>
      <c r="Z407" s="27"/>
      <c r="AA407" s="27"/>
      <c r="AB407" s="27"/>
      <c r="AC407" s="27"/>
      <c r="AD407" s="27"/>
      <c r="AE407" s="27"/>
      <c r="AF407" s="27"/>
      <c r="AG407" s="103"/>
      <c r="AH407" s="27"/>
      <c r="AI407" s="27"/>
      <c r="AJ407" s="27"/>
      <c r="AK407" s="27"/>
      <c r="AL407" s="27"/>
      <c r="AM407" s="27"/>
      <c r="AN407" s="27"/>
      <c r="AO407" s="103"/>
      <c r="AP407" s="27"/>
      <c r="AQ407" s="27"/>
      <c r="AR407" s="27"/>
      <c r="AS407" s="27"/>
      <c r="AT407" s="27"/>
      <c r="AU407" s="27"/>
      <c r="AV407" s="27"/>
      <c r="AW407" s="103"/>
    </row>
    <row r="408" spans="1:49" ht="14.25" x14ac:dyDescent="0.2">
      <c r="A408" s="40" t="str">
        <f>StudentInfo[[#This Row],[Student Full Name]]</f>
        <v xml:space="preserve"> </v>
      </c>
      <c r="B408" s="27"/>
      <c r="C408" s="27"/>
      <c r="D408" s="27"/>
      <c r="E408" s="27"/>
      <c r="F408" s="27"/>
      <c r="G408" s="27"/>
      <c r="H408" s="101"/>
      <c r="I408" s="103"/>
      <c r="J408" s="28"/>
      <c r="K408" s="27"/>
      <c r="L408" s="27"/>
      <c r="M408" s="27"/>
      <c r="N408" s="27"/>
      <c r="O408" s="27"/>
      <c r="P408" s="27"/>
      <c r="Q408" s="103"/>
      <c r="R408" s="27"/>
      <c r="S408" s="27"/>
      <c r="T408" s="27"/>
      <c r="U408" s="27"/>
      <c r="V408" s="27"/>
      <c r="W408" s="27"/>
      <c r="X408" s="27"/>
      <c r="Y408" s="103"/>
      <c r="Z408" s="27"/>
      <c r="AA408" s="27"/>
      <c r="AB408" s="27"/>
      <c r="AC408" s="27"/>
      <c r="AD408" s="27"/>
      <c r="AE408" s="27"/>
      <c r="AF408" s="27"/>
      <c r="AG408" s="103"/>
      <c r="AH408" s="27"/>
      <c r="AI408" s="27"/>
      <c r="AJ408" s="27"/>
      <c r="AK408" s="27"/>
      <c r="AL408" s="27"/>
      <c r="AM408" s="27"/>
      <c r="AN408" s="27"/>
      <c r="AO408" s="103"/>
      <c r="AP408" s="27"/>
      <c r="AQ408" s="27"/>
      <c r="AR408" s="27"/>
      <c r="AS408" s="27"/>
      <c r="AT408" s="27"/>
      <c r="AU408" s="27"/>
      <c r="AV408" s="27"/>
      <c r="AW408" s="103"/>
    </row>
    <row r="409" spans="1:49" ht="14.25" x14ac:dyDescent="0.2">
      <c r="A409" s="40" t="str">
        <f>StudentInfo[[#This Row],[Student Full Name]]</f>
        <v xml:space="preserve"> </v>
      </c>
      <c r="B409" s="27"/>
      <c r="C409" s="27"/>
      <c r="D409" s="27"/>
      <c r="E409" s="27"/>
      <c r="F409" s="27"/>
      <c r="G409" s="27"/>
      <c r="H409" s="101"/>
      <c r="I409" s="103"/>
      <c r="J409" s="28"/>
      <c r="K409" s="27"/>
      <c r="L409" s="27"/>
      <c r="M409" s="27"/>
      <c r="N409" s="27"/>
      <c r="O409" s="27"/>
      <c r="P409" s="27"/>
      <c r="Q409" s="103"/>
      <c r="R409" s="27"/>
      <c r="S409" s="27"/>
      <c r="T409" s="27"/>
      <c r="U409" s="27"/>
      <c r="V409" s="27"/>
      <c r="W409" s="27"/>
      <c r="X409" s="27"/>
      <c r="Y409" s="103"/>
      <c r="Z409" s="27"/>
      <c r="AA409" s="27"/>
      <c r="AB409" s="27"/>
      <c r="AC409" s="27"/>
      <c r="AD409" s="27"/>
      <c r="AE409" s="27"/>
      <c r="AF409" s="27"/>
      <c r="AG409" s="103"/>
      <c r="AH409" s="27"/>
      <c r="AI409" s="27"/>
      <c r="AJ409" s="27"/>
      <c r="AK409" s="27"/>
      <c r="AL409" s="27"/>
      <c r="AM409" s="27"/>
      <c r="AN409" s="27"/>
      <c r="AO409" s="103"/>
      <c r="AP409" s="27"/>
      <c r="AQ409" s="27"/>
      <c r="AR409" s="27"/>
      <c r="AS409" s="27"/>
      <c r="AT409" s="27"/>
      <c r="AU409" s="27"/>
      <c r="AV409" s="27"/>
      <c r="AW409" s="103"/>
    </row>
    <row r="410" spans="1:49" ht="14.25" x14ac:dyDescent="0.2">
      <c r="A410" s="40" t="str">
        <f>StudentInfo[[#This Row],[Student Full Name]]</f>
        <v xml:space="preserve"> </v>
      </c>
      <c r="B410" s="27"/>
      <c r="C410" s="27"/>
      <c r="D410" s="27"/>
      <c r="E410" s="27"/>
      <c r="F410" s="27"/>
      <c r="G410" s="27"/>
      <c r="H410" s="101"/>
      <c r="I410" s="103"/>
      <c r="J410" s="28"/>
      <c r="K410" s="27"/>
      <c r="L410" s="27"/>
      <c r="M410" s="27"/>
      <c r="N410" s="27"/>
      <c r="O410" s="27"/>
      <c r="P410" s="27"/>
      <c r="Q410" s="103"/>
      <c r="R410" s="27"/>
      <c r="S410" s="27"/>
      <c r="T410" s="27"/>
      <c r="U410" s="27"/>
      <c r="V410" s="27"/>
      <c r="W410" s="27"/>
      <c r="X410" s="27"/>
      <c r="Y410" s="103"/>
      <c r="Z410" s="27"/>
      <c r="AA410" s="27"/>
      <c r="AB410" s="27"/>
      <c r="AC410" s="27"/>
      <c r="AD410" s="27"/>
      <c r="AE410" s="27"/>
      <c r="AF410" s="27"/>
      <c r="AG410" s="103"/>
      <c r="AH410" s="27"/>
      <c r="AI410" s="27"/>
      <c r="AJ410" s="27"/>
      <c r="AK410" s="27"/>
      <c r="AL410" s="27"/>
      <c r="AM410" s="27"/>
      <c r="AN410" s="27"/>
      <c r="AO410" s="103"/>
      <c r="AP410" s="27"/>
      <c r="AQ410" s="27"/>
      <c r="AR410" s="27"/>
      <c r="AS410" s="27"/>
      <c r="AT410" s="27"/>
      <c r="AU410" s="27"/>
      <c r="AV410" s="27"/>
      <c r="AW410" s="103"/>
    </row>
    <row r="411" spans="1:49" ht="14.25" x14ac:dyDescent="0.2">
      <c r="A411" s="40" t="str">
        <f>StudentInfo[[#This Row],[Student Full Name]]</f>
        <v xml:space="preserve"> </v>
      </c>
      <c r="B411" s="27"/>
      <c r="C411" s="27"/>
      <c r="D411" s="27"/>
      <c r="E411" s="27"/>
      <c r="F411" s="27"/>
      <c r="G411" s="27"/>
      <c r="H411" s="101"/>
      <c r="I411" s="103"/>
      <c r="J411" s="28"/>
      <c r="K411" s="27"/>
      <c r="L411" s="27"/>
      <c r="M411" s="27"/>
      <c r="N411" s="27"/>
      <c r="O411" s="27"/>
      <c r="P411" s="27"/>
      <c r="Q411" s="103"/>
      <c r="R411" s="27"/>
      <c r="S411" s="27"/>
      <c r="T411" s="27"/>
      <c r="U411" s="27"/>
      <c r="V411" s="27"/>
      <c r="W411" s="27"/>
      <c r="X411" s="27"/>
      <c r="Y411" s="103"/>
      <c r="Z411" s="27"/>
      <c r="AA411" s="27"/>
      <c r="AB411" s="27"/>
      <c r="AC411" s="27"/>
      <c r="AD411" s="27"/>
      <c r="AE411" s="27"/>
      <c r="AF411" s="27"/>
      <c r="AG411" s="103"/>
      <c r="AH411" s="27"/>
      <c r="AI411" s="27"/>
      <c r="AJ411" s="27"/>
      <c r="AK411" s="27"/>
      <c r="AL411" s="27"/>
      <c r="AM411" s="27"/>
      <c r="AN411" s="27"/>
      <c r="AO411" s="103"/>
      <c r="AP411" s="27"/>
      <c r="AQ411" s="27"/>
      <c r="AR411" s="27"/>
      <c r="AS411" s="27"/>
      <c r="AT411" s="27"/>
      <c r="AU411" s="27"/>
      <c r="AV411" s="27"/>
      <c r="AW411" s="103"/>
    </row>
    <row r="412" spans="1:49" ht="14.25" x14ac:dyDescent="0.2">
      <c r="A412" s="40" t="str">
        <f>StudentInfo[[#This Row],[Student Full Name]]</f>
        <v xml:space="preserve"> </v>
      </c>
      <c r="B412" s="27"/>
      <c r="C412" s="27"/>
      <c r="D412" s="27"/>
      <c r="E412" s="27"/>
      <c r="F412" s="27"/>
      <c r="G412" s="27"/>
      <c r="H412" s="101"/>
      <c r="I412" s="103"/>
      <c r="J412" s="28"/>
      <c r="K412" s="27"/>
      <c r="L412" s="27"/>
      <c r="M412" s="27"/>
      <c r="N412" s="27"/>
      <c r="O412" s="27"/>
      <c r="P412" s="27"/>
      <c r="Q412" s="103"/>
      <c r="R412" s="27"/>
      <c r="S412" s="27"/>
      <c r="T412" s="27"/>
      <c r="U412" s="27"/>
      <c r="V412" s="27"/>
      <c r="W412" s="27"/>
      <c r="X412" s="27"/>
      <c r="Y412" s="103"/>
      <c r="Z412" s="27"/>
      <c r="AA412" s="27"/>
      <c r="AB412" s="27"/>
      <c r="AC412" s="27"/>
      <c r="AD412" s="27"/>
      <c r="AE412" s="27"/>
      <c r="AF412" s="27"/>
      <c r="AG412" s="103"/>
      <c r="AH412" s="27"/>
      <c r="AI412" s="27"/>
      <c r="AJ412" s="27"/>
      <c r="AK412" s="27"/>
      <c r="AL412" s="27"/>
      <c r="AM412" s="27"/>
      <c r="AN412" s="27"/>
      <c r="AO412" s="103"/>
      <c r="AP412" s="27"/>
      <c r="AQ412" s="27"/>
      <c r="AR412" s="27"/>
      <c r="AS412" s="27"/>
      <c r="AT412" s="27"/>
      <c r="AU412" s="27"/>
      <c r="AV412" s="27"/>
      <c r="AW412" s="103"/>
    </row>
    <row r="413" spans="1:49" ht="14.25" x14ac:dyDescent="0.2">
      <c r="A413" s="40" t="str">
        <f>StudentInfo[[#This Row],[Student Full Name]]</f>
        <v xml:space="preserve"> </v>
      </c>
      <c r="B413" s="27"/>
      <c r="C413" s="27"/>
      <c r="D413" s="27"/>
      <c r="E413" s="27"/>
      <c r="F413" s="27"/>
      <c r="G413" s="27"/>
      <c r="H413" s="101"/>
      <c r="I413" s="103"/>
      <c r="J413" s="28"/>
      <c r="K413" s="27"/>
      <c r="L413" s="27"/>
      <c r="M413" s="27"/>
      <c r="N413" s="27"/>
      <c r="O413" s="27"/>
      <c r="P413" s="27"/>
      <c r="Q413" s="103"/>
      <c r="R413" s="27"/>
      <c r="S413" s="27"/>
      <c r="T413" s="27"/>
      <c r="U413" s="27"/>
      <c r="V413" s="27"/>
      <c r="W413" s="27"/>
      <c r="X413" s="27"/>
      <c r="Y413" s="103"/>
      <c r="Z413" s="27"/>
      <c r="AA413" s="27"/>
      <c r="AB413" s="27"/>
      <c r="AC413" s="27"/>
      <c r="AD413" s="27"/>
      <c r="AE413" s="27"/>
      <c r="AF413" s="27"/>
      <c r="AG413" s="103"/>
      <c r="AH413" s="27"/>
      <c r="AI413" s="27"/>
      <c r="AJ413" s="27"/>
      <c r="AK413" s="27"/>
      <c r="AL413" s="27"/>
      <c r="AM413" s="27"/>
      <c r="AN413" s="27"/>
      <c r="AO413" s="103"/>
      <c r="AP413" s="27"/>
      <c r="AQ413" s="27"/>
      <c r="AR413" s="27"/>
      <c r="AS413" s="27"/>
      <c r="AT413" s="27"/>
      <c r="AU413" s="27"/>
      <c r="AV413" s="27"/>
      <c r="AW413" s="103"/>
    </row>
    <row r="414" spans="1:49" ht="14.25" x14ac:dyDescent="0.2">
      <c r="A414" s="40" t="str">
        <f>StudentInfo[[#This Row],[Student Full Name]]</f>
        <v xml:space="preserve"> </v>
      </c>
      <c r="B414" s="27"/>
      <c r="C414" s="27"/>
      <c r="D414" s="27"/>
      <c r="E414" s="27"/>
      <c r="F414" s="27"/>
      <c r="G414" s="27"/>
      <c r="H414" s="101"/>
      <c r="I414" s="103"/>
      <c r="J414" s="28"/>
      <c r="K414" s="27"/>
      <c r="L414" s="27"/>
      <c r="M414" s="27"/>
      <c r="N414" s="27"/>
      <c r="O414" s="27"/>
      <c r="P414" s="27"/>
      <c r="Q414" s="103"/>
      <c r="R414" s="27"/>
      <c r="S414" s="27"/>
      <c r="T414" s="27"/>
      <c r="U414" s="27"/>
      <c r="V414" s="27"/>
      <c r="W414" s="27"/>
      <c r="X414" s="27"/>
      <c r="Y414" s="103"/>
      <c r="Z414" s="27"/>
      <c r="AA414" s="27"/>
      <c r="AB414" s="27"/>
      <c r="AC414" s="27"/>
      <c r="AD414" s="27"/>
      <c r="AE414" s="27"/>
      <c r="AF414" s="27"/>
      <c r="AG414" s="103"/>
      <c r="AH414" s="27"/>
      <c r="AI414" s="27"/>
      <c r="AJ414" s="27"/>
      <c r="AK414" s="27"/>
      <c r="AL414" s="27"/>
      <c r="AM414" s="27"/>
      <c r="AN414" s="27"/>
      <c r="AO414" s="103"/>
      <c r="AP414" s="27"/>
      <c r="AQ414" s="27"/>
      <c r="AR414" s="27"/>
      <c r="AS414" s="27"/>
      <c r="AT414" s="27"/>
      <c r="AU414" s="27"/>
      <c r="AV414" s="27"/>
      <c r="AW414" s="103"/>
    </row>
    <row r="415" spans="1:49" ht="14.25" x14ac:dyDescent="0.2">
      <c r="A415" s="40" t="str">
        <f>StudentInfo[[#This Row],[Student Full Name]]</f>
        <v xml:space="preserve"> </v>
      </c>
      <c r="B415" s="27"/>
      <c r="C415" s="27"/>
      <c r="D415" s="27"/>
      <c r="E415" s="27"/>
      <c r="F415" s="27"/>
      <c r="G415" s="27"/>
      <c r="H415" s="101"/>
      <c r="I415" s="103"/>
      <c r="J415" s="28"/>
      <c r="K415" s="27"/>
      <c r="L415" s="27"/>
      <c r="M415" s="27"/>
      <c r="N415" s="27"/>
      <c r="O415" s="27"/>
      <c r="P415" s="27"/>
      <c r="Q415" s="103"/>
      <c r="R415" s="27"/>
      <c r="S415" s="27"/>
      <c r="T415" s="27"/>
      <c r="U415" s="27"/>
      <c r="V415" s="27"/>
      <c r="W415" s="27"/>
      <c r="X415" s="27"/>
      <c r="Y415" s="103"/>
      <c r="Z415" s="27"/>
      <c r="AA415" s="27"/>
      <c r="AB415" s="27"/>
      <c r="AC415" s="27"/>
      <c r="AD415" s="27"/>
      <c r="AE415" s="27"/>
      <c r="AF415" s="27"/>
      <c r="AG415" s="103"/>
      <c r="AH415" s="27"/>
      <c r="AI415" s="27"/>
      <c r="AJ415" s="27"/>
      <c r="AK415" s="27"/>
      <c r="AL415" s="27"/>
      <c r="AM415" s="27"/>
      <c r="AN415" s="27"/>
      <c r="AO415" s="103"/>
      <c r="AP415" s="27"/>
      <c r="AQ415" s="27"/>
      <c r="AR415" s="27"/>
      <c r="AS415" s="27"/>
      <c r="AT415" s="27"/>
      <c r="AU415" s="27"/>
      <c r="AV415" s="27"/>
      <c r="AW415" s="103"/>
    </row>
    <row r="416" spans="1:49" ht="14.25" x14ac:dyDescent="0.2">
      <c r="A416" s="40" t="str">
        <f>StudentInfo[[#This Row],[Student Full Name]]</f>
        <v xml:space="preserve"> </v>
      </c>
      <c r="B416" s="27"/>
      <c r="C416" s="27"/>
      <c r="D416" s="27"/>
      <c r="E416" s="27"/>
      <c r="F416" s="27"/>
      <c r="G416" s="27"/>
      <c r="H416" s="101"/>
      <c r="I416" s="103"/>
      <c r="J416" s="28"/>
      <c r="K416" s="27"/>
      <c r="L416" s="27"/>
      <c r="M416" s="27"/>
      <c r="N416" s="27"/>
      <c r="O416" s="27"/>
      <c r="P416" s="27"/>
      <c r="Q416" s="103"/>
      <c r="R416" s="27"/>
      <c r="S416" s="27"/>
      <c r="T416" s="27"/>
      <c r="U416" s="27"/>
      <c r="V416" s="27"/>
      <c r="W416" s="27"/>
      <c r="X416" s="27"/>
      <c r="Y416" s="103"/>
      <c r="Z416" s="27"/>
      <c r="AA416" s="27"/>
      <c r="AB416" s="27"/>
      <c r="AC416" s="27"/>
      <c r="AD416" s="27"/>
      <c r="AE416" s="27"/>
      <c r="AF416" s="27"/>
      <c r="AG416" s="103"/>
      <c r="AH416" s="27"/>
      <c r="AI416" s="27"/>
      <c r="AJ416" s="27"/>
      <c r="AK416" s="27"/>
      <c r="AL416" s="27"/>
      <c r="AM416" s="27"/>
      <c r="AN416" s="27"/>
      <c r="AO416" s="103"/>
      <c r="AP416" s="27"/>
      <c r="AQ416" s="27"/>
      <c r="AR416" s="27"/>
      <c r="AS416" s="27"/>
      <c r="AT416" s="27"/>
      <c r="AU416" s="27"/>
      <c r="AV416" s="27"/>
      <c r="AW416" s="103"/>
    </row>
    <row r="417" spans="1:49" ht="14.25" x14ac:dyDescent="0.2">
      <c r="A417" s="40" t="str">
        <f>StudentInfo[[#This Row],[Student Full Name]]</f>
        <v xml:space="preserve"> </v>
      </c>
      <c r="B417" s="27"/>
      <c r="C417" s="27"/>
      <c r="D417" s="27"/>
      <c r="E417" s="27"/>
      <c r="F417" s="27"/>
      <c r="G417" s="27"/>
      <c r="H417" s="101"/>
      <c r="I417" s="103"/>
      <c r="J417" s="28"/>
      <c r="K417" s="27"/>
      <c r="L417" s="27"/>
      <c r="M417" s="27"/>
      <c r="N417" s="27"/>
      <c r="O417" s="27"/>
      <c r="P417" s="27"/>
      <c r="Q417" s="103"/>
      <c r="R417" s="27"/>
      <c r="S417" s="27"/>
      <c r="T417" s="27"/>
      <c r="U417" s="27"/>
      <c r="V417" s="27"/>
      <c r="W417" s="27"/>
      <c r="X417" s="27"/>
      <c r="Y417" s="103"/>
      <c r="Z417" s="27"/>
      <c r="AA417" s="27"/>
      <c r="AB417" s="27"/>
      <c r="AC417" s="27"/>
      <c r="AD417" s="27"/>
      <c r="AE417" s="27"/>
      <c r="AF417" s="27"/>
      <c r="AG417" s="103"/>
      <c r="AH417" s="27"/>
      <c r="AI417" s="27"/>
      <c r="AJ417" s="27"/>
      <c r="AK417" s="27"/>
      <c r="AL417" s="27"/>
      <c r="AM417" s="27"/>
      <c r="AN417" s="27"/>
      <c r="AO417" s="103"/>
      <c r="AP417" s="27"/>
      <c r="AQ417" s="27"/>
      <c r="AR417" s="27"/>
      <c r="AS417" s="27"/>
      <c r="AT417" s="27"/>
      <c r="AU417" s="27"/>
      <c r="AV417" s="27"/>
      <c r="AW417" s="103"/>
    </row>
    <row r="418" spans="1:49" ht="14.25" x14ac:dyDescent="0.2">
      <c r="A418" s="40" t="str">
        <f>StudentInfo[[#This Row],[Student Full Name]]</f>
        <v xml:space="preserve"> </v>
      </c>
      <c r="B418" s="27"/>
      <c r="C418" s="27"/>
      <c r="D418" s="27"/>
      <c r="E418" s="27"/>
      <c r="F418" s="27"/>
      <c r="G418" s="27"/>
      <c r="H418" s="101"/>
      <c r="I418" s="103"/>
      <c r="J418" s="28"/>
      <c r="K418" s="27"/>
      <c r="L418" s="27"/>
      <c r="M418" s="27"/>
      <c r="N418" s="27"/>
      <c r="O418" s="27"/>
      <c r="P418" s="27"/>
      <c r="Q418" s="103"/>
      <c r="R418" s="27"/>
      <c r="S418" s="27"/>
      <c r="T418" s="27"/>
      <c r="U418" s="27"/>
      <c r="V418" s="27"/>
      <c r="W418" s="27"/>
      <c r="X418" s="27"/>
      <c r="Y418" s="103"/>
      <c r="Z418" s="27"/>
      <c r="AA418" s="27"/>
      <c r="AB418" s="27"/>
      <c r="AC418" s="27"/>
      <c r="AD418" s="27"/>
      <c r="AE418" s="27"/>
      <c r="AF418" s="27"/>
      <c r="AG418" s="103"/>
      <c r="AH418" s="27"/>
      <c r="AI418" s="27"/>
      <c r="AJ418" s="27"/>
      <c r="AK418" s="27"/>
      <c r="AL418" s="27"/>
      <c r="AM418" s="27"/>
      <c r="AN418" s="27"/>
      <c r="AO418" s="103"/>
      <c r="AP418" s="27"/>
      <c r="AQ418" s="27"/>
      <c r="AR418" s="27"/>
      <c r="AS418" s="27"/>
      <c r="AT418" s="27"/>
      <c r="AU418" s="27"/>
      <c r="AV418" s="27"/>
      <c r="AW418" s="103"/>
    </row>
    <row r="419" spans="1:49" ht="14.25" x14ac:dyDescent="0.2">
      <c r="A419" s="40" t="str">
        <f>StudentInfo[[#This Row],[Student Full Name]]</f>
        <v xml:space="preserve"> </v>
      </c>
      <c r="B419" s="27"/>
      <c r="C419" s="27"/>
      <c r="D419" s="27"/>
      <c r="E419" s="27"/>
      <c r="F419" s="27"/>
      <c r="G419" s="27"/>
      <c r="H419" s="101"/>
      <c r="I419" s="103"/>
      <c r="J419" s="28"/>
      <c r="K419" s="27"/>
      <c r="L419" s="27"/>
      <c r="M419" s="27"/>
      <c r="N419" s="27"/>
      <c r="O419" s="27"/>
      <c r="P419" s="27"/>
      <c r="Q419" s="103"/>
      <c r="R419" s="27"/>
      <c r="S419" s="27"/>
      <c r="T419" s="27"/>
      <c r="U419" s="27"/>
      <c r="V419" s="27"/>
      <c r="W419" s="27"/>
      <c r="X419" s="27"/>
      <c r="Y419" s="103"/>
      <c r="Z419" s="27"/>
      <c r="AA419" s="27"/>
      <c r="AB419" s="27"/>
      <c r="AC419" s="27"/>
      <c r="AD419" s="27"/>
      <c r="AE419" s="27"/>
      <c r="AF419" s="27"/>
      <c r="AG419" s="103"/>
      <c r="AH419" s="27"/>
      <c r="AI419" s="27"/>
      <c r="AJ419" s="27"/>
      <c r="AK419" s="27"/>
      <c r="AL419" s="27"/>
      <c r="AM419" s="27"/>
      <c r="AN419" s="27"/>
      <c r="AO419" s="103"/>
      <c r="AP419" s="27"/>
      <c r="AQ419" s="27"/>
      <c r="AR419" s="27"/>
      <c r="AS419" s="27"/>
      <c r="AT419" s="27"/>
      <c r="AU419" s="27"/>
      <c r="AV419" s="27"/>
      <c r="AW419" s="103"/>
    </row>
    <row r="420" spans="1:49" ht="14.25" x14ac:dyDescent="0.2">
      <c r="A420" s="40" t="str">
        <f>StudentInfo[[#This Row],[Student Full Name]]</f>
        <v xml:space="preserve"> </v>
      </c>
      <c r="B420" s="27"/>
      <c r="C420" s="27"/>
      <c r="D420" s="27"/>
      <c r="E420" s="27"/>
      <c r="F420" s="27"/>
      <c r="G420" s="27"/>
      <c r="H420" s="101"/>
      <c r="I420" s="103"/>
      <c r="J420" s="28"/>
      <c r="K420" s="27"/>
      <c r="L420" s="27"/>
      <c r="M420" s="27"/>
      <c r="N420" s="27"/>
      <c r="O420" s="27"/>
      <c r="P420" s="27"/>
      <c r="Q420" s="103"/>
      <c r="R420" s="27"/>
      <c r="S420" s="27"/>
      <c r="T420" s="27"/>
      <c r="U420" s="27"/>
      <c r="V420" s="27"/>
      <c r="W420" s="27"/>
      <c r="X420" s="27"/>
      <c r="Y420" s="103"/>
      <c r="Z420" s="27"/>
      <c r="AA420" s="27"/>
      <c r="AB420" s="27"/>
      <c r="AC420" s="27"/>
      <c r="AD420" s="27"/>
      <c r="AE420" s="27"/>
      <c r="AF420" s="27"/>
      <c r="AG420" s="103"/>
      <c r="AH420" s="27"/>
      <c r="AI420" s="27"/>
      <c r="AJ420" s="27"/>
      <c r="AK420" s="27"/>
      <c r="AL420" s="27"/>
      <c r="AM420" s="27"/>
      <c r="AN420" s="27"/>
      <c r="AO420" s="103"/>
      <c r="AP420" s="27"/>
      <c r="AQ420" s="27"/>
      <c r="AR420" s="27"/>
      <c r="AS420" s="27"/>
      <c r="AT420" s="27"/>
      <c r="AU420" s="27"/>
      <c r="AV420" s="27"/>
      <c r="AW420" s="103"/>
    </row>
    <row r="421" spans="1:49" ht="14.25" x14ac:dyDescent="0.2">
      <c r="A421" s="40" t="str">
        <f>StudentInfo[[#This Row],[Student Full Name]]</f>
        <v xml:space="preserve"> </v>
      </c>
      <c r="B421" s="27"/>
      <c r="C421" s="27"/>
      <c r="D421" s="27"/>
      <c r="E421" s="27"/>
      <c r="F421" s="27"/>
      <c r="G421" s="27"/>
      <c r="H421" s="101"/>
      <c r="I421" s="103"/>
      <c r="J421" s="28"/>
      <c r="K421" s="27"/>
      <c r="L421" s="27"/>
      <c r="M421" s="27"/>
      <c r="N421" s="27"/>
      <c r="O421" s="27"/>
      <c r="P421" s="27"/>
      <c r="Q421" s="103"/>
      <c r="R421" s="27"/>
      <c r="S421" s="27"/>
      <c r="T421" s="27"/>
      <c r="U421" s="27"/>
      <c r="V421" s="27"/>
      <c r="W421" s="27"/>
      <c r="X421" s="27"/>
      <c r="Y421" s="103"/>
      <c r="Z421" s="27"/>
      <c r="AA421" s="27"/>
      <c r="AB421" s="27"/>
      <c r="AC421" s="27"/>
      <c r="AD421" s="27"/>
      <c r="AE421" s="27"/>
      <c r="AF421" s="27"/>
      <c r="AG421" s="103"/>
      <c r="AH421" s="27"/>
      <c r="AI421" s="27"/>
      <c r="AJ421" s="27"/>
      <c r="AK421" s="27"/>
      <c r="AL421" s="27"/>
      <c r="AM421" s="27"/>
      <c r="AN421" s="27"/>
      <c r="AO421" s="103"/>
      <c r="AP421" s="27"/>
      <c r="AQ421" s="27"/>
      <c r="AR421" s="27"/>
      <c r="AS421" s="27"/>
      <c r="AT421" s="27"/>
      <c r="AU421" s="27"/>
      <c r="AV421" s="27"/>
      <c r="AW421" s="103"/>
    </row>
    <row r="422" spans="1:49" ht="14.25" x14ac:dyDescent="0.2">
      <c r="A422" s="40" t="str">
        <f>StudentInfo[[#This Row],[Student Full Name]]</f>
        <v xml:space="preserve"> </v>
      </c>
      <c r="B422" s="27"/>
      <c r="C422" s="27"/>
      <c r="D422" s="27"/>
      <c r="E422" s="27"/>
      <c r="F422" s="27"/>
      <c r="G422" s="27"/>
      <c r="H422" s="101"/>
      <c r="I422" s="103"/>
      <c r="J422" s="28"/>
      <c r="K422" s="27"/>
      <c r="L422" s="27"/>
      <c r="M422" s="27"/>
      <c r="N422" s="27"/>
      <c r="O422" s="27"/>
      <c r="P422" s="27"/>
      <c r="Q422" s="103"/>
      <c r="R422" s="27"/>
      <c r="S422" s="27"/>
      <c r="T422" s="27"/>
      <c r="U422" s="27"/>
      <c r="V422" s="27"/>
      <c r="W422" s="27"/>
      <c r="X422" s="27"/>
      <c r="Y422" s="103"/>
      <c r="Z422" s="27"/>
      <c r="AA422" s="27"/>
      <c r="AB422" s="27"/>
      <c r="AC422" s="27"/>
      <c r="AD422" s="27"/>
      <c r="AE422" s="27"/>
      <c r="AF422" s="27"/>
      <c r="AG422" s="103"/>
      <c r="AH422" s="27"/>
      <c r="AI422" s="27"/>
      <c r="AJ422" s="27"/>
      <c r="AK422" s="27"/>
      <c r="AL422" s="27"/>
      <c r="AM422" s="27"/>
      <c r="AN422" s="27"/>
      <c r="AO422" s="103"/>
      <c r="AP422" s="27"/>
      <c r="AQ422" s="27"/>
      <c r="AR422" s="27"/>
      <c r="AS422" s="27"/>
      <c r="AT422" s="27"/>
      <c r="AU422" s="27"/>
      <c r="AV422" s="27"/>
      <c r="AW422" s="103"/>
    </row>
    <row r="423" spans="1:49" ht="14.25" x14ac:dyDescent="0.2">
      <c r="A423" s="40" t="str">
        <f>StudentInfo[[#This Row],[Student Full Name]]</f>
        <v xml:space="preserve"> </v>
      </c>
      <c r="B423" s="27"/>
      <c r="C423" s="27"/>
      <c r="D423" s="27"/>
      <c r="E423" s="27"/>
      <c r="F423" s="27"/>
      <c r="G423" s="27"/>
      <c r="H423" s="101"/>
      <c r="I423" s="103"/>
      <c r="J423" s="28"/>
      <c r="K423" s="27"/>
      <c r="L423" s="27"/>
      <c r="M423" s="27"/>
      <c r="N423" s="27"/>
      <c r="O423" s="27"/>
      <c r="P423" s="27"/>
      <c r="Q423" s="103"/>
      <c r="R423" s="27"/>
      <c r="S423" s="27"/>
      <c r="T423" s="27"/>
      <c r="U423" s="27"/>
      <c r="V423" s="27"/>
      <c r="W423" s="27"/>
      <c r="X423" s="27"/>
      <c r="Y423" s="103"/>
      <c r="Z423" s="27"/>
      <c r="AA423" s="27"/>
      <c r="AB423" s="27"/>
      <c r="AC423" s="27"/>
      <c r="AD423" s="27"/>
      <c r="AE423" s="27"/>
      <c r="AF423" s="27"/>
      <c r="AG423" s="103"/>
      <c r="AH423" s="27"/>
      <c r="AI423" s="27"/>
      <c r="AJ423" s="27"/>
      <c r="AK423" s="27"/>
      <c r="AL423" s="27"/>
      <c r="AM423" s="27"/>
      <c r="AN423" s="27"/>
      <c r="AO423" s="103"/>
      <c r="AP423" s="27"/>
      <c r="AQ423" s="27"/>
      <c r="AR423" s="27"/>
      <c r="AS423" s="27"/>
      <c r="AT423" s="27"/>
      <c r="AU423" s="27"/>
      <c r="AV423" s="27"/>
      <c r="AW423" s="103"/>
    </row>
    <row r="424" spans="1:49" ht="14.25" x14ac:dyDescent="0.2">
      <c r="A424" s="40" t="str">
        <f>StudentInfo[[#This Row],[Student Full Name]]</f>
        <v xml:space="preserve"> </v>
      </c>
      <c r="B424" s="27"/>
      <c r="C424" s="27"/>
      <c r="D424" s="27"/>
      <c r="E424" s="27"/>
      <c r="F424" s="27"/>
      <c r="G424" s="27"/>
      <c r="H424" s="101"/>
      <c r="I424" s="103"/>
      <c r="J424" s="28"/>
      <c r="K424" s="27"/>
      <c r="L424" s="27"/>
      <c r="M424" s="27"/>
      <c r="N424" s="27"/>
      <c r="O424" s="27"/>
      <c r="P424" s="27"/>
      <c r="Q424" s="103"/>
      <c r="R424" s="27"/>
      <c r="S424" s="27"/>
      <c r="T424" s="27"/>
      <c r="U424" s="27"/>
      <c r="V424" s="27"/>
      <c r="W424" s="27"/>
      <c r="X424" s="27"/>
      <c r="Y424" s="103"/>
      <c r="Z424" s="27"/>
      <c r="AA424" s="27"/>
      <c r="AB424" s="27"/>
      <c r="AC424" s="27"/>
      <c r="AD424" s="27"/>
      <c r="AE424" s="27"/>
      <c r="AF424" s="27"/>
      <c r="AG424" s="103"/>
      <c r="AH424" s="27"/>
      <c r="AI424" s="27"/>
      <c r="AJ424" s="27"/>
      <c r="AK424" s="27"/>
      <c r="AL424" s="27"/>
      <c r="AM424" s="27"/>
      <c r="AN424" s="27"/>
      <c r="AO424" s="103"/>
      <c r="AP424" s="27"/>
      <c r="AQ424" s="27"/>
      <c r="AR424" s="27"/>
      <c r="AS424" s="27"/>
      <c r="AT424" s="27"/>
      <c r="AU424" s="27"/>
      <c r="AV424" s="27"/>
      <c r="AW424" s="103"/>
    </row>
    <row r="425" spans="1:49" ht="14.25" x14ac:dyDescent="0.2">
      <c r="A425" s="40" t="str">
        <f>StudentInfo[[#This Row],[Student Full Name]]</f>
        <v xml:space="preserve"> </v>
      </c>
      <c r="B425" s="27"/>
      <c r="C425" s="27"/>
      <c r="D425" s="27"/>
      <c r="E425" s="27"/>
      <c r="F425" s="27"/>
      <c r="G425" s="27"/>
      <c r="H425" s="101"/>
      <c r="I425" s="103"/>
      <c r="J425" s="28"/>
      <c r="K425" s="27"/>
      <c r="L425" s="27"/>
      <c r="M425" s="27"/>
      <c r="N425" s="27"/>
      <c r="O425" s="27"/>
      <c r="P425" s="27"/>
      <c r="Q425" s="103"/>
      <c r="R425" s="27"/>
      <c r="S425" s="27"/>
      <c r="T425" s="27"/>
      <c r="U425" s="27"/>
      <c r="V425" s="27"/>
      <c r="W425" s="27"/>
      <c r="X425" s="27"/>
      <c r="Y425" s="103"/>
      <c r="Z425" s="27"/>
      <c r="AA425" s="27"/>
      <c r="AB425" s="27"/>
      <c r="AC425" s="27"/>
      <c r="AD425" s="27"/>
      <c r="AE425" s="27"/>
      <c r="AF425" s="27"/>
      <c r="AG425" s="103"/>
      <c r="AH425" s="27"/>
      <c r="AI425" s="27"/>
      <c r="AJ425" s="27"/>
      <c r="AK425" s="27"/>
      <c r="AL425" s="27"/>
      <c r="AM425" s="27"/>
      <c r="AN425" s="27"/>
      <c r="AO425" s="103"/>
      <c r="AP425" s="27"/>
      <c r="AQ425" s="27"/>
      <c r="AR425" s="27"/>
      <c r="AS425" s="27"/>
      <c r="AT425" s="27"/>
      <c r="AU425" s="27"/>
      <c r="AV425" s="27"/>
      <c r="AW425" s="103"/>
    </row>
    <row r="426" spans="1:49" ht="14.25" x14ac:dyDescent="0.2">
      <c r="A426" s="40" t="str">
        <f>StudentInfo[[#This Row],[Student Full Name]]</f>
        <v xml:space="preserve"> </v>
      </c>
      <c r="B426" s="27"/>
      <c r="C426" s="27"/>
      <c r="D426" s="27"/>
      <c r="E426" s="27"/>
      <c r="F426" s="27"/>
      <c r="G426" s="27"/>
      <c r="H426" s="101"/>
      <c r="I426" s="103"/>
      <c r="J426" s="28"/>
      <c r="K426" s="27"/>
      <c r="L426" s="27"/>
      <c r="M426" s="27"/>
      <c r="N426" s="27"/>
      <c r="O426" s="27"/>
      <c r="P426" s="27"/>
      <c r="Q426" s="103"/>
      <c r="R426" s="27"/>
      <c r="S426" s="27"/>
      <c r="T426" s="27"/>
      <c r="U426" s="27"/>
      <c r="V426" s="27"/>
      <c r="W426" s="27"/>
      <c r="X426" s="27"/>
      <c r="Y426" s="103"/>
      <c r="Z426" s="27"/>
      <c r="AA426" s="27"/>
      <c r="AB426" s="27"/>
      <c r="AC426" s="27"/>
      <c r="AD426" s="27"/>
      <c r="AE426" s="27"/>
      <c r="AF426" s="27"/>
      <c r="AG426" s="103"/>
      <c r="AH426" s="27"/>
      <c r="AI426" s="27"/>
      <c r="AJ426" s="27"/>
      <c r="AK426" s="27"/>
      <c r="AL426" s="27"/>
      <c r="AM426" s="27"/>
      <c r="AN426" s="27"/>
      <c r="AO426" s="103"/>
      <c r="AP426" s="27"/>
      <c r="AQ426" s="27"/>
      <c r="AR426" s="27"/>
      <c r="AS426" s="27"/>
      <c r="AT426" s="27"/>
      <c r="AU426" s="27"/>
      <c r="AV426" s="27"/>
      <c r="AW426" s="103"/>
    </row>
    <row r="427" spans="1:49" ht="14.25" x14ac:dyDescent="0.2">
      <c r="A427" s="40" t="str">
        <f>StudentInfo[[#This Row],[Student Full Name]]</f>
        <v xml:space="preserve"> </v>
      </c>
      <c r="B427" s="27"/>
      <c r="C427" s="27"/>
      <c r="D427" s="27"/>
      <c r="E427" s="27"/>
      <c r="F427" s="27"/>
      <c r="G427" s="27"/>
      <c r="H427" s="101"/>
      <c r="I427" s="103"/>
      <c r="J427" s="28"/>
      <c r="K427" s="27"/>
      <c r="L427" s="27"/>
      <c r="M427" s="27"/>
      <c r="N427" s="27"/>
      <c r="O427" s="27"/>
      <c r="P427" s="27"/>
      <c r="Q427" s="103"/>
      <c r="R427" s="27"/>
      <c r="S427" s="27"/>
      <c r="T427" s="27"/>
      <c r="U427" s="27"/>
      <c r="V427" s="27"/>
      <c r="W427" s="27"/>
      <c r="X427" s="27"/>
      <c r="Y427" s="103"/>
      <c r="Z427" s="27"/>
      <c r="AA427" s="27"/>
      <c r="AB427" s="27"/>
      <c r="AC427" s="27"/>
      <c r="AD427" s="27"/>
      <c r="AE427" s="27"/>
      <c r="AF427" s="27"/>
      <c r="AG427" s="103"/>
      <c r="AH427" s="27"/>
      <c r="AI427" s="27"/>
      <c r="AJ427" s="27"/>
      <c r="AK427" s="27"/>
      <c r="AL427" s="27"/>
      <c r="AM427" s="27"/>
      <c r="AN427" s="27"/>
      <c r="AO427" s="103"/>
      <c r="AP427" s="27"/>
      <c r="AQ427" s="27"/>
      <c r="AR427" s="27"/>
      <c r="AS427" s="27"/>
      <c r="AT427" s="27"/>
      <c r="AU427" s="27"/>
      <c r="AV427" s="27"/>
      <c r="AW427" s="103"/>
    </row>
    <row r="428" spans="1:49" ht="14.25" x14ac:dyDescent="0.2">
      <c r="A428" s="40" t="str">
        <f>StudentInfo[[#This Row],[Student Full Name]]</f>
        <v xml:space="preserve"> </v>
      </c>
      <c r="B428" s="27"/>
      <c r="C428" s="27"/>
      <c r="D428" s="27"/>
      <c r="E428" s="27"/>
      <c r="F428" s="27"/>
      <c r="G428" s="27"/>
      <c r="H428" s="101"/>
      <c r="I428" s="103"/>
      <c r="J428" s="28"/>
      <c r="K428" s="27"/>
      <c r="L428" s="27"/>
      <c r="M428" s="27"/>
      <c r="N428" s="27"/>
      <c r="O428" s="27"/>
      <c r="P428" s="27"/>
      <c r="Q428" s="103"/>
      <c r="R428" s="27"/>
      <c r="S428" s="27"/>
      <c r="T428" s="27"/>
      <c r="U428" s="27"/>
      <c r="V428" s="27"/>
      <c r="W428" s="27"/>
      <c r="X428" s="27"/>
      <c r="Y428" s="103"/>
      <c r="Z428" s="27"/>
      <c r="AA428" s="27"/>
      <c r="AB428" s="27"/>
      <c r="AC428" s="27"/>
      <c r="AD428" s="27"/>
      <c r="AE428" s="27"/>
      <c r="AF428" s="27"/>
      <c r="AG428" s="103"/>
      <c r="AH428" s="27"/>
      <c r="AI428" s="27"/>
      <c r="AJ428" s="27"/>
      <c r="AK428" s="27"/>
      <c r="AL428" s="27"/>
      <c r="AM428" s="27"/>
      <c r="AN428" s="27"/>
      <c r="AO428" s="103"/>
      <c r="AP428" s="27"/>
      <c r="AQ428" s="27"/>
      <c r="AR428" s="27"/>
      <c r="AS428" s="27"/>
      <c r="AT428" s="27"/>
      <c r="AU428" s="27"/>
      <c r="AV428" s="27"/>
      <c r="AW428" s="103"/>
    </row>
    <row r="429" spans="1:49" ht="14.25" x14ac:dyDescent="0.2">
      <c r="A429" s="40" t="str">
        <f>StudentInfo[[#This Row],[Student Full Name]]</f>
        <v xml:space="preserve"> </v>
      </c>
      <c r="B429" s="27"/>
      <c r="C429" s="27"/>
      <c r="D429" s="27"/>
      <c r="E429" s="27"/>
      <c r="F429" s="27"/>
      <c r="G429" s="27"/>
      <c r="H429" s="101"/>
      <c r="I429" s="103"/>
      <c r="J429" s="28"/>
      <c r="K429" s="27"/>
      <c r="L429" s="27"/>
      <c r="M429" s="27"/>
      <c r="N429" s="27"/>
      <c r="O429" s="27"/>
      <c r="P429" s="27"/>
      <c r="Q429" s="103"/>
      <c r="R429" s="27"/>
      <c r="S429" s="27"/>
      <c r="T429" s="27"/>
      <c r="U429" s="27"/>
      <c r="V429" s="27"/>
      <c r="W429" s="27"/>
      <c r="X429" s="27"/>
      <c r="Y429" s="103"/>
      <c r="Z429" s="27"/>
      <c r="AA429" s="27"/>
      <c r="AB429" s="27"/>
      <c r="AC429" s="27"/>
      <c r="AD429" s="27"/>
      <c r="AE429" s="27"/>
      <c r="AF429" s="27"/>
      <c r="AG429" s="103"/>
      <c r="AH429" s="27"/>
      <c r="AI429" s="27"/>
      <c r="AJ429" s="27"/>
      <c r="AK429" s="27"/>
      <c r="AL429" s="27"/>
      <c r="AM429" s="27"/>
      <c r="AN429" s="27"/>
      <c r="AO429" s="103"/>
      <c r="AP429" s="27"/>
      <c r="AQ429" s="27"/>
      <c r="AR429" s="27"/>
      <c r="AS429" s="27"/>
      <c r="AT429" s="27"/>
      <c r="AU429" s="27"/>
      <c r="AV429" s="27"/>
      <c r="AW429" s="103"/>
    </row>
    <row r="430" spans="1:49" ht="14.25" x14ac:dyDescent="0.2">
      <c r="A430" s="40" t="str">
        <f>StudentInfo[[#This Row],[Student Full Name]]</f>
        <v xml:space="preserve"> </v>
      </c>
      <c r="B430" s="27"/>
      <c r="C430" s="27"/>
      <c r="D430" s="27"/>
      <c r="E430" s="27"/>
      <c r="F430" s="27"/>
      <c r="G430" s="27"/>
      <c r="H430" s="101"/>
      <c r="I430" s="103"/>
      <c r="J430" s="28"/>
      <c r="K430" s="27"/>
      <c r="L430" s="27"/>
      <c r="M430" s="27"/>
      <c r="N430" s="27"/>
      <c r="O430" s="27"/>
      <c r="P430" s="27"/>
      <c r="Q430" s="103"/>
      <c r="R430" s="27"/>
      <c r="S430" s="27"/>
      <c r="T430" s="27"/>
      <c r="U430" s="27"/>
      <c r="V430" s="27"/>
      <c r="W430" s="27"/>
      <c r="X430" s="27"/>
      <c r="Y430" s="103"/>
      <c r="Z430" s="27"/>
      <c r="AA430" s="27"/>
      <c r="AB430" s="27"/>
      <c r="AC430" s="27"/>
      <c r="AD430" s="27"/>
      <c r="AE430" s="27"/>
      <c r="AF430" s="27"/>
      <c r="AG430" s="103"/>
      <c r="AH430" s="27"/>
      <c r="AI430" s="27"/>
      <c r="AJ430" s="27"/>
      <c r="AK430" s="27"/>
      <c r="AL430" s="27"/>
      <c r="AM430" s="27"/>
      <c r="AN430" s="27"/>
      <c r="AO430" s="103"/>
      <c r="AP430" s="27"/>
      <c r="AQ430" s="27"/>
      <c r="AR430" s="27"/>
      <c r="AS430" s="27"/>
      <c r="AT430" s="27"/>
      <c r="AU430" s="27"/>
      <c r="AV430" s="27"/>
      <c r="AW430" s="103"/>
    </row>
    <row r="431" spans="1:49" ht="14.25" x14ac:dyDescent="0.2">
      <c r="A431" s="40" t="str">
        <f>StudentInfo[[#This Row],[Student Full Name]]</f>
        <v xml:space="preserve"> </v>
      </c>
      <c r="B431" s="27"/>
      <c r="C431" s="27"/>
      <c r="D431" s="27"/>
      <c r="E431" s="27"/>
      <c r="F431" s="27"/>
      <c r="G431" s="27"/>
      <c r="H431" s="101"/>
      <c r="I431" s="103"/>
      <c r="J431" s="28"/>
      <c r="K431" s="27"/>
      <c r="L431" s="27"/>
      <c r="M431" s="27"/>
      <c r="N431" s="27"/>
      <c r="O431" s="27"/>
      <c r="P431" s="27"/>
      <c r="Q431" s="103"/>
      <c r="R431" s="27"/>
      <c r="S431" s="27"/>
      <c r="T431" s="27"/>
      <c r="U431" s="27"/>
      <c r="V431" s="27"/>
      <c r="W431" s="27"/>
      <c r="X431" s="27"/>
      <c r="Y431" s="103"/>
      <c r="Z431" s="27"/>
      <c r="AA431" s="27"/>
      <c r="AB431" s="27"/>
      <c r="AC431" s="27"/>
      <c r="AD431" s="27"/>
      <c r="AE431" s="27"/>
      <c r="AF431" s="27"/>
      <c r="AG431" s="103"/>
      <c r="AH431" s="27"/>
      <c r="AI431" s="27"/>
      <c r="AJ431" s="27"/>
      <c r="AK431" s="27"/>
      <c r="AL431" s="27"/>
      <c r="AM431" s="27"/>
      <c r="AN431" s="27"/>
      <c r="AO431" s="103"/>
      <c r="AP431" s="27"/>
      <c r="AQ431" s="27"/>
      <c r="AR431" s="27"/>
      <c r="AS431" s="27"/>
      <c r="AT431" s="27"/>
      <c r="AU431" s="27"/>
      <c r="AV431" s="27"/>
      <c r="AW431" s="103"/>
    </row>
    <row r="432" spans="1:49" ht="14.25" x14ac:dyDescent="0.2">
      <c r="A432" s="40" t="str">
        <f>StudentInfo[[#This Row],[Student Full Name]]</f>
        <v xml:space="preserve"> </v>
      </c>
      <c r="B432" s="27"/>
      <c r="C432" s="27"/>
      <c r="D432" s="27"/>
      <c r="E432" s="27"/>
      <c r="F432" s="27"/>
      <c r="G432" s="27"/>
      <c r="H432" s="101"/>
      <c r="I432" s="103"/>
      <c r="J432" s="28"/>
      <c r="K432" s="27"/>
      <c r="L432" s="27"/>
      <c r="M432" s="27"/>
      <c r="N432" s="27"/>
      <c r="O432" s="27"/>
      <c r="P432" s="27"/>
      <c r="Q432" s="103"/>
      <c r="R432" s="27"/>
      <c r="S432" s="27"/>
      <c r="T432" s="27"/>
      <c r="U432" s="27"/>
      <c r="V432" s="27"/>
      <c r="W432" s="27"/>
      <c r="X432" s="27"/>
      <c r="Y432" s="103"/>
      <c r="Z432" s="27"/>
      <c r="AA432" s="27"/>
      <c r="AB432" s="27"/>
      <c r="AC432" s="27"/>
      <c r="AD432" s="27"/>
      <c r="AE432" s="27"/>
      <c r="AF432" s="27"/>
      <c r="AG432" s="103"/>
      <c r="AH432" s="27"/>
      <c r="AI432" s="27"/>
      <c r="AJ432" s="27"/>
      <c r="AK432" s="27"/>
      <c r="AL432" s="27"/>
      <c r="AM432" s="27"/>
      <c r="AN432" s="27"/>
      <c r="AO432" s="103"/>
      <c r="AP432" s="27"/>
      <c r="AQ432" s="27"/>
      <c r="AR432" s="27"/>
      <c r="AS432" s="27"/>
      <c r="AT432" s="27"/>
      <c r="AU432" s="27"/>
      <c r="AV432" s="27"/>
      <c r="AW432" s="103"/>
    </row>
    <row r="433" spans="1:49" ht="14.25" x14ac:dyDescent="0.2">
      <c r="A433" s="40" t="str">
        <f>StudentInfo[[#This Row],[Student Full Name]]</f>
        <v xml:space="preserve"> </v>
      </c>
      <c r="B433" s="27"/>
      <c r="C433" s="27"/>
      <c r="D433" s="27"/>
      <c r="E433" s="27"/>
      <c r="F433" s="27"/>
      <c r="G433" s="27"/>
      <c r="H433" s="101"/>
      <c r="I433" s="103"/>
      <c r="J433" s="28"/>
      <c r="K433" s="27"/>
      <c r="L433" s="27"/>
      <c r="M433" s="27"/>
      <c r="N433" s="27"/>
      <c r="O433" s="27"/>
      <c r="P433" s="27"/>
      <c r="Q433" s="103"/>
      <c r="R433" s="27"/>
      <c r="S433" s="27"/>
      <c r="T433" s="27"/>
      <c r="U433" s="27"/>
      <c r="V433" s="27"/>
      <c r="W433" s="27"/>
      <c r="X433" s="27"/>
      <c r="Y433" s="103"/>
      <c r="Z433" s="27"/>
      <c r="AA433" s="27"/>
      <c r="AB433" s="27"/>
      <c r="AC433" s="27"/>
      <c r="AD433" s="27"/>
      <c r="AE433" s="27"/>
      <c r="AF433" s="27"/>
      <c r="AG433" s="103"/>
      <c r="AH433" s="27"/>
      <c r="AI433" s="27"/>
      <c r="AJ433" s="27"/>
      <c r="AK433" s="27"/>
      <c r="AL433" s="27"/>
      <c r="AM433" s="27"/>
      <c r="AN433" s="27"/>
      <c r="AO433" s="103"/>
      <c r="AP433" s="27"/>
      <c r="AQ433" s="27"/>
      <c r="AR433" s="27"/>
      <c r="AS433" s="27"/>
      <c r="AT433" s="27"/>
      <c r="AU433" s="27"/>
      <c r="AV433" s="27"/>
      <c r="AW433" s="103"/>
    </row>
    <row r="434" spans="1:49" ht="14.25" x14ac:dyDescent="0.2">
      <c r="A434" s="40" t="str">
        <f>StudentInfo[[#This Row],[Student Full Name]]</f>
        <v xml:space="preserve"> </v>
      </c>
      <c r="B434" s="27"/>
      <c r="C434" s="27"/>
      <c r="D434" s="27"/>
      <c r="E434" s="27"/>
      <c r="F434" s="27"/>
      <c r="G434" s="27"/>
      <c r="H434" s="101"/>
      <c r="I434" s="103"/>
      <c r="J434" s="28"/>
      <c r="K434" s="27"/>
      <c r="L434" s="27"/>
      <c r="M434" s="27"/>
      <c r="N434" s="27"/>
      <c r="O434" s="27"/>
      <c r="P434" s="27"/>
      <c r="Q434" s="103"/>
      <c r="R434" s="27"/>
      <c r="S434" s="27"/>
      <c r="T434" s="27"/>
      <c r="U434" s="27"/>
      <c r="V434" s="27"/>
      <c r="W434" s="27"/>
      <c r="X434" s="27"/>
      <c r="Y434" s="103"/>
      <c r="Z434" s="27"/>
      <c r="AA434" s="27"/>
      <c r="AB434" s="27"/>
      <c r="AC434" s="27"/>
      <c r="AD434" s="27"/>
      <c r="AE434" s="27"/>
      <c r="AF434" s="27"/>
      <c r="AG434" s="103"/>
      <c r="AH434" s="27"/>
      <c r="AI434" s="27"/>
      <c r="AJ434" s="27"/>
      <c r="AK434" s="27"/>
      <c r="AL434" s="27"/>
      <c r="AM434" s="27"/>
      <c r="AN434" s="27"/>
      <c r="AO434" s="103"/>
      <c r="AP434" s="27"/>
      <c r="AQ434" s="27"/>
      <c r="AR434" s="27"/>
      <c r="AS434" s="27"/>
      <c r="AT434" s="27"/>
      <c r="AU434" s="27"/>
      <c r="AV434" s="27"/>
      <c r="AW434" s="103"/>
    </row>
    <row r="435" spans="1:49" ht="14.25" x14ac:dyDescent="0.2">
      <c r="A435" s="40" t="str">
        <f>StudentInfo[[#This Row],[Student Full Name]]</f>
        <v xml:space="preserve"> </v>
      </c>
      <c r="B435" s="27"/>
      <c r="C435" s="27"/>
      <c r="D435" s="27"/>
      <c r="E435" s="27"/>
      <c r="F435" s="27"/>
      <c r="G435" s="27"/>
      <c r="H435" s="101"/>
      <c r="I435" s="103"/>
      <c r="J435" s="28"/>
      <c r="K435" s="27"/>
      <c r="L435" s="27"/>
      <c r="M435" s="27"/>
      <c r="N435" s="27"/>
      <c r="O435" s="27"/>
      <c r="P435" s="27"/>
      <c r="Q435" s="103"/>
      <c r="R435" s="27"/>
      <c r="S435" s="27"/>
      <c r="T435" s="27"/>
      <c r="U435" s="27"/>
      <c r="V435" s="27"/>
      <c r="W435" s="27"/>
      <c r="X435" s="27"/>
      <c r="Y435" s="103"/>
      <c r="Z435" s="27"/>
      <c r="AA435" s="27"/>
      <c r="AB435" s="27"/>
      <c r="AC435" s="27"/>
      <c r="AD435" s="27"/>
      <c r="AE435" s="27"/>
      <c r="AF435" s="27"/>
      <c r="AG435" s="103"/>
      <c r="AH435" s="27"/>
      <c r="AI435" s="27"/>
      <c r="AJ435" s="27"/>
      <c r="AK435" s="27"/>
      <c r="AL435" s="27"/>
      <c r="AM435" s="27"/>
      <c r="AN435" s="27"/>
      <c r="AO435" s="103"/>
      <c r="AP435" s="27"/>
      <c r="AQ435" s="27"/>
      <c r="AR435" s="27"/>
      <c r="AS435" s="27"/>
      <c r="AT435" s="27"/>
      <c r="AU435" s="27"/>
      <c r="AV435" s="27"/>
      <c r="AW435" s="103"/>
    </row>
    <row r="436" spans="1:49" ht="14.25" x14ac:dyDescent="0.2">
      <c r="A436" s="40" t="str">
        <f>StudentInfo[[#This Row],[Student Full Name]]</f>
        <v xml:space="preserve"> </v>
      </c>
      <c r="B436" s="27"/>
      <c r="C436" s="27"/>
      <c r="D436" s="27"/>
      <c r="E436" s="27"/>
      <c r="F436" s="27"/>
      <c r="G436" s="27"/>
      <c r="H436" s="101"/>
      <c r="I436" s="103"/>
      <c r="J436" s="28"/>
      <c r="K436" s="27"/>
      <c r="L436" s="27"/>
      <c r="M436" s="27"/>
      <c r="N436" s="27"/>
      <c r="O436" s="27"/>
      <c r="P436" s="27"/>
      <c r="Q436" s="103"/>
      <c r="R436" s="27"/>
      <c r="S436" s="27"/>
      <c r="T436" s="27"/>
      <c r="U436" s="27"/>
      <c r="V436" s="27"/>
      <c r="W436" s="27"/>
      <c r="X436" s="27"/>
      <c r="Y436" s="103"/>
      <c r="Z436" s="27"/>
      <c r="AA436" s="27"/>
      <c r="AB436" s="27"/>
      <c r="AC436" s="27"/>
      <c r="AD436" s="27"/>
      <c r="AE436" s="27"/>
      <c r="AF436" s="27"/>
      <c r="AG436" s="103"/>
      <c r="AH436" s="27"/>
      <c r="AI436" s="27"/>
      <c r="AJ436" s="27"/>
      <c r="AK436" s="27"/>
      <c r="AL436" s="27"/>
      <c r="AM436" s="27"/>
      <c r="AN436" s="27"/>
      <c r="AO436" s="103"/>
      <c r="AP436" s="27"/>
      <c r="AQ436" s="27"/>
      <c r="AR436" s="27"/>
      <c r="AS436" s="27"/>
      <c r="AT436" s="27"/>
      <c r="AU436" s="27"/>
      <c r="AV436" s="27"/>
      <c r="AW436" s="103"/>
    </row>
    <row r="437" spans="1:49" ht="14.25" x14ac:dyDescent="0.2">
      <c r="A437" s="40" t="str">
        <f>StudentInfo[[#This Row],[Student Full Name]]</f>
        <v xml:space="preserve"> </v>
      </c>
      <c r="B437" s="27"/>
      <c r="C437" s="27"/>
      <c r="D437" s="27"/>
      <c r="E437" s="27"/>
      <c r="F437" s="27"/>
      <c r="G437" s="27"/>
      <c r="H437" s="101"/>
      <c r="I437" s="103"/>
      <c r="J437" s="28"/>
      <c r="K437" s="27"/>
      <c r="L437" s="27"/>
      <c r="M437" s="27"/>
      <c r="N437" s="27"/>
      <c r="O437" s="27"/>
      <c r="P437" s="27"/>
      <c r="Q437" s="103"/>
      <c r="R437" s="27"/>
      <c r="S437" s="27"/>
      <c r="T437" s="27"/>
      <c r="U437" s="27"/>
      <c r="V437" s="27"/>
      <c r="W437" s="27"/>
      <c r="X437" s="27"/>
      <c r="Y437" s="103"/>
      <c r="Z437" s="27"/>
      <c r="AA437" s="27"/>
      <c r="AB437" s="27"/>
      <c r="AC437" s="27"/>
      <c r="AD437" s="27"/>
      <c r="AE437" s="27"/>
      <c r="AF437" s="27"/>
      <c r="AG437" s="103"/>
      <c r="AH437" s="27"/>
      <c r="AI437" s="27"/>
      <c r="AJ437" s="27"/>
      <c r="AK437" s="27"/>
      <c r="AL437" s="27"/>
      <c r="AM437" s="27"/>
      <c r="AN437" s="27"/>
      <c r="AO437" s="103"/>
      <c r="AP437" s="27"/>
      <c r="AQ437" s="27"/>
      <c r="AR437" s="27"/>
      <c r="AS437" s="27"/>
      <c r="AT437" s="27"/>
      <c r="AU437" s="27"/>
      <c r="AV437" s="27"/>
      <c r="AW437" s="103"/>
    </row>
    <row r="438" spans="1:49" ht="14.25" x14ac:dyDescent="0.2">
      <c r="A438" s="40" t="str">
        <f>StudentInfo[[#This Row],[Student Full Name]]</f>
        <v xml:space="preserve"> </v>
      </c>
      <c r="B438" s="27"/>
      <c r="C438" s="27"/>
      <c r="D438" s="27"/>
      <c r="E438" s="27"/>
      <c r="F438" s="27"/>
      <c r="G438" s="27"/>
      <c r="H438" s="101"/>
      <c r="I438" s="103"/>
      <c r="J438" s="28"/>
      <c r="K438" s="27"/>
      <c r="L438" s="27"/>
      <c r="M438" s="27"/>
      <c r="N438" s="27"/>
      <c r="O438" s="27"/>
      <c r="P438" s="27"/>
      <c r="Q438" s="103"/>
      <c r="R438" s="27"/>
      <c r="S438" s="27"/>
      <c r="T438" s="27"/>
      <c r="U438" s="27"/>
      <c r="V438" s="27"/>
      <c r="W438" s="27"/>
      <c r="X438" s="27"/>
      <c r="Y438" s="103"/>
      <c r="Z438" s="27"/>
      <c r="AA438" s="27"/>
      <c r="AB438" s="27"/>
      <c r="AC438" s="27"/>
      <c r="AD438" s="27"/>
      <c r="AE438" s="27"/>
      <c r="AF438" s="27"/>
      <c r="AG438" s="103"/>
      <c r="AH438" s="27"/>
      <c r="AI438" s="27"/>
      <c r="AJ438" s="27"/>
      <c r="AK438" s="27"/>
      <c r="AL438" s="27"/>
      <c r="AM438" s="27"/>
      <c r="AN438" s="27"/>
      <c r="AO438" s="103"/>
      <c r="AP438" s="27"/>
      <c r="AQ438" s="27"/>
      <c r="AR438" s="27"/>
      <c r="AS438" s="27"/>
      <c r="AT438" s="27"/>
      <c r="AU438" s="27"/>
      <c r="AV438" s="27"/>
      <c r="AW438" s="103"/>
    </row>
    <row r="439" spans="1:49" ht="14.25" x14ac:dyDescent="0.2">
      <c r="A439" s="40" t="str">
        <f>StudentInfo[[#This Row],[Student Full Name]]</f>
        <v xml:space="preserve"> </v>
      </c>
      <c r="B439" s="27"/>
      <c r="C439" s="27"/>
      <c r="D439" s="27"/>
      <c r="E439" s="27"/>
      <c r="F439" s="27"/>
      <c r="G439" s="27"/>
      <c r="H439" s="101"/>
      <c r="I439" s="103"/>
      <c r="J439" s="28"/>
      <c r="K439" s="27"/>
      <c r="L439" s="27"/>
      <c r="M439" s="27"/>
      <c r="N439" s="27"/>
      <c r="O439" s="27"/>
      <c r="P439" s="27"/>
      <c r="Q439" s="103"/>
      <c r="R439" s="27"/>
      <c r="S439" s="27"/>
      <c r="T439" s="27"/>
      <c r="U439" s="27"/>
      <c r="V439" s="27"/>
      <c r="W439" s="27"/>
      <c r="X439" s="27"/>
      <c r="Y439" s="103"/>
      <c r="Z439" s="27"/>
      <c r="AA439" s="27"/>
      <c r="AB439" s="27"/>
      <c r="AC439" s="27"/>
      <c r="AD439" s="27"/>
      <c r="AE439" s="27"/>
      <c r="AF439" s="27"/>
      <c r="AG439" s="103"/>
      <c r="AH439" s="27"/>
      <c r="AI439" s="27"/>
      <c r="AJ439" s="27"/>
      <c r="AK439" s="27"/>
      <c r="AL439" s="27"/>
      <c r="AM439" s="27"/>
      <c r="AN439" s="27"/>
      <c r="AO439" s="103"/>
      <c r="AP439" s="27"/>
      <c r="AQ439" s="27"/>
      <c r="AR439" s="27"/>
      <c r="AS439" s="27"/>
      <c r="AT439" s="27"/>
      <c r="AU439" s="27"/>
      <c r="AV439" s="27"/>
      <c r="AW439" s="103"/>
    </row>
    <row r="440" spans="1:49" ht="14.25" x14ac:dyDescent="0.2">
      <c r="A440" s="40" t="str">
        <f>StudentInfo[[#This Row],[Student Full Name]]</f>
        <v xml:space="preserve"> </v>
      </c>
      <c r="B440" s="27"/>
      <c r="C440" s="27"/>
      <c r="D440" s="27"/>
      <c r="E440" s="27"/>
      <c r="F440" s="27"/>
      <c r="G440" s="27"/>
      <c r="H440" s="101"/>
      <c r="I440" s="103"/>
      <c r="J440" s="28"/>
      <c r="K440" s="27"/>
      <c r="L440" s="27"/>
      <c r="M440" s="27"/>
      <c r="N440" s="27"/>
      <c r="O440" s="27"/>
      <c r="P440" s="27"/>
      <c r="Q440" s="103"/>
      <c r="R440" s="27"/>
      <c r="S440" s="27"/>
      <c r="T440" s="27"/>
      <c r="U440" s="27"/>
      <c r="V440" s="27"/>
      <c r="W440" s="27"/>
      <c r="X440" s="27"/>
      <c r="Y440" s="103"/>
      <c r="Z440" s="27"/>
      <c r="AA440" s="27"/>
      <c r="AB440" s="27"/>
      <c r="AC440" s="27"/>
      <c r="AD440" s="27"/>
      <c r="AE440" s="27"/>
      <c r="AF440" s="27"/>
      <c r="AG440" s="103"/>
      <c r="AH440" s="27"/>
      <c r="AI440" s="27"/>
      <c r="AJ440" s="27"/>
      <c r="AK440" s="27"/>
      <c r="AL440" s="27"/>
      <c r="AM440" s="27"/>
      <c r="AN440" s="27"/>
      <c r="AO440" s="103"/>
      <c r="AP440" s="27"/>
      <c r="AQ440" s="27"/>
      <c r="AR440" s="27"/>
      <c r="AS440" s="27"/>
      <c r="AT440" s="27"/>
      <c r="AU440" s="27"/>
      <c r="AV440" s="27"/>
      <c r="AW440" s="103"/>
    </row>
    <row r="441" spans="1:49" ht="14.25" x14ac:dyDescent="0.2">
      <c r="A441" s="40" t="str">
        <f>StudentInfo[[#This Row],[Student Full Name]]</f>
        <v xml:space="preserve"> </v>
      </c>
      <c r="B441" s="27"/>
      <c r="C441" s="27"/>
      <c r="D441" s="27"/>
      <c r="E441" s="27"/>
      <c r="F441" s="27"/>
      <c r="G441" s="27"/>
      <c r="H441" s="101"/>
      <c r="I441" s="103"/>
      <c r="J441" s="28"/>
      <c r="K441" s="27"/>
      <c r="L441" s="27"/>
      <c r="M441" s="27"/>
      <c r="N441" s="27"/>
      <c r="O441" s="27"/>
      <c r="P441" s="27"/>
      <c r="Q441" s="103"/>
      <c r="R441" s="27"/>
      <c r="S441" s="27"/>
      <c r="T441" s="27"/>
      <c r="U441" s="27"/>
      <c r="V441" s="27"/>
      <c r="W441" s="27"/>
      <c r="X441" s="27"/>
      <c r="Y441" s="103"/>
      <c r="Z441" s="27"/>
      <c r="AA441" s="27"/>
      <c r="AB441" s="27"/>
      <c r="AC441" s="27"/>
      <c r="AD441" s="27"/>
      <c r="AE441" s="27"/>
      <c r="AF441" s="27"/>
      <c r="AG441" s="103"/>
      <c r="AH441" s="27"/>
      <c r="AI441" s="27"/>
      <c r="AJ441" s="27"/>
      <c r="AK441" s="27"/>
      <c r="AL441" s="27"/>
      <c r="AM441" s="27"/>
      <c r="AN441" s="27"/>
      <c r="AO441" s="103"/>
      <c r="AP441" s="27"/>
      <c r="AQ441" s="27"/>
      <c r="AR441" s="27"/>
      <c r="AS441" s="27"/>
      <c r="AT441" s="27"/>
      <c r="AU441" s="27"/>
      <c r="AV441" s="27"/>
      <c r="AW441" s="103"/>
    </row>
    <row r="442" spans="1:49" ht="14.25" x14ac:dyDescent="0.2">
      <c r="A442" s="40" t="str">
        <f>StudentInfo[[#This Row],[Student Full Name]]</f>
        <v xml:space="preserve"> </v>
      </c>
      <c r="B442" s="27"/>
      <c r="C442" s="27"/>
      <c r="D442" s="27"/>
      <c r="E442" s="27"/>
      <c r="F442" s="27"/>
      <c r="G442" s="27"/>
      <c r="H442" s="101"/>
      <c r="I442" s="103"/>
      <c r="J442" s="28"/>
      <c r="K442" s="27"/>
      <c r="L442" s="27"/>
      <c r="M442" s="27"/>
      <c r="N442" s="27"/>
      <c r="O442" s="27"/>
      <c r="P442" s="27"/>
      <c r="Q442" s="103"/>
      <c r="R442" s="27"/>
      <c r="S442" s="27"/>
      <c r="T442" s="27"/>
      <c r="U442" s="27"/>
      <c r="V442" s="27"/>
      <c r="W442" s="27"/>
      <c r="X442" s="27"/>
      <c r="Y442" s="103"/>
      <c r="Z442" s="27"/>
      <c r="AA442" s="27"/>
      <c r="AB442" s="27"/>
      <c r="AC442" s="27"/>
      <c r="AD442" s="27"/>
      <c r="AE442" s="27"/>
      <c r="AF442" s="27"/>
      <c r="AG442" s="103"/>
      <c r="AH442" s="27"/>
      <c r="AI442" s="27"/>
      <c r="AJ442" s="27"/>
      <c r="AK442" s="27"/>
      <c r="AL442" s="27"/>
      <c r="AM442" s="27"/>
      <c r="AN442" s="27"/>
      <c r="AO442" s="103"/>
      <c r="AP442" s="27"/>
      <c r="AQ442" s="27"/>
      <c r="AR442" s="27"/>
      <c r="AS442" s="27"/>
      <c r="AT442" s="27"/>
      <c r="AU442" s="27"/>
      <c r="AV442" s="27"/>
      <c r="AW442" s="103"/>
    </row>
    <row r="443" spans="1:49" ht="14.25" x14ac:dyDescent="0.2">
      <c r="A443" s="40" t="str">
        <f>StudentInfo[[#This Row],[Student Full Name]]</f>
        <v xml:space="preserve"> </v>
      </c>
      <c r="B443" s="27"/>
      <c r="C443" s="27"/>
      <c r="D443" s="27"/>
      <c r="E443" s="27"/>
      <c r="F443" s="27"/>
      <c r="G443" s="27"/>
      <c r="H443" s="101"/>
      <c r="I443" s="103"/>
      <c r="J443" s="28"/>
      <c r="K443" s="27"/>
      <c r="L443" s="27"/>
      <c r="M443" s="27"/>
      <c r="N443" s="27"/>
      <c r="O443" s="27"/>
      <c r="P443" s="27"/>
      <c r="Q443" s="103"/>
      <c r="R443" s="27"/>
      <c r="S443" s="27"/>
      <c r="T443" s="27"/>
      <c r="U443" s="27"/>
      <c r="V443" s="27"/>
      <c r="W443" s="27"/>
      <c r="X443" s="27"/>
      <c r="Y443" s="103"/>
      <c r="Z443" s="27"/>
      <c r="AA443" s="27"/>
      <c r="AB443" s="27"/>
      <c r="AC443" s="27"/>
      <c r="AD443" s="27"/>
      <c r="AE443" s="27"/>
      <c r="AF443" s="27"/>
      <c r="AG443" s="103"/>
      <c r="AH443" s="27"/>
      <c r="AI443" s="27"/>
      <c r="AJ443" s="27"/>
      <c r="AK443" s="27"/>
      <c r="AL443" s="27"/>
      <c r="AM443" s="27"/>
      <c r="AN443" s="27"/>
      <c r="AO443" s="103"/>
      <c r="AP443" s="27"/>
      <c r="AQ443" s="27"/>
      <c r="AR443" s="27"/>
      <c r="AS443" s="27"/>
      <c r="AT443" s="27"/>
      <c r="AU443" s="27"/>
      <c r="AV443" s="27"/>
      <c r="AW443" s="103"/>
    </row>
    <row r="444" spans="1:49" ht="14.25" x14ac:dyDescent="0.2">
      <c r="A444" s="40" t="str">
        <f>StudentInfo[[#This Row],[Student Full Name]]</f>
        <v xml:space="preserve"> </v>
      </c>
      <c r="B444" s="27"/>
      <c r="C444" s="27"/>
      <c r="D444" s="27"/>
      <c r="E444" s="27"/>
      <c r="F444" s="27"/>
      <c r="G444" s="27"/>
      <c r="H444" s="101"/>
      <c r="I444" s="103"/>
      <c r="J444" s="28"/>
      <c r="K444" s="27"/>
      <c r="L444" s="27"/>
      <c r="M444" s="27"/>
      <c r="N444" s="27"/>
      <c r="O444" s="27"/>
      <c r="P444" s="27"/>
      <c r="Q444" s="103"/>
      <c r="R444" s="27"/>
      <c r="S444" s="27"/>
      <c r="T444" s="27"/>
      <c r="U444" s="27"/>
      <c r="V444" s="27"/>
      <c r="W444" s="27"/>
      <c r="X444" s="27"/>
      <c r="Y444" s="103"/>
      <c r="Z444" s="27"/>
      <c r="AA444" s="27"/>
      <c r="AB444" s="27"/>
      <c r="AC444" s="27"/>
      <c r="AD444" s="27"/>
      <c r="AE444" s="27"/>
      <c r="AF444" s="27"/>
      <c r="AG444" s="103"/>
      <c r="AH444" s="27"/>
      <c r="AI444" s="27"/>
      <c r="AJ444" s="27"/>
      <c r="AK444" s="27"/>
      <c r="AL444" s="27"/>
      <c r="AM444" s="27"/>
      <c r="AN444" s="27"/>
      <c r="AO444" s="103"/>
      <c r="AP444" s="27"/>
      <c r="AQ444" s="27"/>
      <c r="AR444" s="27"/>
      <c r="AS444" s="27"/>
      <c r="AT444" s="27"/>
      <c r="AU444" s="27"/>
      <c r="AV444" s="27"/>
      <c r="AW444" s="103"/>
    </row>
    <row r="445" spans="1:49" ht="14.25" x14ac:dyDescent="0.2">
      <c r="A445" s="40" t="str">
        <f>StudentInfo[[#This Row],[Student Full Name]]</f>
        <v xml:space="preserve"> </v>
      </c>
      <c r="B445" s="27"/>
      <c r="C445" s="27"/>
      <c r="D445" s="27"/>
      <c r="E445" s="27"/>
      <c r="F445" s="27"/>
      <c r="G445" s="27"/>
      <c r="H445" s="101"/>
      <c r="I445" s="103"/>
      <c r="J445" s="28"/>
      <c r="K445" s="27"/>
      <c r="L445" s="27"/>
      <c r="M445" s="27"/>
      <c r="N445" s="27"/>
      <c r="O445" s="27"/>
      <c r="P445" s="27"/>
      <c r="Q445" s="103"/>
      <c r="R445" s="27"/>
      <c r="S445" s="27"/>
      <c r="T445" s="27"/>
      <c r="U445" s="27"/>
      <c r="V445" s="27"/>
      <c r="W445" s="27"/>
      <c r="X445" s="27"/>
      <c r="Y445" s="103"/>
      <c r="Z445" s="27"/>
      <c r="AA445" s="27"/>
      <c r="AB445" s="27"/>
      <c r="AC445" s="27"/>
      <c r="AD445" s="27"/>
      <c r="AE445" s="27"/>
      <c r="AF445" s="27"/>
      <c r="AG445" s="103"/>
      <c r="AH445" s="27"/>
      <c r="AI445" s="27"/>
      <c r="AJ445" s="27"/>
      <c r="AK445" s="27"/>
      <c r="AL445" s="27"/>
      <c r="AM445" s="27"/>
      <c r="AN445" s="27"/>
      <c r="AO445" s="103"/>
      <c r="AP445" s="27"/>
      <c r="AQ445" s="27"/>
      <c r="AR445" s="27"/>
      <c r="AS445" s="27"/>
      <c r="AT445" s="27"/>
      <c r="AU445" s="27"/>
      <c r="AV445" s="27"/>
      <c r="AW445" s="103"/>
    </row>
    <row r="446" spans="1:49" ht="14.25" x14ac:dyDescent="0.2">
      <c r="A446" s="40" t="str">
        <f>StudentInfo[[#This Row],[Student Full Name]]</f>
        <v xml:space="preserve"> </v>
      </c>
      <c r="B446" s="27"/>
      <c r="C446" s="27"/>
      <c r="D446" s="27"/>
      <c r="E446" s="27"/>
      <c r="F446" s="27"/>
      <c r="G446" s="27"/>
      <c r="H446" s="101"/>
      <c r="I446" s="103"/>
      <c r="J446" s="28"/>
      <c r="K446" s="27"/>
      <c r="L446" s="27"/>
      <c r="M446" s="27"/>
      <c r="N446" s="27"/>
      <c r="O446" s="27"/>
      <c r="P446" s="27"/>
      <c r="Q446" s="103"/>
      <c r="R446" s="27"/>
      <c r="S446" s="27"/>
      <c r="T446" s="27"/>
      <c r="U446" s="27"/>
      <c r="V446" s="27"/>
      <c r="W446" s="27"/>
      <c r="X446" s="27"/>
      <c r="Y446" s="103"/>
      <c r="Z446" s="27"/>
      <c r="AA446" s="27"/>
      <c r="AB446" s="27"/>
      <c r="AC446" s="27"/>
      <c r="AD446" s="27"/>
      <c r="AE446" s="27"/>
      <c r="AF446" s="27"/>
      <c r="AG446" s="103"/>
      <c r="AH446" s="27"/>
      <c r="AI446" s="27"/>
      <c r="AJ446" s="27"/>
      <c r="AK446" s="27"/>
      <c r="AL446" s="27"/>
      <c r="AM446" s="27"/>
      <c r="AN446" s="27"/>
      <c r="AO446" s="103"/>
      <c r="AP446" s="27"/>
      <c r="AQ446" s="27"/>
      <c r="AR446" s="27"/>
      <c r="AS446" s="27"/>
      <c r="AT446" s="27"/>
      <c r="AU446" s="27"/>
      <c r="AV446" s="27"/>
      <c r="AW446" s="103"/>
    </row>
    <row r="447" spans="1:49" ht="14.25" x14ac:dyDescent="0.2">
      <c r="A447" s="40" t="str">
        <f>StudentInfo[[#This Row],[Student Full Name]]</f>
        <v xml:space="preserve"> </v>
      </c>
      <c r="B447" s="27"/>
      <c r="C447" s="27"/>
      <c r="D447" s="27"/>
      <c r="E447" s="27"/>
      <c r="F447" s="27"/>
      <c r="G447" s="27"/>
      <c r="H447" s="101"/>
      <c r="I447" s="103"/>
      <c r="J447" s="28"/>
      <c r="K447" s="27"/>
      <c r="L447" s="27"/>
      <c r="M447" s="27"/>
      <c r="N447" s="27"/>
      <c r="O447" s="27"/>
      <c r="P447" s="27"/>
      <c r="Q447" s="103"/>
      <c r="R447" s="27"/>
      <c r="S447" s="27"/>
      <c r="T447" s="27"/>
      <c r="U447" s="27"/>
      <c r="V447" s="27"/>
      <c r="W447" s="27"/>
      <c r="X447" s="27"/>
      <c r="Y447" s="103"/>
      <c r="Z447" s="27"/>
      <c r="AA447" s="27"/>
      <c r="AB447" s="27"/>
      <c r="AC447" s="27"/>
      <c r="AD447" s="27"/>
      <c r="AE447" s="27"/>
      <c r="AF447" s="27"/>
      <c r="AG447" s="103"/>
      <c r="AH447" s="27"/>
      <c r="AI447" s="27"/>
      <c r="AJ447" s="27"/>
      <c r="AK447" s="27"/>
      <c r="AL447" s="27"/>
      <c r="AM447" s="27"/>
      <c r="AN447" s="27"/>
      <c r="AO447" s="103"/>
      <c r="AP447" s="27"/>
      <c r="AQ447" s="27"/>
      <c r="AR447" s="27"/>
      <c r="AS447" s="27"/>
      <c r="AT447" s="27"/>
      <c r="AU447" s="27"/>
      <c r="AV447" s="27"/>
      <c r="AW447" s="103"/>
    </row>
    <row r="448" spans="1:49" ht="14.25" x14ac:dyDescent="0.2">
      <c r="A448" s="40" t="str">
        <f>StudentInfo[[#This Row],[Student Full Name]]</f>
        <v xml:space="preserve"> </v>
      </c>
      <c r="B448" s="27"/>
      <c r="C448" s="27"/>
      <c r="D448" s="27"/>
      <c r="E448" s="27"/>
      <c r="F448" s="27"/>
      <c r="G448" s="27"/>
      <c r="H448" s="101"/>
      <c r="I448" s="103"/>
      <c r="J448" s="28"/>
      <c r="K448" s="27"/>
      <c r="L448" s="27"/>
      <c r="M448" s="27"/>
      <c r="N448" s="27"/>
      <c r="O448" s="27"/>
      <c r="P448" s="27"/>
      <c r="Q448" s="103"/>
      <c r="R448" s="27"/>
      <c r="S448" s="27"/>
      <c r="T448" s="27"/>
      <c r="U448" s="27"/>
      <c r="V448" s="27"/>
      <c r="W448" s="27"/>
      <c r="X448" s="27"/>
      <c r="Y448" s="103"/>
      <c r="Z448" s="27"/>
      <c r="AA448" s="27"/>
      <c r="AB448" s="27"/>
      <c r="AC448" s="27"/>
      <c r="AD448" s="27"/>
      <c r="AE448" s="27"/>
      <c r="AF448" s="27"/>
      <c r="AG448" s="103"/>
      <c r="AH448" s="27"/>
      <c r="AI448" s="27"/>
      <c r="AJ448" s="27"/>
      <c r="AK448" s="27"/>
      <c r="AL448" s="27"/>
      <c r="AM448" s="27"/>
      <c r="AN448" s="27"/>
      <c r="AO448" s="103"/>
      <c r="AP448" s="27"/>
      <c r="AQ448" s="27"/>
      <c r="AR448" s="27"/>
      <c r="AS448" s="27"/>
      <c r="AT448" s="27"/>
      <c r="AU448" s="27"/>
      <c r="AV448" s="27"/>
      <c r="AW448" s="103"/>
    </row>
    <row r="449" spans="1:49" ht="14.25" x14ac:dyDescent="0.2">
      <c r="A449" s="40" t="str">
        <f>StudentInfo[[#This Row],[Student Full Name]]</f>
        <v xml:space="preserve"> </v>
      </c>
      <c r="B449" s="27"/>
      <c r="C449" s="27"/>
      <c r="D449" s="27"/>
      <c r="E449" s="27"/>
      <c r="F449" s="27"/>
      <c r="G449" s="27"/>
      <c r="H449" s="101"/>
      <c r="I449" s="103"/>
      <c r="J449" s="28"/>
      <c r="K449" s="27"/>
      <c r="L449" s="27"/>
      <c r="M449" s="27"/>
      <c r="N449" s="27"/>
      <c r="O449" s="27"/>
      <c r="P449" s="27"/>
      <c r="Q449" s="103"/>
      <c r="R449" s="27"/>
      <c r="S449" s="27"/>
      <c r="T449" s="27"/>
      <c r="U449" s="27"/>
      <c r="V449" s="27"/>
      <c r="W449" s="27"/>
      <c r="X449" s="27"/>
      <c r="Y449" s="103"/>
      <c r="Z449" s="27"/>
      <c r="AA449" s="27"/>
      <c r="AB449" s="27"/>
      <c r="AC449" s="27"/>
      <c r="AD449" s="27"/>
      <c r="AE449" s="27"/>
      <c r="AF449" s="27"/>
      <c r="AG449" s="103"/>
      <c r="AH449" s="27"/>
      <c r="AI449" s="27"/>
      <c r="AJ449" s="27"/>
      <c r="AK449" s="27"/>
      <c r="AL449" s="27"/>
      <c r="AM449" s="27"/>
      <c r="AN449" s="27"/>
      <c r="AO449" s="103"/>
      <c r="AP449" s="27"/>
      <c r="AQ449" s="27"/>
      <c r="AR449" s="27"/>
      <c r="AS449" s="27"/>
      <c r="AT449" s="27"/>
      <c r="AU449" s="27"/>
      <c r="AV449" s="27"/>
      <c r="AW449" s="103"/>
    </row>
    <row r="450" spans="1:49" ht="14.25" x14ac:dyDescent="0.2">
      <c r="A450" s="40" t="str">
        <f>StudentInfo[[#This Row],[Student Full Name]]</f>
        <v xml:space="preserve"> </v>
      </c>
      <c r="B450" s="27"/>
      <c r="C450" s="27"/>
      <c r="D450" s="27"/>
      <c r="E450" s="27"/>
      <c r="F450" s="27"/>
      <c r="G450" s="27"/>
      <c r="H450" s="101"/>
      <c r="I450" s="103"/>
      <c r="J450" s="28"/>
      <c r="K450" s="27"/>
      <c r="L450" s="27"/>
      <c r="M450" s="27"/>
      <c r="N450" s="27"/>
      <c r="O450" s="27"/>
      <c r="P450" s="27"/>
      <c r="Q450" s="103"/>
      <c r="R450" s="27"/>
      <c r="S450" s="27"/>
      <c r="T450" s="27"/>
      <c r="U450" s="27"/>
      <c r="V450" s="27"/>
      <c r="W450" s="27"/>
      <c r="X450" s="27"/>
      <c r="Y450" s="103"/>
      <c r="Z450" s="27"/>
      <c r="AA450" s="27"/>
      <c r="AB450" s="27"/>
      <c r="AC450" s="27"/>
      <c r="AD450" s="27"/>
      <c r="AE450" s="27"/>
      <c r="AF450" s="27"/>
      <c r="AG450" s="103"/>
      <c r="AH450" s="27"/>
      <c r="AI450" s="27"/>
      <c r="AJ450" s="27"/>
      <c r="AK450" s="27"/>
      <c r="AL450" s="27"/>
      <c r="AM450" s="27"/>
      <c r="AN450" s="27"/>
      <c r="AO450" s="103"/>
      <c r="AP450" s="27"/>
      <c r="AQ450" s="27"/>
      <c r="AR450" s="27"/>
      <c r="AS450" s="27"/>
      <c r="AT450" s="27"/>
      <c r="AU450" s="27"/>
      <c r="AV450" s="27"/>
      <c r="AW450" s="103"/>
    </row>
    <row r="451" spans="1:49" ht="14.25" x14ac:dyDescent="0.2">
      <c r="A451" s="40" t="str">
        <f>StudentInfo[[#This Row],[Student Full Name]]</f>
        <v xml:space="preserve"> </v>
      </c>
      <c r="B451" s="27"/>
      <c r="C451" s="27"/>
      <c r="D451" s="27"/>
      <c r="E451" s="27"/>
      <c r="F451" s="27"/>
      <c r="G451" s="27"/>
      <c r="H451" s="101"/>
      <c r="I451" s="103"/>
      <c r="J451" s="28"/>
      <c r="K451" s="27"/>
      <c r="L451" s="27"/>
      <c r="M451" s="27"/>
      <c r="N451" s="27"/>
      <c r="O451" s="27"/>
      <c r="P451" s="27"/>
      <c r="Q451" s="103"/>
      <c r="R451" s="27"/>
      <c r="S451" s="27"/>
      <c r="T451" s="27"/>
      <c r="U451" s="27"/>
      <c r="V451" s="27"/>
      <c r="W451" s="27"/>
      <c r="X451" s="27"/>
      <c r="Y451" s="103"/>
      <c r="Z451" s="27"/>
      <c r="AA451" s="27"/>
      <c r="AB451" s="27"/>
      <c r="AC451" s="27"/>
      <c r="AD451" s="27"/>
      <c r="AE451" s="27"/>
      <c r="AF451" s="27"/>
      <c r="AG451" s="103"/>
      <c r="AH451" s="27"/>
      <c r="AI451" s="27"/>
      <c r="AJ451" s="27"/>
      <c r="AK451" s="27"/>
      <c r="AL451" s="27"/>
      <c r="AM451" s="27"/>
      <c r="AN451" s="27"/>
      <c r="AO451" s="103"/>
      <c r="AP451" s="27"/>
      <c r="AQ451" s="27"/>
      <c r="AR451" s="27"/>
      <c r="AS451" s="27"/>
      <c r="AT451" s="27"/>
      <c r="AU451" s="27"/>
      <c r="AV451" s="27"/>
      <c r="AW451" s="103"/>
    </row>
    <row r="452" spans="1:49" ht="14.25" x14ac:dyDescent="0.2">
      <c r="A452" s="40" t="str">
        <f>StudentInfo[[#This Row],[Student Full Name]]</f>
        <v xml:space="preserve"> </v>
      </c>
      <c r="B452" s="27"/>
      <c r="C452" s="27"/>
      <c r="D452" s="27"/>
      <c r="E452" s="27"/>
      <c r="F452" s="27"/>
      <c r="G452" s="27"/>
      <c r="H452" s="101"/>
      <c r="I452" s="103"/>
      <c r="J452" s="28"/>
      <c r="K452" s="27"/>
      <c r="L452" s="27"/>
      <c r="M452" s="27"/>
      <c r="N452" s="27"/>
      <c r="O452" s="27"/>
      <c r="P452" s="27"/>
      <c r="Q452" s="103"/>
      <c r="R452" s="27"/>
      <c r="S452" s="27"/>
      <c r="T452" s="27"/>
      <c r="U452" s="27"/>
      <c r="V452" s="27"/>
      <c r="W452" s="27"/>
      <c r="X452" s="27"/>
      <c r="Y452" s="103"/>
      <c r="Z452" s="27"/>
      <c r="AA452" s="27"/>
      <c r="AB452" s="27"/>
      <c r="AC452" s="27"/>
      <c r="AD452" s="27"/>
      <c r="AE452" s="27"/>
      <c r="AF452" s="27"/>
      <c r="AG452" s="103"/>
      <c r="AH452" s="27"/>
      <c r="AI452" s="27"/>
      <c r="AJ452" s="27"/>
      <c r="AK452" s="27"/>
      <c r="AL452" s="27"/>
      <c r="AM452" s="27"/>
      <c r="AN452" s="27"/>
      <c r="AO452" s="103"/>
      <c r="AP452" s="27"/>
      <c r="AQ452" s="27"/>
      <c r="AR452" s="27"/>
      <c r="AS452" s="27"/>
      <c r="AT452" s="27"/>
      <c r="AU452" s="27"/>
      <c r="AV452" s="27"/>
      <c r="AW452" s="103"/>
    </row>
    <row r="453" spans="1:49" ht="14.25" x14ac:dyDescent="0.2">
      <c r="A453" s="40" t="str">
        <f>StudentInfo[[#This Row],[Student Full Name]]</f>
        <v xml:space="preserve"> </v>
      </c>
      <c r="B453" s="27"/>
      <c r="C453" s="27"/>
      <c r="D453" s="27"/>
      <c r="E453" s="27"/>
      <c r="F453" s="27"/>
      <c r="G453" s="27"/>
      <c r="H453" s="101"/>
      <c r="I453" s="103"/>
      <c r="J453" s="28"/>
      <c r="K453" s="27"/>
      <c r="L453" s="27"/>
      <c r="M453" s="27"/>
      <c r="N453" s="27"/>
      <c r="O453" s="27"/>
      <c r="P453" s="27"/>
      <c r="Q453" s="103"/>
      <c r="R453" s="27"/>
      <c r="S453" s="27"/>
      <c r="T453" s="27"/>
      <c r="U453" s="27"/>
      <c r="V453" s="27"/>
      <c r="W453" s="27"/>
      <c r="X453" s="27"/>
      <c r="Y453" s="103"/>
      <c r="Z453" s="27"/>
      <c r="AA453" s="27"/>
      <c r="AB453" s="27"/>
      <c r="AC453" s="27"/>
      <c r="AD453" s="27"/>
      <c r="AE453" s="27"/>
      <c r="AF453" s="27"/>
      <c r="AG453" s="103"/>
      <c r="AH453" s="27"/>
      <c r="AI453" s="27"/>
      <c r="AJ453" s="27"/>
      <c r="AK453" s="27"/>
      <c r="AL453" s="27"/>
      <c r="AM453" s="27"/>
      <c r="AN453" s="27"/>
      <c r="AO453" s="103"/>
      <c r="AP453" s="27"/>
      <c r="AQ453" s="27"/>
      <c r="AR453" s="27"/>
      <c r="AS453" s="27"/>
      <c r="AT453" s="27"/>
      <c r="AU453" s="27"/>
      <c r="AV453" s="27"/>
      <c r="AW453" s="103"/>
    </row>
    <row r="454" spans="1:49" ht="14.25" x14ac:dyDescent="0.2">
      <c r="A454" s="40" t="str">
        <f>StudentInfo[[#This Row],[Student Full Name]]</f>
        <v xml:space="preserve"> </v>
      </c>
      <c r="B454" s="27"/>
      <c r="C454" s="27"/>
      <c r="D454" s="27"/>
      <c r="E454" s="27"/>
      <c r="F454" s="27"/>
      <c r="G454" s="27"/>
      <c r="H454" s="101"/>
      <c r="I454" s="103"/>
      <c r="J454" s="28"/>
      <c r="K454" s="27"/>
      <c r="L454" s="27"/>
      <c r="M454" s="27"/>
      <c r="N454" s="27"/>
      <c r="O454" s="27"/>
      <c r="P454" s="27"/>
      <c r="Q454" s="103"/>
      <c r="R454" s="27"/>
      <c r="S454" s="27"/>
      <c r="T454" s="27"/>
      <c r="U454" s="27"/>
      <c r="V454" s="27"/>
      <c r="W454" s="27"/>
      <c r="X454" s="27"/>
      <c r="Y454" s="103"/>
      <c r="Z454" s="27"/>
      <c r="AA454" s="27"/>
      <c r="AB454" s="27"/>
      <c r="AC454" s="27"/>
      <c r="AD454" s="27"/>
      <c r="AE454" s="27"/>
      <c r="AF454" s="27"/>
      <c r="AG454" s="103"/>
      <c r="AH454" s="27"/>
      <c r="AI454" s="27"/>
      <c r="AJ454" s="27"/>
      <c r="AK454" s="27"/>
      <c r="AL454" s="27"/>
      <c r="AM454" s="27"/>
      <c r="AN454" s="27"/>
      <c r="AO454" s="103"/>
      <c r="AP454" s="27"/>
      <c r="AQ454" s="27"/>
      <c r="AR454" s="27"/>
      <c r="AS454" s="27"/>
      <c r="AT454" s="27"/>
      <c r="AU454" s="27"/>
      <c r="AV454" s="27"/>
      <c r="AW454" s="103"/>
    </row>
    <row r="455" spans="1:49" ht="14.25" x14ac:dyDescent="0.2">
      <c r="A455" s="40" t="str">
        <f>StudentInfo[[#This Row],[Student Full Name]]</f>
        <v xml:space="preserve"> </v>
      </c>
      <c r="B455" s="27"/>
      <c r="C455" s="27"/>
      <c r="D455" s="27"/>
      <c r="E455" s="27"/>
      <c r="F455" s="27"/>
      <c r="G455" s="27"/>
      <c r="H455" s="101"/>
      <c r="I455" s="103"/>
      <c r="J455" s="28"/>
      <c r="K455" s="27"/>
      <c r="L455" s="27"/>
      <c r="M455" s="27"/>
      <c r="N455" s="27"/>
      <c r="O455" s="27"/>
      <c r="P455" s="27"/>
      <c r="Q455" s="103"/>
      <c r="R455" s="27"/>
      <c r="S455" s="27"/>
      <c r="T455" s="27"/>
      <c r="U455" s="27"/>
      <c r="V455" s="27"/>
      <c r="W455" s="27"/>
      <c r="X455" s="27"/>
      <c r="Y455" s="103"/>
      <c r="Z455" s="27"/>
      <c r="AA455" s="27"/>
      <c r="AB455" s="27"/>
      <c r="AC455" s="27"/>
      <c r="AD455" s="27"/>
      <c r="AE455" s="27"/>
      <c r="AF455" s="27"/>
      <c r="AG455" s="103"/>
      <c r="AH455" s="27"/>
      <c r="AI455" s="27"/>
      <c r="AJ455" s="27"/>
      <c r="AK455" s="27"/>
      <c r="AL455" s="27"/>
      <c r="AM455" s="27"/>
      <c r="AN455" s="27"/>
      <c r="AO455" s="103"/>
      <c r="AP455" s="27"/>
      <c r="AQ455" s="27"/>
      <c r="AR455" s="27"/>
      <c r="AS455" s="27"/>
      <c r="AT455" s="27"/>
      <c r="AU455" s="27"/>
      <c r="AV455" s="27"/>
      <c r="AW455" s="103"/>
    </row>
    <row r="456" spans="1:49" ht="14.25" x14ac:dyDescent="0.2">
      <c r="A456" s="40" t="str">
        <f>StudentInfo[[#This Row],[Student Full Name]]</f>
        <v xml:space="preserve"> </v>
      </c>
      <c r="B456" s="27"/>
      <c r="C456" s="27"/>
      <c r="D456" s="27"/>
      <c r="E456" s="27"/>
      <c r="F456" s="27"/>
      <c r="G456" s="27"/>
      <c r="H456" s="101"/>
      <c r="I456" s="103"/>
      <c r="J456" s="28"/>
      <c r="K456" s="27"/>
      <c r="L456" s="27"/>
      <c r="M456" s="27"/>
      <c r="N456" s="27"/>
      <c r="O456" s="27"/>
      <c r="P456" s="27"/>
      <c r="Q456" s="103"/>
      <c r="R456" s="27"/>
      <c r="S456" s="27"/>
      <c r="T456" s="27"/>
      <c r="U456" s="27"/>
      <c r="V456" s="27"/>
      <c r="W456" s="27"/>
      <c r="X456" s="27"/>
      <c r="Y456" s="103"/>
      <c r="Z456" s="27"/>
      <c r="AA456" s="27"/>
      <c r="AB456" s="27"/>
      <c r="AC456" s="27"/>
      <c r="AD456" s="27"/>
      <c r="AE456" s="27"/>
      <c r="AF456" s="27"/>
      <c r="AG456" s="103"/>
      <c r="AH456" s="27"/>
      <c r="AI456" s="27"/>
      <c r="AJ456" s="27"/>
      <c r="AK456" s="27"/>
      <c r="AL456" s="27"/>
      <c r="AM456" s="27"/>
      <c r="AN456" s="27"/>
      <c r="AO456" s="103"/>
      <c r="AP456" s="27"/>
      <c r="AQ456" s="27"/>
      <c r="AR456" s="27"/>
      <c r="AS456" s="27"/>
      <c r="AT456" s="27"/>
      <c r="AU456" s="27"/>
      <c r="AV456" s="27"/>
      <c r="AW456" s="103"/>
    </row>
    <row r="457" spans="1:49" ht="14.25" x14ac:dyDescent="0.2">
      <c r="A457" s="40" t="str">
        <f>StudentInfo[[#This Row],[Student Full Name]]</f>
        <v xml:space="preserve"> </v>
      </c>
      <c r="B457" s="27"/>
      <c r="C457" s="27"/>
      <c r="D457" s="27"/>
      <c r="E457" s="27"/>
      <c r="F457" s="27"/>
      <c r="G457" s="27"/>
      <c r="H457" s="101"/>
      <c r="I457" s="103"/>
      <c r="J457" s="28"/>
      <c r="K457" s="27"/>
      <c r="L457" s="27"/>
      <c r="M457" s="27"/>
      <c r="N457" s="27"/>
      <c r="O457" s="27"/>
      <c r="P457" s="27"/>
      <c r="Q457" s="103"/>
      <c r="R457" s="27"/>
      <c r="S457" s="27"/>
      <c r="T457" s="27"/>
      <c r="U457" s="27"/>
      <c r="V457" s="27"/>
      <c r="W457" s="27"/>
      <c r="X457" s="27"/>
      <c r="Y457" s="103"/>
      <c r="Z457" s="27"/>
      <c r="AA457" s="27"/>
      <c r="AB457" s="27"/>
      <c r="AC457" s="27"/>
      <c r="AD457" s="27"/>
      <c r="AE457" s="27"/>
      <c r="AF457" s="27"/>
      <c r="AG457" s="103"/>
      <c r="AH457" s="27"/>
      <c r="AI457" s="27"/>
      <c r="AJ457" s="27"/>
      <c r="AK457" s="27"/>
      <c r="AL457" s="27"/>
      <c r="AM457" s="27"/>
      <c r="AN457" s="27"/>
      <c r="AO457" s="103"/>
      <c r="AP457" s="27"/>
      <c r="AQ457" s="27"/>
      <c r="AR457" s="27"/>
      <c r="AS457" s="27"/>
      <c r="AT457" s="27"/>
      <c r="AU457" s="27"/>
      <c r="AV457" s="27"/>
      <c r="AW457" s="103"/>
    </row>
    <row r="458" spans="1:49" ht="14.25" x14ac:dyDescent="0.2">
      <c r="A458" s="40" t="str">
        <f>StudentInfo[[#This Row],[Student Full Name]]</f>
        <v xml:space="preserve"> </v>
      </c>
      <c r="B458" s="27"/>
      <c r="C458" s="27"/>
      <c r="D458" s="27"/>
      <c r="E458" s="27"/>
      <c r="F458" s="27"/>
      <c r="G458" s="27"/>
      <c r="H458" s="101"/>
      <c r="I458" s="103"/>
      <c r="J458" s="28"/>
      <c r="K458" s="27"/>
      <c r="L458" s="27"/>
      <c r="M458" s="27"/>
      <c r="N458" s="27"/>
      <c r="O458" s="27"/>
      <c r="P458" s="27"/>
      <c r="Q458" s="103"/>
      <c r="R458" s="27"/>
      <c r="S458" s="27"/>
      <c r="T458" s="27"/>
      <c r="U458" s="27"/>
      <c r="V458" s="27"/>
      <c r="W458" s="27"/>
      <c r="X458" s="27"/>
      <c r="Y458" s="103"/>
      <c r="Z458" s="27"/>
      <c r="AA458" s="27"/>
      <c r="AB458" s="27"/>
      <c r="AC458" s="27"/>
      <c r="AD458" s="27"/>
      <c r="AE458" s="27"/>
      <c r="AF458" s="27"/>
      <c r="AG458" s="103"/>
      <c r="AH458" s="27"/>
      <c r="AI458" s="27"/>
      <c r="AJ458" s="27"/>
      <c r="AK458" s="27"/>
      <c r="AL458" s="27"/>
      <c r="AM458" s="27"/>
      <c r="AN458" s="27"/>
      <c r="AO458" s="103"/>
      <c r="AP458" s="27"/>
      <c r="AQ458" s="27"/>
      <c r="AR458" s="27"/>
      <c r="AS458" s="27"/>
      <c r="AT458" s="27"/>
      <c r="AU458" s="27"/>
      <c r="AV458" s="27"/>
      <c r="AW458" s="103"/>
    </row>
    <row r="459" spans="1:49" ht="14.25" x14ac:dyDescent="0.2">
      <c r="A459" s="40" t="str">
        <f>StudentInfo[[#This Row],[Student Full Name]]</f>
        <v xml:space="preserve"> </v>
      </c>
      <c r="B459" s="27"/>
      <c r="C459" s="27"/>
      <c r="D459" s="27"/>
      <c r="E459" s="27"/>
      <c r="F459" s="27"/>
      <c r="G459" s="27"/>
      <c r="H459" s="101"/>
      <c r="I459" s="103"/>
      <c r="J459" s="28"/>
      <c r="K459" s="27"/>
      <c r="L459" s="27"/>
      <c r="M459" s="27"/>
      <c r="N459" s="27"/>
      <c r="O459" s="27"/>
      <c r="P459" s="27"/>
      <c r="Q459" s="103"/>
      <c r="R459" s="27"/>
      <c r="S459" s="27"/>
      <c r="T459" s="27"/>
      <c r="U459" s="27"/>
      <c r="V459" s="27"/>
      <c r="W459" s="27"/>
      <c r="X459" s="27"/>
      <c r="Y459" s="103"/>
      <c r="Z459" s="27"/>
      <c r="AA459" s="27"/>
      <c r="AB459" s="27"/>
      <c r="AC459" s="27"/>
      <c r="AD459" s="27"/>
      <c r="AE459" s="27"/>
      <c r="AF459" s="27"/>
      <c r="AG459" s="103"/>
      <c r="AH459" s="27"/>
      <c r="AI459" s="27"/>
      <c r="AJ459" s="27"/>
      <c r="AK459" s="27"/>
      <c r="AL459" s="27"/>
      <c r="AM459" s="27"/>
      <c r="AN459" s="27"/>
      <c r="AO459" s="103"/>
      <c r="AP459" s="27"/>
      <c r="AQ459" s="27"/>
      <c r="AR459" s="27"/>
      <c r="AS459" s="27"/>
      <c r="AT459" s="27"/>
      <c r="AU459" s="27"/>
      <c r="AV459" s="27"/>
      <c r="AW459" s="103"/>
    </row>
    <row r="460" spans="1:49" ht="14.25" x14ac:dyDescent="0.2">
      <c r="A460" s="40" t="str">
        <f>StudentInfo[[#This Row],[Student Full Name]]</f>
        <v xml:space="preserve"> </v>
      </c>
      <c r="B460" s="27"/>
      <c r="C460" s="27"/>
      <c r="D460" s="27"/>
      <c r="E460" s="27"/>
      <c r="F460" s="27"/>
      <c r="G460" s="27"/>
      <c r="H460" s="101"/>
      <c r="I460" s="103"/>
      <c r="J460" s="28"/>
      <c r="K460" s="27"/>
      <c r="L460" s="27"/>
      <c r="M460" s="27"/>
      <c r="N460" s="27"/>
      <c r="O460" s="27"/>
      <c r="P460" s="27"/>
      <c r="Q460" s="103"/>
      <c r="R460" s="27"/>
      <c r="S460" s="27"/>
      <c r="T460" s="27"/>
      <c r="U460" s="27"/>
      <c r="V460" s="27"/>
      <c r="W460" s="27"/>
      <c r="X460" s="27"/>
      <c r="Y460" s="103"/>
      <c r="Z460" s="27"/>
      <c r="AA460" s="27"/>
      <c r="AB460" s="27"/>
      <c r="AC460" s="27"/>
      <c r="AD460" s="27"/>
      <c r="AE460" s="27"/>
      <c r="AF460" s="27"/>
      <c r="AG460" s="103"/>
      <c r="AH460" s="27"/>
      <c r="AI460" s="27"/>
      <c r="AJ460" s="27"/>
      <c r="AK460" s="27"/>
      <c r="AL460" s="27"/>
      <c r="AM460" s="27"/>
      <c r="AN460" s="27"/>
      <c r="AO460" s="103"/>
      <c r="AP460" s="27"/>
      <c r="AQ460" s="27"/>
      <c r="AR460" s="27"/>
      <c r="AS460" s="27"/>
      <c r="AT460" s="27"/>
      <c r="AU460" s="27"/>
      <c r="AV460" s="27"/>
      <c r="AW460" s="103"/>
    </row>
    <row r="461" spans="1:49" ht="14.25" x14ac:dyDescent="0.2">
      <c r="A461" s="40" t="str">
        <f>StudentInfo[[#This Row],[Student Full Name]]</f>
        <v xml:space="preserve"> </v>
      </c>
      <c r="B461" s="27"/>
      <c r="C461" s="27"/>
      <c r="D461" s="27"/>
      <c r="E461" s="27"/>
      <c r="F461" s="27"/>
      <c r="G461" s="27"/>
      <c r="H461" s="101"/>
      <c r="I461" s="103"/>
      <c r="J461" s="28"/>
      <c r="K461" s="27"/>
      <c r="L461" s="27"/>
      <c r="M461" s="27"/>
      <c r="N461" s="27"/>
      <c r="O461" s="27"/>
      <c r="P461" s="27"/>
      <c r="Q461" s="103"/>
      <c r="R461" s="27"/>
      <c r="S461" s="27"/>
      <c r="T461" s="27"/>
      <c r="U461" s="27"/>
      <c r="V461" s="27"/>
      <c r="W461" s="27"/>
      <c r="X461" s="27"/>
      <c r="Y461" s="103"/>
      <c r="Z461" s="27"/>
      <c r="AA461" s="27"/>
      <c r="AB461" s="27"/>
      <c r="AC461" s="27"/>
      <c r="AD461" s="27"/>
      <c r="AE461" s="27"/>
      <c r="AF461" s="27"/>
      <c r="AG461" s="103"/>
      <c r="AH461" s="27"/>
      <c r="AI461" s="27"/>
      <c r="AJ461" s="27"/>
      <c r="AK461" s="27"/>
      <c r="AL461" s="27"/>
      <c r="AM461" s="27"/>
      <c r="AN461" s="27"/>
      <c r="AO461" s="103"/>
      <c r="AP461" s="27"/>
      <c r="AQ461" s="27"/>
      <c r="AR461" s="27"/>
      <c r="AS461" s="27"/>
      <c r="AT461" s="27"/>
      <c r="AU461" s="27"/>
      <c r="AV461" s="27"/>
      <c r="AW461" s="103"/>
    </row>
    <row r="462" spans="1:49" ht="14.25" x14ac:dyDescent="0.2">
      <c r="A462" s="40" t="str">
        <f>StudentInfo[[#This Row],[Student Full Name]]</f>
        <v xml:space="preserve"> </v>
      </c>
      <c r="B462" s="27"/>
      <c r="C462" s="27"/>
      <c r="D462" s="27"/>
      <c r="E462" s="27"/>
      <c r="F462" s="27"/>
      <c r="G462" s="27"/>
      <c r="H462" s="101"/>
      <c r="I462" s="103"/>
      <c r="J462" s="28"/>
      <c r="K462" s="27"/>
      <c r="L462" s="27"/>
      <c r="M462" s="27"/>
      <c r="N462" s="27"/>
      <c r="O462" s="27"/>
      <c r="P462" s="27"/>
      <c r="Q462" s="103"/>
      <c r="R462" s="27"/>
      <c r="S462" s="27"/>
      <c r="T462" s="27"/>
      <c r="U462" s="27"/>
      <c r="V462" s="27"/>
      <c r="W462" s="27"/>
      <c r="X462" s="27"/>
      <c r="Y462" s="103"/>
      <c r="Z462" s="27"/>
      <c r="AA462" s="27"/>
      <c r="AB462" s="27"/>
      <c r="AC462" s="27"/>
      <c r="AD462" s="27"/>
      <c r="AE462" s="27"/>
      <c r="AF462" s="27"/>
      <c r="AG462" s="103"/>
      <c r="AH462" s="27"/>
      <c r="AI462" s="27"/>
      <c r="AJ462" s="27"/>
      <c r="AK462" s="27"/>
      <c r="AL462" s="27"/>
      <c r="AM462" s="27"/>
      <c r="AN462" s="27"/>
      <c r="AO462" s="103"/>
      <c r="AP462" s="27"/>
      <c r="AQ462" s="27"/>
      <c r="AR462" s="27"/>
      <c r="AS462" s="27"/>
      <c r="AT462" s="27"/>
      <c r="AU462" s="27"/>
      <c r="AV462" s="27"/>
      <c r="AW462" s="103"/>
    </row>
    <row r="463" spans="1:49" ht="14.25" x14ac:dyDescent="0.2">
      <c r="A463" s="40" t="str">
        <f>StudentInfo[[#This Row],[Student Full Name]]</f>
        <v xml:space="preserve"> </v>
      </c>
      <c r="B463" s="27"/>
      <c r="C463" s="27"/>
      <c r="D463" s="27"/>
      <c r="E463" s="27"/>
      <c r="F463" s="27"/>
      <c r="G463" s="27"/>
      <c r="H463" s="101"/>
      <c r="I463" s="103"/>
      <c r="J463" s="28"/>
      <c r="K463" s="27"/>
      <c r="L463" s="27"/>
      <c r="M463" s="27"/>
      <c r="N463" s="27"/>
      <c r="O463" s="27"/>
      <c r="P463" s="27"/>
      <c r="Q463" s="103"/>
      <c r="R463" s="27"/>
      <c r="S463" s="27"/>
      <c r="T463" s="27"/>
      <c r="U463" s="27"/>
      <c r="V463" s="27"/>
      <c r="W463" s="27"/>
      <c r="X463" s="27"/>
      <c r="Y463" s="103"/>
      <c r="Z463" s="27"/>
      <c r="AA463" s="27"/>
      <c r="AB463" s="27"/>
      <c r="AC463" s="27"/>
      <c r="AD463" s="27"/>
      <c r="AE463" s="27"/>
      <c r="AF463" s="27"/>
      <c r="AG463" s="103"/>
      <c r="AH463" s="27"/>
      <c r="AI463" s="27"/>
      <c r="AJ463" s="27"/>
      <c r="AK463" s="27"/>
      <c r="AL463" s="27"/>
      <c r="AM463" s="27"/>
      <c r="AN463" s="27"/>
      <c r="AO463" s="103"/>
      <c r="AP463" s="27"/>
      <c r="AQ463" s="27"/>
      <c r="AR463" s="27"/>
      <c r="AS463" s="27"/>
      <c r="AT463" s="27"/>
      <c r="AU463" s="27"/>
      <c r="AV463" s="27"/>
      <c r="AW463" s="103"/>
    </row>
    <row r="464" spans="1:49" ht="14.25" x14ac:dyDescent="0.2">
      <c r="A464" s="40" t="str">
        <f>StudentInfo[[#This Row],[Student Full Name]]</f>
        <v xml:space="preserve"> </v>
      </c>
      <c r="B464" s="27"/>
      <c r="C464" s="27"/>
      <c r="D464" s="27"/>
      <c r="E464" s="27"/>
      <c r="F464" s="27"/>
      <c r="G464" s="27"/>
      <c r="H464" s="101"/>
      <c r="I464" s="103"/>
      <c r="J464" s="28"/>
      <c r="K464" s="27"/>
      <c r="L464" s="27"/>
      <c r="M464" s="27"/>
      <c r="N464" s="27"/>
      <c r="O464" s="27"/>
      <c r="P464" s="27"/>
      <c r="Q464" s="103"/>
      <c r="R464" s="27"/>
      <c r="S464" s="27"/>
      <c r="T464" s="27"/>
      <c r="U464" s="27"/>
      <c r="V464" s="27"/>
      <c r="W464" s="27"/>
      <c r="X464" s="27"/>
      <c r="Y464" s="103"/>
      <c r="Z464" s="27"/>
      <c r="AA464" s="27"/>
      <c r="AB464" s="27"/>
      <c r="AC464" s="27"/>
      <c r="AD464" s="27"/>
      <c r="AE464" s="27"/>
      <c r="AF464" s="27"/>
      <c r="AG464" s="103"/>
      <c r="AH464" s="27"/>
      <c r="AI464" s="27"/>
      <c r="AJ464" s="27"/>
      <c r="AK464" s="27"/>
      <c r="AL464" s="27"/>
      <c r="AM464" s="27"/>
      <c r="AN464" s="27"/>
      <c r="AO464" s="103"/>
      <c r="AP464" s="27"/>
      <c r="AQ464" s="27"/>
      <c r="AR464" s="27"/>
      <c r="AS464" s="27"/>
      <c r="AT464" s="27"/>
      <c r="AU464" s="27"/>
      <c r="AV464" s="27"/>
      <c r="AW464" s="103"/>
    </row>
    <row r="465" spans="1:49" ht="14.25" x14ac:dyDescent="0.2">
      <c r="A465" s="40" t="str">
        <f>StudentInfo[[#This Row],[Student Full Name]]</f>
        <v xml:space="preserve"> </v>
      </c>
      <c r="B465" s="27"/>
      <c r="C465" s="27"/>
      <c r="D465" s="27"/>
      <c r="E465" s="27"/>
      <c r="F465" s="27"/>
      <c r="G465" s="27"/>
      <c r="H465" s="101"/>
      <c r="I465" s="103"/>
      <c r="J465" s="28"/>
      <c r="K465" s="27"/>
      <c r="L465" s="27"/>
      <c r="M465" s="27"/>
      <c r="N465" s="27"/>
      <c r="O465" s="27"/>
      <c r="P465" s="27"/>
      <c r="Q465" s="103"/>
      <c r="R465" s="27"/>
      <c r="S465" s="27"/>
      <c r="T465" s="27"/>
      <c r="U465" s="27"/>
      <c r="V465" s="27"/>
      <c r="W465" s="27"/>
      <c r="X465" s="27"/>
      <c r="Y465" s="103"/>
      <c r="Z465" s="27"/>
      <c r="AA465" s="27"/>
      <c r="AB465" s="27"/>
      <c r="AC465" s="27"/>
      <c r="AD465" s="27"/>
      <c r="AE465" s="27"/>
      <c r="AF465" s="27"/>
      <c r="AG465" s="103"/>
      <c r="AH465" s="27"/>
      <c r="AI465" s="27"/>
      <c r="AJ465" s="27"/>
      <c r="AK465" s="27"/>
      <c r="AL465" s="27"/>
      <c r="AM465" s="27"/>
      <c r="AN465" s="27"/>
      <c r="AO465" s="103"/>
      <c r="AP465" s="27"/>
      <c r="AQ465" s="27"/>
      <c r="AR465" s="27"/>
      <c r="AS465" s="27"/>
      <c r="AT465" s="27"/>
      <c r="AU465" s="27"/>
      <c r="AV465" s="27"/>
      <c r="AW465" s="103"/>
    </row>
    <row r="466" spans="1:49" ht="14.25" x14ac:dyDescent="0.2">
      <c r="A466" s="40" t="str">
        <f>StudentInfo[[#This Row],[Student Full Name]]</f>
        <v xml:space="preserve"> </v>
      </c>
      <c r="B466" s="27"/>
      <c r="C466" s="27"/>
      <c r="D466" s="27"/>
      <c r="E466" s="27"/>
      <c r="F466" s="27"/>
      <c r="G466" s="27"/>
      <c r="H466" s="101"/>
      <c r="I466" s="103"/>
      <c r="J466" s="28"/>
      <c r="K466" s="27"/>
      <c r="L466" s="27"/>
      <c r="M466" s="27"/>
      <c r="N466" s="27"/>
      <c r="O466" s="27"/>
      <c r="P466" s="27"/>
      <c r="Q466" s="103"/>
      <c r="R466" s="27"/>
      <c r="S466" s="27"/>
      <c r="T466" s="27"/>
      <c r="U466" s="27"/>
      <c r="V466" s="27"/>
      <c r="W466" s="27"/>
      <c r="X466" s="27"/>
      <c r="Y466" s="103"/>
      <c r="Z466" s="27"/>
      <c r="AA466" s="27"/>
      <c r="AB466" s="27"/>
      <c r="AC466" s="27"/>
      <c r="AD466" s="27"/>
      <c r="AE466" s="27"/>
      <c r="AF466" s="27"/>
      <c r="AG466" s="103"/>
      <c r="AH466" s="27"/>
      <c r="AI466" s="27"/>
      <c r="AJ466" s="27"/>
      <c r="AK466" s="27"/>
      <c r="AL466" s="27"/>
      <c r="AM466" s="27"/>
      <c r="AN466" s="27"/>
      <c r="AO466" s="103"/>
      <c r="AP466" s="27"/>
      <c r="AQ466" s="27"/>
      <c r="AR466" s="27"/>
      <c r="AS466" s="27"/>
      <c r="AT466" s="27"/>
      <c r="AU466" s="27"/>
      <c r="AV466" s="27"/>
      <c r="AW466" s="103"/>
    </row>
    <row r="467" spans="1:49" ht="14.25" x14ac:dyDescent="0.2">
      <c r="A467" s="40" t="str">
        <f>StudentInfo[[#This Row],[Student Full Name]]</f>
        <v xml:space="preserve"> </v>
      </c>
      <c r="B467" s="27"/>
      <c r="C467" s="27"/>
      <c r="D467" s="27"/>
      <c r="E467" s="27"/>
      <c r="F467" s="27"/>
      <c r="G467" s="27"/>
      <c r="H467" s="101"/>
      <c r="I467" s="103"/>
      <c r="J467" s="28"/>
      <c r="K467" s="27"/>
      <c r="L467" s="27"/>
      <c r="M467" s="27"/>
      <c r="N467" s="27"/>
      <c r="O467" s="27"/>
      <c r="P467" s="27"/>
      <c r="Q467" s="103"/>
      <c r="R467" s="27"/>
      <c r="S467" s="27"/>
      <c r="T467" s="27"/>
      <c r="U467" s="27"/>
      <c r="V467" s="27"/>
      <c r="W467" s="27"/>
      <c r="X467" s="27"/>
      <c r="Y467" s="103"/>
      <c r="Z467" s="27"/>
      <c r="AA467" s="27"/>
      <c r="AB467" s="27"/>
      <c r="AC467" s="27"/>
      <c r="AD467" s="27"/>
      <c r="AE467" s="27"/>
      <c r="AF467" s="27"/>
      <c r="AG467" s="103"/>
      <c r="AH467" s="27"/>
      <c r="AI467" s="27"/>
      <c r="AJ467" s="27"/>
      <c r="AK467" s="27"/>
      <c r="AL467" s="27"/>
      <c r="AM467" s="27"/>
      <c r="AN467" s="27"/>
      <c r="AO467" s="103"/>
      <c r="AP467" s="27"/>
      <c r="AQ467" s="27"/>
      <c r="AR467" s="27"/>
      <c r="AS467" s="27"/>
      <c r="AT467" s="27"/>
      <c r="AU467" s="27"/>
      <c r="AV467" s="27"/>
      <c r="AW467" s="103"/>
    </row>
    <row r="468" spans="1:49" ht="14.25" x14ac:dyDescent="0.2">
      <c r="A468" s="40" t="str">
        <f>StudentInfo[[#This Row],[Student Full Name]]</f>
        <v xml:space="preserve"> </v>
      </c>
      <c r="B468" s="27"/>
      <c r="C468" s="27"/>
      <c r="D468" s="27"/>
      <c r="E468" s="27"/>
      <c r="F468" s="27"/>
      <c r="G468" s="27"/>
      <c r="H468" s="101"/>
      <c r="I468" s="103"/>
      <c r="J468" s="28"/>
      <c r="K468" s="27"/>
      <c r="L468" s="27"/>
      <c r="M468" s="27"/>
      <c r="N468" s="27"/>
      <c r="O468" s="27"/>
      <c r="P468" s="27"/>
      <c r="Q468" s="103"/>
      <c r="R468" s="27"/>
      <c r="S468" s="27"/>
      <c r="T468" s="27"/>
      <c r="U468" s="27"/>
      <c r="V468" s="27"/>
      <c r="W468" s="27"/>
      <c r="X468" s="27"/>
      <c r="Y468" s="103"/>
      <c r="Z468" s="27"/>
      <c r="AA468" s="27"/>
      <c r="AB468" s="27"/>
      <c r="AC468" s="27"/>
      <c r="AD468" s="27"/>
      <c r="AE468" s="27"/>
      <c r="AF468" s="27"/>
      <c r="AG468" s="103"/>
      <c r="AH468" s="27"/>
      <c r="AI468" s="27"/>
      <c r="AJ468" s="27"/>
      <c r="AK468" s="27"/>
      <c r="AL468" s="27"/>
      <c r="AM468" s="27"/>
      <c r="AN468" s="27"/>
      <c r="AO468" s="103"/>
      <c r="AP468" s="27"/>
      <c r="AQ468" s="27"/>
      <c r="AR468" s="27"/>
      <c r="AS468" s="27"/>
      <c r="AT468" s="27"/>
      <c r="AU468" s="27"/>
      <c r="AV468" s="27"/>
      <c r="AW468" s="103"/>
    </row>
    <row r="469" spans="1:49" ht="14.25" x14ac:dyDescent="0.2">
      <c r="A469" s="40" t="str">
        <f>StudentInfo[[#This Row],[Student Full Name]]</f>
        <v xml:space="preserve"> </v>
      </c>
      <c r="B469" s="27"/>
      <c r="C469" s="27"/>
      <c r="D469" s="27"/>
      <c r="E469" s="27"/>
      <c r="F469" s="27"/>
      <c r="G469" s="27"/>
      <c r="H469" s="101"/>
      <c r="I469" s="103"/>
      <c r="J469" s="28"/>
      <c r="K469" s="27"/>
      <c r="L469" s="27"/>
      <c r="M469" s="27"/>
      <c r="N469" s="27"/>
      <c r="O469" s="27"/>
      <c r="P469" s="27"/>
      <c r="Q469" s="103"/>
      <c r="R469" s="27"/>
      <c r="S469" s="27"/>
      <c r="T469" s="27"/>
      <c r="U469" s="27"/>
      <c r="V469" s="27"/>
      <c r="W469" s="27"/>
      <c r="X469" s="27"/>
      <c r="Y469" s="103"/>
      <c r="Z469" s="27"/>
      <c r="AA469" s="27"/>
      <c r="AB469" s="27"/>
      <c r="AC469" s="27"/>
      <c r="AD469" s="27"/>
      <c r="AE469" s="27"/>
      <c r="AF469" s="27"/>
      <c r="AG469" s="103"/>
      <c r="AH469" s="27"/>
      <c r="AI469" s="27"/>
      <c r="AJ469" s="27"/>
      <c r="AK469" s="27"/>
      <c r="AL469" s="27"/>
      <c r="AM469" s="27"/>
      <c r="AN469" s="27"/>
      <c r="AO469" s="103"/>
      <c r="AP469" s="27"/>
      <c r="AQ469" s="27"/>
      <c r="AR469" s="27"/>
      <c r="AS469" s="27"/>
      <c r="AT469" s="27"/>
      <c r="AU469" s="27"/>
      <c r="AV469" s="27"/>
      <c r="AW469" s="103"/>
    </row>
    <row r="470" spans="1:49" ht="14.25" x14ac:dyDescent="0.2">
      <c r="A470" s="40" t="str">
        <f>StudentInfo[[#This Row],[Student Full Name]]</f>
        <v xml:space="preserve"> </v>
      </c>
      <c r="B470" s="27"/>
      <c r="C470" s="27"/>
      <c r="D470" s="27"/>
      <c r="E470" s="27"/>
      <c r="F470" s="27"/>
      <c r="G470" s="27"/>
      <c r="H470" s="101"/>
      <c r="I470" s="103"/>
      <c r="J470" s="28"/>
      <c r="K470" s="27"/>
      <c r="L470" s="27"/>
      <c r="M470" s="27"/>
      <c r="N470" s="27"/>
      <c r="O470" s="27"/>
      <c r="P470" s="27"/>
      <c r="Q470" s="103"/>
      <c r="R470" s="27"/>
      <c r="S470" s="27"/>
      <c r="T470" s="27"/>
      <c r="U470" s="27"/>
      <c r="V470" s="27"/>
      <c r="W470" s="27"/>
      <c r="X470" s="27"/>
      <c r="Y470" s="103"/>
      <c r="Z470" s="27"/>
      <c r="AA470" s="27"/>
      <c r="AB470" s="27"/>
      <c r="AC470" s="27"/>
      <c r="AD470" s="27"/>
      <c r="AE470" s="27"/>
      <c r="AF470" s="27"/>
      <c r="AG470" s="103"/>
      <c r="AH470" s="27"/>
      <c r="AI470" s="27"/>
      <c r="AJ470" s="27"/>
      <c r="AK470" s="27"/>
      <c r="AL470" s="27"/>
      <c r="AM470" s="27"/>
      <c r="AN470" s="27"/>
      <c r="AO470" s="103"/>
      <c r="AP470" s="27"/>
      <c r="AQ470" s="27"/>
      <c r="AR470" s="27"/>
      <c r="AS470" s="27"/>
      <c r="AT470" s="27"/>
      <c r="AU470" s="27"/>
      <c r="AV470" s="27"/>
      <c r="AW470" s="103"/>
    </row>
    <row r="471" spans="1:49" ht="14.25" x14ac:dyDescent="0.2">
      <c r="A471" s="40" t="str">
        <f>StudentInfo[[#This Row],[Student Full Name]]</f>
        <v xml:space="preserve"> </v>
      </c>
      <c r="B471" s="27"/>
      <c r="C471" s="27"/>
      <c r="D471" s="27"/>
      <c r="E471" s="27"/>
      <c r="F471" s="27"/>
      <c r="G471" s="27"/>
      <c r="H471" s="101"/>
      <c r="I471" s="103"/>
      <c r="J471" s="28"/>
      <c r="K471" s="27"/>
      <c r="L471" s="27"/>
      <c r="M471" s="27"/>
      <c r="N471" s="27"/>
      <c r="O471" s="27"/>
      <c r="P471" s="27"/>
      <c r="Q471" s="103"/>
      <c r="R471" s="27"/>
      <c r="S471" s="27"/>
      <c r="T471" s="27"/>
      <c r="U471" s="27"/>
      <c r="V471" s="27"/>
      <c r="W471" s="27"/>
      <c r="X471" s="27"/>
      <c r="Y471" s="103"/>
      <c r="Z471" s="27"/>
      <c r="AA471" s="27"/>
      <c r="AB471" s="27"/>
      <c r="AC471" s="27"/>
      <c r="AD471" s="27"/>
      <c r="AE471" s="27"/>
      <c r="AF471" s="27"/>
      <c r="AG471" s="103"/>
      <c r="AH471" s="27"/>
      <c r="AI471" s="27"/>
      <c r="AJ471" s="27"/>
      <c r="AK471" s="27"/>
      <c r="AL471" s="27"/>
      <c r="AM471" s="27"/>
      <c r="AN471" s="27"/>
      <c r="AO471" s="103"/>
      <c r="AP471" s="27"/>
      <c r="AQ471" s="27"/>
      <c r="AR471" s="27"/>
      <c r="AS471" s="27"/>
      <c r="AT471" s="27"/>
      <c r="AU471" s="27"/>
      <c r="AV471" s="27"/>
      <c r="AW471" s="103"/>
    </row>
    <row r="472" spans="1:49" ht="14.25" x14ac:dyDescent="0.2">
      <c r="A472" s="40" t="str">
        <f>StudentInfo[[#This Row],[Student Full Name]]</f>
        <v xml:space="preserve"> </v>
      </c>
      <c r="B472" s="27"/>
      <c r="C472" s="27"/>
      <c r="D472" s="27"/>
      <c r="E472" s="27"/>
      <c r="F472" s="27"/>
      <c r="G472" s="27"/>
      <c r="H472" s="101"/>
      <c r="I472" s="103"/>
      <c r="J472" s="28"/>
      <c r="K472" s="27"/>
      <c r="L472" s="27"/>
      <c r="M472" s="27"/>
      <c r="N472" s="27"/>
      <c r="O472" s="27"/>
      <c r="P472" s="27"/>
      <c r="Q472" s="103"/>
      <c r="R472" s="27"/>
      <c r="S472" s="27"/>
      <c r="T472" s="27"/>
      <c r="U472" s="27"/>
      <c r="V472" s="27"/>
      <c r="W472" s="27"/>
      <c r="X472" s="27"/>
      <c r="Y472" s="103"/>
      <c r="Z472" s="27"/>
      <c r="AA472" s="27"/>
      <c r="AB472" s="27"/>
      <c r="AC472" s="27"/>
      <c r="AD472" s="27"/>
      <c r="AE472" s="27"/>
      <c r="AF472" s="27"/>
      <c r="AG472" s="103"/>
      <c r="AH472" s="27"/>
      <c r="AI472" s="27"/>
      <c r="AJ472" s="27"/>
      <c r="AK472" s="27"/>
      <c r="AL472" s="27"/>
      <c r="AM472" s="27"/>
      <c r="AN472" s="27"/>
      <c r="AO472" s="103"/>
      <c r="AP472" s="27"/>
      <c r="AQ472" s="27"/>
      <c r="AR472" s="27"/>
      <c r="AS472" s="27"/>
      <c r="AT472" s="27"/>
      <c r="AU472" s="27"/>
      <c r="AV472" s="27"/>
      <c r="AW472" s="103"/>
    </row>
    <row r="473" spans="1:49" ht="14.25" x14ac:dyDescent="0.2">
      <c r="A473" s="40" t="str">
        <f>StudentInfo[[#This Row],[Student Full Name]]</f>
        <v xml:space="preserve"> </v>
      </c>
      <c r="B473" s="27"/>
      <c r="C473" s="27"/>
      <c r="D473" s="27"/>
      <c r="E473" s="27"/>
      <c r="F473" s="27"/>
      <c r="G473" s="27"/>
      <c r="H473" s="101"/>
      <c r="I473" s="103"/>
      <c r="J473" s="28"/>
      <c r="K473" s="27"/>
      <c r="L473" s="27"/>
      <c r="M473" s="27"/>
      <c r="N473" s="27"/>
      <c r="O473" s="27"/>
      <c r="P473" s="27"/>
      <c r="Q473" s="103"/>
      <c r="R473" s="27"/>
      <c r="S473" s="27"/>
      <c r="T473" s="27"/>
      <c r="U473" s="27"/>
      <c r="V473" s="27"/>
      <c r="W473" s="27"/>
      <c r="X473" s="27"/>
      <c r="Y473" s="103"/>
      <c r="Z473" s="27"/>
      <c r="AA473" s="27"/>
      <c r="AB473" s="27"/>
      <c r="AC473" s="27"/>
      <c r="AD473" s="27"/>
      <c r="AE473" s="27"/>
      <c r="AF473" s="27"/>
      <c r="AG473" s="103"/>
      <c r="AH473" s="27"/>
      <c r="AI473" s="27"/>
      <c r="AJ473" s="27"/>
      <c r="AK473" s="27"/>
      <c r="AL473" s="27"/>
      <c r="AM473" s="27"/>
      <c r="AN473" s="27"/>
      <c r="AO473" s="103"/>
      <c r="AP473" s="27"/>
      <c r="AQ473" s="27"/>
      <c r="AR473" s="27"/>
      <c r="AS473" s="27"/>
      <c r="AT473" s="27"/>
      <c r="AU473" s="27"/>
      <c r="AV473" s="27"/>
      <c r="AW473" s="103"/>
    </row>
    <row r="474" spans="1:49" ht="14.25" x14ac:dyDescent="0.2">
      <c r="A474" s="40" t="str">
        <f>StudentInfo[[#This Row],[Student Full Name]]</f>
        <v xml:space="preserve"> </v>
      </c>
      <c r="B474" s="27"/>
      <c r="C474" s="27"/>
      <c r="D474" s="27"/>
      <c r="E474" s="27"/>
      <c r="F474" s="27"/>
      <c r="G474" s="27"/>
      <c r="H474" s="101"/>
      <c r="I474" s="103"/>
      <c r="J474" s="28"/>
      <c r="K474" s="27"/>
      <c r="L474" s="27"/>
      <c r="M474" s="27"/>
      <c r="N474" s="27"/>
      <c r="O474" s="27"/>
      <c r="P474" s="27"/>
      <c r="Q474" s="103"/>
      <c r="R474" s="27"/>
      <c r="S474" s="27"/>
      <c r="T474" s="27"/>
      <c r="U474" s="27"/>
      <c r="V474" s="27"/>
      <c r="W474" s="27"/>
      <c r="X474" s="27"/>
      <c r="Y474" s="103"/>
      <c r="Z474" s="27"/>
      <c r="AA474" s="27"/>
      <c r="AB474" s="27"/>
      <c r="AC474" s="27"/>
      <c r="AD474" s="27"/>
      <c r="AE474" s="27"/>
      <c r="AF474" s="27"/>
      <c r="AG474" s="103"/>
      <c r="AH474" s="27"/>
      <c r="AI474" s="27"/>
      <c r="AJ474" s="27"/>
      <c r="AK474" s="27"/>
      <c r="AL474" s="27"/>
      <c r="AM474" s="27"/>
      <c r="AN474" s="27"/>
      <c r="AO474" s="103"/>
      <c r="AP474" s="27"/>
      <c r="AQ474" s="27"/>
      <c r="AR474" s="27"/>
      <c r="AS474" s="27"/>
      <c r="AT474" s="27"/>
      <c r="AU474" s="27"/>
      <c r="AV474" s="27"/>
      <c r="AW474" s="103"/>
    </row>
    <row r="475" spans="1:49" ht="14.25" x14ac:dyDescent="0.2">
      <c r="A475" s="40" t="str">
        <f>StudentInfo[[#This Row],[Student Full Name]]</f>
        <v xml:space="preserve"> </v>
      </c>
      <c r="B475" s="27"/>
      <c r="C475" s="27"/>
      <c r="D475" s="27"/>
      <c r="E475" s="27"/>
      <c r="F475" s="27"/>
      <c r="G475" s="27"/>
      <c r="H475" s="101"/>
      <c r="I475" s="103"/>
      <c r="J475" s="28"/>
      <c r="K475" s="27"/>
      <c r="L475" s="27"/>
      <c r="M475" s="27"/>
      <c r="N475" s="27"/>
      <c r="O475" s="27"/>
      <c r="P475" s="27"/>
      <c r="Q475" s="103"/>
      <c r="R475" s="27"/>
      <c r="S475" s="27"/>
      <c r="T475" s="27"/>
      <c r="U475" s="27"/>
      <c r="V475" s="27"/>
      <c r="W475" s="27"/>
      <c r="X475" s="27"/>
      <c r="Y475" s="103"/>
      <c r="Z475" s="27"/>
      <c r="AA475" s="27"/>
      <c r="AB475" s="27"/>
      <c r="AC475" s="27"/>
      <c r="AD475" s="27"/>
      <c r="AE475" s="27"/>
      <c r="AF475" s="27"/>
      <c r="AG475" s="103"/>
      <c r="AH475" s="27"/>
      <c r="AI475" s="27"/>
      <c r="AJ475" s="27"/>
      <c r="AK475" s="27"/>
      <c r="AL475" s="27"/>
      <c r="AM475" s="27"/>
      <c r="AN475" s="27"/>
      <c r="AO475" s="103"/>
      <c r="AP475" s="27"/>
      <c r="AQ475" s="27"/>
      <c r="AR475" s="27"/>
      <c r="AS475" s="27"/>
      <c r="AT475" s="27"/>
      <c r="AU475" s="27"/>
      <c r="AV475" s="27"/>
      <c r="AW475" s="103"/>
    </row>
    <row r="476" spans="1:49" ht="14.25" x14ac:dyDescent="0.2">
      <c r="A476" s="40" t="str">
        <f>StudentInfo[[#This Row],[Student Full Name]]</f>
        <v xml:space="preserve"> </v>
      </c>
      <c r="B476" s="27"/>
      <c r="C476" s="27"/>
      <c r="D476" s="27"/>
      <c r="E476" s="27"/>
      <c r="F476" s="27"/>
      <c r="G476" s="27"/>
      <c r="H476" s="101"/>
      <c r="I476" s="103"/>
      <c r="J476" s="28"/>
      <c r="K476" s="27"/>
      <c r="L476" s="27"/>
      <c r="M476" s="27"/>
      <c r="N476" s="27"/>
      <c r="O476" s="27"/>
      <c r="P476" s="27"/>
      <c r="Q476" s="103"/>
      <c r="R476" s="27"/>
      <c r="S476" s="27"/>
      <c r="T476" s="27"/>
      <c r="U476" s="27"/>
      <c r="V476" s="27"/>
      <c r="W476" s="27"/>
      <c r="X476" s="27"/>
      <c r="Y476" s="103"/>
      <c r="Z476" s="27"/>
      <c r="AA476" s="27"/>
      <c r="AB476" s="27"/>
      <c r="AC476" s="27"/>
      <c r="AD476" s="27"/>
      <c r="AE476" s="27"/>
      <c r="AF476" s="27"/>
      <c r="AG476" s="103"/>
      <c r="AH476" s="27"/>
      <c r="AI476" s="27"/>
      <c r="AJ476" s="27"/>
      <c r="AK476" s="27"/>
      <c r="AL476" s="27"/>
      <c r="AM476" s="27"/>
      <c r="AN476" s="27"/>
      <c r="AO476" s="103"/>
      <c r="AP476" s="27"/>
      <c r="AQ476" s="27"/>
      <c r="AR476" s="27"/>
      <c r="AS476" s="27"/>
      <c r="AT476" s="27"/>
      <c r="AU476" s="27"/>
      <c r="AV476" s="27"/>
      <c r="AW476" s="103"/>
    </row>
    <row r="477" spans="1:49" ht="14.25" x14ac:dyDescent="0.2">
      <c r="A477" s="40" t="str">
        <f>StudentInfo[[#This Row],[Student Full Name]]</f>
        <v xml:space="preserve"> </v>
      </c>
      <c r="B477" s="27"/>
      <c r="C477" s="27"/>
      <c r="D477" s="27"/>
      <c r="E477" s="27"/>
      <c r="F477" s="27"/>
      <c r="G477" s="27"/>
      <c r="H477" s="101"/>
      <c r="I477" s="103"/>
      <c r="J477" s="28"/>
      <c r="K477" s="27"/>
      <c r="L477" s="27"/>
      <c r="M477" s="27"/>
      <c r="N477" s="27"/>
      <c r="O477" s="27"/>
      <c r="P477" s="27"/>
      <c r="Q477" s="103"/>
      <c r="R477" s="27"/>
      <c r="S477" s="27"/>
      <c r="T477" s="27"/>
      <c r="U477" s="27"/>
      <c r="V477" s="27"/>
      <c r="W477" s="27"/>
      <c r="X477" s="27"/>
      <c r="Y477" s="103"/>
      <c r="Z477" s="27"/>
      <c r="AA477" s="27"/>
      <c r="AB477" s="27"/>
      <c r="AC477" s="27"/>
      <c r="AD477" s="27"/>
      <c r="AE477" s="27"/>
      <c r="AF477" s="27"/>
      <c r="AG477" s="103"/>
      <c r="AH477" s="27"/>
      <c r="AI477" s="27"/>
      <c r="AJ477" s="27"/>
      <c r="AK477" s="27"/>
      <c r="AL477" s="27"/>
      <c r="AM477" s="27"/>
      <c r="AN477" s="27"/>
      <c r="AO477" s="103"/>
      <c r="AP477" s="27"/>
      <c r="AQ477" s="27"/>
      <c r="AR477" s="27"/>
      <c r="AS477" s="27"/>
      <c r="AT477" s="27"/>
      <c r="AU477" s="27"/>
      <c r="AV477" s="27"/>
      <c r="AW477" s="103"/>
    </row>
    <row r="478" spans="1:49" ht="14.25" x14ac:dyDescent="0.2">
      <c r="A478" s="40" t="str">
        <f>StudentInfo[[#This Row],[Student Full Name]]</f>
        <v xml:space="preserve"> </v>
      </c>
      <c r="B478" s="27"/>
      <c r="C478" s="27"/>
      <c r="D478" s="27"/>
      <c r="E478" s="27"/>
      <c r="F478" s="27"/>
      <c r="G478" s="27"/>
      <c r="H478" s="101"/>
      <c r="I478" s="103"/>
      <c r="J478" s="28"/>
      <c r="K478" s="27"/>
      <c r="L478" s="27"/>
      <c r="M478" s="27"/>
      <c r="N478" s="27"/>
      <c r="O478" s="27"/>
      <c r="P478" s="27"/>
      <c r="Q478" s="103"/>
      <c r="R478" s="27"/>
      <c r="S478" s="27"/>
      <c r="T478" s="27"/>
      <c r="U478" s="27"/>
      <c r="V478" s="27"/>
      <c r="W478" s="27"/>
      <c r="X478" s="27"/>
      <c r="Y478" s="103"/>
      <c r="Z478" s="27"/>
      <c r="AA478" s="27"/>
      <c r="AB478" s="27"/>
      <c r="AC478" s="27"/>
      <c r="AD478" s="27"/>
      <c r="AE478" s="27"/>
      <c r="AF478" s="27"/>
      <c r="AG478" s="103"/>
      <c r="AH478" s="27"/>
      <c r="AI478" s="27"/>
      <c r="AJ478" s="27"/>
      <c r="AK478" s="27"/>
      <c r="AL478" s="27"/>
      <c r="AM478" s="27"/>
      <c r="AN478" s="27"/>
      <c r="AO478" s="103"/>
      <c r="AP478" s="27"/>
      <c r="AQ478" s="27"/>
      <c r="AR478" s="27"/>
      <c r="AS478" s="27"/>
      <c r="AT478" s="27"/>
      <c r="AU478" s="27"/>
      <c r="AV478" s="27"/>
      <c r="AW478" s="103"/>
    </row>
    <row r="479" spans="1:49" ht="14.25" x14ac:dyDescent="0.2">
      <c r="A479" s="40" t="str">
        <f>StudentInfo[[#This Row],[Student Full Name]]</f>
        <v xml:space="preserve"> </v>
      </c>
      <c r="B479" s="27"/>
      <c r="C479" s="27"/>
      <c r="D479" s="27"/>
      <c r="E479" s="27"/>
      <c r="F479" s="27"/>
      <c r="G479" s="27"/>
      <c r="H479" s="101"/>
      <c r="I479" s="103"/>
      <c r="J479" s="28"/>
      <c r="K479" s="27"/>
      <c r="L479" s="27"/>
      <c r="M479" s="27"/>
      <c r="N479" s="27"/>
      <c r="O479" s="27"/>
      <c r="P479" s="27"/>
      <c r="Q479" s="103"/>
      <c r="R479" s="27"/>
      <c r="S479" s="27"/>
      <c r="T479" s="27"/>
      <c r="U479" s="27"/>
      <c r="V479" s="27"/>
      <c r="W479" s="27"/>
      <c r="X479" s="27"/>
      <c r="Y479" s="103"/>
      <c r="Z479" s="27"/>
      <c r="AA479" s="27"/>
      <c r="AB479" s="27"/>
      <c r="AC479" s="27"/>
      <c r="AD479" s="27"/>
      <c r="AE479" s="27"/>
      <c r="AF479" s="27"/>
      <c r="AG479" s="103"/>
      <c r="AH479" s="27"/>
      <c r="AI479" s="27"/>
      <c r="AJ479" s="27"/>
      <c r="AK479" s="27"/>
      <c r="AL479" s="27"/>
      <c r="AM479" s="27"/>
      <c r="AN479" s="27"/>
      <c r="AO479" s="103"/>
      <c r="AP479" s="27"/>
      <c r="AQ479" s="27"/>
      <c r="AR479" s="27"/>
      <c r="AS479" s="27"/>
      <c r="AT479" s="27"/>
      <c r="AU479" s="27"/>
      <c r="AV479" s="27"/>
      <c r="AW479" s="103"/>
    </row>
    <row r="480" spans="1:49" ht="14.25" x14ac:dyDescent="0.2">
      <c r="A480" s="40" t="str">
        <f>StudentInfo[[#This Row],[Student Full Name]]</f>
        <v xml:space="preserve"> </v>
      </c>
      <c r="B480" s="27"/>
      <c r="C480" s="27"/>
      <c r="D480" s="27"/>
      <c r="E480" s="27"/>
      <c r="F480" s="27"/>
      <c r="G480" s="27"/>
      <c r="H480" s="101"/>
      <c r="I480" s="103"/>
      <c r="J480" s="28"/>
      <c r="K480" s="27"/>
      <c r="L480" s="27"/>
      <c r="M480" s="27"/>
      <c r="N480" s="27"/>
      <c r="O480" s="27"/>
      <c r="P480" s="27"/>
      <c r="Q480" s="103"/>
      <c r="R480" s="27"/>
      <c r="S480" s="27"/>
      <c r="T480" s="27"/>
      <c r="U480" s="27"/>
      <c r="V480" s="27"/>
      <c r="W480" s="27"/>
      <c r="X480" s="27"/>
      <c r="Y480" s="103"/>
      <c r="Z480" s="27"/>
      <c r="AA480" s="27"/>
      <c r="AB480" s="27"/>
      <c r="AC480" s="27"/>
      <c r="AD480" s="27"/>
      <c r="AE480" s="27"/>
      <c r="AF480" s="27"/>
      <c r="AG480" s="103"/>
      <c r="AH480" s="27"/>
      <c r="AI480" s="27"/>
      <c r="AJ480" s="27"/>
      <c r="AK480" s="27"/>
      <c r="AL480" s="27"/>
      <c r="AM480" s="27"/>
      <c r="AN480" s="27"/>
      <c r="AO480" s="103"/>
      <c r="AP480" s="27"/>
      <c r="AQ480" s="27"/>
      <c r="AR480" s="27"/>
      <c r="AS480" s="27"/>
      <c r="AT480" s="27"/>
      <c r="AU480" s="27"/>
      <c r="AV480" s="27"/>
      <c r="AW480" s="103"/>
    </row>
    <row r="481" spans="1:49" ht="14.25" x14ac:dyDescent="0.2">
      <c r="A481" s="40" t="str">
        <f>StudentInfo[[#This Row],[Student Full Name]]</f>
        <v xml:space="preserve"> </v>
      </c>
      <c r="B481" s="27"/>
      <c r="C481" s="27"/>
      <c r="D481" s="27"/>
      <c r="E481" s="27"/>
      <c r="F481" s="27"/>
      <c r="G481" s="27"/>
      <c r="H481" s="101"/>
      <c r="I481" s="103"/>
      <c r="J481" s="28"/>
      <c r="K481" s="27"/>
      <c r="L481" s="27"/>
      <c r="M481" s="27"/>
      <c r="N481" s="27"/>
      <c r="O481" s="27"/>
      <c r="P481" s="27"/>
      <c r="Q481" s="103"/>
      <c r="R481" s="27"/>
      <c r="S481" s="27"/>
      <c r="T481" s="27"/>
      <c r="U481" s="27"/>
      <c r="V481" s="27"/>
      <c r="W481" s="27"/>
      <c r="X481" s="27"/>
      <c r="Y481" s="103"/>
      <c r="Z481" s="27"/>
      <c r="AA481" s="27"/>
      <c r="AB481" s="27"/>
      <c r="AC481" s="27"/>
      <c r="AD481" s="27"/>
      <c r="AE481" s="27"/>
      <c r="AF481" s="27"/>
      <c r="AG481" s="103"/>
      <c r="AH481" s="27"/>
      <c r="AI481" s="27"/>
      <c r="AJ481" s="27"/>
      <c r="AK481" s="27"/>
      <c r="AL481" s="27"/>
      <c r="AM481" s="27"/>
      <c r="AN481" s="27"/>
      <c r="AO481" s="103"/>
      <c r="AP481" s="27"/>
      <c r="AQ481" s="27"/>
      <c r="AR481" s="27"/>
      <c r="AS481" s="27"/>
      <c r="AT481" s="27"/>
      <c r="AU481" s="27"/>
      <c r="AV481" s="27"/>
      <c r="AW481" s="103"/>
    </row>
    <row r="482" spans="1:49" ht="14.25" x14ac:dyDescent="0.2">
      <c r="A482" s="40" t="str">
        <f>StudentInfo[[#This Row],[Student Full Name]]</f>
        <v xml:space="preserve"> </v>
      </c>
      <c r="B482" s="27"/>
      <c r="C482" s="27"/>
      <c r="D482" s="27"/>
      <c r="E482" s="27"/>
      <c r="F482" s="27"/>
      <c r="G482" s="27"/>
      <c r="H482" s="101"/>
      <c r="I482" s="103"/>
      <c r="J482" s="28"/>
      <c r="K482" s="27"/>
      <c r="L482" s="27"/>
      <c r="M482" s="27"/>
      <c r="N482" s="27"/>
      <c r="O482" s="27"/>
      <c r="P482" s="27"/>
      <c r="Q482" s="103"/>
      <c r="R482" s="27"/>
      <c r="S482" s="27"/>
      <c r="T482" s="27"/>
      <c r="U482" s="27"/>
      <c r="V482" s="27"/>
      <c r="W482" s="27"/>
      <c r="X482" s="27"/>
      <c r="Y482" s="103"/>
      <c r="Z482" s="27"/>
      <c r="AA482" s="27"/>
      <c r="AB482" s="27"/>
      <c r="AC482" s="27"/>
      <c r="AD482" s="27"/>
      <c r="AE482" s="27"/>
      <c r="AF482" s="27"/>
      <c r="AG482" s="103"/>
      <c r="AH482" s="27"/>
      <c r="AI482" s="27"/>
      <c r="AJ482" s="27"/>
      <c r="AK482" s="27"/>
      <c r="AL482" s="27"/>
      <c r="AM482" s="27"/>
      <c r="AN482" s="27"/>
      <c r="AO482" s="103"/>
      <c r="AP482" s="27"/>
      <c r="AQ482" s="27"/>
      <c r="AR482" s="27"/>
      <c r="AS482" s="27"/>
      <c r="AT482" s="27"/>
      <c r="AU482" s="27"/>
      <c r="AV482" s="27"/>
      <c r="AW482" s="103"/>
    </row>
    <row r="483" spans="1:49" ht="14.25" x14ac:dyDescent="0.2">
      <c r="A483" s="40" t="str">
        <f>StudentInfo[[#This Row],[Student Full Name]]</f>
        <v xml:space="preserve"> </v>
      </c>
      <c r="B483" s="27"/>
      <c r="C483" s="27"/>
      <c r="D483" s="27"/>
      <c r="E483" s="27"/>
      <c r="F483" s="27"/>
      <c r="G483" s="27"/>
      <c r="H483" s="101"/>
      <c r="I483" s="103"/>
      <c r="J483" s="28"/>
      <c r="K483" s="27"/>
      <c r="L483" s="27"/>
      <c r="M483" s="27"/>
      <c r="N483" s="27"/>
      <c r="O483" s="27"/>
      <c r="P483" s="27"/>
      <c r="Q483" s="103"/>
      <c r="R483" s="27"/>
      <c r="S483" s="27"/>
      <c r="T483" s="27"/>
      <c r="U483" s="27"/>
      <c r="V483" s="27"/>
      <c r="W483" s="27"/>
      <c r="X483" s="27"/>
      <c r="Y483" s="103"/>
      <c r="Z483" s="27"/>
      <c r="AA483" s="27"/>
      <c r="AB483" s="27"/>
      <c r="AC483" s="27"/>
      <c r="AD483" s="27"/>
      <c r="AE483" s="27"/>
      <c r="AF483" s="27"/>
      <c r="AG483" s="103"/>
      <c r="AH483" s="27"/>
      <c r="AI483" s="27"/>
      <c r="AJ483" s="27"/>
      <c r="AK483" s="27"/>
      <c r="AL483" s="27"/>
      <c r="AM483" s="27"/>
      <c r="AN483" s="27"/>
      <c r="AO483" s="103"/>
      <c r="AP483" s="27"/>
      <c r="AQ483" s="27"/>
      <c r="AR483" s="27"/>
      <c r="AS483" s="27"/>
      <c r="AT483" s="27"/>
      <c r="AU483" s="27"/>
      <c r="AV483" s="27"/>
      <c r="AW483" s="103"/>
    </row>
    <row r="484" spans="1:49" ht="14.25" x14ac:dyDescent="0.2">
      <c r="A484" s="40" t="str">
        <f>StudentInfo[[#This Row],[Student Full Name]]</f>
        <v xml:space="preserve"> </v>
      </c>
      <c r="B484" s="27"/>
      <c r="C484" s="27"/>
      <c r="D484" s="27"/>
      <c r="E484" s="27"/>
      <c r="F484" s="27"/>
      <c r="G484" s="27"/>
      <c r="H484" s="101"/>
      <c r="I484" s="103"/>
      <c r="J484" s="28"/>
      <c r="K484" s="27"/>
      <c r="L484" s="27"/>
      <c r="M484" s="27"/>
      <c r="N484" s="27"/>
      <c r="O484" s="27"/>
      <c r="P484" s="27"/>
      <c r="Q484" s="103"/>
      <c r="R484" s="27"/>
      <c r="S484" s="27"/>
      <c r="T484" s="27"/>
      <c r="U484" s="27"/>
      <c r="V484" s="27"/>
      <c r="W484" s="27"/>
      <c r="X484" s="27"/>
      <c r="Y484" s="103"/>
      <c r="Z484" s="27"/>
      <c r="AA484" s="27"/>
      <c r="AB484" s="27"/>
      <c r="AC484" s="27"/>
      <c r="AD484" s="27"/>
      <c r="AE484" s="27"/>
      <c r="AF484" s="27"/>
      <c r="AG484" s="103"/>
      <c r="AH484" s="27"/>
      <c r="AI484" s="27"/>
      <c r="AJ484" s="27"/>
      <c r="AK484" s="27"/>
      <c r="AL484" s="27"/>
      <c r="AM484" s="27"/>
      <c r="AN484" s="27"/>
      <c r="AO484" s="103"/>
      <c r="AP484" s="27"/>
      <c r="AQ484" s="27"/>
      <c r="AR484" s="27"/>
      <c r="AS484" s="27"/>
      <c r="AT484" s="27"/>
      <c r="AU484" s="27"/>
      <c r="AV484" s="27"/>
      <c r="AW484" s="103"/>
    </row>
    <row r="485" spans="1:49" ht="14.25" x14ac:dyDescent="0.2">
      <c r="A485" s="40" t="str">
        <f>StudentInfo[[#This Row],[Student Full Name]]</f>
        <v xml:space="preserve"> </v>
      </c>
      <c r="B485" s="27"/>
      <c r="C485" s="27"/>
      <c r="D485" s="27"/>
      <c r="E485" s="27"/>
      <c r="F485" s="27"/>
      <c r="G485" s="27"/>
      <c r="H485" s="101"/>
      <c r="I485" s="103"/>
      <c r="J485" s="28"/>
      <c r="K485" s="27"/>
      <c r="L485" s="27"/>
      <c r="M485" s="27"/>
      <c r="N485" s="27"/>
      <c r="O485" s="27"/>
      <c r="P485" s="27"/>
      <c r="Q485" s="103"/>
      <c r="R485" s="27"/>
      <c r="S485" s="27"/>
      <c r="T485" s="27"/>
      <c r="U485" s="27"/>
      <c r="V485" s="27"/>
      <c r="W485" s="27"/>
      <c r="X485" s="27"/>
      <c r="Y485" s="103"/>
      <c r="Z485" s="27"/>
      <c r="AA485" s="27"/>
      <c r="AB485" s="27"/>
      <c r="AC485" s="27"/>
      <c r="AD485" s="27"/>
      <c r="AE485" s="27"/>
      <c r="AF485" s="27"/>
      <c r="AG485" s="103"/>
      <c r="AH485" s="27"/>
      <c r="AI485" s="27"/>
      <c r="AJ485" s="27"/>
      <c r="AK485" s="27"/>
      <c r="AL485" s="27"/>
      <c r="AM485" s="27"/>
      <c r="AN485" s="27"/>
      <c r="AO485" s="103"/>
      <c r="AP485" s="27"/>
      <c r="AQ485" s="27"/>
      <c r="AR485" s="27"/>
      <c r="AS485" s="27"/>
      <c r="AT485" s="27"/>
      <c r="AU485" s="27"/>
      <c r="AV485" s="27"/>
      <c r="AW485" s="103"/>
    </row>
    <row r="486" spans="1:49" ht="14.25" x14ac:dyDescent="0.2">
      <c r="A486" s="40" t="str">
        <f>StudentInfo[[#This Row],[Student Full Name]]</f>
        <v xml:space="preserve"> </v>
      </c>
      <c r="B486" s="27"/>
      <c r="C486" s="27"/>
      <c r="D486" s="27"/>
      <c r="E486" s="27"/>
      <c r="F486" s="27"/>
      <c r="G486" s="27"/>
      <c r="H486" s="101"/>
      <c r="I486" s="103"/>
      <c r="J486" s="28"/>
      <c r="K486" s="27"/>
      <c r="L486" s="27"/>
      <c r="M486" s="27"/>
      <c r="N486" s="27"/>
      <c r="O486" s="27"/>
      <c r="P486" s="27"/>
      <c r="Q486" s="103"/>
      <c r="R486" s="27"/>
      <c r="S486" s="27"/>
      <c r="T486" s="27"/>
      <c r="U486" s="27"/>
      <c r="V486" s="27"/>
      <c r="W486" s="27"/>
      <c r="X486" s="27"/>
      <c r="Y486" s="103"/>
      <c r="Z486" s="27"/>
      <c r="AA486" s="27"/>
      <c r="AB486" s="27"/>
      <c r="AC486" s="27"/>
      <c r="AD486" s="27"/>
      <c r="AE486" s="27"/>
      <c r="AF486" s="27"/>
      <c r="AG486" s="103"/>
      <c r="AH486" s="27"/>
      <c r="AI486" s="27"/>
      <c r="AJ486" s="27"/>
      <c r="AK486" s="27"/>
      <c r="AL486" s="27"/>
      <c r="AM486" s="27"/>
      <c r="AN486" s="27"/>
      <c r="AO486" s="103"/>
      <c r="AP486" s="27"/>
      <c r="AQ486" s="27"/>
      <c r="AR486" s="27"/>
      <c r="AS486" s="27"/>
      <c r="AT486" s="27"/>
      <c r="AU486" s="27"/>
      <c r="AV486" s="27"/>
      <c r="AW486" s="103"/>
    </row>
    <row r="487" spans="1:49" ht="14.25" x14ac:dyDescent="0.2">
      <c r="A487" s="40" t="str">
        <f>StudentInfo[[#This Row],[Student Full Name]]</f>
        <v xml:space="preserve"> </v>
      </c>
      <c r="B487" s="27"/>
      <c r="C487" s="27"/>
      <c r="D487" s="27"/>
      <c r="E487" s="27"/>
      <c r="F487" s="27"/>
      <c r="G487" s="27"/>
      <c r="H487" s="101"/>
      <c r="I487" s="103"/>
      <c r="J487" s="28"/>
      <c r="K487" s="27"/>
      <c r="L487" s="27"/>
      <c r="M487" s="27"/>
      <c r="N487" s="27"/>
      <c r="O487" s="27"/>
      <c r="P487" s="27"/>
      <c r="Q487" s="103"/>
      <c r="R487" s="27"/>
      <c r="S487" s="27"/>
      <c r="T487" s="27"/>
      <c r="U487" s="27"/>
      <c r="V487" s="27"/>
      <c r="W487" s="27"/>
      <c r="X487" s="27"/>
      <c r="Y487" s="103"/>
      <c r="Z487" s="27"/>
      <c r="AA487" s="27"/>
      <c r="AB487" s="27"/>
      <c r="AC487" s="27"/>
      <c r="AD487" s="27"/>
      <c r="AE487" s="27"/>
      <c r="AF487" s="27"/>
      <c r="AG487" s="103"/>
      <c r="AH487" s="27"/>
      <c r="AI487" s="27"/>
      <c r="AJ487" s="27"/>
      <c r="AK487" s="27"/>
      <c r="AL487" s="27"/>
      <c r="AM487" s="27"/>
      <c r="AN487" s="27"/>
      <c r="AO487" s="103"/>
      <c r="AP487" s="27"/>
      <c r="AQ487" s="27"/>
      <c r="AR487" s="27"/>
      <c r="AS487" s="27"/>
      <c r="AT487" s="27"/>
      <c r="AU487" s="27"/>
      <c r="AV487" s="27"/>
      <c r="AW487" s="103"/>
    </row>
    <row r="488" spans="1:49" ht="14.25" x14ac:dyDescent="0.2">
      <c r="A488" s="40" t="str">
        <f>StudentInfo[[#This Row],[Student Full Name]]</f>
        <v xml:space="preserve"> </v>
      </c>
      <c r="B488" s="27"/>
      <c r="C488" s="27"/>
      <c r="D488" s="27"/>
      <c r="E488" s="27"/>
      <c r="F488" s="27"/>
      <c r="G488" s="27"/>
      <c r="H488" s="101"/>
      <c r="I488" s="103"/>
      <c r="J488" s="28"/>
      <c r="K488" s="27"/>
      <c r="L488" s="27"/>
      <c r="M488" s="27"/>
      <c r="N488" s="27"/>
      <c r="O488" s="27"/>
      <c r="P488" s="27"/>
      <c r="Q488" s="103"/>
      <c r="R488" s="27"/>
      <c r="S488" s="27"/>
      <c r="T488" s="27"/>
      <c r="U488" s="27"/>
      <c r="V488" s="27"/>
      <c r="W488" s="27"/>
      <c r="X488" s="27"/>
      <c r="Y488" s="103"/>
      <c r="Z488" s="27"/>
      <c r="AA488" s="27"/>
      <c r="AB488" s="27"/>
      <c r="AC488" s="27"/>
      <c r="AD488" s="27"/>
      <c r="AE488" s="27"/>
      <c r="AF488" s="27"/>
      <c r="AG488" s="103"/>
      <c r="AH488" s="27"/>
      <c r="AI488" s="27"/>
      <c r="AJ488" s="27"/>
      <c r="AK488" s="27"/>
      <c r="AL488" s="27"/>
      <c r="AM488" s="27"/>
      <c r="AN488" s="27"/>
      <c r="AO488" s="103"/>
      <c r="AP488" s="27"/>
      <c r="AQ488" s="27"/>
      <c r="AR488" s="27"/>
      <c r="AS488" s="27"/>
      <c r="AT488" s="27"/>
      <c r="AU488" s="27"/>
      <c r="AV488" s="27"/>
      <c r="AW488" s="103"/>
    </row>
    <row r="489" spans="1:49" ht="14.25" x14ac:dyDescent="0.2">
      <c r="A489" s="40" t="str">
        <f>StudentInfo[[#This Row],[Student Full Name]]</f>
        <v xml:space="preserve"> </v>
      </c>
      <c r="B489" s="27"/>
      <c r="C489" s="27"/>
      <c r="D489" s="27"/>
      <c r="E489" s="27"/>
      <c r="F489" s="27"/>
      <c r="G489" s="27"/>
      <c r="H489" s="101"/>
      <c r="I489" s="103"/>
      <c r="J489" s="28"/>
      <c r="K489" s="27"/>
      <c r="L489" s="27"/>
      <c r="M489" s="27"/>
      <c r="N489" s="27"/>
      <c r="O489" s="27"/>
      <c r="P489" s="27"/>
      <c r="Q489" s="103"/>
      <c r="R489" s="27"/>
      <c r="S489" s="27"/>
      <c r="T489" s="27"/>
      <c r="U489" s="27"/>
      <c r="V489" s="27"/>
      <c r="W489" s="27"/>
      <c r="X489" s="27"/>
      <c r="Y489" s="103"/>
      <c r="Z489" s="27"/>
      <c r="AA489" s="27"/>
      <c r="AB489" s="27"/>
      <c r="AC489" s="27"/>
      <c r="AD489" s="27"/>
      <c r="AE489" s="27"/>
      <c r="AF489" s="27"/>
      <c r="AG489" s="103"/>
      <c r="AH489" s="27"/>
      <c r="AI489" s="27"/>
      <c r="AJ489" s="27"/>
      <c r="AK489" s="27"/>
      <c r="AL489" s="27"/>
      <c r="AM489" s="27"/>
      <c r="AN489" s="27"/>
      <c r="AO489" s="103"/>
      <c r="AP489" s="27"/>
      <c r="AQ489" s="27"/>
      <c r="AR489" s="27"/>
      <c r="AS489" s="27"/>
      <c r="AT489" s="27"/>
      <c r="AU489" s="27"/>
      <c r="AV489" s="27"/>
      <c r="AW489" s="103"/>
    </row>
    <row r="490" spans="1:49" ht="14.25" x14ac:dyDescent="0.2">
      <c r="A490" s="40" t="str">
        <f>StudentInfo[[#This Row],[Student Full Name]]</f>
        <v xml:space="preserve"> </v>
      </c>
      <c r="B490" s="27"/>
      <c r="C490" s="27"/>
      <c r="D490" s="27"/>
      <c r="E490" s="27"/>
      <c r="F490" s="27"/>
      <c r="G490" s="27"/>
      <c r="H490" s="101"/>
      <c r="I490" s="103"/>
      <c r="J490" s="28"/>
      <c r="K490" s="27"/>
      <c r="L490" s="27"/>
      <c r="M490" s="27"/>
      <c r="N490" s="27"/>
      <c r="O490" s="27"/>
      <c r="P490" s="27"/>
      <c r="Q490" s="103"/>
      <c r="R490" s="27"/>
      <c r="S490" s="27"/>
      <c r="T490" s="27"/>
      <c r="U490" s="27"/>
      <c r="V490" s="27"/>
      <c r="W490" s="27"/>
      <c r="X490" s="27"/>
      <c r="Y490" s="103"/>
      <c r="Z490" s="27"/>
      <c r="AA490" s="27"/>
      <c r="AB490" s="27"/>
      <c r="AC490" s="27"/>
      <c r="AD490" s="27"/>
      <c r="AE490" s="27"/>
      <c r="AF490" s="27"/>
      <c r="AG490" s="103"/>
      <c r="AH490" s="27"/>
      <c r="AI490" s="27"/>
      <c r="AJ490" s="27"/>
      <c r="AK490" s="27"/>
      <c r="AL490" s="27"/>
      <c r="AM490" s="27"/>
      <c r="AN490" s="27"/>
      <c r="AO490" s="103"/>
      <c r="AP490" s="27"/>
      <c r="AQ490" s="27"/>
      <c r="AR490" s="27"/>
      <c r="AS490" s="27"/>
      <c r="AT490" s="27"/>
      <c r="AU490" s="27"/>
      <c r="AV490" s="27"/>
      <c r="AW490" s="103"/>
    </row>
    <row r="491" spans="1:49" ht="14.25" x14ac:dyDescent="0.2">
      <c r="A491" s="40" t="str">
        <f>StudentInfo[[#This Row],[Student Full Name]]</f>
        <v xml:space="preserve"> </v>
      </c>
      <c r="B491" s="27"/>
      <c r="C491" s="27"/>
      <c r="D491" s="27"/>
      <c r="E491" s="27"/>
      <c r="F491" s="27"/>
      <c r="G491" s="27"/>
      <c r="H491" s="101"/>
      <c r="I491" s="103"/>
      <c r="J491" s="28"/>
      <c r="K491" s="27"/>
      <c r="L491" s="27"/>
      <c r="M491" s="27"/>
      <c r="N491" s="27"/>
      <c r="O491" s="27"/>
      <c r="P491" s="27"/>
      <c r="Q491" s="103"/>
      <c r="R491" s="27"/>
      <c r="S491" s="27"/>
      <c r="T491" s="27"/>
      <c r="U491" s="27"/>
      <c r="V491" s="27"/>
      <c r="W491" s="27"/>
      <c r="X491" s="27"/>
      <c r="Y491" s="103"/>
      <c r="Z491" s="27"/>
      <c r="AA491" s="27"/>
      <c r="AB491" s="27"/>
      <c r="AC491" s="27"/>
      <c r="AD491" s="27"/>
      <c r="AE491" s="27"/>
      <c r="AF491" s="27"/>
      <c r="AG491" s="103"/>
      <c r="AH491" s="27"/>
      <c r="AI491" s="27"/>
      <c r="AJ491" s="27"/>
      <c r="AK491" s="27"/>
      <c r="AL491" s="27"/>
      <c r="AM491" s="27"/>
      <c r="AN491" s="27"/>
      <c r="AO491" s="103"/>
      <c r="AP491" s="27"/>
      <c r="AQ491" s="27"/>
      <c r="AR491" s="27"/>
      <c r="AS491" s="27"/>
      <c r="AT491" s="27"/>
      <c r="AU491" s="27"/>
      <c r="AV491" s="27"/>
      <c r="AW491" s="103"/>
    </row>
    <row r="492" spans="1:49" ht="14.25" x14ac:dyDescent="0.2">
      <c r="A492" s="40" t="str">
        <f>StudentInfo[[#This Row],[Student Full Name]]</f>
        <v xml:space="preserve"> </v>
      </c>
      <c r="B492" s="27"/>
      <c r="C492" s="27"/>
      <c r="D492" s="27"/>
      <c r="E492" s="27"/>
      <c r="F492" s="27"/>
      <c r="G492" s="27"/>
      <c r="H492" s="101"/>
      <c r="I492" s="103"/>
      <c r="J492" s="28"/>
      <c r="K492" s="27"/>
      <c r="L492" s="27"/>
      <c r="M492" s="27"/>
      <c r="N492" s="27"/>
      <c r="O492" s="27"/>
      <c r="P492" s="27"/>
      <c r="Q492" s="103"/>
      <c r="R492" s="27"/>
      <c r="S492" s="27"/>
      <c r="T492" s="27"/>
      <c r="U492" s="27"/>
      <c r="V492" s="27"/>
      <c r="W492" s="27"/>
      <c r="X492" s="27"/>
      <c r="Y492" s="103"/>
      <c r="Z492" s="27"/>
      <c r="AA492" s="27"/>
      <c r="AB492" s="27"/>
      <c r="AC492" s="27"/>
      <c r="AD492" s="27"/>
      <c r="AE492" s="27"/>
      <c r="AF492" s="27"/>
      <c r="AG492" s="103"/>
      <c r="AH492" s="27"/>
      <c r="AI492" s="27"/>
      <c r="AJ492" s="27"/>
      <c r="AK492" s="27"/>
      <c r="AL492" s="27"/>
      <c r="AM492" s="27"/>
      <c r="AN492" s="27"/>
      <c r="AO492" s="103"/>
      <c r="AP492" s="27"/>
      <c r="AQ492" s="27"/>
      <c r="AR492" s="27"/>
      <c r="AS492" s="27"/>
      <c r="AT492" s="27"/>
      <c r="AU492" s="27"/>
      <c r="AV492" s="27"/>
      <c r="AW492" s="103"/>
    </row>
    <row r="493" spans="1:49" ht="14.25" x14ac:dyDescent="0.2">
      <c r="A493" s="40" t="str">
        <f>StudentInfo[[#This Row],[Student Full Name]]</f>
        <v xml:space="preserve"> </v>
      </c>
      <c r="B493" s="27"/>
      <c r="C493" s="27"/>
      <c r="D493" s="27"/>
      <c r="E493" s="27"/>
      <c r="F493" s="27"/>
      <c r="G493" s="27"/>
      <c r="H493" s="101"/>
      <c r="I493" s="103"/>
      <c r="J493" s="28"/>
      <c r="K493" s="27"/>
      <c r="L493" s="27"/>
      <c r="M493" s="27"/>
      <c r="N493" s="27"/>
      <c r="O493" s="27"/>
      <c r="P493" s="27"/>
      <c r="Q493" s="103"/>
      <c r="R493" s="27"/>
      <c r="S493" s="27"/>
      <c r="T493" s="27"/>
      <c r="U493" s="27"/>
      <c r="V493" s="27"/>
      <c r="W493" s="27"/>
      <c r="X493" s="27"/>
      <c r="Y493" s="103"/>
      <c r="Z493" s="27"/>
      <c r="AA493" s="27"/>
      <c r="AB493" s="27"/>
      <c r="AC493" s="27"/>
      <c r="AD493" s="27"/>
      <c r="AE493" s="27"/>
      <c r="AF493" s="27"/>
      <c r="AG493" s="103"/>
      <c r="AH493" s="27"/>
      <c r="AI493" s="27"/>
      <c r="AJ493" s="27"/>
      <c r="AK493" s="27"/>
      <c r="AL493" s="27"/>
      <c r="AM493" s="27"/>
      <c r="AN493" s="27"/>
      <c r="AO493" s="103"/>
      <c r="AP493" s="27"/>
      <c r="AQ493" s="27"/>
      <c r="AR493" s="27"/>
      <c r="AS493" s="27"/>
      <c r="AT493" s="27"/>
      <c r="AU493" s="27"/>
      <c r="AV493" s="27"/>
      <c r="AW493" s="103"/>
    </row>
    <row r="494" spans="1:49" ht="14.25" x14ac:dyDescent="0.2">
      <c r="A494" s="40" t="str">
        <f>StudentInfo[[#This Row],[Student Full Name]]</f>
        <v xml:space="preserve"> </v>
      </c>
      <c r="B494" s="27"/>
      <c r="C494" s="27"/>
      <c r="D494" s="27"/>
      <c r="E494" s="27"/>
      <c r="F494" s="27"/>
      <c r="G494" s="27"/>
      <c r="H494" s="101"/>
      <c r="I494" s="103"/>
      <c r="J494" s="28"/>
      <c r="K494" s="27"/>
      <c r="L494" s="27"/>
      <c r="M494" s="27"/>
      <c r="N494" s="27"/>
      <c r="O494" s="27"/>
      <c r="P494" s="27"/>
      <c r="Q494" s="103"/>
      <c r="R494" s="27"/>
      <c r="S494" s="27"/>
      <c r="T494" s="27"/>
      <c r="U494" s="27"/>
      <c r="V494" s="27"/>
      <c r="W494" s="27"/>
      <c r="X494" s="27"/>
      <c r="Y494" s="103"/>
      <c r="Z494" s="27"/>
      <c r="AA494" s="27"/>
      <c r="AB494" s="27"/>
      <c r="AC494" s="27"/>
      <c r="AD494" s="27"/>
      <c r="AE494" s="27"/>
      <c r="AF494" s="27"/>
      <c r="AG494" s="103"/>
      <c r="AH494" s="27"/>
      <c r="AI494" s="27"/>
      <c r="AJ494" s="27"/>
      <c r="AK494" s="27"/>
      <c r="AL494" s="27"/>
      <c r="AM494" s="27"/>
      <c r="AN494" s="27"/>
      <c r="AO494" s="103"/>
      <c r="AP494" s="27"/>
      <c r="AQ494" s="27"/>
      <c r="AR494" s="27"/>
      <c r="AS494" s="27"/>
      <c r="AT494" s="27"/>
      <c r="AU494" s="27"/>
      <c r="AV494" s="27"/>
      <c r="AW494" s="103"/>
    </row>
    <row r="495" spans="1:49" ht="14.25" x14ac:dyDescent="0.2">
      <c r="A495" s="40" t="str">
        <f>StudentInfo[[#This Row],[Student Full Name]]</f>
        <v xml:space="preserve"> </v>
      </c>
      <c r="B495" s="27"/>
      <c r="C495" s="27"/>
      <c r="D495" s="27"/>
      <c r="E495" s="27"/>
      <c r="F495" s="27"/>
      <c r="G495" s="27"/>
      <c r="H495" s="101"/>
      <c r="I495" s="103"/>
      <c r="J495" s="28"/>
      <c r="K495" s="27"/>
      <c r="L495" s="27"/>
      <c r="M495" s="27"/>
      <c r="N495" s="27"/>
      <c r="O495" s="27"/>
      <c r="P495" s="27"/>
      <c r="Q495" s="103"/>
      <c r="R495" s="27"/>
      <c r="S495" s="27"/>
      <c r="T495" s="27"/>
      <c r="U495" s="27"/>
      <c r="V495" s="27"/>
      <c r="W495" s="27"/>
      <c r="X495" s="27"/>
      <c r="Y495" s="103"/>
      <c r="Z495" s="27"/>
      <c r="AA495" s="27"/>
      <c r="AB495" s="27"/>
      <c r="AC495" s="27"/>
      <c r="AD495" s="27"/>
      <c r="AE495" s="27"/>
      <c r="AF495" s="27"/>
      <c r="AG495" s="103"/>
      <c r="AH495" s="27"/>
      <c r="AI495" s="27"/>
      <c r="AJ495" s="27"/>
      <c r="AK495" s="27"/>
      <c r="AL495" s="27"/>
      <c r="AM495" s="27"/>
      <c r="AN495" s="27"/>
      <c r="AO495" s="103"/>
      <c r="AP495" s="27"/>
      <c r="AQ495" s="27"/>
      <c r="AR495" s="27"/>
      <c r="AS495" s="27"/>
      <c r="AT495" s="27"/>
      <c r="AU495" s="27"/>
      <c r="AV495" s="27"/>
      <c r="AW495" s="103"/>
    </row>
    <row r="496" spans="1:49" ht="14.25" x14ac:dyDescent="0.2">
      <c r="A496" s="40" t="str">
        <f>StudentInfo[[#This Row],[Student Full Name]]</f>
        <v xml:space="preserve"> </v>
      </c>
      <c r="B496" s="27"/>
      <c r="C496" s="27"/>
      <c r="D496" s="27"/>
      <c r="E496" s="27"/>
      <c r="F496" s="27"/>
      <c r="G496" s="27"/>
      <c r="H496" s="101"/>
      <c r="I496" s="103"/>
      <c r="J496" s="28"/>
      <c r="K496" s="27"/>
      <c r="L496" s="27"/>
      <c r="M496" s="27"/>
      <c r="N496" s="27"/>
      <c r="O496" s="27"/>
      <c r="P496" s="27"/>
      <c r="Q496" s="103"/>
      <c r="R496" s="27"/>
      <c r="S496" s="27"/>
      <c r="T496" s="27"/>
      <c r="U496" s="27"/>
      <c r="V496" s="27"/>
      <c r="W496" s="27"/>
      <c r="X496" s="27"/>
      <c r="Y496" s="103"/>
      <c r="Z496" s="27"/>
      <c r="AA496" s="27"/>
      <c r="AB496" s="27"/>
      <c r="AC496" s="27"/>
      <c r="AD496" s="27"/>
      <c r="AE496" s="27"/>
      <c r="AF496" s="27"/>
      <c r="AG496" s="103"/>
      <c r="AH496" s="27"/>
      <c r="AI496" s="27"/>
      <c r="AJ496" s="27"/>
      <c r="AK496" s="27"/>
      <c r="AL496" s="27"/>
      <c r="AM496" s="27"/>
      <c r="AN496" s="27"/>
      <c r="AO496" s="103"/>
      <c r="AP496" s="27"/>
      <c r="AQ496" s="27"/>
      <c r="AR496" s="27"/>
      <c r="AS496" s="27"/>
      <c r="AT496" s="27"/>
      <c r="AU496" s="27"/>
      <c r="AV496" s="27"/>
      <c r="AW496" s="103"/>
    </row>
    <row r="497" spans="1:49" ht="14.25" x14ac:dyDescent="0.2">
      <c r="A497" s="40" t="str">
        <f>StudentInfo[[#This Row],[Student Full Name]]</f>
        <v xml:space="preserve"> </v>
      </c>
      <c r="B497" s="27"/>
      <c r="C497" s="27"/>
      <c r="D497" s="27"/>
      <c r="E497" s="27"/>
      <c r="F497" s="27"/>
      <c r="G497" s="27"/>
      <c r="H497" s="101"/>
      <c r="I497" s="103"/>
      <c r="J497" s="28"/>
      <c r="K497" s="27"/>
      <c r="L497" s="27"/>
      <c r="M497" s="27"/>
      <c r="N497" s="27"/>
      <c r="O497" s="27"/>
      <c r="P497" s="27"/>
      <c r="Q497" s="103"/>
      <c r="R497" s="27"/>
      <c r="S497" s="27"/>
      <c r="T497" s="27"/>
      <c r="U497" s="27"/>
      <c r="V497" s="27"/>
      <c r="W497" s="27"/>
      <c r="X497" s="27"/>
      <c r="Y497" s="103"/>
      <c r="Z497" s="27"/>
      <c r="AA497" s="27"/>
      <c r="AB497" s="27"/>
      <c r="AC497" s="27"/>
      <c r="AD497" s="27"/>
      <c r="AE497" s="27"/>
      <c r="AF497" s="27"/>
      <c r="AG497" s="103"/>
      <c r="AH497" s="27"/>
      <c r="AI497" s="27"/>
      <c r="AJ497" s="27"/>
      <c r="AK497" s="27"/>
      <c r="AL497" s="27"/>
      <c r="AM497" s="27"/>
      <c r="AN497" s="27"/>
      <c r="AO497" s="103"/>
      <c r="AP497" s="27"/>
      <c r="AQ497" s="27"/>
      <c r="AR497" s="27"/>
      <c r="AS497" s="27"/>
      <c r="AT497" s="27"/>
      <c r="AU497" s="27"/>
      <c r="AV497" s="27"/>
      <c r="AW497" s="103"/>
    </row>
    <row r="498" spans="1:49" ht="14.25" x14ac:dyDescent="0.2">
      <c r="A498" s="40" t="str">
        <f>StudentInfo[[#This Row],[Student Full Name]]</f>
        <v xml:space="preserve"> </v>
      </c>
      <c r="B498" s="27"/>
      <c r="C498" s="27"/>
      <c r="D498" s="27"/>
      <c r="E498" s="27"/>
      <c r="F498" s="27"/>
      <c r="G498" s="27"/>
      <c r="H498" s="101"/>
      <c r="I498" s="103"/>
      <c r="J498" s="28"/>
      <c r="K498" s="27"/>
      <c r="L498" s="27"/>
      <c r="M498" s="27"/>
      <c r="N498" s="27"/>
      <c r="O498" s="27"/>
      <c r="P498" s="27"/>
      <c r="Q498" s="103"/>
      <c r="R498" s="27"/>
      <c r="S498" s="27"/>
      <c r="T498" s="27"/>
      <c r="U498" s="27"/>
      <c r="V498" s="27"/>
      <c r="W498" s="27"/>
      <c r="X498" s="27"/>
      <c r="Y498" s="103"/>
      <c r="Z498" s="27"/>
      <c r="AA498" s="27"/>
      <c r="AB498" s="27"/>
      <c r="AC498" s="27"/>
      <c r="AD498" s="27"/>
      <c r="AE498" s="27"/>
      <c r="AF498" s="27"/>
      <c r="AG498" s="103"/>
      <c r="AH498" s="27"/>
      <c r="AI498" s="27"/>
      <c r="AJ498" s="27"/>
      <c r="AK498" s="27"/>
      <c r="AL498" s="27"/>
      <c r="AM498" s="27"/>
      <c r="AN498" s="27"/>
      <c r="AO498" s="103"/>
      <c r="AP498" s="27"/>
      <c r="AQ498" s="27"/>
      <c r="AR498" s="27"/>
      <c r="AS498" s="27"/>
      <c r="AT498" s="27"/>
      <c r="AU498" s="27"/>
      <c r="AV498" s="27"/>
      <c r="AW498" s="103"/>
    </row>
    <row r="499" spans="1:49" ht="14.25" x14ac:dyDescent="0.2">
      <c r="A499" s="40" t="str">
        <f>StudentInfo[[#This Row],[Student Full Name]]</f>
        <v xml:space="preserve"> </v>
      </c>
      <c r="B499" s="27"/>
      <c r="C499" s="27"/>
      <c r="D499" s="27"/>
      <c r="E499" s="27"/>
      <c r="F499" s="27"/>
      <c r="G499" s="27"/>
      <c r="H499" s="101"/>
      <c r="I499" s="103"/>
      <c r="J499" s="28"/>
      <c r="K499" s="27"/>
      <c r="L499" s="27"/>
      <c r="M499" s="27"/>
      <c r="N499" s="27"/>
      <c r="O499" s="27"/>
      <c r="P499" s="27"/>
      <c r="Q499" s="103"/>
      <c r="R499" s="27"/>
      <c r="S499" s="27"/>
      <c r="T499" s="27"/>
      <c r="U499" s="27"/>
      <c r="V499" s="27"/>
      <c r="W499" s="27"/>
      <c r="X499" s="27"/>
      <c r="Y499" s="103"/>
      <c r="Z499" s="27"/>
      <c r="AA499" s="27"/>
      <c r="AB499" s="27"/>
      <c r="AC499" s="27"/>
      <c r="AD499" s="27"/>
      <c r="AE499" s="27"/>
      <c r="AF499" s="27"/>
      <c r="AG499" s="103"/>
      <c r="AH499" s="27"/>
      <c r="AI499" s="27"/>
      <c r="AJ499" s="27"/>
      <c r="AK499" s="27"/>
      <c r="AL499" s="27"/>
      <c r="AM499" s="27"/>
      <c r="AN499" s="27"/>
      <c r="AO499" s="103"/>
      <c r="AP499" s="27"/>
      <c r="AQ499" s="27"/>
      <c r="AR499" s="27"/>
      <c r="AS499" s="27"/>
      <c r="AT499" s="27"/>
      <c r="AU499" s="27"/>
      <c r="AV499" s="27"/>
      <c r="AW499" s="103"/>
    </row>
    <row r="500" spans="1:49" ht="14.25" x14ac:dyDescent="0.2">
      <c r="A500" s="40" t="str">
        <f>StudentInfo[[#This Row],[Student Full Name]]</f>
        <v xml:space="preserve"> </v>
      </c>
      <c r="B500" s="27"/>
      <c r="C500" s="27"/>
      <c r="D500" s="27"/>
      <c r="E500" s="27"/>
      <c r="F500" s="27"/>
      <c r="G500" s="27"/>
      <c r="H500" s="101"/>
      <c r="I500" s="103"/>
      <c r="J500" s="28"/>
      <c r="K500" s="27"/>
      <c r="L500" s="27"/>
      <c r="M500" s="27"/>
      <c r="N500" s="27"/>
      <c r="O500" s="27"/>
      <c r="P500" s="27"/>
      <c r="Q500" s="103"/>
      <c r="R500" s="27"/>
      <c r="S500" s="27"/>
      <c r="T500" s="27"/>
      <c r="U500" s="27"/>
      <c r="V500" s="27"/>
      <c r="W500" s="27"/>
      <c r="X500" s="27"/>
      <c r="Y500" s="103"/>
      <c r="Z500" s="27"/>
      <c r="AA500" s="27"/>
      <c r="AB500" s="27"/>
      <c r="AC500" s="27"/>
      <c r="AD500" s="27"/>
      <c r="AE500" s="27"/>
      <c r="AF500" s="27"/>
      <c r="AG500" s="103"/>
      <c r="AH500" s="27"/>
      <c r="AI500" s="27"/>
      <c r="AJ500" s="27"/>
      <c r="AK500" s="27"/>
      <c r="AL500" s="27"/>
      <c r="AM500" s="27"/>
      <c r="AN500" s="27"/>
      <c r="AO500" s="103"/>
      <c r="AP500" s="27"/>
      <c r="AQ500" s="27"/>
      <c r="AR500" s="27"/>
      <c r="AS500" s="27"/>
      <c r="AT500" s="27"/>
      <c r="AU500" s="27"/>
      <c r="AV500" s="27"/>
      <c r="AW500" s="103"/>
    </row>
    <row r="501" spans="1:49" ht="14.25" x14ac:dyDescent="0.2">
      <c r="A501" s="40" t="str">
        <f>StudentInfo[[#This Row],[Student Full Name]]</f>
        <v xml:space="preserve"> </v>
      </c>
      <c r="B501" s="27"/>
      <c r="C501" s="27"/>
      <c r="D501" s="27"/>
      <c r="E501" s="27"/>
      <c r="F501" s="27"/>
      <c r="G501" s="27"/>
      <c r="H501" s="101"/>
      <c r="I501" s="103"/>
      <c r="J501" s="28"/>
      <c r="K501" s="27"/>
      <c r="L501" s="27"/>
      <c r="M501" s="27"/>
      <c r="N501" s="27"/>
      <c r="O501" s="27"/>
      <c r="P501" s="27"/>
      <c r="Q501" s="103"/>
      <c r="R501" s="27"/>
      <c r="S501" s="27"/>
      <c r="T501" s="27"/>
      <c r="U501" s="27"/>
      <c r="V501" s="27"/>
      <c r="W501" s="27"/>
      <c r="X501" s="27"/>
      <c r="Y501" s="103"/>
      <c r="Z501" s="27"/>
      <c r="AA501" s="27"/>
      <c r="AB501" s="27"/>
      <c r="AC501" s="27"/>
      <c r="AD501" s="27"/>
      <c r="AE501" s="27"/>
      <c r="AF501" s="27"/>
      <c r="AG501" s="103"/>
      <c r="AH501" s="27"/>
      <c r="AI501" s="27"/>
      <c r="AJ501" s="27"/>
      <c r="AK501" s="27"/>
      <c r="AL501" s="27"/>
      <c r="AM501" s="27"/>
      <c r="AN501" s="27"/>
      <c r="AO501" s="103"/>
      <c r="AP501" s="27"/>
      <c r="AQ501" s="27"/>
      <c r="AR501" s="27"/>
      <c r="AS501" s="27"/>
      <c r="AT501" s="27"/>
      <c r="AU501" s="27"/>
      <c r="AV501" s="27"/>
      <c r="AW501" s="103"/>
    </row>
    <row r="502" spans="1:49" ht="15" x14ac:dyDescent="0.25">
      <c r="B502" s="42"/>
      <c r="C502" s="42"/>
      <c r="D502" s="42"/>
      <c r="E502" s="42"/>
      <c r="F502" s="42"/>
      <c r="G502" s="42"/>
      <c r="H502" s="42"/>
      <c r="I502" s="104"/>
      <c r="J502" s="42"/>
      <c r="K502" s="42"/>
      <c r="L502" s="42"/>
      <c r="M502" s="42"/>
      <c r="N502" s="42"/>
      <c r="O502" s="42"/>
      <c r="P502" s="42"/>
      <c r="Q502" s="104"/>
      <c r="R502" s="42"/>
      <c r="S502" s="42"/>
      <c r="T502" s="42"/>
      <c r="U502" s="42"/>
      <c r="V502" s="42"/>
      <c r="W502" s="42"/>
      <c r="X502" s="42"/>
      <c r="Y502" s="104"/>
      <c r="Z502" s="42"/>
      <c r="AA502" s="42"/>
      <c r="AB502" s="42"/>
      <c r="AC502" s="42"/>
      <c r="AD502" s="42"/>
      <c r="AE502" s="42"/>
      <c r="AF502" s="42"/>
      <c r="AG502" s="104"/>
      <c r="AH502" s="42"/>
      <c r="AI502" s="42"/>
      <c r="AJ502" s="42"/>
      <c r="AK502" s="42"/>
      <c r="AL502" s="42"/>
      <c r="AM502" s="42"/>
      <c r="AN502" s="42"/>
      <c r="AO502" s="104"/>
      <c r="AP502" s="42"/>
      <c r="AQ502" s="42"/>
      <c r="AR502" s="42"/>
      <c r="AS502" s="42"/>
      <c r="AT502" s="42"/>
      <c r="AU502" s="42"/>
      <c r="AV502" s="42"/>
      <c r="AW502" s="104"/>
    </row>
    <row r="503" spans="1:49" ht="15" x14ac:dyDescent="0.25">
      <c r="B503" s="42"/>
      <c r="C503" s="42"/>
      <c r="D503" s="42"/>
      <c r="E503" s="42"/>
      <c r="F503" s="42"/>
      <c r="G503" s="42"/>
      <c r="H503" s="42"/>
      <c r="I503" s="104"/>
      <c r="J503" s="42"/>
      <c r="K503" s="42"/>
      <c r="L503" s="42"/>
      <c r="M503" s="42"/>
      <c r="N503" s="42"/>
      <c r="O503" s="42"/>
      <c r="P503" s="42"/>
      <c r="Q503" s="104"/>
      <c r="R503" s="42"/>
      <c r="S503" s="42"/>
      <c r="T503" s="42"/>
      <c r="U503" s="42"/>
      <c r="V503" s="42"/>
      <c r="W503" s="42"/>
      <c r="X503" s="42"/>
      <c r="Y503" s="104"/>
      <c r="Z503" s="42"/>
      <c r="AA503" s="42"/>
      <c r="AB503" s="42"/>
      <c r="AC503" s="42"/>
      <c r="AD503" s="42"/>
      <c r="AE503" s="42"/>
      <c r="AF503" s="42"/>
      <c r="AG503" s="104"/>
      <c r="AH503" s="42"/>
      <c r="AI503" s="42"/>
      <c r="AJ503" s="42"/>
      <c r="AK503" s="42"/>
      <c r="AL503" s="42"/>
      <c r="AM503" s="42"/>
      <c r="AN503" s="42"/>
      <c r="AO503" s="104"/>
      <c r="AP503" s="42"/>
      <c r="AQ503" s="42"/>
      <c r="AR503" s="42"/>
      <c r="AS503" s="42"/>
      <c r="AT503" s="42"/>
      <c r="AU503" s="42"/>
      <c r="AV503" s="42"/>
      <c r="AW503" s="104"/>
    </row>
    <row r="504" spans="1:49" ht="15" x14ac:dyDescent="0.25">
      <c r="B504" s="42"/>
      <c r="C504" s="42"/>
      <c r="D504" s="42"/>
      <c r="E504" s="42"/>
      <c r="F504" s="42"/>
      <c r="G504" s="42"/>
      <c r="H504" s="42"/>
      <c r="I504" s="104"/>
      <c r="J504" s="42"/>
      <c r="K504" s="42"/>
      <c r="L504" s="42"/>
      <c r="M504" s="42"/>
      <c r="N504" s="42"/>
      <c r="O504" s="42"/>
      <c r="P504" s="42"/>
      <c r="Q504" s="104"/>
      <c r="R504" s="42"/>
      <c r="S504" s="42"/>
      <c r="T504" s="42"/>
      <c r="U504" s="42"/>
      <c r="V504" s="42"/>
      <c r="W504" s="42"/>
      <c r="X504" s="42"/>
      <c r="Y504" s="104"/>
      <c r="Z504" s="42"/>
      <c r="AA504" s="42"/>
      <c r="AB504" s="42"/>
      <c r="AC504" s="42"/>
      <c r="AD504" s="42"/>
      <c r="AE504" s="42"/>
      <c r="AF504" s="42"/>
      <c r="AG504" s="104"/>
      <c r="AH504" s="42"/>
      <c r="AI504" s="42"/>
      <c r="AJ504" s="42"/>
      <c r="AK504" s="42"/>
      <c r="AL504" s="42"/>
      <c r="AM504" s="42"/>
      <c r="AN504" s="42"/>
      <c r="AO504" s="104"/>
      <c r="AP504" s="42"/>
      <c r="AQ504" s="42"/>
      <c r="AR504" s="42"/>
      <c r="AS504" s="42"/>
      <c r="AT504" s="42"/>
      <c r="AU504" s="42"/>
      <c r="AV504" s="42"/>
      <c r="AW504" s="104"/>
    </row>
    <row r="505" spans="1:49" ht="15" x14ac:dyDescent="0.25">
      <c r="B505" s="42"/>
      <c r="C505" s="42"/>
      <c r="D505" s="42"/>
      <c r="E505" s="42"/>
      <c r="F505" s="42"/>
      <c r="G505" s="42"/>
      <c r="H505" s="42"/>
      <c r="I505" s="104"/>
      <c r="J505" s="42"/>
      <c r="K505" s="42"/>
      <c r="L505" s="42"/>
      <c r="M505" s="42"/>
      <c r="N505" s="42"/>
      <c r="O505" s="42"/>
      <c r="P505" s="42"/>
      <c r="Q505" s="104"/>
      <c r="R505" s="42"/>
      <c r="S505" s="42"/>
      <c r="T505" s="42"/>
      <c r="U505" s="42"/>
      <c r="V505" s="42"/>
      <c r="W505" s="42"/>
      <c r="X505" s="42"/>
      <c r="Y505" s="104"/>
      <c r="Z505" s="42"/>
      <c r="AA505" s="42"/>
      <c r="AB505" s="42"/>
      <c r="AC505" s="42"/>
      <c r="AD505" s="42"/>
      <c r="AE505" s="42"/>
      <c r="AF505" s="42"/>
      <c r="AG505" s="104"/>
      <c r="AH505" s="42"/>
      <c r="AI505" s="42"/>
      <c r="AJ505" s="42"/>
      <c r="AK505" s="42"/>
      <c r="AL505" s="42"/>
      <c r="AM505" s="42"/>
      <c r="AN505" s="42"/>
      <c r="AO505" s="104"/>
      <c r="AP505" s="42"/>
      <c r="AQ505" s="42"/>
      <c r="AR505" s="42"/>
      <c r="AS505" s="42"/>
      <c r="AT505" s="42"/>
      <c r="AU505" s="42"/>
      <c r="AV505" s="42"/>
      <c r="AW505" s="104"/>
    </row>
    <row r="506" spans="1:49" ht="15" x14ac:dyDescent="0.25">
      <c r="B506" s="42"/>
      <c r="C506" s="42"/>
      <c r="D506" s="42"/>
      <c r="E506" s="42"/>
      <c r="F506" s="42"/>
      <c r="G506" s="42"/>
      <c r="H506" s="42"/>
      <c r="I506" s="104"/>
      <c r="J506" s="42"/>
      <c r="K506" s="42"/>
      <c r="L506" s="42"/>
      <c r="M506" s="42"/>
      <c r="N506" s="42"/>
      <c r="O506" s="42"/>
      <c r="P506" s="42"/>
      <c r="Q506" s="104"/>
      <c r="R506" s="42"/>
      <c r="S506" s="42"/>
      <c r="T506" s="42"/>
      <c r="U506" s="42"/>
      <c r="V506" s="42"/>
      <c r="W506" s="42"/>
      <c r="X506" s="42"/>
      <c r="Y506" s="104"/>
      <c r="Z506" s="42"/>
      <c r="AA506" s="42"/>
      <c r="AB506" s="42"/>
      <c r="AC506" s="42"/>
      <c r="AD506" s="42"/>
      <c r="AE506" s="42"/>
      <c r="AF506" s="42"/>
      <c r="AG506" s="104"/>
      <c r="AH506" s="42"/>
      <c r="AI506" s="42"/>
      <c r="AJ506" s="42"/>
      <c r="AK506" s="42"/>
      <c r="AL506" s="42"/>
      <c r="AM506" s="42"/>
      <c r="AN506" s="42"/>
      <c r="AO506" s="104"/>
      <c r="AP506" s="42"/>
      <c r="AQ506" s="42"/>
      <c r="AR506" s="42"/>
      <c r="AS506" s="42"/>
      <c r="AT506" s="42"/>
      <c r="AU506" s="42"/>
      <c r="AV506" s="42"/>
      <c r="AW506" s="104"/>
    </row>
    <row r="507" spans="1:49" ht="15" x14ac:dyDescent="0.25">
      <c r="B507" s="42"/>
      <c r="C507" s="42"/>
      <c r="D507" s="42"/>
      <c r="E507" s="42"/>
      <c r="F507" s="42"/>
      <c r="G507" s="42"/>
      <c r="H507" s="42"/>
      <c r="I507" s="104"/>
      <c r="J507" s="42"/>
      <c r="K507" s="42"/>
      <c r="L507" s="42"/>
      <c r="M507" s="42"/>
      <c r="N507" s="42"/>
      <c r="O507" s="42"/>
      <c r="P507" s="42"/>
      <c r="Q507" s="104"/>
      <c r="R507" s="42"/>
      <c r="S507" s="42"/>
      <c r="T507" s="42"/>
      <c r="U507" s="42"/>
      <c r="V507" s="42"/>
      <c r="W507" s="42"/>
      <c r="X507" s="42"/>
      <c r="Y507" s="104"/>
      <c r="Z507" s="42"/>
      <c r="AA507" s="42"/>
      <c r="AB507" s="42"/>
      <c r="AC507" s="42"/>
      <c r="AD507" s="42"/>
      <c r="AE507" s="42"/>
      <c r="AF507" s="42"/>
      <c r="AG507" s="104"/>
      <c r="AH507" s="42"/>
      <c r="AI507" s="42"/>
      <c r="AJ507" s="42"/>
      <c r="AK507" s="42"/>
      <c r="AL507" s="42"/>
      <c r="AM507" s="42"/>
      <c r="AN507" s="42"/>
      <c r="AO507" s="104"/>
      <c r="AP507" s="42"/>
      <c r="AQ507" s="42"/>
      <c r="AR507" s="42"/>
      <c r="AS507" s="42"/>
      <c r="AT507" s="42"/>
      <c r="AU507" s="42"/>
      <c r="AV507" s="42"/>
      <c r="AW507" s="104"/>
    </row>
    <row r="508" spans="1:49" ht="15" x14ac:dyDescent="0.25">
      <c r="B508" s="42"/>
      <c r="C508" s="42"/>
      <c r="D508" s="42"/>
      <c r="E508" s="42"/>
      <c r="F508" s="42"/>
      <c r="G508" s="42"/>
      <c r="H508" s="42"/>
      <c r="I508" s="104"/>
      <c r="J508" s="42"/>
      <c r="K508" s="42"/>
      <c r="L508" s="42"/>
      <c r="M508" s="42"/>
      <c r="N508" s="42"/>
      <c r="O508" s="42"/>
      <c r="P508" s="42"/>
      <c r="Q508" s="104"/>
      <c r="R508" s="42"/>
      <c r="S508" s="42"/>
      <c r="T508" s="42"/>
      <c r="U508" s="42"/>
      <c r="V508" s="42"/>
      <c r="W508" s="42"/>
      <c r="X508" s="42"/>
      <c r="Y508" s="104"/>
      <c r="Z508" s="42"/>
      <c r="AA508" s="42"/>
      <c r="AB508" s="42"/>
      <c r="AC508" s="42"/>
      <c r="AD508" s="42"/>
      <c r="AE508" s="42"/>
      <c r="AF508" s="42"/>
      <c r="AG508" s="104"/>
      <c r="AH508" s="42"/>
      <c r="AI508" s="42"/>
      <c r="AJ508" s="42"/>
      <c r="AK508" s="42"/>
      <c r="AL508" s="42"/>
      <c r="AM508" s="42"/>
      <c r="AN508" s="42"/>
      <c r="AO508" s="104"/>
      <c r="AP508" s="42"/>
      <c r="AQ508" s="42"/>
      <c r="AR508" s="42"/>
      <c r="AS508" s="42"/>
      <c r="AT508" s="42"/>
      <c r="AU508" s="42"/>
      <c r="AV508" s="42"/>
      <c r="AW508" s="104"/>
    </row>
    <row r="509" spans="1:49" ht="15" x14ac:dyDescent="0.25">
      <c r="B509" s="42"/>
      <c r="C509" s="42"/>
      <c r="D509" s="42"/>
      <c r="E509" s="42"/>
      <c r="F509" s="42"/>
      <c r="G509" s="42"/>
      <c r="H509" s="42"/>
      <c r="I509" s="104"/>
      <c r="J509" s="42"/>
      <c r="K509" s="42"/>
      <c r="L509" s="42"/>
      <c r="M509" s="42"/>
      <c r="N509" s="42"/>
      <c r="O509" s="42"/>
      <c r="P509" s="42"/>
      <c r="Q509" s="104"/>
      <c r="R509" s="42"/>
      <c r="S509" s="42"/>
      <c r="T509" s="42"/>
      <c r="U509" s="42"/>
      <c r="V509" s="42"/>
      <c r="W509" s="42"/>
      <c r="X509" s="42"/>
      <c r="Y509" s="104"/>
      <c r="Z509" s="42"/>
      <c r="AA509" s="42"/>
      <c r="AB509" s="42"/>
      <c r="AC509" s="42"/>
      <c r="AD509" s="42"/>
      <c r="AE509" s="42"/>
      <c r="AF509" s="42"/>
      <c r="AG509" s="104"/>
      <c r="AH509" s="42"/>
      <c r="AI509" s="42"/>
      <c r="AJ509" s="42"/>
      <c r="AK509" s="42"/>
      <c r="AL509" s="42"/>
      <c r="AM509" s="42"/>
      <c r="AN509" s="42"/>
      <c r="AO509" s="104"/>
      <c r="AP509" s="42"/>
      <c r="AQ509" s="42"/>
      <c r="AR509" s="42"/>
      <c r="AS509" s="42"/>
      <c r="AT509" s="42"/>
      <c r="AU509" s="42"/>
      <c r="AV509" s="42"/>
      <c r="AW509" s="104"/>
    </row>
    <row r="510" spans="1:49" ht="15" x14ac:dyDescent="0.25">
      <c r="B510" s="42"/>
      <c r="C510" s="42"/>
      <c r="D510" s="42"/>
      <c r="E510" s="42"/>
      <c r="F510" s="42"/>
      <c r="G510" s="42"/>
      <c r="H510" s="42"/>
      <c r="I510" s="104"/>
      <c r="J510" s="42"/>
      <c r="K510" s="42"/>
      <c r="L510" s="42"/>
      <c r="M510" s="42"/>
      <c r="N510" s="42"/>
      <c r="O510" s="42"/>
      <c r="P510" s="42"/>
      <c r="Q510" s="104"/>
      <c r="R510" s="42"/>
      <c r="S510" s="42"/>
      <c r="T510" s="42"/>
      <c r="U510" s="42"/>
      <c r="V510" s="42"/>
      <c r="W510" s="42"/>
      <c r="X510" s="42"/>
      <c r="Y510" s="104"/>
      <c r="Z510" s="42"/>
      <c r="AA510" s="42"/>
      <c r="AB510" s="42"/>
      <c r="AC510" s="42"/>
      <c r="AD510" s="42"/>
      <c r="AE510" s="42"/>
      <c r="AF510" s="42"/>
      <c r="AG510" s="104"/>
      <c r="AH510" s="42"/>
      <c r="AI510" s="42"/>
      <c r="AJ510" s="42"/>
      <c r="AK510" s="42"/>
      <c r="AL510" s="42"/>
      <c r="AM510" s="42"/>
      <c r="AN510" s="42"/>
      <c r="AO510" s="104"/>
      <c r="AP510" s="42"/>
      <c r="AQ510" s="42"/>
      <c r="AR510" s="42"/>
      <c r="AS510" s="42"/>
      <c r="AT510" s="42"/>
      <c r="AU510" s="42"/>
      <c r="AV510" s="42"/>
      <c r="AW510" s="104"/>
    </row>
    <row r="511" spans="1:49" ht="15" x14ac:dyDescent="0.25">
      <c r="B511" s="42"/>
      <c r="C511" s="42"/>
      <c r="D511" s="42"/>
      <c r="E511" s="42"/>
      <c r="F511" s="42"/>
      <c r="G511" s="42"/>
      <c r="H511" s="42"/>
      <c r="I511" s="104"/>
      <c r="J511" s="42"/>
      <c r="K511" s="42"/>
      <c r="L511" s="42"/>
      <c r="M511" s="42"/>
      <c r="N511" s="42"/>
      <c r="O511" s="42"/>
      <c r="P511" s="42"/>
      <c r="Q511" s="104"/>
      <c r="R511" s="42"/>
      <c r="S511" s="42"/>
      <c r="T511" s="42"/>
      <c r="U511" s="42"/>
      <c r="V511" s="42"/>
      <c r="W511" s="42"/>
      <c r="X511" s="42"/>
      <c r="Y511" s="104"/>
      <c r="Z511" s="42"/>
      <c r="AA511" s="42"/>
      <c r="AB511" s="42"/>
      <c r="AC511" s="42"/>
      <c r="AD511" s="42"/>
      <c r="AE511" s="42"/>
      <c r="AF511" s="42"/>
      <c r="AG511" s="104"/>
      <c r="AH511" s="42"/>
      <c r="AI511" s="42"/>
      <c r="AJ511" s="42"/>
      <c r="AK511" s="42"/>
      <c r="AL511" s="42"/>
      <c r="AM511" s="42"/>
      <c r="AN511" s="42"/>
      <c r="AO511" s="104"/>
      <c r="AP511" s="42"/>
      <c r="AQ511" s="42"/>
      <c r="AR511" s="42"/>
      <c r="AS511" s="42"/>
      <c r="AT511" s="42"/>
      <c r="AU511" s="42"/>
      <c r="AV511" s="42"/>
      <c r="AW511" s="104"/>
    </row>
    <row r="512" spans="1:49" ht="15" x14ac:dyDescent="0.25">
      <c r="B512" s="42"/>
      <c r="C512" s="42"/>
      <c r="D512" s="42"/>
      <c r="E512" s="42"/>
      <c r="F512" s="42"/>
      <c r="G512" s="42"/>
      <c r="H512" s="42"/>
      <c r="I512" s="104"/>
      <c r="J512" s="42"/>
      <c r="K512" s="42"/>
      <c r="L512" s="42"/>
      <c r="M512" s="42"/>
      <c r="N512" s="42"/>
      <c r="O512" s="42"/>
      <c r="P512" s="42"/>
      <c r="Q512" s="104"/>
      <c r="R512" s="42"/>
      <c r="S512" s="42"/>
      <c r="T512" s="42"/>
      <c r="U512" s="42"/>
      <c r="V512" s="42"/>
      <c r="W512" s="42"/>
      <c r="X512" s="42"/>
      <c r="Y512" s="104"/>
      <c r="Z512" s="42"/>
      <c r="AA512" s="42"/>
      <c r="AB512" s="42"/>
      <c r="AC512" s="42"/>
      <c r="AD512" s="42"/>
      <c r="AE512" s="42"/>
      <c r="AF512" s="42"/>
      <c r="AG512" s="104"/>
      <c r="AH512" s="42"/>
      <c r="AI512" s="42"/>
      <c r="AJ512" s="42"/>
      <c r="AK512" s="42"/>
      <c r="AL512" s="42"/>
      <c r="AM512" s="42"/>
      <c r="AN512" s="42"/>
      <c r="AO512" s="104"/>
      <c r="AP512" s="42"/>
      <c r="AQ512" s="42"/>
      <c r="AR512" s="42"/>
      <c r="AS512" s="42"/>
      <c r="AT512" s="42"/>
      <c r="AU512" s="42"/>
      <c r="AV512" s="42"/>
      <c r="AW512" s="104"/>
    </row>
    <row r="513" spans="2:49" ht="15" x14ac:dyDescent="0.25">
      <c r="B513" s="42"/>
      <c r="C513" s="42"/>
      <c r="D513" s="42"/>
      <c r="E513" s="42"/>
      <c r="F513" s="42"/>
      <c r="G513" s="42"/>
      <c r="H513" s="42"/>
      <c r="I513" s="104"/>
      <c r="J513" s="42"/>
      <c r="K513" s="42"/>
      <c r="L513" s="42"/>
      <c r="M513" s="42"/>
      <c r="N513" s="42"/>
      <c r="O513" s="42"/>
      <c r="P513" s="42"/>
      <c r="Q513" s="104"/>
      <c r="R513" s="42"/>
      <c r="S513" s="42"/>
      <c r="T513" s="42"/>
      <c r="U513" s="42"/>
      <c r="V513" s="42"/>
      <c r="W513" s="42"/>
      <c r="X513" s="42"/>
      <c r="Y513" s="104"/>
      <c r="Z513" s="42"/>
      <c r="AA513" s="42"/>
      <c r="AB513" s="42"/>
      <c r="AC513" s="42"/>
      <c r="AD513" s="42"/>
      <c r="AE513" s="42"/>
      <c r="AF513" s="42"/>
      <c r="AG513" s="104"/>
      <c r="AH513" s="42"/>
      <c r="AI513" s="42"/>
      <c r="AJ513" s="42"/>
      <c r="AK513" s="42"/>
      <c r="AL513" s="42"/>
      <c r="AM513" s="42"/>
      <c r="AN513" s="42"/>
      <c r="AO513" s="104"/>
      <c r="AP513" s="42"/>
      <c r="AQ513" s="42"/>
      <c r="AR513" s="42"/>
      <c r="AS513" s="42"/>
      <c r="AT513" s="42"/>
      <c r="AU513" s="42"/>
      <c r="AV513" s="42"/>
      <c r="AW513" s="104"/>
    </row>
    <row r="514" spans="2:49" ht="15" x14ac:dyDescent="0.25">
      <c r="B514" s="42"/>
      <c r="C514" s="42"/>
      <c r="D514" s="42"/>
      <c r="E514" s="42"/>
      <c r="F514" s="42"/>
      <c r="G514" s="42"/>
      <c r="H514" s="42"/>
      <c r="I514" s="104"/>
      <c r="J514" s="42"/>
      <c r="K514" s="42"/>
      <c r="L514" s="42"/>
      <c r="M514" s="42"/>
      <c r="N514" s="42"/>
      <c r="O514" s="42"/>
      <c r="P514" s="42"/>
      <c r="Q514" s="104"/>
      <c r="R514" s="42"/>
      <c r="S514" s="42"/>
      <c r="T514" s="42"/>
      <c r="U514" s="42"/>
      <c r="V514" s="42"/>
      <c r="W514" s="42"/>
      <c r="X514" s="42"/>
      <c r="Y514" s="104"/>
      <c r="Z514" s="42"/>
      <c r="AA514" s="42"/>
      <c r="AB514" s="42"/>
      <c r="AC514" s="42"/>
      <c r="AD514" s="42"/>
      <c r="AE514" s="42"/>
      <c r="AF514" s="42"/>
      <c r="AG514" s="104"/>
      <c r="AH514" s="42"/>
      <c r="AI514" s="42"/>
      <c r="AJ514" s="42"/>
      <c r="AK514" s="42"/>
      <c r="AL514" s="42"/>
      <c r="AM514" s="42"/>
      <c r="AN514" s="42"/>
      <c r="AO514" s="104"/>
      <c r="AP514" s="42"/>
      <c r="AQ514" s="42"/>
      <c r="AR514" s="42"/>
      <c r="AS514" s="42"/>
      <c r="AT514" s="42"/>
      <c r="AU514" s="42"/>
      <c r="AV514" s="42"/>
      <c r="AW514" s="104"/>
    </row>
    <row r="515" spans="2:49" ht="15" x14ac:dyDescent="0.25">
      <c r="B515" s="42"/>
      <c r="C515" s="42"/>
      <c r="D515" s="42"/>
      <c r="E515" s="42"/>
      <c r="F515" s="42"/>
      <c r="G515" s="42"/>
      <c r="H515" s="42"/>
      <c r="I515" s="104"/>
      <c r="J515" s="42"/>
      <c r="K515" s="42"/>
      <c r="L515" s="42"/>
      <c r="M515" s="42"/>
      <c r="N515" s="42"/>
      <c r="O515" s="42"/>
      <c r="P515" s="42"/>
      <c r="Q515" s="104"/>
      <c r="R515" s="42"/>
      <c r="S515" s="42"/>
      <c r="T515" s="42"/>
      <c r="U515" s="42"/>
      <c r="V515" s="42"/>
      <c r="W515" s="42"/>
      <c r="X515" s="42"/>
      <c r="Y515" s="104"/>
      <c r="Z515" s="42"/>
      <c r="AA515" s="42"/>
      <c r="AB515" s="42"/>
      <c r="AC515" s="42"/>
      <c r="AD515" s="42"/>
      <c r="AE515" s="42"/>
      <c r="AF515" s="42"/>
      <c r="AG515" s="104"/>
      <c r="AH515" s="42"/>
      <c r="AI515" s="42"/>
      <c r="AJ515" s="42"/>
      <c r="AK515" s="42"/>
      <c r="AL515" s="42"/>
      <c r="AM515" s="42"/>
      <c r="AN515" s="42"/>
      <c r="AO515" s="104"/>
      <c r="AP515" s="42"/>
      <c r="AQ515" s="42"/>
      <c r="AR515" s="42"/>
      <c r="AS515" s="42"/>
      <c r="AT515" s="42"/>
      <c r="AU515" s="42"/>
      <c r="AV515" s="42"/>
      <c r="AW515" s="104"/>
    </row>
    <row r="516" spans="2:49" ht="15" x14ac:dyDescent="0.25">
      <c r="B516" s="42"/>
      <c r="C516" s="42"/>
      <c r="D516" s="42"/>
      <c r="E516" s="42"/>
      <c r="F516" s="42"/>
      <c r="G516" s="42"/>
      <c r="H516" s="42"/>
      <c r="I516" s="104"/>
      <c r="J516" s="42"/>
      <c r="K516" s="42"/>
      <c r="L516" s="42"/>
      <c r="M516" s="42"/>
      <c r="N516" s="42"/>
      <c r="O516" s="42"/>
      <c r="P516" s="42"/>
      <c r="Q516" s="104"/>
      <c r="R516" s="42"/>
      <c r="S516" s="42"/>
      <c r="T516" s="42"/>
      <c r="U516" s="42"/>
      <c r="V516" s="42"/>
      <c r="W516" s="42"/>
      <c r="X516" s="42"/>
      <c r="Y516" s="104"/>
      <c r="Z516" s="42"/>
      <c r="AA516" s="42"/>
      <c r="AB516" s="42"/>
      <c r="AC516" s="42"/>
      <c r="AD516" s="42"/>
      <c r="AE516" s="42"/>
      <c r="AF516" s="42"/>
      <c r="AG516" s="104"/>
      <c r="AH516" s="42"/>
      <c r="AI516" s="42"/>
      <c r="AJ516" s="42"/>
      <c r="AK516" s="42"/>
      <c r="AL516" s="42"/>
      <c r="AM516" s="42"/>
      <c r="AN516" s="42"/>
      <c r="AO516" s="104"/>
      <c r="AP516" s="42"/>
      <c r="AQ516" s="42"/>
      <c r="AR516" s="42"/>
      <c r="AS516" s="42"/>
      <c r="AT516" s="42"/>
      <c r="AU516" s="42"/>
      <c r="AV516" s="42"/>
      <c r="AW516" s="104"/>
    </row>
    <row r="517" spans="2:49" ht="15" x14ac:dyDescent="0.25">
      <c r="B517" s="42"/>
      <c r="C517" s="42"/>
      <c r="D517" s="42"/>
      <c r="E517" s="42"/>
      <c r="F517" s="42"/>
      <c r="G517" s="42"/>
      <c r="H517" s="42"/>
      <c r="I517" s="104"/>
      <c r="J517" s="42"/>
      <c r="K517" s="42"/>
      <c r="L517" s="42"/>
      <c r="M517" s="42"/>
      <c r="N517" s="42"/>
      <c r="O517" s="42"/>
      <c r="P517" s="42"/>
      <c r="Q517" s="104"/>
      <c r="R517" s="42"/>
      <c r="S517" s="42"/>
      <c r="T517" s="42"/>
      <c r="U517" s="42"/>
      <c r="V517" s="42"/>
      <c r="W517" s="42"/>
      <c r="X517" s="42"/>
      <c r="Y517" s="104"/>
      <c r="Z517" s="42"/>
      <c r="AA517" s="42"/>
      <c r="AB517" s="42"/>
      <c r="AC517" s="42"/>
      <c r="AD517" s="42"/>
      <c r="AE517" s="42"/>
      <c r="AF517" s="42"/>
      <c r="AG517" s="104"/>
      <c r="AH517" s="42"/>
      <c r="AI517" s="42"/>
      <c r="AJ517" s="42"/>
      <c r="AK517" s="42"/>
      <c r="AL517" s="42"/>
      <c r="AM517" s="42"/>
      <c r="AN517" s="42"/>
      <c r="AO517" s="104"/>
      <c r="AP517" s="42"/>
      <c r="AQ517" s="42"/>
      <c r="AR517" s="42"/>
      <c r="AS517" s="42"/>
      <c r="AT517" s="42"/>
      <c r="AU517" s="42"/>
      <c r="AV517" s="42"/>
      <c r="AW517" s="104"/>
    </row>
    <row r="518" spans="2:49" ht="15" x14ac:dyDescent="0.25">
      <c r="B518" s="42"/>
      <c r="C518" s="42"/>
      <c r="D518" s="42"/>
      <c r="E518" s="42"/>
      <c r="F518" s="42"/>
      <c r="G518" s="42"/>
      <c r="H518" s="42"/>
      <c r="I518" s="104"/>
      <c r="J518" s="42"/>
      <c r="K518" s="42"/>
      <c r="L518" s="42"/>
      <c r="M518" s="42"/>
      <c r="N518" s="42"/>
      <c r="O518" s="42"/>
      <c r="P518" s="42"/>
      <c r="Q518" s="104"/>
      <c r="R518" s="42"/>
      <c r="S518" s="42"/>
      <c r="T518" s="42"/>
      <c r="U518" s="42"/>
      <c r="V518" s="42"/>
      <c r="W518" s="42"/>
      <c r="X518" s="42"/>
      <c r="Y518" s="104"/>
      <c r="Z518" s="42"/>
      <c r="AA518" s="42"/>
      <c r="AB518" s="42"/>
      <c r="AC518" s="42"/>
      <c r="AD518" s="42"/>
      <c r="AE518" s="42"/>
      <c r="AF518" s="42"/>
      <c r="AG518" s="104"/>
      <c r="AH518" s="42"/>
      <c r="AI518" s="42"/>
      <c r="AJ518" s="42"/>
      <c r="AK518" s="42"/>
      <c r="AL518" s="42"/>
      <c r="AM518" s="42"/>
      <c r="AN518" s="42"/>
      <c r="AO518" s="104"/>
      <c r="AP518" s="42"/>
      <c r="AQ518" s="42"/>
      <c r="AR518" s="42"/>
      <c r="AS518" s="42"/>
      <c r="AT518" s="42"/>
      <c r="AU518" s="42"/>
      <c r="AV518" s="42"/>
      <c r="AW518" s="104"/>
    </row>
    <row r="519" spans="2:49" ht="15" x14ac:dyDescent="0.25">
      <c r="B519" s="42"/>
      <c r="C519" s="42"/>
      <c r="D519" s="42"/>
      <c r="E519" s="42"/>
      <c r="F519" s="42"/>
      <c r="G519" s="42"/>
      <c r="H519" s="42"/>
      <c r="I519" s="104"/>
      <c r="J519" s="42"/>
      <c r="K519" s="42"/>
      <c r="L519" s="42"/>
      <c r="M519" s="42"/>
      <c r="N519" s="42"/>
      <c r="O519" s="42"/>
      <c r="P519" s="42"/>
      <c r="Q519" s="104"/>
      <c r="R519" s="42"/>
      <c r="S519" s="42"/>
      <c r="T519" s="42"/>
      <c r="U519" s="42"/>
      <c r="V519" s="42"/>
      <c r="W519" s="42"/>
      <c r="X519" s="42"/>
      <c r="Y519" s="104"/>
      <c r="Z519" s="42"/>
      <c r="AA519" s="42"/>
      <c r="AB519" s="42"/>
      <c r="AC519" s="42"/>
      <c r="AD519" s="42"/>
      <c r="AE519" s="42"/>
      <c r="AF519" s="42"/>
      <c r="AG519" s="104"/>
      <c r="AH519" s="42"/>
      <c r="AI519" s="42"/>
      <c r="AJ519" s="42"/>
      <c r="AK519" s="42"/>
      <c r="AL519" s="42"/>
      <c r="AM519" s="42"/>
      <c r="AN519" s="42"/>
      <c r="AO519" s="104"/>
      <c r="AP519" s="42"/>
      <c r="AQ519" s="42"/>
      <c r="AR519" s="42"/>
      <c r="AS519" s="42"/>
      <c r="AT519" s="42"/>
      <c r="AU519" s="42"/>
      <c r="AV519" s="42"/>
      <c r="AW519" s="104"/>
    </row>
    <row r="520" spans="2:49" ht="15" x14ac:dyDescent="0.25">
      <c r="B520" s="42"/>
      <c r="C520" s="42"/>
      <c r="D520" s="42"/>
      <c r="E520" s="42"/>
      <c r="F520" s="42"/>
      <c r="G520" s="42"/>
      <c r="H520" s="42"/>
      <c r="I520" s="104"/>
      <c r="J520" s="42"/>
      <c r="K520" s="42"/>
      <c r="L520" s="42"/>
      <c r="M520" s="42"/>
      <c r="N520" s="42"/>
      <c r="O520" s="42"/>
      <c r="P520" s="42"/>
      <c r="Q520" s="104"/>
      <c r="R520" s="42"/>
      <c r="S520" s="42"/>
      <c r="T520" s="42"/>
      <c r="U520" s="42"/>
      <c r="V520" s="42"/>
      <c r="W520" s="42"/>
      <c r="X520" s="42"/>
      <c r="Y520" s="104"/>
      <c r="Z520" s="42"/>
      <c r="AA520" s="42"/>
      <c r="AB520" s="42"/>
      <c r="AC520" s="42"/>
      <c r="AD520" s="42"/>
      <c r="AE520" s="42"/>
      <c r="AF520" s="42"/>
      <c r="AG520" s="104"/>
      <c r="AH520" s="42"/>
      <c r="AI520" s="42"/>
      <c r="AJ520" s="42"/>
      <c r="AK520" s="42"/>
      <c r="AL520" s="42"/>
      <c r="AM520" s="42"/>
      <c r="AN520" s="42"/>
      <c r="AO520" s="104"/>
      <c r="AP520" s="42"/>
      <c r="AQ520" s="42"/>
      <c r="AR520" s="42"/>
      <c r="AS520" s="42"/>
      <c r="AT520" s="42"/>
      <c r="AU520" s="42"/>
      <c r="AV520" s="42"/>
      <c r="AW520" s="104"/>
    </row>
    <row r="521" spans="2:49" ht="15" x14ac:dyDescent="0.25">
      <c r="B521" s="42"/>
      <c r="C521" s="42"/>
      <c r="D521" s="42"/>
      <c r="E521" s="42"/>
      <c r="F521" s="42"/>
      <c r="G521" s="42"/>
      <c r="H521" s="42"/>
      <c r="I521" s="104"/>
      <c r="J521" s="42"/>
      <c r="K521" s="42"/>
      <c r="L521" s="42"/>
      <c r="M521" s="42"/>
      <c r="N521" s="42"/>
      <c r="O521" s="42"/>
      <c r="P521" s="42"/>
      <c r="Q521" s="104"/>
      <c r="R521" s="42"/>
      <c r="S521" s="42"/>
      <c r="T521" s="42"/>
      <c r="U521" s="42"/>
      <c r="V521" s="42"/>
      <c r="W521" s="42"/>
      <c r="X521" s="42"/>
      <c r="Y521" s="104"/>
      <c r="Z521" s="42"/>
      <c r="AA521" s="42"/>
      <c r="AB521" s="42"/>
      <c r="AC521" s="42"/>
      <c r="AD521" s="42"/>
      <c r="AE521" s="42"/>
      <c r="AF521" s="42"/>
      <c r="AG521" s="104"/>
      <c r="AH521" s="42"/>
      <c r="AI521" s="42"/>
      <c r="AJ521" s="42"/>
      <c r="AK521" s="42"/>
      <c r="AL521" s="42"/>
      <c r="AM521" s="42"/>
      <c r="AN521" s="42"/>
      <c r="AO521" s="104"/>
      <c r="AP521" s="42"/>
      <c r="AQ521" s="42"/>
      <c r="AR521" s="42"/>
      <c r="AS521" s="42"/>
      <c r="AT521" s="42"/>
      <c r="AU521" s="42"/>
      <c r="AV521" s="42"/>
      <c r="AW521" s="104"/>
    </row>
    <row r="522" spans="2:49" ht="15" x14ac:dyDescent="0.25">
      <c r="B522" s="42"/>
      <c r="C522" s="42"/>
      <c r="D522" s="42"/>
      <c r="E522" s="42"/>
      <c r="F522" s="42"/>
      <c r="G522" s="42"/>
      <c r="H522" s="42"/>
      <c r="I522" s="104"/>
      <c r="J522" s="42"/>
      <c r="K522" s="42"/>
      <c r="L522" s="42"/>
      <c r="M522" s="42"/>
      <c r="N522" s="42"/>
      <c r="O522" s="42"/>
      <c r="P522" s="42"/>
      <c r="Q522" s="104"/>
      <c r="R522" s="42"/>
      <c r="S522" s="42"/>
      <c r="T522" s="42"/>
      <c r="U522" s="42"/>
      <c r="V522" s="42"/>
      <c r="W522" s="42"/>
      <c r="X522" s="42"/>
      <c r="Y522" s="104"/>
      <c r="Z522" s="42"/>
      <c r="AA522" s="42"/>
      <c r="AB522" s="42"/>
      <c r="AC522" s="42"/>
      <c r="AD522" s="42"/>
      <c r="AE522" s="42"/>
      <c r="AF522" s="42"/>
      <c r="AG522" s="104"/>
      <c r="AH522" s="42"/>
      <c r="AI522" s="42"/>
      <c r="AJ522" s="42"/>
      <c r="AK522" s="42"/>
      <c r="AL522" s="42"/>
      <c r="AM522" s="42"/>
      <c r="AN522" s="42"/>
      <c r="AO522" s="104"/>
      <c r="AP522" s="42"/>
      <c r="AQ522" s="42"/>
      <c r="AR522" s="42"/>
      <c r="AS522" s="42"/>
      <c r="AT522" s="42"/>
      <c r="AU522" s="42"/>
      <c r="AV522" s="42"/>
      <c r="AW522" s="104"/>
    </row>
    <row r="523" spans="2:49" ht="15" x14ac:dyDescent="0.25">
      <c r="B523" s="42"/>
      <c r="C523" s="42"/>
      <c r="D523" s="42"/>
      <c r="E523" s="42"/>
      <c r="F523" s="42"/>
      <c r="G523" s="42"/>
      <c r="H523" s="42"/>
      <c r="I523" s="104"/>
      <c r="J523" s="42"/>
      <c r="K523" s="42"/>
      <c r="L523" s="42"/>
      <c r="M523" s="42"/>
      <c r="N523" s="42"/>
      <c r="O523" s="42"/>
      <c r="P523" s="42"/>
      <c r="Q523" s="104"/>
      <c r="R523" s="42"/>
      <c r="S523" s="42"/>
      <c r="T523" s="42"/>
      <c r="U523" s="42"/>
      <c r="V523" s="42"/>
      <c r="W523" s="42"/>
      <c r="X523" s="42"/>
      <c r="Y523" s="104"/>
      <c r="Z523" s="42"/>
      <c r="AA523" s="42"/>
      <c r="AB523" s="42"/>
      <c r="AC523" s="42"/>
      <c r="AD523" s="42"/>
      <c r="AE523" s="42"/>
      <c r="AF523" s="42"/>
      <c r="AG523" s="104"/>
      <c r="AH523" s="42"/>
      <c r="AI523" s="42"/>
      <c r="AJ523" s="42"/>
      <c r="AK523" s="42"/>
      <c r="AL523" s="42"/>
      <c r="AM523" s="42"/>
      <c r="AN523" s="42"/>
      <c r="AO523" s="104"/>
      <c r="AP523" s="42"/>
      <c r="AQ523" s="42"/>
      <c r="AR523" s="42"/>
      <c r="AS523" s="42"/>
      <c r="AT523" s="42"/>
      <c r="AU523" s="42"/>
      <c r="AV523" s="42"/>
      <c r="AW523" s="104"/>
    </row>
    <row r="524" spans="2:49" ht="15" x14ac:dyDescent="0.25">
      <c r="B524" s="42"/>
      <c r="C524" s="42"/>
      <c r="D524" s="42"/>
      <c r="E524" s="42"/>
      <c r="F524" s="42"/>
      <c r="G524" s="42"/>
      <c r="H524" s="42"/>
      <c r="I524" s="104"/>
      <c r="J524" s="42"/>
      <c r="K524" s="42"/>
      <c r="L524" s="42"/>
      <c r="M524" s="42"/>
      <c r="N524" s="42"/>
      <c r="O524" s="42"/>
      <c r="P524" s="42"/>
      <c r="Q524" s="104"/>
      <c r="R524" s="42"/>
      <c r="S524" s="42"/>
      <c r="T524" s="42"/>
      <c r="U524" s="42"/>
      <c r="V524" s="42"/>
      <c r="W524" s="42"/>
      <c r="X524" s="42"/>
      <c r="Y524" s="104"/>
      <c r="Z524" s="42"/>
      <c r="AA524" s="42"/>
      <c r="AB524" s="42"/>
      <c r="AC524" s="42"/>
      <c r="AD524" s="42"/>
      <c r="AE524" s="42"/>
      <c r="AF524" s="42"/>
      <c r="AG524" s="104"/>
      <c r="AH524" s="42"/>
      <c r="AI524" s="42"/>
      <c r="AJ524" s="42"/>
      <c r="AK524" s="42"/>
      <c r="AL524" s="42"/>
      <c r="AM524" s="42"/>
      <c r="AN524" s="42"/>
      <c r="AO524" s="104"/>
      <c r="AP524" s="42"/>
      <c r="AQ524" s="42"/>
      <c r="AR524" s="42"/>
      <c r="AS524" s="42"/>
      <c r="AT524" s="42"/>
      <c r="AU524" s="42"/>
      <c r="AV524" s="42"/>
      <c r="AW524" s="104"/>
    </row>
    <row r="525" spans="2:49" ht="15" x14ac:dyDescent="0.25">
      <c r="B525" s="42"/>
      <c r="C525" s="42"/>
      <c r="D525" s="42"/>
      <c r="E525" s="42"/>
      <c r="F525" s="42"/>
      <c r="G525" s="42"/>
      <c r="H525" s="42"/>
      <c r="I525" s="104"/>
      <c r="J525" s="42"/>
      <c r="K525" s="42"/>
      <c r="L525" s="42"/>
      <c r="M525" s="42"/>
      <c r="N525" s="42"/>
      <c r="O525" s="42"/>
      <c r="P525" s="42"/>
      <c r="Q525" s="104"/>
      <c r="R525" s="42"/>
      <c r="S525" s="42"/>
      <c r="T525" s="42"/>
      <c r="U525" s="42"/>
      <c r="V525" s="42"/>
      <c r="W525" s="42"/>
      <c r="X525" s="42"/>
      <c r="Y525" s="104"/>
      <c r="Z525" s="42"/>
      <c r="AA525" s="42"/>
      <c r="AB525" s="42"/>
      <c r="AC525" s="42"/>
      <c r="AD525" s="42"/>
      <c r="AE525" s="42"/>
      <c r="AF525" s="42"/>
      <c r="AG525" s="104"/>
      <c r="AH525" s="42"/>
      <c r="AI525" s="42"/>
      <c r="AJ525" s="42"/>
      <c r="AK525" s="42"/>
      <c r="AL525" s="42"/>
      <c r="AM525" s="42"/>
      <c r="AN525" s="42"/>
      <c r="AO525" s="104"/>
      <c r="AP525" s="42"/>
      <c r="AQ525" s="42"/>
      <c r="AR525" s="42"/>
      <c r="AS525" s="42"/>
      <c r="AT525" s="42"/>
      <c r="AU525" s="42"/>
      <c r="AV525" s="42"/>
      <c r="AW525" s="104"/>
    </row>
    <row r="526" spans="2:49" ht="15" x14ac:dyDescent="0.25">
      <c r="B526" s="42"/>
      <c r="C526" s="42"/>
      <c r="D526" s="42"/>
      <c r="E526" s="42"/>
      <c r="F526" s="42"/>
      <c r="G526" s="42"/>
      <c r="H526" s="42"/>
      <c r="I526" s="104"/>
      <c r="J526" s="42"/>
      <c r="K526" s="42"/>
      <c r="L526" s="42"/>
      <c r="M526" s="42"/>
      <c r="N526" s="42"/>
      <c r="O526" s="42"/>
      <c r="P526" s="42"/>
      <c r="Q526" s="104"/>
      <c r="R526" s="42"/>
      <c r="S526" s="42"/>
      <c r="T526" s="42"/>
      <c r="U526" s="42"/>
      <c r="V526" s="42"/>
      <c r="W526" s="42"/>
      <c r="X526" s="42"/>
      <c r="Y526" s="104"/>
      <c r="Z526" s="42"/>
      <c r="AA526" s="42"/>
      <c r="AB526" s="42"/>
      <c r="AC526" s="42"/>
      <c r="AD526" s="42"/>
      <c r="AE526" s="42"/>
      <c r="AF526" s="42"/>
      <c r="AG526" s="104"/>
      <c r="AH526" s="42"/>
      <c r="AI526" s="42"/>
      <c r="AJ526" s="42"/>
      <c r="AK526" s="42"/>
      <c r="AL526" s="42"/>
      <c r="AM526" s="42"/>
      <c r="AN526" s="42"/>
      <c r="AO526" s="104"/>
      <c r="AP526" s="42"/>
      <c r="AQ526" s="42"/>
      <c r="AR526" s="42"/>
      <c r="AS526" s="42"/>
      <c r="AT526" s="42"/>
      <c r="AU526" s="42"/>
      <c r="AV526" s="42"/>
      <c r="AW526" s="104"/>
    </row>
    <row r="527" spans="2:49" ht="15" x14ac:dyDescent="0.25">
      <c r="B527" s="42"/>
      <c r="C527" s="42"/>
      <c r="D527" s="42"/>
      <c r="E527" s="42"/>
      <c r="F527" s="42"/>
      <c r="G527" s="42"/>
      <c r="H527" s="42"/>
      <c r="I527" s="104"/>
      <c r="J527" s="42"/>
      <c r="K527" s="42"/>
      <c r="L527" s="42"/>
      <c r="M527" s="42"/>
      <c r="N527" s="42"/>
      <c r="O527" s="42"/>
      <c r="P527" s="42"/>
      <c r="Q527" s="104"/>
      <c r="R527" s="42"/>
      <c r="S527" s="42"/>
      <c r="T527" s="42"/>
      <c r="U527" s="42"/>
      <c r="V527" s="42"/>
      <c r="W527" s="42"/>
      <c r="X527" s="42"/>
      <c r="Y527" s="104"/>
      <c r="Z527" s="42"/>
      <c r="AA527" s="42"/>
      <c r="AB527" s="42"/>
      <c r="AC527" s="42"/>
      <c r="AD527" s="42"/>
      <c r="AE527" s="42"/>
      <c r="AF527" s="42"/>
      <c r="AG527" s="104"/>
      <c r="AH527" s="42"/>
      <c r="AI527" s="42"/>
      <c r="AJ527" s="42"/>
      <c r="AK527" s="42"/>
      <c r="AL527" s="42"/>
      <c r="AM527" s="42"/>
      <c r="AN527" s="42"/>
      <c r="AO527" s="104"/>
      <c r="AP527" s="42"/>
      <c r="AQ527" s="42"/>
      <c r="AR527" s="42"/>
      <c r="AS527" s="42"/>
      <c r="AT527" s="42"/>
      <c r="AU527" s="42"/>
      <c r="AV527" s="42"/>
      <c r="AW527" s="104"/>
    </row>
    <row r="528" spans="2:49" ht="15" x14ac:dyDescent="0.25">
      <c r="B528" s="42"/>
      <c r="C528" s="42"/>
      <c r="D528" s="42"/>
      <c r="E528" s="42"/>
      <c r="F528" s="42"/>
      <c r="G528" s="42"/>
      <c r="H528" s="42"/>
      <c r="I528" s="104"/>
      <c r="J528" s="42"/>
      <c r="K528" s="42"/>
      <c r="L528" s="42"/>
      <c r="M528" s="42"/>
      <c r="N528" s="42"/>
      <c r="O528" s="42"/>
      <c r="P528" s="42"/>
      <c r="Q528" s="104"/>
      <c r="R528" s="42"/>
      <c r="S528" s="42"/>
      <c r="T528" s="42"/>
      <c r="U528" s="42"/>
      <c r="V528" s="42"/>
      <c r="W528" s="42"/>
      <c r="X528" s="42"/>
      <c r="Y528" s="104"/>
      <c r="Z528" s="42"/>
      <c r="AA528" s="42"/>
      <c r="AB528" s="42"/>
      <c r="AC528" s="42"/>
      <c r="AD528" s="42"/>
      <c r="AE528" s="42"/>
      <c r="AF528" s="42"/>
      <c r="AG528" s="104"/>
      <c r="AH528" s="42"/>
      <c r="AI528" s="42"/>
      <c r="AJ528" s="42"/>
      <c r="AK528" s="42"/>
      <c r="AL528" s="42"/>
      <c r="AM528" s="42"/>
      <c r="AN528" s="42"/>
      <c r="AO528" s="104"/>
      <c r="AP528" s="42"/>
      <c r="AQ528" s="42"/>
      <c r="AR528" s="42"/>
      <c r="AS528" s="42"/>
      <c r="AT528" s="42"/>
      <c r="AU528" s="42"/>
      <c r="AV528" s="42"/>
      <c r="AW528" s="104"/>
    </row>
    <row r="529" spans="2:49" ht="15" x14ac:dyDescent="0.25">
      <c r="B529" s="42"/>
      <c r="C529" s="42"/>
      <c r="D529" s="42"/>
      <c r="E529" s="42"/>
      <c r="F529" s="42"/>
      <c r="G529" s="42"/>
      <c r="H529" s="42"/>
      <c r="I529" s="104"/>
      <c r="J529" s="42"/>
      <c r="K529" s="42"/>
      <c r="L529" s="42"/>
      <c r="M529" s="42"/>
      <c r="N529" s="42"/>
      <c r="O529" s="42"/>
      <c r="P529" s="42"/>
      <c r="Q529" s="104"/>
      <c r="R529" s="42"/>
      <c r="S529" s="42"/>
      <c r="T529" s="42"/>
      <c r="U529" s="42"/>
      <c r="V529" s="42"/>
      <c r="W529" s="42"/>
      <c r="X529" s="42"/>
      <c r="Y529" s="104"/>
      <c r="Z529" s="42"/>
      <c r="AA529" s="42"/>
      <c r="AB529" s="42"/>
      <c r="AC529" s="42"/>
      <c r="AD529" s="42"/>
      <c r="AE529" s="42"/>
      <c r="AF529" s="42"/>
      <c r="AG529" s="104"/>
      <c r="AH529" s="42"/>
      <c r="AI529" s="42"/>
      <c r="AJ529" s="42"/>
      <c r="AK529" s="42"/>
      <c r="AL529" s="42"/>
      <c r="AM529" s="42"/>
      <c r="AN529" s="42"/>
      <c r="AO529" s="104"/>
      <c r="AP529" s="42"/>
      <c r="AQ529" s="42"/>
      <c r="AR529" s="42"/>
      <c r="AS529" s="42"/>
      <c r="AT529" s="42"/>
      <c r="AU529" s="42"/>
      <c r="AV529" s="42"/>
      <c r="AW529" s="104"/>
    </row>
    <row r="530" spans="2:49" ht="15" x14ac:dyDescent="0.25">
      <c r="B530" s="42"/>
      <c r="C530" s="42"/>
      <c r="D530" s="42"/>
      <c r="E530" s="42"/>
      <c r="F530" s="42"/>
      <c r="G530" s="42"/>
      <c r="H530" s="42"/>
      <c r="I530" s="104"/>
      <c r="J530" s="42"/>
      <c r="K530" s="42"/>
      <c r="L530" s="42"/>
      <c r="M530" s="42"/>
      <c r="N530" s="42"/>
      <c r="O530" s="42"/>
      <c r="P530" s="42"/>
      <c r="Q530" s="104"/>
      <c r="R530" s="42"/>
      <c r="S530" s="42"/>
      <c r="T530" s="42"/>
      <c r="U530" s="42"/>
      <c r="V530" s="42"/>
      <c r="W530" s="42"/>
      <c r="X530" s="42"/>
      <c r="Y530" s="104"/>
      <c r="Z530" s="42"/>
      <c r="AA530" s="42"/>
      <c r="AB530" s="42"/>
      <c r="AC530" s="42"/>
      <c r="AD530" s="42"/>
      <c r="AE530" s="42"/>
      <c r="AF530" s="42"/>
      <c r="AG530" s="104"/>
      <c r="AH530" s="42"/>
      <c r="AI530" s="42"/>
      <c r="AJ530" s="42"/>
      <c r="AK530" s="42"/>
      <c r="AL530" s="42"/>
      <c r="AM530" s="42"/>
      <c r="AN530" s="42"/>
      <c r="AO530" s="104"/>
      <c r="AP530" s="42"/>
      <c r="AQ530" s="42"/>
      <c r="AR530" s="42"/>
      <c r="AS530" s="42"/>
      <c r="AT530" s="42"/>
      <c r="AU530" s="42"/>
      <c r="AV530" s="42"/>
      <c r="AW530" s="104"/>
    </row>
    <row r="531" spans="2:49" ht="15" x14ac:dyDescent="0.25">
      <c r="B531" s="42"/>
      <c r="C531" s="42"/>
      <c r="D531" s="42"/>
      <c r="E531" s="42"/>
      <c r="F531" s="42"/>
      <c r="G531" s="42"/>
      <c r="H531" s="42"/>
      <c r="I531" s="104"/>
      <c r="J531" s="42"/>
      <c r="K531" s="42"/>
      <c r="L531" s="42"/>
      <c r="M531" s="42"/>
      <c r="N531" s="42"/>
      <c r="O531" s="42"/>
      <c r="P531" s="42"/>
      <c r="Q531" s="104"/>
      <c r="R531" s="42"/>
      <c r="S531" s="42"/>
      <c r="T531" s="42"/>
      <c r="U531" s="42"/>
      <c r="V531" s="42"/>
      <c r="W531" s="42"/>
      <c r="X531" s="42"/>
      <c r="Y531" s="104"/>
      <c r="Z531" s="42"/>
      <c r="AA531" s="42"/>
      <c r="AB531" s="42"/>
      <c r="AC531" s="42"/>
      <c r="AD531" s="42"/>
      <c r="AE531" s="42"/>
      <c r="AF531" s="42"/>
      <c r="AG531" s="104"/>
      <c r="AH531" s="42"/>
      <c r="AI531" s="42"/>
      <c r="AJ531" s="42"/>
      <c r="AK531" s="42"/>
      <c r="AL531" s="42"/>
      <c r="AM531" s="42"/>
      <c r="AN531" s="42"/>
      <c r="AO531" s="104"/>
      <c r="AP531" s="42"/>
      <c r="AQ531" s="42"/>
      <c r="AR531" s="42"/>
      <c r="AS531" s="42"/>
      <c r="AT531" s="42"/>
      <c r="AU531" s="42"/>
      <c r="AV531" s="42"/>
      <c r="AW531" s="104"/>
    </row>
    <row r="532" spans="2:49" ht="15" x14ac:dyDescent="0.25">
      <c r="B532" s="42"/>
      <c r="C532" s="42"/>
      <c r="D532" s="42"/>
      <c r="E532" s="42"/>
      <c r="F532" s="42"/>
      <c r="G532" s="42"/>
      <c r="H532" s="42"/>
      <c r="I532" s="104"/>
      <c r="J532" s="42"/>
      <c r="K532" s="42"/>
      <c r="L532" s="42"/>
      <c r="M532" s="42"/>
      <c r="N532" s="42"/>
      <c r="O532" s="42"/>
      <c r="P532" s="42"/>
      <c r="Q532" s="104"/>
      <c r="R532" s="42"/>
      <c r="S532" s="42"/>
      <c r="T532" s="42"/>
      <c r="U532" s="42"/>
      <c r="V532" s="42"/>
      <c r="W532" s="42"/>
      <c r="X532" s="42"/>
      <c r="Y532" s="104"/>
      <c r="Z532" s="42"/>
      <c r="AA532" s="42"/>
      <c r="AB532" s="42"/>
      <c r="AC532" s="42"/>
      <c r="AD532" s="42"/>
      <c r="AE532" s="42"/>
      <c r="AF532" s="42"/>
      <c r="AG532" s="104"/>
      <c r="AH532" s="42"/>
      <c r="AI532" s="42"/>
      <c r="AJ532" s="42"/>
      <c r="AK532" s="42"/>
      <c r="AL532" s="42"/>
      <c r="AM532" s="42"/>
      <c r="AN532" s="42"/>
      <c r="AO532" s="104"/>
      <c r="AP532" s="42"/>
      <c r="AQ532" s="42"/>
      <c r="AR532" s="42"/>
      <c r="AS532" s="42"/>
      <c r="AT532" s="42"/>
      <c r="AU532" s="42"/>
      <c r="AV532" s="42"/>
      <c r="AW532" s="104"/>
    </row>
    <row r="533" spans="2:49" ht="15" x14ac:dyDescent="0.25">
      <c r="B533" s="42"/>
      <c r="C533" s="42"/>
      <c r="D533" s="42"/>
      <c r="E533" s="42"/>
      <c r="F533" s="42"/>
      <c r="G533" s="42"/>
      <c r="H533" s="42"/>
      <c r="I533" s="104"/>
      <c r="J533" s="42"/>
      <c r="K533" s="42"/>
      <c r="L533" s="42"/>
      <c r="M533" s="42"/>
      <c r="N533" s="42"/>
      <c r="O533" s="42"/>
      <c r="P533" s="42"/>
      <c r="Q533" s="104"/>
      <c r="R533" s="42"/>
      <c r="S533" s="42"/>
      <c r="T533" s="42"/>
      <c r="U533" s="42"/>
      <c r="V533" s="42"/>
      <c r="W533" s="42"/>
      <c r="X533" s="42"/>
      <c r="Y533" s="104"/>
      <c r="Z533" s="42"/>
      <c r="AA533" s="42"/>
      <c r="AB533" s="42"/>
      <c r="AC533" s="42"/>
      <c r="AD533" s="42"/>
      <c r="AE533" s="42"/>
      <c r="AF533" s="42"/>
      <c r="AG533" s="104"/>
      <c r="AH533" s="42"/>
      <c r="AI533" s="42"/>
      <c r="AJ533" s="42"/>
      <c r="AK533" s="42"/>
      <c r="AL533" s="42"/>
      <c r="AM533" s="42"/>
      <c r="AN533" s="42"/>
      <c r="AO533" s="104"/>
      <c r="AP533" s="42"/>
      <c r="AQ533" s="42"/>
      <c r="AR533" s="42"/>
      <c r="AS533" s="42"/>
      <c r="AT533" s="42"/>
      <c r="AU533" s="42"/>
      <c r="AV533" s="42"/>
      <c r="AW533" s="104"/>
    </row>
    <row r="534" spans="2:49" ht="15" x14ac:dyDescent="0.25">
      <c r="B534" s="42"/>
      <c r="C534" s="42"/>
      <c r="D534" s="42"/>
      <c r="E534" s="42"/>
      <c r="F534" s="42"/>
      <c r="G534" s="42"/>
      <c r="H534" s="42"/>
      <c r="I534" s="104"/>
      <c r="J534" s="42"/>
      <c r="K534" s="42"/>
      <c r="L534" s="42"/>
      <c r="M534" s="42"/>
      <c r="N534" s="42"/>
      <c r="O534" s="42"/>
      <c r="P534" s="42"/>
      <c r="Q534" s="104"/>
      <c r="R534" s="42"/>
      <c r="S534" s="42"/>
      <c r="T534" s="42"/>
      <c r="U534" s="42"/>
      <c r="V534" s="42"/>
      <c r="W534" s="42"/>
      <c r="X534" s="42"/>
      <c r="Y534" s="104"/>
      <c r="Z534" s="42"/>
      <c r="AA534" s="42"/>
      <c r="AB534" s="42"/>
      <c r="AC534" s="42"/>
      <c r="AD534" s="42"/>
      <c r="AE534" s="42"/>
      <c r="AF534" s="42"/>
      <c r="AG534" s="104"/>
      <c r="AH534" s="42"/>
      <c r="AI534" s="42"/>
      <c r="AJ534" s="42"/>
      <c r="AK534" s="42"/>
      <c r="AL534" s="42"/>
      <c r="AM534" s="42"/>
      <c r="AN534" s="42"/>
      <c r="AO534" s="104"/>
      <c r="AP534" s="42"/>
      <c r="AQ534" s="42"/>
      <c r="AR534" s="42"/>
      <c r="AS534" s="42"/>
      <c r="AT534" s="42"/>
      <c r="AU534" s="42"/>
      <c r="AV534" s="42"/>
      <c r="AW534" s="104"/>
    </row>
    <row r="535" spans="2:49" ht="15" x14ac:dyDescent="0.25">
      <c r="B535" s="42"/>
      <c r="C535" s="42"/>
      <c r="D535" s="42"/>
      <c r="E535" s="42"/>
      <c r="F535" s="42"/>
      <c r="G535" s="42"/>
      <c r="H535" s="42"/>
      <c r="I535" s="104"/>
      <c r="J535" s="42"/>
      <c r="K535" s="42"/>
      <c r="L535" s="42"/>
      <c r="M535" s="42"/>
      <c r="N535" s="42"/>
      <c r="O535" s="42"/>
      <c r="P535" s="42"/>
      <c r="Q535" s="104"/>
      <c r="R535" s="42"/>
      <c r="S535" s="42"/>
      <c r="T535" s="42"/>
      <c r="U535" s="42"/>
      <c r="V535" s="42"/>
      <c r="W535" s="42"/>
      <c r="X535" s="42"/>
      <c r="Y535" s="104"/>
      <c r="Z535" s="42"/>
      <c r="AA535" s="42"/>
      <c r="AB535" s="42"/>
      <c r="AC535" s="42"/>
      <c r="AD535" s="42"/>
      <c r="AE535" s="42"/>
      <c r="AF535" s="42"/>
      <c r="AG535" s="104"/>
      <c r="AH535" s="42"/>
      <c r="AI535" s="42"/>
      <c r="AJ535" s="42"/>
      <c r="AK535" s="42"/>
      <c r="AL535" s="42"/>
      <c r="AM535" s="42"/>
      <c r="AN535" s="42"/>
      <c r="AO535" s="104"/>
      <c r="AP535" s="42"/>
      <c r="AQ535" s="42"/>
      <c r="AR535" s="42"/>
      <c r="AS535" s="42"/>
      <c r="AT535" s="42"/>
      <c r="AU535" s="42"/>
      <c r="AV535" s="42"/>
      <c r="AW535" s="104"/>
    </row>
    <row r="536" spans="2:49" ht="15" x14ac:dyDescent="0.25">
      <c r="B536" s="42"/>
      <c r="C536" s="42"/>
      <c r="D536" s="42"/>
      <c r="E536" s="42"/>
      <c r="F536" s="42"/>
      <c r="G536" s="42"/>
      <c r="H536" s="42"/>
      <c r="I536" s="104"/>
      <c r="J536" s="42"/>
      <c r="K536" s="42"/>
      <c r="L536" s="42"/>
      <c r="M536" s="42"/>
      <c r="N536" s="42"/>
      <c r="O536" s="42"/>
      <c r="P536" s="42"/>
      <c r="Q536" s="104"/>
      <c r="R536" s="42"/>
      <c r="S536" s="42"/>
      <c r="T536" s="42"/>
      <c r="U536" s="42"/>
      <c r="V536" s="42"/>
      <c r="W536" s="42"/>
      <c r="X536" s="42"/>
      <c r="Y536" s="104"/>
      <c r="Z536" s="42"/>
      <c r="AA536" s="42"/>
      <c r="AB536" s="42"/>
      <c r="AC536" s="42"/>
      <c r="AD536" s="42"/>
      <c r="AE536" s="42"/>
      <c r="AF536" s="42"/>
      <c r="AG536" s="104"/>
      <c r="AH536" s="42"/>
      <c r="AI536" s="42"/>
      <c r="AJ536" s="42"/>
      <c r="AK536" s="42"/>
      <c r="AL536" s="42"/>
      <c r="AM536" s="42"/>
      <c r="AN536" s="42"/>
      <c r="AO536" s="104"/>
      <c r="AP536" s="42"/>
      <c r="AQ536" s="42"/>
      <c r="AR536" s="42"/>
      <c r="AS536" s="42"/>
      <c r="AT536" s="42"/>
      <c r="AU536" s="42"/>
      <c r="AV536" s="42"/>
      <c r="AW536" s="104"/>
    </row>
    <row r="537" spans="2:49" ht="15" x14ac:dyDescent="0.25">
      <c r="B537" s="42"/>
      <c r="C537" s="42"/>
      <c r="D537" s="42"/>
      <c r="E537" s="42"/>
      <c r="F537" s="42"/>
      <c r="G537" s="42"/>
      <c r="H537" s="42"/>
      <c r="I537" s="104"/>
      <c r="J537" s="42"/>
      <c r="K537" s="42"/>
      <c r="L537" s="42"/>
      <c r="M537" s="42"/>
      <c r="N537" s="42"/>
      <c r="O537" s="42"/>
      <c r="P537" s="42"/>
      <c r="Q537" s="104"/>
      <c r="R537" s="42"/>
      <c r="S537" s="42"/>
      <c r="T537" s="42"/>
      <c r="U537" s="42"/>
      <c r="V537" s="42"/>
      <c r="W537" s="42"/>
      <c r="X537" s="42"/>
      <c r="Y537" s="104"/>
      <c r="Z537" s="42"/>
      <c r="AA537" s="42"/>
      <c r="AB537" s="42"/>
      <c r="AC537" s="42"/>
      <c r="AD537" s="42"/>
      <c r="AE537" s="42"/>
      <c r="AF537" s="42"/>
      <c r="AG537" s="104"/>
      <c r="AH537" s="42"/>
      <c r="AI537" s="42"/>
      <c r="AJ537" s="42"/>
      <c r="AK537" s="42"/>
      <c r="AL537" s="42"/>
      <c r="AM537" s="42"/>
      <c r="AN537" s="42"/>
      <c r="AO537" s="104"/>
      <c r="AP537" s="42"/>
      <c r="AQ537" s="42"/>
      <c r="AR537" s="42"/>
      <c r="AS537" s="42"/>
      <c r="AT537" s="42"/>
      <c r="AU537" s="42"/>
      <c r="AV537" s="42"/>
      <c r="AW537" s="104"/>
    </row>
    <row r="538" spans="2:49" ht="15" x14ac:dyDescent="0.25">
      <c r="B538" s="42"/>
      <c r="C538" s="42"/>
      <c r="D538" s="42"/>
      <c r="E538" s="42"/>
      <c r="F538" s="42"/>
      <c r="G538" s="42"/>
      <c r="H538" s="42"/>
      <c r="I538" s="104"/>
      <c r="J538" s="42"/>
      <c r="K538" s="42"/>
      <c r="L538" s="42"/>
      <c r="M538" s="42"/>
      <c r="N538" s="42"/>
      <c r="O538" s="42"/>
      <c r="P538" s="42"/>
      <c r="Q538" s="104"/>
      <c r="R538" s="42"/>
      <c r="S538" s="42"/>
      <c r="T538" s="42"/>
      <c r="U538" s="42"/>
      <c r="V538" s="42"/>
      <c r="W538" s="42"/>
      <c r="X538" s="42"/>
      <c r="Y538" s="104"/>
      <c r="Z538" s="42"/>
      <c r="AA538" s="42"/>
      <c r="AB538" s="42"/>
      <c r="AC538" s="42"/>
      <c r="AD538" s="42"/>
      <c r="AE538" s="42"/>
      <c r="AF538" s="42"/>
      <c r="AG538" s="104"/>
      <c r="AH538" s="42"/>
      <c r="AI538" s="42"/>
      <c r="AJ538" s="42"/>
      <c r="AK538" s="42"/>
      <c r="AL538" s="42"/>
      <c r="AM538" s="42"/>
      <c r="AN538" s="42"/>
      <c r="AO538" s="104"/>
      <c r="AP538" s="42"/>
      <c r="AQ538" s="42"/>
      <c r="AR538" s="42"/>
      <c r="AS538" s="42"/>
      <c r="AT538" s="42"/>
      <c r="AU538" s="42"/>
      <c r="AV538" s="42"/>
      <c r="AW538" s="104"/>
    </row>
    <row r="539" spans="2:49" ht="15" x14ac:dyDescent="0.25">
      <c r="B539" s="42"/>
      <c r="C539" s="42"/>
      <c r="D539" s="42"/>
      <c r="E539" s="42"/>
      <c r="F539" s="42"/>
      <c r="G539" s="42"/>
      <c r="H539" s="42"/>
      <c r="I539" s="104"/>
      <c r="J539" s="42"/>
      <c r="K539" s="42"/>
      <c r="L539" s="42"/>
      <c r="M539" s="42"/>
      <c r="N539" s="42"/>
      <c r="O539" s="42"/>
      <c r="P539" s="42"/>
      <c r="Q539" s="104"/>
      <c r="R539" s="42"/>
      <c r="S539" s="42"/>
      <c r="T539" s="42"/>
      <c r="U539" s="42"/>
      <c r="V539" s="42"/>
      <c r="W539" s="42"/>
      <c r="X539" s="42"/>
      <c r="Y539" s="104"/>
      <c r="Z539" s="42"/>
      <c r="AA539" s="42"/>
      <c r="AB539" s="42"/>
      <c r="AC539" s="42"/>
      <c r="AD539" s="42"/>
      <c r="AE539" s="42"/>
      <c r="AF539" s="42"/>
      <c r="AG539" s="104"/>
      <c r="AH539" s="42"/>
      <c r="AI539" s="42"/>
      <c r="AJ539" s="42"/>
      <c r="AK539" s="42"/>
      <c r="AL539" s="42"/>
      <c r="AM539" s="42"/>
      <c r="AN539" s="42"/>
      <c r="AO539" s="104"/>
      <c r="AP539" s="42"/>
      <c r="AQ539" s="42"/>
      <c r="AR539" s="42"/>
      <c r="AS539" s="42"/>
      <c r="AT539" s="42"/>
      <c r="AU539" s="42"/>
      <c r="AV539" s="42"/>
      <c r="AW539" s="104"/>
    </row>
    <row r="540" spans="2:49" ht="15" x14ac:dyDescent="0.25">
      <c r="B540" s="42"/>
      <c r="C540" s="42"/>
      <c r="D540" s="42"/>
      <c r="E540" s="42"/>
      <c r="F540" s="42"/>
      <c r="G540" s="42"/>
      <c r="H540" s="42"/>
      <c r="I540" s="104"/>
      <c r="J540" s="42"/>
      <c r="K540" s="42"/>
      <c r="L540" s="42"/>
      <c r="M540" s="42"/>
      <c r="N540" s="42"/>
      <c r="O540" s="42"/>
      <c r="P540" s="42"/>
      <c r="Q540" s="104"/>
      <c r="R540" s="42"/>
      <c r="S540" s="42"/>
      <c r="T540" s="42"/>
      <c r="U540" s="42"/>
      <c r="V540" s="42"/>
      <c r="W540" s="42"/>
      <c r="X540" s="42"/>
      <c r="Y540" s="104"/>
      <c r="Z540" s="42"/>
      <c r="AA540" s="42"/>
      <c r="AB540" s="42"/>
      <c r="AC540" s="42"/>
      <c r="AD540" s="42"/>
      <c r="AE540" s="42"/>
      <c r="AF540" s="42"/>
      <c r="AG540" s="104"/>
      <c r="AH540" s="42"/>
      <c r="AI540" s="42"/>
      <c r="AJ540" s="42"/>
      <c r="AK540" s="42"/>
      <c r="AL540" s="42"/>
      <c r="AM540" s="42"/>
      <c r="AN540" s="42"/>
      <c r="AO540" s="104"/>
      <c r="AP540" s="42"/>
      <c r="AQ540" s="42"/>
      <c r="AR540" s="42"/>
      <c r="AS540" s="42"/>
      <c r="AT540" s="42"/>
      <c r="AU540" s="42"/>
      <c r="AV540" s="42"/>
      <c r="AW540" s="104"/>
    </row>
    <row r="541" spans="2:49" ht="15" x14ac:dyDescent="0.25">
      <c r="B541" s="42"/>
      <c r="C541" s="42"/>
      <c r="D541" s="42"/>
      <c r="E541" s="42"/>
      <c r="F541" s="42"/>
      <c r="G541" s="42"/>
      <c r="H541" s="42"/>
      <c r="I541" s="104"/>
      <c r="J541" s="42"/>
      <c r="K541" s="42"/>
      <c r="L541" s="42"/>
      <c r="M541" s="42"/>
      <c r="N541" s="42"/>
      <c r="O541" s="42"/>
      <c r="P541" s="42"/>
      <c r="Q541" s="104"/>
      <c r="R541" s="42"/>
      <c r="S541" s="42"/>
      <c r="T541" s="42"/>
      <c r="U541" s="42"/>
      <c r="V541" s="42"/>
      <c r="W541" s="42"/>
      <c r="X541" s="42"/>
      <c r="Y541" s="104"/>
      <c r="Z541" s="42"/>
      <c r="AA541" s="42"/>
      <c r="AB541" s="42"/>
      <c r="AC541" s="42"/>
      <c r="AD541" s="42"/>
      <c r="AE541" s="42"/>
      <c r="AF541" s="42"/>
      <c r="AG541" s="104"/>
      <c r="AH541" s="42"/>
      <c r="AI541" s="42"/>
      <c r="AJ541" s="42"/>
      <c r="AK541" s="42"/>
      <c r="AL541" s="42"/>
      <c r="AM541" s="42"/>
      <c r="AN541" s="42"/>
      <c r="AO541" s="104"/>
      <c r="AP541" s="42"/>
      <c r="AQ541" s="42"/>
      <c r="AR541" s="42"/>
      <c r="AS541" s="42"/>
      <c r="AT541" s="42"/>
      <c r="AU541" s="42"/>
      <c r="AV541" s="42"/>
      <c r="AW541" s="104"/>
    </row>
    <row r="542" spans="2:49" ht="15" x14ac:dyDescent="0.25">
      <c r="B542" s="42"/>
      <c r="C542" s="42"/>
      <c r="D542" s="42"/>
      <c r="E542" s="42"/>
      <c r="F542" s="42"/>
      <c r="G542" s="42"/>
      <c r="H542" s="42"/>
      <c r="I542" s="104"/>
      <c r="J542" s="42"/>
      <c r="K542" s="42"/>
      <c r="L542" s="42"/>
      <c r="M542" s="42"/>
      <c r="N542" s="42"/>
      <c r="O542" s="42"/>
      <c r="P542" s="42"/>
      <c r="Q542" s="104"/>
      <c r="R542" s="42"/>
      <c r="S542" s="42"/>
      <c r="T542" s="42"/>
      <c r="U542" s="42"/>
      <c r="V542" s="42"/>
      <c r="W542" s="42"/>
      <c r="X542" s="42"/>
      <c r="Y542" s="104"/>
      <c r="Z542" s="42"/>
      <c r="AA542" s="42"/>
      <c r="AB542" s="42"/>
      <c r="AC542" s="42"/>
      <c r="AD542" s="42"/>
      <c r="AE542" s="42"/>
      <c r="AF542" s="42"/>
      <c r="AG542" s="104"/>
      <c r="AH542" s="42"/>
      <c r="AI542" s="42"/>
      <c r="AJ542" s="42"/>
      <c r="AK542" s="42"/>
      <c r="AL542" s="42"/>
      <c r="AM542" s="42"/>
      <c r="AN542" s="42"/>
      <c r="AO542" s="104"/>
      <c r="AP542" s="42"/>
      <c r="AQ542" s="42"/>
      <c r="AR542" s="42"/>
      <c r="AS542" s="42"/>
      <c r="AT542" s="42"/>
      <c r="AU542" s="42"/>
      <c r="AV542" s="42"/>
      <c r="AW542" s="104"/>
    </row>
    <row r="543" spans="2:49" ht="15" x14ac:dyDescent="0.25">
      <c r="B543" s="42"/>
      <c r="C543" s="42"/>
      <c r="D543" s="42"/>
      <c r="E543" s="42"/>
      <c r="F543" s="42"/>
      <c r="G543" s="42"/>
      <c r="H543" s="42"/>
      <c r="I543" s="104"/>
      <c r="J543" s="42"/>
      <c r="K543" s="42"/>
      <c r="L543" s="42"/>
      <c r="M543" s="42"/>
      <c r="N543" s="42"/>
      <c r="O543" s="42"/>
      <c r="P543" s="42"/>
      <c r="Q543" s="104"/>
      <c r="R543" s="42"/>
      <c r="S543" s="42"/>
      <c r="T543" s="42"/>
      <c r="U543" s="42"/>
      <c r="V543" s="42"/>
      <c r="W543" s="42"/>
      <c r="X543" s="42"/>
      <c r="Y543" s="104"/>
      <c r="Z543" s="42"/>
      <c r="AA543" s="42"/>
      <c r="AB543" s="42"/>
      <c r="AC543" s="42"/>
      <c r="AD543" s="42"/>
      <c r="AE543" s="42"/>
      <c r="AF543" s="42"/>
      <c r="AG543" s="104"/>
      <c r="AH543" s="42"/>
      <c r="AI543" s="42"/>
      <c r="AJ543" s="42"/>
      <c r="AK543" s="42"/>
      <c r="AL543" s="42"/>
      <c r="AM543" s="42"/>
      <c r="AN543" s="42"/>
      <c r="AO543" s="104"/>
      <c r="AP543" s="42"/>
      <c r="AQ543" s="42"/>
      <c r="AR543" s="42"/>
      <c r="AS543" s="42"/>
      <c r="AT543" s="42"/>
      <c r="AU543" s="42"/>
      <c r="AV543" s="42"/>
      <c r="AW543" s="104"/>
    </row>
    <row r="544" spans="2:49" ht="15" x14ac:dyDescent="0.25">
      <c r="B544" s="42"/>
      <c r="C544" s="42"/>
      <c r="D544" s="42"/>
      <c r="E544" s="42"/>
      <c r="F544" s="42"/>
      <c r="G544" s="42"/>
      <c r="H544" s="42"/>
      <c r="I544" s="104"/>
      <c r="J544" s="42"/>
      <c r="K544" s="42"/>
      <c r="L544" s="42"/>
      <c r="M544" s="42"/>
      <c r="N544" s="42"/>
      <c r="O544" s="42"/>
      <c r="P544" s="42"/>
      <c r="Q544" s="104"/>
      <c r="R544" s="42"/>
      <c r="S544" s="42"/>
      <c r="T544" s="42"/>
      <c r="U544" s="42"/>
      <c r="V544" s="42"/>
      <c r="W544" s="42"/>
      <c r="X544" s="42"/>
      <c r="Y544" s="104"/>
      <c r="Z544" s="42"/>
      <c r="AA544" s="42"/>
      <c r="AB544" s="42"/>
      <c r="AC544" s="42"/>
      <c r="AD544" s="42"/>
      <c r="AE544" s="42"/>
      <c r="AF544" s="42"/>
      <c r="AG544" s="104"/>
      <c r="AH544" s="42"/>
      <c r="AI544" s="42"/>
      <c r="AJ544" s="42"/>
      <c r="AK544" s="42"/>
      <c r="AL544" s="42"/>
      <c r="AM544" s="42"/>
      <c r="AN544" s="42"/>
      <c r="AO544" s="104"/>
      <c r="AP544" s="42"/>
      <c r="AQ544" s="42"/>
      <c r="AR544" s="42"/>
      <c r="AS544" s="42"/>
      <c r="AT544" s="42"/>
      <c r="AU544" s="42"/>
      <c r="AV544" s="42"/>
      <c r="AW544" s="104"/>
    </row>
    <row r="545" spans="2:49" ht="15" x14ac:dyDescent="0.25">
      <c r="B545" s="42"/>
      <c r="C545" s="42"/>
      <c r="D545" s="42"/>
      <c r="E545" s="42"/>
      <c r="F545" s="42"/>
      <c r="G545" s="42"/>
      <c r="H545" s="42"/>
      <c r="I545" s="104"/>
      <c r="J545" s="42"/>
      <c r="K545" s="42"/>
      <c r="L545" s="42"/>
      <c r="M545" s="42"/>
      <c r="N545" s="42"/>
      <c r="O545" s="42"/>
      <c r="P545" s="42"/>
      <c r="Q545" s="104"/>
      <c r="R545" s="42"/>
      <c r="S545" s="42"/>
      <c r="T545" s="42"/>
      <c r="U545" s="42"/>
      <c r="V545" s="42"/>
      <c r="W545" s="42"/>
      <c r="X545" s="42"/>
      <c r="Y545" s="104"/>
      <c r="Z545" s="42"/>
      <c r="AA545" s="42"/>
      <c r="AB545" s="42"/>
      <c r="AC545" s="42"/>
      <c r="AD545" s="42"/>
      <c r="AE545" s="42"/>
      <c r="AF545" s="42"/>
      <c r="AG545" s="104"/>
      <c r="AH545" s="42"/>
      <c r="AI545" s="42"/>
      <c r="AJ545" s="42"/>
      <c r="AK545" s="42"/>
      <c r="AL545" s="42"/>
      <c r="AM545" s="42"/>
      <c r="AN545" s="42"/>
      <c r="AO545" s="104"/>
      <c r="AP545" s="42"/>
      <c r="AQ545" s="42"/>
      <c r="AR545" s="42"/>
      <c r="AS545" s="42"/>
      <c r="AT545" s="42"/>
      <c r="AU545" s="42"/>
      <c r="AV545" s="42"/>
      <c r="AW545" s="104"/>
    </row>
    <row r="546" spans="2:49" ht="15" x14ac:dyDescent="0.25">
      <c r="B546" s="42"/>
      <c r="C546" s="42"/>
      <c r="D546" s="42"/>
      <c r="E546" s="42"/>
      <c r="F546" s="42"/>
      <c r="G546" s="42"/>
      <c r="H546" s="42"/>
      <c r="I546" s="104"/>
      <c r="J546" s="42"/>
      <c r="K546" s="42"/>
      <c r="L546" s="42"/>
      <c r="M546" s="42"/>
      <c r="N546" s="42"/>
      <c r="O546" s="42"/>
      <c r="P546" s="42"/>
      <c r="Q546" s="104"/>
      <c r="R546" s="42"/>
      <c r="S546" s="42"/>
      <c r="T546" s="42"/>
      <c r="U546" s="42"/>
      <c r="V546" s="42"/>
      <c r="W546" s="42"/>
      <c r="X546" s="42"/>
      <c r="Y546" s="104"/>
      <c r="Z546" s="42"/>
      <c r="AA546" s="42"/>
      <c r="AB546" s="42"/>
      <c r="AC546" s="42"/>
      <c r="AD546" s="42"/>
      <c r="AE546" s="42"/>
      <c r="AF546" s="42"/>
      <c r="AG546" s="104"/>
      <c r="AH546" s="42"/>
      <c r="AI546" s="42"/>
      <c r="AJ546" s="42"/>
      <c r="AK546" s="42"/>
      <c r="AL546" s="42"/>
      <c r="AM546" s="42"/>
      <c r="AN546" s="42"/>
      <c r="AO546" s="104"/>
      <c r="AP546" s="42"/>
      <c r="AQ546" s="42"/>
      <c r="AR546" s="42"/>
      <c r="AS546" s="42"/>
      <c r="AT546" s="42"/>
      <c r="AU546" s="42"/>
      <c r="AV546" s="42"/>
      <c r="AW546" s="104"/>
    </row>
    <row r="547" spans="2:49" ht="15" x14ac:dyDescent="0.25">
      <c r="B547" s="42"/>
      <c r="C547" s="42"/>
      <c r="D547" s="42"/>
      <c r="E547" s="42"/>
      <c r="F547" s="42"/>
      <c r="G547" s="42"/>
      <c r="H547" s="42"/>
      <c r="I547" s="104"/>
      <c r="J547" s="42"/>
      <c r="K547" s="42"/>
      <c r="L547" s="42"/>
      <c r="M547" s="42"/>
      <c r="N547" s="42"/>
      <c r="O547" s="42"/>
      <c r="P547" s="42"/>
      <c r="Q547" s="104"/>
      <c r="R547" s="42"/>
      <c r="S547" s="42"/>
      <c r="T547" s="42"/>
      <c r="U547" s="42"/>
      <c r="V547" s="42"/>
      <c r="W547" s="42"/>
      <c r="X547" s="42"/>
      <c r="Y547" s="104"/>
      <c r="Z547" s="42"/>
      <c r="AA547" s="42"/>
      <c r="AB547" s="42"/>
      <c r="AC547" s="42"/>
      <c r="AD547" s="42"/>
      <c r="AE547" s="42"/>
      <c r="AF547" s="42"/>
      <c r="AG547" s="104"/>
      <c r="AH547" s="42"/>
      <c r="AI547" s="42"/>
      <c r="AJ547" s="42"/>
      <c r="AK547" s="42"/>
      <c r="AL547" s="42"/>
      <c r="AM547" s="42"/>
      <c r="AN547" s="42"/>
      <c r="AO547" s="104"/>
      <c r="AP547" s="42"/>
      <c r="AQ547" s="42"/>
      <c r="AR547" s="42"/>
      <c r="AS547" s="42"/>
      <c r="AT547" s="42"/>
      <c r="AU547" s="42"/>
      <c r="AV547" s="42"/>
      <c r="AW547" s="104"/>
    </row>
    <row r="548" spans="2:49" ht="15" x14ac:dyDescent="0.25">
      <c r="B548" s="42"/>
      <c r="C548" s="42"/>
      <c r="D548" s="42"/>
      <c r="E548" s="42"/>
      <c r="F548" s="42"/>
      <c r="G548" s="42"/>
      <c r="H548" s="42"/>
      <c r="I548" s="104"/>
      <c r="J548" s="42"/>
      <c r="K548" s="42"/>
      <c r="L548" s="42"/>
      <c r="M548" s="42"/>
      <c r="N548" s="42"/>
      <c r="O548" s="42"/>
      <c r="P548" s="42"/>
      <c r="Q548" s="104"/>
      <c r="R548" s="42"/>
      <c r="S548" s="42"/>
      <c r="T548" s="42"/>
      <c r="U548" s="42"/>
      <c r="V548" s="42"/>
      <c r="W548" s="42"/>
      <c r="X548" s="42"/>
      <c r="Y548" s="104"/>
      <c r="Z548" s="42"/>
      <c r="AA548" s="42"/>
      <c r="AB548" s="42"/>
      <c r="AC548" s="42"/>
      <c r="AD548" s="42"/>
      <c r="AE548" s="42"/>
      <c r="AF548" s="42"/>
      <c r="AG548" s="104"/>
      <c r="AH548" s="42"/>
      <c r="AI548" s="42"/>
      <c r="AJ548" s="42"/>
      <c r="AK548" s="42"/>
      <c r="AL548" s="42"/>
      <c r="AM548" s="42"/>
      <c r="AN548" s="42"/>
      <c r="AO548" s="104"/>
      <c r="AP548" s="42"/>
      <c r="AQ548" s="42"/>
      <c r="AR548" s="42"/>
      <c r="AS548" s="42"/>
      <c r="AT548" s="42"/>
      <c r="AU548" s="42"/>
      <c r="AV548" s="42"/>
      <c r="AW548" s="104"/>
    </row>
    <row r="549" spans="2:49" ht="15" x14ac:dyDescent="0.25">
      <c r="B549" s="42"/>
      <c r="C549" s="42"/>
      <c r="D549" s="42"/>
      <c r="E549" s="42"/>
      <c r="F549" s="42"/>
      <c r="G549" s="42"/>
      <c r="H549" s="42"/>
      <c r="I549" s="104"/>
      <c r="J549" s="42"/>
      <c r="K549" s="42"/>
      <c r="L549" s="42"/>
      <c r="M549" s="42"/>
      <c r="N549" s="42"/>
      <c r="O549" s="42"/>
      <c r="P549" s="42"/>
      <c r="Q549" s="104"/>
      <c r="R549" s="42"/>
      <c r="S549" s="42"/>
      <c r="T549" s="42"/>
      <c r="U549" s="42"/>
      <c r="V549" s="42"/>
      <c r="W549" s="42"/>
      <c r="X549" s="42"/>
      <c r="Y549" s="104"/>
      <c r="Z549" s="42"/>
      <c r="AA549" s="42"/>
      <c r="AB549" s="42"/>
      <c r="AC549" s="42"/>
      <c r="AD549" s="42"/>
      <c r="AE549" s="42"/>
      <c r="AF549" s="42"/>
      <c r="AG549" s="104"/>
      <c r="AH549" s="42"/>
      <c r="AI549" s="42"/>
      <c r="AJ549" s="42"/>
      <c r="AK549" s="42"/>
      <c r="AL549" s="42"/>
      <c r="AM549" s="42"/>
      <c r="AN549" s="42"/>
      <c r="AO549" s="104"/>
      <c r="AP549" s="42"/>
      <c r="AQ549" s="42"/>
      <c r="AR549" s="42"/>
      <c r="AS549" s="42"/>
      <c r="AT549" s="42"/>
      <c r="AU549" s="42"/>
      <c r="AV549" s="42"/>
      <c r="AW549" s="104"/>
    </row>
    <row r="550" spans="2:49" ht="15" x14ac:dyDescent="0.25">
      <c r="B550" s="42"/>
      <c r="C550" s="42"/>
      <c r="D550" s="42"/>
      <c r="E550" s="42"/>
      <c r="F550" s="42"/>
      <c r="G550" s="42"/>
      <c r="H550" s="42"/>
      <c r="I550" s="104"/>
      <c r="J550" s="42"/>
      <c r="K550" s="42"/>
      <c r="L550" s="42"/>
      <c r="M550" s="42"/>
      <c r="N550" s="42"/>
      <c r="O550" s="42"/>
      <c r="P550" s="42"/>
      <c r="Q550" s="104"/>
      <c r="R550" s="42"/>
      <c r="S550" s="42"/>
      <c r="T550" s="42"/>
      <c r="U550" s="42"/>
      <c r="V550" s="42"/>
      <c r="W550" s="42"/>
      <c r="X550" s="42"/>
      <c r="Y550" s="104"/>
      <c r="Z550" s="42"/>
      <c r="AA550" s="42"/>
      <c r="AB550" s="42"/>
      <c r="AC550" s="42"/>
      <c r="AD550" s="42"/>
      <c r="AE550" s="42"/>
      <c r="AF550" s="42"/>
      <c r="AG550" s="104"/>
      <c r="AH550" s="42"/>
      <c r="AI550" s="42"/>
      <c r="AJ550" s="42"/>
      <c r="AK550" s="42"/>
      <c r="AL550" s="42"/>
      <c r="AM550" s="42"/>
      <c r="AN550" s="42"/>
      <c r="AO550" s="104"/>
      <c r="AP550" s="42"/>
      <c r="AQ550" s="42"/>
      <c r="AR550" s="42"/>
      <c r="AS550" s="42"/>
      <c r="AT550" s="42"/>
      <c r="AU550" s="42"/>
      <c r="AV550" s="42"/>
      <c r="AW550" s="104"/>
    </row>
    <row r="551" spans="2:49" ht="15" x14ac:dyDescent="0.25">
      <c r="B551" s="42"/>
      <c r="C551" s="42"/>
      <c r="D551" s="42"/>
      <c r="E551" s="42"/>
      <c r="F551" s="42"/>
      <c r="G551" s="42"/>
      <c r="H551" s="42"/>
      <c r="I551" s="104"/>
      <c r="J551" s="42"/>
      <c r="K551" s="42"/>
      <c r="L551" s="42"/>
      <c r="M551" s="42"/>
      <c r="N551" s="42"/>
      <c r="O551" s="42"/>
      <c r="P551" s="42"/>
      <c r="Q551" s="104"/>
      <c r="R551" s="42"/>
      <c r="S551" s="42"/>
      <c r="T551" s="42"/>
      <c r="U551" s="42"/>
      <c r="V551" s="42"/>
      <c r="W551" s="42"/>
      <c r="X551" s="42"/>
      <c r="Y551" s="104"/>
      <c r="Z551" s="42"/>
      <c r="AA551" s="42"/>
      <c r="AB551" s="42"/>
      <c r="AC551" s="42"/>
      <c r="AD551" s="42"/>
      <c r="AE551" s="42"/>
      <c r="AF551" s="42"/>
      <c r="AG551" s="104"/>
      <c r="AH551" s="42"/>
      <c r="AI551" s="42"/>
      <c r="AJ551" s="42"/>
      <c r="AK551" s="42"/>
      <c r="AL551" s="42"/>
      <c r="AM551" s="42"/>
      <c r="AN551" s="42"/>
      <c r="AO551" s="104"/>
      <c r="AP551" s="42"/>
      <c r="AQ551" s="42"/>
      <c r="AR551" s="42"/>
      <c r="AS551" s="42"/>
      <c r="AT551" s="42"/>
      <c r="AU551" s="42"/>
      <c r="AV551" s="42"/>
      <c r="AW551" s="104"/>
    </row>
    <row r="552" spans="2:49" ht="15" x14ac:dyDescent="0.25">
      <c r="B552" s="42"/>
      <c r="C552" s="42"/>
      <c r="D552" s="42"/>
      <c r="E552" s="42"/>
      <c r="F552" s="42"/>
      <c r="G552" s="42"/>
      <c r="H552" s="42"/>
      <c r="I552" s="104"/>
      <c r="J552" s="42"/>
      <c r="K552" s="42"/>
      <c r="L552" s="42"/>
      <c r="M552" s="42"/>
      <c r="N552" s="42"/>
      <c r="O552" s="42"/>
      <c r="P552" s="42"/>
      <c r="Q552" s="104"/>
      <c r="R552" s="42"/>
      <c r="S552" s="42"/>
      <c r="T552" s="42"/>
      <c r="U552" s="42"/>
      <c r="V552" s="42"/>
      <c r="W552" s="42"/>
      <c r="X552" s="42"/>
      <c r="Y552" s="104"/>
      <c r="Z552" s="42"/>
      <c r="AA552" s="42"/>
      <c r="AB552" s="42"/>
      <c r="AC552" s="42"/>
      <c r="AD552" s="42"/>
      <c r="AE552" s="42"/>
      <c r="AF552" s="42"/>
      <c r="AG552" s="104"/>
      <c r="AH552" s="42"/>
      <c r="AI552" s="42"/>
      <c r="AJ552" s="42"/>
      <c r="AK552" s="42"/>
      <c r="AL552" s="42"/>
      <c r="AM552" s="42"/>
      <c r="AN552" s="42"/>
      <c r="AO552" s="104"/>
      <c r="AP552" s="42"/>
      <c r="AQ552" s="42"/>
      <c r="AR552" s="42"/>
      <c r="AS552" s="42"/>
      <c r="AT552" s="42"/>
      <c r="AU552" s="42"/>
      <c r="AV552" s="42"/>
      <c r="AW552" s="104"/>
    </row>
    <row r="553" spans="2:49" ht="15" x14ac:dyDescent="0.25">
      <c r="B553" s="42"/>
      <c r="C553" s="42"/>
      <c r="D553" s="42"/>
      <c r="E553" s="42"/>
      <c r="F553" s="42"/>
      <c r="G553" s="42"/>
      <c r="H553" s="42"/>
      <c r="I553" s="104"/>
      <c r="J553" s="42"/>
      <c r="K553" s="42"/>
      <c r="L553" s="42"/>
      <c r="M553" s="42"/>
      <c r="N553" s="42"/>
      <c r="O553" s="42"/>
      <c r="P553" s="42"/>
      <c r="Q553" s="104"/>
      <c r="R553" s="42"/>
      <c r="S553" s="42"/>
      <c r="T553" s="42"/>
      <c r="U553" s="42"/>
      <c r="V553" s="42"/>
      <c r="W553" s="42"/>
      <c r="X553" s="42"/>
      <c r="Y553" s="104"/>
      <c r="Z553" s="42"/>
      <c r="AA553" s="42"/>
      <c r="AB553" s="42"/>
      <c r="AC553" s="42"/>
      <c r="AD553" s="42"/>
      <c r="AE553" s="42"/>
      <c r="AF553" s="42"/>
      <c r="AG553" s="104"/>
      <c r="AH553" s="42"/>
      <c r="AI553" s="42"/>
      <c r="AJ553" s="42"/>
      <c r="AK553" s="42"/>
      <c r="AL553" s="42"/>
      <c r="AM553" s="42"/>
      <c r="AN553" s="42"/>
      <c r="AO553" s="104"/>
      <c r="AP553" s="42"/>
      <c r="AQ553" s="42"/>
      <c r="AR553" s="42"/>
      <c r="AS553" s="42"/>
      <c r="AT553" s="42"/>
      <c r="AU553" s="42"/>
      <c r="AV553" s="42"/>
      <c r="AW553" s="104"/>
    </row>
    <row r="554" spans="2:49" ht="15" x14ac:dyDescent="0.25">
      <c r="B554" s="42"/>
      <c r="C554" s="42"/>
      <c r="D554" s="42"/>
      <c r="E554" s="42"/>
      <c r="F554" s="42"/>
      <c r="G554" s="42"/>
      <c r="H554" s="42"/>
      <c r="I554" s="104"/>
      <c r="J554" s="42"/>
      <c r="K554" s="42"/>
      <c r="L554" s="42"/>
      <c r="M554" s="42"/>
      <c r="N554" s="42"/>
      <c r="O554" s="42"/>
      <c r="P554" s="42"/>
      <c r="Q554" s="104"/>
      <c r="R554" s="42"/>
      <c r="S554" s="42"/>
      <c r="T554" s="42"/>
      <c r="U554" s="42"/>
      <c r="V554" s="42"/>
      <c r="W554" s="42"/>
      <c r="X554" s="42"/>
      <c r="Y554" s="104"/>
      <c r="Z554" s="42"/>
      <c r="AA554" s="42"/>
      <c r="AB554" s="42"/>
      <c r="AC554" s="42"/>
      <c r="AD554" s="42"/>
      <c r="AE554" s="42"/>
      <c r="AF554" s="42"/>
      <c r="AG554" s="104"/>
      <c r="AH554" s="42"/>
      <c r="AI554" s="42"/>
      <c r="AJ554" s="42"/>
      <c r="AK554" s="42"/>
      <c r="AL554" s="42"/>
      <c r="AM554" s="42"/>
      <c r="AN554" s="42"/>
      <c r="AO554" s="104"/>
      <c r="AP554" s="42"/>
      <c r="AQ554" s="42"/>
      <c r="AR554" s="42"/>
      <c r="AS554" s="42"/>
      <c r="AT554" s="42"/>
      <c r="AU554" s="42"/>
      <c r="AV554" s="42"/>
      <c r="AW554" s="104"/>
    </row>
    <row r="555" spans="2:49" ht="15" x14ac:dyDescent="0.25">
      <c r="B555" s="42"/>
      <c r="C555" s="42"/>
      <c r="D555" s="42"/>
      <c r="E555" s="42"/>
      <c r="F555" s="42"/>
      <c r="G555" s="42"/>
      <c r="H555" s="42"/>
      <c r="I555" s="104"/>
      <c r="J555" s="42"/>
      <c r="K555" s="42"/>
      <c r="L555" s="42"/>
      <c r="M555" s="42"/>
      <c r="N555" s="42"/>
      <c r="O555" s="42"/>
      <c r="P555" s="42"/>
      <c r="Q555" s="104"/>
      <c r="R555" s="42"/>
      <c r="S555" s="42"/>
      <c r="T555" s="42"/>
      <c r="U555" s="42"/>
      <c r="V555" s="42"/>
      <c r="W555" s="42"/>
      <c r="X555" s="42"/>
      <c r="Y555" s="104"/>
      <c r="Z555" s="42"/>
      <c r="AA555" s="42"/>
      <c r="AB555" s="42"/>
      <c r="AC555" s="42"/>
      <c r="AD555" s="42"/>
      <c r="AE555" s="42"/>
      <c r="AF555" s="42"/>
      <c r="AG555" s="104"/>
      <c r="AH555" s="42"/>
      <c r="AI555" s="42"/>
      <c r="AJ555" s="42"/>
      <c r="AK555" s="42"/>
      <c r="AL555" s="42"/>
      <c r="AM555" s="42"/>
      <c r="AN555" s="42"/>
      <c r="AO555" s="104"/>
      <c r="AP555" s="42"/>
      <c r="AQ555" s="42"/>
      <c r="AR555" s="42"/>
      <c r="AS555" s="42"/>
      <c r="AT555" s="42"/>
      <c r="AU555" s="42"/>
      <c r="AV555" s="42"/>
      <c r="AW555" s="104"/>
    </row>
    <row r="556" spans="2:49" ht="15" x14ac:dyDescent="0.25">
      <c r="B556" s="42"/>
      <c r="C556" s="42"/>
      <c r="D556" s="42"/>
      <c r="E556" s="42"/>
      <c r="F556" s="42"/>
      <c r="G556" s="42"/>
      <c r="H556" s="42"/>
      <c r="I556" s="104"/>
      <c r="J556" s="42"/>
      <c r="K556" s="42"/>
      <c r="L556" s="42"/>
      <c r="M556" s="42"/>
      <c r="N556" s="42"/>
      <c r="O556" s="42"/>
      <c r="P556" s="42"/>
      <c r="Q556" s="104"/>
      <c r="R556" s="42"/>
      <c r="S556" s="42"/>
      <c r="T556" s="42"/>
      <c r="U556" s="42"/>
      <c r="V556" s="42"/>
      <c r="W556" s="42"/>
      <c r="X556" s="42"/>
      <c r="Y556" s="104"/>
      <c r="Z556" s="42"/>
      <c r="AA556" s="42"/>
      <c r="AB556" s="42"/>
      <c r="AC556" s="42"/>
      <c r="AD556" s="42"/>
      <c r="AE556" s="42"/>
      <c r="AF556" s="42"/>
      <c r="AG556" s="104"/>
      <c r="AH556" s="42"/>
      <c r="AI556" s="42"/>
      <c r="AJ556" s="42"/>
      <c r="AK556" s="42"/>
      <c r="AL556" s="42"/>
      <c r="AM556" s="42"/>
      <c r="AN556" s="42"/>
      <c r="AO556" s="104"/>
      <c r="AP556" s="42"/>
      <c r="AQ556" s="42"/>
      <c r="AR556" s="42"/>
      <c r="AS556" s="42"/>
      <c r="AT556" s="42"/>
      <c r="AU556" s="42"/>
      <c r="AV556" s="42"/>
      <c r="AW556" s="104"/>
    </row>
  </sheetData>
  <sheetProtection sheet="1" formatCells="0" formatColumns="0" formatRows="0" insertColumns="0" insertRows="0" insertHyperlinks="0" deleteColumns="0" deleteRows="0" sort="0" autoFilter="0" pivotTables="0"/>
  <phoneticPr fontId="32" type="noConversion"/>
  <pageMargins left="0.7" right="0.7" top="0.75" bottom="0.75" header="0.3" footer="0.3"/>
  <pageSetup orientation="portrait" verticalDpi="0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D0F48858-AE2D-48C4-B4E3-EC2367CFC38B}">
            <xm:f>IF('Students In Tutoring Data'!$C2="No",TRUE,FALSE)</xm:f>
            <x14:dxf>
              <fill>
                <patternFill>
                  <bgColor theme="1"/>
                </patternFill>
              </fill>
            </x14:dxf>
          </x14:cfRule>
          <xm:sqref>B2:C503</xm:sqref>
        </x14:conditionalFormatting>
        <x14:conditionalFormatting xmlns:xm="http://schemas.microsoft.com/office/excel/2006/main">
          <x14:cfRule type="expression" priority="47" id="{DB1EAC49-42BB-496B-A310-5D08EF26652C}">
            <xm:f>IF('Students In Tutoring Data'!$D2="No",TRUE,FALSE)</xm:f>
            <x14:dxf>
              <fill>
                <patternFill>
                  <bgColor theme="1"/>
                </patternFill>
              </fill>
            </x14:dxf>
          </x14:cfRule>
          <xm:sqref>D2:H503</xm:sqref>
        </x14:conditionalFormatting>
        <x14:conditionalFormatting xmlns:xm="http://schemas.microsoft.com/office/excel/2006/main">
          <x14:cfRule type="expression" priority="46" id="{20CFBD6F-3E19-48D0-BDC1-EA002F969B62}">
            <xm:f>IF('Students In Tutoring Data'!$E2="No",TRUE,FALSE)</xm:f>
            <x14:dxf>
              <fill>
                <patternFill>
                  <bgColor theme="1"/>
                </patternFill>
              </fill>
            </x14:dxf>
          </x14:cfRule>
          <xm:sqref>E2:H503</xm:sqref>
        </x14:conditionalFormatting>
        <x14:conditionalFormatting xmlns:xm="http://schemas.microsoft.com/office/excel/2006/main">
          <x14:cfRule type="expression" priority="45" id="{C60EE5A3-DE05-4052-83EF-DF4B5F84A175}">
            <xm:f>IF('Students In Tutoring Data'!$F2="No",TRUE,FALSE)</xm:f>
            <x14:dxf>
              <fill>
                <patternFill>
                  <bgColor theme="1"/>
                </patternFill>
              </fill>
            </x14:dxf>
          </x14:cfRule>
          <xm:sqref>F2:H503</xm:sqref>
        </x14:conditionalFormatting>
        <x14:conditionalFormatting xmlns:xm="http://schemas.microsoft.com/office/excel/2006/main">
          <x14:cfRule type="expression" priority="44" id="{BF756501-7FE7-4BB9-9C88-B3C5B82787F8}">
            <xm:f>IF('Students In Tutoring Data'!$G2="No",TRUE,FALSE)</xm:f>
            <x14:dxf>
              <fill>
                <patternFill>
                  <bgColor theme="1"/>
                </patternFill>
              </fill>
            </x14:dxf>
          </x14:cfRule>
          <xm:sqref>G2:H503</xm:sqref>
        </x14:conditionalFormatting>
        <x14:conditionalFormatting xmlns:xm="http://schemas.microsoft.com/office/excel/2006/main">
          <x14:cfRule type="expression" priority="43" id="{97B8CFD9-9435-4DCE-AB66-480BCF287A95}">
            <xm:f>IF('Students In Tutoring Data'!$H2="No",TRUE,FALSE)</xm:f>
            <x14:dxf>
              <fill>
                <patternFill>
                  <bgColor theme="1"/>
                </patternFill>
              </fill>
            </x14:dxf>
          </x14:cfRule>
          <xm:sqref>H2:H503</xm:sqref>
        </x14:conditionalFormatting>
        <x14:conditionalFormatting xmlns:xm="http://schemas.microsoft.com/office/excel/2006/main">
          <x14:cfRule type="expression" priority="40" id="{8FDFEC8D-0D1A-403D-9508-FBEADED0151E}">
            <xm:f>IF('Students In Tutoring Data'!$J2="No",TRUE,FALSE)</xm:f>
            <x14:dxf>
              <fill>
                <patternFill>
                  <bgColor theme="1"/>
                </patternFill>
              </fill>
            </x14:dxf>
          </x14:cfRule>
          <xm:sqref>J2:K501</xm:sqref>
        </x14:conditionalFormatting>
        <x14:conditionalFormatting xmlns:xm="http://schemas.microsoft.com/office/excel/2006/main">
          <x14:cfRule type="expression" priority="39" id="{36A96379-3DC1-4A69-917D-074302CF5D99}">
            <xm:f>IF('Students In Tutoring Data'!$K2="No",TRUE,FALSE)</xm:f>
            <x14:dxf>
              <fill>
                <patternFill>
                  <bgColor theme="1"/>
                </patternFill>
              </fill>
            </x14:dxf>
          </x14:cfRule>
          <xm:sqref>L2:P501</xm:sqref>
        </x14:conditionalFormatting>
        <x14:conditionalFormatting xmlns:xm="http://schemas.microsoft.com/office/excel/2006/main">
          <x14:cfRule type="expression" priority="38" id="{94AA1592-D063-44DD-8F12-07065C72A684}">
            <xm:f>IF('Students In Tutoring Data'!$L2="No",TRUE,FALSE)</xm:f>
            <x14:dxf>
              <fill>
                <patternFill>
                  <bgColor theme="1"/>
                </patternFill>
              </fill>
            </x14:dxf>
          </x14:cfRule>
          <xm:sqref>M2:P501</xm:sqref>
        </x14:conditionalFormatting>
        <x14:conditionalFormatting xmlns:xm="http://schemas.microsoft.com/office/excel/2006/main">
          <x14:cfRule type="expression" priority="37" id="{29613FC5-B092-498D-90D9-01D9563E5A4E}">
            <xm:f>IF('Students In Tutoring Data'!$M2="No",TRUE,FALSE)</xm:f>
            <x14:dxf>
              <fill>
                <patternFill>
                  <bgColor theme="1"/>
                </patternFill>
              </fill>
            </x14:dxf>
          </x14:cfRule>
          <xm:sqref>N2:P501</xm:sqref>
        </x14:conditionalFormatting>
        <x14:conditionalFormatting xmlns:xm="http://schemas.microsoft.com/office/excel/2006/main">
          <x14:cfRule type="expression" priority="36" id="{EA3E1DED-C360-4AC5-B123-7DC999F99E46}">
            <xm:f>IF('Students In Tutoring Data'!$N2="No",TRUE,FALSE)</xm:f>
            <x14:dxf>
              <fill>
                <patternFill>
                  <bgColor theme="1"/>
                </patternFill>
              </fill>
            </x14:dxf>
          </x14:cfRule>
          <xm:sqref>O2:P501</xm:sqref>
        </x14:conditionalFormatting>
        <x14:conditionalFormatting xmlns:xm="http://schemas.microsoft.com/office/excel/2006/main">
          <x14:cfRule type="expression" priority="35" id="{2FD24D99-8D04-4FC8-BE5F-3EA18E3E3035}">
            <xm:f>IF('Students In Tutoring Data'!$O2="No",TRUE,FALSE)</xm:f>
            <x14:dxf>
              <fill>
                <patternFill>
                  <bgColor theme="1"/>
                </patternFill>
              </fill>
            </x14:dxf>
          </x14:cfRule>
          <xm:sqref>P2:P501</xm:sqref>
        </x14:conditionalFormatting>
        <x14:conditionalFormatting xmlns:xm="http://schemas.microsoft.com/office/excel/2006/main">
          <x14:cfRule type="expression" priority="32" id="{6A3A43F0-4195-4F00-A515-775D1204F800}">
            <xm:f>IF('Students In Tutoring Data'!$Q2="No",TRUE,FALSE)</xm:f>
            <x14:dxf>
              <fill>
                <patternFill>
                  <bgColor theme="1"/>
                </patternFill>
              </fill>
            </x14:dxf>
          </x14:cfRule>
          <xm:sqref>R2:S501</xm:sqref>
        </x14:conditionalFormatting>
        <x14:conditionalFormatting xmlns:xm="http://schemas.microsoft.com/office/excel/2006/main">
          <x14:cfRule type="expression" priority="31" id="{2478D04E-C621-4867-B1BA-CAE48BF8F612}">
            <xm:f>IF('Students In Tutoring Data'!$R2="No",TRUE,FALSE)</xm:f>
            <x14:dxf>
              <fill>
                <patternFill>
                  <bgColor theme="1"/>
                </patternFill>
              </fill>
            </x14:dxf>
          </x14:cfRule>
          <xm:sqref>T2:X501</xm:sqref>
        </x14:conditionalFormatting>
        <x14:conditionalFormatting xmlns:xm="http://schemas.microsoft.com/office/excel/2006/main">
          <x14:cfRule type="expression" priority="30" id="{6810B2B4-8238-46A0-B1AF-72F756E00B2B}">
            <xm:f>IF('Students In Tutoring Data'!$S2="No",TRUE,FALSE)</xm:f>
            <x14:dxf>
              <fill>
                <patternFill>
                  <bgColor theme="1"/>
                </patternFill>
              </fill>
            </x14:dxf>
          </x14:cfRule>
          <xm:sqref>U2:X501</xm:sqref>
        </x14:conditionalFormatting>
        <x14:conditionalFormatting xmlns:xm="http://schemas.microsoft.com/office/excel/2006/main">
          <x14:cfRule type="expression" priority="29" id="{65D5430A-4502-428B-BE35-4E9D72A1DDA1}">
            <xm:f>IF('Students In Tutoring Data'!$T2="No",TRUE,FALSE)</xm:f>
            <x14:dxf>
              <fill>
                <patternFill>
                  <bgColor theme="1"/>
                </patternFill>
              </fill>
            </x14:dxf>
          </x14:cfRule>
          <xm:sqref>V2:X501</xm:sqref>
        </x14:conditionalFormatting>
        <x14:conditionalFormatting xmlns:xm="http://schemas.microsoft.com/office/excel/2006/main">
          <x14:cfRule type="expression" priority="28" id="{F3D01971-C594-456C-A005-FC652B113EF3}">
            <xm:f>IF('Students In Tutoring Data'!$U2="No",TRUE,FALSE)</xm:f>
            <x14:dxf>
              <fill>
                <patternFill>
                  <bgColor theme="1"/>
                </patternFill>
              </fill>
            </x14:dxf>
          </x14:cfRule>
          <xm:sqref>W2:X501</xm:sqref>
        </x14:conditionalFormatting>
        <x14:conditionalFormatting xmlns:xm="http://schemas.microsoft.com/office/excel/2006/main">
          <x14:cfRule type="expression" priority="27" id="{366E165F-722B-45C3-A902-4C2E7E39ED7B}">
            <xm:f>IF('Students In Tutoring Data'!$V2="No",TRUE,FALSE)</xm:f>
            <x14:dxf>
              <fill>
                <patternFill>
                  <bgColor theme="1"/>
                </patternFill>
              </fill>
            </x14:dxf>
          </x14:cfRule>
          <xm:sqref>X2:X501</xm:sqref>
        </x14:conditionalFormatting>
        <x14:conditionalFormatting xmlns:xm="http://schemas.microsoft.com/office/excel/2006/main">
          <x14:cfRule type="expression" priority="24" id="{F82B4BA5-96C9-4716-B25F-7C5F381D4095}">
            <xm:f>IF('Students In Tutoring Data'!$X2="No",TRUE,FALSE)</xm:f>
            <x14:dxf>
              <fill>
                <patternFill>
                  <bgColor theme="1"/>
                </patternFill>
              </fill>
            </x14:dxf>
          </x14:cfRule>
          <xm:sqref>Z2:AA501</xm:sqref>
        </x14:conditionalFormatting>
        <x14:conditionalFormatting xmlns:xm="http://schemas.microsoft.com/office/excel/2006/main">
          <x14:cfRule type="expression" priority="23" id="{AC224E5A-BBBC-49BF-B783-05391350B92F}">
            <xm:f>IF('Students In Tutoring Data'!$Y2="No",TRUE,FALSE)</xm:f>
            <x14:dxf>
              <fill>
                <patternFill>
                  <bgColor theme="1"/>
                </patternFill>
              </fill>
            </x14:dxf>
          </x14:cfRule>
          <xm:sqref>AB2:AF501</xm:sqref>
        </x14:conditionalFormatting>
        <x14:conditionalFormatting xmlns:xm="http://schemas.microsoft.com/office/excel/2006/main">
          <x14:cfRule type="expression" priority="22" id="{A7A3DD4D-67F9-4C4A-91A1-CB1232047977}">
            <xm:f>IF('Students In Tutoring Data'!$Z2="No",TRUE,FALSE)</xm:f>
            <x14:dxf>
              <fill>
                <patternFill>
                  <bgColor theme="1"/>
                </patternFill>
              </fill>
            </x14:dxf>
          </x14:cfRule>
          <xm:sqref>AC2:AF501</xm:sqref>
        </x14:conditionalFormatting>
        <x14:conditionalFormatting xmlns:xm="http://schemas.microsoft.com/office/excel/2006/main">
          <x14:cfRule type="expression" priority="21" id="{627AF0D5-A765-4CD4-82CA-436C7C2DC14E}">
            <xm:f>IF('Students In Tutoring Data'!$AA2="No",TRUE,FALSE)</xm:f>
            <x14:dxf>
              <fill>
                <patternFill>
                  <bgColor theme="1"/>
                </patternFill>
              </fill>
            </x14:dxf>
          </x14:cfRule>
          <xm:sqref>AD2:AF501</xm:sqref>
        </x14:conditionalFormatting>
        <x14:conditionalFormatting xmlns:xm="http://schemas.microsoft.com/office/excel/2006/main">
          <x14:cfRule type="expression" priority="20" id="{03D4DCCF-DD3A-492D-BECA-4426F4F7868C}">
            <xm:f>IF('Students In Tutoring Data'!$AB2="No",TRUE,FALSE)</xm:f>
            <x14:dxf>
              <fill>
                <patternFill>
                  <bgColor theme="1"/>
                </patternFill>
              </fill>
            </x14:dxf>
          </x14:cfRule>
          <xm:sqref>AE2:AF501</xm:sqref>
        </x14:conditionalFormatting>
        <x14:conditionalFormatting xmlns:xm="http://schemas.microsoft.com/office/excel/2006/main">
          <x14:cfRule type="expression" priority="19" id="{8BA293B9-0F1E-4270-8994-77B588928C90}">
            <xm:f>IF('Students In Tutoring Data'!$AC2="No",TRUE,FALSE)</xm:f>
            <x14:dxf>
              <fill>
                <patternFill>
                  <bgColor theme="1"/>
                </patternFill>
              </fill>
            </x14:dxf>
          </x14:cfRule>
          <xm:sqref>AF2:AF501</xm:sqref>
        </x14:conditionalFormatting>
        <x14:conditionalFormatting xmlns:xm="http://schemas.microsoft.com/office/excel/2006/main">
          <x14:cfRule type="expression" priority="16" id="{C0538C25-435C-453E-A853-E33B36C9F260}">
            <xm:f>IF('Students In Tutoring Data'!$AE2="No",TRUE,FALSE)</xm:f>
            <x14:dxf>
              <fill>
                <patternFill>
                  <bgColor theme="1"/>
                </patternFill>
              </fill>
            </x14:dxf>
          </x14:cfRule>
          <xm:sqref>AH2:AI501</xm:sqref>
        </x14:conditionalFormatting>
        <x14:conditionalFormatting xmlns:xm="http://schemas.microsoft.com/office/excel/2006/main">
          <x14:cfRule type="expression" priority="15" id="{61685ACA-3582-4F51-AA2F-32CC46699C3B}">
            <xm:f>IF('Students In Tutoring Data'!$AF2="No",TRUE,FALSE)</xm:f>
            <x14:dxf>
              <fill>
                <patternFill>
                  <bgColor theme="1"/>
                </patternFill>
              </fill>
            </x14:dxf>
          </x14:cfRule>
          <xm:sqref>AJ2:AN501</xm:sqref>
        </x14:conditionalFormatting>
        <x14:conditionalFormatting xmlns:xm="http://schemas.microsoft.com/office/excel/2006/main">
          <x14:cfRule type="expression" priority="14" id="{92BFD770-A8FF-4341-9A27-36EDD1A1C4AE}">
            <xm:f>IF('Students In Tutoring Data'!$AG2="No",TRUE,FALSE)</xm:f>
            <x14:dxf>
              <fill>
                <patternFill>
                  <bgColor theme="1"/>
                </patternFill>
              </fill>
            </x14:dxf>
          </x14:cfRule>
          <xm:sqref>AK2:AN501</xm:sqref>
        </x14:conditionalFormatting>
        <x14:conditionalFormatting xmlns:xm="http://schemas.microsoft.com/office/excel/2006/main">
          <x14:cfRule type="expression" priority="13" id="{298C2EDF-4386-4457-9851-523182DACADA}">
            <xm:f>IF('Students In Tutoring Data'!$AH2="No",TRUE,FALSE)</xm:f>
            <x14:dxf>
              <fill>
                <patternFill>
                  <bgColor theme="1"/>
                </patternFill>
              </fill>
            </x14:dxf>
          </x14:cfRule>
          <xm:sqref>AL2:AN501</xm:sqref>
        </x14:conditionalFormatting>
        <x14:conditionalFormatting xmlns:xm="http://schemas.microsoft.com/office/excel/2006/main">
          <x14:cfRule type="expression" priority="12" id="{4B6623C6-AC08-49B4-82E1-58632A9AADB0}">
            <xm:f>IF('Students In Tutoring Data'!$AI2="No",TRUE,FALSE)</xm:f>
            <x14:dxf>
              <fill>
                <patternFill>
                  <bgColor theme="1"/>
                </patternFill>
              </fill>
            </x14:dxf>
          </x14:cfRule>
          <xm:sqref>AM2:AN501</xm:sqref>
        </x14:conditionalFormatting>
        <x14:conditionalFormatting xmlns:xm="http://schemas.microsoft.com/office/excel/2006/main">
          <x14:cfRule type="expression" priority="11" id="{AF091973-21E9-4B70-BA59-9ADCB7860811}">
            <xm:f>IF('Students In Tutoring Data'!$AJ2="No",TRUE,FALSE)</xm:f>
            <x14:dxf>
              <fill>
                <patternFill>
                  <bgColor theme="1"/>
                </patternFill>
              </fill>
            </x14:dxf>
          </x14:cfRule>
          <xm:sqref>AN2:AN501</xm:sqref>
        </x14:conditionalFormatting>
        <x14:conditionalFormatting xmlns:xm="http://schemas.microsoft.com/office/excel/2006/main">
          <x14:cfRule type="expression" priority="8" id="{68E0F213-E7D6-4D3F-B468-BECD72EF83E6}">
            <xm:f>IF('Students In Tutoring Data'!$AL2="No",TRUE,FALSE)</xm:f>
            <x14:dxf>
              <fill>
                <patternFill>
                  <bgColor theme="1"/>
                </patternFill>
              </fill>
            </x14:dxf>
          </x14:cfRule>
          <xm:sqref>AP2:AQ501</xm:sqref>
        </x14:conditionalFormatting>
        <x14:conditionalFormatting xmlns:xm="http://schemas.microsoft.com/office/excel/2006/main">
          <x14:cfRule type="expression" priority="7" id="{CE5229A8-FD48-4BFE-AD5E-9024197511B9}">
            <xm:f>IF('Students In Tutoring Data'!$AM2="No",TRUE,FALSE)</xm:f>
            <x14:dxf>
              <fill>
                <patternFill>
                  <bgColor theme="1"/>
                </patternFill>
              </fill>
            </x14:dxf>
          </x14:cfRule>
          <xm:sqref>AR2:AV501</xm:sqref>
        </x14:conditionalFormatting>
        <x14:conditionalFormatting xmlns:xm="http://schemas.microsoft.com/office/excel/2006/main">
          <x14:cfRule type="expression" priority="6" id="{D62E87F4-FDBD-430E-8FB0-4C8F7C6A813F}">
            <xm:f>IF('Students In Tutoring Data'!$AN2="No",TRUE,FALSE)</xm:f>
            <x14:dxf>
              <fill>
                <patternFill>
                  <bgColor theme="1"/>
                </patternFill>
              </fill>
            </x14:dxf>
          </x14:cfRule>
          <xm:sqref>AS2:AV501</xm:sqref>
        </x14:conditionalFormatting>
        <x14:conditionalFormatting xmlns:xm="http://schemas.microsoft.com/office/excel/2006/main">
          <x14:cfRule type="expression" priority="5" id="{25C446EC-7022-4501-B3F6-DE5BF586AE9D}">
            <xm:f>IF('Students In Tutoring Data'!$AO2="No",TRUE,FALSE)</xm:f>
            <x14:dxf>
              <fill>
                <patternFill>
                  <bgColor theme="1"/>
                </patternFill>
              </fill>
            </x14:dxf>
          </x14:cfRule>
          <xm:sqref>AT2:AV501</xm:sqref>
        </x14:conditionalFormatting>
        <x14:conditionalFormatting xmlns:xm="http://schemas.microsoft.com/office/excel/2006/main">
          <x14:cfRule type="expression" priority="4" id="{EE3F5EA0-DD66-495A-A1C3-0133E65FA457}">
            <xm:f>IF('Students In Tutoring Data'!$AP2="No",TRUE,FALSE)</xm:f>
            <x14:dxf>
              <fill>
                <patternFill>
                  <bgColor theme="1"/>
                </patternFill>
              </fill>
            </x14:dxf>
          </x14:cfRule>
          <xm:sqref>AU2:AV501</xm:sqref>
        </x14:conditionalFormatting>
        <x14:conditionalFormatting xmlns:xm="http://schemas.microsoft.com/office/excel/2006/main">
          <x14:cfRule type="expression" priority="3" id="{47A95055-82A2-481D-A25C-9F3063B64518}">
            <xm:f>IF('Students In Tutoring Data'!$AQ2="No",TRUE,FALSE)</xm:f>
            <x14:dxf>
              <fill>
                <patternFill>
                  <bgColor theme="1"/>
                </patternFill>
              </fill>
            </x14:dxf>
          </x14:cfRule>
          <xm:sqref>AV2:AV501</xm:sqref>
        </x14:conditionalFormatting>
        <x14:conditionalFormatting xmlns:xm="http://schemas.microsoft.com/office/excel/2006/main">
          <x14:cfRule type="cellIs" priority="41" operator="between" id="{16113CE9-1C7F-4A44-95F5-B4BD84453143}">
            <xm:f>1</xm:f>
            <xm:f>Settings!$F$6</xm:f>
            <x14:dxf>
              <font>
                <color auto="1"/>
              </font>
              <fill>
                <patternFill>
                  <bgColor rgb="FFFF5E4E"/>
                </patternFill>
              </fill>
            </x14:dxf>
          </x14:cfRule>
          <x14:cfRule type="cellIs" priority="42" operator="greaterThan" id="{EDE9498B-F778-4DD6-AC1E-97ECBF0FEC2A}">
            <xm:f>Settings!$F$6</xm:f>
            <x14:dxf>
              <fill>
                <patternFill>
                  <bgColor rgb="FF10B276"/>
                </patternFill>
              </fill>
            </x14:dxf>
          </x14:cfRule>
          <xm:sqref>B2:H501</xm:sqref>
        </x14:conditionalFormatting>
        <x14:conditionalFormatting xmlns:xm="http://schemas.microsoft.com/office/excel/2006/main">
          <x14:cfRule type="cellIs" priority="33" operator="between" id="{E2A93AD1-835D-4DDA-A4A3-ADE6831F0F55}">
            <xm:f>1</xm:f>
            <xm:f>Settings!$F$6</xm:f>
            <x14:dxf>
              <font>
                <color auto="1"/>
              </font>
              <fill>
                <patternFill>
                  <bgColor rgb="FFFF5E4E"/>
                </patternFill>
              </fill>
            </x14:dxf>
          </x14:cfRule>
          <x14:cfRule type="cellIs" priority="34" operator="greaterThan" id="{0DE5003B-6E33-45FB-BFC5-22CADA41D8EF}">
            <xm:f>Settings!$F$6</xm:f>
            <x14:dxf>
              <fill>
                <patternFill>
                  <bgColor rgb="FF10B276"/>
                </patternFill>
              </fill>
            </x14:dxf>
          </x14:cfRule>
          <xm:sqref>J2:P501</xm:sqref>
        </x14:conditionalFormatting>
        <x14:conditionalFormatting xmlns:xm="http://schemas.microsoft.com/office/excel/2006/main">
          <x14:cfRule type="cellIs" priority="25" operator="between" id="{F1915470-90A3-4CF9-83D1-3FF0FAC941BB}">
            <xm:f>1</xm:f>
            <xm:f>Settings!$F$6</xm:f>
            <x14:dxf>
              <font>
                <color auto="1"/>
              </font>
              <fill>
                <patternFill>
                  <bgColor rgb="FFFF5E4E"/>
                </patternFill>
              </fill>
            </x14:dxf>
          </x14:cfRule>
          <x14:cfRule type="cellIs" priority="26" operator="greaterThan" id="{00FF9FCA-87D5-44E5-9E1F-3DB5D98BFFC8}">
            <xm:f>Settings!$F$6</xm:f>
            <x14:dxf>
              <fill>
                <patternFill>
                  <bgColor rgb="FF10B276"/>
                </patternFill>
              </fill>
            </x14:dxf>
          </x14:cfRule>
          <xm:sqref>R2:X501</xm:sqref>
        </x14:conditionalFormatting>
        <x14:conditionalFormatting xmlns:xm="http://schemas.microsoft.com/office/excel/2006/main">
          <x14:cfRule type="cellIs" priority="17" operator="between" id="{741C86EB-C1AA-458E-917D-F02B702EBE98}">
            <xm:f>1</xm:f>
            <xm:f>Settings!$F$6</xm:f>
            <x14:dxf>
              <font>
                <color auto="1"/>
              </font>
              <fill>
                <patternFill>
                  <bgColor rgb="FFFF5E4E"/>
                </patternFill>
              </fill>
            </x14:dxf>
          </x14:cfRule>
          <x14:cfRule type="cellIs" priority="18" operator="greaterThan" id="{97ED9421-D89D-4334-82C0-9EA32A85453A}">
            <xm:f>Settings!$F$6</xm:f>
            <x14:dxf>
              <fill>
                <patternFill>
                  <bgColor rgb="FF10B276"/>
                </patternFill>
              </fill>
            </x14:dxf>
          </x14:cfRule>
          <xm:sqref>Z2:AF501</xm:sqref>
        </x14:conditionalFormatting>
        <x14:conditionalFormatting xmlns:xm="http://schemas.microsoft.com/office/excel/2006/main">
          <x14:cfRule type="cellIs" priority="9" operator="between" id="{D1DBE52F-3327-40C9-A38F-ABC9D573BA92}">
            <xm:f>1</xm:f>
            <xm:f>Settings!$F$6</xm:f>
            <x14:dxf>
              <font>
                <color auto="1"/>
              </font>
              <fill>
                <patternFill>
                  <bgColor rgb="FFFF5E4E"/>
                </patternFill>
              </fill>
            </x14:dxf>
          </x14:cfRule>
          <x14:cfRule type="cellIs" priority="10" operator="greaterThan" id="{926F721D-57DD-41CA-98A5-20388748D55F}">
            <xm:f>Settings!$F$6</xm:f>
            <x14:dxf>
              <fill>
                <patternFill>
                  <bgColor rgb="FF10B276"/>
                </patternFill>
              </fill>
            </x14:dxf>
          </x14:cfRule>
          <xm:sqref>AH2:AN501</xm:sqref>
        </x14:conditionalFormatting>
        <x14:conditionalFormatting xmlns:xm="http://schemas.microsoft.com/office/excel/2006/main">
          <x14:cfRule type="cellIs" priority="1" operator="between" id="{7CB4C362-1419-4C93-B7D9-4910C3D83BE9}">
            <xm:f>1</xm:f>
            <xm:f>Settings!$F$6</xm:f>
            <x14:dxf>
              <font>
                <color auto="1"/>
              </font>
              <fill>
                <patternFill>
                  <bgColor rgb="FFFF5E4E"/>
                </patternFill>
              </fill>
            </x14:dxf>
          </x14:cfRule>
          <x14:cfRule type="cellIs" priority="2" operator="greaterThan" id="{267442F2-FD2B-49D0-97CE-3A22FC25DA37}">
            <xm:f>Settings!$F$6</xm:f>
            <x14:dxf>
              <fill>
                <patternFill>
                  <bgColor rgb="FF10B276"/>
                </patternFill>
              </fill>
            </x14:dxf>
          </x14:cfRule>
          <xm:sqref>AP2:AV501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32B31-C3AD-4D48-9DAD-C832500608B5}">
  <dimension ref="A1:HR1504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14.42578125" defaultRowHeight="15" outlineLevelCol="1" x14ac:dyDescent="0.25"/>
  <cols>
    <col min="1" max="1" width="18.42578125" style="39" bestFit="1" customWidth="1"/>
    <col min="2" max="3" width="14.28515625" style="169" customWidth="1" outlineLevel="1"/>
    <col min="4" max="13" width="14.28515625" style="170" customWidth="1" outlineLevel="1"/>
    <col min="14" max="14" width="2.85546875" style="79" customWidth="1"/>
    <col min="15" max="22" width="16.5703125" style="169" customWidth="1" outlineLevel="1"/>
    <col min="23" max="26" width="16.5703125" style="170" customWidth="1" outlineLevel="1"/>
    <col min="27" max="27" width="2.85546875" style="79" customWidth="1"/>
    <col min="28" max="35" width="16.5703125" style="169" customWidth="1" outlineLevel="1"/>
    <col min="36" max="39" width="16.5703125" style="170" customWidth="1" outlineLevel="1"/>
    <col min="40" max="40" width="2.85546875" style="79" customWidth="1"/>
    <col min="41" max="48" width="16.5703125" style="169" customWidth="1" outlineLevel="1"/>
    <col min="49" max="52" width="16.5703125" style="170" customWidth="1" outlineLevel="1"/>
    <col min="53" max="53" width="2.85546875" style="79" customWidth="1"/>
    <col min="54" max="61" width="16.5703125" style="169" customWidth="1" outlineLevel="1"/>
    <col min="62" max="65" width="16.5703125" style="170" customWidth="1" outlineLevel="1"/>
    <col min="66" max="66" width="2.85546875" style="79" customWidth="1"/>
    <col min="67" max="74" width="16.5703125" style="169" customWidth="1" outlineLevel="1"/>
    <col min="75" max="78" width="16.5703125" style="170" customWidth="1" outlineLevel="1"/>
    <col min="79" max="79" width="2.85546875" style="79" customWidth="1"/>
    <col min="80" max="85" width="23.5703125" style="173" bestFit="1" customWidth="1"/>
    <col min="86" max="86" width="24.85546875" style="173" bestFit="1" customWidth="1"/>
    <col min="87" max="226" width="14.42578125" style="173"/>
    <col min="227" max="16384" width="14.42578125" style="170"/>
  </cols>
  <sheetData>
    <row r="1" spans="1:226" s="34" customFormat="1" x14ac:dyDescent="0.25">
      <c r="A1" s="30"/>
      <c r="B1" s="196" t="s">
        <v>16</v>
      </c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31"/>
      <c r="O1" s="196" t="s">
        <v>17</v>
      </c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31"/>
      <c r="AB1" s="196" t="s">
        <v>18</v>
      </c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6"/>
      <c r="AN1" s="31"/>
      <c r="AO1" s="196" t="s">
        <v>19</v>
      </c>
      <c r="AP1" s="196"/>
      <c r="AQ1" s="196"/>
      <c r="AR1" s="196"/>
      <c r="AS1" s="196"/>
      <c r="AT1" s="196"/>
      <c r="AU1" s="196"/>
      <c r="AV1" s="196"/>
      <c r="AW1" s="196"/>
      <c r="AX1" s="196"/>
      <c r="AY1" s="196"/>
      <c r="AZ1" s="196"/>
      <c r="BA1" s="31"/>
      <c r="BB1" s="196" t="s">
        <v>20</v>
      </c>
      <c r="BC1" s="196"/>
      <c r="BD1" s="196"/>
      <c r="BE1" s="196"/>
      <c r="BF1" s="196"/>
      <c r="BG1" s="196"/>
      <c r="BH1" s="196"/>
      <c r="BI1" s="196"/>
      <c r="BJ1" s="196"/>
      <c r="BK1" s="196"/>
      <c r="BL1" s="196"/>
      <c r="BM1" s="196"/>
      <c r="BN1" s="31"/>
      <c r="BO1" s="196" t="s">
        <v>21</v>
      </c>
      <c r="BP1" s="196"/>
      <c r="BQ1" s="196"/>
      <c r="BR1" s="196"/>
      <c r="BS1" s="196"/>
      <c r="BT1" s="196"/>
      <c r="BU1" s="196"/>
      <c r="BV1" s="196"/>
      <c r="BW1" s="196"/>
      <c r="BX1" s="196"/>
      <c r="BY1" s="196"/>
      <c r="BZ1" s="196"/>
      <c r="CA1" s="32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HN1" s="33"/>
      <c r="HO1" s="33"/>
      <c r="HP1" s="33"/>
      <c r="HQ1" s="33"/>
      <c r="HR1" s="33"/>
    </row>
    <row r="2" spans="1:226" s="35" customFormat="1" ht="30" x14ac:dyDescent="0.25">
      <c r="B2" s="86" t="s">
        <v>48</v>
      </c>
      <c r="C2" s="86" t="s">
        <v>8</v>
      </c>
      <c r="D2" s="86" t="s">
        <v>49</v>
      </c>
      <c r="E2" s="86" t="s">
        <v>9</v>
      </c>
      <c r="F2" s="86" t="s">
        <v>50</v>
      </c>
      <c r="G2" s="86" t="s">
        <v>10</v>
      </c>
      <c r="H2" s="86" t="s">
        <v>51</v>
      </c>
      <c r="I2" s="86" t="s">
        <v>13</v>
      </c>
      <c r="J2" s="86" t="s">
        <v>52</v>
      </c>
      <c r="K2" s="86" t="s">
        <v>14</v>
      </c>
      <c r="L2" s="86" t="s">
        <v>53</v>
      </c>
      <c r="M2" s="86" t="s">
        <v>15</v>
      </c>
      <c r="N2" s="31"/>
      <c r="O2" s="86" t="s">
        <v>48</v>
      </c>
      <c r="P2" s="86" t="s">
        <v>8</v>
      </c>
      <c r="Q2" s="86" t="s">
        <v>49</v>
      </c>
      <c r="R2" s="86" t="s">
        <v>9</v>
      </c>
      <c r="S2" s="86" t="s">
        <v>50</v>
      </c>
      <c r="T2" s="86" t="s">
        <v>10</v>
      </c>
      <c r="U2" s="86" t="s">
        <v>51</v>
      </c>
      <c r="V2" s="86" t="s">
        <v>13</v>
      </c>
      <c r="W2" s="86" t="s">
        <v>52</v>
      </c>
      <c r="X2" s="86" t="s">
        <v>14</v>
      </c>
      <c r="Y2" s="86" t="s">
        <v>53</v>
      </c>
      <c r="Z2" s="86" t="s">
        <v>15</v>
      </c>
      <c r="AA2" s="31"/>
      <c r="AB2" s="86" t="s">
        <v>48</v>
      </c>
      <c r="AC2" s="86" t="s">
        <v>8</v>
      </c>
      <c r="AD2" s="86" t="s">
        <v>49</v>
      </c>
      <c r="AE2" s="86" t="s">
        <v>9</v>
      </c>
      <c r="AF2" s="86" t="s">
        <v>50</v>
      </c>
      <c r="AG2" s="86" t="s">
        <v>10</v>
      </c>
      <c r="AH2" s="86" t="s">
        <v>51</v>
      </c>
      <c r="AI2" s="86" t="s">
        <v>13</v>
      </c>
      <c r="AJ2" s="86" t="s">
        <v>52</v>
      </c>
      <c r="AK2" s="86" t="s">
        <v>14</v>
      </c>
      <c r="AL2" s="86" t="s">
        <v>53</v>
      </c>
      <c r="AM2" s="86" t="s">
        <v>15</v>
      </c>
      <c r="AN2" s="31"/>
      <c r="AO2" s="86" t="s">
        <v>48</v>
      </c>
      <c r="AP2" s="86" t="s">
        <v>8</v>
      </c>
      <c r="AQ2" s="86" t="s">
        <v>49</v>
      </c>
      <c r="AR2" s="86" t="s">
        <v>9</v>
      </c>
      <c r="AS2" s="86" t="s">
        <v>50</v>
      </c>
      <c r="AT2" s="86" t="s">
        <v>10</v>
      </c>
      <c r="AU2" s="86" t="s">
        <v>51</v>
      </c>
      <c r="AV2" s="86" t="s">
        <v>13</v>
      </c>
      <c r="AW2" s="86" t="s">
        <v>52</v>
      </c>
      <c r="AX2" s="86" t="s">
        <v>14</v>
      </c>
      <c r="AY2" s="86" t="s">
        <v>53</v>
      </c>
      <c r="AZ2" s="86" t="s">
        <v>15</v>
      </c>
      <c r="BA2" s="31"/>
      <c r="BB2" s="86" t="s">
        <v>48</v>
      </c>
      <c r="BC2" s="86" t="s">
        <v>8</v>
      </c>
      <c r="BD2" s="86" t="s">
        <v>49</v>
      </c>
      <c r="BE2" s="86" t="s">
        <v>9</v>
      </c>
      <c r="BF2" s="86" t="s">
        <v>50</v>
      </c>
      <c r="BG2" s="86" t="s">
        <v>10</v>
      </c>
      <c r="BH2" s="86" t="s">
        <v>51</v>
      </c>
      <c r="BI2" s="86" t="s">
        <v>13</v>
      </c>
      <c r="BJ2" s="86" t="s">
        <v>52</v>
      </c>
      <c r="BK2" s="86" t="s">
        <v>14</v>
      </c>
      <c r="BL2" s="86" t="s">
        <v>53</v>
      </c>
      <c r="BM2" s="86" t="s">
        <v>15</v>
      </c>
      <c r="BN2" s="31"/>
      <c r="BO2" s="86" t="s">
        <v>48</v>
      </c>
      <c r="BP2" s="86" t="s">
        <v>8</v>
      </c>
      <c r="BQ2" s="86" t="s">
        <v>49</v>
      </c>
      <c r="BR2" s="86" t="s">
        <v>9</v>
      </c>
      <c r="BS2" s="86" t="s">
        <v>50</v>
      </c>
      <c r="BT2" s="86" t="s">
        <v>10</v>
      </c>
      <c r="BU2" s="86" t="s">
        <v>51</v>
      </c>
      <c r="BV2" s="86" t="s">
        <v>13</v>
      </c>
      <c r="BW2" s="86" t="s">
        <v>52</v>
      </c>
      <c r="BX2" s="86" t="s">
        <v>14</v>
      </c>
      <c r="BY2" s="86" t="s">
        <v>53</v>
      </c>
      <c r="BZ2" s="86" t="s">
        <v>15</v>
      </c>
      <c r="CA2" s="31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  <c r="GP2" s="36"/>
      <c r="GQ2" s="36"/>
      <c r="GR2" s="36"/>
      <c r="GS2" s="36"/>
      <c r="GT2" s="36"/>
      <c r="GU2" s="36"/>
      <c r="GV2" s="36"/>
      <c r="GW2" s="36"/>
      <c r="GX2" s="36"/>
      <c r="GY2" s="36"/>
      <c r="GZ2" s="36"/>
      <c r="HA2" s="36"/>
      <c r="HB2" s="36"/>
      <c r="HC2" s="36"/>
      <c r="HD2" s="36"/>
      <c r="HE2" s="36"/>
      <c r="HF2" s="36"/>
      <c r="HG2" s="36"/>
      <c r="HH2" s="36"/>
      <c r="HI2" s="36"/>
      <c r="HJ2" s="36"/>
      <c r="HK2" s="36"/>
      <c r="HL2" s="36"/>
      <c r="HM2" s="36"/>
      <c r="HN2" s="36"/>
      <c r="HO2" s="36"/>
      <c r="HP2" s="36"/>
      <c r="HQ2" s="36"/>
      <c r="HR2" s="36"/>
    </row>
    <row r="3" spans="1:226" s="35" customFormat="1" x14ac:dyDescent="0.25">
      <c r="A3" s="37" t="s">
        <v>5</v>
      </c>
      <c r="B3" s="87" t="s">
        <v>122</v>
      </c>
      <c r="C3" s="87" t="s">
        <v>122</v>
      </c>
      <c r="D3" s="87" t="s">
        <v>122</v>
      </c>
      <c r="E3" s="87" t="s">
        <v>122</v>
      </c>
      <c r="F3" s="87" t="s">
        <v>122</v>
      </c>
      <c r="G3" s="87" t="s">
        <v>122</v>
      </c>
      <c r="H3" s="87" t="s">
        <v>122</v>
      </c>
      <c r="I3" s="87" t="s">
        <v>122</v>
      </c>
      <c r="J3" s="87" t="s">
        <v>122</v>
      </c>
      <c r="K3" s="87" t="s">
        <v>122</v>
      </c>
      <c r="L3" s="87" t="s">
        <v>122</v>
      </c>
      <c r="M3" s="87" t="s">
        <v>122</v>
      </c>
      <c r="N3" s="38"/>
      <c r="O3" s="87" t="s">
        <v>122</v>
      </c>
      <c r="P3" s="87" t="s">
        <v>122</v>
      </c>
      <c r="Q3" s="87" t="s">
        <v>122</v>
      </c>
      <c r="R3" s="87" t="s">
        <v>122</v>
      </c>
      <c r="S3" s="87" t="s">
        <v>122</v>
      </c>
      <c r="T3" s="87" t="s">
        <v>122</v>
      </c>
      <c r="U3" s="87" t="s">
        <v>122</v>
      </c>
      <c r="V3" s="87" t="s">
        <v>122</v>
      </c>
      <c r="W3" s="87" t="s">
        <v>122</v>
      </c>
      <c r="X3" s="87" t="s">
        <v>122</v>
      </c>
      <c r="Y3" s="87" t="s">
        <v>122</v>
      </c>
      <c r="Z3" s="87" t="s">
        <v>122</v>
      </c>
      <c r="AA3" s="38"/>
      <c r="AB3" s="87" t="s">
        <v>122</v>
      </c>
      <c r="AC3" s="87" t="s">
        <v>122</v>
      </c>
      <c r="AD3" s="87" t="s">
        <v>122</v>
      </c>
      <c r="AE3" s="87" t="s">
        <v>122</v>
      </c>
      <c r="AF3" s="87" t="s">
        <v>122</v>
      </c>
      <c r="AG3" s="87" t="s">
        <v>122</v>
      </c>
      <c r="AH3" s="87" t="s">
        <v>122</v>
      </c>
      <c r="AI3" s="87" t="s">
        <v>122</v>
      </c>
      <c r="AJ3" s="87" t="s">
        <v>122</v>
      </c>
      <c r="AK3" s="87" t="s">
        <v>122</v>
      </c>
      <c r="AL3" s="87" t="s">
        <v>122</v>
      </c>
      <c r="AM3" s="87" t="s">
        <v>122</v>
      </c>
      <c r="AN3" s="38"/>
      <c r="AO3" s="87" t="s">
        <v>122</v>
      </c>
      <c r="AP3" s="87" t="s">
        <v>122</v>
      </c>
      <c r="AQ3" s="87" t="s">
        <v>122</v>
      </c>
      <c r="AR3" s="87" t="s">
        <v>122</v>
      </c>
      <c r="AS3" s="87" t="s">
        <v>122</v>
      </c>
      <c r="AT3" s="87" t="s">
        <v>122</v>
      </c>
      <c r="AU3" s="87" t="s">
        <v>122</v>
      </c>
      <c r="AV3" s="87" t="s">
        <v>122</v>
      </c>
      <c r="AW3" s="87" t="s">
        <v>122</v>
      </c>
      <c r="AX3" s="87" t="s">
        <v>122</v>
      </c>
      <c r="AY3" s="87" t="s">
        <v>122</v>
      </c>
      <c r="AZ3" s="87" t="s">
        <v>122</v>
      </c>
      <c r="BA3" s="38"/>
      <c r="BB3" s="87" t="s">
        <v>122</v>
      </c>
      <c r="BC3" s="87" t="s">
        <v>122</v>
      </c>
      <c r="BD3" s="87" t="s">
        <v>122</v>
      </c>
      <c r="BE3" s="87" t="s">
        <v>122</v>
      </c>
      <c r="BF3" s="87" t="s">
        <v>122</v>
      </c>
      <c r="BG3" s="87" t="s">
        <v>122</v>
      </c>
      <c r="BH3" s="87" t="s">
        <v>122</v>
      </c>
      <c r="BI3" s="87" t="s">
        <v>122</v>
      </c>
      <c r="BJ3" s="87" t="s">
        <v>122</v>
      </c>
      <c r="BK3" s="87" t="s">
        <v>122</v>
      </c>
      <c r="BL3" s="87" t="s">
        <v>122</v>
      </c>
      <c r="BM3" s="87" t="s">
        <v>122</v>
      </c>
      <c r="BN3" s="38"/>
      <c r="BO3" s="87" t="s">
        <v>122</v>
      </c>
      <c r="BP3" s="87" t="s">
        <v>122</v>
      </c>
      <c r="BQ3" s="87" t="s">
        <v>122</v>
      </c>
      <c r="BR3" s="87" t="s">
        <v>122</v>
      </c>
      <c r="BS3" s="87" t="s">
        <v>122</v>
      </c>
      <c r="BT3" s="87" t="s">
        <v>122</v>
      </c>
      <c r="BU3" s="87" t="s">
        <v>122</v>
      </c>
      <c r="BV3" s="87" t="s">
        <v>122</v>
      </c>
      <c r="BW3" s="87" t="s">
        <v>122</v>
      </c>
      <c r="BX3" s="87" t="s">
        <v>122</v>
      </c>
      <c r="BY3" s="87" t="s">
        <v>122</v>
      </c>
      <c r="BZ3" s="87" t="s">
        <v>122</v>
      </c>
      <c r="CA3" s="31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  <c r="GQ3" s="36"/>
      <c r="GR3" s="36"/>
      <c r="GS3" s="36"/>
      <c r="GT3" s="36"/>
      <c r="GU3" s="36"/>
      <c r="GV3" s="36"/>
      <c r="GW3" s="36"/>
      <c r="GX3" s="36"/>
      <c r="GY3" s="36"/>
      <c r="GZ3" s="36"/>
      <c r="HA3" s="36"/>
      <c r="HB3" s="36"/>
      <c r="HC3" s="36"/>
      <c r="HD3" s="36"/>
      <c r="HE3" s="36"/>
      <c r="HF3" s="36"/>
      <c r="HG3" s="36"/>
      <c r="HH3" s="36"/>
      <c r="HI3" s="36"/>
      <c r="HJ3" s="36"/>
      <c r="HK3" s="36"/>
      <c r="HL3" s="36"/>
      <c r="HM3" s="36"/>
      <c r="HN3" s="36"/>
      <c r="HO3" s="36"/>
      <c r="HP3" s="36"/>
      <c r="HQ3" s="36"/>
      <c r="HR3" s="36"/>
    </row>
    <row r="4" spans="1:226" x14ac:dyDescent="0.25">
      <c r="A4" s="40" t="str">
        <f>'Student Information'!A2</f>
        <v xml:space="preserve"> </v>
      </c>
      <c r="B4" s="171"/>
      <c r="C4" s="172"/>
      <c r="D4" s="171"/>
      <c r="E4" s="172"/>
      <c r="F4" s="171"/>
      <c r="G4" s="172"/>
      <c r="H4" s="171"/>
      <c r="I4" s="172"/>
      <c r="J4" s="171"/>
      <c r="K4" s="172"/>
      <c r="L4" s="171"/>
      <c r="M4" s="172"/>
      <c r="O4" s="171"/>
      <c r="P4" s="172"/>
      <c r="Q4" s="171"/>
      <c r="R4" s="172"/>
      <c r="S4" s="171"/>
      <c r="T4" s="172"/>
      <c r="U4" s="171"/>
      <c r="V4" s="172"/>
      <c r="W4" s="171"/>
      <c r="X4" s="172"/>
      <c r="Y4" s="171"/>
      <c r="Z4" s="172"/>
      <c r="AB4" s="171"/>
      <c r="AC4" s="172"/>
      <c r="AD4" s="171"/>
      <c r="AE4" s="172"/>
      <c r="AF4" s="171"/>
      <c r="AG4" s="172"/>
      <c r="AH4" s="171"/>
      <c r="AI4" s="172"/>
      <c r="AJ4" s="171"/>
      <c r="AK4" s="172"/>
      <c r="AL4" s="171"/>
      <c r="AM4" s="172"/>
      <c r="AO4" s="171"/>
      <c r="AP4" s="172"/>
      <c r="AQ4" s="171"/>
      <c r="AR4" s="172"/>
      <c r="AS4" s="171"/>
      <c r="AT4" s="172"/>
      <c r="AU4" s="171"/>
      <c r="AV4" s="172"/>
      <c r="AW4" s="171"/>
      <c r="AX4" s="172"/>
      <c r="AY4" s="171"/>
      <c r="AZ4" s="172"/>
      <c r="BB4" s="171"/>
      <c r="BC4" s="172"/>
      <c r="BD4" s="171"/>
      <c r="BE4" s="172"/>
      <c r="BF4" s="171"/>
      <c r="BG4" s="172"/>
      <c r="BH4" s="171"/>
      <c r="BI4" s="172"/>
      <c r="BJ4" s="171"/>
      <c r="BK4" s="172"/>
      <c r="BL4" s="171"/>
      <c r="BM4" s="172"/>
      <c r="BO4" s="171"/>
      <c r="BP4" s="172"/>
      <c r="BQ4" s="171"/>
      <c r="BR4" s="172"/>
      <c r="BS4" s="171"/>
      <c r="BT4" s="172"/>
      <c r="BU4" s="171"/>
      <c r="BV4" s="172"/>
      <c r="BW4" s="171"/>
      <c r="BX4" s="172"/>
      <c r="BY4" s="171"/>
      <c r="BZ4" s="172"/>
    </row>
    <row r="5" spans="1:226" x14ac:dyDescent="0.25">
      <c r="A5" s="40" t="str">
        <f>'Student Information'!A3</f>
        <v xml:space="preserve"> </v>
      </c>
      <c r="B5" s="171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O5" s="171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B5" s="171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O5" s="171"/>
      <c r="AP5" s="172"/>
      <c r="AQ5" s="172"/>
      <c r="AR5" s="172"/>
      <c r="AS5" s="172"/>
      <c r="AT5" s="172"/>
      <c r="AU5" s="172"/>
      <c r="AV5" s="172"/>
      <c r="AW5" s="172"/>
      <c r="AX5" s="172"/>
      <c r="AY5" s="172"/>
      <c r="AZ5" s="172"/>
      <c r="BB5" s="171"/>
      <c r="BC5" s="172"/>
      <c r="BD5" s="172"/>
      <c r="BE5" s="172"/>
      <c r="BF5" s="172"/>
      <c r="BG5" s="172"/>
      <c r="BH5" s="172"/>
      <c r="BI5" s="172"/>
      <c r="BJ5" s="172"/>
      <c r="BK5" s="172"/>
      <c r="BL5" s="172"/>
      <c r="BM5" s="172"/>
      <c r="BO5" s="171"/>
      <c r="BP5" s="172"/>
      <c r="BQ5" s="172"/>
      <c r="BR5" s="172"/>
      <c r="BS5" s="172"/>
      <c r="BT5" s="172"/>
      <c r="BU5" s="172"/>
      <c r="BV5" s="172"/>
      <c r="BW5" s="172"/>
      <c r="BX5" s="172"/>
      <c r="BY5" s="172"/>
      <c r="BZ5" s="172"/>
    </row>
    <row r="6" spans="1:226" x14ac:dyDescent="0.25">
      <c r="A6" s="40" t="str">
        <f>'Student Information'!A4</f>
        <v xml:space="preserve"> </v>
      </c>
      <c r="B6" s="171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O6" s="171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B6" s="171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O6" s="171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B6" s="171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172"/>
      <c r="BO6" s="171"/>
      <c r="BP6" s="172"/>
      <c r="BQ6" s="172"/>
      <c r="BR6" s="172"/>
      <c r="BS6" s="172"/>
      <c r="BT6" s="172"/>
      <c r="BU6" s="172"/>
      <c r="BV6" s="172"/>
      <c r="BW6" s="172"/>
      <c r="BX6" s="172"/>
      <c r="BY6" s="172"/>
      <c r="BZ6" s="172"/>
    </row>
    <row r="7" spans="1:226" x14ac:dyDescent="0.25">
      <c r="A7" s="40" t="str">
        <f>'Student Information'!A5</f>
        <v xml:space="preserve"> </v>
      </c>
      <c r="B7" s="171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O7" s="171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B7" s="171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O7" s="171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B7" s="171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172"/>
      <c r="BO7" s="171"/>
      <c r="BP7" s="172"/>
      <c r="BQ7" s="172"/>
      <c r="BR7" s="172"/>
      <c r="BS7" s="172"/>
      <c r="BT7" s="172"/>
      <c r="BU7" s="172"/>
      <c r="BV7" s="172"/>
      <c r="BW7" s="172"/>
      <c r="BX7" s="172"/>
      <c r="BY7" s="172"/>
      <c r="BZ7" s="172"/>
    </row>
    <row r="8" spans="1:226" x14ac:dyDescent="0.25">
      <c r="A8" s="40" t="str">
        <f>'Student Information'!A6</f>
        <v xml:space="preserve"> </v>
      </c>
      <c r="B8" s="171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O8" s="171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B8" s="171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O8" s="171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B8" s="171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72"/>
      <c r="BO8" s="171"/>
      <c r="BP8" s="172"/>
      <c r="BQ8" s="172"/>
      <c r="BR8" s="172"/>
      <c r="BS8" s="172"/>
      <c r="BT8" s="172"/>
      <c r="BU8" s="172"/>
      <c r="BV8" s="172"/>
      <c r="BW8" s="172"/>
      <c r="BX8" s="172"/>
      <c r="BY8" s="172"/>
      <c r="BZ8" s="172"/>
    </row>
    <row r="9" spans="1:226" x14ac:dyDescent="0.25">
      <c r="A9" s="40" t="str">
        <f>'Student Information'!A7</f>
        <v xml:space="preserve"> </v>
      </c>
      <c r="B9" s="171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O9" s="171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B9" s="171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O9" s="171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B9" s="171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O9" s="171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</row>
    <row r="10" spans="1:226" x14ac:dyDescent="0.25">
      <c r="A10" s="40" t="str">
        <f>'Student Information'!A8</f>
        <v xml:space="preserve"> </v>
      </c>
      <c r="B10" s="171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O10" s="171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B10" s="171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O10" s="171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B10" s="171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O10" s="171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</row>
    <row r="11" spans="1:226" x14ac:dyDescent="0.25">
      <c r="A11" s="40" t="str">
        <f>'Student Information'!A9</f>
        <v xml:space="preserve"> </v>
      </c>
      <c r="B11" s="171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O11" s="171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B11" s="171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O11" s="171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B11" s="171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O11" s="171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</row>
    <row r="12" spans="1:226" x14ac:dyDescent="0.25">
      <c r="A12" s="40" t="str">
        <f>'Student Information'!A10</f>
        <v xml:space="preserve"> </v>
      </c>
      <c r="B12" s="171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O12" s="171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B12" s="171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O12" s="171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B12" s="171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O12" s="171"/>
      <c r="BP12" s="172"/>
      <c r="BQ12" s="172"/>
      <c r="BR12" s="172"/>
      <c r="BS12" s="172"/>
      <c r="BT12" s="172"/>
      <c r="BU12" s="172"/>
      <c r="BV12" s="172"/>
      <c r="BW12" s="172"/>
      <c r="BX12" s="172"/>
      <c r="BY12" s="172"/>
      <c r="BZ12" s="172"/>
    </row>
    <row r="13" spans="1:226" x14ac:dyDescent="0.25">
      <c r="A13" s="40" t="str">
        <f>'Student Information'!A11</f>
        <v xml:space="preserve"> </v>
      </c>
      <c r="B13" s="171"/>
      <c r="C13" s="172"/>
      <c r="D13" s="172"/>
      <c r="E13" s="172"/>
      <c r="F13" s="172"/>
      <c r="G13" s="172"/>
      <c r="H13" s="172"/>
      <c r="I13" s="172"/>
      <c r="J13" s="172"/>
      <c r="K13" s="172"/>
      <c r="L13" s="172"/>
      <c r="M13" s="172"/>
      <c r="O13" s="171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B13" s="171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O13" s="171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B13" s="171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O13" s="171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/>
    </row>
    <row r="14" spans="1:226" x14ac:dyDescent="0.25">
      <c r="A14" s="40" t="str">
        <f>'Student Information'!A12</f>
        <v xml:space="preserve"> </v>
      </c>
      <c r="B14" s="171"/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O14" s="171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B14" s="171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O14" s="171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B14" s="171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O14" s="171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</row>
    <row r="15" spans="1:226" x14ac:dyDescent="0.25">
      <c r="A15" s="40" t="str">
        <f>'Student Information'!A13</f>
        <v xml:space="preserve"> </v>
      </c>
      <c r="B15" s="171"/>
      <c r="C15" s="172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O15" s="171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B15" s="171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O15" s="171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B15" s="171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O15" s="171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</row>
    <row r="16" spans="1:226" x14ac:dyDescent="0.25">
      <c r="A16" s="40" t="str">
        <f>'Student Information'!A14</f>
        <v xml:space="preserve"> </v>
      </c>
      <c r="B16" s="171"/>
      <c r="C16" s="172"/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O16" s="171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B16" s="171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O16" s="171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B16" s="171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O16" s="171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</row>
    <row r="17" spans="1:78" x14ac:dyDescent="0.25">
      <c r="A17" s="40" t="str">
        <f>'Student Information'!A15</f>
        <v xml:space="preserve"> </v>
      </c>
      <c r="B17" s="171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O17" s="171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B17" s="171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O17" s="171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B17" s="171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O17" s="171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</row>
    <row r="18" spans="1:78" x14ac:dyDescent="0.25">
      <c r="A18" s="40" t="str">
        <f>'Student Information'!A16</f>
        <v xml:space="preserve"> </v>
      </c>
      <c r="B18" s="171"/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O18" s="171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B18" s="171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O18" s="171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B18" s="171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O18" s="171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</row>
    <row r="19" spans="1:78" x14ac:dyDescent="0.25">
      <c r="A19" s="40" t="str">
        <f>'Student Information'!A17</f>
        <v xml:space="preserve"> </v>
      </c>
      <c r="B19" s="171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O19" s="171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B19" s="171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O19" s="171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B19" s="171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O19" s="171"/>
      <c r="BP19" s="172"/>
      <c r="BQ19" s="172"/>
      <c r="BR19" s="172"/>
      <c r="BS19" s="172"/>
      <c r="BT19" s="172"/>
      <c r="BU19" s="172"/>
      <c r="BV19" s="172"/>
      <c r="BW19" s="172"/>
      <c r="BX19" s="172"/>
      <c r="BY19" s="172"/>
      <c r="BZ19" s="172"/>
    </row>
    <row r="20" spans="1:78" x14ac:dyDescent="0.25">
      <c r="A20" s="40" t="str">
        <f>'Student Information'!A18</f>
        <v xml:space="preserve"> </v>
      </c>
      <c r="B20" s="171"/>
      <c r="C20" s="172"/>
      <c r="D20" s="172"/>
      <c r="E20" s="172"/>
      <c r="F20" s="172"/>
      <c r="G20" s="172"/>
      <c r="H20" s="172"/>
      <c r="I20" s="172"/>
      <c r="J20" s="172"/>
      <c r="K20" s="172"/>
      <c r="L20" s="172"/>
      <c r="M20" s="172"/>
      <c r="O20" s="171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B20" s="171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O20" s="171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B20" s="171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O20" s="171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</row>
    <row r="21" spans="1:78" x14ac:dyDescent="0.25">
      <c r="A21" s="40" t="str">
        <f>'Student Information'!A19</f>
        <v xml:space="preserve"> </v>
      </c>
      <c r="B21" s="171"/>
      <c r="C21" s="172"/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O21" s="171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B21" s="171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O21" s="171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B21" s="171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O21" s="171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</row>
    <row r="22" spans="1:78" x14ac:dyDescent="0.25">
      <c r="A22" s="40" t="str">
        <f>'Student Information'!A20</f>
        <v xml:space="preserve"> </v>
      </c>
      <c r="B22" s="171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O22" s="171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B22" s="171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O22" s="171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B22" s="171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O22" s="171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</row>
    <row r="23" spans="1:78" x14ac:dyDescent="0.25">
      <c r="A23" s="40" t="str">
        <f>'Student Information'!A21</f>
        <v xml:space="preserve"> </v>
      </c>
      <c r="B23" s="171"/>
      <c r="C23" s="172"/>
      <c r="D23" s="172"/>
      <c r="E23" s="172"/>
      <c r="F23" s="172"/>
      <c r="G23" s="172"/>
      <c r="H23" s="172"/>
      <c r="I23" s="172"/>
      <c r="J23" s="172"/>
      <c r="K23" s="172"/>
      <c r="L23" s="172"/>
      <c r="M23" s="172"/>
      <c r="O23" s="171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B23" s="171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O23" s="171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B23" s="171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O23" s="171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</row>
    <row r="24" spans="1:78" x14ac:dyDescent="0.25">
      <c r="A24" s="40" t="str">
        <f>'Student Information'!A22</f>
        <v xml:space="preserve"> </v>
      </c>
      <c r="B24" s="171"/>
      <c r="C24" s="172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O24" s="171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B24" s="171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O24" s="171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B24" s="171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O24" s="171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</row>
    <row r="25" spans="1:78" x14ac:dyDescent="0.25">
      <c r="A25" s="40" t="str">
        <f>'Student Information'!A23</f>
        <v xml:space="preserve"> </v>
      </c>
      <c r="B25" s="171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O25" s="171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B25" s="171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O25" s="171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B25" s="171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O25" s="171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</row>
    <row r="26" spans="1:78" x14ac:dyDescent="0.25">
      <c r="A26" s="40" t="str">
        <f>'Student Information'!A24</f>
        <v xml:space="preserve"> </v>
      </c>
      <c r="B26" s="171"/>
      <c r="C26" s="172"/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O26" s="171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B26" s="171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O26" s="171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B26" s="171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O26" s="171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</row>
    <row r="27" spans="1:78" x14ac:dyDescent="0.25">
      <c r="A27" s="40" t="str">
        <f>'Student Information'!A25</f>
        <v xml:space="preserve"> </v>
      </c>
      <c r="B27" s="171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O27" s="171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B27" s="171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O27" s="171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B27" s="171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O27" s="171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</row>
    <row r="28" spans="1:78" x14ac:dyDescent="0.25">
      <c r="A28" s="40" t="str">
        <f>'Student Information'!A26</f>
        <v xml:space="preserve"> </v>
      </c>
      <c r="B28" s="171"/>
      <c r="C28" s="172"/>
      <c r="D28" s="172"/>
      <c r="E28" s="172"/>
      <c r="F28" s="172"/>
      <c r="G28" s="172"/>
      <c r="H28" s="172"/>
      <c r="I28" s="172"/>
      <c r="J28" s="172"/>
      <c r="K28" s="172"/>
      <c r="L28" s="172"/>
      <c r="M28" s="172"/>
      <c r="O28" s="171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B28" s="171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O28" s="171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B28" s="171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O28" s="171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</row>
    <row r="29" spans="1:78" x14ac:dyDescent="0.25">
      <c r="A29" s="40" t="str">
        <f>'Student Information'!A27</f>
        <v xml:space="preserve"> </v>
      </c>
      <c r="B29" s="171"/>
      <c r="C29" s="172"/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O29" s="171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B29" s="171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O29" s="171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B29" s="171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O29" s="171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</row>
    <row r="30" spans="1:78" x14ac:dyDescent="0.25">
      <c r="A30" s="40" t="str">
        <f>'Student Information'!A28</f>
        <v xml:space="preserve"> </v>
      </c>
      <c r="B30" s="171"/>
      <c r="C30" s="172"/>
      <c r="D30" s="172"/>
      <c r="E30" s="172"/>
      <c r="F30" s="172"/>
      <c r="G30" s="172"/>
      <c r="H30" s="172"/>
      <c r="I30" s="172"/>
      <c r="J30" s="172"/>
      <c r="K30" s="172"/>
      <c r="L30" s="172"/>
      <c r="M30" s="172"/>
      <c r="O30" s="171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B30" s="171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O30" s="171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B30" s="171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O30" s="171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</row>
    <row r="31" spans="1:78" x14ac:dyDescent="0.25">
      <c r="A31" s="40" t="str">
        <f>'Student Information'!A29</f>
        <v xml:space="preserve"> </v>
      </c>
      <c r="B31" s="171"/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O31" s="171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B31" s="171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O31" s="171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B31" s="171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O31" s="171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</row>
    <row r="32" spans="1:78" x14ac:dyDescent="0.25">
      <c r="A32" s="40" t="str">
        <f>'Student Information'!A30</f>
        <v xml:space="preserve"> </v>
      </c>
      <c r="B32" s="171"/>
      <c r="C32" s="172"/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O32" s="171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B32" s="171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O32" s="171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B32" s="171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O32" s="171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</row>
    <row r="33" spans="1:78" x14ac:dyDescent="0.25">
      <c r="A33" s="40" t="str">
        <f>'Student Information'!A31</f>
        <v xml:space="preserve"> </v>
      </c>
      <c r="B33" s="171"/>
      <c r="C33" s="172"/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O33" s="171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B33" s="171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O33" s="171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B33" s="171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O33" s="171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</row>
    <row r="34" spans="1:78" x14ac:dyDescent="0.25">
      <c r="A34" s="40" t="str">
        <f>'Student Information'!A32</f>
        <v xml:space="preserve"> </v>
      </c>
      <c r="B34" s="171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O34" s="171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B34" s="171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O34" s="171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B34" s="171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O34" s="171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</row>
    <row r="35" spans="1:78" x14ac:dyDescent="0.25">
      <c r="A35" s="40" t="str">
        <f>'Student Information'!A33</f>
        <v xml:space="preserve"> </v>
      </c>
      <c r="B35" s="171"/>
      <c r="C35" s="172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O35" s="171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B35" s="171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O35" s="171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B35" s="171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O35" s="171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</row>
    <row r="36" spans="1:78" x14ac:dyDescent="0.25">
      <c r="A36" s="40" t="str">
        <f>'Student Information'!A34</f>
        <v xml:space="preserve"> </v>
      </c>
      <c r="B36" s="171"/>
      <c r="C36" s="172"/>
      <c r="D36" s="172"/>
      <c r="E36" s="172"/>
      <c r="F36" s="172"/>
      <c r="G36" s="172"/>
      <c r="H36" s="172"/>
      <c r="I36" s="172"/>
      <c r="J36" s="172"/>
      <c r="K36" s="172"/>
      <c r="L36" s="172"/>
      <c r="M36" s="172"/>
      <c r="O36" s="171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B36" s="171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O36" s="171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B36" s="171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O36" s="171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</row>
    <row r="37" spans="1:78" x14ac:dyDescent="0.25">
      <c r="A37" s="40" t="str">
        <f>'Student Information'!A35</f>
        <v xml:space="preserve"> </v>
      </c>
      <c r="B37" s="171"/>
      <c r="C37" s="172"/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O37" s="171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B37" s="171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O37" s="171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B37" s="171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O37" s="171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</row>
    <row r="38" spans="1:78" x14ac:dyDescent="0.25">
      <c r="A38" s="40" t="str">
        <f>'Student Information'!A36</f>
        <v xml:space="preserve"> </v>
      </c>
      <c r="B38" s="171"/>
      <c r="C38" s="172"/>
      <c r="D38" s="172"/>
      <c r="E38" s="172"/>
      <c r="F38" s="172"/>
      <c r="G38" s="172"/>
      <c r="H38" s="172"/>
      <c r="I38" s="172"/>
      <c r="J38" s="172"/>
      <c r="K38" s="172"/>
      <c r="L38" s="172"/>
      <c r="M38" s="172"/>
      <c r="O38" s="171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B38" s="171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O38" s="171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B38" s="171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O38" s="171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</row>
    <row r="39" spans="1:78" x14ac:dyDescent="0.25">
      <c r="A39" s="40" t="str">
        <f>'Student Information'!A37</f>
        <v xml:space="preserve"> </v>
      </c>
      <c r="B39" s="171"/>
      <c r="C39" s="172"/>
      <c r="D39" s="172"/>
      <c r="E39" s="172"/>
      <c r="F39" s="172"/>
      <c r="G39" s="172"/>
      <c r="H39" s="172"/>
      <c r="I39" s="172"/>
      <c r="J39" s="172"/>
      <c r="K39" s="172"/>
      <c r="L39" s="172"/>
      <c r="M39" s="172"/>
      <c r="O39" s="171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B39" s="171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O39" s="171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B39" s="171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O39" s="171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</row>
    <row r="40" spans="1:78" x14ac:dyDescent="0.25">
      <c r="A40" s="40" t="str">
        <f>'Student Information'!A38</f>
        <v xml:space="preserve"> </v>
      </c>
      <c r="B40" s="171"/>
      <c r="C40" s="172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O40" s="171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B40" s="171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O40" s="171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B40" s="171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O40" s="171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</row>
    <row r="41" spans="1:78" x14ac:dyDescent="0.25">
      <c r="A41" s="40" t="str">
        <f>'Student Information'!A39</f>
        <v xml:space="preserve"> </v>
      </c>
      <c r="B41" s="171"/>
      <c r="C41" s="172"/>
      <c r="D41" s="172"/>
      <c r="E41" s="172"/>
      <c r="F41" s="172"/>
      <c r="G41" s="172"/>
      <c r="H41" s="172"/>
      <c r="I41" s="172"/>
      <c r="J41" s="172"/>
      <c r="K41" s="172"/>
      <c r="L41" s="172"/>
      <c r="M41" s="172"/>
      <c r="O41" s="171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B41" s="171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O41" s="171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B41" s="171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O41" s="171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</row>
    <row r="42" spans="1:78" x14ac:dyDescent="0.25">
      <c r="A42" s="40" t="str">
        <f>'Student Information'!A40</f>
        <v xml:space="preserve"> </v>
      </c>
      <c r="B42" s="171"/>
      <c r="C42" s="172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O42" s="171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B42" s="171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O42" s="171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B42" s="171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O42" s="171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</row>
    <row r="43" spans="1:78" x14ac:dyDescent="0.25">
      <c r="A43" s="40" t="str">
        <f>'Student Information'!A41</f>
        <v xml:space="preserve"> </v>
      </c>
      <c r="B43" s="171"/>
      <c r="C43" s="172"/>
      <c r="D43" s="172"/>
      <c r="E43" s="172"/>
      <c r="F43" s="172"/>
      <c r="G43" s="172"/>
      <c r="H43" s="172"/>
      <c r="I43" s="172"/>
      <c r="J43" s="172"/>
      <c r="K43" s="172"/>
      <c r="L43" s="172"/>
      <c r="M43" s="172"/>
      <c r="O43" s="171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B43" s="171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O43" s="171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B43" s="171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O43" s="171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</row>
    <row r="44" spans="1:78" x14ac:dyDescent="0.25">
      <c r="A44" s="40" t="str">
        <f>'Student Information'!A42</f>
        <v xml:space="preserve"> </v>
      </c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72"/>
      <c r="M44" s="172"/>
      <c r="O44" s="171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B44" s="171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O44" s="171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B44" s="171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O44" s="171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</row>
    <row r="45" spans="1:78" x14ac:dyDescent="0.25">
      <c r="A45" s="40" t="str">
        <f>'Student Information'!A43</f>
        <v xml:space="preserve"> </v>
      </c>
      <c r="B45" s="171"/>
      <c r="C45" s="172"/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O45" s="171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B45" s="171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O45" s="171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B45" s="171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O45" s="171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</row>
    <row r="46" spans="1:78" x14ac:dyDescent="0.25">
      <c r="A46" s="40" t="str">
        <f>'Student Information'!A44</f>
        <v xml:space="preserve"> </v>
      </c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O46" s="171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B46" s="171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O46" s="171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B46" s="171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O46" s="171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</row>
    <row r="47" spans="1:78" x14ac:dyDescent="0.25">
      <c r="A47" s="40" t="str">
        <f>'Student Information'!A45</f>
        <v xml:space="preserve"> </v>
      </c>
      <c r="B47" s="171"/>
      <c r="C47" s="172"/>
      <c r="D47" s="172"/>
      <c r="E47" s="172"/>
      <c r="F47" s="172"/>
      <c r="G47" s="172"/>
      <c r="H47" s="172"/>
      <c r="I47" s="172"/>
      <c r="J47" s="172"/>
      <c r="K47" s="172"/>
      <c r="L47" s="172"/>
      <c r="M47" s="172"/>
      <c r="O47" s="171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B47" s="171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O47" s="171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B47" s="171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O47" s="171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</row>
    <row r="48" spans="1:78" x14ac:dyDescent="0.25">
      <c r="A48" s="40" t="str">
        <f>'Student Information'!A46</f>
        <v xml:space="preserve"> </v>
      </c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O48" s="171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B48" s="171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O48" s="171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B48" s="171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O48" s="171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</row>
    <row r="49" spans="1:78" x14ac:dyDescent="0.25">
      <c r="A49" s="40" t="str">
        <f>'Student Information'!A47</f>
        <v xml:space="preserve"> </v>
      </c>
      <c r="B49" s="171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O49" s="171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B49" s="171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O49" s="171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B49" s="171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O49" s="171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</row>
    <row r="50" spans="1:78" x14ac:dyDescent="0.25">
      <c r="A50" s="40" t="str">
        <f>'Student Information'!A48</f>
        <v xml:space="preserve"> </v>
      </c>
      <c r="B50" s="171"/>
      <c r="C50" s="172"/>
      <c r="D50" s="172"/>
      <c r="E50" s="172"/>
      <c r="F50" s="172"/>
      <c r="G50" s="172"/>
      <c r="H50" s="172"/>
      <c r="I50" s="172"/>
      <c r="J50" s="172"/>
      <c r="K50" s="172"/>
      <c r="L50" s="172"/>
      <c r="M50" s="172"/>
      <c r="O50" s="171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B50" s="171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O50" s="171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B50" s="171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O50" s="171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</row>
    <row r="51" spans="1:78" x14ac:dyDescent="0.25">
      <c r="A51" s="40" t="str">
        <f>'Student Information'!A49</f>
        <v xml:space="preserve"> </v>
      </c>
      <c r="B51" s="171"/>
      <c r="C51" s="172"/>
      <c r="D51" s="172"/>
      <c r="E51" s="172"/>
      <c r="F51" s="172"/>
      <c r="G51" s="172"/>
      <c r="H51" s="172"/>
      <c r="I51" s="172"/>
      <c r="J51" s="172"/>
      <c r="K51" s="172"/>
      <c r="L51" s="172"/>
      <c r="M51" s="172"/>
      <c r="O51" s="171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B51" s="171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O51" s="171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B51" s="171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O51" s="171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</row>
    <row r="52" spans="1:78" x14ac:dyDescent="0.25">
      <c r="A52" s="40" t="str">
        <f>'Student Information'!A50</f>
        <v xml:space="preserve"> </v>
      </c>
      <c r="B52" s="171"/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O52" s="171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B52" s="171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O52" s="171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B52" s="171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O52" s="171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</row>
    <row r="53" spans="1:78" x14ac:dyDescent="0.25">
      <c r="A53" s="40" t="str">
        <f>'Student Information'!A51</f>
        <v xml:space="preserve"> </v>
      </c>
      <c r="B53" s="171"/>
      <c r="C53" s="172"/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O53" s="171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B53" s="171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O53" s="171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B53" s="171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O53" s="171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</row>
    <row r="54" spans="1:78" x14ac:dyDescent="0.25">
      <c r="A54" s="40" t="str">
        <f>'Student Information'!A52</f>
        <v xml:space="preserve"> </v>
      </c>
      <c r="B54" s="171"/>
      <c r="C54" s="172"/>
      <c r="D54" s="172"/>
      <c r="E54" s="172"/>
      <c r="F54" s="172"/>
      <c r="G54" s="172"/>
      <c r="H54" s="172"/>
      <c r="I54" s="172"/>
      <c r="J54" s="172"/>
      <c r="K54" s="172"/>
      <c r="L54" s="172"/>
      <c r="M54" s="172"/>
      <c r="O54" s="171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B54" s="171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O54" s="171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B54" s="171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O54" s="171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</row>
    <row r="55" spans="1:78" x14ac:dyDescent="0.25">
      <c r="A55" s="40" t="str">
        <f>'Student Information'!A53</f>
        <v xml:space="preserve"> </v>
      </c>
      <c r="B55" s="171"/>
      <c r="C55" s="172"/>
      <c r="D55" s="172"/>
      <c r="E55" s="172"/>
      <c r="F55" s="172"/>
      <c r="G55" s="172"/>
      <c r="H55" s="172"/>
      <c r="I55" s="172"/>
      <c r="J55" s="172"/>
      <c r="K55" s="172"/>
      <c r="L55" s="172"/>
      <c r="M55" s="172"/>
      <c r="O55" s="171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B55" s="171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O55" s="171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B55" s="171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O55" s="171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</row>
    <row r="56" spans="1:78" x14ac:dyDescent="0.25">
      <c r="A56" s="40" t="str">
        <f>'Student Information'!A54</f>
        <v xml:space="preserve"> </v>
      </c>
      <c r="B56" s="171"/>
      <c r="C56" s="172"/>
      <c r="D56" s="172"/>
      <c r="E56" s="172"/>
      <c r="F56" s="172"/>
      <c r="G56" s="172"/>
      <c r="H56" s="172"/>
      <c r="I56" s="172"/>
      <c r="J56" s="172"/>
      <c r="K56" s="172"/>
      <c r="L56" s="172"/>
      <c r="M56" s="172"/>
      <c r="O56" s="171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B56" s="171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O56" s="171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B56" s="171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O56" s="171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</row>
    <row r="57" spans="1:78" x14ac:dyDescent="0.25">
      <c r="A57" s="40" t="str">
        <f>'Student Information'!A55</f>
        <v xml:space="preserve"> </v>
      </c>
      <c r="B57" s="171"/>
      <c r="C57" s="172"/>
      <c r="D57" s="172"/>
      <c r="E57" s="172"/>
      <c r="F57" s="172"/>
      <c r="G57" s="172"/>
      <c r="H57" s="172"/>
      <c r="I57" s="172"/>
      <c r="J57" s="172"/>
      <c r="K57" s="172"/>
      <c r="L57" s="172"/>
      <c r="M57" s="172"/>
      <c r="O57" s="171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B57" s="171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O57" s="171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B57" s="171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O57" s="171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</row>
    <row r="58" spans="1:78" x14ac:dyDescent="0.25">
      <c r="A58" s="40" t="str">
        <f>'Student Information'!A56</f>
        <v xml:space="preserve"> </v>
      </c>
      <c r="B58" s="171"/>
      <c r="C58" s="172"/>
      <c r="D58" s="172"/>
      <c r="E58" s="172"/>
      <c r="F58" s="172"/>
      <c r="G58" s="172"/>
      <c r="H58" s="172"/>
      <c r="I58" s="172"/>
      <c r="J58" s="172"/>
      <c r="K58" s="172"/>
      <c r="L58" s="172"/>
      <c r="M58" s="172"/>
      <c r="O58" s="171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B58" s="171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O58" s="171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B58" s="171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O58" s="171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</row>
    <row r="59" spans="1:78" x14ac:dyDescent="0.25">
      <c r="A59" s="40" t="str">
        <f>'Student Information'!A57</f>
        <v xml:space="preserve"> </v>
      </c>
      <c r="B59" s="171"/>
      <c r="C59" s="172"/>
      <c r="D59" s="172"/>
      <c r="E59" s="172"/>
      <c r="F59" s="172"/>
      <c r="G59" s="172"/>
      <c r="H59" s="172"/>
      <c r="I59" s="172"/>
      <c r="J59" s="172"/>
      <c r="K59" s="172"/>
      <c r="L59" s="172"/>
      <c r="M59" s="172"/>
      <c r="O59" s="171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B59" s="171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O59" s="171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B59" s="171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O59" s="171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</row>
    <row r="60" spans="1:78" x14ac:dyDescent="0.25">
      <c r="A60" s="40" t="str">
        <f>'Student Information'!A58</f>
        <v xml:space="preserve"> </v>
      </c>
      <c r="B60" s="171"/>
      <c r="C60" s="172"/>
      <c r="D60" s="172"/>
      <c r="E60" s="172"/>
      <c r="F60" s="172"/>
      <c r="G60" s="172"/>
      <c r="H60" s="172"/>
      <c r="I60" s="172"/>
      <c r="J60" s="172"/>
      <c r="K60" s="172"/>
      <c r="L60" s="172"/>
      <c r="M60" s="172"/>
      <c r="O60" s="171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B60" s="171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O60" s="171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B60" s="171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O60" s="171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</row>
    <row r="61" spans="1:78" x14ac:dyDescent="0.25">
      <c r="A61" s="40" t="str">
        <f>'Student Information'!A59</f>
        <v xml:space="preserve"> </v>
      </c>
      <c r="B61" s="171"/>
      <c r="C61" s="172"/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O61" s="171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B61" s="171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O61" s="171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B61" s="171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O61" s="171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</row>
    <row r="62" spans="1:78" x14ac:dyDescent="0.25">
      <c r="A62" s="40" t="str">
        <f>'Student Information'!A60</f>
        <v xml:space="preserve"> </v>
      </c>
      <c r="B62" s="171"/>
      <c r="C62" s="172"/>
      <c r="D62" s="172"/>
      <c r="E62" s="172"/>
      <c r="F62" s="172"/>
      <c r="G62" s="172"/>
      <c r="H62" s="172"/>
      <c r="I62" s="172"/>
      <c r="J62" s="172"/>
      <c r="K62" s="172"/>
      <c r="L62" s="172"/>
      <c r="M62" s="172"/>
      <c r="O62" s="171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B62" s="171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O62" s="171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B62" s="171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O62" s="171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</row>
    <row r="63" spans="1:78" x14ac:dyDescent="0.25">
      <c r="A63" s="40" t="str">
        <f>'Student Information'!A61</f>
        <v xml:space="preserve"> </v>
      </c>
      <c r="B63" s="171"/>
      <c r="C63" s="172"/>
      <c r="D63" s="172"/>
      <c r="E63" s="172"/>
      <c r="F63" s="172"/>
      <c r="G63" s="172"/>
      <c r="H63" s="172"/>
      <c r="I63" s="172"/>
      <c r="J63" s="172"/>
      <c r="K63" s="172"/>
      <c r="L63" s="172"/>
      <c r="M63" s="172"/>
      <c r="O63" s="171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B63" s="171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O63" s="171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B63" s="171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O63" s="171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</row>
    <row r="64" spans="1:78" x14ac:dyDescent="0.25">
      <c r="A64" s="40" t="str">
        <f>'Student Information'!A62</f>
        <v xml:space="preserve"> 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</row>
    <row r="65" spans="1:78" x14ac:dyDescent="0.25">
      <c r="A65" s="40" t="str">
        <f>'Student Information'!A63</f>
        <v xml:space="preserve"> </v>
      </c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</row>
    <row r="66" spans="1:78" x14ac:dyDescent="0.25">
      <c r="A66" s="40" t="str">
        <f>'Student Information'!A64</f>
        <v xml:space="preserve"> </v>
      </c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</row>
    <row r="67" spans="1:78" x14ac:dyDescent="0.25">
      <c r="A67" s="40" t="str">
        <f>'Student Information'!A65</f>
        <v xml:space="preserve"> 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</row>
    <row r="68" spans="1:78" x14ac:dyDescent="0.25">
      <c r="A68" s="40" t="str">
        <f>'Student Information'!A66</f>
        <v xml:space="preserve"> 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</row>
    <row r="69" spans="1:78" x14ac:dyDescent="0.25">
      <c r="A69" s="40" t="str">
        <f>'Student Information'!A67</f>
        <v xml:space="preserve"> 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</row>
    <row r="70" spans="1:78" x14ac:dyDescent="0.25">
      <c r="A70" s="40" t="str">
        <f>'Student Information'!A68</f>
        <v xml:space="preserve"> 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</row>
    <row r="71" spans="1:78" x14ac:dyDescent="0.25">
      <c r="A71" s="40" t="str">
        <f>'Student Information'!A69</f>
        <v xml:space="preserve"> 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</row>
    <row r="72" spans="1:78" x14ac:dyDescent="0.25">
      <c r="A72" s="40" t="str">
        <f>'Student Information'!A70</f>
        <v xml:space="preserve"> </v>
      </c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</row>
    <row r="73" spans="1:78" x14ac:dyDescent="0.25">
      <c r="A73" s="40" t="str">
        <f>'Student Information'!A71</f>
        <v xml:space="preserve"> </v>
      </c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</row>
    <row r="74" spans="1:78" x14ac:dyDescent="0.25">
      <c r="A74" s="40" t="str">
        <f>'Student Information'!A72</f>
        <v xml:space="preserve"> 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</row>
    <row r="75" spans="1:78" x14ac:dyDescent="0.25">
      <c r="A75" s="40" t="str">
        <f>'Student Information'!A73</f>
        <v xml:space="preserve"> 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</row>
    <row r="76" spans="1:78" x14ac:dyDescent="0.25">
      <c r="A76" s="40" t="str">
        <f>'Student Information'!A74</f>
        <v xml:space="preserve"> </v>
      </c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</row>
    <row r="77" spans="1:78" x14ac:dyDescent="0.25">
      <c r="A77" s="40" t="str">
        <f>'Student Information'!A75</f>
        <v xml:space="preserve"> </v>
      </c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</row>
    <row r="78" spans="1:78" x14ac:dyDescent="0.25">
      <c r="A78" s="40" t="str">
        <f>'Student Information'!A76</f>
        <v xml:space="preserve"> </v>
      </c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</row>
    <row r="79" spans="1:78" x14ac:dyDescent="0.25">
      <c r="A79" s="40" t="str">
        <f>'Student Information'!A77</f>
        <v xml:space="preserve"> 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</row>
    <row r="80" spans="1:78" x14ac:dyDescent="0.25">
      <c r="A80" s="40" t="str">
        <f>'Student Information'!A78</f>
        <v xml:space="preserve"> 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</row>
    <row r="81" spans="1:78" x14ac:dyDescent="0.25">
      <c r="A81" s="40" t="str">
        <f>'Student Information'!A79</f>
        <v xml:space="preserve"> </v>
      </c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</row>
    <row r="82" spans="1:78" x14ac:dyDescent="0.25">
      <c r="A82" s="40" t="str">
        <f>'Student Information'!A80</f>
        <v xml:space="preserve"> </v>
      </c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</row>
    <row r="83" spans="1:78" x14ac:dyDescent="0.25">
      <c r="A83" s="40" t="str">
        <f>'Student Information'!A81</f>
        <v xml:space="preserve"> </v>
      </c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</row>
    <row r="84" spans="1:78" x14ac:dyDescent="0.25">
      <c r="A84" s="40" t="str">
        <f>'Student Information'!A82</f>
        <v xml:space="preserve"> </v>
      </c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</row>
    <row r="85" spans="1:78" x14ac:dyDescent="0.25">
      <c r="A85" s="40" t="str">
        <f>'Student Information'!A83</f>
        <v xml:space="preserve"> </v>
      </c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</row>
    <row r="86" spans="1:78" x14ac:dyDescent="0.25">
      <c r="A86" s="40" t="str">
        <f>'Student Information'!A84</f>
        <v xml:space="preserve"> </v>
      </c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</row>
    <row r="87" spans="1:78" x14ac:dyDescent="0.25">
      <c r="A87" s="40" t="str">
        <f>'Student Information'!A85</f>
        <v xml:space="preserve"> </v>
      </c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</row>
    <row r="88" spans="1:78" x14ac:dyDescent="0.25">
      <c r="A88" s="40" t="str">
        <f>'Student Information'!A86</f>
        <v xml:space="preserve"> </v>
      </c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</row>
    <row r="89" spans="1:78" x14ac:dyDescent="0.25">
      <c r="A89" s="40" t="str">
        <f>'Student Information'!A87</f>
        <v xml:space="preserve"> </v>
      </c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</row>
    <row r="90" spans="1:78" x14ac:dyDescent="0.25">
      <c r="A90" s="40" t="str">
        <f>'Student Information'!A88</f>
        <v xml:space="preserve"> </v>
      </c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</row>
    <row r="91" spans="1:78" x14ac:dyDescent="0.25">
      <c r="A91" s="40" t="str">
        <f>'Student Information'!A89</f>
        <v xml:space="preserve"> </v>
      </c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</row>
    <row r="92" spans="1:78" x14ac:dyDescent="0.25">
      <c r="A92" s="40" t="str">
        <f>'Student Information'!A90</f>
        <v xml:space="preserve"> </v>
      </c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</row>
    <row r="93" spans="1:78" x14ac:dyDescent="0.25">
      <c r="A93" s="40" t="str">
        <f>'Student Information'!A91</f>
        <v xml:space="preserve"> 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</row>
    <row r="94" spans="1:78" x14ac:dyDescent="0.25">
      <c r="A94" s="40" t="str">
        <f>'Student Information'!A92</f>
        <v xml:space="preserve"> 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</row>
    <row r="95" spans="1:78" x14ac:dyDescent="0.25">
      <c r="A95" s="40" t="str">
        <f>'Student Information'!A93</f>
        <v xml:space="preserve"> 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</row>
    <row r="96" spans="1:78" x14ac:dyDescent="0.25">
      <c r="A96" s="40" t="str">
        <f>'Student Information'!A94</f>
        <v xml:space="preserve"> 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</row>
    <row r="97" spans="1:78" x14ac:dyDescent="0.25">
      <c r="A97" s="40" t="str">
        <f>'Student Information'!A95</f>
        <v xml:space="preserve"> 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</row>
    <row r="98" spans="1:78" x14ac:dyDescent="0.25">
      <c r="A98" s="40" t="str">
        <f>'Student Information'!A96</f>
        <v xml:space="preserve"> 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</row>
    <row r="99" spans="1:78" x14ac:dyDescent="0.25">
      <c r="A99" s="40" t="str">
        <f>'Student Information'!A97</f>
        <v xml:space="preserve"> 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</row>
    <row r="100" spans="1:78" x14ac:dyDescent="0.25">
      <c r="A100" s="40" t="str">
        <f>'Student Information'!A98</f>
        <v xml:space="preserve"> </v>
      </c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</row>
    <row r="101" spans="1:78" x14ac:dyDescent="0.25">
      <c r="A101" s="40" t="str">
        <f>'Student Information'!A99</f>
        <v xml:space="preserve"> </v>
      </c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</row>
    <row r="102" spans="1:78" x14ac:dyDescent="0.25">
      <c r="A102" s="40" t="str">
        <f>'Student Information'!A100</f>
        <v xml:space="preserve"> </v>
      </c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</row>
    <row r="103" spans="1:78" x14ac:dyDescent="0.25">
      <c r="A103" s="40" t="str">
        <f>'Student Information'!A101</f>
        <v xml:space="preserve"> </v>
      </c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</row>
    <row r="104" spans="1:78" x14ac:dyDescent="0.25">
      <c r="A104" s="40" t="str">
        <f>'Student Information'!A102</f>
        <v xml:space="preserve"> </v>
      </c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</row>
    <row r="105" spans="1:78" x14ac:dyDescent="0.25">
      <c r="A105" s="40" t="str">
        <f>'Student Information'!A103</f>
        <v xml:space="preserve"> 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</row>
    <row r="106" spans="1:78" x14ac:dyDescent="0.25">
      <c r="A106" s="40" t="str">
        <f>'Student Information'!A104</f>
        <v xml:space="preserve"> </v>
      </c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</row>
    <row r="107" spans="1:78" x14ac:dyDescent="0.25">
      <c r="A107" s="40" t="str">
        <f>'Student Information'!A105</f>
        <v xml:space="preserve"> </v>
      </c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</row>
    <row r="108" spans="1:78" x14ac:dyDescent="0.25">
      <c r="A108" s="40" t="str">
        <f>'Student Information'!A106</f>
        <v xml:space="preserve"> </v>
      </c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</row>
    <row r="109" spans="1:78" x14ac:dyDescent="0.25">
      <c r="A109" s="40" t="str">
        <f>'Student Information'!A107</f>
        <v xml:space="preserve"> </v>
      </c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</row>
    <row r="110" spans="1:78" x14ac:dyDescent="0.25">
      <c r="A110" s="40" t="str">
        <f>'Student Information'!A108</f>
        <v xml:space="preserve"> 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</row>
    <row r="111" spans="1:78" x14ac:dyDescent="0.25">
      <c r="A111" s="40" t="str">
        <f>'Student Information'!A109</f>
        <v xml:space="preserve"> 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</row>
    <row r="112" spans="1:78" x14ac:dyDescent="0.25">
      <c r="A112" s="40" t="str">
        <f>'Student Information'!A110</f>
        <v xml:space="preserve"> </v>
      </c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</row>
    <row r="113" spans="1:78" x14ac:dyDescent="0.25">
      <c r="A113" s="40" t="str">
        <f>'Student Information'!A111</f>
        <v xml:space="preserve"> </v>
      </c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</row>
    <row r="114" spans="1:78" x14ac:dyDescent="0.25">
      <c r="A114" s="40" t="str">
        <f>'Student Information'!A112</f>
        <v xml:space="preserve"> </v>
      </c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</row>
    <row r="115" spans="1:78" x14ac:dyDescent="0.25">
      <c r="A115" s="40" t="str">
        <f>'Student Information'!A113</f>
        <v xml:space="preserve"> </v>
      </c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</row>
    <row r="116" spans="1:78" x14ac:dyDescent="0.25">
      <c r="A116" s="40" t="str">
        <f>'Student Information'!A114</f>
        <v xml:space="preserve"> </v>
      </c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</row>
    <row r="117" spans="1:78" x14ac:dyDescent="0.25">
      <c r="A117" s="40" t="str">
        <f>'Student Information'!A115</f>
        <v xml:space="preserve"> </v>
      </c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</row>
    <row r="118" spans="1:78" x14ac:dyDescent="0.25">
      <c r="A118" s="40" t="str">
        <f>'Student Information'!A116</f>
        <v xml:space="preserve"> </v>
      </c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</row>
    <row r="119" spans="1:78" x14ac:dyDescent="0.25">
      <c r="A119" s="40" t="str">
        <f>'Student Information'!A117</f>
        <v xml:space="preserve"> </v>
      </c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</row>
    <row r="120" spans="1:78" x14ac:dyDescent="0.25">
      <c r="A120" s="40" t="str">
        <f>'Student Information'!A118</f>
        <v xml:space="preserve"> </v>
      </c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</row>
    <row r="121" spans="1:78" x14ac:dyDescent="0.25">
      <c r="A121" s="40" t="str">
        <f>'Student Information'!A119</f>
        <v xml:space="preserve"> </v>
      </c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</row>
    <row r="122" spans="1:78" x14ac:dyDescent="0.25">
      <c r="A122" s="40" t="str">
        <f>'Student Information'!A120</f>
        <v xml:space="preserve"> </v>
      </c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</row>
    <row r="123" spans="1:78" x14ac:dyDescent="0.25">
      <c r="A123" s="40" t="str">
        <f>'Student Information'!A121</f>
        <v xml:space="preserve"> </v>
      </c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</row>
    <row r="124" spans="1:78" x14ac:dyDescent="0.25">
      <c r="A124" s="40" t="str">
        <f>'Student Information'!A122</f>
        <v xml:space="preserve"> </v>
      </c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</row>
    <row r="125" spans="1:78" x14ac:dyDescent="0.25">
      <c r="A125" s="40" t="str">
        <f>'Student Information'!A123</f>
        <v xml:space="preserve"> </v>
      </c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</row>
    <row r="126" spans="1:78" x14ac:dyDescent="0.25">
      <c r="A126" s="40" t="str">
        <f>'Student Information'!A124</f>
        <v xml:space="preserve"> </v>
      </c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</row>
    <row r="127" spans="1:78" x14ac:dyDescent="0.25">
      <c r="A127" s="40" t="str">
        <f>'Student Information'!A125</f>
        <v xml:space="preserve"> </v>
      </c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</row>
    <row r="128" spans="1:78" x14ac:dyDescent="0.25">
      <c r="A128" s="40" t="str">
        <f>'Student Information'!A126</f>
        <v xml:space="preserve"> </v>
      </c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</row>
    <row r="129" spans="1:78" x14ac:dyDescent="0.25">
      <c r="A129" s="40" t="str">
        <f>'Student Information'!A127</f>
        <v xml:space="preserve"> </v>
      </c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</row>
    <row r="130" spans="1:78" x14ac:dyDescent="0.25">
      <c r="A130" s="40" t="str">
        <f>'Student Information'!A128</f>
        <v xml:space="preserve"> </v>
      </c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</row>
    <row r="131" spans="1:78" x14ac:dyDescent="0.25">
      <c r="A131" s="40" t="str">
        <f>'Student Information'!A129</f>
        <v xml:space="preserve"> </v>
      </c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</row>
    <row r="132" spans="1:78" x14ac:dyDescent="0.25">
      <c r="A132" s="40" t="str">
        <f>'Student Information'!A130</f>
        <v xml:space="preserve"> </v>
      </c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</row>
    <row r="133" spans="1:78" x14ac:dyDescent="0.25">
      <c r="A133" s="40" t="str">
        <f>'Student Information'!A131</f>
        <v xml:space="preserve"> </v>
      </c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</row>
    <row r="134" spans="1:78" x14ac:dyDescent="0.25">
      <c r="A134" s="40" t="str">
        <f>'Student Information'!A132</f>
        <v xml:space="preserve"> </v>
      </c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</row>
    <row r="135" spans="1:78" x14ac:dyDescent="0.25">
      <c r="A135" s="40" t="str">
        <f>'Student Information'!A133</f>
        <v xml:space="preserve"> </v>
      </c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</row>
    <row r="136" spans="1:78" x14ac:dyDescent="0.25">
      <c r="A136" s="40" t="str">
        <f>'Student Information'!A134</f>
        <v xml:space="preserve"> </v>
      </c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</row>
    <row r="137" spans="1:78" x14ac:dyDescent="0.25">
      <c r="A137" s="40" t="str">
        <f>'Student Information'!A135</f>
        <v xml:space="preserve"> </v>
      </c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</row>
    <row r="138" spans="1:78" x14ac:dyDescent="0.25">
      <c r="A138" s="40" t="str">
        <f>'Student Information'!A136</f>
        <v xml:space="preserve"> </v>
      </c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</row>
    <row r="139" spans="1:78" x14ac:dyDescent="0.25">
      <c r="A139" s="40" t="str">
        <f>'Student Information'!A137</f>
        <v xml:space="preserve"> </v>
      </c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</row>
    <row r="140" spans="1:78" x14ac:dyDescent="0.25">
      <c r="A140" s="40" t="str">
        <f>'Student Information'!A138</f>
        <v xml:space="preserve"> </v>
      </c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</row>
    <row r="141" spans="1:78" x14ac:dyDescent="0.25">
      <c r="A141" s="40" t="str">
        <f>'Student Information'!A139</f>
        <v xml:space="preserve"> </v>
      </c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</row>
    <row r="142" spans="1:78" x14ac:dyDescent="0.25">
      <c r="A142" s="40" t="str">
        <f>'Student Information'!A140</f>
        <v xml:space="preserve"> </v>
      </c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</row>
    <row r="143" spans="1:78" x14ac:dyDescent="0.25">
      <c r="A143" s="40" t="str">
        <f>'Student Information'!A141</f>
        <v xml:space="preserve"> </v>
      </c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</row>
    <row r="144" spans="1:78" x14ac:dyDescent="0.25">
      <c r="A144" s="40" t="str">
        <f>'Student Information'!A142</f>
        <v xml:space="preserve"> </v>
      </c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</row>
    <row r="145" spans="1:78" x14ac:dyDescent="0.25">
      <c r="A145" s="40" t="str">
        <f>'Student Information'!A143</f>
        <v xml:space="preserve"> </v>
      </c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</row>
    <row r="146" spans="1:78" x14ac:dyDescent="0.25">
      <c r="A146" s="40" t="str">
        <f>'Student Information'!A144</f>
        <v xml:space="preserve"> </v>
      </c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</row>
    <row r="147" spans="1:78" x14ac:dyDescent="0.25">
      <c r="A147" s="40" t="str">
        <f>'Student Information'!A145</f>
        <v xml:space="preserve"> </v>
      </c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</row>
    <row r="148" spans="1:78" x14ac:dyDescent="0.25">
      <c r="A148" s="40" t="str">
        <f>'Student Information'!A146</f>
        <v xml:space="preserve"> </v>
      </c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</row>
    <row r="149" spans="1:78" x14ac:dyDescent="0.25">
      <c r="A149" s="40" t="str">
        <f>'Student Information'!A147</f>
        <v xml:space="preserve"> </v>
      </c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</row>
    <row r="150" spans="1:78" x14ac:dyDescent="0.25">
      <c r="A150" s="40" t="str">
        <f>'Student Information'!A148</f>
        <v xml:space="preserve"> </v>
      </c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</row>
    <row r="151" spans="1:78" x14ac:dyDescent="0.25">
      <c r="A151" s="40" t="str">
        <f>'Student Information'!A149</f>
        <v xml:space="preserve"> </v>
      </c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</row>
    <row r="152" spans="1:78" x14ac:dyDescent="0.25">
      <c r="A152" s="40" t="str">
        <f>'Student Information'!A150</f>
        <v xml:space="preserve"> </v>
      </c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</row>
    <row r="153" spans="1:78" x14ac:dyDescent="0.25">
      <c r="A153" s="40" t="str">
        <f>'Student Information'!A151</f>
        <v xml:space="preserve"> </v>
      </c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</row>
    <row r="154" spans="1:78" x14ac:dyDescent="0.25">
      <c r="A154" s="40" t="str">
        <f>'Student Information'!A152</f>
        <v xml:space="preserve"> </v>
      </c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</row>
    <row r="155" spans="1:78" x14ac:dyDescent="0.25">
      <c r="A155" s="40" t="str">
        <f>'Student Information'!A153</f>
        <v xml:space="preserve"> </v>
      </c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</row>
    <row r="156" spans="1:78" x14ac:dyDescent="0.25">
      <c r="A156" s="40" t="str">
        <f>'Student Information'!A154</f>
        <v xml:space="preserve"> </v>
      </c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</row>
    <row r="157" spans="1:78" x14ac:dyDescent="0.25">
      <c r="A157" s="40" t="str">
        <f>'Student Information'!A155</f>
        <v xml:space="preserve"> </v>
      </c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</row>
    <row r="158" spans="1:78" x14ac:dyDescent="0.25">
      <c r="A158" s="40" t="str">
        <f>'Student Information'!A156</f>
        <v xml:space="preserve"> </v>
      </c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</row>
    <row r="159" spans="1:78" x14ac:dyDescent="0.25">
      <c r="A159" s="40" t="str">
        <f>'Student Information'!A157</f>
        <v xml:space="preserve"> </v>
      </c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</row>
    <row r="160" spans="1:78" x14ac:dyDescent="0.25">
      <c r="A160" s="40" t="str">
        <f>'Student Information'!A158</f>
        <v xml:space="preserve"> </v>
      </c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</row>
    <row r="161" spans="1:78" x14ac:dyDescent="0.25">
      <c r="A161" s="40" t="str">
        <f>'Student Information'!A159</f>
        <v xml:space="preserve"> </v>
      </c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</row>
    <row r="162" spans="1:78" x14ac:dyDescent="0.25">
      <c r="A162" s="40" t="str">
        <f>'Student Information'!A160</f>
        <v xml:space="preserve"> </v>
      </c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</row>
    <row r="163" spans="1:78" x14ac:dyDescent="0.25">
      <c r="A163" s="40" t="str">
        <f>'Student Information'!A161</f>
        <v xml:space="preserve"> </v>
      </c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</row>
    <row r="164" spans="1:78" x14ac:dyDescent="0.25">
      <c r="A164" s="40" t="str">
        <f>'Student Information'!A162</f>
        <v xml:space="preserve"> </v>
      </c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</row>
    <row r="165" spans="1:78" x14ac:dyDescent="0.25">
      <c r="A165" s="40" t="str">
        <f>'Student Information'!A163</f>
        <v xml:space="preserve"> </v>
      </c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</row>
    <row r="166" spans="1:78" x14ac:dyDescent="0.25">
      <c r="A166" s="40" t="str">
        <f>'Student Information'!A164</f>
        <v xml:space="preserve"> </v>
      </c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</row>
    <row r="167" spans="1:78" x14ac:dyDescent="0.25">
      <c r="A167" s="40" t="str">
        <f>'Student Information'!A165</f>
        <v xml:space="preserve"> </v>
      </c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</row>
    <row r="168" spans="1:78" x14ac:dyDescent="0.25">
      <c r="A168" s="40" t="str">
        <f>'Student Information'!A166</f>
        <v xml:space="preserve"> </v>
      </c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</row>
    <row r="169" spans="1:78" x14ac:dyDescent="0.25">
      <c r="A169" s="40" t="str">
        <f>'Student Information'!A167</f>
        <v xml:space="preserve"> </v>
      </c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</row>
    <row r="170" spans="1:78" x14ac:dyDescent="0.25">
      <c r="A170" s="40" t="str">
        <f>'Student Information'!A168</f>
        <v xml:space="preserve"> </v>
      </c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</row>
    <row r="171" spans="1:78" x14ac:dyDescent="0.25">
      <c r="A171" s="40" t="str">
        <f>'Student Information'!A169</f>
        <v xml:space="preserve"> </v>
      </c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</row>
    <row r="172" spans="1:78" x14ac:dyDescent="0.25">
      <c r="A172" s="40" t="str">
        <f>'Student Information'!A170</f>
        <v xml:space="preserve"> </v>
      </c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</row>
    <row r="173" spans="1:78" x14ac:dyDescent="0.25">
      <c r="A173" s="40" t="str">
        <f>'Student Information'!A171</f>
        <v xml:space="preserve"> </v>
      </c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</row>
    <row r="174" spans="1:78" x14ac:dyDescent="0.25">
      <c r="A174" s="40" t="str">
        <f>'Student Information'!A172</f>
        <v xml:space="preserve"> </v>
      </c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</row>
    <row r="175" spans="1:78" x14ac:dyDescent="0.25">
      <c r="A175" s="40" t="str">
        <f>'Student Information'!A173</f>
        <v xml:space="preserve"> </v>
      </c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</row>
    <row r="176" spans="1:78" x14ac:dyDescent="0.25">
      <c r="A176" s="40" t="str">
        <f>'Student Information'!A174</f>
        <v xml:space="preserve"> </v>
      </c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</row>
    <row r="177" spans="1:78" x14ac:dyDescent="0.25">
      <c r="A177" s="40" t="str">
        <f>'Student Information'!A175</f>
        <v xml:space="preserve"> </v>
      </c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</row>
    <row r="178" spans="1:78" x14ac:dyDescent="0.25">
      <c r="A178" s="40" t="str">
        <f>'Student Information'!A176</f>
        <v xml:space="preserve"> </v>
      </c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</row>
    <row r="179" spans="1:78" x14ac:dyDescent="0.25">
      <c r="A179" s="40" t="str">
        <f>'Student Information'!A177</f>
        <v xml:space="preserve"> </v>
      </c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</row>
    <row r="180" spans="1:78" x14ac:dyDescent="0.25">
      <c r="A180" s="40" t="str">
        <f>'Student Information'!A178</f>
        <v xml:space="preserve"> </v>
      </c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</row>
    <row r="181" spans="1:78" x14ac:dyDescent="0.25">
      <c r="A181" s="40" t="str">
        <f>'Student Information'!A179</f>
        <v xml:space="preserve"> </v>
      </c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</row>
    <row r="182" spans="1:78" x14ac:dyDescent="0.25">
      <c r="A182" s="40" t="str">
        <f>'Student Information'!A180</f>
        <v xml:space="preserve"> </v>
      </c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</row>
    <row r="183" spans="1:78" x14ac:dyDescent="0.25">
      <c r="A183" s="40" t="str">
        <f>'Student Information'!A181</f>
        <v xml:space="preserve"> </v>
      </c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</row>
    <row r="184" spans="1:78" x14ac:dyDescent="0.25">
      <c r="A184" s="40" t="str">
        <f>'Student Information'!A182</f>
        <v xml:space="preserve"> </v>
      </c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</row>
    <row r="185" spans="1:78" x14ac:dyDescent="0.25">
      <c r="A185" s="40" t="str">
        <f>'Student Information'!A183</f>
        <v xml:space="preserve"> </v>
      </c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</row>
    <row r="186" spans="1:78" x14ac:dyDescent="0.25">
      <c r="A186" s="40" t="str">
        <f>'Student Information'!A184</f>
        <v xml:space="preserve"> </v>
      </c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</row>
    <row r="187" spans="1:78" x14ac:dyDescent="0.25">
      <c r="A187" s="40" t="str">
        <f>'Student Information'!A185</f>
        <v xml:space="preserve"> </v>
      </c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</row>
    <row r="188" spans="1:78" x14ac:dyDescent="0.25">
      <c r="A188" s="40" t="str">
        <f>'Student Information'!A186</f>
        <v xml:space="preserve"> </v>
      </c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</row>
    <row r="189" spans="1:78" x14ac:dyDescent="0.25">
      <c r="A189" s="40" t="str">
        <f>'Student Information'!A187</f>
        <v xml:space="preserve"> </v>
      </c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</row>
    <row r="190" spans="1:78" x14ac:dyDescent="0.25">
      <c r="A190" s="40" t="str">
        <f>'Student Information'!A188</f>
        <v xml:space="preserve"> </v>
      </c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</row>
    <row r="191" spans="1:78" x14ac:dyDescent="0.25">
      <c r="A191" s="40" t="str">
        <f>'Student Information'!A189</f>
        <v xml:space="preserve"> </v>
      </c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</row>
    <row r="192" spans="1:78" x14ac:dyDescent="0.25">
      <c r="A192" s="40" t="str">
        <f>'Student Information'!A190</f>
        <v xml:space="preserve"> </v>
      </c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</row>
    <row r="193" spans="1:78" x14ac:dyDescent="0.25">
      <c r="A193" s="40" t="str">
        <f>'Student Information'!A191</f>
        <v xml:space="preserve"> </v>
      </c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</row>
    <row r="194" spans="1:78" x14ac:dyDescent="0.25">
      <c r="A194" s="40" t="str">
        <f>'Student Information'!A192</f>
        <v xml:space="preserve"> </v>
      </c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</row>
    <row r="195" spans="1:78" x14ac:dyDescent="0.25">
      <c r="A195" s="40" t="str">
        <f>'Student Information'!A193</f>
        <v xml:space="preserve"> </v>
      </c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</row>
    <row r="196" spans="1:78" x14ac:dyDescent="0.25">
      <c r="A196" s="40" t="str">
        <f>'Student Information'!A194</f>
        <v xml:space="preserve"> </v>
      </c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</row>
    <row r="197" spans="1:78" x14ac:dyDescent="0.25">
      <c r="A197" s="40" t="str">
        <f>'Student Information'!A195</f>
        <v xml:space="preserve"> </v>
      </c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</row>
    <row r="198" spans="1:78" x14ac:dyDescent="0.25">
      <c r="A198" s="40" t="str">
        <f>'Student Information'!A196</f>
        <v xml:space="preserve"> </v>
      </c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</row>
    <row r="199" spans="1:78" x14ac:dyDescent="0.25">
      <c r="A199" s="40" t="str">
        <f>'Student Information'!A197</f>
        <v xml:space="preserve"> </v>
      </c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</row>
    <row r="200" spans="1:78" x14ac:dyDescent="0.25">
      <c r="A200" s="40" t="str">
        <f>'Student Information'!A198</f>
        <v xml:space="preserve"> </v>
      </c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</row>
    <row r="201" spans="1:78" x14ac:dyDescent="0.25">
      <c r="A201" s="40" t="str">
        <f>'Student Information'!A199</f>
        <v xml:space="preserve"> </v>
      </c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</row>
    <row r="202" spans="1:78" x14ac:dyDescent="0.25">
      <c r="A202" s="40" t="str">
        <f>'Student Information'!A200</f>
        <v xml:space="preserve"> </v>
      </c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</row>
    <row r="203" spans="1:78" x14ac:dyDescent="0.25">
      <c r="A203" s="40" t="str">
        <f>'Student Information'!A201</f>
        <v xml:space="preserve"> </v>
      </c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</row>
    <row r="204" spans="1:78" x14ac:dyDescent="0.25">
      <c r="A204" s="40" t="str">
        <f>'Student Information'!A202</f>
        <v xml:space="preserve"> </v>
      </c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</row>
    <row r="205" spans="1:78" x14ac:dyDescent="0.25">
      <c r="A205" s="40" t="str">
        <f>'Student Information'!A203</f>
        <v xml:space="preserve"> </v>
      </c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</row>
    <row r="206" spans="1:78" x14ac:dyDescent="0.25">
      <c r="A206" s="40" t="str">
        <f>'Student Information'!A204</f>
        <v xml:space="preserve"> </v>
      </c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</row>
    <row r="207" spans="1:78" x14ac:dyDescent="0.25">
      <c r="A207" s="40" t="str">
        <f>'Student Information'!A205</f>
        <v xml:space="preserve"> </v>
      </c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</row>
    <row r="208" spans="1:78" x14ac:dyDescent="0.25">
      <c r="A208" s="40" t="str">
        <f>'Student Information'!A206</f>
        <v xml:space="preserve"> </v>
      </c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</row>
    <row r="209" spans="1:78" x14ac:dyDescent="0.25">
      <c r="A209" s="40" t="str">
        <f>'Student Information'!A207</f>
        <v xml:space="preserve"> </v>
      </c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</row>
    <row r="210" spans="1:78" x14ac:dyDescent="0.25">
      <c r="A210" s="40" t="str">
        <f>'Student Information'!A208</f>
        <v xml:space="preserve"> </v>
      </c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</row>
    <row r="211" spans="1:78" x14ac:dyDescent="0.25">
      <c r="A211" s="40" t="str">
        <f>'Student Information'!A209</f>
        <v xml:space="preserve"> </v>
      </c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</row>
    <row r="212" spans="1:78" x14ac:dyDescent="0.25">
      <c r="A212" s="40" t="str">
        <f>'Student Information'!A210</f>
        <v xml:space="preserve"> </v>
      </c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</row>
    <row r="213" spans="1:78" x14ac:dyDescent="0.25">
      <c r="A213" s="40" t="str">
        <f>'Student Information'!A211</f>
        <v xml:space="preserve"> </v>
      </c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</row>
    <row r="214" spans="1:78" x14ac:dyDescent="0.25">
      <c r="A214" s="40" t="str">
        <f>'Student Information'!A212</f>
        <v xml:space="preserve"> </v>
      </c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</row>
    <row r="215" spans="1:78" x14ac:dyDescent="0.25">
      <c r="A215" s="40" t="str">
        <f>'Student Information'!A213</f>
        <v xml:space="preserve"> </v>
      </c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</row>
    <row r="216" spans="1:78" x14ac:dyDescent="0.25">
      <c r="A216" s="40" t="str">
        <f>'Student Information'!A214</f>
        <v xml:space="preserve"> </v>
      </c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</row>
    <row r="217" spans="1:78" x14ac:dyDescent="0.25">
      <c r="A217" s="40" t="str">
        <f>'Student Information'!A215</f>
        <v xml:space="preserve"> </v>
      </c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</row>
    <row r="218" spans="1:78" x14ac:dyDescent="0.25">
      <c r="A218" s="40" t="str">
        <f>'Student Information'!A216</f>
        <v xml:space="preserve"> </v>
      </c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</row>
    <row r="219" spans="1:78" x14ac:dyDescent="0.25">
      <c r="A219" s="40" t="str">
        <f>'Student Information'!A217</f>
        <v xml:space="preserve"> </v>
      </c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</row>
    <row r="220" spans="1:78" x14ac:dyDescent="0.25">
      <c r="A220" s="40" t="str">
        <f>'Student Information'!A218</f>
        <v xml:space="preserve"> </v>
      </c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</row>
    <row r="221" spans="1:78" x14ac:dyDescent="0.25">
      <c r="A221" s="40" t="str">
        <f>'Student Information'!A219</f>
        <v xml:space="preserve"> </v>
      </c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</row>
    <row r="222" spans="1:78" x14ac:dyDescent="0.25">
      <c r="A222" s="40" t="str">
        <f>'Student Information'!A220</f>
        <v xml:space="preserve"> </v>
      </c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</row>
    <row r="223" spans="1:78" x14ac:dyDescent="0.25">
      <c r="A223" s="40" t="str">
        <f>'Student Information'!A221</f>
        <v xml:space="preserve"> </v>
      </c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</row>
    <row r="224" spans="1:78" x14ac:dyDescent="0.25">
      <c r="A224" s="40" t="str">
        <f>'Student Information'!A222</f>
        <v xml:space="preserve"> </v>
      </c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</row>
    <row r="225" spans="1:78" x14ac:dyDescent="0.25">
      <c r="A225" s="40" t="str">
        <f>'Student Information'!A223</f>
        <v xml:space="preserve"> </v>
      </c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</row>
    <row r="226" spans="1:78" x14ac:dyDescent="0.25">
      <c r="A226" s="40" t="str">
        <f>'Student Information'!A224</f>
        <v xml:space="preserve"> </v>
      </c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</row>
    <row r="227" spans="1:78" x14ac:dyDescent="0.25">
      <c r="A227" s="40" t="str">
        <f>'Student Information'!A225</f>
        <v xml:space="preserve"> </v>
      </c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</row>
    <row r="228" spans="1:78" x14ac:dyDescent="0.25">
      <c r="A228" s="40" t="str">
        <f>'Student Information'!A226</f>
        <v xml:space="preserve"> </v>
      </c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</row>
    <row r="229" spans="1:78" x14ac:dyDescent="0.25">
      <c r="A229" s="40" t="str">
        <f>'Student Information'!A227</f>
        <v xml:space="preserve"> </v>
      </c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</row>
    <row r="230" spans="1:78" x14ac:dyDescent="0.25">
      <c r="A230" s="40" t="str">
        <f>'Student Information'!A228</f>
        <v xml:space="preserve"> </v>
      </c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</row>
    <row r="231" spans="1:78" x14ac:dyDescent="0.25">
      <c r="A231" s="40" t="str">
        <f>'Student Information'!A229</f>
        <v xml:space="preserve"> </v>
      </c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</row>
    <row r="232" spans="1:78" x14ac:dyDescent="0.25">
      <c r="A232" s="40" t="str">
        <f>'Student Information'!A230</f>
        <v xml:space="preserve"> </v>
      </c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</row>
    <row r="233" spans="1:78" x14ac:dyDescent="0.25">
      <c r="A233" s="40" t="str">
        <f>'Student Information'!A231</f>
        <v xml:space="preserve"> </v>
      </c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</row>
    <row r="234" spans="1:78" x14ac:dyDescent="0.25">
      <c r="A234" s="40" t="str">
        <f>'Student Information'!A232</f>
        <v xml:space="preserve"> </v>
      </c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</row>
    <row r="235" spans="1:78" x14ac:dyDescent="0.25">
      <c r="A235" s="40" t="str">
        <f>'Student Information'!A233</f>
        <v xml:space="preserve"> </v>
      </c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</row>
    <row r="236" spans="1:78" x14ac:dyDescent="0.25">
      <c r="A236" s="40" t="str">
        <f>'Student Information'!A234</f>
        <v xml:space="preserve"> </v>
      </c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</row>
    <row r="237" spans="1:78" x14ac:dyDescent="0.25">
      <c r="A237" s="40" t="str">
        <f>'Student Information'!A235</f>
        <v xml:space="preserve"> </v>
      </c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</row>
    <row r="238" spans="1:78" x14ac:dyDescent="0.25">
      <c r="A238" s="40" t="str">
        <f>'Student Information'!A236</f>
        <v xml:space="preserve"> </v>
      </c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</row>
    <row r="239" spans="1:78" x14ac:dyDescent="0.25">
      <c r="A239" s="40" t="str">
        <f>'Student Information'!A237</f>
        <v xml:space="preserve"> </v>
      </c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</row>
    <row r="240" spans="1:78" x14ac:dyDescent="0.25">
      <c r="A240" s="40" t="str">
        <f>'Student Information'!A238</f>
        <v xml:space="preserve"> </v>
      </c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</row>
    <row r="241" spans="1:78" x14ac:dyDescent="0.25">
      <c r="A241" s="40" t="str">
        <f>'Student Information'!A239</f>
        <v xml:space="preserve"> </v>
      </c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</row>
    <row r="242" spans="1:78" x14ac:dyDescent="0.25">
      <c r="A242" s="40" t="str">
        <f>'Student Information'!A240</f>
        <v xml:space="preserve"> </v>
      </c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</row>
    <row r="243" spans="1:78" x14ac:dyDescent="0.25">
      <c r="A243" s="40" t="str">
        <f>'Student Information'!A241</f>
        <v xml:space="preserve"> </v>
      </c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</row>
    <row r="244" spans="1:78" x14ac:dyDescent="0.25">
      <c r="A244" s="40" t="str">
        <f>'Student Information'!A242</f>
        <v xml:space="preserve"> </v>
      </c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</row>
    <row r="245" spans="1:78" x14ac:dyDescent="0.25">
      <c r="A245" s="40" t="str">
        <f>'Student Information'!A243</f>
        <v xml:space="preserve"> </v>
      </c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</row>
    <row r="246" spans="1:78" x14ac:dyDescent="0.25">
      <c r="A246" s="40" t="str">
        <f>'Student Information'!A244</f>
        <v xml:space="preserve"> </v>
      </c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</row>
    <row r="247" spans="1:78" x14ac:dyDescent="0.25">
      <c r="A247" s="40" t="str">
        <f>'Student Information'!A245</f>
        <v xml:space="preserve"> </v>
      </c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</row>
    <row r="248" spans="1:78" x14ac:dyDescent="0.25">
      <c r="A248" s="40" t="str">
        <f>'Student Information'!A246</f>
        <v xml:space="preserve"> </v>
      </c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</row>
    <row r="249" spans="1:78" x14ac:dyDescent="0.25">
      <c r="A249" s="40" t="str">
        <f>'Student Information'!A247</f>
        <v xml:space="preserve"> </v>
      </c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</row>
    <row r="250" spans="1:78" x14ac:dyDescent="0.25">
      <c r="A250" s="40" t="str">
        <f>'Student Information'!A248</f>
        <v xml:space="preserve"> </v>
      </c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</row>
    <row r="251" spans="1:78" x14ac:dyDescent="0.25">
      <c r="A251" s="40" t="str">
        <f>'Student Information'!A249</f>
        <v xml:space="preserve"> </v>
      </c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</row>
    <row r="252" spans="1:78" x14ac:dyDescent="0.25">
      <c r="A252" s="40" t="str">
        <f>'Student Information'!A250</f>
        <v xml:space="preserve"> </v>
      </c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</row>
    <row r="253" spans="1:78" x14ac:dyDescent="0.25">
      <c r="A253" s="40" t="str">
        <f>'Student Information'!A251</f>
        <v xml:space="preserve"> </v>
      </c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</row>
    <row r="254" spans="1:78" x14ac:dyDescent="0.25">
      <c r="A254" s="40" t="str">
        <f>'Student Information'!A252</f>
        <v xml:space="preserve"> </v>
      </c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</row>
    <row r="255" spans="1:78" x14ac:dyDescent="0.25">
      <c r="A255" s="40" t="str">
        <f>'Student Information'!A253</f>
        <v xml:space="preserve"> </v>
      </c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</row>
    <row r="256" spans="1:78" x14ac:dyDescent="0.25">
      <c r="A256" s="40" t="str">
        <f>'Student Information'!A254</f>
        <v xml:space="preserve"> </v>
      </c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</row>
    <row r="257" spans="1:78" x14ac:dyDescent="0.25">
      <c r="A257" s="40" t="str">
        <f>'Student Information'!A255</f>
        <v xml:space="preserve"> </v>
      </c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</row>
    <row r="258" spans="1:78" x14ac:dyDescent="0.25">
      <c r="A258" s="40" t="str">
        <f>'Student Information'!A256</f>
        <v xml:space="preserve"> </v>
      </c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</row>
    <row r="259" spans="1:78" x14ac:dyDescent="0.25">
      <c r="A259" s="40" t="str">
        <f>'Student Information'!A257</f>
        <v xml:space="preserve"> </v>
      </c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</row>
    <row r="260" spans="1:78" x14ac:dyDescent="0.25">
      <c r="A260" s="40" t="str">
        <f>'Student Information'!A258</f>
        <v xml:space="preserve"> </v>
      </c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</row>
    <row r="261" spans="1:78" x14ac:dyDescent="0.25">
      <c r="A261" s="40" t="str">
        <f>'Student Information'!A259</f>
        <v xml:space="preserve"> </v>
      </c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</row>
    <row r="262" spans="1:78" x14ac:dyDescent="0.25">
      <c r="A262" s="40" t="str">
        <f>'Student Information'!A260</f>
        <v xml:space="preserve"> </v>
      </c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</row>
    <row r="263" spans="1:78" x14ac:dyDescent="0.25">
      <c r="A263" s="40" t="str">
        <f>'Student Information'!A261</f>
        <v xml:space="preserve"> </v>
      </c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</row>
    <row r="264" spans="1:78" x14ac:dyDescent="0.25">
      <c r="A264" s="40" t="str">
        <f>'Student Information'!A262</f>
        <v xml:space="preserve"> </v>
      </c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</row>
    <row r="265" spans="1:78" x14ac:dyDescent="0.25">
      <c r="A265" s="40" t="str">
        <f>'Student Information'!A263</f>
        <v xml:space="preserve"> </v>
      </c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</row>
    <row r="266" spans="1:78" x14ac:dyDescent="0.25">
      <c r="A266" s="40" t="str">
        <f>'Student Information'!A264</f>
        <v xml:space="preserve"> </v>
      </c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</row>
    <row r="267" spans="1:78" x14ac:dyDescent="0.25">
      <c r="A267" s="40" t="str">
        <f>'Student Information'!A265</f>
        <v xml:space="preserve"> </v>
      </c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</row>
    <row r="268" spans="1:78" x14ac:dyDescent="0.25">
      <c r="A268" s="40" t="str">
        <f>'Student Information'!A266</f>
        <v xml:space="preserve"> </v>
      </c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</row>
    <row r="269" spans="1:78" x14ac:dyDescent="0.25">
      <c r="A269" s="40" t="str">
        <f>'Student Information'!A267</f>
        <v xml:space="preserve"> </v>
      </c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</row>
    <row r="270" spans="1:78" x14ac:dyDescent="0.25">
      <c r="A270" s="40" t="str">
        <f>'Student Information'!A268</f>
        <v xml:space="preserve"> </v>
      </c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</row>
    <row r="271" spans="1:78" x14ac:dyDescent="0.25">
      <c r="A271" s="40" t="str">
        <f>'Student Information'!A269</f>
        <v xml:space="preserve"> </v>
      </c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</row>
    <row r="272" spans="1:78" x14ac:dyDescent="0.25">
      <c r="A272" s="40" t="str">
        <f>'Student Information'!A270</f>
        <v xml:space="preserve"> </v>
      </c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</row>
    <row r="273" spans="1:78" x14ac:dyDescent="0.25">
      <c r="A273" s="40" t="str">
        <f>'Student Information'!A271</f>
        <v xml:space="preserve"> </v>
      </c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</row>
    <row r="274" spans="1:78" x14ac:dyDescent="0.25">
      <c r="A274" s="40" t="str">
        <f>'Student Information'!A272</f>
        <v xml:space="preserve"> </v>
      </c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</row>
    <row r="275" spans="1:78" x14ac:dyDescent="0.25">
      <c r="A275" s="40" t="str">
        <f>'Student Information'!A273</f>
        <v xml:space="preserve"> </v>
      </c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</row>
    <row r="276" spans="1:78" x14ac:dyDescent="0.25">
      <c r="A276" s="40" t="str">
        <f>'Student Information'!A274</f>
        <v xml:space="preserve"> </v>
      </c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</row>
    <row r="277" spans="1:78" x14ac:dyDescent="0.25">
      <c r="A277" s="40" t="str">
        <f>'Student Information'!A275</f>
        <v xml:space="preserve"> </v>
      </c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</row>
    <row r="278" spans="1:78" x14ac:dyDescent="0.25">
      <c r="A278" s="40" t="str">
        <f>'Student Information'!A276</f>
        <v xml:space="preserve"> </v>
      </c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</row>
    <row r="279" spans="1:78" x14ac:dyDescent="0.25">
      <c r="A279" s="40" t="str">
        <f>'Student Information'!A277</f>
        <v xml:space="preserve"> </v>
      </c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</row>
    <row r="280" spans="1:78" x14ac:dyDescent="0.25">
      <c r="A280" s="40" t="str">
        <f>'Student Information'!A278</f>
        <v xml:space="preserve"> </v>
      </c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</row>
    <row r="281" spans="1:78" x14ac:dyDescent="0.25">
      <c r="A281" s="40" t="str">
        <f>'Student Information'!A279</f>
        <v xml:space="preserve"> </v>
      </c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</row>
    <row r="282" spans="1:78" x14ac:dyDescent="0.25">
      <c r="A282" s="40" t="str">
        <f>'Student Information'!A280</f>
        <v xml:space="preserve"> </v>
      </c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</row>
    <row r="283" spans="1:78" x14ac:dyDescent="0.25">
      <c r="A283" s="40" t="str">
        <f>'Student Information'!A281</f>
        <v xml:space="preserve"> </v>
      </c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</row>
    <row r="284" spans="1:78" x14ac:dyDescent="0.25">
      <c r="A284" s="40" t="str">
        <f>'Student Information'!A282</f>
        <v xml:space="preserve"> </v>
      </c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</row>
    <row r="285" spans="1:78" x14ac:dyDescent="0.25">
      <c r="A285" s="40" t="str">
        <f>'Student Information'!A283</f>
        <v xml:space="preserve"> </v>
      </c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</row>
    <row r="286" spans="1:78" x14ac:dyDescent="0.25">
      <c r="A286" s="40" t="str">
        <f>'Student Information'!A284</f>
        <v xml:space="preserve"> </v>
      </c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</row>
    <row r="287" spans="1:78" x14ac:dyDescent="0.25">
      <c r="A287" s="40" t="str">
        <f>'Student Information'!A285</f>
        <v xml:space="preserve"> </v>
      </c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</row>
    <row r="288" spans="1:78" x14ac:dyDescent="0.25">
      <c r="A288" s="40" t="str">
        <f>'Student Information'!A286</f>
        <v xml:space="preserve"> </v>
      </c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</row>
    <row r="289" spans="1:78" x14ac:dyDescent="0.25">
      <c r="A289" s="40" t="str">
        <f>'Student Information'!A287</f>
        <v xml:space="preserve"> </v>
      </c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</row>
    <row r="290" spans="1:78" x14ac:dyDescent="0.25">
      <c r="A290" s="40" t="str">
        <f>'Student Information'!A288</f>
        <v xml:space="preserve"> </v>
      </c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</row>
    <row r="291" spans="1:78" x14ac:dyDescent="0.25">
      <c r="A291" s="40" t="str">
        <f>'Student Information'!A289</f>
        <v xml:space="preserve"> </v>
      </c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</row>
    <row r="292" spans="1:78" x14ac:dyDescent="0.25">
      <c r="A292" s="40" t="str">
        <f>'Student Information'!A290</f>
        <v xml:space="preserve"> </v>
      </c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</row>
    <row r="293" spans="1:78" x14ac:dyDescent="0.25">
      <c r="A293" s="40" t="str">
        <f>'Student Information'!A291</f>
        <v xml:space="preserve"> </v>
      </c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</row>
    <row r="294" spans="1:78" x14ac:dyDescent="0.25">
      <c r="A294" s="40" t="str">
        <f>'Student Information'!A292</f>
        <v xml:space="preserve"> </v>
      </c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</row>
    <row r="295" spans="1:78" x14ac:dyDescent="0.25">
      <c r="A295" s="40" t="str">
        <f>'Student Information'!A293</f>
        <v xml:space="preserve"> </v>
      </c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</row>
    <row r="296" spans="1:78" x14ac:dyDescent="0.25">
      <c r="A296" s="40" t="str">
        <f>'Student Information'!A294</f>
        <v xml:space="preserve"> </v>
      </c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</row>
    <row r="297" spans="1:78" x14ac:dyDescent="0.25">
      <c r="A297" s="40" t="str">
        <f>'Student Information'!A295</f>
        <v xml:space="preserve"> </v>
      </c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</row>
    <row r="298" spans="1:78" x14ac:dyDescent="0.25">
      <c r="A298" s="40" t="str">
        <f>'Student Information'!A296</f>
        <v xml:space="preserve"> </v>
      </c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</row>
    <row r="299" spans="1:78" x14ac:dyDescent="0.25">
      <c r="A299" s="40" t="str">
        <f>'Student Information'!A297</f>
        <v xml:space="preserve"> </v>
      </c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</row>
    <row r="300" spans="1:78" x14ac:dyDescent="0.25">
      <c r="A300" s="40" t="str">
        <f>'Student Information'!A298</f>
        <v xml:space="preserve"> </v>
      </c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</row>
    <row r="301" spans="1:78" x14ac:dyDescent="0.25">
      <c r="A301" s="40" t="str">
        <f>'Student Information'!A299</f>
        <v xml:space="preserve"> </v>
      </c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</row>
    <row r="302" spans="1:78" x14ac:dyDescent="0.25">
      <c r="A302" s="40" t="str">
        <f>'Student Information'!A300</f>
        <v xml:space="preserve"> </v>
      </c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</row>
    <row r="303" spans="1:78" x14ac:dyDescent="0.25">
      <c r="A303" s="40" t="str">
        <f>'Student Information'!A301</f>
        <v xml:space="preserve"> </v>
      </c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</row>
    <row r="304" spans="1:78" x14ac:dyDescent="0.25">
      <c r="A304" s="40" t="str">
        <f>'Student Information'!A302</f>
        <v xml:space="preserve"> </v>
      </c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</row>
    <row r="305" spans="1:78" x14ac:dyDescent="0.25">
      <c r="A305" s="40" t="str">
        <f>'Student Information'!A303</f>
        <v xml:space="preserve"> </v>
      </c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</row>
    <row r="306" spans="1:78" x14ac:dyDescent="0.25">
      <c r="A306" s="40" t="str">
        <f>'Student Information'!A304</f>
        <v xml:space="preserve"> </v>
      </c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</row>
    <row r="307" spans="1:78" x14ac:dyDescent="0.25">
      <c r="A307" s="40" t="str">
        <f>'Student Information'!A305</f>
        <v xml:space="preserve"> </v>
      </c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</row>
    <row r="308" spans="1:78" x14ac:dyDescent="0.25">
      <c r="A308" s="40" t="str">
        <f>'Student Information'!A306</f>
        <v xml:space="preserve"> </v>
      </c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</row>
    <row r="309" spans="1:78" x14ac:dyDescent="0.25">
      <c r="A309" s="40" t="str">
        <f>'Student Information'!A307</f>
        <v xml:space="preserve"> </v>
      </c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</row>
    <row r="310" spans="1:78" x14ac:dyDescent="0.25">
      <c r="A310" s="40" t="str">
        <f>'Student Information'!A308</f>
        <v xml:space="preserve"> </v>
      </c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</row>
    <row r="311" spans="1:78" x14ac:dyDescent="0.25">
      <c r="A311" s="40" t="str">
        <f>'Student Information'!A309</f>
        <v xml:space="preserve"> </v>
      </c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</row>
    <row r="312" spans="1:78" x14ac:dyDescent="0.25">
      <c r="A312" s="40" t="str">
        <f>'Student Information'!A310</f>
        <v xml:space="preserve"> </v>
      </c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</row>
    <row r="313" spans="1:78" x14ac:dyDescent="0.25">
      <c r="A313" s="40" t="str">
        <f>'Student Information'!A311</f>
        <v xml:space="preserve"> </v>
      </c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</row>
    <row r="314" spans="1:78" x14ac:dyDescent="0.25">
      <c r="A314" s="40" t="str">
        <f>'Student Information'!A312</f>
        <v xml:space="preserve"> </v>
      </c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</row>
    <row r="315" spans="1:78" x14ac:dyDescent="0.25">
      <c r="A315" s="40" t="str">
        <f>'Student Information'!A313</f>
        <v xml:space="preserve"> </v>
      </c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</row>
    <row r="316" spans="1:78" x14ac:dyDescent="0.25">
      <c r="A316" s="40" t="str">
        <f>'Student Information'!A314</f>
        <v xml:space="preserve"> </v>
      </c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</row>
    <row r="317" spans="1:78" x14ac:dyDescent="0.25">
      <c r="A317" s="40" t="str">
        <f>'Student Information'!A315</f>
        <v xml:space="preserve"> </v>
      </c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</row>
    <row r="318" spans="1:78" x14ac:dyDescent="0.25">
      <c r="A318" s="40" t="str">
        <f>'Student Information'!A316</f>
        <v xml:space="preserve"> </v>
      </c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</row>
    <row r="319" spans="1:78" x14ac:dyDescent="0.25">
      <c r="A319" s="40" t="str">
        <f>'Student Information'!A317</f>
        <v xml:space="preserve"> </v>
      </c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</row>
    <row r="320" spans="1:78" x14ac:dyDescent="0.25">
      <c r="A320" s="40" t="str">
        <f>'Student Information'!A318</f>
        <v xml:space="preserve"> </v>
      </c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</row>
    <row r="321" spans="1:78" x14ac:dyDescent="0.25">
      <c r="A321" s="40" t="str">
        <f>'Student Information'!A319</f>
        <v xml:space="preserve"> </v>
      </c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</row>
    <row r="322" spans="1:78" x14ac:dyDescent="0.25">
      <c r="A322" s="40" t="str">
        <f>'Student Information'!A320</f>
        <v xml:space="preserve"> </v>
      </c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</row>
    <row r="323" spans="1:78" x14ac:dyDescent="0.25">
      <c r="A323" s="40" t="str">
        <f>'Student Information'!A321</f>
        <v xml:space="preserve"> </v>
      </c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</row>
    <row r="324" spans="1:78" x14ac:dyDescent="0.25">
      <c r="A324" s="40" t="str">
        <f>'Student Information'!A322</f>
        <v xml:space="preserve"> </v>
      </c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</row>
    <row r="325" spans="1:78" x14ac:dyDescent="0.25">
      <c r="A325" s="40" t="str">
        <f>'Student Information'!A323</f>
        <v xml:space="preserve"> </v>
      </c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</row>
    <row r="326" spans="1:78" x14ac:dyDescent="0.25">
      <c r="A326" s="40" t="str">
        <f>'Student Information'!A324</f>
        <v xml:space="preserve"> </v>
      </c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</row>
    <row r="327" spans="1:78" x14ac:dyDescent="0.25">
      <c r="A327" s="40" t="str">
        <f>'Student Information'!A325</f>
        <v xml:space="preserve"> </v>
      </c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</row>
    <row r="328" spans="1:78" x14ac:dyDescent="0.25">
      <c r="A328" s="40" t="str">
        <f>'Student Information'!A326</f>
        <v xml:space="preserve"> </v>
      </c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</row>
    <row r="329" spans="1:78" x14ac:dyDescent="0.25">
      <c r="A329" s="40" t="str">
        <f>'Student Information'!A327</f>
        <v xml:space="preserve"> </v>
      </c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</row>
    <row r="330" spans="1:78" x14ac:dyDescent="0.25">
      <c r="A330" s="40" t="str">
        <f>'Student Information'!A328</f>
        <v xml:space="preserve"> </v>
      </c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</row>
    <row r="331" spans="1:78" x14ac:dyDescent="0.25">
      <c r="A331" s="40" t="str">
        <f>'Student Information'!A329</f>
        <v xml:space="preserve"> </v>
      </c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</row>
    <row r="332" spans="1:78" x14ac:dyDescent="0.25">
      <c r="A332" s="40" t="str">
        <f>'Student Information'!A330</f>
        <v xml:space="preserve"> </v>
      </c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</row>
    <row r="333" spans="1:78" x14ac:dyDescent="0.25">
      <c r="A333" s="40" t="str">
        <f>'Student Information'!A331</f>
        <v xml:space="preserve"> </v>
      </c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</row>
    <row r="334" spans="1:78" x14ac:dyDescent="0.25">
      <c r="A334" s="40" t="str">
        <f>'Student Information'!A332</f>
        <v xml:space="preserve"> </v>
      </c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</row>
    <row r="335" spans="1:78" x14ac:dyDescent="0.25">
      <c r="A335" s="40" t="str">
        <f>'Student Information'!A333</f>
        <v xml:space="preserve"> </v>
      </c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</row>
    <row r="336" spans="1:78" x14ac:dyDescent="0.25">
      <c r="A336" s="40" t="str">
        <f>'Student Information'!A334</f>
        <v xml:space="preserve"> </v>
      </c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</row>
    <row r="337" spans="1:78" x14ac:dyDescent="0.25">
      <c r="A337" s="40" t="str">
        <f>'Student Information'!A335</f>
        <v xml:space="preserve"> </v>
      </c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</row>
    <row r="338" spans="1:78" x14ac:dyDescent="0.25">
      <c r="A338" s="40" t="str">
        <f>'Student Information'!A336</f>
        <v xml:space="preserve"> </v>
      </c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</row>
    <row r="339" spans="1:78" x14ac:dyDescent="0.25">
      <c r="A339" s="40" t="str">
        <f>'Student Information'!A337</f>
        <v xml:space="preserve"> </v>
      </c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</row>
    <row r="340" spans="1:78" x14ac:dyDescent="0.25">
      <c r="A340" s="40" t="str">
        <f>'Student Information'!A338</f>
        <v xml:space="preserve"> </v>
      </c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</row>
    <row r="341" spans="1:78" x14ac:dyDescent="0.25">
      <c r="A341" s="40" t="str">
        <f>'Student Information'!A339</f>
        <v xml:space="preserve"> </v>
      </c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</row>
    <row r="342" spans="1:78" x14ac:dyDescent="0.25">
      <c r="A342" s="40" t="str">
        <f>'Student Information'!A340</f>
        <v xml:space="preserve"> </v>
      </c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</row>
    <row r="343" spans="1:78" x14ac:dyDescent="0.25">
      <c r="A343" s="40" t="str">
        <f>'Student Information'!A341</f>
        <v xml:space="preserve"> </v>
      </c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</row>
    <row r="344" spans="1:78" x14ac:dyDescent="0.25">
      <c r="A344" s="40" t="str">
        <f>'Student Information'!A342</f>
        <v xml:space="preserve"> </v>
      </c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</row>
    <row r="345" spans="1:78" x14ac:dyDescent="0.25">
      <c r="A345" s="40" t="str">
        <f>'Student Information'!A343</f>
        <v xml:space="preserve"> </v>
      </c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</row>
    <row r="346" spans="1:78" x14ac:dyDescent="0.25">
      <c r="A346" s="40" t="str">
        <f>'Student Information'!A344</f>
        <v xml:space="preserve"> </v>
      </c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</row>
    <row r="347" spans="1:78" x14ac:dyDescent="0.25">
      <c r="A347" s="40" t="str">
        <f>'Student Information'!A345</f>
        <v xml:space="preserve"> </v>
      </c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</row>
    <row r="348" spans="1:78" x14ac:dyDescent="0.25">
      <c r="A348" s="40" t="str">
        <f>'Student Information'!A346</f>
        <v xml:space="preserve"> </v>
      </c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</row>
    <row r="349" spans="1:78" x14ac:dyDescent="0.25">
      <c r="A349" s="40" t="str">
        <f>'Student Information'!A347</f>
        <v xml:space="preserve"> </v>
      </c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</row>
    <row r="350" spans="1:78" x14ac:dyDescent="0.25">
      <c r="A350" s="40" t="str">
        <f>'Student Information'!A348</f>
        <v xml:space="preserve"> </v>
      </c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</row>
    <row r="351" spans="1:78" x14ac:dyDescent="0.25">
      <c r="A351" s="40" t="str">
        <f>'Student Information'!A349</f>
        <v xml:space="preserve"> </v>
      </c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</row>
    <row r="352" spans="1:78" x14ac:dyDescent="0.25">
      <c r="A352" s="40" t="str">
        <f>'Student Information'!A350</f>
        <v xml:space="preserve"> </v>
      </c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</row>
    <row r="353" spans="1:78" x14ac:dyDescent="0.25">
      <c r="A353" s="40" t="str">
        <f>'Student Information'!A351</f>
        <v xml:space="preserve"> </v>
      </c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</row>
    <row r="354" spans="1:78" x14ac:dyDescent="0.25">
      <c r="A354" s="40" t="str">
        <f>'Student Information'!A352</f>
        <v xml:space="preserve"> </v>
      </c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</row>
    <row r="355" spans="1:78" x14ac:dyDescent="0.25">
      <c r="A355" s="40" t="str">
        <f>'Student Information'!A353</f>
        <v xml:space="preserve"> </v>
      </c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</row>
    <row r="356" spans="1:78" x14ac:dyDescent="0.25">
      <c r="A356" s="40" t="str">
        <f>'Student Information'!A354</f>
        <v xml:space="preserve"> </v>
      </c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</row>
    <row r="357" spans="1:78" x14ac:dyDescent="0.25">
      <c r="A357" s="40" t="str">
        <f>'Student Information'!A355</f>
        <v xml:space="preserve"> </v>
      </c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</row>
    <row r="358" spans="1:78" x14ac:dyDescent="0.25">
      <c r="A358" s="40" t="str">
        <f>'Student Information'!A356</f>
        <v xml:space="preserve"> </v>
      </c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</row>
    <row r="359" spans="1:78" x14ac:dyDescent="0.25">
      <c r="A359" s="40" t="str">
        <f>'Student Information'!A357</f>
        <v xml:space="preserve"> </v>
      </c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</row>
    <row r="360" spans="1:78" x14ac:dyDescent="0.25">
      <c r="A360" s="40" t="str">
        <f>'Student Information'!A358</f>
        <v xml:space="preserve"> </v>
      </c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</row>
    <row r="361" spans="1:78" x14ac:dyDescent="0.25">
      <c r="A361" s="40" t="str">
        <f>'Student Information'!A359</f>
        <v xml:space="preserve"> </v>
      </c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</row>
    <row r="362" spans="1:78" x14ac:dyDescent="0.25">
      <c r="A362" s="40" t="str">
        <f>'Student Information'!A360</f>
        <v xml:space="preserve"> </v>
      </c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</row>
    <row r="363" spans="1:78" x14ac:dyDescent="0.25">
      <c r="A363" s="40" t="str">
        <f>'Student Information'!A361</f>
        <v xml:space="preserve"> </v>
      </c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</row>
    <row r="364" spans="1:78" x14ac:dyDescent="0.25">
      <c r="A364" s="40" t="str">
        <f>'Student Information'!A362</f>
        <v xml:space="preserve"> </v>
      </c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</row>
    <row r="365" spans="1:78" x14ac:dyDescent="0.25">
      <c r="A365" s="40" t="str">
        <f>'Student Information'!A363</f>
        <v xml:space="preserve"> </v>
      </c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</row>
    <row r="366" spans="1:78" x14ac:dyDescent="0.25">
      <c r="A366" s="40" t="str">
        <f>'Student Information'!A364</f>
        <v xml:space="preserve"> </v>
      </c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</row>
    <row r="367" spans="1:78" x14ac:dyDescent="0.25">
      <c r="A367" s="40" t="str">
        <f>'Student Information'!A365</f>
        <v xml:space="preserve"> </v>
      </c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</row>
    <row r="368" spans="1:78" x14ac:dyDescent="0.25">
      <c r="A368" s="40" t="str">
        <f>'Student Information'!A366</f>
        <v xml:space="preserve"> </v>
      </c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</row>
    <row r="369" spans="1:78" x14ac:dyDescent="0.25">
      <c r="A369" s="40" t="str">
        <f>'Student Information'!A367</f>
        <v xml:space="preserve"> </v>
      </c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</row>
    <row r="370" spans="1:78" x14ac:dyDescent="0.25">
      <c r="A370" s="40" t="str">
        <f>'Student Information'!A368</f>
        <v xml:space="preserve"> </v>
      </c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</row>
    <row r="371" spans="1:78" x14ac:dyDescent="0.25">
      <c r="A371" s="40" t="str">
        <f>'Student Information'!A369</f>
        <v xml:space="preserve"> </v>
      </c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</row>
    <row r="372" spans="1:78" x14ac:dyDescent="0.25">
      <c r="A372" s="40" t="str">
        <f>'Student Information'!A370</f>
        <v xml:space="preserve"> </v>
      </c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</row>
    <row r="373" spans="1:78" x14ac:dyDescent="0.25">
      <c r="A373" s="40" t="str">
        <f>'Student Information'!A371</f>
        <v xml:space="preserve"> </v>
      </c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</row>
    <row r="374" spans="1:78" x14ac:dyDescent="0.25">
      <c r="A374" s="40" t="str">
        <f>'Student Information'!A372</f>
        <v xml:space="preserve"> </v>
      </c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</row>
    <row r="375" spans="1:78" x14ac:dyDescent="0.25">
      <c r="A375" s="40" t="str">
        <f>'Student Information'!A373</f>
        <v xml:space="preserve"> </v>
      </c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</row>
    <row r="376" spans="1:78" x14ac:dyDescent="0.25">
      <c r="A376" s="40" t="str">
        <f>'Student Information'!A374</f>
        <v xml:space="preserve"> </v>
      </c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</row>
    <row r="377" spans="1:78" x14ac:dyDescent="0.25">
      <c r="A377" s="40" t="str">
        <f>'Student Information'!A375</f>
        <v xml:space="preserve"> </v>
      </c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</row>
    <row r="378" spans="1:78" x14ac:dyDescent="0.25">
      <c r="A378" s="40" t="str">
        <f>'Student Information'!A376</f>
        <v xml:space="preserve"> </v>
      </c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</row>
    <row r="379" spans="1:78" x14ac:dyDescent="0.25">
      <c r="A379" s="40" t="str">
        <f>'Student Information'!A377</f>
        <v xml:space="preserve"> </v>
      </c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</row>
    <row r="380" spans="1:78" x14ac:dyDescent="0.25">
      <c r="A380" s="40" t="str">
        <f>'Student Information'!A378</f>
        <v xml:space="preserve"> </v>
      </c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</row>
    <row r="381" spans="1:78" x14ac:dyDescent="0.25">
      <c r="A381" s="40" t="str">
        <f>'Student Information'!A379</f>
        <v xml:space="preserve"> </v>
      </c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</row>
    <row r="382" spans="1:78" x14ac:dyDescent="0.25">
      <c r="A382" s="40" t="str">
        <f>'Student Information'!A380</f>
        <v xml:space="preserve"> </v>
      </c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</row>
    <row r="383" spans="1:78" x14ac:dyDescent="0.25">
      <c r="A383" s="40" t="str">
        <f>'Student Information'!A381</f>
        <v xml:space="preserve"> </v>
      </c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</row>
    <row r="384" spans="1:78" x14ac:dyDescent="0.25">
      <c r="A384" s="40" t="str">
        <f>'Student Information'!A382</f>
        <v xml:space="preserve"> </v>
      </c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</row>
    <row r="385" spans="1:78" x14ac:dyDescent="0.25">
      <c r="A385" s="40" t="str">
        <f>'Student Information'!A383</f>
        <v xml:space="preserve"> </v>
      </c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</row>
    <row r="386" spans="1:78" x14ac:dyDescent="0.25">
      <c r="A386" s="40" t="str">
        <f>'Student Information'!A384</f>
        <v xml:space="preserve"> </v>
      </c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</row>
    <row r="387" spans="1:78" x14ac:dyDescent="0.25">
      <c r="A387" s="40" t="str">
        <f>'Student Information'!A385</f>
        <v xml:space="preserve"> </v>
      </c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</row>
    <row r="388" spans="1:78" x14ac:dyDescent="0.25">
      <c r="A388" s="40" t="str">
        <f>'Student Information'!A386</f>
        <v xml:space="preserve"> </v>
      </c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</row>
    <row r="389" spans="1:78" x14ac:dyDescent="0.25">
      <c r="A389" s="40" t="str">
        <f>'Student Information'!A387</f>
        <v xml:space="preserve"> </v>
      </c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</row>
    <row r="390" spans="1:78" x14ac:dyDescent="0.25">
      <c r="A390" s="40" t="str">
        <f>'Student Information'!A388</f>
        <v xml:space="preserve"> </v>
      </c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</row>
    <row r="391" spans="1:78" x14ac:dyDescent="0.25">
      <c r="A391" s="40" t="str">
        <f>'Student Information'!A389</f>
        <v xml:space="preserve"> </v>
      </c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</row>
    <row r="392" spans="1:78" x14ac:dyDescent="0.25">
      <c r="A392" s="40" t="str">
        <f>'Student Information'!A390</f>
        <v xml:space="preserve"> </v>
      </c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</row>
    <row r="393" spans="1:78" x14ac:dyDescent="0.25">
      <c r="A393" s="40" t="str">
        <f>'Student Information'!A391</f>
        <v xml:space="preserve"> </v>
      </c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</row>
    <row r="394" spans="1:78" x14ac:dyDescent="0.25">
      <c r="A394" s="40" t="str">
        <f>'Student Information'!A392</f>
        <v xml:space="preserve"> </v>
      </c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</row>
    <row r="395" spans="1:78" x14ac:dyDescent="0.25">
      <c r="A395" s="40" t="str">
        <f>'Student Information'!A393</f>
        <v xml:space="preserve"> </v>
      </c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</row>
    <row r="396" spans="1:78" x14ac:dyDescent="0.25">
      <c r="A396" s="40" t="str">
        <f>'Student Information'!A394</f>
        <v xml:space="preserve"> </v>
      </c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</row>
    <row r="397" spans="1:78" x14ac:dyDescent="0.25">
      <c r="A397" s="40" t="str">
        <f>'Student Information'!A395</f>
        <v xml:space="preserve"> </v>
      </c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</row>
    <row r="398" spans="1:78" x14ac:dyDescent="0.25">
      <c r="A398" s="40" t="str">
        <f>'Student Information'!A396</f>
        <v xml:space="preserve"> </v>
      </c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</row>
    <row r="399" spans="1:78" x14ac:dyDescent="0.25">
      <c r="A399" s="40" t="str">
        <f>'Student Information'!A397</f>
        <v xml:space="preserve"> </v>
      </c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</row>
    <row r="400" spans="1:78" x14ac:dyDescent="0.25">
      <c r="A400" s="40" t="str">
        <f>'Student Information'!A398</f>
        <v xml:space="preserve"> </v>
      </c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</row>
    <row r="401" spans="1:78" x14ac:dyDescent="0.25">
      <c r="A401" s="40" t="str">
        <f>'Student Information'!A399</f>
        <v xml:space="preserve"> </v>
      </c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</row>
    <row r="402" spans="1:78" x14ac:dyDescent="0.25">
      <c r="A402" s="40" t="str">
        <f>'Student Information'!A400</f>
        <v xml:space="preserve"> </v>
      </c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</row>
    <row r="403" spans="1:78" x14ac:dyDescent="0.25">
      <c r="A403" s="40" t="str">
        <f>'Student Information'!A401</f>
        <v xml:space="preserve"> </v>
      </c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</row>
    <row r="404" spans="1:78" x14ac:dyDescent="0.25">
      <c r="A404" s="40" t="str">
        <f>'Student Information'!A402</f>
        <v xml:space="preserve"> </v>
      </c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</row>
    <row r="405" spans="1:78" x14ac:dyDescent="0.25">
      <c r="A405" s="40" t="str">
        <f>'Student Information'!A403</f>
        <v xml:space="preserve"> </v>
      </c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</row>
    <row r="406" spans="1:78" x14ac:dyDescent="0.25">
      <c r="A406" s="40" t="str">
        <f>'Student Information'!A404</f>
        <v xml:space="preserve"> </v>
      </c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</row>
    <row r="407" spans="1:78" x14ac:dyDescent="0.25">
      <c r="A407" s="40" t="str">
        <f>'Student Information'!A405</f>
        <v xml:space="preserve"> </v>
      </c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</row>
    <row r="408" spans="1:78" x14ac:dyDescent="0.25">
      <c r="A408" s="40" t="str">
        <f>'Student Information'!A406</f>
        <v xml:space="preserve"> </v>
      </c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</row>
    <row r="409" spans="1:78" x14ac:dyDescent="0.25">
      <c r="A409" s="40" t="str">
        <f>'Student Information'!A407</f>
        <v xml:space="preserve"> </v>
      </c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</row>
    <row r="410" spans="1:78" x14ac:dyDescent="0.25">
      <c r="A410" s="40" t="str">
        <f>'Student Information'!A408</f>
        <v xml:space="preserve"> </v>
      </c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</row>
    <row r="411" spans="1:78" x14ac:dyDescent="0.25">
      <c r="A411" s="40" t="str">
        <f>'Student Information'!A409</f>
        <v xml:space="preserve"> </v>
      </c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</row>
    <row r="412" spans="1:78" x14ac:dyDescent="0.25">
      <c r="A412" s="40" t="str">
        <f>'Student Information'!A410</f>
        <v xml:space="preserve"> </v>
      </c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</row>
    <row r="413" spans="1:78" x14ac:dyDescent="0.25">
      <c r="A413" s="40" t="str">
        <f>'Student Information'!A411</f>
        <v xml:space="preserve"> </v>
      </c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</row>
    <row r="414" spans="1:78" x14ac:dyDescent="0.25">
      <c r="A414" s="40" t="str">
        <f>'Student Information'!A412</f>
        <v xml:space="preserve"> </v>
      </c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</row>
    <row r="415" spans="1:78" x14ac:dyDescent="0.25">
      <c r="A415" s="40" t="str">
        <f>'Student Information'!A413</f>
        <v xml:space="preserve"> </v>
      </c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</row>
    <row r="416" spans="1:78" x14ac:dyDescent="0.25">
      <c r="A416" s="40" t="str">
        <f>'Student Information'!A414</f>
        <v xml:space="preserve"> </v>
      </c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</row>
    <row r="417" spans="1:78" x14ac:dyDescent="0.25">
      <c r="A417" s="40" t="str">
        <f>'Student Information'!A415</f>
        <v xml:space="preserve"> </v>
      </c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</row>
    <row r="418" spans="1:78" x14ac:dyDescent="0.25">
      <c r="A418" s="40" t="str">
        <f>'Student Information'!A416</f>
        <v xml:space="preserve"> </v>
      </c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</row>
    <row r="419" spans="1:78" x14ac:dyDescent="0.25">
      <c r="A419" s="40" t="str">
        <f>'Student Information'!A417</f>
        <v xml:space="preserve"> </v>
      </c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</row>
    <row r="420" spans="1:78" x14ac:dyDescent="0.25">
      <c r="A420" s="40" t="str">
        <f>'Student Information'!A418</f>
        <v xml:space="preserve"> </v>
      </c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</row>
    <row r="421" spans="1:78" x14ac:dyDescent="0.25">
      <c r="A421" s="40" t="str">
        <f>'Student Information'!A419</f>
        <v xml:space="preserve"> </v>
      </c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</row>
    <row r="422" spans="1:78" x14ac:dyDescent="0.25">
      <c r="A422" s="40" t="str">
        <f>'Student Information'!A420</f>
        <v xml:space="preserve"> </v>
      </c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</row>
    <row r="423" spans="1:78" x14ac:dyDescent="0.25">
      <c r="A423" s="40" t="str">
        <f>'Student Information'!A421</f>
        <v xml:space="preserve"> </v>
      </c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</row>
    <row r="424" spans="1:78" x14ac:dyDescent="0.25">
      <c r="A424" s="40" t="str">
        <f>'Student Information'!A422</f>
        <v xml:space="preserve"> </v>
      </c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</row>
    <row r="425" spans="1:78" x14ac:dyDescent="0.25">
      <c r="A425" s="40" t="str">
        <f>'Student Information'!A423</f>
        <v xml:space="preserve"> </v>
      </c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</row>
    <row r="426" spans="1:78" x14ac:dyDescent="0.25">
      <c r="A426" s="40" t="str">
        <f>'Student Information'!A424</f>
        <v xml:space="preserve"> </v>
      </c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</row>
    <row r="427" spans="1:78" x14ac:dyDescent="0.25">
      <c r="A427" s="40" t="str">
        <f>'Student Information'!A425</f>
        <v xml:space="preserve"> </v>
      </c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</row>
    <row r="428" spans="1:78" x14ac:dyDescent="0.25">
      <c r="A428" s="40" t="str">
        <f>'Student Information'!A426</f>
        <v xml:space="preserve"> </v>
      </c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</row>
    <row r="429" spans="1:78" x14ac:dyDescent="0.25">
      <c r="A429" s="40" t="str">
        <f>'Student Information'!A427</f>
        <v xml:space="preserve"> </v>
      </c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</row>
    <row r="430" spans="1:78" x14ac:dyDescent="0.25">
      <c r="A430" s="40" t="str">
        <f>'Student Information'!A428</f>
        <v xml:space="preserve"> </v>
      </c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</row>
    <row r="431" spans="1:78" x14ac:dyDescent="0.25">
      <c r="A431" s="40" t="str">
        <f>'Student Information'!A429</f>
        <v xml:space="preserve"> </v>
      </c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</row>
    <row r="432" spans="1:78" x14ac:dyDescent="0.25">
      <c r="A432" s="40" t="str">
        <f>'Student Information'!A430</f>
        <v xml:space="preserve"> </v>
      </c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</row>
    <row r="433" spans="1:78" x14ac:dyDescent="0.25">
      <c r="A433" s="40" t="str">
        <f>'Student Information'!A431</f>
        <v xml:space="preserve"> </v>
      </c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</row>
    <row r="434" spans="1:78" x14ac:dyDescent="0.25">
      <c r="A434" s="40" t="str">
        <f>'Student Information'!A432</f>
        <v xml:space="preserve"> </v>
      </c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</row>
    <row r="435" spans="1:78" x14ac:dyDescent="0.25">
      <c r="A435" s="40" t="str">
        <f>'Student Information'!A433</f>
        <v xml:space="preserve"> </v>
      </c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</row>
    <row r="436" spans="1:78" x14ac:dyDescent="0.25">
      <c r="A436" s="40" t="str">
        <f>'Student Information'!A434</f>
        <v xml:space="preserve"> </v>
      </c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</row>
    <row r="437" spans="1:78" x14ac:dyDescent="0.25">
      <c r="A437" s="40" t="str">
        <f>'Student Information'!A435</f>
        <v xml:space="preserve"> </v>
      </c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</row>
    <row r="438" spans="1:78" x14ac:dyDescent="0.25">
      <c r="A438" s="40" t="str">
        <f>'Student Information'!A436</f>
        <v xml:space="preserve"> </v>
      </c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</row>
    <row r="439" spans="1:78" x14ac:dyDescent="0.25">
      <c r="A439" s="40" t="str">
        <f>'Student Information'!A437</f>
        <v xml:space="preserve"> </v>
      </c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</row>
    <row r="440" spans="1:78" x14ac:dyDescent="0.25">
      <c r="A440" s="40" t="str">
        <f>'Student Information'!A438</f>
        <v xml:space="preserve"> </v>
      </c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</row>
    <row r="441" spans="1:78" x14ac:dyDescent="0.25">
      <c r="A441" s="40" t="str">
        <f>'Student Information'!A439</f>
        <v xml:space="preserve"> </v>
      </c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</row>
    <row r="442" spans="1:78" x14ac:dyDescent="0.25">
      <c r="A442" s="40" t="str">
        <f>'Student Information'!A440</f>
        <v xml:space="preserve"> </v>
      </c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</row>
    <row r="443" spans="1:78" x14ac:dyDescent="0.25">
      <c r="A443" s="40" t="str">
        <f>'Student Information'!A441</f>
        <v xml:space="preserve"> </v>
      </c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</row>
    <row r="444" spans="1:78" x14ac:dyDescent="0.25">
      <c r="A444" s="40" t="str">
        <f>'Student Information'!A442</f>
        <v xml:space="preserve"> </v>
      </c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</row>
    <row r="445" spans="1:78" x14ac:dyDescent="0.25">
      <c r="A445" s="40" t="str">
        <f>'Student Information'!A443</f>
        <v xml:space="preserve"> </v>
      </c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</row>
    <row r="446" spans="1:78" x14ac:dyDescent="0.25">
      <c r="A446" s="40" t="str">
        <f>'Student Information'!A444</f>
        <v xml:space="preserve"> </v>
      </c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</row>
    <row r="447" spans="1:78" x14ac:dyDescent="0.25">
      <c r="A447" s="40" t="str">
        <f>'Student Information'!A445</f>
        <v xml:space="preserve"> </v>
      </c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</row>
    <row r="448" spans="1:78" x14ac:dyDescent="0.25">
      <c r="A448" s="40" t="str">
        <f>'Student Information'!A446</f>
        <v xml:space="preserve"> </v>
      </c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</row>
    <row r="449" spans="1:78" x14ac:dyDescent="0.25">
      <c r="A449" s="40" t="str">
        <f>'Student Information'!A447</f>
        <v xml:space="preserve"> </v>
      </c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</row>
    <row r="450" spans="1:78" x14ac:dyDescent="0.25">
      <c r="A450" s="40" t="str">
        <f>'Student Information'!A448</f>
        <v xml:space="preserve"> </v>
      </c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</row>
    <row r="451" spans="1:78" x14ac:dyDescent="0.25">
      <c r="A451" s="40" t="str">
        <f>'Student Information'!A449</f>
        <v xml:space="preserve"> </v>
      </c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</row>
    <row r="452" spans="1:78" x14ac:dyDescent="0.25">
      <c r="A452" s="40" t="str">
        <f>'Student Information'!A450</f>
        <v xml:space="preserve"> </v>
      </c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</row>
    <row r="453" spans="1:78" x14ac:dyDescent="0.25">
      <c r="A453" s="40" t="str">
        <f>'Student Information'!A451</f>
        <v xml:space="preserve"> </v>
      </c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</row>
    <row r="454" spans="1:78" x14ac:dyDescent="0.25">
      <c r="A454" s="40" t="str">
        <f>'Student Information'!A452</f>
        <v xml:space="preserve"> </v>
      </c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</row>
    <row r="455" spans="1:78" x14ac:dyDescent="0.25">
      <c r="A455" s="40" t="str">
        <f>'Student Information'!A453</f>
        <v xml:space="preserve"> </v>
      </c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</row>
    <row r="456" spans="1:78" x14ac:dyDescent="0.25">
      <c r="A456" s="40" t="str">
        <f>'Student Information'!A454</f>
        <v xml:space="preserve"> </v>
      </c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</row>
    <row r="457" spans="1:78" x14ac:dyDescent="0.25">
      <c r="A457" s="40" t="str">
        <f>'Student Information'!A455</f>
        <v xml:space="preserve"> </v>
      </c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</row>
    <row r="458" spans="1:78" x14ac:dyDescent="0.25">
      <c r="A458" s="40" t="str">
        <f>'Student Information'!A456</f>
        <v xml:space="preserve"> </v>
      </c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</row>
    <row r="459" spans="1:78" x14ac:dyDescent="0.25">
      <c r="A459" s="40" t="str">
        <f>'Student Information'!A457</f>
        <v xml:space="preserve"> </v>
      </c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</row>
    <row r="460" spans="1:78" x14ac:dyDescent="0.25">
      <c r="A460" s="40" t="str">
        <f>'Student Information'!A458</f>
        <v xml:space="preserve"> </v>
      </c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</row>
    <row r="461" spans="1:78" x14ac:dyDescent="0.25">
      <c r="A461" s="40" t="str">
        <f>'Student Information'!A459</f>
        <v xml:space="preserve"> </v>
      </c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</row>
    <row r="462" spans="1:78" x14ac:dyDescent="0.25">
      <c r="A462" s="40" t="str">
        <f>'Student Information'!A460</f>
        <v xml:space="preserve"> </v>
      </c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</row>
    <row r="463" spans="1:78" x14ac:dyDescent="0.25">
      <c r="A463" s="40" t="str">
        <f>'Student Information'!A461</f>
        <v xml:space="preserve"> </v>
      </c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</row>
    <row r="464" spans="1:78" x14ac:dyDescent="0.25">
      <c r="A464" s="40" t="str">
        <f>'Student Information'!A462</f>
        <v xml:space="preserve"> </v>
      </c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</row>
    <row r="465" spans="1:78" x14ac:dyDescent="0.25">
      <c r="A465" s="40" t="str">
        <f>'Student Information'!A463</f>
        <v xml:space="preserve"> </v>
      </c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</row>
    <row r="466" spans="1:78" x14ac:dyDescent="0.25">
      <c r="A466" s="40" t="str">
        <f>'Student Information'!A464</f>
        <v xml:space="preserve"> </v>
      </c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</row>
    <row r="467" spans="1:78" x14ac:dyDescent="0.25">
      <c r="A467" s="40" t="str">
        <f>'Student Information'!A465</f>
        <v xml:space="preserve"> </v>
      </c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</row>
    <row r="468" spans="1:78" x14ac:dyDescent="0.25">
      <c r="A468" s="40" t="str">
        <f>'Student Information'!A466</f>
        <v xml:space="preserve"> </v>
      </c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</row>
    <row r="469" spans="1:78" x14ac:dyDescent="0.25">
      <c r="A469" s="40" t="str">
        <f>'Student Information'!A467</f>
        <v xml:space="preserve"> </v>
      </c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</row>
    <row r="470" spans="1:78" x14ac:dyDescent="0.25">
      <c r="A470" s="40" t="str">
        <f>'Student Information'!A468</f>
        <v xml:space="preserve"> </v>
      </c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</row>
    <row r="471" spans="1:78" x14ac:dyDescent="0.25">
      <c r="A471" s="40" t="str">
        <f>'Student Information'!A469</f>
        <v xml:space="preserve"> </v>
      </c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</row>
    <row r="472" spans="1:78" x14ac:dyDescent="0.25">
      <c r="A472" s="40" t="str">
        <f>'Student Information'!A470</f>
        <v xml:space="preserve"> </v>
      </c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</row>
    <row r="473" spans="1:78" x14ac:dyDescent="0.25">
      <c r="A473" s="40" t="str">
        <f>'Student Information'!A471</f>
        <v xml:space="preserve"> </v>
      </c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</row>
    <row r="474" spans="1:78" x14ac:dyDescent="0.25">
      <c r="A474" s="40" t="str">
        <f>'Student Information'!A472</f>
        <v xml:space="preserve"> </v>
      </c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</row>
    <row r="475" spans="1:78" x14ac:dyDescent="0.25">
      <c r="A475" s="40" t="str">
        <f>'Student Information'!A473</f>
        <v xml:space="preserve"> </v>
      </c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</row>
    <row r="476" spans="1:78" x14ac:dyDescent="0.25">
      <c r="A476" s="40" t="str">
        <f>'Student Information'!A474</f>
        <v xml:space="preserve"> </v>
      </c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</row>
    <row r="477" spans="1:78" x14ac:dyDescent="0.25">
      <c r="A477" s="40" t="str">
        <f>'Student Information'!A475</f>
        <v xml:space="preserve"> </v>
      </c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</row>
    <row r="478" spans="1:78" x14ac:dyDescent="0.25">
      <c r="A478" s="40" t="str">
        <f>'Student Information'!A476</f>
        <v xml:space="preserve"> </v>
      </c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</row>
    <row r="479" spans="1:78" x14ac:dyDescent="0.25">
      <c r="A479" s="40" t="str">
        <f>'Student Information'!A477</f>
        <v xml:space="preserve"> </v>
      </c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</row>
    <row r="480" spans="1:78" x14ac:dyDescent="0.25">
      <c r="A480" s="40" t="str">
        <f>'Student Information'!A478</f>
        <v xml:space="preserve"> </v>
      </c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</row>
    <row r="481" spans="1:78" x14ac:dyDescent="0.25">
      <c r="A481" s="40" t="str">
        <f>'Student Information'!A479</f>
        <v xml:space="preserve"> </v>
      </c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</row>
    <row r="482" spans="1:78" x14ac:dyDescent="0.25">
      <c r="A482" s="40" t="str">
        <f>'Student Information'!A480</f>
        <v xml:space="preserve"> </v>
      </c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</row>
    <row r="483" spans="1:78" x14ac:dyDescent="0.25">
      <c r="A483" s="40" t="str">
        <f>'Student Information'!A481</f>
        <v xml:space="preserve"> </v>
      </c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</row>
    <row r="484" spans="1:78" x14ac:dyDescent="0.25">
      <c r="A484" s="40" t="str">
        <f>'Student Information'!A482</f>
        <v xml:space="preserve"> </v>
      </c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</row>
    <row r="485" spans="1:78" x14ac:dyDescent="0.25">
      <c r="A485" s="40" t="str">
        <f>'Student Information'!A483</f>
        <v xml:space="preserve"> </v>
      </c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</row>
    <row r="486" spans="1:78" x14ac:dyDescent="0.25">
      <c r="A486" s="40" t="str">
        <f>'Student Information'!A484</f>
        <v xml:space="preserve"> </v>
      </c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</row>
    <row r="487" spans="1:78" x14ac:dyDescent="0.25">
      <c r="A487" s="40" t="str">
        <f>'Student Information'!A485</f>
        <v xml:space="preserve"> </v>
      </c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</row>
    <row r="488" spans="1:78" x14ac:dyDescent="0.25">
      <c r="A488" s="40" t="str">
        <f>'Student Information'!A486</f>
        <v xml:space="preserve"> </v>
      </c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</row>
    <row r="489" spans="1:78" x14ac:dyDescent="0.25">
      <c r="A489" s="40" t="str">
        <f>'Student Information'!A487</f>
        <v xml:space="preserve"> </v>
      </c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</row>
    <row r="490" spans="1:78" x14ac:dyDescent="0.25">
      <c r="A490" s="40" t="str">
        <f>'Student Information'!A488</f>
        <v xml:space="preserve"> </v>
      </c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</row>
    <row r="491" spans="1:78" x14ac:dyDescent="0.25">
      <c r="A491" s="40" t="str">
        <f>'Student Information'!A489</f>
        <v xml:space="preserve"> </v>
      </c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</row>
    <row r="492" spans="1:78" x14ac:dyDescent="0.25">
      <c r="A492" s="40" t="str">
        <f>'Student Information'!A490</f>
        <v xml:space="preserve"> </v>
      </c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</row>
    <row r="493" spans="1:78" x14ac:dyDescent="0.25">
      <c r="A493" s="40" t="str">
        <f>'Student Information'!A491</f>
        <v xml:space="preserve"> </v>
      </c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</row>
    <row r="494" spans="1:78" x14ac:dyDescent="0.25">
      <c r="A494" s="40" t="str">
        <f>'Student Information'!A492</f>
        <v xml:space="preserve"> </v>
      </c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</row>
    <row r="495" spans="1:78" x14ac:dyDescent="0.25">
      <c r="A495" s="40" t="str">
        <f>'Student Information'!A493</f>
        <v xml:space="preserve"> </v>
      </c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</row>
    <row r="496" spans="1:78" x14ac:dyDescent="0.25">
      <c r="A496" s="40" t="str">
        <f>'Student Information'!A494</f>
        <v xml:space="preserve"> </v>
      </c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</row>
    <row r="497" spans="1:78" x14ac:dyDescent="0.25">
      <c r="A497" s="40" t="str">
        <f>'Student Information'!A495</f>
        <v xml:space="preserve"> </v>
      </c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</row>
    <row r="498" spans="1:78" x14ac:dyDescent="0.25">
      <c r="A498" s="40" t="str">
        <f>'Student Information'!A496</f>
        <v xml:space="preserve"> </v>
      </c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</row>
    <row r="499" spans="1:78" x14ac:dyDescent="0.25">
      <c r="A499" s="40" t="str">
        <f>'Student Information'!A497</f>
        <v xml:space="preserve"> </v>
      </c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</row>
    <row r="500" spans="1:78" x14ac:dyDescent="0.25">
      <c r="A500" s="40" t="str">
        <f>'Student Information'!A498</f>
        <v xml:space="preserve"> </v>
      </c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</row>
    <row r="501" spans="1:78" x14ac:dyDescent="0.25">
      <c r="A501" s="40" t="str">
        <f>'Student Information'!A499</f>
        <v xml:space="preserve"> </v>
      </c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</row>
    <row r="502" spans="1:78" x14ac:dyDescent="0.25">
      <c r="A502" s="40" t="str">
        <f>'Student Information'!A500</f>
        <v xml:space="preserve"> </v>
      </c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</row>
    <row r="503" spans="1:78" x14ac:dyDescent="0.25">
      <c r="A503" s="40" t="str">
        <f>'Student Information'!A501</f>
        <v xml:space="preserve"> </v>
      </c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</row>
    <row r="999" spans="1:86" x14ac:dyDescent="0.25">
      <c r="CB999" s="174" t="s">
        <v>238</v>
      </c>
      <c r="CC999" s="174" t="s">
        <v>239</v>
      </c>
      <c r="CD999" s="174" t="s">
        <v>240</v>
      </c>
      <c r="CE999" s="174" t="s">
        <v>241</v>
      </c>
      <c r="CF999" s="174" t="s">
        <v>242</v>
      </c>
      <c r="CG999" s="174" t="s">
        <v>243</v>
      </c>
      <c r="CH999" s="174" t="s">
        <v>244</v>
      </c>
    </row>
    <row r="1000" spans="1:86" x14ac:dyDescent="0.25">
      <c r="A1000" s="39" t="str">
        <f>A4</f>
        <v xml:space="preserve"> </v>
      </c>
      <c r="C1000" s="169" t="str">
        <f>IF(C4="","",IF(AND(C4=Settings!$C$16,NOT(B4=Settings!$C$16)),1,IF(AND(C4=Settings!$C$17,NOT(B4=Settings!$C$16)),1,IF(AND(C4=Settings!$C$18,B4=Settings!$C$19),1,0))))</f>
        <v/>
      </c>
      <c r="E1000" s="169" t="str">
        <f>IF(E4="","",IF(AND(E4=Settings!$C$16,NOT(D4=Settings!$C$16)),1,IF(AND(E4=Settings!$C$17,NOT(D4=Settings!$C$16)),1,IF(AND(E4=Settings!$C$18,D4=Settings!$C$19),1,0))))</f>
        <v/>
      </c>
      <c r="G1000" s="169" t="str">
        <f>IF(G4="","",IF(AND(G4=Settings!$C$16,NOT(F4=Settings!$C$16)),1,IF(AND(G4=Settings!$C$17,NOT(F4=Settings!$C$16)),1,IF(AND(G4=Settings!$C$18,F4=Settings!$C$19),1,0))))</f>
        <v/>
      </c>
      <c r="I1000" s="169" t="str">
        <f>IF(I4="","",IF(AND(I4=Settings!$C$16,NOT(H4=Settings!$C$16)),1,IF(AND(I4=Settings!$C$17,NOT(H4=Settings!$C$16)),1,IF(AND(I4=Settings!$C$18,H4=Settings!$C$19),1,0))))</f>
        <v/>
      </c>
      <c r="K1000" s="169" t="str">
        <f>IF(K4="","",IF(AND(K4=Settings!$C$16,NOT(J4=Settings!$C$16)),1,IF(AND(K4=Settings!$C$17,NOT(J4=Settings!$C$16)),1,IF(AND(K4=Settings!$C$18,J4=Settings!$C$19),1,0))))</f>
        <v/>
      </c>
      <c r="M1000" s="169" t="str">
        <f>IF(M4="","",IF(AND(M4=Settings!$C$16,NOT(L4=Settings!$C$16)),1,IF(AND(M4=Settings!$C$17,NOT(L4=Settings!$C$16)),1,IF(AND(M4=Settings!$C$18,L4=Settings!$C$19),1,0))))</f>
        <v/>
      </c>
      <c r="P1000" s="169" t="str">
        <f>IF(P4="","",IF(AND(P4=Settings!$C$16,NOT(O4=Settings!$C$16)),1,IF(AND(P4=Settings!$C$17,NOT(O4=Settings!$C$16)),1,IF(AND(P4=Settings!$C$18,O4=Settings!$C$19),1,0))))</f>
        <v/>
      </c>
      <c r="Q1000" s="170"/>
      <c r="R1000" s="169" t="str">
        <f>IF(R4="","",IF(AND(R4=Settings!$C$16,NOT(Q4=Settings!$C$16)),1,IF(AND(R4=Settings!$C$17,NOT(Q4=Settings!$C$16)),1,IF(AND(R4=Settings!$C$18,Q4=Settings!$C$19),1,0))))</f>
        <v/>
      </c>
      <c r="S1000" s="170"/>
      <c r="T1000" s="169" t="str">
        <f>IF(T4="","",IF(AND(T4=Settings!$C$16,NOT(S4=Settings!$C$16)),1,IF(AND(T4=Settings!$C$17,NOT(S4=Settings!$C$16)),1,IF(AND(T4=Settings!$C$18,S4=Settings!$C$19),1,0))))</f>
        <v/>
      </c>
      <c r="U1000" s="170"/>
      <c r="V1000" s="169" t="str">
        <f>IF(V4="","",IF(AND(V4=Settings!$C$16,NOT(U4=Settings!$C$16)),1,IF(AND(V4=Settings!$C$17,NOT(U4=Settings!$C$16)),1,IF(AND(V4=Settings!$C$18,U4=Settings!$C$19),1,0))))</f>
        <v/>
      </c>
      <c r="X1000" s="169" t="str">
        <f>IF(X4="","",IF(AND(X4=Settings!$C$16,NOT(W4=Settings!$C$16)),1,IF(AND(X4=Settings!$C$17,NOT(W4=Settings!$C$16)),1,IF(AND(X4=Settings!$C$18,W4=Settings!$C$19),1,0))))</f>
        <v/>
      </c>
      <c r="Z1000" s="169" t="str">
        <f>IF(Z4="","",IF(AND(Z4=Settings!$C$16,NOT(Y4=Settings!$C$16)),1,IF(AND(Z4=Settings!$C$17,NOT(Y4=Settings!$C$16)),1,IF(AND(Z4=Settings!$C$18,Y4=Settings!$C$19),1,0))))</f>
        <v/>
      </c>
      <c r="AC1000" s="169" t="str">
        <f>IF(AC4="","",IF(AND(AC4=Settings!$C$16,NOT(AB4=Settings!$C$16)),1,IF(AND(AC4=Settings!$C$17,NOT(AB4=Settings!$C$16)),1,IF(AND(AC4=Settings!$C$18,AB4=Settings!$C$19),1,0))))</f>
        <v/>
      </c>
      <c r="AD1000" s="170"/>
      <c r="AE1000" s="169" t="str">
        <f>IF(AE4="","",IF(AND(AE4=Settings!$C$16,NOT(AD4=Settings!$C$16)),1,IF(AND(AE4=Settings!$C$17,NOT(AD4=Settings!$C$16)),1,IF(AND(AE4=Settings!$C$18,AD4=Settings!$C$19),1,0))))</f>
        <v/>
      </c>
      <c r="AF1000" s="170"/>
      <c r="AG1000" s="169" t="str">
        <f>IF(AG4="","",IF(AND(AG4=Settings!$C$16,NOT(AF4=Settings!$C$16)),1,IF(AND(AG4=Settings!$C$17,NOT(AF4=Settings!$C$16)),1,IF(AND(AG4=Settings!$C$18,AF4=Settings!$C$19),1,0))))</f>
        <v/>
      </c>
      <c r="AH1000" s="170"/>
      <c r="AI1000" s="169" t="str">
        <f>IF(AI4="","",IF(AND(AI4=Settings!$C$16,NOT(AH4=Settings!$C$16)),1,IF(AND(AI4=Settings!$C$17,NOT(AH4=Settings!$C$16)),1,IF(AND(AI4=Settings!$C$18,AH4=Settings!$C$19),1,0))))</f>
        <v/>
      </c>
      <c r="AK1000" s="169" t="str">
        <f>IF(AK4="","",IF(AND(AK4=Settings!$C$16,NOT(AJ4=Settings!$C$16)),1,IF(AND(AK4=Settings!$C$17,NOT(AJ4=Settings!$C$16)),1,IF(AND(AK4=Settings!$C$18,AJ4=Settings!$C$19),1,0))))</f>
        <v/>
      </c>
      <c r="AM1000" s="169" t="str">
        <f>IF(AM4="","",IF(AND(AM4=Settings!$C$16,NOT(AL4=Settings!$C$16)),1,IF(AND(AM4=Settings!$C$17,NOT(AL4=Settings!$C$16)),1,IF(AND(AM4=Settings!$C$18,AL4=Settings!$C$19),1,0))))</f>
        <v/>
      </c>
      <c r="AP1000" s="169" t="str">
        <f>IF(AP4="","",IF(AND(AP4=Settings!$C$16,NOT(AO4=Settings!$C$16)),1,IF(AND(AP4=Settings!$C$17,NOT(AO4=Settings!$C$16)),1,IF(AND(AP4=Settings!$C$18,AO4=Settings!$C$19),1,0))))</f>
        <v/>
      </c>
      <c r="AQ1000" s="170"/>
      <c r="AR1000" s="169" t="str">
        <f>IF(AR4="","",IF(AND(AR4=Settings!$C$16,NOT(AQ4=Settings!$C$16)),1,IF(AND(AR4=Settings!$C$17,NOT(AQ4=Settings!$C$16)),1,IF(AND(AR4=Settings!$C$18,AQ4=Settings!$C$19),1,0))))</f>
        <v/>
      </c>
      <c r="AS1000" s="170"/>
      <c r="AT1000" s="169" t="str">
        <f>IF(AT4="","",IF(AND(AT4=Settings!$C$16,NOT(AS4=Settings!$C$16)),1,IF(AND(AT4=Settings!$C$17,NOT(AS4=Settings!$C$16)),1,IF(AND(AT4=Settings!$C$18,AS4=Settings!$C$19),1,0))))</f>
        <v/>
      </c>
      <c r="AU1000" s="170"/>
      <c r="AV1000" s="169" t="str">
        <f>IF(AV4="","",IF(AND(AV4=Settings!$C$16,NOT(AU4=Settings!$C$16)),1,IF(AND(AV4=Settings!$C$17,NOT(AU4=Settings!$C$16)),1,IF(AND(AV4=Settings!$C$18,AU4=Settings!$C$19),1,0))))</f>
        <v/>
      </c>
      <c r="AX1000" s="169" t="str">
        <f>IF(AX4="","",IF(AND(AX4=Settings!$C$16,NOT(AW4=Settings!$C$16)),1,IF(AND(AX4=Settings!$C$17,NOT(AW4=Settings!$C$16)),1,IF(AND(AX4=Settings!$C$18,AW4=Settings!$C$19),1,0))))</f>
        <v/>
      </c>
      <c r="AZ1000" s="169" t="str">
        <f>IF(AZ4="","",IF(AND(AZ4=Settings!$C$16,NOT(AY4=Settings!$C$16)),1,IF(AND(AZ4=Settings!$C$17,NOT(AY4=Settings!$C$16)),1,IF(AND(AZ4=Settings!$C$18,AY4=Settings!$C$19),1,0))))</f>
        <v/>
      </c>
      <c r="BC1000" s="169" t="str">
        <f>IF(BC4="","",IF(AND(BC4=Settings!$C$16,NOT(BB4=Settings!$C$16)),1,IF(AND(BC4=Settings!$C$17,NOT(BB4=Settings!$C$16)),1,IF(AND(BC4=Settings!$C$18,BB4=Settings!$C$19),1,0))))</f>
        <v/>
      </c>
      <c r="BD1000" s="170"/>
      <c r="BE1000" s="169" t="str">
        <f>IF(BE4="","",IF(AND(BE4=Settings!$C$16,NOT(BD4=Settings!$C$16)),1,IF(AND(BE4=Settings!$C$17,NOT(BD4=Settings!$C$16)),1,IF(AND(BE4=Settings!$C$18,BD4=Settings!$C$19),1,0))))</f>
        <v/>
      </c>
      <c r="BF1000" s="170"/>
      <c r="BG1000" s="169" t="str">
        <f>IF(BG4="","",IF(AND(BG4=Settings!$C$16,NOT(BF4=Settings!$C$16)),1,IF(AND(BG4=Settings!$C$17,NOT(BF4=Settings!$C$16)),1,IF(AND(BG4=Settings!$C$18,BF4=Settings!$C$19),1,0))))</f>
        <v/>
      </c>
      <c r="BH1000" s="170"/>
      <c r="BI1000" s="169" t="str">
        <f>IF(BI4="","",IF(AND(BI4=Settings!$C$16,NOT(BH4=Settings!$C$16)),1,IF(AND(BI4=Settings!$C$17,NOT(BH4=Settings!$C$16)),1,IF(AND(BI4=Settings!$C$18,BH4=Settings!$C$19),1,0))))</f>
        <v/>
      </c>
      <c r="BK1000" s="169" t="str">
        <f>IF(BK4="","",IF(AND(BK4=Settings!$C$16,NOT(BJ4=Settings!$C$16)),1,IF(AND(BK4=Settings!$C$17,NOT(BJ4=Settings!$C$16)),1,IF(AND(BK4=Settings!$C$18,BJ4=Settings!$C$19),1,0))))</f>
        <v/>
      </c>
      <c r="BM1000" s="169" t="str">
        <f>IF(BM4="","",IF(AND(BM4=Settings!$C$16,NOT(BL4=Settings!$C$16)),1,IF(AND(BM4=Settings!$C$17,NOT(BL4=Settings!$C$16)),1,IF(AND(BM4=Settings!$C$18,BL4=Settings!$C$19),1,0))))</f>
        <v/>
      </c>
      <c r="BP1000" s="169" t="str">
        <f>IF(BP4="","",IF(AND(BP4=Settings!$C$16,NOT(BO4=Settings!$C$16)),1,IF(AND(BP4=Settings!$C$17,NOT(BO4=Settings!$C$16)),1,IF(AND(BP4=Settings!$C$18,BO4=Settings!$C$19),1,0))))</f>
        <v/>
      </c>
      <c r="BQ1000" s="170"/>
      <c r="BR1000" s="169" t="str">
        <f>IF(BR4="","",IF(AND(BR4=Settings!$C$16,NOT(BQ4=Settings!$C$16)),1,IF(AND(BR4=Settings!$C$17,NOT(BQ4=Settings!$C$16)),1,IF(AND(BR4=Settings!$C$18,BQ4=Settings!$C$19),1,0))))</f>
        <v/>
      </c>
      <c r="BS1000" s="170"/>
      <c r="BT1000" s="169" t="str">
        <f>IF(BT4="","",IF(AND(BT4=Settings!$C$16,NOT(BS4=Settings!$C$16)),1,IF(AND(BT4=Settings!$C$17,NOT(BS4=Settings!$C$16)),1,IF(AND(BT4=Settings!$C$18,BS4=Settings!$C$19),1,0))))</f>
        <v/>
      </c>
      <c r="BU1000" s="170"/>
      <c r="BV1000" s="169" t="str">
        <f>IF(BV4="","",IF(AND(BV4=Settings!$C$16,NOT(BU4=Settings!$C$16)),1,IF(AND(BV4=Settings!$C$17,NOT(BU4=Settings!$C$16)),1,IF(AND(BV4=Settings!$C$18,BU4=Settings!$C$19),1,0))))</f>
        <v/>
      </c>
      <c r="BX1000" s="169" t="str">
        <f>IF(BX4="","",IF(AND(BX4=Settings!$C$16,NOT(BW4=Settings!$C$16)),1,IF(AND(BX4=Settings!$C$17,NOT(BW4=Settings!$C$16)),1,IF(AND(BX4=Settings!$C$18,BW4=Settings!$C$19),1,0))))</f>
        <v/>
      </c>
      <c r="BZ1000" s="169" t="str">
        <f>IF(BZ4="","",IF(AND(BZ4=Settings!$C$16,NOT(BY4=Settings!$C$16)),1,IF(AND(BZ4=Settings!$C$17,NOT(BY4=Settings!$C$16)),1,IF(AND(BZ4=Settings!$C$18,BY4=Settings!$C$19),1,0))))</f>
        <v/>
      </c>
      <c r="CB1000" s="175" t="str">
        <f>IFERROR(SUM(B1000:M1000)/COUNT(B1000:M1000),"")</f>
        <v/>
      </c>
      <c r="CC1000" s="175" t="str">
        <f>IFERROR(SUM(O1000:Z1000)/COUNT(O1000:Z1000),"")</f>
        <v/>
      </c>
      <c r="CD1000" s="175" t="str">
        <f>IFERROR(SUM(AB1000:AM1000)/COUNT(AB1000:AM1000),"")</f>
        <v/>
      </c>
      <c r="CE1000" s="175" t="str">
        <f>IFERROR(SUM(AO1000:AZ1000)/COUNT(AO1000:AZ1000),"")</f>
        <v/>
      </c>
      <c r="CF1000" s="175" t="str">
        <f>IFERROR(SUM(BB1000:BM1000)/COUNT(BB1000:BM1000),"")</f>
        <v/>
      </c>
      <c r="CG1000" s="175" t="str">
        <f>IFERROR(SUM(BO1000:BZ1000)/COUNT(BO1000:BZ1000),"")</f>
        <v/>
      </c>
      <c r="CH1000" s="175" t="str">
        <f>IFERROR(AVERAGE(CB1000:CG1000),"")</f>
        <v/>
      </c>
    </row>
    <row r="1001" spans="1:86" x14ac:dyDescent="0.25">
      <c r="A1001" s="39" t="str">
        <f t="shared" ref="A1001:A1064" si="0">A5</f>
        <v xml:space="preserve"> </v>
      </c>
      <c r="C1001" s="169" t="str">
        <f>IF(C5="","",IF(AND(C5=Settings!$C$16,NOT(B5=Settings!$C$16)),1,IF(AND(C5=Settings!$C$17,NOT(B5=Settings!$C$16)),1,IF(AND(C5=Settings!$C$18,B5=Settings!$C$19),1,0))))</f>
        <v/>
      </c>
      <c r="E1001" s="169" t="str">
        <f>IF(E5="","",IF(AND(E5=Settings!$C$16,NOT(D5=Settings!$C$16)),1,IF(AND(E5=Settings!$C$17,NOT(D5=Settings!$C$16)),1,IF(AND(E5=Settings!$C$18,D5=Settings!$C$19),1,0))))</f>
        <v/>
      </c>
      <c r="G1001" s="169" t="str">
        <f>IF(G5="","",IF(AND(G5=Settings!$C$16,NOT(F5=Settings!$C$16)),1,IF(AND(G5=Settings!$C$17,NOT(F5=Settings!$C$16)),1,IF(AND(G5=Settings!$C$18,F5=Settings!$C$19),1,0))))</f>
        <v/>
      </c>
      <c r="I1001" s="169" t="str">
        <f>IF(I5="","",IF(AND(I5=Settings!$C$16,NOT(H5=Settings!$C$16)),1,IF(AND(I5=Settings!$C$17,NOT(H5=Settings!$C$16)),1,IF(AND(I5=Settings!$C$18,H5=Settings!$C$19),1,0))))</f>
        <v/>
      </c>
      <c r="K1001" s="169" t="str">
        <f>IF(K5="","",IF(AND(K5=Settings!$C$16,NOT(J5=Settings!$C$16)),1,IF(AND(K5=Settings!$C$17,NOT(J5=Settings!$C$16)),1,IF(AND(K5=Settings!$C$18,J5=Settings!$C$19),1,0))))</f>
        <v/>
      </c>
      <c r="M1001" s="169" t="str">
        <f>IF(M5="","",IF(AND(M5=Settings!$C$16,NOT(L5=Settings!$C$16)),1,IF(AND(M5=Settings!$C$17,NOT(L5=Settings!$C$16)),1,IF(AND(M5=Settings!$C$18,L5=Settings!$C$19),1,0))))</f>
        <v/>
      </c>
      <c r="P1001" s="169" t="str">
        <f>IF(P5="","",IF(AND(P5=Settings!$C$16,NOT(O5=Settings!$C$16)),1,IF(AND(P5=Settings!$C$17,NOT(O5=Settings!$C$16)),1,IF(AND(P5=Settings!$C$18,O5=Settings!$C$19),1,0))))</f>
        <v/>
      </c>
      <c r="Q1001" s="170"/>
      <c r="R1001" s="169" t="str">
        <f>IF(R5="","",IF(AND(R5=Settings!$C$16,NOT(Q5=Settings!$C$16)),1,IF(AND(R5=Settings!$C$17,NOT(Q5=Settings!$C$16)),1,IF(AND(R5=Settings!$C$18,Q5=Settings!$C$19),1,0))))</f>
        <v/>
      </c>
      <c r="S1001" s="170"/>
      <c r="T1001" s="169" t="str">
        <f>IF(T5="","",IF(AND(T5=Settings!$C$16,NOT(S5=Settings!$C$16)),1,IF(AND(T5=Settings!$C$17,NOT(S5=Settings!$C$16)),1,IF(AND(T5=Settings!$C$18,S5=Settings!$C$19),1,0))))</f>
        <v/>
      </c>
      <c r="U1001" s="170"/>
      <c r="V1001" s="169" t="str">
        <f>IF(V5="","",IF(AND(V5=Settings!$C$16,NOT(U5=Settings!$C$16)),1,IF(AND(V5=Settings!$C$17,NOT(U5=Settings!$C$16)),1,IF(AND(V5=Settings!$C$18,U5=Settings!$C$19),1,0))))</f>
        <v/>
      </c>
      <c r="X1001" s="169" t="str">
        <f>IF(X5="","",IF(AND(X5=Settings!$C$16,NOT(W5=Settings!$C$16)),1,IF(AND(X5=Settings!$C$17,NOT(W5=Settings!$C$16)),1,IF(AND(X5=Settings!$C$18,W5=Settings!$C$19),1,0))))</f>
        <v/>
      </c>
      <c r="Z1001" s="169" t="str">
        <f>IF(Z5="","",IF(AND(Z5=Settings!$C$16,NOT(Y5=Settings!$C$16)),1,IF(AND(Z5=Settings!$C$17,NOT(Y5=Settings!$C$16)),1,IF(AND(Z5=Settings!$C$18,Y5=Settings!$C$19),1,0))))</f>
        <v/>
      </c>
      <c r="AC1001" s="169" t="str">
        <f>IF(AC5="","",IF(AND(AC5=Settings!$C$16,NOT(AB5=Settings!$C$16)),1,IF(AND(AC5=Settings!$C$17,NOT(AB5=Settings!$C$16)),1,IF(AND(AC5=Settings!$C$18,AB5=Settings!$C$19),1,0))))</f>
        <v/>
      </c>
      <c r="AD1001" s="170"/>
      <c r="AE1001" s="169" t="str">
        <f>IF(AE5="","",IF(AND(AE5=Settings!$C$16,NOT(AD5=Settings!$C$16)),1,IF(AND(AE5=Settings!$C$17,NOT(AD5=Settings!$C$16)),1,IF(AND(AE5=Settings!$C$18,AD5=Settings!$C$19),1,0))))</f>
        <v/>
      </c>
      <c r="AF1001" s="170"/>
      <c r="AG1001" s="169" t="str">
        <f>IF(AG5="","",IF(AND(AG5=Settings!$C$16,NOT(AF5=Settings!$C$16)),1,IF(AND(AG5=Settings!$C$17,NOT(AF5=Settings!$C$16)),1,IF(AND(AG5=Settings!$C$18,AF5=Settings!$C$19),1,0))))</f>
        <v/>
      </c>
      <c r="AH1001" s="170"/>
      <c r="AI1001" s="169" t="str">
        <f>IF(AI5="","",IF(AND(AI5=Settings!$C$16,NOT(AH5=Settings!$C$16)),1,IF(AND(AI5=Settings!$C$17,NOT(AH5=Settings!$C$16)),1,IF(AND(AI5=Settings!$C$18,AH5=Settings!$C$19),1,0))))</f>
        <v/>
      </c>
      <c r="AK1001" s="169" t="str">
        <f>IF(AK5="","",IF(AND(AK5=Settings!$C$16,NOT(AJ5=Settings!$C$16)),1,IF(AND(AK5=Settings!$C$17,NOT(AJ5=Settings!$C$16)),1,IF(AND(AK5=Settings!$C$18,AJ5=Settings!$C$19),1,0))))</f>
        <v/>
      </c>
      <c r="AM1001" s="169" t="str">
        <f>IF(AM5="","",IF(AND(AM5=Settings!$C$16,NOT(AL5=Settings!$C$16)),1,IF(AND(AM5=Settings!$C$17,NOT(AL5=Settings!$C$16)),1,IF(AND(AM5=Settings!$C$18,AL5=Settings!$C$19),1,0))))</f>
        <v/>
      </c>
      <c r="AP1001" s="169" t="str">
        <f>IF(AP5="","",IF(AND(AP5=Settings!$C$16,NOT(AO5=Settings!$C$16)),1,IF(AND(AP5=Settings!$C$17,NOT(AO5=Settings!$C$16)),1,IF(AND(AP5=Settings!$C$18,AO5=Settings!$C$19),1,0))))</f>
        <v/>
      </c>
      <c r="AQ1001" s="170"/>
      <c r="AR1001" s="169" t="str">
        <f>IF(AR5="","",IF(AND(AR5=Settings!$C$16,NOT(AQ5=Settings!$C$16)),1,IF(AND(AR5=Settings!$C$17,NOT(AQ5=Settings!$C$16)),1,IF(AND(AR5=Settings!$C$18,AQ5=Settings!$C$19),1,0))))</f>
        <v/>
      </c>
      <c r="AS1001" s="170"/>
      <c r="AT1001" s="169" t="str">
        <f>IF(AT5="","",IF(AND(AT5=Settings!$C$16,NOT(AS5=Settings!$C$16)),1,IF(AND(AT5=Settings!$C$17,NOT(AS5=Settings!$C$16)),1,IF(AND(AT5=Settings!$C$18,AS5=Settings!$C$19),1,0))))</f>
        <v/>
      </c>
      <c r="AU1001" s="170"/>
      <c r="AV1001" s="169" t="str">
        <f>IF(AV5="","",IF(AND(AV5=Settings!$C$16,NOT(AU5=Settings!$C$16)),1,IF(AND(AV5=Settings!$C$17,NOT(AU5=Settings!$C$16)),1,IF(AND(AV5=Settings!$C$18,AU5=Settings!$C$19),1,0))))</f>
        <v/>
      </c>
      <c r="AX1001" s="169" t="str">
        <f>IF(AX5="","",IF(AND(AX5=Settings!$C$16,NOT(AW5=Settings!$C$16)),1,IF(AND(AX5=Settings!$C$17,NOT(AW5=Settings!$C$16)),1,IF(AND(AX5=Settings!$C$18,AW5=Settings!$C$19),1,0))))</f>
        <v/>
      </c>
      <c r="AZ1001" s="169" t="str">
        <f>IF(AZ5="","",IF(AND(AZ5=Settings!$C$16,NOT(AY5=Settings!$C$16)),1,IF(AND(AZ5=Settings!$C$17,NOT(AY5=Settings!$C$16)),1,IF(AND(AZ5=Settings!$C$18,AY5=Settings!$C$19),1,0))))</f>
        <v/>
      </c>
      <c r="BC1001" s="169" t="str">
        <f>IF(BC5="","",IF(AND(BC5=Settings!$C$16,NOT(BB5=Settings!$C$16)),1,IF(AND(BC5=Settings!$C$17,NOT(BB5=Settings!$C$16)),1,IF(AND(BC5=Settings!$C$18,BB5=Settings!$C$19),1,0))))</f>
        <v/>
      </c>
      <c r="BD1001" s="170"/>
      <c r="BE1001" s="169" t="str">
        <f>IF(BE5="","",IF(AND(BE5=Settings!$C$16,NOT(BD5=Settings!$C$16)),1,IF(AND(BE5=Settings!$C$17,NOT(BD5=Settings!$C$16)),1,IF(AND(BE5=Settings!$C$18,BD5=Settings!$C$19),1,0))))</f>
        <v/>
      </c>
      <c r="BF1001" s="170"/>
      <c r="BG1001" s="169" t="str">
        <f>IF(BG5="","",IF(AND(BG5=Settings!$C$16,NOT(BF5=Settings!$C$16)),1,IF(AND(BG5=Settings!$C$17,NOT(BF5=Settings!$C$16)),1,IF(AND(BG5=Settings!$C$18,BF5=Settings!$C$19),1,0))))</f>
        <v/>
      </c>
      <c r="BH1001" s="170"/>
      <c r="BI1001" s="169" t="str">
        <f>IF(BI5="","",IF(AND(BI5=Settings!$C$16,NOT(BH5=Settings!$C$16)),1,IF(AND(BI5=Settings!$C$17,NOT(BH5=Settings!$C$16)),1,IF(AND(BI5=Settings!$C$18,BH5=Settings!$C$19),1,0))))</f>
        <v/>
      </c>
      <c r="BK1001" s="169" t="str">
        <f>IF(BK5="","",IF(AND(BK5=Settings!$C$16,NOT(BJ5=Settings!$C$16)),1,IF(AND(BK5=Settings!$C$17,NOT(BJ5=Settings!$C$16)),1,IF(AND(BK5=Settings!$C$18,BJ5=Settings!$C$19),1,0))))</f>
        <v/>
      </c>
      <c r="BM1001" s="169" t="str">
        <f>IF(BM5="","",IF(AND(BM5=Settings!$C$16,NOT(BL5=Settings!$C$16)),1,IF(AND(BM5=Settings!$C$17,NOT(BL5=Settings!$C$16)),1,IF(AND(BM5=Settings!$C$18,BL5=Settings!$C$19),1,0))))</f>
        <v/>
      </c>
      <c r="BP1001" s="169" t="str">
        <f>IF(BP5="","",IF(AND(BP5=Settings!$C$16,NOT(BO5=Settings!$C$16)),1,IF(AND(BP5=Settings!$C$17,NOT(BO5=Settings!$C$16)),1,IF(AND(BP5=Settings!$C$18,BO5=Settings!$C$19),1,0))))</f>
        <v/>
      </c>
      <c r="BQ1001" s="170"/>
      <c r="BR1001" s="169" t="str">
        <f>IF(BR5="","",IF(AND(BR5=Settings!$C$16,NOT(BQ5=Settings!$C$16)),1,IF(AND(BR5=Settings!$C$17,NOT(BQ5=Settings!$C$16)),1,IF(AND(BR5=Settings!$C$18,BQ5=Settings!$C$19),1,0))))</f>
        <v/>
      </c>
      <c r="BS1001" s="170"/>
      <c r="BT1001" s="169" t="str">
        <f>IF(BT5="","",IF(AND(BT5=Settings!$C$16,NOT(BS5=Settings!$C$16)),1,IF(AND(BT5=Settings!$C$17,NOT(BS5=Settings!$C$16)),1,IF(AND(BT5=Settings!$C$18,BS5=Settings!$C$19),1,0))))</f>
        <v/>
      </c>
      <c r="BU1001" s="170"/>
      <c r="BV1001" s="169" t="str">
        <f>IF(BV5="","",IF(AND(BV5=Settings!$C$16,NOT(BU5=Settings!$C$16)),1,IF(AND(BV5=Settings!$C$17,NOT(BU5=Settings!$C$16)),1,IF(AND(BV5=Settings!$C$18,BU5=Settings!$C$19),1,0))))</f>
        <v/>
      </c>
      <c r="BX1001" s="169" t="str">
        <f>IF(BX5="","",IF(AND(BX5=Settings!$C$16,NOT(BW5=Settings!$C$16)),1,IF(AND(BX5=Settings!$C$17,NOT(BW5=Settings!$C$16)),1,IF(AND(BX5=Settings!$C$18,BW5=Settings!$C$19),1,0))))</f>
        <v/>
      </c>
      <c r="BZ1001" s="169" t="str">
        <f>IF(BZ5="","",IF(AND(BZ5=Settings!$C$16,NOT(BY5=Settings!$C$16)),1,IF(AND(BZ5=Settings!$C$17,NOT(BY5=Settings!$C$16)),1,IF(AND(BZ5=Settings!$C$18,BY5=Settings!$C$19),1,0))))</f>
        <v/>
      </c>
      <c r="CB1001" s="175" t="str">
        <f t="shared" ref="CB1001:CB1064" si="1">IFERROR(SUM(B1001:M1001)/COUNT(B1001:M1001),"")</f>
        <v/>
      </c>
      <c r="CC1001" s="175" t="str">
        <f t="shared" ref="CC1001:CC1064" si="2">IFERROR(SUM(O1001:Z1001)/COUNT(O1001:Z1001),"")</f>
        <v/>
      </c>
      <c r="CD1001" s="175" t="str">
        <f t="shared" ref="CD1001:CD1064" si="3">IFERROR(SUM(AB1001:AM1001)/COUNT(AB1001:AM1001),"")</f>
        <v/>
      </c>
      <c r="CE1001" s="175" t="str">
        <f t="shared" ref="CE1001:CE1064" si="4">IFERROR(SUM(AO1001:AZ1001)/COUNT(AO1001:AZ1001),"")</f>
        <v/>
      </c>
      <c r="CF1001" s="175" t="str">
        <f t="shared" ref="CF1001:CF1064" si="5">IFERROR(SUM(BB1001:BM1001)/COUNT(BB1001:BM1001),"")</f>
        <v/>
      </c>
      <c r="CG1001" s="175" t="str">
        <f t="shared" ref="CG1001:CG1064" si="6">IFERROR(SUM(BO1001:BZ1001)/COUNT(BO1001:BZ1001),"")</f>
        <v/>
      </c>
      <c r="CH1001" s="175" t="str">
        <f t="shared" ref="CH1001:CH1064" si="7">IFERROR(AVERAGE(CB1001:CG1001),"")</f>
        <v/>
      </c>
    </row>
    <row r="1002" spans="1:86" x14ac:dyDescent="0.25">
      <c r="A1002" s="39" t="str">
        <f t="shared" si="0"/>
        <v xml:space="preserve"> </v>
      </c>
      <c r="C1002" s="169" t="str">
        <f>IF(C6="","",IF(C6=Settings!$C$16,1,IF(AND(C6=Settings!$C$17,NOT(B6=Settings!$C$16)),1,IF(AND(C6=Settings!$C$18,B6=Settings!$C$19),1,0))))</f>
        <v/>
      </c>
      <c r="E1002" s="169" t="str">
        <f>IF(E6="","",IF(E6=Settings!$C$16,1,IF(AND(E6=Settings!$C$17,NOT(D6=Settings!$C$16)),1,IF(AND(E6=Settings!$C$18,D6=Settings!$C$19),1,0))))</f>
        <v/>
      </c>
      <c r="G1002" s="169" t="str">
        <f>IF(G6="","",IF(G6=Settings!$C$16,1,IF(AND(G6=Settings!$C$17,NOT(F6=Settings!$C$16)),1,IF(AND(G6=Settings!$C$18,F6=Settings!$C$19),1,0))))</f>
        <v/>
      </c>
      <c r="I1002" s="169" t="str">
        <f>IF(I6="","",IF(I6=Settings!$C$16,1,IF(AND(I6=Settings!$C$17,NOT(H6=Settings!$C$16)),1,IF(AND(I6=Settings!$C$18,H6=Settings!$C$19),1,0))))</f>
        <v/>
      </c>
      <c r="K1002" s="169" t="str">
        <f>IF(K6="","",IF(K6=Settings!$C$16,1,IF(AND(K6=Settings!$C$17,NOT(J6=Settings!$C$16)),1,IF(AND(K6=Settings!$C$18,J6=Settings!$C$19),1,0))))</f>
        <v/>
      </c>
      <c r="M1002" s="169" t="str">
        <f>IF(M6="","",IF(M6=Settings!$C$16,1,IF(AND(M6=Settings!$C$17,NOT(L6=Settings!$C$16)),1,IF(AND(M6=Settings!$C$18,L6=Settings!$C$19),1,0))))</f>
        <v/>
      </c>
      <c r="P1002" s="169" t="str">
        <f>IF(P6="","",IF(P6=Settings!$C$16,1,IF(AND(P6=Settings!$C$17,NOT(O6=Settings!$C$16)),1,IF(AND(P6=Settings!$C$18,O6=Settings!$C$19),1,0))))</f>
        <v/>
      </c>
      <c r="Q1002" s="170"/>
      <c r="R1002" s="169" t="str">
        <f>IF(R6="","",IF(R6=Settings!$C$16,1,IF(AND(R6=Settings!$C$17,NOT(Q6=Settings!$C$16)),1,IF(AND(R6=Settings!$C$18,Q6=Settings!$C$19),1,0))))</f>
        <v/>
      </c>
      <c r="S1002" s="170"/>
      <c r="T1002" s="169" t="str">
        <f>IF(T6="","",IF(T6=Settings!$C$16,1,IF(AND(T6=Settings!$C$17,NOT(S6=Settings!$C$16)),1,IF(AND(T6=Settings!$C$18,S6=Settings!$C$19),1,0))))</f>
        <v/>
      </c>
      <c r="U1002" s="170"/>
      <c r="V1002" s="169" t="str">
        <f>IF(V6="","",IF(V6=Settings!$C$16,1,IF(AND(V6=Settings!$C$17,NOT(U6=Settings!$C$16)),1,IF(AND(V6=Settings!$C$18,U6=Settings!$C$19),1,0))))</f>
        <v/>
      </c>
      <c r="X1002" s="169" t="str">
        <f>IF(X6="","",IF(X6=Settings!$C$16,1,IF(AND(X6=Settings!$C$17,NOT(W6=Settings!$C$16)),1,IF(AND(X6=Settings!$C$18,W6=Settings!$C$19),1,0))))</f>
        <v/>
      </c>
      <c r="Z1002" s="169" t="str">
        <f>IF(Z6="","",IF(Z6=Settings!$C$16,1,IF(AND(Z6=Settings!$C$17,NOT(Y6=Settings!$C$16)),1,IF(AND(Z6=Settings!$C$18,Y6=Settings!$C$19),1,0))))</f>
        <v/>
      </c>
      <c r="AC1002" s="169" t="str">
        <f>IF(AC6="","",IF(AC6=Settings!$C$16,1,IF(AND(AC6=Settings!$C$17,NOT(AB6=Settings!$C$16)),1,IF(AND(AC6=Settings!$C$18,AB6=Settings!$C$19),1,0))))</f>
        <v/>
      </c>
      <c r="AD1002" s="170"/>
      <c r="AE1002" s="169" t="str">
        <f>IF(AE6="","",IF(AE6=Settings!$C$16,1,IF(AND(AE6=Settings!$C$17,NOT(AD6=Settings!$C$16)),1,IF(AND(AE6=Settings!$C$18,AD6=Settings!$C$19),1,0))))</f>
        <v/>
      </c>
      <c r="AF1002" s="170"/>
      <c r="AG1002" s="169" t="str">
        <f>IF(AG6="","",IF(AG6=Settings!$C$16,1,IF(AND(AG6=Settings!$C$17,NOT(AF6=Settings!$C$16)),1,IF(AND(AG6=Settings!$C$18,AF6=Settings!$C$19),1,0))))</f>
        <v/>
      </c>
      <c r="AH1002" s="170"/>
      <c r="AI1002" s="169" t="str">
        <f>IF(AI6="","",IF(AI6=Settings!$C$16,1,IF(AND(AI6=Settings!$C$17,NOT(AH6=Settings!$C$16)),1,IF(AND(AI6=Settings!$C$18,AH6=Settings!$C$19),1,0))))</f>
        <v/>
      </c>
      <c r="AK1002" s="169" t="str">
        <f>IF(AK6="","",IF(AK6=Settings!$C$16,1,IF(AND(AK6=Settings!$C$17,NOT(AJ6=Settings!$C$16)),1,IF(AND(AK6=Settings!$C$18,AJ6=Settings!$C$19),1,0))))</f>
        <v/>
      </c>
      <c r="AM1002" s="169" t="str">
        <f>IF(AM6="","",IF(AM6=Settings!$C$16,1,IF(AND(AM6=Settings!$C$17,NOT(AL6=Settings!$C$16)),1,IF(AND(AM6=Settings!$C$18,AL6=Settings!$C$19),1,0))))</f>
        <v/>
      </c>
      <c r="AP1002" s="169" t="str">
        <f>IF(AP6="","",IF(AP6=Settings!$C$16,1,IF(AND(AP6=Settings!$C$17,NOT(AO6=Settings!$C$16)),1,IF(AND(AP6=Settings!$C$18,AO6=Settings!$C$19),1,0))))</f>
        <v/>
      </c>
      <c r="AQ1002" s="170"/>
      <c r="AR1002" s="169" t="str">
        <f>IF(AR6="","",IF(AR6=Settings!$C$16,1,IF(AND(AR6=Settings!$C$17,NOT(AQ6=Settings!$C$16)),1,IF(AND(AR6=Settings!$C$18,AQ6=Settings!$C$19),1,0))))</f>
        <v/>
      </c>
      <c r="AS1002" s="170"/>
      <c r="AT1002" s="169" t="str">
        <f>IF(AT6="","",IF(AT6=Settings!$C$16,1,IF(AND(AT6=Settings!$C$17,NOT(AS6=Settings!$C$16)),1,IF(AND(AT6=Settings!$C$18,AS6=Settings!$C$19),1,0))))</f>
        <v/>
      </c>
      <c r="AU1002" s="170"/>
      <c r="AV1002" s="169" t="str">
        <f>IF(AV6="","",IF(AV6=Settings!$C$16,1,IF(AND(AV6=Settings!$C$17,NOT(AU6=Settings!$C$16)),1,IF(AND(AV6=Settings!$C$18,AU6=Settings!$C$19),1,0))))</f>
        <v/>
      </c>
      <c r="AX1002" s="169" t="str">
        <f>IF(AX6="","",IF(AX6=Settings!$C$16,1,IF(AND(AX6=Settings!$C$17,NOT(AW6=Settings!$C$16)),1,IF(AND(AX6=Settings!$C$18,AW6=Settings!$C$19),1,0))))</f>
        <v/>
      </c>
      <c r="AZ1002" s="169" t="str">
        <f>IF(AZ6="","",IF(AZ6=Settings!$C$16,1,IF(AND(AZ6=Settings!$C$17,NOT(AY6=Settings!$C$16)),1,IF(AND(AZ6=Settings!$C$18,AY6=Settings!$C$19),1,0))))</f>
        <v/>
      </c>
      <c r="BC1002" s="169" t="str">
        <f>IF(BC6="","",IF(BC6=Settings!$C$16,1,IF(AND(BC6=Settings!$C$17,NOT(BB6=Settings!$C$16)),1,IF(AND(BC6=Settings!$C$18,BB6=Settings!$C$19),1,0))))</f>
        <v/>
      </c>
      <c r="BD1002" s="170"/>
      <c r="BE1002" s="169" t="str">
        <f>IF(BE6="","",IF(BE6=Settings!$C$16,1,IF(AND(BE6=Settings!$C$17,NOT(BD6=Settings!$C$16)),1,IF(AND(BE6=Settings!$C$18,BD6=Settings!$C$19),1,0))))</f>
        <v/>
      </c>
      <c r="BF1002" s="170"/>
      <c r="BG1002" s="169" t="str">
        <f>IF(BG6="","",IF(BG6=Settings!$C$16,1,IF(AND(BG6=Settings!$C$17,NOT(BF6=Settings!$C$16)),1,IF(AND(BG6=Settings!$C$18,BF6=Settings!$C$19),1,0))))</f>
        <v/>
      </c>
      <c r="BH1002" s="170"/>
      <c r="BI1002" s="169" t="str">
        <f>IF(BI6="","",IF(BI6=Settings!$C$16,1,IF(AND(BI6=Settings!$C$17,NOT(BH6=Settings!$C$16)),1,IF(AND(BI6=Settings!$C$18,BH6=Settings!$C$19),1,0))))</f>
        <v/>
      </c>
      <c r="BK1002" s="169" t="str">
        <f>IF(BK6="","",IF(BK6=Settings!$C$16,1,IF(AND(BK6=Settings!$C$17,NOT(BJ6=Settings!$C$16)),1,IF(AND(BK6=Settings!$C$18,BJ6=Settings!$C$19),1,0))))</f>
        <v/>
      </c>
      <c r="BM1002" s="169" t="str">
        <f>IF(BM6="","",IF(BM6=Settings!$C$16,1,IF(AND(BM6=Settings!$C$17,NOT(BL6=Settings!$C$16)),1,IF(AND(BM6=Settings!$C$18,BL6=Settings!$C$19),1,0))))</f>
        <v/>
      </c>
      <c r="BP1002" s="169" t="str">
        <f>IF(BP6="","",IF(BP6=Settings!$C$16,1,IF(AND(BP6=Settings!$C$17,NOT(BO6=Settings!$C$16)),1,IF(AND(BP6=Settings!$C$18,BO6=Settings!$C$19),1,0))))</f>
        <v/>
      </c>
      <c r="BQ1002" s="170"/>
      <c r="BR1002" s="169" t="str">
        <f>IF(BR6="","",IF(BR6=Settings!$C$16,1,IF(AND(BR6=Settings!$C$17,NOT(BQ6=Settings!$C$16)),1,IF(AND(BR6=Settings!$C$18,BQ6=Settings!$C$19),1,0))))</f>
        <v/>
      </c>
      <c r="BS1002" s="170"/>
      <c r="BT1002" s="169" t="str">
        <f>IF(BT6="","",IF(BT6=Settings!$C$16,1,IF(AND(BT6=Settings!$C$17,NOT(BS6=Settings!$C$16)),1,IF(AND(BT6=Settings!$C$18,BS6=Settings!$C$19),1,0))))</f>
        <v/>
      </c>
      <c r="BU1002" s="170"/>
      <c r="BV1002" s="169" t="str">
        <f>IF(BV6="","",IF(BV6=Settings!$C$16,1,IF(AND(BV6=Settings!$C$17,NOT(BU6=Settings!$C$16)),1,IF(AND(BV6=Settings!$C$18,BU6=Settings!$C$19),1,0))))</f>
        <v/>
      </c>
      <c r="BX1002" s="169" t="str">
        <f>IF(BX6="","",IF(BX6=Settings!$C$16,1,IF(AND(BX6=Settings!$C$17,NOT(BW6=Settings!$C$16)),1,IF(AND(BX6=Settings!$C$18,BW6=Settings!$C$19),1,0))))</f>
        <v/>
      </c>
      <c r="BZ1002" s="169" t="str">
        <f>IF(BZ6="","",IF(BZ6=Settings!$C$16,1,IF(AND(BZ6=Settings!$C$17,NOT(BY6=Settings!$C$16)),1,IF(AND(BZ6=Settings!$C$18,BY6=Settings!$C$19),1,0))))</f>
        <v/>
      </c>
      <c r="CB1002" s="175" t="str">
        <f t="shared" si="1"/>
        <v/>
      </c>
      <c r="CC1002" s="175" t="str">
        <f t="shared" si="2"/>
        <v/>
      </c>
      <c r="CD1002" s="175" t="str">
        <f t="shared" si="3"/>
        <v/>
      </c>
      <c r="CE1002" s="175" t="str">
        <f t="shared" si="4"/>
        <v/>
      </c>
      <c r="CF1002" s="175" t="str">
        <f t="shared" si="5"/>
        <v/>
      </c>
      <c r="CG1002" s="175" t="str">
        <f t="shared" si="6"/>
        <v/>
      </c>
      <c r="CH1002" s="175" t="str">
        <f t="shared" si="7"/>
        <v/>
      </c>
    </row>
    <row r="1003" spans="1:86" x14ac:dyDescent="0.25">
      <c r="A1003" s="39" t="str">
        <f t="shared" si="0"/>
        <v xml:space="preserve"> </v>
      </c>
      <c r="C1003" s="169" t="str">
        <f>IF(C7="","",IF(C7=Settings!$C$16,1,IF(AND(C7=Settings!$C$17,NOT(B7=Settings!$C$16)),1,IF(AND(C7=Settings!$C$18,B7=Settings!$C$19),1,0))))</f>
        <v/>
      </c>
      <c r="E1003" s="169" t="str">
        <f>IF(E7="","",IF(E7=Settings!$C$16,1,IF(AND(E7=Settings!$C$17,NOT(D7=Settings!$C$16)),1,IF(AND(E7=Settings!$C$18,D7=Settings!$C$19),1,0))))</f>
        <v/>
      </c>
      <c r="G1003" s="169" t="str">
        <f>IF(G7="","",IF(G7=Settings!$C$16,1,IF(AND(G7=Settings!$C$17,NOT(F7=Settings!$C$16)),1,IF(AND(G7=Settings!$C$18,F7=Settings!$C$19),1,0))))</f>
        <v/>
      </c>
      <c r="I1003" s="169" t="str">
        <f>IF(I7="","",IF(I7=Settings!$C$16,1,IF(AND(I7=Settings!$C$17,NOT(H7=Settings!$C$16)),1,IF(AND(I7=Settings!$C$18,H7=Settings!$C$19),1,0))))</f>
        <v/>
      </c>
      <c r="K1003" s="169" t="str">
        <f>IF(K7="","",IF(K7=Settings!$C$16,1,IF(AND(K7=Settings!$C$17,NOT(J7=Settings!$C$16)),1,IF(AND(K7=Settings!$C$18,J7=Settings!$C$19),1,0))))</f>
        <v/>
      </c>
      <c r="M1003" s="169" t="str">
        <f>IF(M7="","",IF(M7=Settings!$C$16,1,IF(AND(M7=Settings!$C$17,NOT(L7=Settings!$C$16)),1,IF(AND(M7=Settings!$C$18,L7=Settings!$C$19),1,0))))</f>
        <v/>
      </c>
      <c r="P1003" s="169" t="str">
        <f>IF(P7="","",IF(P7=Settings!$C$16,1,IF(AND(P7=Settings!$C$17,NOT(O7=Settings!$C$16)),1,IF(AND(P7=Settings!$C$18,O7=Settings!$C$19),1,0))))</f>
        <v/>
      </c>
      <c r="Q1003" s="170"/>
      <c r="R1003" s="169" t="str">
        <f>IF(R7="","",IF(R7=Settings!$C$16,1,IF(AND(R7=Settings!$C$17,NOT(Q7=Settings!$C$16)),1,IF(AND(R7=Settings!$C$18,Q7=Settings!$C$19),1,0))))</f>
        <v/>
      </c>
      <c r="S1003" s="170"/>
      <c r="T1003" s="169" t="str">
        <f>IF(T7="","",IF(T7=Settings!$C$16,1,IF(AND(T7=Settings!$C$17,NOT(S7=Settings!$C$16)),1,IF(AND(T7=Settings!$C$18,S7=Settings!$C$19),1,0))))</f>
        <v/>
      </c>
      <c r="U1003" s="170"/>
      <c r="V1003" s="169" t="str">
        <f>IF(V7="","",IF(V7=Settings!$C$16,1,IF(AND(V7=Settings!$C$17,NOT(U7=Settings!$C$16)),1,IF(AND(V7=Settings!$C$18,U7=Settings!$C$19),1,0))))</f>
        <v/>
      </c>
      <c r="X1003" s="169" t="str">
        <f>IF(X7="","",IF(X7=Settings!$C$16,1,IF(AND(X7=Settings!$C$17,NOT(W7=Settings!$C$16)),1,IF(AND(X7=Settings!$C$18,W7=Settings!$C$19),1,0))))</f>
        <v/>
      </c>
      <c r="Z1003" s="169" t="str">
        <f>IF(Z7="","",IF(Z7=Settings!$C$16,1,IF(AND(Z7=Settings!$C$17,NOT(Y7=Settings!$C$16)),1,IF(AND(Z7=Settings!$C$18,Y7=Settings!$C$19),1,0))))</f>
        <v/>
      </c>
      <c r="AC1003" s="169" t="str">
        <f>IF(AC7="","",IF(AC7=Settings!$C$16,1,IF(AND(AC7=Settings!$C$17,NOT(AB7=Settings!$C$16)),1,IF(AND(AC7=Settings!$C$18,AB7=Settings!$C$19),1,0))))</f>
        <v/>
      </c>
      <c r="AD1003" s="170"/>
      <c r="AE1003" s="169" t="str">
        <f>IF(AE7="","",IF(AE7=Settings!$C$16,1,IF(AND(AE7=Settings!$C$17,NOT(AD7=Settings!$C$16)),1,IF(AND(AE7=Settings!$C$18,AD7=Settings!$C$19),1,0))))</f>
        <v/>
      </c>
      <c r="AF1003" s="170"/>
      <c r="AG1003" s="169" t="str">
        <f>IF(AG7="","",IF(AG7=Settings!$C$16,1,IF(AND(AG7=Settings!$C$17,NOT(AF7=Settings!$C$16)),1,IF(AND(AG7=Settings!$C$18,AF7=Settings!$C$19),1,0))))</f>
        <v/>
      </c>
      <c r="AH1003" s="170"/>
      <c r="AI1003" s="169" t="str">
        <f>IF(AI7="","",IF(AI7=Settings!$C$16,1,IF(AND(AI7=Settings!$C$17,NOT(AH7=Settings!$C$16)),1,IF(AND(AI7=Settings!$C$18,AH7=Settings!$C$19),1,0))))</f>
        <v/>
      </c>
      <c r="AK1003" s="169" t="str">
        <f>IF(AK7="","",IF(AK7=Settings!$C$16,1,IF(AND(AK7=Settings!$C$17,NOT(AJ7=Settings!$C$16)),1,IF(AND(AK7=Settings!$C$18,AJ7=Settings!$C$19),1,0))))</f>
        <v/>
      </c>
      <c r="AM1003" s="169" t="str">
        <f>IF(AM7="","",IF(AM7=Settings!$C$16,1,IF(AND(AM7=Settings!$C$17,NOT(AL7=Settings!$C$16)),1,IF(AND(AM7=Settings!$C$18,AL7=Settings!$C$19),1,0))))</f>
        <v/>
      </c>
      <c r="AP1003" s="169" t="str">
        <f>IF(AP7="","",IF(AP7=Settings!$C$16,1,IF(AND(AP7=Settings!$C$17,NOT(AO7=Settings!$C$16)),1,IF(AND(AP7=Settings!$C$18,AO7=Settings!$C$19),1,0))))</f>
        <v/>
      </c>
      <c r="AQ1003" s="170"/>
      <c r="AR1003" s="169" t="str">
        <f>IF(AR7="","",IF(AR7=Settings!$C$16,1,IF(AND(AR7=Settings!$C$17,NOT(AQ7=Settings!$C$16)),1,IF(AND(AR7=Settings!$C$18,AQ7=Settings!$C$19),1,0))))</f>
        <v/>
      </c>
      <c r="AS1003" s="170"/>
      <c r="AT1003" s="169" t="str">
        <f>IF(AT7="","",IF(AT7=Settings!$C$16,1,IF(AND(AT7=Settings!$C$17,NOT(AS7=Settings!$C$16)),1,IF(AND(AT7=Settings!$C$18,AS7=Settings!$C$19),1,0))))</f>
        <v/>
      </c>
      <c r="AU1003" s="170"/>
      <c r="AV1003" s="169" t="str">
        <f>IF(AV7="","",IF(AV7=Settings!$C$16,1,IF(AND(AV7=Settings!$C$17,NOT(AU7=Settings!$C$16)),1,IF(AND(AV7=Settings!$C$18,AU7=Settings!$C$19),1,0))))</f>
        <v/>
      </c>
      <c r="AX1003" s="169" t="str">
        <f>IF(AX7="","",IF(AX7=Settings!$C$16,1,IF(AND(AX7=Settings!$C$17,NOT(AW7=Settings!$C$16)),1,IF(AND(AX7=Settings!$C$18,AW7=Settings!$C$19),1,0))))</f>
        <v/>
      </c>
      <c r="AZ1003" s="169" t="str">
        <f>IF(AZ7="","",IF(AZ7=Settings!$C$16,1,IF(AND(AZ7=Settings!$C$17,NOT(AY7=Settings!$C$16)),1,IF(AND(AZ7=Settings!$C$18,AY7=Settings!$C$19),1,0))))</f>
        <v/>
      </c>
      <c r="BC1003" s="169" t="str">
        <f>IF(BC7="","",IF(BC7=Settings!$C$16,1,IF(AND(BC7=Settings!$C$17,NOT(BB7=Settings!$C$16)),1,IF(AND(BC7=Settings!$C$18,BB7=Settings!$C$19),1,0))))</f>
        <v/>
      </c>
      <c r="BD1003" s="170"/>
      <c r="BE1003" s="169" t="str">
        <f>IF(BE7="","",IF(BE7=Settings!$C$16,1,IF(AND(BE7=Settings!$C$17,NOT(BD7=Settings!$C$16)),1,IF(AND(BE7=Settings!$C$18,BD7=Settings!$C$19),1,0))))</f>
        <v/>
      </c>
      <c r="BF1003" s="170"/>
      <c r="BG1003" s="169" t="str">
        <f>IF(BG7="","",IF(BG7=Settings!$C$16,1,IF(AND(BG7=Settings!$C$17,NOT(BF7=Settings!$C$16)),1,IF(AND(BG7=Settings!$C$18,BF7=Settings!$C$19),1,0))))</f>
        <v/>
      </c>
      <c r="BH1003" s="170"/>
      <c r="BI1003" s="169" t="str">
        <f>IF(BI7="","",IF(BI7=Settings!$C$16,1,IF(AND(BI7=Settings!$C$17,NOT(BH7=Settings!$C$16)),1,IF(AND(BI7=Settings!$C$18,BH7=Settings!$C$19),1,0))))</f>
        <v/>
      </c>
      <c r="BK1003" s="169" t="str">
        <f>IF(BK7="","",IF(BK7=Settings!$C$16,1,IF(AND(BK7=Settings!$C$17,NOT(BJ7=Settings!$C$16)),1,IF(AND(BK7=Settings!$C$18,BJ7=Settings!$C$19),1,0))))</f>
        <v/>
      </c>
      <c r="BM1003" s="169" t="str">
        <f>IF(BM7="","",IF(BM7=Settings!$C$16,1,IF(AND(BM7=Settings!$C$17,NOT(BL7=Settings!$C$16)),1,IF(AND(BM7=Settings!$C$18,BL7=Settings!$C$19),1,0))))</f>
        <v/>
      </c>
      <c r="BP1003" s="169" t="str">
        <f>IF(BP7="","",IF(BP7=Settings!$C$16,1,IF(AND(BP7=Settings!$C$17,NOT(BO7=Settings!$C$16)),1,IF(AND(BP7=Settings!$C$18,BO7=Settings!$C$19),1,0))))</f>
        <v/>
      </c>
      <c r="BQ1003" s="170"/>
      <c r="BR1003" s="169" t="str">
        <f>IF(BR7="","",IF(BR7=Settings!$C$16,1,IF(AND(BR7=Settings!$C$17,NOT(BQ7=Settings!$C$16)),1,IF(AND(BR7=Settings!$C$18,BQ7=Settings!$C$19),1,0))))</f>
        <v/>
      </c>
      <c r="BS1003" s="170"/>
      <c r="BT1003" s="169" t="str">
        <f>IF(BT7="","",IF(BT7=Settings!$C$16,1,IF(AND(BT7=Settings!$C$17,NOT(BS7=Settings!$C$16)),1,IF(AND(BT7=Settings!$C$18,BS7=Settings!$C$19),1,0))))</f>
        <v/>
      </c>
      <c r="BU1003" s="170"/>
      <c r="BV1003" s="169" t="str">
        <f>IF(BV7="","",IF(BV7=Settings!$C$16,1,IF(AND(BV7=Settings!$C$17,NOT(BU7=Settings!$C$16)),1,IF(AND(BV7=Settings!$C$18,BU7=Settings!$C$19),1,0))))</f>
        <v/>
      </c>
      <c r="BX1003" s="169" t="str">
        <f>IF(BX7="","",IF(BX7=Settings!$C$16,1,IF(AND(BX7=Settings!$C$17,NOT(BW7=Settings!$C$16)),1,IF(AND(BX7=Settings!$C$18,BW7=Settings!$C$19),1,0))))</f>
        <v/>
      </c>
      <c r="BZ1003" s="169" t="str">
        <f>IF(BZ7="","",IF(BZ7=Settings!$C$16,1,IF(AND(BZ7=Settings!$C$17,NOT(BY7=Settings!$C$16)),1,IF(AND(BZ7=Settings!$C$18,BY7=Settings!$C$19),1,0))))</f>
        <v/>
      </c>
      <c r="CB1003" s="175" t="str">
        <f t="shared" si="1"/>
        <v/>
      </c>
      <c r="CC1003" s="175" t="str">
        <f t="shared" si="2"/>
        <v/>
      </c>
      <c r="CD1003" s="175" t="str">
        <f t="shared" si="3"/>
        <v/>
      </c>
      <c r="CE1003" s="175" t="str">
        <f t="shared" si="4"/>
        <v/>
      </c>
      <c r="CF1003" s="175" t="str">
        <f t="shared" si="5"/>
        <v/>
      </c>
      <c r="CG1003" s="175" t="str">
        <f t="shared" si="6"/>
        <v/>
      </c>
      <c r="CH1003" s="175" t="str">
        <f t="shared" si="7"/>
        <v/>
      </c>
    </row>
    <row r="1004" spans="1:86" x14ac:dyDescent="0.25">
      <c r="A1004" s="39" t="str">
        <f t="shared" si="0"/>
        <v xml:space="preserve"> </v>
      </c>
      <c r="C1004" s="169" t="str">
        <f>IF(C8="","",IF(C8=Settings!$C$16,1,IF(AND(C8=Settings!$C$17,NOT(B8=Settings!$C$16)),1,IF(AND(C8=Settings!$C$18,B8=Settings!$C$19),1,0))))</f>
        <v/>
      </c>
      <c r="E1004" s="169" t="str">
        <f>IF(E8="","",IF(E8=Settings!$C$16,1,IF(AND(E8=Settings!$C$17,NOT(D8=Settings!$C$16)),1,IF(AND(E8=Settings!$C$18,D8=Settings!$C$19),1,0))))</f>
        <v/>
      </c>
      <c r="G1004" s="169" t="str">
        <f>IF(G8="","",IF(G8=Settings!$C$16,1,IF(AND(G8=Settings!$C$17,NOT(F8=Settings!$C$16)),1,IF(AND(G8=Settings!$C$18,F8=Settings!$C$19),1,0))))</f>
        <v/>
      </c>
      <c r="I1004" s="169" t="str">
        <f>IF(I8="","",IF(I8=Settings!$C$16,1,IF(AND(I8=Settings!$C$17,NOT(H8=Settings!$C$16)),1,IF(AND(I8=Settings!$C$18,H8=Settings!$C$19),1,0))))</f>
        <v/>
      </c>
      <c r="K1004" s="169" t="str">
        <f>IF(K8="","",IF(K8=Settings!$C$16,1,IF(AND(K8=Settings!$C$17,NOT(J8=Settings!$C$16)),1,IF(AND(K8=Settings!$C$18,J8=Settings!$C$19),1,0))))</f>
        <v/>
      </c>
      <c r="M1004" s="169" t="str">
        <f>IF(M8="","",IF(M8=Settings!$C$16,1,IF(AND(M8=Settings!$C$17,NOT(L8=Settings!$C$16)),1,IF(AND(M8=Settings!$C$18,L8=Settings!$C$19),1,0))))</f>
        <v/>
      </c>
      <c r="P1004" s="169" t="str">
        <f>IF(P8="","",IF(P8=Settings!$C$16,1,IF(AND(P8=Settings!$C$17,NOT(O8=Settings!$C$16)),1,IF(AND(P8=Settings!$C$18,O8=Settings!$C$19),1,0))))</f>
        <v/>
      </c>
      <c r="Q1004" s="170"/>
      <c r="R1004" s="169" t="str">
        <f>IF(R8="","",IF(R8=Settings!$C$16,1,IF(AND(R8=Settings!$C$17,NOT(Q8=Settings!$C$16)),1,IF(AND(R8=Settings!$C$18,Q8=Settings!$C$19),1,0))))</f>
        <v/>
      </c>
      <c r="S1004" s="170"/>
      <c r="T1004" s="169" t="str">
        <f>IF(T8="","",IF(T8=Settings!$C$16,1,IF(AND(T8=Settings!$C$17,NOT(S8=Settings!$C$16)),1,IF(AND(T8=Settings!$C$18,S8=Settings!$C$19),1,0))))</f>
        <v/>
      </c>
      <c r="U1004" s="170"/>
      <c r="V1004" s="169" t="str">
        <f>IF(V8="","",IF(V8=Settings!$C$16,1,IF(AND(V8=Settings!$C$17,NOT(U8=Settings!$C$16)),1,IF(AND(V8=Settings!$C$18,U8=Settings!$C$19),1,0))))</f>
        <v/>
      </c>
      <c r="X1004" s="169" t="str">
        <f>IF(X8="","",IF(X8=Settings!$C$16,1,IF(AND(X8=Settings!$C$17,NOT(W8=Settings!$C$16)),1,IF(AND(X8=Settings!$C$18,W8=Settings!$C$19),1,0))))</f>
        <v/>
      </c>
      <c r="Z1004" s="169" t="str">
        <f>IF(Z8="","",IF(Z8=Settings!$C$16,1,IF(AND(Z8=Settings!$C$17,NOT(Y8=Settings!$C$16)),1,IF(AND(Z8=Settings!$C$18,Y8=Settings!$C$19),1,0))))</f>
        <v/>
      </c>
      <c r="AC1004" s="169" t="str">
        <f>IF(AC8="","",IF(AC8=Settings!$C$16,1,IF(AND(AC8=Settings!$C$17,NOT(AB8=Settings!$C$16)),1,IF(AND(AC8=Settings!$C$18,AB8=Settings!$C$19),1,0))))</f>
        <v/>
      </c>
      <c r="AD1004" s="170"/>
      <c r="AE1004" s="169" t="str">
        <f>IF(AE8="","",IF(AE8=Settings!$C$16,1,IF(AND(AE8=Settings!$C$17,NOT(AD8=Settings!$C$16)),1,IF(AND(AE8=Settings!$C$18,AD8=Settings!$C$19),1,0))))</f>
        <v/>
      </c>
      <c r="AF1004" s="170"/>
      <c r="AG1004" s="169" t="str">
        <f>IF(AG8="","",IF(AG8=Settings!$C$16,1,IF(AND(AG8=Settings!$C$17,NOT(AF8=Settings!$C$16)),1,IF(AND(AG8=Settings!$C$18,AF8=Settings!$C$19),1,0))))</f>
        <v/>
      </c>
      <c r="AH1004" s="170"/>
      <c r="AI1004" s="169" t="str">
        <f>IF(AI8="","",IF(AI8=Settings!$C$16,1,IF(AND(AI8=Settings!$C$17,NOT(AH8=Settings!$C$16)),1,IF(AND(AI8=Settings!$C$18,AH8=Settings!$C$19),1,0))))</f>
        <v/>
      </c>
      <c r="AK1004" s="169" t="str">
        <f>IF(AK8="","",IF(AK8=Settings!$C$16,1,IF(AND(AK8=Settings!$C$17,NOT(AJ8=Settings!$C$16)),1,IF(AND(AK8=Settings!$C$18,AJ8=Settings!$C$19),1,0))))</f>
        <v/>
      </c>
      <c r="AM1004" s="169" t="str">
        <f>IF(AM8="","",IF(AM8=Settings!$C$16,1,IF(AND(AM8=Settings!$C$17,NOT(AL8=Settings!$C$16)),1,IF(AND(AM8=Settings!$C$18,AL8=Settings!$C$19),1,0))))</f>
        <v/>
      </c>
      <c r="AP1004" s="169" t="str">
        <f>IF(AP8="","",IF(AP8=Settings!$C$16,1,IF(AND(AP8=Settings!$C$17,NOT(AO8=Settings!$C$16)),1,IF(AND(AP8=Settings!$C$18,AO8=Settings!$C$19),1,0))))</f>
        <v/>
      </c>
      <c r="AQ1004" s="170"/>
      <c r="AR1004" s="169" t="str">
        <f>IF(AR8="","",IF(AR8=Settings!$C$16,1,IF(AND(AR8=Settings!$C$17,NOT(AQ8=Settings!$C$16)),1,IF(AND(AR8=Settings!$C$18,AQ8=Settings!$C$19),1,0))))</f>
        <v/>
      </c>
      <c r="AS1004" s="170"/>
      <c r="AT1004" s="169" t="str">
        <f>IF(AT8="","",IF(AT8=Settings!$C$16,1,IF(AND(AT8=Settings!$C$17,NOT(AS8=Settings!$C$16)),1,IF(AND(AT8=Settings!$C$18,AS8=Settings!$C$19),1,0))))</f>
        <v/>
      </c>
      <c r="AU1004" s="170"/>
      <c r="AV1004" s="169" t="str">
        <f>IF(AV8="","",IF(AV8=Settings!$C$16,1,IF(AND(AV8=Settings!$C$17,NOT(AU8=Settings!$C$16)),1,IF(AND(AV8=Settings!$C$18,AU8=Settings!$C$19),1,0))))</f>
        <v/>
      </c>
      <c r="AX1004" s="169" t="str">
        <f>IF(AX8="","",IF(AX8=Settings!$C$16,1,IF(AND(AX8=Settings!$C$17,NOT(AW8=Settings!$C$16)),1,IF(AND(AX8=Settings!$C$18,AW8=Settings!$C$19),1,0))))</f>
        <v/>
      </c>
      <c r="AZ1004" s="169" t="str">
        <f>IF(AZ8="","",IF(AZ8=Settings!$C$16,1,IF(AND(AZ8=Settings!$C$17,NOT(AY8=Settings!$C$16)),1,IF(AND(AZ8=Settings!$C$18,AY8=Settings!$C$19),1,0))))</f>
        <v/>
      </c>
      <c r="BC1004" s="169" t="str">
        <f>IF(BC8="","",IF(BC8=Settings!$C$16,1,IF(AND(BC8=Settings!$C$17,NOT(BB8=Settings!$C$16)),1,IF(AND(BC8=Settings!$C$18,BB8=Settings!$C$19),1,0))))</f>
        <v/>
      </c>
      <c r="BD1004" s="170"/>
      <c r="BE1004" s="169" t="str">
        <f>IF(BE8="","",IF(BE8=Settings!$C$16,1,IF(AND(BE8=Settings!$C$17,NOT(BD8=Settings!$C$16)),1,IF(AND(BE8=Settings!$C$18,BD8=Settings!$C$19),1,0))))</f>
        <v/>
      </c>
      <c r="BF1004" s="170"/>
      <c r="BG1004" s="169" t="str">
        <f>IF(BG8="","",IF(BG8=Settings!$C$16,1,IF(AND(BG8=Settings!$C$17,NOT(BF8=Settings!$C$16)),1,IF(AND(BG8=Settings!$C$18,BF8=Settings!$C$19),1,0))))</f>
        <v/>
      </c>
      <c r="BH1004" s="170"/>
      <c r="BI1004" s="169" t="str">
        <f>IF(BI8="","",IF(BI8=Settings!$C$16,1,IF(AND(BI8=Settings!$C$17,NOT(BH8=Settings!$C$16)),1,IF(AND(BI8=Settings!$C$18,BH8=Settings!$C$19),1,0))))</f>
        <v/>
      </c>
      <c r="BK1004" s="169" t="str">
        <f>IF(BK8="","",IF(BK8=Settings!$C$16,1,IF(AND(BK8=Settings!$C$17,NOT(BJ8=Settings!$C$16)),1,IF(AND(BK8=Settings!$C$18,BJ8=Settings!$C$19),1,0))))</f>
        <v/>
      </c>
      <c r="BM1004" s="169" t="str">
        <f>IF(BM8="","",IF(BM8=Settings!$C$16,1,IF(AND(BM8=Settings!$C$17,NOT(BL8=Settings!$C$16)),1,IF(AND(BM8=Settings!$C$18,BL8=Settings!$C$19),1,0))))</f>
        <v/>
      </c>
      <c r="BP1004" s="169" t="str">
        <f>IF(BP8="","",IF(BP8=Settings!$C$16,1,IF(AND(BP8=Settings!$C$17,NOT(BO8=Settings!$C$16)),1,IF(AND(BP8=Settings!$C$18,BO8=Settings!$C$19),1,0))))</f>
        <v/>
      </c>
      <c r="BQ1004" s="170"/>
      <c r="BR1004" s="169" t="str">
        <f>IF(BR8="","",IF(BR8=Settings!$C$16,1,IF(AND(BR8=Settings!$C$17,NOT(BQ8=Settings!$C$16)),1,IF(AND(BR8=Settings!$C$18,BQ8=Settings!$C$19),1,0))))</f>
        <v/>
      </c>
      <c r="BS1004" s="170"/>
      <c r="BT1004" s="169" t="str">
        <f>IF(BT8="","",IF(BT8=Settings!$C$16,1,IF(AND(BT8=Settings!$C$17,NOT(BS8=Settings!$C$16)),1,IF(AND(BT8=Settings!$C$18,BS8=Settings!$C$19),1,0))))</f>
        <v/>
      </c>
      <c r="BU1004" s="170"/>
      <c r="BV1004" s="169" t="str">
        <f>IF(BV8="","",IF(BV8=Settings!$C$16,1,IF(AND(BV8=Settings!$C$17,NOT(BU8=Settings!$C$16)),1,IF(AND(BV8=Settings!$C$18,BU8=Settings!$C$19),1,0))))</f>
        <v/>
      </c>
      <c r="BX1004" s="169" t="str">
        <f>IF(BX8="","",IF(BX8=Settings!$C$16,1,IF(AND(BX8=Settings!$C$17,NOT(BW8=Settings!$C$16)),1,IF(AND(BX8=Settings!$C$18,BW8=Settings!$C$19),1,0))))</f>
        <v/>
      </c>
      <c r="BZ1004" s="169" t="str">
        <f>IF(BZ8="","",IF(BZ8=Settings!$C$16,1,IF(AND(BZ8=Settings!$C$17,NOT(BY8=Settings!$C$16)),1,IF(AND(BZ8=Settings!$C$18,BY8=Settings!$C$19),1,0))))</f>
        <v/>
      </c>
      <c r="CB1004" s="175" t="str">
        <f t="shared" si="1"/>
        <v/>
      </c>
      <c r="CC1004" s="175" t="str">
        <f t="shared" si="2"/>
        <v/>
      </c>
      <c r="CD1004" s="175" t="str">
        <f t="shared" si="3"/>
        <v/>
      </c>
      <c r="CE1004" s="175" t="str">
        <f t="shared" si="4"/>
        <v/>
      </c>
      <c r="CF1004" s="175" t="str">
        <f t="shared" si="5"/>
        <v/>
      </c>
      <c r="CG1004" s="175" t="str">
        <f t="shared" si="6"/>
        <v/>
      </c>
      <c r="CH1004" s="175" t="str">
        <f t="shared" si="7"/>
        <v/>
      </c>
    </row>
    <row r="1005" spans="1:86" x14ac:dyDescent="0.25">
      <c r="A1005" s="39" t="str">
        <f t="shared" si="0"/>
        <v xml:space="preserve"> </v>
      </c>
      <c r="C1005" s="169" t="str">
        <f>IF(C9="","",IF(C9=Settings!$C$16,1,IF(AND(C9=Settings!$C$17,NOT(B9=Settings!$C$16)),1,IF(AND(C9=Settings!$C$18,B9=Settings!$C$19),1,0))))</f>
        <v/>
      </c>
      <c r="E1005" s="169" t="str">
        <f>IF(E9="","",IF(E9=Settings!$C$16,1,IF(AND(E9=Settings!$C$17,NOT(D9=Settings!$C$16)),1,IF(AND(E9=Settings!$C$18,D9=Settings!$C$19),1,0))))</f>
        <v/>
      </c>
      <c r="G1005" s="169" t="str">
        <f>IF(G9="","",IF(G9=Settings!$C$16,1,IF(AND(G9=Settings!$C$17,NOT(F9=Settings!$C$16)),1,IF(AND(G9=Settings!$C$18,F9=Settings!$C$19),1,0))))</f>
        <v/>
      </c>
      <c r="I1005" s="169" t="str">
        <f>IF(I9="","",IF(I9=Settings!$C$16,1,IF(AND(I9=Settings!$C$17,NOT(H9=Settings!$C$16)),1,IF(AND(I9=Settings!$C$18,H9=Settings!$C$19),1,0))))</f>
        <v/>
      </c>
      <c r="K1005" s="169" t="str">
        <f>IF(K9="","",IF(K9=Settings!$C$16,1,IF(AND(K9=Settings!$C$17,NOT(J9=Settings!$C$16)),1,IF(AND(K9=Settings!$C$18,J9=Settings!$C$19),1,0))))</f>
        <v/>
      </c>
      <c r="M1005" s="169" t="str">
        <f>IF(M9="","",IF(M9=Settings!$C$16,1,IF(AND(M9=Settings!$C$17,NOT(L9=Settings!$C$16)),1,IF(AND(M9=Settings!$C$18,L9=Settings!$C$19),1,0))))</f>
        <v/>
      </c>
      <c r="P1005" s="169" t="str">
        <f>IF(P9="","",IF(P9=Settings!$C$16,1,IF(AND(P9=Settings!$C$17,NOT(O9=Settings!$C$16)),1,IF(AND(P9=Settings!$C$18,O9=Settings!$C$19),1,0))))</f>
        <v/>
      </c>
      <c r="Q1005" s="170"/>
      <c r="R1005" s="169" t="str">
        <f>IF(R9="","",IF(R9=Settings!$C$16,1,IF(AND(R9=Settings!$C$17,NOT(Q9=Settings!$C$16)),1,IF(AND(R9=Settings!$C$18,Q9=Settings!$C$19),1,0))))</f>
        <v/>
      </c>
      <c r="S1005" s="170"/>
      <c r="T1005" s="169" t="str">
        <f>IF(T9="","",IF(T9=Settings!$C$16,1,IF(AND(T9=Settings!$C$17,NOT(S9=Settings!$C$16)),1,IF(AND(T9=Settings!$C$18,S9=Settings!$C$19),1,0))))</f>
        <v/>
      </c>
      <c r="U1005" s="170"/>
      <c r="V1005" s="169" t="str">
        <f>IF(V9="","",IF(V9=Settings!$C$16,1,IF(AND(V9=Settings!$C$17,NOT(U9=Settings!$C$16)),1,IF(AND(V9=Settings!$C$18,U9=Settings!$C$19),1,0))))</f>
        <v/>
      </c>
      <c r="X1005" s="169" t="str">
        <f>IF(X9="","",IF(X9=Settings!$C$16,1,IF(AND(X9=Settings!$C$17,NOT(W9=Settings!$C$16)),1,IF(AND(X9=Settings!$C$18,W9=Settings!$C$19),1,0))))</f>
        <v/>
      </c>
      <c r="Z1005" s="169" t="str">
        <f>IF(Z9="","",IF(Z9=Settings!$C$16,1,IF(AND(Z9=Settings!$C$17,NOT(Y9=Settings!$C$16)),1,IF(AND(Z9=Settings!$C$18,Y9=Settings!$C$19),1,0))))</f>
        <v/>
      </c>
      <c r="AC1005" s="169" t="str">
        <f>IF(AC9="","",IF(AC9=Settings!$C$16,1,IF(AND(AC9=Settings!$C$17,NOT(AB9=Settings!$C$16)),1,IF(AND(AC9=Settings!$C$18,AB9=Settings!$C$19),1,0))))</f>
        <v/>
      </c>
      <c r="AD1005" s="170"/>
      <c r="AE1005" s="169" t="str">
        <f>IF(AE9="","",IF(AE9=Settings!$C$16,1,IF(AND(AE9=Settings!$C$17,NOT(AD9=Settings!$C$16)),1,IF(AND(AE9=Settings!$C$18,AD9=Settings!$C$19),1,0))))</f>
        <v/>
      </c>
      <c r="AF1005" s="170"/>
      <c r="AG1005" s="169" t="str">
        <f>IF(AG9="","",IF(AG9=Settings!$C$16,1,IF(AND(AG9=Settings!$C$17,NOT(AF9=Settings!$C$16)),1,IF(AND(AG9=Settings!$C$18,AF9=Settings!$C$19),1,0))))</f>
        <v/>
      </c>
      <c r="AH1005" s="170"/>
      <c r="AI1005" s="169" t="str">
        <f>IF(AI9="","",IF(AI9=Settings!$C$16,1,IF(AND(AI9=Settings!$C$17,NOT(AH9=Settings!$C$16)),1,IF(AND(AI9=Settings!$C$18,AH9=Settings!$C$19),1,0))))</f>
        <v/>
      </c>
      <c r="AK1005" s="169" t="str">
        <f>IF(AK9="","",IF(AK9=Settings!$C$16,1,IF(AND(AK9=Settings!$C$17,NOT(AJ9=Settings!$C$16)),1,IF(AND(AK9=Settings!$C$18,AJ9=Settings!$C$19),1,0))))</f>
        <v/>
      </c>
      <c r="AM1005" s="169" t="str">
        <f>IF(AM9="","",IF(AM9=Settings!$C$16,1,IF(AND(AM9=Settings!$C$17,NOT(AL9=Settings!$C$16)),1,IF(AND(AM9=Settings!$C$18,AL9=Settings!$C$19),1,0))))</f>
        <v/>
      </c>
      <c r="AP1005" s="169" t="str">
        <f>IF(AP9="","",IF(AP9=Settings!$C$16,1,IF(AND(AP9=Settings!$C$17,NOT(AO9=Settings!$C$16)),1,IF(AND(AP9=Settings!$C$18,AO9=Settings!$C$19),1,0))))</f>
        <v/>
      </c>
      <c r="AQ1005" s="170"/>
      <c r="AR1005" s="169" t="str">
        <f>IF(AR9="","",IF(AR9=Settings!$C$16,1,IF(AND(AR9=Settings!$C$17,NOT(AQ9=Settings!$C$16)),1,IF(AND(AR9=Settings!$C$18,AQ9=Settings!$C$19),1,0))))</f>
        <v/>
      </c>
      <c r="AS1005" s="170"/>
      <c r="AT1005" s="169" t="str">
        <f>IF(AT9="","",IF(AT9=Settings!$C$16,1,IF(AND(AT9=Settings!$C$17,NOT(AS9=Settings!$C$16)),1,IF(AND(AT9=Settings!$C$18,AS9=Settings!$C$19),1,0))))</f>
        <v/>
      </c>
      <c r="AU1005" s="170"/>
      <c r="AV1005" s="169" t="str">
        <f>IF(AV9="","",IF(AV9=Settings!$C$16,1,IF(AND(AV9=Settings!$C$17,NOT(AU9=Settings!$C$16)),1,IF(AND(AV9=Settings!$C$18,AU9=Settings!$C$19),1,0))))</f>
        <v/>
      </c>
      <c r="AX1005" s="169" t="str">
        <f>IF(AX9="","",IF(AX9=Settings!$C$16,1,IF(AND(AX9=Settings!$C$17,NOT(AW9=Settings!$C$16)),1,IF(AND(AX9=Settings!$C$18,AW9=Settings!$C$19),1,0))))</f>
        <v/>
      </c>
      <c r="AZ1005" s="169" t="str">
        <f>IF(AZ9="","",IF(AZ9=Settings!$C$16,1,IF(AND(AZ9=Settings!$C$17,NOT(AY9=Settings!$C$16)),1,IF(AND(AZ9=Settings!$C$18,AY9=Settings!$C$19),1,0))))</f>
        <v/>
      </c>
      <c r="BC1005" s="169" t="str">
        <f>IF(BC9="","",IF(BC9=Settings!$C$16,1,IF(AND(BC9=Settings!$C$17,NOT(BB9=Settings!$C$16)),1,IF(AND(BC9=Settings!$C$18,BB9=Settings!$C$19),1,0))))</f>
        <v/>
      </c>
      <c r="BD1005" s="170"/>
      <c r="BE1005" s="169" t="str">
        <f>IF(BE9="","",IF(BE9=Settings!$C$16,1,IF(AND(BE9=Settings!$C$17,NOT(BD9=Settings!$C$16)),1,IF(AND(BE9=Settings!$C$18,BD9=Settings!$C$19),1,0))))</f>
        <v/>
      </c>
      <c r="BF1005" s="170"/>
      <c r="BG1005" s="169" t="str">
        <f>IF(BG9="","",IF(BG9=Settings!$C$16,1,IF(AND(BG9=Settings!$C$17,NOT(BF9=Settings!$C$16)),1,IF(AND(BG9=Settings!$C$18,BF9=Settings!$C$19),1,0))))</f>
        <v/>
      </c>
      <c r="BH1005" s="170"/>
      <c r="BI1005" s="169" t="str">
        <f>IF(BI9="","",IF(BI9=Settings!$C$16,1,IF(AND(BI9=Settings!$C$17,NOT(BH9=Settings!$C$16)),1,IF(AND(BI9=Settings!$C$18,BH9=Settings!$C$19),1,0))))</f>
        <v/>
      </c>
      <c r="BK1005" s="169" t="str">
        <f>IF(BK9="","",IF(BK9=Settings!$C$16,1,IF(AND(BK9=Settings!$C$17,NOT(BJ9=Settings!$C$16)),1,IF(AND(BK9=Settings!$C$18,BJ9=Settings!$C$19),1,0))))</f>
        <v/>
      </c>
      <c r="BM1005" s="169" t="str">
        <f>IF(BM9="","",IF(BM9=Settings!$C$16,1,IF(AND(BM9=Settings!$C$17,NOT(BL9=Settings!$C$16)),1,IF(AND(BM9=Settings!$C$18,BL9=Settings!$C$19),1,0))))</f>
        <v/>
      </c>
      <c r="BP1005" s="169" t="str">
        <f>IF(BP9="","",IF(BP9=Settings!$C$16,1,IF(AND(BP9=Settings!$C$17,NOT(BO9=Settings!$C$16)),1,IF(AND(BP9=Settings!$C$18,BO9=Settings!$C$19),1,0))))</f>
        <v/>
      </c>
      <c r="BQ1005" s="170"/>
      <c r="BR1005" s="169" t="str">
        <f>IF(BR9="","",IF(BR9=Settings!$C$16,1,IF(AND(BR9=Settings!$C$17,NOT(BQ9=Settings!$C$16)),1,IF(AND(BR9=Settings!$C$18,BQ9=Settings!$C$19),1,0))))</f>
        <v/>
      </c>
      <c r="BS1005" s="170"/>
      <c r="BT1005" s="169" t="str">
        <f>IF(BT9="","",IF(BT9=Settings!$C$16,1,IF(AND(BT9=Settings!$C$17,NOT(BS9=Settings!$C$16)),1,IF(AND(BT9=Settings!$C$18,BS9=Settings!$C$19),1,0))))</f>
        <v/>
      </c>
      <c r="BU1005" s="170"/>
      <c r="BV1005" s="169" t="str">
        <f>IF(BV9="","",IF(BV9=Settings!$C$16,1,IF(AND(BV9=Settings!$C$17,NOT(BU9=Settings!$C$16)),1,IF(AND(BV9=Settings!$C$18,BU9=Settings!$C$19),1,0))))</f>
        <v/>
      </c>
      <c r="BX1005" s="169" t="str">
        <f>IF(BX9="","",IF(BX9=Settings!$C$16,1,IF(AND(BX9=Settings!$C$17,NOT(BW9=Settings!$C$16)),1,IF(AND(BX9=Settings!$C$18,BW9=Settings!$C$19),1,0))))</f>
        <v/>
      </c>
      <c r="BZ1005" s="169" t="str">
        <f>IF(BZ9="","",IF(BZ9=Settings!$C$16,1,IF(AND(BZ9=Settings!$C$17,NOT(BY9=Settings!$C$16)),1,IF(AND(BZ9=Settings!$C$18,BY9=Settings!$C$19),1,0))))</f>
        <v/>
      </c>
      <c r="CB1005" s="175" t="str">
        <f t="shared" si="1"/>
        <v/>
      </c>
      <c r="CC1005" s="175" t="str">
        <f t="shared" si="2"/>
        <v/>
      </c>
      <c r="CD1005" s="175" t="str">
        <f t="shared" si="3"/>
        <v/>
      </c>
      <c r="CE1005" s="175" t="str">
        <f t="shared" si="4"/>
        <v/>
      </c>
      <c r="CF1005" s="175" t="str">
        <f t="shared" si="5"/>
        <v/>
      </c>
      <c r="CG1005" s="175" t="str">
        <f t="shared" si="6"/>
        <v/>
      </c>
      <c r="CH1005" s="175" t="str">
        <f t="shared" si="7"/>
        <v/>
      </c>
    </row>
    <row r="1006" spans="1:86" x14ac:dyDescent="0.25">
      <c r="A1006" s="39" t="str">
        <f t="shared" si="0"/>
        <v xml:space="preserve"> </v>
      </c>
      <c r="C1006" s="169" t="str">
        <f>IF(C10="","",IF(C10=Settings!$C$16,1,IF(AND(C10=Settings!$C$17,NOT(B10=Settings!$C$16)),1,IF(AND(C10=Settings!$C$18,B10=Settings!$C$19),1,0))))</f>
        <v/>
      </c>
      <c r="E1006" s="169" t="str">
        <f>IF(E10="","",IF(E10=Settings!$C$16,1,IF(AND(E10=Settings!$C$17,NOT(D10=Settings!$C$16)),1,IF(AND(E10=Settings!$C$18,D10=Settings!$C$19),1,0))))</f>
        <v/>
      </c>
      <c r="G1006" s="169" t="str">
        <f>IF(G10="","",IF(G10=Settings!$C$16,1,IF(AND(G10=Settings!$C$17,NOT(F10=Settings!$C$16)),1,IF(AND(G10=Settings!$C$18,F10=Settings!$C$19),1,0))))</f>
        <v/>
      </c>
      <c r="I1006" s="169" t="str">
        <f>IF(I10="","",IF(I10=Settings!$C$16,1,IF(AND(I10=Settings!$C$17,NOT(H10=Settings!$C$16)),1,IF(AND(I10=Settings!$C$18,H10=Settings!$C$19),1,0))))</f>
        <v/>
      </c>
      <c r="K1006" s="169" t="str">
        <f>IF(K10="","",IF(K10=Settings!$C$16,1,IF(AND(K10=Settings!$C$17,NOT(J10=Settings!$C$16)),1,IF(AND(K10=Settings!$C$18,J10=Settings!$C$19),1,0))))</f>
        <v/>
      </c>
      <c r="M1006" s="169" t="str">
        <f>IF(M10="","",IF(M10=Settings!$C$16,1,IF(AND(M10=Settings!$C$17,NOT(L10=Settings!$C$16)),1,IF(AND(M10=Settings!$C$18,L10=Settings!$C$19),1,0))))</f>
        <v/>
      </c>
      <c r="P1006" s="169" t="str">
        <f>IF(P10="","",IF(P10=Settings!$C$16,1,IF(AND(P10=Settings!$C$17,NOT(O10=Settings!$C$16)),1,IF(AND(P10=Settings!$C$18,O10=Settings!$C$19),1,0))))</f>
        <v/>
      </c>
      <c r="Q1006" s="170"/>
      <c r="R1006" s="169" t="str">
        <f>IF(R10="","",IF(R10=Settings!$C$16,1,IF(AND(R10=Settings!$C$17,NOT(Q10=Settings!$C$16)),1,IF(AND(R10=Settings!$C$18,Q10=Settings!$C$19),1,0))))</f>
        <v/>
      </c>
      <c r="S1006" s="170"/>
      <c r="T1006" s="169" t="str">
        <f>IF(T10="","",IF(T10=Settings!$C$16,1,IF(AND(T10=Settings!$C$17,NOT(S10=Settings!$C$16)),1,IF(AND(T10=Settings!$C$18,S10=Settings!$C$19),1,0))))</f>
        <v/>
      </c>
      <c r="U1006" s="170"/>
      <c r="V1006" s="169" t="str">
        <f>IF(V10="","",IF(V10=Settings!$C$16,1,IF(AND(V10=Settings!$C$17,NOT(U10=Settings!$C$16)),1,IF(AND(V10=Settings!$C$18,U10=Settings!$C$19),1,0))))</f>
        <v/>
      </c>
      <c r="X1006" s="169" t="str">
        <f>IF(X10="","",IF(X10=Settings!$C$16,1,IF(AND(X10=Settings!$C$17,NOT(W10=Settings!$C$16)),1,IF(AND(X10=Settings!$C$18,W10=Settings!$C$19),1,0))))</f>
        <v/>
      </c>
      <c r="Z1006" s="169" t="str">
        <f>IF(Z10="","",IF(Z10=Settings!$C$16,1,IF(AND(Z10=Settings!$C$17,NOT(Y10=Settings!$C$16)),1,IF(AND(Z10=Settings!$C$18,Y10=Settings!$C$19),1,0))))</f>
        <v/>
      </c>
      <c r="AC1006" s="169" t="str">
        <f>IF(AC10="","",IF(AC10=Settings!$C$16,1,IF(AND(AC10=Settings!$C$17,NOT(AB10=Settings!$C$16)),1,IF(AND(AC10=Settings!$C$18,AB10=Settings!$C$19),1,0))))</f>
        <v/>
      </c>
      <c r="AD1006" s="170"/>
      <c r="AE1006" s="169" t="str">
        <f>IF(AE10="","",IF(AE10=Settings!$C$16,1,IF(AND(AE10=Settings!$C$17,NOT(AD10=Settings!$C$16)),1,IF(AND(AE10=Settings!$C$18,AD10=Settings!$C$19),1,0))))</f>
        <v/>
      </c>
      <c r="AF1006" s="170"/>
      <c r="AG1006" s="169" t="str">
        <f>IF(AG10="","",IF(AG10=Settings!$C$16,1,IF(AND(AG10=Settings!$C$17,NOT(AF10=Settings!$C$16)),1,IF(AND(AG10=Settings!$C$18,AF10=Settings!$C$19),1,0))))</f>
        <v/>
      </c>
      <c r="AH1006" s="170"/>
      <c r="AI1006" s="169" t="str">
        <f>IF(AI10="","",IF(AI10=Settings!$C$16,1,IF(AND(AI10=Settings!$C$17,NOT(AH10=Settings!$C$16)),1,IF(AND(AI10=Settings!$C$18,AH10=Settings!$C$19),1,0))))</f>
        <v/>
      </c>
      <c r="AK1006" s="169" t="str">
        <f>IF(AK10="","",IF(AK10=Settings!$C$16,1,IF(AND(AK10=Settings!$C$17,NOT(AJ10=Settings!$C$16)),1,IF(AND(AK10=Settings!$C$18,AJ10=Settings!$C$19),1,0))))</f>
        <v/>
      </c>
      <c r="AM1006" s="169" t="str">
        <f>IF(AM10="","",IF(AM10=Settings!$C$16,1,IF(AND(AM10=Settings!$C$17,NOT(AL10=Settings!$C$16)),1,IF(AND(AM10=Settings!$C$18,AL10=Settings!$C$19),1,0))))</f>
        <v/>
      </c>
      <c r="AP1006" s="169" t="str">
        <f>IF(AP10="","",IF(AP10=Settings!$C$16,1,IF(AND(AP10=Settings!$C$17,NOT(AO10=Settings!$C$16)),1,IF(AND(AP10=Settings!$C$18,AO10=Settings!$C$19),1,0))))</f>
        <v/>
      </c>
      <c r="AQ1006" s="170"/>
      <c r="AR1006" s="169" t="str">
        <f>IF(AR10="","",IF(AR10=Settings!$C$16,1,IF(AND(AR10=Settings!$C$17,NOT(AQ10=Settings!$C$16)),1,IF(AND(AR10=Settings!$C$18,AQ10=Settings!$C$19),1,0))))</f>
        <v/>
      </c>
      <c r="AS1006" s="170"/>
      <c r="AT1006" s="169" t="str">
        <f>IF(AT10="","",IF(AT10=Settings!$C$16,1,IF(AND(AT10=Settings!$C$17,NOT(AS10=Settings!$C$16)),1,IF(AND(AT10=Settings!$C$18,AS10=Settings!$C$19),1,0))))</f>
        <v/>
      </c>
      <c r="AU1006" s="170"/>
      <c r="AV1006" s="169" t="str">
        <f>IF(AV10="","",IF(AV10=Settings!$C$16,1,IF(AND(AV10=Settings!$C$17,NOT(AU10=Settings!$C$16)),1,IF(AND(AV10=Settings!$C$18,AU10=Settings!$C$19),1,0))))</f>
        <v/>
      </c>
      <c r="AX1006" s="169" t="str">
        <f>IF(AX10="","",IF(AX10=Settings!$C$16,1,IF(AND(AX10=Settings!$C$17,NOT(AW10=Settings!$C$16)),1,IF(AND(AX10=Settings!$C$18,AW10=Settings!$C$19),1,0))))</f>
        <v/>
      </c>
      <c r="AZ1006" s="169" t="str">
        <f>IF(AZ10="","",IF(AZ10=Settings!$C$16,1,IF(AND(AZ10=Settings!$C$17,NOT(AY10=Settings!$C$16)),1,IF(AND(AZ10=Settings!$C$18,AY10=Settings!$C$19),1,0))))</f>
        <v/>
      </c>
      <c r="BC1006" s="169" t="str">
        <f>IF(BC10="","",IF(BC10=Settings!$C$16,1,IF(AND(BC10=Settings!$C$17,NOT(BB10=Settings!$C$16)),1,IF(AND(BC10=Settings!$C$18,BB10=Settings!$C$19),1,0))))</f>
        <v/>
      </c>
      <c r="BD1006" s="170"/>
      <c r="BE1006" s="169" t="str">
        <f>IF(BE10="","",IF(BE10=Settings!$C$16,1,IF(AND(BE10=Settings!$C$17,NOT(BD10=Settings!$C$16)),1,IF(AND(BE10=Settings!$C$18,BD10=Settings!$C$19),1,0))))</f>
        <v/>
      </c>
      <c r="BF1006" s="170"/>
      <c r="BG1006" s="169" t="str">
        <f>IF(BG10="","",IF(BG10=Settings!$C$16,1,IF(AND(BG10=Settings!$C$17,NOT(BF10=Settings!$C$16)),1,IF(AND(BG10=Settings!$C$18,BF10=Settings!$C$19),1,0))))</f>
        <v/>
      </c>
      <c r="BH1006" s="170"/>
      <c r="BI1006" s="169" t="str">
        <f>IF(BI10="","",IF(BI10=Settings!$C$16,1,IF(AND(BI10=Settings!$C$17,NOT(BH10=Settings!$C$16)),1,IF(AND(BI10=Settings!$C$18,BH10=Settings!$C$19),1,0))))</f>
        <v/>
      </c>
      <c r="BK1006" s="169" t="str">
        <f>IF(BK10="","",IF(BK10=Settings!$C$16,1,IF(AND(BK10=Settings!$C$17,NOT(BJ10=Settings!$C$16)),1,IF(AND(BK10=Settings!$C$18,BJ10=Settings!$C$19),1,0))))</f>
        <v/>
      </c>
      <c r="BM1006" s="169" t="str">
        <f>IF(BM10="","",IF(BM10=Settings!$C$16,1,IF(AND(BM10=Settings!$C$17,NOT(BL10=Settings!$C$16)),1,IF(AND(BM10=Settings!$C$18,BL10=Settings!$C$19),1,0))))</f>
        <v/>
      </c>
      <c r="BP1006" s="169" t="str">
        <f>IF(BP10="","",IF(BP10=Settings!$C$16,1,IF(AND(BP10=Settings!$C$17,NOT(BO10=Settings!$C$16)),1,IF(AND(BP10=Settings!$C$18,BO10=Settings!$C$19),1,0))))</f>
        <v/>
      </c>
      <c r="BQ1006" s="170"/>
      <c r="BR1006" s="169" t="str">
        <f>IF(BR10="","",IF(BR10=Settings!$C$16,1,IF(AND(BR10=Settings!$C$17,NOT(BQ10=Settings!$C$16)),1,IF(AND(BR10=Settings!$C$18,BQ10=Settings!$C$19),1,0))))</f>
        <v/>
      </c>
      <c r="BS1006" s="170"/>
      <c r="BT1006" s="169" t="str">
        <f>IF(BT10="","",IF(BT10=Settings!$C$16,1,IF(AND(BT10=Settings!$C$17,NOT(BS10=Settings!$C$16)),1,IF(AND(BT10=Settings!$C$18,BS10=Settings!$C$19),1,0))))</f>
        <v/>
      </c>
      <c r="BU1006" s="170"/>
      <c r="BV1006" s="169" t="str">
        <f>IF(BV10="","",IF(BV10=Settings!$C$16,1,IF(AND(BV10=Settings!$C$17,NOT(BU10=Settings!$C$16)),1,IF(AND(BV10=Settings!$C$18,BU10=Settings!$C$19),1,0))))</f>
        <v/>
      </c>
      <c r="BX1006" s="169" t="str">
        <f>IF(BX10="","",IF(BX10=Settings!$C$16,1,IF(AND(BX10=Settings!$C$17,NOT(BW10=Settings!$C$16)),1,IF(AND(BX10=Settings!$C$18,BW10=Settings!$C$19),1,0))))</f>
        <v/>
      </c>
      <c r="BZ1006" s="169" t="str">
        <f>IF(BZ10="","",IF(BZ10=Settings!$C$16,1,IF(AND(BZ10=Settings!$C$17,NOT(BY10=Settings!$C$16)),1,IF(AND(BZ10=Settings!$C$18,BY10=Settings!$C$19),1,0))))</f>
        <v/>
      </c>
      <c r="CB1006" s="175" t="str">
        <f t="shared" si="1"/>
        <v/>
      </c>
      <c r="CC1006" s="175" t="str">
        <f t="shared" si="2"/>
        <v/>
      </c>
      <c r="CD1006" s="175" t="str">
        <f t="shared" si="3"/>
        <v/>
      </c>
      <c r="CE1006" s="175" t="str">
        <f t="shared" si="4"/>
        <v/>
      </c>
      <c r="CF1006" s="175" t="str">
        <f t="shared" si="5"/>
        <v/>
      </c>
      <c r="CG1006" s="175" t="str">
        <f t="shared" si="6"/>
        <v/>
      </c>
      <c r="CH1006" s="175" t="str">
        <f t="shared" si="7"/>
        <v/>
      </c>
    </row>
    <row r="1007" spans="1:86" x14ac:dyDescent="0.25">
      <c r="A1007" s="39" t="str">
        <f t="shared" si="0"/>
        <v xml:space="preserve"> </v>
      </c>
      <c r="C1007" s="169" t="str">
        <f>IF(C11="","",IF(C11=Settings!$C$16,1,IF(AND(C11=Settings!$C$17,NOT(B11=Settings!$C$16)),1,IF(AND(C11=Settings!$C$18,B11=Settings!$C$19),1,0))))</f>
        <v/>
      </c>
      <c r="E1007" s="169" t="str">
        <f>IF(E11="","",IF(E11=Settings!$C$16,1,IF(AND(E11=Settings!$C$17,NOT(D11=Settings!$C$16)),1,IF(AND(E11=Settings!$C$18,D11=Settings!$C$19),1,0))))</f>
        <v/>
      </c>
      <c r="G1007" s="169" t="str">
        <f>IF(G11="","",IF(G11=Settings!$C$16,1,IF(AND(G11=Settings!$C$17,NOT(F11=Settings!$C$16)),1,IF(AND(G11=Settings!$C$18,F11=Settings!$C$19),1,0))))</f>
        <v/>
      </c>
      <c r="I1007" s="169" t="str">
        <f>IF(I11="","",IF(I11=Settings!$C$16,1,IF(AND(I11=Settings!$C$17,NOT(H11=Settings!$C$16)),1,IF(AND(I11=Settings!$C$18,H11=Settings!$C$19),1,0))))</f>
        <v/>
      </c>
      <c r="K1007" s="169" t="str">
        <f>IF(K11="","",IF(K11=Settings!$C$16,1,IF(AND(K11=Settings!$C$17,NOT(J11=Settings!$C$16)),1,IF(AND(K11=Settings!$C$18,J11=Settings!$C$19),1,0))))</f>
        <v/>
      </c>
      <c r="M1007" s="169" t="str">
        <f>IF(M11="","",IF(M11=Settings!$C$16,1,IF(AND(M11=Settings!$C$17,NOT(L11=Settings!$C$16)),1,IF(AND(M11=Settings!$C$18,L11=Settings!$C$19),1,0))))</f>
        <v/>
      </c>
      <c r="P1007" s="169" t="str">
        <f>IF(P11="","",IF(P11=Settings!$C$16,1,IF(AND(P11=Settings!$C$17,NOT(O11=Settings!$C$16)),1,IF(AND(P11=Settings!$C$18,O11=Settings!$C$19),1,0))))</f>
        <v/>
      </c>
      <c r="Q1007" s="170"/>
      <c r="R1007" s="169" t="str">
        <f>IF(R11="","",IF(R11=Settings!$C$16,1,IF(AND(R11=Settings!$C$17,NOT(Q11=Settings!$C$16)),1,IF(AND(R11=Settings!$C$18,Q11=Settings!$C$19),1,0))))</f>
        <v/>
      </c>
      <c r="S1007" s="170"/>
      <c r="T1007" s="169" t="str">
        <f>IF(T11="","",IF(T11=Settings!$C$16,1,IF(AND(T11=Settings!$C$17,NOT(S11=Settings!$C$16)),1,IF(AND(T11=Settings!$C$18,S11=Settings!$C$19),1,0))))</f>
        <v/>
      </c>
      <c r="U1007" s="170"/>
      <c r="V1007" s="169" t="str">
        <f>IF(V11="","",IF(V11=Settings!$C$16,1,IF(AND(V11=Settings!$C$17,NOT(U11=Settings!$C$16)),1,IF(AND(V11=Settings!$C$18,U11=Settings!$C$19),1,0))))</f>
        <v/>
      </c>
      <c r="X1007" s="169" t="str">
        <f>IF(X11="","",IF(X11=Settings!$C$16,1,IF(AND(X11=Settings!$C$17,NOT(W11=Settings!$C$16)),1,IF(AND(X11=Settings!$C$18,W11=Settings!$C$19),1,0))))</f>
        <v/>
      </c>
      <c r="Z1007" s="169" t="str">
        <f>IF(Z11="","",IF(Z11=Settings!$C$16,1,IF(AND(Z11=Settings!$C$17,NOT(Y11=Settings!$C$16)),1,IF(AND(Z11=Settings!$C$18,Y11=Settings!$C$19),1,0))))</f>
        <v/>
      </c>
      <c r="AC1007" s="169" t="str">
        <f>IF(AC11="","",IF(AC11=Settings!$C$16,1,IF(AND(AC11=Settings!$C$17,NOT(AB11=Settings!$C$16)),1,IF(AND(AC11=Settings!$C$18,AB11=Settings!$C$19),1,0))))</f>
        <v/>
      </c>
      <c r="AD1007" s="170"/>
      <c r="AE1007" s="169" t="str">
        <f>IF(AE11="","",IF(AE11=Settings!$C$16,1,IF(AND(AE11=Settings!$C$17,NOT(AD11=Settings!$C$16)),1,IF(AND(AE11=Settings!$C$18,AD11=Settings!$C$19),1,0))))</f>
        <v/>
      </c>
      <c r="AF1007" s="170"/>
      <c r="AG1007" s="169" t="str">
        <f>IF(AG11="","",IF(AG11=Settings!$C$16,1,IF(AND(AG11=Settings!$C$17,NOT(AF11=Settings!$C$16)),1,IF(AND(AG11=Settings!$C$18,AF11=Settings!$C$19),1,0))))</f>
        <v/>
      </c>
      <c r="AH1007" s="170"/>
      <c r="AI1007" s="169" t="str">
        <f>IF(AI11="","",IF(AI11=Settings!$C$16,1,IF(AND(AI11=Settings!$C$17,NOT(AH11=Settings!$C$16)),1,IF(AND(AI11=Settings!$C$18,AH11=Settings!$C$19),1,0))))</f>
        <v/>
      </c>
      <c r="AK1007" s="169" t="str">
        <f>IF(AK11="","",IF(AK11=Settings!$C$16,1,IF(AND(AK11=Settings!$C$17,NOT(AJ11=Settings!$C$16)),1,IF(AND(AK11=Settings!$C$18,AJ11=Settings!$C$19),1,0))))</f>
        <v/>
      </c>
      <c r="AM1007" s="169" t="str">
        <f>IF(AM11="","",IF(AM11=Settings!$C$16,1,IF(AND(AM11=Settings!$C$17,NOT(AL11=Settings!$C$16)),1,IF(AND(AM11=Settings!$C$18,AL11=Settings!$C$19),1,0))))</f>
        <v/>
      </c>
      <c r="AP1007" s="169" t="str">
        <f>IF(AP11="","",IF(AP11=Settings!$C$16,1,IF(AND(AP11=Settings!$C$17,NOT(AO11=Settings!$C$16)),1,IF(AND(AP11=Settings!$C$18,AO11=Settings!$C$19),1,0))))</f>
        <v/>
      </c>
      <c r="AQ1007" s="170"/>
      <c r="AR1007" s="169" t="str">
        <f>IF(AR11="","",IF(AR11=Settings!$C$16,1,IF(AND(AR11=Settings!$C$17,NOT(AQ11=Settings!$C$16)),1,IF(AND(AR11=Settings!$C$18,AQ11=Settings!$C$19),1,0))))</f>
        <v/>
      </c>
      <c r="AS1007" s="170"/>
      <c r="AT1007" s="169" t="str">
        <f>IF(AT11="","",IF(AT11=Settings!$C$16,1,IF(AND(AT11=Settings!$C$17,NOT(AS11=Settings!$C$16)),1,IF(AND(AT11=Settings!$C$18,AS11=Settings!$C$19),1,0))))</f>
        <v/>
      </c>
      <c r="AU1007" s="170"/>
      <c r="AV1007" s="169" t="str">
        <f>IF(AV11="","",IF(AV11=Settings!$C$16,1,IF(AND(AV11=Settings!$C$17,NOT(AU11=Settings!$C$16)),1,IF(AND(AV11=Settings!$C$18,AU11=Settings!$C$19),1,0))))</f>
        <v/>
      </c>
      <c r="AX1007" s="169" t="str">
        <f>IF(AX11="","",IF(AX11=Settings!$C$16,1,IF(AND(AX11=Settings!$C$17,NOT(AW11=Settings!$C$16)),1,IF(AND(AX11=Settings!$C$18,AW11=Settings!$C$19),1,0))))</f>
        <v/>
      </c>
      <c r="AZ1007" s="169" t="str">
        <f>IF(AZ11="","",IF(AZ11=Settings!$C$16,1,IF(AND(AZ11=Settings!$C$17,NOT(AY11=Settings!$C$16)),1,IF(AND(AZ11=Settings!$C$18,AY11=Settings!$C$19),1,0))))</f>
        <v/>
      </c>
      <c r="BC1007" s="169" t="str">
        <f>IF(BC11="","",IF(BC11=Settings!$C$16,1,IF(AND(BC11=Settings!$C$17,NOT(BB11=Settings!$C$16)),1,IF(AND(BC11=Settings!$C$18,BB11=Settings!$C$19),1,0))))</f>
        <v/>
      </c>
      <c r="BD1007" s="170"/>
      <c r="BE1007" s="169" t="str">
        <f>IF(BE11="","",IF(BE11=Settings!$C$16,1,IF(AND(BE11=Settings!$C$17,NOT(BD11=Settings!$C$16)),1,IF(AND(BE11=Settings!$C$18,BD11=Settings!$C$19),1,0))))</f>
        <v/>
      </c>
      <c r="BF1007" s="170"/>
      <c r="BG1007" s="169" t="str">
        <f>IF(BG11="","",IF(BG11=Settings!$C$16,1,IF(AND(BG11=Settings!$C$17,NOT(BF11=Settings!$C$16)),1,IF(AND(BG11=Settings!$C$18,BF11=Settings!$C$19),1,0))))</f>
        <v/>
      </c>
      <c r="BH1007" s="170"/>
      <c r="BI1007" s="169" t="str">
        <f>IF(BI11="","",IF(BI11=Settings!$C$16,1,IF(AND(BI11=Settings!$C$17,NOT(BH11=Settings!$C$16)),1,IF(AND(BI11=Settings!$C$18,BH11=Settings!$C$19),1,0))))</f>
        <v/>
      </c>
      <c r="BK1007" s="169" t="str">
        <f>IF(BK11="","",IF(BK11=Settings!$C$16,1,IF(AND(BK11=Settings!$C$17,NOT(BJ11=Settings!$C$16)),1,IF(AND(BK11=Settings!$C$18,BJ11=Settings!$C$19),1,0))))</f>
        <v/>
      </c>
      <c r="BM1007" s="169" t="str">
        <f>IF(BM11="","",IF(BM11=Settings!$C$16,1,IF(AND(BM11=Settings!$C$17,NOT(BL11=Settings!$C$16)),1,IF(AND(BM11=Settings!$C$18,BL11=Settings!$C$19),1,0))))</f>
        <v/>
      </c>
      <c r="BP1007" s="169" t="str">
        <f>IF(BP11="","",IF(BP11=Settings!$C$16,1,IF(AND(BP11=Settings!$C$17,NOT(BO11=Settings!$C$16)),1,IF(AND(BP11=Settings!$C$18,BO11=Settings!$C$19),1,0))))</f>
        <v/>
      </c>
      <c r="BQ1007" s="170"/>
      <c r="BR1007" s="169" t="str">
        <f>IF(BR11="","",IF(BR11=Settings!$C$16,1,IF(AND(BR11=Settings!$C$17,NOT(BQ11=Settings!$C$16)),1,IF(AND(BR11=Settings!$C$18,BQ11=Settings!$C$19),1,0))))</f>
        <v/>
      </c>
      <c r="BS1007" s="170"/>
      <c r="BT1007" s="169" t="str">
        <f>IF(BT11="","",IF(BT11=Settings!$C$16,1,IF(AND(BT11=Settings!$C$17,NOT(BS11=Settings!$C$16)),1,IF(AND(BT11=Settings!$C$18,BS11=Settings!$C$19),1,0))))</f>
        <v/>
      </c>
      <c r="BU1007" s="170"/>
      <c r="BV1007" s="169" t="str">
        <f>IF(BV11="","",IF(BV11=Settings!$C$16,1,IF(AND(BV11=Settings!$C$17,NOT(BU11=Settings!$C$16)),1,IF(AND(BV11=Settings!$C$18,BU11=Settings!$C$19),1,0))))</f>
        <v/>
      </c>
      <c r="BX1007" s="169" t="str">
        <f>IF(BX11="","",IF(BX11=Settings!$C$16,1,IF(AND(BX11=Settings!$C$17,NOT(BW11=Settings!$C$16)),1,IF(AND(BX11=Settings!$C$18,BW11=Settings!$C$19),1,0))))</f>
        <v/>
      </c>
      <c r="BZ1007" s="169" t="str">
        <f>IF(BZ11="","",IF(BZ11=Settings!$C$16,1,IF(AND(BZ11=Settings!$C$17,NOT(BY11=Settings!$C$16)),1,IF(AND(BZ11=Settings!$C$18,BY11=Settings!$C$19),1,0))))</f>
        <v/>
      </c>
      <c r="CB1007" s="175" t="str">
        <f t="shared" si="1"/>
        <v/>
      </c>
      <c r="CC1007" s="175" t="str">
        <f t="shared" si="2"/>
        <v/>
      </c>
      <c r="CD1007" s="175" t="str">
        <f t="shared" si="3"/>
        <v/>
      </c>
      <c r="CE1007" s="175" t="str">
        <f t="shared" si="4"/>
        <v/>
      </c>
      <c r="CF1007" s="175" t="str">
        <f t="shared" si="5"/>
        <v/>
      </c>
      <c r="CG1007" s="175" t="str">
        <f t="shared" si="6"/>
        <v/>
      </c>
      <c r="CH1007" s="175" t="str">
        <f t="shared" si="7"/>
        <v/>
      </c>
    </row>
    <row r="1008" spans="1:86" x14ac:dyDescent="0.25">
      <c r="A1008" s="39" t="str">
        <f t="shared" si="0"/>
        <v xml:space="preserve"> </v>
      </c>
      <c r="C1008" s="169" t="str">
        <f>IF(C12="","",IF(C12=Settings!$C$16,1,IF(AND(C12=Settings!$C$17,NOT(B12=Settings!$C$16)),1,IF(AND(C12=Settings!$C$18,B12=Settings!$C$19),1,0))))</f>
        <v/>
      </c>
      <c r="E1008" s="169" t="str">
        <f>IF(E12="","",IF(E12=Settings!$C$16,1,IF(AND(E12=Settings!$C$17,NOT(D12=Settings!$C$16)),1,IF(AND(E12=Settings!$C$18,D12=Settings!$C$19),1,0))))</f>
        <v/>
      </c>
      <c r="G1008" s="169" t="str">
        <f>IF(G12="","",IF(G12=Settings!$C$16,1,IF(AND(G12=Settings!$C$17,NOT(F12=Settings!$C$16)),1,IF(AND(G12=Settings!$C$18,F12=Settings!$C$19),1,0))))</f>
        <v/>
      </c>
      <c r="I1008" s="169" t="str">
        <f>IF(I12="","",IF(I12=Settings!$C$16,1,IF(AND(I12=Settings!$C$17,NOT(H12=Settings!$C$16)),1,IF(AND(I12=Settings!$C$18,H12=Settings!$C$19),1,0))))</f>
        <v/>
      </c>
      <c r="K1008" s="169" t="str">
        <f>IF(K12="","",IF(K12=Settings!$C$16,1,IF(AND(K12=Settings!$C$17,NOT(J12=Settings!$C$16)),1,IF(AND(K12=Settings!$C$18,J12=Settings!$C$19),1,0))))</f>
        <v/>
      </c>
      <c r="M1008" s="169" t="str">
        <f>IF(M12="","",IF(M12=Settings!$C$16,1,IF(AND(M12=Settings!$C$17,NOT(L12=Settings!$C$16)),1,IF(AND(M12=Settings!$C$18,L12=Settings!$C$19),1,0))))</f>
        <v/>
      </c>
      <c r="P1008" s="169" t="str">
        <f>IF(P12="","",IF(P12=Settings!$C$16,1,IF(AND(P12=Settings!$C$17,NOT(O12=Settings!$C$16)),1,IF(AND(P12=Settings!$C$18,O12=Settings!$C$19),1,0))))</f>
        <v/>
      </c>
      <c r="Q1008" s="170"/>
      <c r="R1008" s="169" t="str">
        <f>IF(R12="","",IF(R12=Settings!$C$16,1,IF(AND(R12=Settings!$C$17,NOT(Q12=Settings!$C$16)),1,IF(AND(R12=Settings!$C$18,Q12=Settings!$C$19),1,0))))</f>
        <v/>
      </c>
      <c r="S1008" s="170"/>
      <c r="T1008" s="169" t="str">
        <f>IF(T12="","",IF(T12=Settings!$C$16,1,IF(AND(T12=Settings!$C$17,NOT(S12=Settings!$C$16)),1,IF(AND(T12=Settings!$C$18,S12=Settings!$C$19),1,0))))</f>
        <v/>
      </c>
      <c r="U1008" s="170"/>
      <c r="V1008" s="169" t="str">
        <f>IF(V12="","",IF(V12=Settings!$C$16,1,IF(AND(V12=Settings!$C$17,NOT(U12=Settings!$C$16)),1,IF(AND(V12=Settings!$C$18,U12=Settings!$C$19),1,0))))</f>
        <v/>
      </c>
      <c r="X1008" s="169" t="str">
        <f>IF(X12="","",IF(X12=Settings!$C$16,1,IF(AND(X12=Settings!$C$17,NOT(W12=Settings!$C$16)),1,IF(AND(X12=Settings!$C$18,W12=Settings!$C$19),1,0))))</f>
        <v/>
      </c>
      <c r="Z1008" s="169" t="str">
        <f>IF(Z12="","",IF(Z12=Settings!$C$16,1,IF(AND(Z12=Settings!$C$17,NOT(Y12=Settings!$C$16)),1,IF(AND(Z12=Settings!$C$18,Y12=Settings!$C$19),1,0))))</f>
        <v/>
      </c>
      <c r="AC1008" s="169" t="str">
        <f>IF(AC12="","",IF(AC12=Settings!$C$16,1,IF(AND(AC12=Settings!$C$17,NOT(AB12=Settings!$C$16)),1,IF(AND(AC12=Settings!$C$18,AB12=Settings!$C$19),1,0))))</f>
        <v/>
      </c>
      <c r="AD1008" s="170"/>
      <c r="AE1008" s="169" t="str">
        <f>IF(AE12="","",IF(AE12=Settings!$C$16,1,IF(AND(AE12=Settings!$C$17,NOT(AD12=Settings!$C$16)),1,IF(AND(AE12=Settings!$C$18,AD12=Settings!$C$19),1,0))))</f>
        <v/>
      </c>
      <c r="AF1008" s="170"/>
      <c r="AG1008" s="169" t="str">
        <f>IF(AG12="","",IF(AG12=Settings!$C$16,1,IF(AND(AG12=Settings!$C$17,NOT(AF12=Settings!$C$16)),1,IF(AND(AG12=Settings!$C$18,AF12=Settings!$C$19),1,0))))</f>
        <v/>
      </c>
      <c r="AH1008" s="170"/>
      <c r="AI1008" s="169" t="str">
        <f>IF(AI12="","",IF(AI12=Settings!$C$16,1,IF(AND(AI12=Settings!$C$17,NOT(AH12=Settings!$C$16)),1,IF(AND(AI12=Settings!$C$18,AH12=Settings!$C$19),1,0))))</f>
        <v/>
      </c>
      <c r="AK1008" s="169" t="str">
        <f>IF(AK12="","",IF(AK12=Settings!$C$16,1,IF(AND(AK12=Settings!$C$17,NOT(AJ12=Settings!$C$16)),1,IF(AND(AK12=Settings!$C$18,AJ12=Settings!$C$19),1,0))))</f>
        <v/>
      </c>
      <c r="AM1008" s="169" t="str">
        <f>IF(AM12="","",IF(AM12=Settings!$C$16,1,IF(AND(AM12=Settings!$C$17,NOT(AL12=Settings!$C$16)),1,IF(AND(AM12=Settings!$C$18,AL12=Settings!$C$19),1,0))))</f>
        <v/>
      </c>
      <c r="AP1008" s="169" t="str">
        <f>IF(AP12="","",IF(AP12=Settings!$C$16,1,IF(AND(AP12=Settings!$C$17,NOT(AO12=Settings!$C$16)),1,IF(AND(AP12=Settings!$C$18,AO12=Settings!$C$19),1,0))))</f>
        <v/>
      </c>
      <c r="AQ1008" s="170"/>
      <c r="AR1008" s="169" t="str">
        <f>IF(AR12="","",IF(AR12=Settings!$C$16,1,IF(AND(AR12=Settings!$C$17,NOT(AQ12=Settings!$C$16)),1,IF(AND(AR12=Settings!$C$18,AQ12=Settings!$C$19),1,0))))</f>
        <v/>
      </c>
      <c r="AS1008" s="170"/>
      <c r="AT1008" s="169" t="str">
        <f>IF(AT12="","",IF(AT12=Settings!$C$16,1,IF(AND(AT12=Settings!$C$17,NOT(AS12=Settings!$C$16)),1,IF(AND(AT12=Settings!$C$18,AS12=Settings!$C$19),1,0))))</f>
        <v/>
      </c>
      <c r="AU1008" s="170"/>
      <c r="AV1008" s="169" t="str">
        <f>IF(AV12="","",IF(AV12=Settings!$C$16,1,IF(AND(AV12=Settings!$C$17,NOT(AU12=Settings!$C$16)),1,IF(AND(AV12=Settings!$C$18,AU12=Settings!$C$19),1,0))))</f>
        <v/>
      </c>
      <c r="AX1008" s="169" t="str">
        <f>IF(AX12="","",IF(AX12=Settings!$C$16,1,IF(AND(AX12=Settings!$C$17,NOT(AW12=Settings!$C$16)),1,IF(AND(AX12=Settings!$C$18,AW12=Settings!$C$19),1,0))))</f>
        <v/>
      </c>
      <c r="AZ1008" s="169" t="str">
        <f>IF(AZ12="","",IF(AZ12=Settings!$C$16,1,IF(AND(AZ12=Settings!$C$17,NOT(AY12=Settings!$C$16)),1,IF(AND(AZ12=Settings!$C$18,AY12=Settings!$C$19),1,0))))</f>
        <v/>
      </c>
      <c r="BC1008" s="169" t="str">
        <f>IF(BC12="","",IF(BC12=Settings!$C$16,1,IF(AND(BC12=Settings!$C$17,NOT(BB12=Settings!$C$16)),1,IF(AND(BC12=Settings!$C$18,BB12=Settings!$C$19),1,0))))</f>
        <v/>
      </c>
      <c r="BD1008" s="170"/>
      <c r="BE1008" s="169" t="str">
        <f>IF(BE12="","",IF(BE12=Settings!$C$16,1,IF(AND(BE12=Settings!$C$17,NOT(BD12=Settings!$C$16)),1,IF(AND(BE12=Settings!$C$18,BD12=Settings!$C$19),1,0))))</f>
        <v/>
      </c>
      <c r="BF1008" s="170"/>
      <c r="BG1008" s="169" t="str">
        <f>IF(BG12="","",IF(BG12=Settings!$C$16,1,IF(AND(BG12=Settings!$C$17,NOT(BF12=Settings!$C$16)),1,IF(AND(BG12=Settings!$C$18,BF12=Settings!$C$19),1,0))))</f>
        <v/>
      </c>
      <c r="BH1008" s="170"/>
      <c r="BI1008" s="169" t="str">
        <f>IF(BI12="","",IF(BI12=Settings!$C$16,1,IF(AND(BI12=Settings!$C$17,NOT(BH12=Settings!$C$16)),1,IF(AND(BI12=Settings!$C$18,BH12=Settings!$C$19),1,0))))</f>
        <v/>
      </c>
      <c r="BK1008" s="169" t="str">
        <f>IF(BK12="","",IF(BK12=Settings!$C$16,1,IF(AND(BK12=Settings!$C$17,NOT(BJ12=Settings!$C$16)),1,IF(AND(BK12=Settings!$C$18,BJ12=Settings!$C$19),1,0))))</f>
        <v/>
      </c>
      <c r="BM1008" s="169" t="str">
        <f>IF(BM12="","",IF(BM12=Settings!$C$16,1,IF(AND(BM12=Settings!$C$17,NOT(BL12=Settings!$C$16)),1,IF(AND(BM12=Settings!$C$18,BL12=Settings!$C$19),1,0))))</f>
        <v/>
      </c>
      <c r="BP1008" s="169" t="str">
        <f>IF(BP12="","",IF(BP12=Settings!$C$16,1,IF(AND(BP12=Settings!$C$17,NOT(BO12=Settings!$C$16)),1,IF(AND(BP12=Settings!$C$18,BO12=Settings!$C$19),1,0))))</f>
        <v/>
      </c>
      <c r="BQ1008" s="170"/>
      <c r="BR1008" s="169" t="str">
        <f>IF(BR12="","",IF(BR12=Settings!$C$16,1,IF(AND(BR12=Settings!$C$17,NOT(BQ12=Settings!$C$16)),1,IF(AND(BR12=Settings!$C$18,BQ12=Settings!$C$19),1,0))))</f>
        <v/>
      </c>
      <c r="BS1008" s="170"/>
      <c r="BT1008" s="169" t="str">
        <f>IF(BT12="","",IF(BT12=Settings!$C$16,1,IF(AND(BT12=Settings!$C$17,NOT(BS12=Settings!$C$16)),1,IF(AND(BT12=Settings!$C$18,BS12=Settings!$C$19),1,0))))</f>
        <v/>
      </c>
      <c r="BU1008" s="170"/>
      <c r="BV1008" s="169" t="str">
        <f>IF(BV12="","",IF(BV12=Settings!$C$16,1,IF(AND(BV12=Settings!$C$17,NOT(BU12=Settings!$C$16)),1,IF(AND(BV12=Settings!$C$18,BU12=Settings!$C$19),1,0))))</f>
        <v/>
      </c>
      <c r="BX1008" s="169" t="str">
        <f>IF(BX12="","",IF(BX12=Settings!$C$16,1,IF(AND(BX12=Settings!$C$17,NOT(BW12=Settings!$C$16)),1,IF(AND(BX12=Settings!$C$18,BW12=Settings!$C$19),1,0))))</f>
        <v/>
      </c>
      <c r="BZ1008" s="169" t="str">
        <f>IF(BZ12="","",IF(BZ12=Settings!$C$16,1,IF(AND(BZ12=Settings!$C$17,NOT(BY12=Settings!$C$16)),1,IF(AND(BZ12=Settings!$C$18,BY12=Settings!$C$19),1,0))))</f>
        <v/>
      </c>
      <c r="CB1008" s="175" t="str">
        <f t="shared" si="1"/>
        <v/>
      </c>
      <c r="CC1008" s="175" t="str">
        <f t="shared" si="2"/>
        <v/>
      </c>
      <c r="CD1008" s="175" t="str">
        <f t="shared" si="3"/>
        <v/>
      </c>
      <c r="CE1008" s="175" t="str">
        <f t="shared" si="4"/>
        <v/>
      </c>
      <c r="CF1008" s="175" t="str">
        <f t="shared" si="5"/>
        <v/>
      </c>
      <c r="CG1008" s="175" t="str">
        <f t="shared" si="6"/>
        <v/>
      </c>
      <c r="CH1008" s="175" t="str">
        <f t="shared" si="7"/>
        <v/>
      </c>
    </row>
    <row r="1009" spans="1:86" x14ac:dyDescent="0.25">
      <c r="A1009" s="39" t="str">
        <f t="shared" si="0"/>
        <v xml:space="preserve"> </v>
      </c>
      <c r="C1009" s="169" t="str">
        <f>IF(C13="","",IF(C13=Settings!$C$16,1,IF(AND(C13=Settings!$C$17,NOT(B13=Settings!$C$16)),1,IF(AND(C13=Settings!$C$18,B13=Settings!$C$19),1,0))))</f>
        <v/>
      </c>
      <c r="E1009" s="169" t="str">
        <f>IF(E13="","",IF(E13=Settings!$C$16,1,IF(AND(E13=Settings!$C$17,NOT(D13=Settings!$C$16)),1,IF(AND(E13=Settings!$C$18,D13=Settings!$C$19),1,0))))</f>
        <v/>
      </c>
      <c r="G1009" s="169" t="str">
        <f>IF(G13="","",IF(G13=Settings!$C$16,1,IF(AND(G13=Settings!$C$17,NOT(F13=Settings!$C$16)),1,IF(AND(G13=Settings!$C$18,F13=Settings!$C$19),1,0))))</f>
        <v/>
      </c>
      <c r="I1009" s="169" t="str">
        <f>IF(I13="","",IF(I13=Settings!$C$16,1,IF(AND(I13=Settings!$C$17,NOT(H13=Settings!$C$16)),1,IF(AND(I13=Settings!$C$18,H13=Settings!$C$19),1,0))))</f>
        <v/>
      </c>
      <c r="K1009" s="169" t="str">
        <f>IF(K13="","",IF(K13=Settings!$C$16,1,IF(AND(K13=Settings!$C$17,NOT(J13=Settings!$C$16)),1,IF(AND(K13=Settings!$C$18,J13=Settings!$C$19),1,0))))</f>
        <v/>
      </c>
      <c r="M1009" s="169" t="str">
        <f>IF(M13="","",IF(M13=Settings!$C$16,1,IF(AND(M13=Settings!$C$17,NOT(L13=Settings!$C$16)),1,IF(AND(M13=Settings!$C$18,L13=Settings!$C$19),1,0))))</f>
        <v/>
      </c>
      <c r="P1009" s="169" t="str">
        <f>IF(P13="","",IF(P13=Settings!$C$16,1,IF(AND(P13=Settings!$C$17,NOT(O13=Settings!$C$16)),1,IF(AND(P13=Settings!$C$18,O13=Settings!$C$19),1,0))))</f>
        <v/>
      </c>
      <c r="Q1009" s="170"/>
      <c r="R1009" s="169" t="str">
        <f>IF(R13="","",IF(R13=Settings!$C$16,1,IF(AND(R13=Settings!$C$17,NOT(Q13=Settings!$C$16)),1,IF(AND(R13=Settings!$C$18,Q13=Settings!$C$19),1,0))))</f>
        <v/>
      </c>
      <c r="S1009" s="170"/>
      <c r="T1009" s="169" t="str">
        <f>IF(T13="","",IF(T13=Settings!$C$16,1,IF(AND(T13=Settings!$C$17,NOT(S13=Settings!$C$16)),1,IF(AND(T13=Settings!$C$18,S13=Settings!$C$19),1,0))))</f>
        <v/>
      </c>
      <c r="U1009" s="170"/>
      <c r="V1009" s="169" t="str">
        <f>IF(V13="","",IF(V13=Settings!$C$16,1,IF(AND(V13=Settings!$C$17,NOT(U13=Settings!$C$16)),1,IF(AND(V13=Settings!$C$18,U13=Settings!$C$19),1,0))))</f>
        <v/>
      </c>
      <c r="X1009" s="169" t="str">
        <f>IF(X13="","",IF(X13=Settings!$C$16,1,IF(AND(X13=Settings!$C$17,NOT(W13=Settings!$C$16)),1,IF(AND(X13=Settings!$C$18,W13=Settings!$C$19),1,0))))</f>
        <v/>
      </c>
      <c r="Z1009" s="169" t="str">
        <f>IF(Z13="","",IF(Z13=Settings!$C$16,1,IF(AND(Z13=Settings!$C$17,NOT(Y13=Settings!$C$16)),1,IF(AND(Z13=Settings!$C$18,Y13=Settings!$C$19),1,0))))</f>
        <v/>
      </c>
      <c r="AC1009" s="169" t="str">
        <f>IF(AC13="","",IF(AC13=Settings!$C$16,1,IF(AND(AC13=Settings!$C$17,NOT(AB13=Settings!$C$16)),1,IF(AND(AC13=Settings!$C$18,AB13=Settings!$C$19),1,0))))</f>
        <v/>
      </c>
      <c r="AD1009" s="170"/>
      <c r="AE1009" s="169" t="str">
        <f>IF(AE13="","",IF(AE13=Settings!$C$16,1,IF(AND(AE13=Settings!$C$17,NOT(AD13=Settings!$C$16)),1,IF(AND(AE13=Settings!$C$18,AD13=Settings!$C$19),1,0))))</f>
        <v/>
      </c>
      <c r="AF1009" s="170"/>
      <c r="AG1009" s="169" t="str">
        <f>IF(AG13="","",IF(AG13=Settings!$C$16,1,IF(AND(AG13=Settings!$C$17,NOT(AF13=Settings!$C$16)),1,IF(AND(AG13=Settings!$C$18,AF13=Settings!$C$19),1,0))))</f>
        <v/>
      </c>
      <c r="AH1009" s="170"/>
      <c r="AI1009" s="169" t="str">
        <f>IF(AI13="","",IF(AI13=Settings!$C$16,1,IF(AND(AI13=Settings!$C$17,NOT(AH13=Settings!$C$16)),1,IF(AND(AI13=Settings!$C$18,AH13=Settings!$C$19),1,0))))</f>
        <v/>
      </c>
      <c r="AK1009" s="169" t="str">
        <f>IF(AK13="","",IF(AK13=Settings!$C$16,1,IF(AND(AK13=Settings!$C$17,NOT(AJ13=Settings!$C$16)),1,IF(AND(AK13=Settings!$C$18,AJ13=Settings!$C$19),1,0))))</f>
        <v/>
      </c>
      <c r="AM1009" s="169" t="str">
        <f>IF(AM13="","",IF(AM13=Settings!$C$16,1,IF(AND(AM13=Settings!$C$17,NOT(AL13=Settings!$C$16)),1,IF(AND(AM13=Settings!$C$18,AL13=Settings!$C$19),1,0))))</f>
        <v/>
      </c>
      <c r="AP1009" s="169" t="str">
        <f>IF(AP13="","",IF(AP13=Settings!$C$16,1,IF(AND(AP13=Settings!$C$17,NOT(AO13=Settings!$C$16)),1,IF(AND(AP13=Settings!$C$18,AO13=Settings!$C$19),1,0))))</f>
        <v/>
      </c>
      <c r="AQ1009" s="170"/>
      <c r="AR1009" s="169" t="str">
        <f>IF(AR13="","",IF(AR13=Settings!$C$16,1,IF(AND(AR13=Settings!$C$17,NOT(AQ13=Settings!$C$16)),1,IF(AND(AR13=Settings!$C$18,AQ13=Settings!$C$19),1,0))))</f>
        <v/>
      </c>
      <c r="AS1009" s="170"/>
      <c r="AT1009" s="169" t="str">
        <f>IF(AT13="","",IF(AT13=Settings!$C$16,1,IF(AND(AT13=Settings!$C$17,NOT(AS13=Settings!$C$16)),1,IF(AND(AT13=Settings!$C$18,AS13=Settings!$C$19),1,0))))</f>
        <v/>
      </c>
      <c r="AU1009" s="170"/>
      <c r="AV1009" s="169" t="str">
        <f>IF(AV13="","",IF(AV13=Settings!$C$16,1,IF(AND(AV13=Settings!$C$17,NOT(AU13=Settings!$C$16)),1,IF(AND(AV13=Settings!$C$18,AU13=Settings!$C$19),1,0))))</f>
        <v/>
      </c>
      <c r="AX1009" s="169" t="str">
        <f>IF(AX13="","",IF(AX13=Settings!$C$16,1,IF(AND(AX13=Settings!$C$17,NOT(AW13=Settings!$C$16)),1,IF(AND(AX13=Settings!$C$18,AW13=Settings!$C$19),1,0))))</f>
        <v/>
      </c>
      <c r="AZ1009" s="169" t="str">
        <f>IF(AZ13="","",IF(AZ13=Settings!$C$16,1,IF(AND(AZ13=Settings!$C$17,NOT(AY13=Settings!$C$16)),1,IF(AND(AZ13=Settings!$C$18,AY13=Settings!$C$19),1,0))))</f>
        <v/>
      </c>
      <c r="BC1009" s="169" t="str">
        <f>IF(BC13="","",IF(BC13=Settings!$C$16,1,IF(AND(BC13=Settings!$C$17,NOT(BB13=Settings!$C$16)),1,IF(AND(BC13=Settings!$C$18,BB13=Settings!$C$19),1,0))))</f>
        <v/>
      </c>
      <c r="BD1009" s="170"/>
      <c r="BE1009" s="169" t="str">
        <f>IF(BE13="","",IF(BE13=Settings!$C$16,1,IF(AND(BE13=Settings!$C$17,NOT(BD13=Settings!$C$16)),1,IF(AND(BE13=Settings!$C$18,BD13=Settings!$C$19),1,0))))</f>
        <v/>
      </c>
      <c r="BF1009" s="170"/>
      <c r="BG1009" s="169" t="str">
        <f>IF(BG13="","",IF(BG13=Settings!$C$16,1,IF(AND(BG13=Settings!$C$17,NOT(BF13=Settings!$C$16)),1,IF(AND(BG13=Settings!$C$18,BF13=Settings!$C$19),1,0))))</f>
        <v/>
      </c>
      <c r="BH1009" s="170"/>
      <c r="BI1009" s="169" t="str">
        <f>IF(BI13="","",IF(BI13=Settings!$C$16,1,IF(AND(BI13=Settings!$C$17,NOT(BH13=Settings!$C$16)),1,IF(AND(BI13=Settings!$C$18,BH13=Settings!$C$19),1,0))))</f>
        <v/>
      </c>
      <c r="BK1009" s="169" t="str">
        <f>IF(BK13="","",IF(BK13=Settings!$C$16,1,IF(AND(BK13=Settings!$C$17,NOT(BJ13=Settings!$C$16)),1,IF(AND(BK13=Settings!$C$18,BJ13=Settings!$C$19),1,0))))</f>
        <v/>
      </c>
      <c r="BM1009" s="169" t="str">
        <f>IF(BM13="","",IF(BM13=Settings!$C$16,1,IF(AND(BM13=Settings!$C$17,NOT(BL13=Settings!$C$16)),1,IF(AND(BM13=Settings!$C$18,BL13=Settings!$C$19),1,0))))</f>
        <v/>
      </c>
      <c r="BP1009" s="169" t="str">
        <f>IF(BP13="","",IF(BP13=Settings!$C$16,1,IF(AND(BP13=Settings!$C$17,NOT(BO13=Settings!$C$16)),1,IF(AND(BP13=Settings!$C$18,BO13=Settings!$C$19),1,0))))</f>
        <v/>
      </c>
      <c r="BQ1009" s="170"/>
      <c r="BR1009" s="169" t="str">
        <f>IF(BR13="","",IF(BR13=Settings!$C$16,1,IF(AND(BR13=Settings!$C$17,NOT(BQ13=Settings!$C$16)),1,IF(AND(BR13=Settings!$C$18,BQ13=Settings!$C$19),1,0))))</f>
        <v/>
      </c>
      <c r="BS1009" s="170"/>
      <c r="BT1009" s="169" t="str">
        <f>IF(BT13="","",IF(BT13=Settings!$C$16,1,IF(AND(BT13=Settings!$C$17,NOT(BS13=Settings!$C$16)),1,IF(AND(BT13=Settings!$C$18,BS13=Settings!$C$19),1,0))))</f>
        <v/>
      </c>
      <c r="BU1009" s="170"/>
      <c r="BV1009" s="169" t="str">
        <f>IF(BV13="","",IF(BV13=Settings!$C$16,1,IF(AND(BV13=Settings!$C$17,NOT(BU13=Settings!$C$16)),1,IF(AND(BV13=Settings!$C$18,BU13=Settings!$C$19),1,0))))</f>
        <v/>
      </c>
      <c r="BX1009" s="169" t="str">
        <f>IF(BX13="","",IF(BX13=Settings!$C$16,1,IF(AND(BX13=Settings!$C$17,NOT(BW13=Settings!$C$16)),1,IF(AND(BX13=Settings!$C$18,BW13=Settings!$C$19),1,0))))</f>
        <v/>
      </c>
      <c r="BZ1009" s="169" t="str">
        <f>IF(BZ13="","",IF(BZ13=Settings!$C$16,1,IF(AND(BZ13=Settings!$C$17,NOT(BY13=Settings!$C$16)),1,IF(AND(BZ13=Settings!$C$18,BY13=Settings!$C$19),1,0))))</f>
        <v/>
      </c>
      <c r="CB1009" s="175" t="str">
        <f t="shared" si="1"/>
        <v/>
      </c>
      <c r="CC1009" s="175" t="str">
        <f t="shared" si="2"/>
        <v/>
      </c>
      <c r="CD1009" s="175" t="str">
        <f t="shared" si="3"/>
        <v/>
      </c>
      <c r="CE1009" s="175" t="str">
        <f t="shared" si="4"/>
        <v/>
      </c>
      <c r="CF1009" s="175" t="str">
        <f t="shared" si="5"/>
        <v/>
      </c>
      <c r="CG1009" s="175" t="str">
        <f t="shared" si="6"/>
        <v/>
      </c>
      <c r="CH1009" s="175" t="str">
        <f t="shared" si="7"/>
        <v/>
      </c>
    </row>
    <row r="1010" spans="1:86" x14ac:dyDescent="0.25">
      <c r="A1010" s="39" t="str">
        <f t="shared" si="0"/>
        <v xml:space="preserve"> </v>
      </c>
      <c r="C1010" s="169" t="str">
        <f>IF(C14="","",IF(C14=Settings!$C$16,1,IF(AND(C14=Settings!$C$17,NOT(B14=Settings!$C$16)),1,IF(AND(C14=Settings!$C$18,B14=Settings!$C$19),1,0))))</f>
        <v/>
      </c>
      <c r="E1010" s="169" t="str">
        <f>IF(E14="","",IF(E14=Settings!$C$16,1,IF(AND(E14=Settings!$C$17,NOT(D14=Settings!$C$16)),1,IF(AND(E14=Settings!$C$18,D14=Settings!$C$19),1,0))))</f>
        <v/>
      </c>
      <c r="G1010" s="169" t="str">
        <f>IF(G14="","",IF(G14=Settings!$C$16,1,IF(AND(G14=Settings!$C$17,NOT(F14=Settings!$C$16)),1,IF(AND(G14=Settings!$C$18,F14=Settings!$C$19),1,0))))</f>
        <v/>
      </c>
      <c r="I1010" s="169" t="str">
        <f>IF(I14="","",IF(I14=Settings!$C$16,1,IF(AND(I14=Settings!$C$17,NOT(H14=Settings!$C$16)),1,IF(AND(I14=Settings!$C$18,H14=Settings!$C$19),1,0))))</f>
        <v/>
      </c>
      <c r="K1010" s="169" t="str">
        <f>IF(K14="","",IF(K14=Settings!$C$16,1,IF(AND(K14=Settings!$C$17,NOT(J14=Settings!$C$16)),1,IF(AND(K14=Settings!$C$18,J14=Settings!$C$19),1,0))))</f>
        <v/>
      </c>
      <c r="M1010" s="169" t="str">
        <f>IF(M14="","",IF(M14=Settings!$C$16,1,IF(AND(M14=Settings!$C$17,NOT(L14=Settings!$C$16)),1,IF(AND(M14=Settings!$C$18,L14=Settings!$C$19),1,0))))</f>
        <v/>
      </c>
      <c r="P1010" s="169" t="str">
        <f>IF(P14="","",IF(P14=Settings!$C$16,1,IF(AND(P14=Settings!$C$17,NOT(O14=Settings!$C$16)),1,IF(AND(P14=Settings!$C$18,O14=Settings!$C$19),1,0))))</f>
        <v/>
      </c>
      <c r="Q1010" s="170"/>
      <c r="R1010" s="169" t="str">
        <f>IF(R14="","",IF(R14=Settings!$C$16,1,IF(AND(R14=Settings!$C$17,NOT(Q14=Settings!$C$16)),1,IF(AND(R14=Settings!$C$18,Q14=Settings!$C$19),1,0))))</f>
        <v/>
      </c>
      <c r="S1010" s="170"/>
      <c r="T1010" s="169" t="str">
        <f>IF(T14="","",IF(T14=Settings!$C$16,1,IF(AND(T14=Settings!$C$17,NOT(S14=Settings!$C$16)),1,IF(AND(T14=Settings!$C$18,S14=Settings!$C$19),1,0))))</f>
        <v/>
      </c>
      <c r="U1010" s="170"/>
      <c r="V1010" s="169" t="str">
        <f>IF(V14="","",IF(V14=Settings!$C$16,1,IF(AND(V14=Settings!$C$17,NOT(U14=Settings!$C$16)),1,IF(AND(V14=Settings!$C$18,U14=Settings!$C$19),1,0))))</f>
        <v/>
      </c>
      <c r="X1010" s="169" t="str">
        <f>IF(X14="","",IF(X14=Settings!$C$16,1,IF(AND(X14=Settings!$C$17,NOT(W14=Settings!$C$16)),1,IF(AND(X14=Settings!$C$18,W14=Settings!$C$19),1,0))))</f>
        <v/>
      </c>
      <c r="Z1010" s="169" t="str">
        <f>IF(Z14="","",IF(Z14=Settings!$C$16,1,IF(AND(Z14=Settings!$C$17,NOT(Y14=Settings!$C$16)),1,IF(AND(Z14=Settings!$C$18,Y14=Settings!$C$19),1,0))))</f>
        <v/>
      </c>
      <c r="AC1010" s="169" t="str">
        <f>IF(AC14="","",IF(AC14=Settings!$C$16,1,IF(AND(AC14=Settings!$C$17,NOT(AB14=Settings!$C$16)),1,IF(AND(AC14=Settings!$C$18,AB14=Settings!$C$19),1,0))))</f>
        <v/>
      </c>
      <c r="AD1010" s="170"/>
      <c r="AE1010" s="169" t="str">
        <f>IF(AE14="","",IF(AE14=Settings!$C$16,1,IF(AND(AE14=Settings!$C$17,NOT(AD14=Settings!$C$16)),1,IF(AND(AE14=Settings!$C$18,AD14=Settings!$C$19),1,0))))</f>
        <v/>
      </c>
      <c r="AF1010" s="170"/>
      <c r="AG1010" s="169" t="str">
        <f>IF(AG14="","",IF(AG14=Settings!$C$16,1,IF(AND(AG14=Settings!$C$17,NOT(AF14=Settings!$C$16)),1,IF(AND(AG14=Settings!$C$18,AF14=Settings!$C$19),1,0))))</f>
        <v/>
      </c>
      <c r="AH1010" s="170"/>
      <c r="AI1010" s="169" t="str">
        <f>IF(AI14="","",IF(AI14=Settings!$C$16,1,IF(AND(AI14=Settings!$C$17,NOT(AH14=Settings!$C$16)),1,IF(AND(AI14=Settings!$C$18,AH14=Settings!$C$19),1,0))))</f>
        <v/>
      </c>
      <c r="AK1010" s="169" t="str">
        <f>IF(AK14="","",IF(AK14=Settings!$C$16,1,IF(AND(AK14=Settings!$C$17,NOT(AJ14=Settings!$C$16)),1,IF(AND(AK14=Settings!$C$18,AJ14=Settings!$C$19),1,0))))</f>
        <v/>
      </c>
      <c r="AM1010" s="169" t="str">
        <f>IF(AM14="","",IF(AM14=Settings!$C$16,1,IF(AND(AM14=Settings!$C$17,NOT(AL14=Settings!$C$16)),1,IF(AND(AM14=Settings!$C$18,AL14=Settings!$C$19),1,0))))</f>
        <v/>
      </c>
      <c r="AP1010" s="169" t="str">
        <f>IF(AP14="","",IF(AP14=Settings!$C$16,1,IF(AND(AP14=Settings!$C$17,NOT(AO14=Settings!$C$16)),1,IF(AND(AP14=Settings!$C$18,AO14=Settings!$C$19),1,0))))</f>
        <v/>
      </c>
      <c r="AQ1010" s="170"/>
      <c r="AR1010" s="169" t="str">
        <f>IF(AR14="","",IF(AR14=Settings!$C$16,1,IF(AND(AR14=Settings!$C$17,NOT(AQ14=Settings!$C$16)),1,IF(AND(AR14=Settings!$C$18,AQ14=Settings!$C$19),1,0))))</f>
        <v/>
      </c>
      <c r="AS1010" s="170"/>
      <c r="AT1010" s="169" t="str">
        <f>IF(AT14="","",IF(AT14=Settings!$C$16,1,IF(AND(AT14=Settings!$C$17,NOT(AS14=Settings!$C$16)),1,IF(AND(AT14=Settings!$C$18,AS14=Settings!$C$19),1,0))))</f>
        <v/>
      </c>
      <c r="AU1010" s="170"/>
      <c r="AV1010" s="169" t="str">
        <f>IF(AV14="","",IF(AV14=Settings!$C$16,1,IF(AND(AV14=Settings!$C$17,NOT(AU14=Settings!$C$16)),1,IF(AND(AV14=Settings!$C$18,AU14=Settings!$C$19),1,0))))</f>
        <v/>
      </c>
      <c r="AX1010" s="169" t="str">
        <f>IF(AX14="","",IF(AX14=Settings!$C$16,1,IF(AND(AX14=Settings!$C$17,NOT(AW14=Settings!$C$16)),1,IF(AND(AX14=Settings!$C$18,AW14=Settings!$C$19),1,0))))</f>
        <v/>
      </c>
      <c r="AZ1010" s="169" t="str">
        <f>IF(AZ14="","",IF(AZ14=Settings!$C$16,1,IF(AND(AZ14=Settings!$C$17,NOT(AY14=Settings!$C$16)),1,IF(AND(AZ14=Settings!$C$18,AY14=Settings!$C$19),1,0))))</f>
        <v/>
      </c>
      <c r="BC1010" s="169" t="str">
        <f>IF(BC14="","",IF(BC14=Settings!$C$16,1,IF(AND(BC14=Settings!$C$17,NOT(BB14=Settings!$C$16)),1,IF(AND(BC14=Settings!$C$18,BB14=Settings!$C$19),1,0))))</f>
        <v/>
      </c>
      <c r="BD1010" s="170"/>
      <c r="BE1010" s="169" t="str">
        <f>IF(BE14="","",IF(BE14=Settings!$C$16,1,IF(AND(BE14=Settings!$C$17,NOT(BD14=Settings!$C$16)),1,IF(AND(BE14=Settings!$C$18,BD14=Settings!$C$19),1,0))))</f>
        <v/>
      </c>
      <c r="BF1010" s="170"/>
      <c r="BG1010" s="169" t="str">
        <f>IF(BG14="","",IF(BG14=Settings!$C$16,1,IF(AND(BG14=Settings!$C$17,NOT(BF14=Settings!$C$16)),1,IF(AND(BG14=Settings!$C$18,BF14=Settings!$C$19),1,0))))</f>
        <v/>
      </c>
      <c r="BH1010" s="170"/>
      <c r="BI1010" s="169" t="str">
        <f>IF(BI14="","",IF(BI14=Settings!$C$16,1,IF(AND(BI14=Settings!$C$17,NOT(BH14=Settings!$C$16)),1,IF(AND(BI14=Settings!$C$18,BH14=Settings!$C$19),1,0))))</f>
        <v/>
      </c>
      <c r="BK1010" s="169" t="str">
        <f>IF(BK14="","",IF(BK14=Settings!$C$16,1,IF(AND(BK14=Settings!$C$17,NOT(BJ14=Settings!$C$16)),1,IF(AND(BK14=Settings!$C$18,BJ14=Settings!$C$19),1,0))))</f>
        <v/>
      </c>
      <c r="BM1010" s="169" t="str">
        <f>IF(BM14="","",IF(BM14=Settings!$C$16,1,IF(AND(BM14=Settings!$C$17,NOT(BL14=Settings!$C$16)),1,IF(AND(BM14=Settings!$C$18,BL14=Settings!$C$19),1,0))))</f>
        <v/>
      </c>
      <c r="BP1010" s="169" t="str">
        <f>IF(BP14="","",IF(BP14=Settings!$C$16,1,IF(AND(BP14=Settings!$C$17,NOT(BO14=Settings!$C$16)),1,IF(AND(BP14=Settings!$C$18,BO14=Settings!$C$19),1,0))))</f>
        <v/>
      </c>
      <c r="BQ1010" s="170"/>
      <c r="BR1010" s="169" t="str">
        <f>IF(BR14="","",IF(BR14=Settings!$C$16,1,IF(AND(BR14=Settings!$C$17,NOT(BQ14=Settings!$C$16)),1,IF(AND(BR14=Settings!$C$18,BQ14=Settings!$C$19),1,0))))</f>
        <v/>
      </c>
      <c r="BS1010" s="170"/>
      <c r="BT1010" s="169" t="str">
        <f>IF(BT14="","",IF(BT14=Settings!$C$16,1,IF(AND(BT14=Settings!$C$17,NOT(BS14=Settings!$C$16)),1,IF(AND(BT14=Settings!$C$18,BS14=Settings!$C$19),1,0))))</f>
        <v/>
      </c>
      <c r="BU1010" s="170"/>
      <c r="BV1010" s="169" t="str">
        <f>IF(BV14="","",IF(BV14=Settings!$C$16,1,IF(AND(BV14=Settings!$C$17,NOT(BU14=Settings!$C$16)),1,IF(AND(BV14=Settings!$C$18,BU14=Settings!$C$19),1,0))))</f>
        <v/>
      </c>
      <c r="BX1010" s="169" t="str">
        <f>IF(BX14="","",IF(BX14=Settings!$C$16,1,IF(AND(BX14=Settings!$C$17,NOT(BW14=Settings!$C$16)),1,IF(AND(BX14=Settings!$C$18,BW14=Settings!$C$19),1,0))))</f>
        <v/>
      </c>
      <c r="BZ1010" s="169" t="str">
        <f>IF(BZ14="","",IF(BZ14=Settings!$C$16,1,IF(AND(BZ14=Settings!$C$17,NOT(BY14=Settings!$C$16)),1,IF(AND(BZ14=Settings!$C$18,BY14=Settings!$C$19),1,0))))</f>
        <v/>
      </c>
      <c r="CB1010" s="175" t="str">
        <f t="shared" si="1"/>
        <v/>
      </c>
      <c r="CC1010" s="175" t="str">
        <f t="shared" si="2"/>
        <v/>
      </c>
      <c r="CD1010" s="175" t="str">
        <f t="shared" si="3"/>
        <v/>
      </c>
      <c r="CE1010" s="175" t="str">
        <f t="shared" si="4"/>
        <v/>
      </c>
      <c r="CF1010" s="175" t="str">
        <f t="shared" si="5"/>
        <v/>
      </c>
      <c r="CG1010" s="175" t="str">
        <f t="shared" si="6"/>
        <v/>
      </c>
      <c r="CH1010" s="175" t="str">
        <f t="shared" si="7"/>
        <v/>
      </c>
    </row>
    <row r="1011" spans="1:86" x14ac:dyDescent="0.25">
      <c r="A1011" s="39" t="str">
        <f t="shared" si="0"/>
        <v xml:space="preserve"> </v>
      </c>
      <c r="C1011" s="169" t="str">
        <f>IF(C15="","",IF(C15=Settings!$C$16,1,IF(AND(C15=Settings!$C$17,NOT(B15=Settings!$C$16)),1,IF(AND(C15=Settings!$C$18,B15=Settings!$C$19),1,0))))</f>
        <v/>
      </c>
      <c r="E1011" s="169" t="str">
        <f>IF(E15="","",IF(E15=Settings!$C$16,1,IF(AND(E15=Settings!$C$17,NOT(D15=Settings!$C$16)),1,IF(AND(E15=Settings!$C$18,D15=Settings!$C$19),1,0))))</f>
        <v/>
      </c>
      <c r="G1011" s="169" t="str">
        <f>IF(G15="","",IF(G15=Settings!$C$16,1,IF(AND(G15=Settings!$C$17,NOT(F15=Settings!$C$16)),1,IF(AND(G15=Settings!$C$18,F15=Settings!$C$19),1,0))))</f>
        <v/>
      </c>
      <c r="I1011" s="169" t="str">
        <f>IF(I15="","",IF(I15=Settings!$C$16,1,IF(AND(I15=Settings!$C$17,NOT(H15=Settings!$C$16)),1,IF(AND(I15=Settings!$C$18,H15=Settings!$C$19),1,0))))</f>
        <v/>
      </c>
      <c r="K1011" s="169" t="str">
        <f>IF(K15="","",IF(K15=Settings!$C$16,1,IF(AND(K15=Settings!$C$17,NOT(J15=Settings!$C$16)),1,IF(AND(K15=Settings!$C$18,J15=Settings!$C$19),1,0))))</f>
        <v/>
      </c>
      <c r="M1011" s="169" t="str">
        <f>IF(M15="","",IF(M15=Settings!$C$16,1,IF(AND(M15=Settings!$C$17,NOT(L15=Settings!$C$16)),1,IF(AND(M15=Settings!$C$18,L15=Settings!$C$19),1,0))))</f>
        <v/>
      </c>
      <c r="P1011" s="169" t="str">
        <f>IF(P15="","",IF(P15=Settings!$C$16,1,IF(AND(P15=Settings!$C$17,NOT(O15=Settings!$C$16)),1,IF(AND(P15=Settings!$C$18,O15=Settings!$C$19),1,0))))</f>
        <v/>
      </c>
      <c r="Q1011" s="170"/>
      <c r="R1011" s="169" t="str">
        <f>IF(R15="","",IF(R15=Settings!$C$16,1,IF(AND(R15=Settings!$C$17,NOT(Q15=Settings!$C$16)),1,IF(AND(R15=Settings!$C$18,Q15=Settings!$C$19),1,0))))</f>
        <v/>
      </c>
      <c r="S1011" s="170"/>
      <c r="T1011" s="169" t="str">
        <f>IF(T15="","",IF(T15=Settings!$C$16,1,IF(AND(T15=Settings!$C$17,NOT(S15=Settings!$C$16)),1,IF(AND(T15=Settings!$C$18,S15=Settings!$C$19),1,0))))</f>
        <v/>
      </c>
      <c r="U1011" s="170"/>
      <c r="V1011" s="169" t="str">
        <f>IF(V15="","",IF(V15=Settings!$C$16,1,IF(AND(V15=Settings!$C$17,NOT(U15=Settings!$C$16)),1,IF(AND(V15=Settings!$C$18,U15=Settings!$C$19),1,0))))</f>
        <v/>
      </c>
      <c r="X1011" s="169" t="str">
        <f>IF(X15="","",IF(X15=Settings!$C$16,1,IF(AND(X15=Settings!$C$17,NOT(W15=Settings!$C$16)),1,IF(AND(X15=Settings!$C$18,W15=Settings!$C$19),1,0))))</f>
        <v/>
      </c>
      <c r="Z1011" s="169" t="str">
        <f>IF(Z15="","",IF(Z15=Settings!$C$16,1,IF(AND(Z15=Settings!$C$17,NOT(Y15=Settings!$C$16)),1,IF(AND(Z15=Settings!$C$18,Y15=Settings!$C$19),1,0))))</f>
        <v/>
      </c>
      <c r="AC1011" s="169" t="str">
        <f>IF(AC15="","",IF(AC15=Settings!$C$16,1,IF(AND(AC15=Settings!$C$17,NOT(AB15=Settings!$C$16)),1,IF(AND(AC15=Settings!$C$18,AB15=Settings!$C$19),1,0))))</f>
        <v/>
      </c>
      <c r="AD1011" s="170"/>
      <c r="AE1011" s="169" t="str">
        <f>IF(AE15="","",IF(AE15=Settings!$C$16,1,IF(AND(AE15=Settings!$C$17,NOT(AD15=Settings!$C$16)),1,IF(AND(AE15=Settings!$C$18,AD15=Settings!$C$19),1,0))))</f>
        <v/>
      </c>
      <c r="AF1011" s="170"/>
      <c r="AG1011" s="169" t="str">
        <f>IF(AG15="","",IF(AG15=Settings!$C$16,1,IF(AND(AG15=Settings!$C$17,NOT(AF15=Settings!$C$16)),1,IF(AND(AG15=Settings!$C$18,AF15=Settings!$C$19),1,0))))</f>
        <v/>
      </c>
      <c r="AH1011" s="170"/>
      <c r="AI1011" s="169" t="str">
        <f>IF(AI15="","",IF(AI15=Settings!$C$16,1,IF(AND(AI15=Settings!$C$17,NOT(AH15=Settings!$C$16)),1,IF(AND(AI15=Settings!$C$18,AH15=Settings!$C$19),1,0))))</f>
        <v/>
      </c>
      <c r="AK1011" s="169" t="str">
        <f>IF(AK15="","",IF(AK15=Settings!$C$16,1,IF(AND(AK15=Settings!$C$17,NOT(AJ15=Settings!$C$16)),1,IF(AND(AK15=Settings!$C$18,AJ15=Settings!$C$19),1,0))))</f>
        <v/>
      </c>
      <c r="AM1011" s="169" t="str">
        <f>IF(AM15="","",IF(AM15=Settings!$C$16,1,IF(AND(AM15=Settings!$C$17,NOT(AL15=Settings!$C$16)),1,IF(AND(AM15=Settings!$C$18,AL15=Settings!$C$19),1,0))))</f>
        <v/>
      </c>
      <c r="AP1011" s="169" t="str">
        <f>IF(AP15="","",IF(AP15=Settings!$C$16,1,IF(AND(AP15=Settings!$C$17,NOT(AO15=Settings!$C$16)),1,IF(AND(AP15=Settings!$C$18,AO15=Settings!$C$19),1,0))))</f>
        <v/>
      </c>
      <c r="AQ1011" s="170"/>
      <c r="AR1011" s="169" t="str">
        <f>IF(AR15="","",IF(AR15=Settings!$C$16,1,IF(AND(AR15=Settings!$C$17,NOT(AQ15=Settings!$C$16)),1,IF(AND(AR15=Settings!$C$18,AQ15=Settings!$C$19),1,0))))</f>
        <v/>
      </c>
      <c r="AS1011" s="170"/>
      <c r="AT1011" s="169" t="str">
        <f>IF(AT15="","",IF(AT15=Settings!$C$16,1,IF(AND(AT15=Settings!$C$17,NOT(AS15=Settings!$C$16)),1,IF(AND(AT15=Settings!$C$18,AS15=Settings!$C$19),1,0))))</f>
        <v/>
      </c>
      <c r="AU1011" s="170"/>
      <c r="AV1011" s="169" t="str">
        <f>IF(AV15="","",IF(AV15=Settings!$C$16,1,IF(AND(AV15=Settings!$C$17,NOT(AU15=Settings!$C$16)),1,IF(AND(AV15=Settings!$C$18,AU15=Settings!$C$19),1,0))))</f>
        <v/>
      </c>
      <c r="AX1011" s="169" t="str">
        <f>IF(AX15="","",IF(AX15=Settings!$C$16,1,IF(AND(AX15=Settings!$C$17,NOT(AW15=Settings!$C$16)),1,IF(AND(AX15=Settings!$C$18,AW15=Settings!$C$19),1,0))))</f>
        <v/>
      </c>
      <c r="AZ1011" s="169" t="str">
        <f>IF(AZ15="","",IF(AZ15=Settings!$C$16,1,IF(AND(AZ15=Settings!$C$17,NOT(AY15=Settings!$C$16)),1,IF(AND(AZ15=Settings!$C$18,AY15=Settings!$C$19),1,0))))</f>
        <v/>
      </c>
      <c r="BC1011" s="169" t="str">
        <f>IF(BC15="","",IF(BC15=Settings!$C$16,1,IF(AND(BC15=Settings!$C$17,NOT(BB15=Settings!$C$16)),1,IF(AND(BC15=Settings!$C$18,BB15=Settings!$C$19),1,0))))</f>
        <v/>
      </c>
      <c r="BD1011" s="170"/>
      <c r="BE1011" s="169" t="str">
        <f>IF(BE15="","",IF(BE15=Settings!$C$16,1,IF(AND(BE15=Settings!$C$17,NOT(BD15=Settings!$C$16)),1,IF(AND(BE15=Settings!$C$18,BD15=Settings!$C$19),1,0))))</f>
        <v/>
      </c>
      <c r="BF1011" s="170"/>
      <c r="BG1011" s="169" t="str">
        <f>IF(BG15="","",IF(BG15=Settings!$C$16,1,IF(AND(BG15=Settings!$C$17,NOT(BF15=Settings!$C$16)),1,IF(AND(BG15=Settings!$C$18,BF15=Settings!$C$19),1,0))))</f>
        <v/>
      </c>
      <c r="BH1011" s="170"/>
      <c r="BI1011" s="169" t="str">
        <f>IF(BI15="","",IF(BI15=Settings!$C$16,1,IF(AND(BI15=Settings!$C$17,NOT(BH15=Settings!$C$16)),1,IF(AND(BI15=Settings!$C$18,BH15=Settings!$C$19),1,0))))</f>
        <v/>
      </c>
      <c r="BK1011" s="169" t="str">
        <f>IF(BK15="","",IF(BK15=Settings!$C$16,1,IF(AND(BK15=Settings!$C$17,NOT(BJ15=Settings!$C$16)),1,IF(AND(BK15=Settings!$C$18,BJ15=Settings!$C$19),1,0))))</f>
        <v/>
      </c>
      <c r="BM1011" s="169" t="str">
        <f>IF(BM15="","",IF(BM15=Settings!$C$16,1,IF(AND(BM15=Settings!$C$17,NOT(BL15=Settings!$C$16)),1,IF(AND(BM15=Settings!$C$18,BL15=Settings!$C$19),1,0))))</f>
        <v/>
      </c>
      <c r="BP1011" s="169" t="str">
        <f>IF(BP15="","",IF(BP15=Settings!$C$16,1,IF(AND(BP15=Settings!$C$17,NOT(BO15=Settings!$C$16)),1,IF(AND(BP15=Settings!$C$18,BO15=Settings!$C$19),1,0))))</f>
        <v/>
      </c>
      <c r="BQ1011" s="170"/>
      <c r="BR1011" s="169" t="str">
        <f>IF(BR15="","",IF(BR15=Settings!$C$16,1,IF(AND(BR15=Settings!$C$17,NOT(BQ15=Settings!$C$16)),1,IF(AND(BR15=Settings!$C$18,BQ15=Settings!$C$19),1,0))))</f>
        <v/>
      </c>
      <c r="BS1011" s="170"/>
      <c r="BT1011" s="169" t="str">
        <f>IF(BT15="","",IF(BT15=Settings!$C$16,1,IF(AND(BT15=Settings!$C$17,NOT(BS15=Settings!$C$16)),1,IF(AND(BT15=Settings!$C$18,BS15=Settings!$C$19),1,0))))</f>
        <v/>
      </c>
      <c r="BU1011" s="170"/>
      <c r="BV1011" s="169" t="str">
        <f>IF(BV15="","",IF(BV15=Settings!$C$16,1,IF(AND(BV15=Settings!$C$17,NOT(BU15=Settings!$C$16)),1,IF(AND(BV15=Settings!$C$18,BU15=Settings!$C$19),1,0))))</f>
        <v/>
      </c>
      <c r="BX1011" s="169" t="str">
        <f>IF(BX15="","",IF(BX15=Settings!$C$16,1,IF(AND(BX15=Settings!$C$17,NOT(BW15=Settings!$C$16)),1,IF(AND(BX15=Settings!$C$18,BW15=Settings!$C$19),1,0))))</f>
        <v/>
      </c>
      <c r="BZ1011" s="169" t="str">
        <f>IF(BZ15="","",IF(BZ15=Settings!$C$16,1,IF(AND(BZ15=Settings!$C$17,NOT(BY15=Settings!$C$16)),1,IF(AND(BZ15=Settings!$C$18,BY15=Settings!$C$19),1,0))))</f>
        <v/>
      </c>
      <c r="CB1011" s="175" t="str">
        <f t="shared" si="1"/>
        <v/>
      </c>
      <c r="CC1011" s="175" t="str">
        <f t="shared" si="2"/>
        <v/>
      </c>
      <c r="CD1011" s="175" t="str">
        <f t="shared" si="3"/>
        <v/>
      </c>
      <c r="CE1011" s="175" t="str">
        <f t="shared" si="4"/>
        <v/>
      </c>
      <c r="CF1011" s="175" t="str">
        <f t="shared" si="5"/>
        <v/>
      </c>
      <c r="CG1011" s="175" t="str">
        <f t="shared" si="6"/>
        <v/>
      </c>
      <c r="CH1011" s="175" t="str">
        <f t="shared" si="7"/>
        <v/>
      </c>
    </row>
    <row r="1012" spans="1:86" x14ac:dyDescent="0.25">
      <c r="A1012" s="39" t="str">
        <f t="shared" si="0"/>
        <v xml:space="preserve"> </v>
      </c>
      <c r="C1012" s="169" t="str">
        <f>IF(C16="","",IF(C16=Settings!$C$16,1,IF(AND(C16=Settings!$C$17,NOT(B16=Settings!$C$16)),1,IF(AND(C16=Settings!$C$18,B16=Settings!$C$19),1,0))))</f>
        <v/>
      </c>
      <c r="E1012" s="169" t="str">
        <f>IF(E16="","",IF(E16=Settings!$C$16,1,IF(AND(E16=Settings!$C$17,NOT(D16=Settings!$C$16)),1,IF(AND(E16=Settings!$C$18,D16=Settings!$C$19),1,0))))</f>
        <v/>
      </c>
      <c r="G1012" s="169" t="str">
        <f>IF(G16="","",IF(G16=Settings!$C$16,1,IF(AND(G16=Settings!$C$17,NOT(F16=Settings!$C$16)),1,IF(AND(G16=Settings!$C$18,F16=Settings!$C$19),1,0))))</f>
        <v/>
      </c>
      <c r="I1012" s="169" t="str">
        <f>IF(I16="","",IF(I16=Settings!$C$16,1,IF(AND(I16=Settings!$C$17,NOT(H16=Settings!$C$16)),1,IF(AND(I16=Settings!$C$18,H16=Settings!$C$19),1,0))))</f>
        <v/>
      </c>
      <c r="K1012" s="169" t="str">
        <f>IF(K16="","",IF(K16=Settings!$C$16,1,IF(AND(K16=Settings!$C$17,NOT(J16=Settings!$C$16)),1,IF(AND(K16=Settings!$C$18,J16=Settings!$C$19),1,0))))</f>
        <v/>
      </c>
      <c r="M1012" s="169" t="str">
        <f>IF(M16="","",IF(M16=Settings!$C$16,1,IF(AND(M16=Settings!$C$17,NOT(L16=Settings!$C$16)),1,IF(AND(M16=Settings!$C$18,L16=Settings!$C$19),1,0))))</f>
        <v/>
      </c>
      <c r="P1012" s="169" t="str">
        <f>IF(P16="","",IF(P16=Settings!$C$16,1,IF(AND(P16=Settings!$C$17,NOT(O16=Settings!$C$16)),1,IF(AND(P16=Settings!$C$18,O16=Settings!$C$19),1,0))))</f>
        <v/>
      </c>
      <c r="Q1012" s="170"/>
      <c r="R1012" s="169" t="str">
        <f>IF(R16="","",IF(R16=Settings!$C$16,1,IF(AND(R16=Settings!$C$17,NOT(Q16=Settings!$C$16)),1,IF(AND(R16=Settings!$C$18,Q16=Settings!$C$19),1,0))))</f>
        <v/>
      </c>
      <c r="S1012" s="170"/>
      <c r="T1012" s="169" t="str">
        <f>IF(T16="","",IF(T16=Settings!$C$16,1,IF(AND(T16=Settings!$C$17,NOT(S16=Settings!$C$16)),1,IF(AND(T16=Settings!$C$18,S16=Settings!$C$19),1,0))))</f>
        <v/>
      </c>
      <c r="U1012" s="170"/>
      <c r="V1012" s="169" t="str">
        <f>IF(V16="","",IF(V16=Settings!$C$16,1,IF(AND(V16=Settings!$C$17,NOT(U16=Settings!$C$16)),1,IF(AND(V16=Settings!$C$18,U16=Settings!$C$19),1,0))))</f>
        <v/>
      </c>
      <c r="X1012" s="169" t="str">
        <f>IF(X16="","",IF(X16=Settings!$C$16,1,IF(AND(X16=Settings!$C$17,NOT(W16=Settings!$C$16)),1,IF(AND(X16=Settings!$C$18,W16=Settings!$C$19),1,0))))</f>
        <v/>
      </c>
      <c r="Z1012" s="169" t="str">
        <f>IF(Z16="","",IF(Z16=Settings!$C$16,1,IF(AND(Z16=Settings!$C$17,NOT(Y16=Settings!$C$16)),1,IF(AND(Z16=Settings!$C$18,Y16=Settings!$C$19),1,0))))</f>
        <v/>
      </c>
      <c r="AC1012" s="169" t="str">
        <f>IF(AC16="","",IF(AC16=Settings!$C$16,1,IF(AND(AC16=Settings!$C$17,NOT(AB16=Settings!$C$16)),1,IF(AND(AC16=Settings!$C$18,AB16=Settings!$C$19),1,0))))</f>
        <v/>
      </c>
      <c r="AD1012" s="170"/>
      <c r="AE1012" s="169" t="str">
        <f>IF(AE16="","",IF(AE16=Settings!$C$16,1,IF(AND(AE16=Settings!$C$17,NOT(AD16=Settings!$C$16)),1,IF(AND(AE16=Settings!$C$18,AD16=Settings!$C$19),1,0))))</f>
        <v/>
      </c>
      <c r="AF1012" s="170"/>
      <c r="AG1012" s="169" t="str">
        <f>IF(AG16="","",IF(AG16=Settings!$C$16,1,IF(AND(AG16=Settings!$C$17,NOT(AF16=Settings!$C$16)),1,IF(AND(AG16=Settings!$C$18,AF16=Settings!$C$19),1,0))))</f>
        <v/>
      </c>
      <c r="AH1012" s="170"/>
      <c r="AI1012" s="169" t="str">
        <f>IF(AI16="","",IF(AI16=Settings!$C$16,1,IF(AND(AI16=Settings!$C$17,NOT(AH16=Settings!$C$16)),1,IF(AND(AI16=Settings!$C$18,AH16=Settings!$C$19),1,0))))</f>
        <v/>
      </c>
      <c r="AK1012" s="169" t="str">
        <f>IF(AK16="","",IF(AK16=Settings!$C$16,1,IF(AND(AK16=Settings!$C$17,NOT(AJ16=Settings!$C$16)),1,IF(AND(AK16=Settings!$C$18,AJ16=Settings!$C$19),1,0))))</f>
        <v/>
      </c>
      <c r="AM1012" s="169" t="str">
        <f>IF(AM16="","",IF(AM16=Settings!$C$16,1,IF(AND(AM16=Settings!$C$17,NOT(AL16=Settings!$C$16)),1,IF(AND(AM16=Settings!$C$18,AL16=Settings!$C$19),1,0))))</f>
        <v/>
      </c>
      <c r="AP1012" s="169" t="str">
        <f>IF(AP16="","",IF(AP16=Settings!$C$16,1,IF(AND(AP16=Settings!$C$17,NOT(AO16=Settings!$C$16)),1,IF(AND(AP16=Settings!$C$18,AO16=Settings!$C$19),1,0))))</f>
        <v/>
      </c>
      <c r="AQ1012" s="170"/>
      <c r="AR1012" s="169" t="str">
        <f>IF(AR16="","",IF(AR16=Settings!$C$16,1,IF(AND(AR16=Settings!$C$17,NOT(AQ16=Settings!$C$16)),1,IF(AND(AR16=Settings!$C$18,AQ16=Settings!$C$19),1,0))))</f>
        <v/>
      </c>
      <c r="AS1012" s="170"/>
      <c r="AT1012" s="169" t="str">
        <f>IF(AT16="","",IF(AT16=Settings!$C$16,1,IF(AND(AT16=Settings!$C$17,NOT(AS16=Settings!$C$16)),1,IF(AND(AT16=Settings!$C$18,AS16=Settings!$C$19),1,0))))</f>
        <v/>
      </c>
      <c r="AU1012" s="170"/>
      <c r="AV1012" s="169" t="str">
        <f>IF(AV16="","",IF(AV16=Settings!$C$16,1,IF(AND(AV16=Settings!$C$17,NOT(AU16=Settings!$C$16)),1,IF(AND(AV16=Settings!$C$18,AU16=Settings!$C$19),1,0))))</f>
        <v/>
      </c>
      <c r="AX1012" s="169" t="str">
        <f>IF(AX16="","",IF(AX16=Settings!$C$16,1,IF(AND(AX16=Settings!$C$17,NOT(AW16=Settings!$C$16)),1,IF(AND(AX16=Settings!$C$18,AW16=Settings!$C$19),1,0))))</f>
        <v/>
      </c>
      <c r="AZ1012" s="169" t="str">
        <f>IF(AZ16="","",IF(AZ16=Settings!$C$16,1,IF(AND(AZ16=Settings!$C$17,NOT(AY16=Settings!$C$16)),1,IF(AND(AZ16=Settings!$C$18,AY16=Settings!$C$19),1,0))))</f>
        <v/>
      </c>
      <c r="BC1012" s="169" t="str">
        <f>IF(BC16="","",IF(BC16=Settings!$C$16,1,IF(AND(BC16=Settings!$C$17,NOT(BB16=Settings!$C$16)),1,IF(AND(BC16=Settings!$C$18,BB16=Settings!$C$19),1,0))))</f>
        <v/>
      </c>
      <c r="BD1012" s="170"/>
      <c r="BE1012" s="169" t="str">
        <f>IF(BE16="","",IF(BE16=Settings!$C$16,1,IF(AND(BE16=Settings!$C$17,NOT(BD16=Settings!$C$16)),1,IF(AND(BE16=Settings!$C$18,BD16=Settings!$C$19),1,0))))</f>
        <v/>
      </c>
      <c r="BF1012" s="170"/>
      <c r="BG1012" s="169" t="str">
        <f>IF(BG16="","",IF(BG16=Settings!$C$16,1,IF(AND(BG16=Settings!$C$17,NOT(BF16=Settings!$C$16)),1,IF(AND(BG16=Settings!$C$18,BF16=Settings!$C$19),1,0))))</f>
        <v/>
      </c>
      <c r="BH1012" s="170"/>
      <c r="BI1012" s="169" t="str">
        <f>IF(BI16="","",IF(BI16=Settings!$C$16,1,IF(AND(BI16=Settings!$C$17,NOT(BH16=Settings!$C$16)),1,IF(AND(BI16=Settings!$C$18,BH16=Settings!$C$19),1,0))))</f>
        <v/>
      </c>
      <c r="BK1012" s="169" t="str">
        <f>IF(BK16="","",IF(BK16=Settings!$C$16,1,IF(AND(BK16=Settings!$C$17,NOT(BJ16=Settings!$C$16)),1,IF(AND(BK16=Settings!$C$18,BJ16=Settings!$C$19),1,0))))</f>
        <v/>
      </c>
      <c r="BM1012" s="169" t="str">
        <f>IF(BM16="","",IF(BM16=Settings!$C$16,1,IF(AND(BM16=Settings!$C$17,NOT(BL16=Settings!$C$16)),1,IF(AND(BM16=Settings!$C$18,BL16=Settings!$C$19),1,0))))</f>
        <v/>
      </c>
      <c r="BP1012" s="169" t="str">
        <f>IF(BP16="","",IF(BP16=Settings!$C$16,1,IF(AND(BP16=Settings!$C$17,NOT(BO16=Settings!$C$16)),1,IF(AND(BP16=Settings!$C$18,BO16=Settings!$C$19),1,0))))</f>
        <v/>
      </c>
      <c r="BQ1012" s="170"/>
      <c r="BR1012" s="169" t="str">
        <f>IF(BR16="","",IF(BR16=Settings!$C$16,1,IF(AND(BR16=Settings!$C$17,NOT(BQ16=Settings!$C$16)),1,IF(AND(BR16=Settings!$C$18,BQ16=Settings!$C$19),1,0))))</f>
        <v/>
      </c>
      <c r="BS1012" s="170"/>
      <c r="BT1012" s="169" t="str">
        <f>IF(BT16="","",IF(BT16=Settings!$C$16,1,IF(AND(BT16=Settings!$C$17,NOT(BS16=Settings!$C$16)),1,IF(AND(BT16=Settings!$C$18,BS16=Settings!$C$19),1,0))))</f>
        <v/>
      </c>
      <c r="BU1012" s="170"/>
      <c r="BV1012" s="169" t="str">
        <f>IF(BV16="","",IF(BV16=Settings!$C$16,1,IF(AND(BV16=Settings!$C$17,NOT(BU16=Settings!$C$16)),1,IF(AND(BV16=Settings!$C$18,BU16=Settings!$C$19),1,0))))</f>
        <v/>
      </c>
      <c r="BX1012" s="169" t="str">
        <f>IF(BX16="","",IF(BX16=Settings!$C$16,1,IF(AND(BX16=Settings!$C$17,NOT(BW16=Settings!$C$16)),1,IF(AND(BX16=Settings!$C$18,BW16=Settings!$C$19),1,0))))</f>
        <v/>
      </c>
      <c r="BZ1012" s="169" t="str">
        <f>IF(BZ16="","",IF(BZ16=Settings!$C$16,1,IF(AND(BZ16=Settings!$C$17,NOT(BY16=Settings!$C$16)),1,IF(AND(BZ16=Settings!$C$18,BY16=Settings!$C$19),1,0))))</f>
        <v/>
      </c>
      <c r="CB1012" s="175" t="str">
        <f t="shared" si="1"/>
        <v/>
      </c>
      <c r="CC1012" s="175" t="str">
        <f t="shared" si="2"/>
        <v/>
      </c>
      <c r="CD1012" s="175" t="str">
        <f t="shared" si="3"/>
        <v/>
      </c>
      <c r="CE1012" s="175" t="str">
        <f t="shared" si="4"/>
        <v/>
      </c>
      <c r="CF1012" s="175" t="str">
        <f t="shared" si="5"/>
        <v/>
      </c>
      <c r="CG1012" s="175" t="str">
        <f t="shared" si="6"/>
        <v/>
      </c>
      <c r="CH1012" s="175" t="str">
        <f t="shared" si="7"/>
        <v/>
      </c>
    </row>
    <row r="1013" spans="1:86" x14ac:dyDescent="0.25">
      <c r="A1013" s="39" t="str">
        <f t="shared" si="0"/>
        <v xml:space="preserve"> </v>
      </c>
      <c r="C1013" s="169" t="str">
        <f>IF(C17="","",IF(C17=Settings!$C$16,1,IF(AND(C17=Settings!$C$17,NOT(B17=Settings!$C$16)),1,IF(AND(C17=Settings!$C$18,B17=Settings!$C$19),1,0))))</f>
        <v/>
      </c>
      <c r="E1013" s="169" t="str">
        <f>IF(E17="","",IF(E17=Settings!$C$16,1,IF(AND(E17=Settings!$C$17,NOT(D17=Settings!$C$16)),1,IF(AND(E17=Settings!$C$18,D17=Settings!$C$19),1,0))))</f>
        <v/>
      </c>
      <c r="G1013" s="169" t="str">
        <f>IF(G17="","",IF(G17=Settings!$C$16,1,IF(AND(G17=Settings!$C$17,NOT(F17=Settings!$C$16)),1,IF(AND(G17=Settings!$C$18,F17=Settings!$C$19),1,0))))</f>
        <v/>
      </c>
      <c r="I1013" s="169" t="str">
        <f>IF(I17="","",IF(I17=Settings!$C$16,1,IF(AND(I17=Settings!$C$17,NOT(H17=Settings!$C$16)),1,IF(AND(I17=Settings!$C$18,H17=Settings!$C$19),1,0))))</f>
        <v/>
      </c>
      <c r="K1013" s="169" t="str">
        <f>IF(K17="","",IF(K17=Settings!$C$16,1,IF(AND(K17=Settings!$C$17,NOT(J17=Settings!$C$16)),1,IF(AND(K17=Settings!$C$18,J17=Settings!$C$19),1,0))))</f>
        <v/>
      </c>
      <c r="M1013" s="169" t="str">
        <f>IF(M17="","",IF(M17=Settings!$C$16,1,IF(AND(M17=Settings!$C$17,NOT(L17=Settings!$C$16)),1,IF(AND(M17=Settings!$C$18,L17=Settings!$C$19),1,0))))</f>
        <v/>
      </c>
      <c r="P1013" s="169" t="str">
        <f>IF(P17="","",IF(P17=Settings!$C$16,1,IF(AND(P17=Settings!$C$17,NOT(O17=Settings!$C$16)),1,IF(AND(P17=Settings!$C$18,O17=Settings!$C$19),1,0))))</f>
        <v/>
      </c>
      <c r="Q1013" s="170"/>
      <c r="R1013" s="169" t="str">
        <f>IF(R17="","",IF(R17=Settings!$C$16,1,IF(AND(R17=Settings!$C$17,NOT(Q17=Settings!$C$16)),1,IF(AND(R17=Settings!$C$18,Q17=Settings!$C$19),1,0))))</f>
        <v/>
      </c>
      <c r="S1013" s="170"/>
      <c r="T1013" s="169" t="str">
        <f>IF(T17="","",IF(T17=Settings!$C$16,1,IF(AND(T17=Settings!$C$17,NOT(S17=Settings!$C$16)),1,IF(AND(T17=Settings!$C$18,S17=Settings!$C$19),1,0))))</f>
        <v/>
      </c>
      <c r="U1013" s="170"/>
      <c r="V1013" s="169" t="str">
        <f>IF(V17="","",IF(V17=Settings!$C$16,1,IF(AND(V17=Settings!$C$17,NOT(U17=Settings!$C$16)),1,IF(AND(V17=Settings!$C$18,U17=Settings!$C$19),1,0))))</f>
        <v/>
      </c>
      <c r="X1013" s="169" t="str">
        <f>IF(X17="","",IF(X17=Settings!$C$16,1,IF(AND(X17=Settings!$C$17,NOT(W17=Settings!$C$16)),1,IF(AND(X17=Settings!$C$18,W17=Settings!$C$19),1,0))))</f>
        <v/>
      </c>
      <c r="Z1013" s="169" t="str">
        <f>IF(Z17="","",IF(Z17=Settings!$C$16,1,IF(AND(Z17=Settings!$C$17,NOT(Y17=Settings!$C$16)),1,IF(AND(Z17=Settings!$C$18,Y17=Settings!$C$19),1,0))))</f>
        <v/>
      </c>
      <c r="AC1013" s="169" t="str">
        <f>IF(AC17="","",IF(AC17=Settings!$C$16,1,IF(AND(AC17=Settings!$C$17,NOT(AB17=Settings!$C$16)),1,IF(AND(AC17=Settings!$C$18,AB17=Settings!$C$19),1,0))))</f>
        <v/>
      </c>
      <c r="AD1013" s="170"/>
      <c r="AE1013" s="169" t="str">
        <f>IF(AE17="","",IF(AE17=Settings!$C$16,1,IF(AND(AE17=Settings!$C$17,NOT(AD17=Settings!$C$16)),1,IF(AND(AE17=Settings!$C$18,AD17=Settings!$C$19),1,0))))</f>
        <v/>
      </c>
      <c r="AF1013" s="170"/>
      <c r="AG1013" s="169" t="str">
        <f>IF(AG17="","",IF(AG17=Settings!$C$16,1,IF(AND(AG17=Settings!$C$17,NOT(AF17=Settings!$C$16)),1,IF(AND(AG17=Settings!$C$18,AF17=Settings!$C$19),1,0))))</f>
        <v/>
      </c>
      <c r="AH1013" s="170"/>
      <c r="AI1013" s="169" t="str">
        <f>IF(AI17="","",IF(AI17=Settings!$C$16,1,IF(AND(AI17=Settings!$C$17,NOT(AH17=Settings!$C$16)),1,IF(AND(AI17=Settings!$C$18,AH17=Settings!$C$19),1,0))))</f>
        <v/>
      </c>
      <c r="AK1013" s="169" t="str">
        <f>IF(AK17="","",IF(AK17=Settings!$C$16,1,IF(AND(AK17=Settings!$C$17,NOT(AJ17=Settings!$C$16)),1,IF(AND(AK17=Settings!$C$18,AJ17=Settings!$C$19),1,0))))</f>
        <v/>
      </c>
      <c r="AM1013" s="169" t="str">
        <f>IF(AM17="","",IF(AM17=Settings!$C$16,1,IF(AND(AM17=Settings!$C$17,NOT(AL17=Settings!$C$16)),1,IF(AND(AM17=Settings!$C$18,AL17=Settings!$C$19),1,0))))</f>
        <v/>
      </c>
      <c r="AP1013" s="169" t="str">
        <f>IF(AP17="","",IF(AP17=Settings!$C$16,1,IF(AND(AP17=Settings!$C$17,NOT(AO17=Settings!$C$16)),1,IF(AND(AP17=Settings!$C$18,AO17=Settings!$C$19),1,0))))</f>
        <v/>
      </c>
      <c r="AQ1013" s="170"/>
      <c r="AR1013" s="169" t="str">
        <f>IF(AR17="","",IF(AR17=Settings!$C$16,1,IF(AND(AR17=Settings!$C$17,NOT(AQ17=Settings!$C$16)),1,IF(AND(AR17=Settings!$C$18,AQ17=Settings!$C$19),1,0))))</f>
        <v/>
      </c>
      <c r="AS1013" s="170"/>
      <c r="AT1013" s="169" t="str">
        <f>IF(AT17="","",IF(AT17=Settings!$C$16,1,IF(AND(AT17=Settings!$C$17,NOT(AS17=Settings!$C$16)),1,IF(AND(AT17=Settings!$C$18,AS17=Settings!$C$19),1,0))))</f>
        <v/>
      </c>
      <c r="AU1013" s="170"/>
      <c r="AV1013" s="169" t="str">
        <f>IF(AV17="","",IF(AV17=Settings!$C$16,1,IF(AND(AV17=Settings!$C$17,NOT(AU17=Settings!$C$16)),1,IF(AND(AV17=Settings!$C$18,AU17=Settings!$C$19),1,0))))</f>
        <v/>
      </c>
      <c r="AX1013" s="169" t="str">
        <f>IF(AX17="","",IF(AX17=Settings!$C$16,1,IF(AND(AX17=Settings!$C$17,NOT(AW17=Settings!$C$16)),1,IF(AND(AX17=Settings!$C$18,AW17=Settings!$C$19),1,0))))</f>
        <v/>
      </c>
      <c r="AZ1013" s="169" t="str">
        <f>IF(AZ17="","",IF(AZ17=Settings!$C$16,1,IF(AND(AZ17=Settings!$C$17,NOT(AY17=Settings!$C$16)),1,IF(AND(AZ17=Settings!$C$18,AY17=Settings!$C$19),1,0))))</f>
        <v/>
      </c>
      <c r="BC1013" s="169" t="str">
        <f>IF(BC17="","",IF(BC17=Settings!$C$16,1,IF(AND(BC17=Settings!$C$17,NOT(BB17=Settings!$C$16)),1,IF(AND(BC17=Settings!$C$18,BB17=Settings!$C$19),1,0))))</f>
        <v/>
      </c>
      <c r="BD1013" s="170"/>
      <c r="BE1013" s="169" t="str">
        <f>IF(BE17="","",IF(BE17=Settings!$C$16,1,IF(AND(BE17=Settings!$C$17,NOT(BD17=Settings!$C$16)),1,IF(AND(BE17=Settings!$C$18,BD17=Settings!$C$19),1,0))))</f>
        <v/>
      </c>
      <c r="BF1013" s="170"/>
      <c r="BG1013" s="169" t="str">
        <f>IF(BG17="","",IF(BG17=Settings!$C$16,1,IF(AND(BG17=Settings!$C$17,NOT(BF17=Settings!$C$16)),1,IF(AND(BG17=Settings!$C$18,BF17=Settings!$C$19),1,0))))</f>
        <v/>
      </c>
      <c r="BH1013" s="170"/>
      <c r="BI1013" s="169" t="str">
        <f>IF(BI17="","",IF(BI17=Settings!$C$16,1,IF(AND(BI17=Settings!$C$17,NOT(BH17=Settings!$C$16)),1,IF(AND(BI17=Settings!$C$18,BH17=Settings!$C$19),1,0))))</f>
        <v/>
      </c>
      <c r="BK1013" s="169" t="str">
        <f>IF(BK17="","",IF(BK17=Settings!$C$16,1,IF(AND(BK17=Settings!$C$17,NOT(BJ17=Settings!$C$16)),1,IF(AND(BK17=Settings!$C$18,BJ17=Settings!$C$19),1,0))))</f>
        <v/>
      </c>
      <c r="BM1013" s="169" t="str">
        <f>IF(BM17="","",IF(BM17=Settings!$C$16,1,IF(AND(BM17=Settings!$C$17,NOT(BL17=Settings!$C$16)),1,IF(AND(BM17=Settings!$C$18,BL17=Settings!$C$19),1,0))))</f>
        <v/>
      </c>
      <c r="BP1013" s="169" t="str">
        <f>IF(BP17="","",IF(BP17=Settings!$C$16,1,IF(AND(BP17=Settings!$C$17,NOT(BO17=Settings!$C$16)),1,IF(AND(BP17=Settings!$C$18,BO17=Settings!$C$19),1,0))))</f>
        <v/>
      </c>
      <c r="BQ1013" s="170"/>
      <c r="BR1013" s="169" t="str">
        <f>IF(BR17="","",IF(BR17=Settings!$C$16,1,IF(AND(BR17=Settings!$C$17,NOT(BQ17=Settings!$C$16)),1,IF(AND(BR17=Settings!$C$18,BQ17=Settings!$C$19),1,0))))</f>
        <v/>
      </c>
      <c r="BS1013" s="170"/>
      <c r="BT1013" s="169" t="str">
        <f>IF(BT17="","",IF(BT17=Settings!$C$16,1,IF(AND(BT17=Settings!$C$17,NOT(BS17=Settings!$C$16)),1,IF(AND(BT17=Settings!$C$18,BS17=Settings!$C$19),1,0))))</f>
        <v/>
      </c>
      <c r="BU1013" s="170"/>
      <c r="BV1013" s="169" t="str">
        <f>IF(BV17="","",IF(BV17=Settings!$C$16,1,IF(AND(BV17=Settings!$C$17,NOT(BU17=Settings!$C$16)),1,IF(AND(BV17=Settings!$C$18,BU17=Settings!$C$19),1,0))))</f>
        <v/>
      </c>
      <c r="BX1013" s="169" t="str">
        <f>IF(BX17="","",IF(BX17=Settings!$C$16,1,IF(AND(BX17=Settings!$C$17,NOT(BW17=Settings!$C$16)),1,IF(AND(BX17=Settings!$C$18,BW17=Settings!$C$19),1,0))))</f>
        <v/>
      </c>
      <c r="BZ1013" s="169" t="str">
        <f>IF(BZ17="","",IF(BZ17=Settings!$C$16,1,IF(AND(BZ17=Settings!$C$17,NOT(BY17=Settings!$C$16)),1,IF(AND(BZ17=Settings!$C$18,BY17=Settings!$C$19),1,0))))</f>
        <v/>
      </c>
      <c r="CB1013" s="175" t="str">
        <f t="shared" si="1"/>
        <v/>
      </c>
      <c r="CC1013" s="175" t="str">
        <f t="shared" si="2"/>
        <v/>
      </c>
      <c r="CD1013" s="175" t="str">
        <f t="shared" si="3"/>
        <v/>
      </c>
      <c r="CE1013" s="175" t="str">
        <f t="shared" si="4"/>
        <v/>
      </c>
      <c r="CF1013" s="175" t="str">
        <f t="shared" si="5"/>
        <v/>
      </c>
      <c r="CG1013" s="175" t="str">
        <f t="shared" si="6"/>
        <v/>
      </c>
      <c r="CH1013" s="175" t="str">
        <f t="shared" si="7"/>
        <v/>
      </c>
    </row>
    <row r="1014" spans="1:86" x14ac:dyDescent="0.25">
      <c r="A1014" s="39" t="str">
        <f t="shared" si="0"/>
        <v xml:space="preserve"> </v>
      </c>
      <c r="C1014" s="169" t="str">
        <f>IF(C18="","",IF(C18=Settings!$C$16,1,IF(AND(C18=Settings!$C$17,NOT(B18=Settings!$C$16)),1,IF(AND(C18=Settings!$C$18,B18=Settings!$C$19),1,0))))</f>
        <v/>
      </c>
      <c r="E1014" s="169" t="str">
        <f>IF(E18="","",IF(E18=Settings!$C$16,1,IF(AND(E18=Settings!$C$17,NOT(D18=Settings!$C$16)),1,IF(AND(E18=Settings!$C$18,D18=Settings!$C$19),1,0))))</f>
        <v/>
      </c>
      <c r="G1014" s="169" t="str">
        <f>IF(G18="","",IF(G18=Settings!$C$16,1,IF(AND(G18=Settings!$C$17,NOT(F18=Settings!$C$16)),1,IF(AND(G18=Settings!$C$18,F18=Settings!$C$19),1,0))))</f>
        <v/>
      </c>
      <c r="I1014" s="169" t="str">
        <f>IF(I18="","",IF(I18=Settings!$C$16,1,IF(AND(I18=Settings!$C$17,NOT(H18=Settings!$C$16)),1,IF(AND(I18=Settings!$C$18,H18=Settings!$C$19),1,0))))</f>
        <v/>
      </c>
      <c r="K1014" s="169" t="str">
        <f>IF(K18="","",IF(K18=Settings!$C$16,1,IF(AND(K18=Settings!$C$17,NOT(J18=Settings!$C$16)),1,IF(AND(K18=Settings!$C$18,J18=Settings!$C$19),1,0))))</f>
        <v/>
      </c>
      <c r="M1014" s="169" t="str">
        <f>IF(M18="","",IF(M18=Settings!$C$16,1,IF(AND(M18=Settings!$C$17,NOT(L18=Settings!$C$16)),1,IF(AND(M18=Settings!$C$18,L18=Settings!$C$19),1,0))))</f>
        <v/>
      </c>
      <c r="P1014" s="169" t="str">
        <f>IF(P18="","",IF(P18=Settings!$C$16,1,IF(AND(P18=Settings!$C$17,NOT(O18=Settings!$C$16)),1,IF(AND(P18=Settings!$C$18,O18=Settings!$C$19),1,0))))</f>
        <v/>
      </c>
      <c r="Q1014" s="170"/>
      <c r="R1014" s="169" t="str">
        <f>IF(R18="","",IF(R18=Settings!$C$16,1,IF(AND(R18=Settings!$C$17,NOT(Q18=Settings!$C$16)),1,IF(AND(R18=Settings!$C$18,Q18=Settings!$C$19),1,0))))</f>
        <v/>
      </c>
      <c r="S1014" s="170"/>
      <c r="T1014" s="169" t="str">
        <f>IF(T18="","",IF(T18=Settings!$C$16,1,IF(AND(T18=Settings!$C$17,NOT(S18=Settings!$C$16)),1,IF(AND(T18=Settings!$C$18,S18=Settings!$C$19),1,0))))</f>
        <v/>
      </c>
      <c r="U1014" s="170"/>
      <c r="V1014" s="169" t="str">
        <f>IF(V18="","",IF(V18=Settings!$C$16,1,IF(AND(V18=Settings!$C$17,NOT(U18=Settings!$C$16)),1,IF(AND(V18=Settings!$C$18,U18=Settings!$C$19),1,0))))</f>
        <v/>
      </c>
      <c r="X1014" s="169" t="str">
        <f>IF(X18="","",IF(X18=Settings!$C$16,1,IF(AND(X18=Settings!$C$17,NOT(W18=Settings!$C$16)),1,IF(AND(X18=Settings!$C$18,W18=Settings!$C$19),1,0))))</f>
        <v/>
      </c>
      <c r="Z1014" s="169" t="str">
        <f>IF(Z18="","",IF(Z18=Settings!$C$16,1,IF(AND(Z18=Settings!$C$17,NOT(Y18=Settings!$C$16)),1,IF(AND(Z18=Settings!$C$18,Y18=Settings!$C$19),1,0))))</f>
        <v/>
      </c>
      <c r="AC1014" s="169" t="str">
        <f>IF(AC18="","",IF(AC18=Settings!$C$16,1,IF(AND(AC18=Settings!$C$17,NOT(AB18=Settings!$C$16)),1,IF(AND(AC18=Settings!$C$18,AB18=Settings!$C$19),1,0))))</f>
        <v/>
      </c>
      <c r="AD1014" s="170"/>
      <c r="AE1014" s="169" t="str">
        <f>IF(AE18="","",IF(AE18=Settings!$C$16,1,IF(AND(AE18=Settings!$C$17,NOT(AD18=Settings!$C$16)),1,IF(AND(AE18=Settings!$C$18,AD18=Settings!$C$19),1,0))))</f>
        <v/>
      </c>
      <c r="AF1014" s="170"/>
      <c r="AG1014" s="169" t="str">
        <f>IF(AG18="","",IF(AG18=Settings!$C$16,1,IF(AND(AG18=Settings!$C$17,NOT(AF18=Settings!$C$16)),1,IF(AND(AG18=Settings!$C$18,AF18=Settings!$C$19),1,0))))</f>
        <v/>
      </c>
      <c r="AH1014" s="170"/>
      <c r="AI1014" s="169" t="str">
        <f>IF(AI18="","",IF(AI18=Settings!$C$16,1,IF(AND(AI18=Settings!$C$17,NOT(AH18=Settings!$C$16)),1,IF(AND(AI18=Settings!$C$18,AH18=Settings!$C$19),1,0))))</f>
        <v/>
      </c>
      <c r="AK1014" s="169" t="str">
        <f>IF(AK18="","",IF(AK18=Settings!$C$16,1,IF(AND(AK18=Settings!$C$17,NOT(AJ18=Settings!$C$16)),1,IF(AND(AK18=Settings!$C$18,AJ18=Settings!$C$19),1,0))))</f>
        <v/>
      </c>
      <c r="AM1014" s="169" t="str">
        <f>IF(AM18="","",IF(AM18=Settings!$C$16,1,IF(AND(AM18=Settings!$C$17,NOT(AL18=Settings!$C$16)),1,IF(AND(AM18=Settings!$C$18,AL18=Settings!$C$19),1,0))))</f>
        <v/>
      </c>
      <c r="AP1014" s="169" t="str">
        <f>IF(AP18="","",IF(AP18=Settings!$C$16,1,IF(AND(AP18=Settings!$C$17,NOT(AO18=Settings!$C$16)),1,IF(AND(AP18=Settings!$C$18,AO18=Settings!$C$19),1,0))))</f>
        <v/>
      </c>
      <c r="AQ1014" s="170"/>
      <c r="AR1014" s="169" t="str">
        <f>IF(AR18="","",IF(AR18=Settings!$C$16,1,IF(AND(AR18=Settings!$C$17,NOT(AQ18=Settings!$C$16)),1,IF(AND(AR18=Settings!$C$18,AQ18=Settings!$C$19),1,0))))</f>
        <v/>
      </c>
      <c r="AS1014" s="170"/>
      <c r="AT1014" s="169" t="str">
        <f>IF(AT18="","",IF(AT18=Settings!$C$16,1,IF(AND(AT18=Settings!$C$17,NOT(AS18=Settings!$C$16)),1,IF(AND(AT18=Settings!$C$18,AS18=Settings!$C$19),1,0))))</f>
        <v/>
      </c>
      <c r="AU1014" s="170"/>
      <c r="AV1014" s="169" t="str">
        <f>IF(AV18="","",IF(AV18=Settings!$C$16,1,IF(AND(AV18=Settings!$C$17,NOT(AU18=Settings!$C$16)),1,IF(AND(AV18=Settings!$C$18,AU18=Settings!$C$19),1,0))))</f>
        <v/>
      </c>
      <c r="AX1014" s="169" t="str">
        <f>IF(AX18="","",IF(AX18=Settings!$C$16,1,IF(AND(AX18=Settings!$C$17,NOT(AW18=Settings!$C$16)),1,IF(AND(AX18=Settings!$C$18,AW18=Settings!$C$19),1,0))))</f>
        <v/>
      </c>
      <c r="AZ1014" s="169" t="str">
        <f>IF(AZ18="","",IF(AZ18=Settings!$C$16,1,IF(AND(AZ18=Settings!$C$17,NOT(AY18=Settings!$C$16)),1,IF(AND(AZ18=Settings!$C$18,AY18=Settings!$C$19),1,0))))</f>
        <v/>
      </c>
      <c r="BC1014" s="169" t="str">
        <f>IF(BC18="","",IF(BC18=Settings!$C$16,1,IF(AND(BC18=Settings!$C$17,NOT(BB18=Settings!$C$16)),1,IF(AND(BC18=Settings!$C$18,BB18=Settings!$C$19),1,0))))</f>
        <v/>
      </c>
      <c r="BD1014" s="170"/>
      <c r="BE1014" s="169" t="str">
        <f>IF(BE18="","",IF(BE18=Settings!$C$16,1,IF(AND(BE18=Settings!$C$17,NOT(BD18=Settings!$C$16)),1,IF(AND(BE18=Settings!$C$18,BD18=Settings!$C$19),1,0))))</f>
        <v/>
      </c>
      <c r="BF1014" s="170"/>
      <c r="BG1014" s="169" t="str">
        <f>IF(BG18="","",IF(BG18=Settings!$C$16,1,IF(AND(BG18=Settings!$C$17,NOT(BF18=Settings!$C$16)),1,IF(AND(BG18=Settings!$C$18,BF18=Settings!$C$19),1,0))))</f>
        <v/>
      </c>
      <c r="BH1014" s="170"/>
      <c r="BI1014" s="169" t="str">
        <f>IF(BI18="","",IF(BI18=Settings!$C$16,1,IF(AND(BI18=Settings!$C$17,NOT(BH18=Settings!$C$16)),1,IF(AND(BI18=Settings!$C$18,BH18=Settings!$C$19),1,0))))</f>
        <v/>
      </c>
      <c r="BK1014" s="169" t="str">
        <f>IF(BK18="","",IF(BK18=Settings!$C$16,1,IF(AND(BK18=Settings!$C$17,NOT(BJ18=Settings!$C$16)),1,IF(AND(BK18=Settings!$C$18,BJ18=Settings!$C$19),1,0))))</f>
        <v/>
      </c>
      <c r="BM1014" s="169" t="str">
        <f>IF(BM18="","",IF(BM18=Settings!$C$16,1,IF(AND(BM18=Settings!$C$17,NOT(BL18=Settings!$C$16)),1,IF(AND(BM18=Settings!$C$18,BL18=Settings!$C$19),1,0))))</f>
        <v/>
      </c>
      <c r="BP1014" s="169" t="str">
        <f>IF(BP18="","",IF(BP18=Settings!$C$16,1,IF(AND(BP18=Settings!$C$17,NOT(BO18=Settings!$C$16)),1,IF(AND(BP18=Settings!$C$18,BO18=Settings!$C$19),1,0))))</f>
        <v/>
      </c>
      <c r="BQ1014" s="170"/>
      <c r="BR1014" s="169" t="str">
        <f>IF(BR18="","",IF(BR18=Settings!$C$16,1,IF(AND(BR18=Settings!$C$17,NOT(BQ18=Settings!$C$16)),1,IF(AND(BR18=Settings!$C$18,BQ18=Settings!$C$19),1,0))))</f>
        <v/>
      </c>
      <c r="BS1014" s="170"/>
      <c r="BT1014" s="169" t="str">
        <f>IF(BT18="","",IF(BT18=Settings!$C$16,1,IF(AND(BT18=Settings!$C$17,NOT(BS18=Settings!$C$16)),1,IF(AND(BT18=Settings!$C$18,BS18=Settings!$C$19),1,0))))</f>
        <v/>
      </c>
      <c r="BU1014" s="170"/>
      <c r="BV1014" s="169" t="str">
        <f>IF(BV18="","",IF(BV18=Settings!$C$16,1,IF(AND(BV18=Settings!$C$17,NOT(BU18=Settings!$C$16)),1,IF(AND(BV18=Settings!$C$18,BU18=Settings!$C$19),1,0))))</f>
        <v/>
      </c>
      <c r="BX1014" s="169" t="str">
        <f>IF(BX18="","",IF(BX18=Settings!$C$16,1,IF(AND(BX18=Settings!$C$17,NOT(BW18=Settings!$C$16)),1,IF(AND(BX18=Settings!$C$18,BW18=Settings!$C$19),1,0))))</f>
        <v/>
      </c>
      <c r="BZ1014" s="169" t="str">
        <f>IF(BZ18="","",IF(BZ18=Settings!$C$16,1,IF(AND(BZ18=Settings!$C$17,NOT(BY18=Settings!$C$16)),1,IF(AND(BZ18=Settings!$C$18,BY18=Settings!$C$19),1,0))))</f>
        <v/>
      </c>
      <c r="CB1014" s="175" t="str">
        <f t="shared" si="1"/>
        <v/>
      </c>
      <c r="CC1014" s="175" t="str">
        <f t="shared" si="2"/>
        <v/>
      </c>
      <c r="CD1014" s="175" t="str">
        <f t="shared" si="3"/>
        <v/>
      </c>
      <c r="CE1014" s="175" t="str">
        <f t="shared" si="4"/>
        <v/>
      </c>
      <c r="CF1014" s="175" t="str">
        <f t="shared" si="5"/>
        <v/>
      </c>
      <c r="CG1014" s="175" t="str">
        <f t="shared" si="6"/>
        <v/>
      </c>
      <c r="CH1014" s="175" t="str">
        <f t="shared" si="7"/>
        <v/>
      </c>
    </row>
    <row r="1015" spans="1:86" x14ac:dyDescent="0.25">
      <c r="A1015" s="39" t="str">
        <f t="shared" si="0"/>
        <v xml:space="preserve"> </v>
      </c>
      <c r="C1015" s="169" t="str">
        <f>IF(C19="","",IF(C19=Settings!$C$16,1,IF(AND(C19=Settings!$C$17,NOT(B19=Settings!$C$16)),1,IF(AND(C19=Settings!$C$18,B19=Settings!$C$19),1,0))))</f>
        <v/>
      </c>
      <c r="E1015" s="169" t="str">
        <f>IF(E19="","",IF(E19=Settings!$C$16,1,IF(AND(E19=Settings!$C$17,NOT(D19=Settings!$C$16)),1,IF(AND(E19=Settings!$C$18,D19=Settings!$C$19),1,0))))</f>
        <v/>
      </c>
      <c r="G1015" s="169" t="str">
        <f>IF(G19="","",IF(G19=Settings!$C$16,1,IF(AND(G19=Settings!$C$17,NOT(F19=Settings!$C$16)),1,IF(AND(G19=Settings!$C$18,F19=Settings!$C$19),1,0))))</f>
        <v/>
      </c>
      <c r="I1015" s="169" t="str">
        <f>IF(I19="","",IF(I19=Settings!$C$16,1,IF(AND(I19=Settings!$C$17,NOT(H19=Settings!$C$16)),1,IF(AND(I19=Settings!$C$18,H19=Settings!$C$19),1,0))))</f>
        <v/>
      </c>
      <c r="K1015" s="169" t="str">
        <f>IF(K19="","",IF(K19=Settings!$C$16,1,IF(AND(K19=Settings!$C$17,NOT(J19=Settings!$C$16)),1,IF(AND(K19=Settings!$C$18,J19=Settings!$C$19),1,0))))</f>
        <v/>
      </c>
      <c r="M1015" s="169" t="str">
        <f>IF(M19="","",IF(M19=Settings!$C$16,1,IF(AND(M19=Settings!$C$17,NOT(L19=Settings!$C$16)),1,IF(AND(M19=Settings!$C$18,L19=Settings!$C$19),1,0))))</f>
        <v/>
      </c>
      <c r="P1015" s="169" t="str">
        <f>IF(P19="","",IF(P19=Settings!$C$16,1,IF(AND(P19=Settings!$C$17,NOT(O19=Settings!$C$16)),1,IF(AND(P19=Settings!$C$18,O19=Settings!$C$19),1,0))))</f>
        <v/>
      </c>
      <c r="Q1015" s="170"/>
      <c r="R1015" s="169" t="str">
        <f>IF(R19="","",IF(R19=Settings!$C$16,1,IF(AND(R19=Settings!$C$17,NOT(Q19=Settings!$C$16)),1,IF(AND(R19=Settings!$C$18,Q19=Settings!$C$19),1,0))))</f>
        <v/>
      </c>
      <c r="S1015" s="170"/>
      <c r="T1015" s="169" t="str">
        <f>IF(T19="","",IF(T19=Settings!$C$16,1,IF(AND(T19=Settings!$C$17,NOT(S19=Settings!$C$16)),1,IF(AND(T19=Settings!$C$18,S19=Settings!$C$19),1,0))))</f>
        <v/>
      </c>
      <c r="U1015" s="170"/>
      <c r="V1015" s="169" t="str">
        <f>IF(V19="","",IF(V19=Settings!$C$16,1,IF(AND(V19=Settings!$C$17,NOT(U19=Settings!$C$16)),1,IF(AND(V19=Settings!$C$18,U19=Settings!$C$19),1,0))))</f>
        <v/>
      </c>
      <c r="X1015" s="169" t="str">
        <f>IF(X19="","",IF(X19=Settings!$C$16,1,IF(AND(X19=Settings!$C$17,NOT(W19=Settings!$C$16)),1,IF(AND(X19=Settings!$C$18,W19=Settings!$C$19),1,0))))</f>
        <v/>
      </c>
      <c r="Z1015" s="169" t="str">
        <f>IF(Z19="","",IF(Z19=Settings!$C$16,1,IF(AND(Z19=Settings!$C$17,NOT(Y19=Settings!$C$16)),1,IF(AND(Z19=Settings!$C$18,Y19=Settings!$C$19),1,0))))</f>
        <v/>
      </c>
      <c r="AC1015" s="169" t="str">
        <f>IF(AC19="","",IF(AC19=Settings!$C$16,1,IF(AND(AC19=Settings!$C$17,NOT(AB19=Settings!$C$16)),1,IF(AND(AC19=Settings!$C$18,AB19=Settings!$C$19),1,0))))</f>
        <v/>
      </c>
      <c r="AD1015" s="170"/>
      <c r="AE1015" s="169" t="str">
        <f>IF(AE19="","",IF(AE19=Settings!$C$16,1,IF(AND(AE19=Settings!$C$17,NOT(AD19=Settings!$C$16)),1,IF(AND(AE19=Settings!$C$18,AD19=Settings!$C$19),1,0))))</f>
        <v/>
      </c>
      <c r="AF1015" s="170"/>
      <c r="AG1015" s="169" t="str">
        <f>IF(AG19="","",IF(AG19=Settings!$C$16,1,IF(AND(AG19=Settings!$C$17,NOT(AF19=Settings!$C$16)),1,IF(AND(AG19=Settings!$C$18,AF19=Settings!$C$19),1,0))))</f>
        <v/>
      </c>
      <c r="AH1015" s="170"/>
      <c r="AI1015" s="169" t="str">
        <f>IF(AI19="","",IF(AI19=Settings!$C$16,1,IF(AND(AI19=Settings!$C$17,NOT(AH19=Settings!$C$16)),1,IF(AND(AI19=Settings!$C$18,AH19=Settings!$C$19),1,0))))</f>
        <v/>
      </c>
      <c r="AK1015" s="169" t="str">
        <f>IF(AK19="","",IF(AK19=Settings!$C$16,1,IF(AND(AK19=Settings!$C$17,NOT(AJ19=Settings!$C$16)),1,IF(AND(AK19=Settings!$C$18,AJ19=Settings!$C$19),1,0))))</f>
        <v/>
      </c>
      <c r="AM1015" s="169" t="str">
        <f>IF(AM19="","",IF(AM19=Settings!$C$16,1,IF(AND(AM19=Settings!$C$17,NOT(AL19=Settings!$C$16)),1,IF(AND(AM19=Settings!$C$18,AL19=Settings!$C$19),1,0))))</f>
        <v/>
      </c>
      <c r="AP1015" s="169" t="str">
        <f>IF(AP19="","",IF(AP19=Settings!$C$16,1,IF(AND(AP19=Settings!$C$17,NOT(AO19=Settings!$C$16)),1,IF(AND(AP19=Settings!$C$18,AO19=Settings!$C$19),1,0))))</f>
        <v/>
      </c>
      <c r="AQ1015" s="170"/>
      <c r="AR1015" s="169" t="str">
        <f>IF(AR19="","",IF(AR19=Settings!$C$16,1,IF(AND(AR19=Settings!$C$17,NOT(AQ19=Settings!$C$16)),1,IF(AND(AR19=Settings!$C$18,AQ19=Settings!$C$19),1,0))))</f>
        <v/>
      </c>
      <c r="AS1015" s="170"/>
      <c r="AT1015" s="169" t="str">
        <f>IF(AT19="","",IF(AT19=Settings!$C$16,1,IF(AND(AT19=Settings!$C$17,NOT(AS19=Settings!$C$16)),1,IF(AND(AT19=Settings!$C$18,AS19=Settings!$C$19),1,0))))</f>
        <v/>
      </c>
      <c r="AU1015" s="170"/>
      <c r="AV1015" s="169" t="str">
        <f>IF(AV19="","",IF(AV19=Settings!$C$16,1,IF(AND(AV19=Settings!$C$17,NOT(AU19=Settings!$C$16)),1,IF(AND(AV19=Settings!$C$18,AU19=Settings!$C$19),1,0))))</f>
        <v/>
      </c>
      <c r="AX1015" s="169" t="str">
        <f>IF(AX19="","",IF(AX19=Settings!$C$16,1,IF(AND(AX19=Settings!$C$17,NOT(AW19=Settings!$C$16)),1,IF(AND(AX19=Settings!$C$18,AW19=Settings!$C$19),1,0))))</f>
        <v/>
      </c>
      <c r="AZ1015" s="169" t="str">
        <f>IF(AZ19="","",IF(AZ19=Settings!$C$16,1,IF(AND(AZ19=Settings!$C$17,NOT(AY19=Settings!$C$16)),1,IF(AND(AZ19=Settings!$C$18,AY19=Settings!$C$19),1,0))))</f>
        <v/>
      </c>
      <c r="BC1015" s="169" t="str">
        <f>IF(BC19="","",IF(BC19=Settings!$C$16,1,IF(AND(BC19=Settings!$C$17,NOT(BB19=Settings!$C$16)),1,IF(AND(BC19=Settings!$C$18,BB19=Settings!$C$19),1,0))))</f>
        <v/>
      </c>
      <c r="BD1015" s="170"/>
      <c r="BE1015" s="169" t="str">
        <f>IF(BE19="","",IF(BE19=Settings!$C$16,1,IF(AND(BE19=Settings!$C$17,NOT(BD19=Settings!$C$16)),1,IF(AND(BE19=Settings!$C$18,BD19=Settings!$C$19),1,0))))</f>
        <v/>
      </c>
      <c r="BF1015" s="170"/>
      <c r="BG1015" s="169" t="str">
        <f>IF(BG19="","",IF(BG19=Settings!$C$16,1,IF(AND(BG19=Settings!$C$17,NOT(BF19=Settings!$C$16)),1,IF(AND(BG19=Settings!$C$18,BF19=Settings!$C$19),1,0))))</f>
        <v/>
      </c>
      <c r="BH1015" s="170"/>
      <c r="BI1015" s="169" t="str">
        <f>IF(BI19="","",IF(BI19=Settings!$C$16,1,IF(AND(BI19=Settings!$C$17,NOT(BH19=Settings!$C$16)),1,IF(AND(BI19=Settings!$C$18,BH19=Settings!$C$19),1,0))))</f>
        <v/>
      </c>
      <c r="BK1015" s="169" t="str">
        <f>IF(BK19="","",IF(BK19=Settings!$C$16,1,IF(AND(BK19=Settings!$C$17,NOT(BJ19=Settings!$C$16)),1,IF(AND(BK19=Settings!$C$18,BJ19=Settings!$C$19),1,0))))</f>
        <v/>
      </c>
      <c r="BM1015" s="169" t="str">
        <f>IF(BM19="","",IF(BM19=Settings!$C$16,1,IF(AND(BM19=Settings!$C$17,NOT(BL19=Settings!$C$16)),1,IF(AND(BM19=Settings!$C$18,BL19=Settings!$C$19),1,0))))</f>
        <v/>
      </c>
      <c r="BP1015" s="169" t="str">
        <f>IF(BP19="","",IF(BP19=Settings!$C$16,1,IF(AND(BP19=Settings!$C$17,NOT(BO19=Settings!$C$16)),1,IF(AND(BP19=Settings!$C$18,BO19=Settings!$C$19),1,0))))</f>
        <v/>
      </c>
      <c r="BQ1015" s="170"/>
      <c r="BR1015" s="169" t="str">
        <f>IF(BR19="","",IF(BR19=Settings!$C$16,1,IF(AND(BR19=Settings!$C$17,NOT(BQ19=Settings!$C$16)),1,IF(AND(BR19=Settings!$C$18,BQ19=Settings!$C$19),1,0))))</f>
        <v/>
      </c>
      <c r="BS1015" s="170"/>
      <c r="BT1015" s="169" t="str">
        <f>IF(BT19="","",IF(BT19=Settings!$C$16,1,IF(AND(BT19=Settings!$C$17,NOT(BS19=Settings!$C$16)),1,IF(AND(BT19=Settings!$C$18,BS19=Settings!$C$19),1,0))))</f>
        <v/>
      </c>
      <c r="BU1015" s="170"/>
      <c r="BV1015" s="169" t="str">
        <f>IF(BV19="","",IF(BV19=Settings!$C$16,1,IF(AND(BV19=Settings!$C$17,NOT(BU19=Settings!$C$16)),1,IF(AND(BV19=Settings!$C$18,BU19=Settings!$C$19),1,0))))</f>
        <v/>
      </c>
      <c r="BX1015" s="169" t="str">
        <f>IF(BX19="","",IF(BX19=Settings!$C$16,1,IF(AND(BX19=Settings!$C$17,NOT(BW19=Settings!$C$16)),1,IF(AND(BX19=Settings!$C$18,BW19=Settings!$C$19),1,0))))</f>
        <v/>
      </c>
      <c r="BZ1015" s="169" t="str">
        <f>IF(BZ19="","",IF(BZ19=Settings!$C$16,1,IF(AND(BZ19=Settings!$C$17,NOT(BY19=Settings!$C$16)),1,IF(AND(BZ19=Settings!$C$18,BY19=Settings!$C$19),1,0))))</f>
        <v/>
      </c>
      <c r="CB1015" s="175" t="str">
        <f t="shared" si="1"/>
        <v/>
      </c>
      <c r="CC1015" s="175" t="str">
        <f t="shared" si="2"/>
        <v/>
      </c>
      <c r="CD1015" s="175" t="str">
        <f t="shared" si="3"/>
        <v/>
      </c>
      <c r="CE1015" s="175" t="str">
        <f t="shared" si="4"/>
        <v/>
      </c>
      <c r="CF1015" s="175" t="str">
        <f t="shared" si="5"/>
        <v/>
      </c>
      <c r="CG1015" s="175" t="str">
        <f t="shared" si="6"/>
        <v/>
      </c>
      <c r="CH1015" s="175" t="str">
        <f t="shared" si="7"/>
        <v/>
      </c>
    </row>
    <row r="1016" spans="1:86" x14ac:dyDescent="0.25">
      <c r="A1016" s="39" t="str">
        <f t="shared" si="0"/>
        <v xml:space="preserve"> </v>
      </c>
      <c r="C1016" s="169" t="str">
        <f>IF(C20="","",IF(C20=Settings!$C$16,1,IF(AND(C20=Settings!$C$17,NOT(B20=Settings!$C$16)),1,IF(AND(C20=Settings!$C$18,B20=Settings!$C$19),1,0))))</f>
        <v/>
      </c>
      <c r="E1016" s="169" t="str">
        <f>IF(E20="","",IF(E20=Settings!$C$16,1,IF(AND(E20=Settings!$C$17,NOT(D20=Settings!$C$16)),1,IF(AND(E20=Settings!$C$18,D20=Settings!$C$19),1,0))))</f>
        <v/>
      </c>
      <c r="G1016" s="169" t="str">
        <f>IF(G20="","",IF(G20=Settings!$C$16,1,IF(AND(G20=Settings!$C$17,NOT(F20=Settings!$C$16)),1,IF(AND(G20=Settings!$C$18,F20=Settings!$C$19),1,0))))</f>
        <v/>
      </c>
      <c r="I1016" s="169" t="str">
        <f>IF(I20="","",IF(I20=Settings!$C$16,1,IF(AND(I20=Settings!$C$17,NOT(H20=Settings!$C$16)),1,IF(AND(I20=Settings!$C$18,H20=Settings!$C$19),1,0))))</f>
        <v/>
      </c>
      <c r="K1016" s="169" t="str">
        <f>IF(K20="","",IF(K20=Settings!$C$16,1,IF(AND(K20=Settings!$C$17,NOT(J20=Settings!$C$16)),1,IF(AND(K20=Settings!$C$18,J20=Settings!$C$19),1,0))))</f>
        <v/>
      </c>
      <c r="M1016" s="169" t="str">
        <f>IF(M20="","",IF(M20=Settings!$C$16,1,IF(AND(M20=Settings!$C$17,NOT(L20=Settings!$C$16)),1,IF(AND(M20=Settings!$C$18,L20=Settings!$C$19),1,0))))</f>
        <v/>
      </c>
      <c r="P1016" s="169" t="str">
        <f>IF(P20="","",IF(P20=Settings!$C$16,1,IF(AND(P20=Settings!$C$17,NOT(O20=Settings!$C$16)),1,IF(AND(P20=Settings!$C$18,O20=Settings!$C$19),1,0))))</f>
        <v/>
      </c>
      <c r="Q1016" s="170"/>
      <c r="R1016" s="169" t="str">
        <f>IF(R20="","",IF(R20=Settings!$C$16,1,IF(AND(R20=Settings!$C$17,NOT(Q20=Settings!$C$16)),1,IF(AND(R20=Settings!$C$18,Q20=Settings!$C$19),1,0))))</f>
        <v/>
      </c>
      <c r="S1016" s="170"/>
      <c r="T1016" s="169" t="str">
        <f>IF(T20="","",IF(T20=Settings!$C$16,1,IF(AND(T20=Settings!$C$17,NOT(S20=Settings!$C$16)),1,IF(AND(T20=Settings!$C$18,S20=Settings!$C$19),1,0))))</f>
        <v/>
      </c>
      <c r="U1016" s="170"/>
      <c r="V1016" s="169" t="str">
        <f>IF(V20="","",IF(V20=Settings!$C$16,1,IF(AND(V20=Settings!$C$17,NOT(U20=Settings!$C$16)),1,IF(AND(V20=Settings!$C$18,U20=Settings!$C$19),1,0))))</f>
        <v/>
      </c>
      <c r="X1016" s="169" t="str">
        <f>IF(X20="","",IF(X20=Settings!$C$16,1,IF(AND(X20=Settings!$C$17,NOT(W20=Settings!$C$16)),1,IF(AND(X20=Settings!$C$18,W20=Settings!$C$19),1,0))))</f>
        <v/>
      </c>
      <c r="Z1016" s="169" t="str">
        <f>IF(Z20="","",IF(Z20=Settings!$C$16,1,IF(AND(Z20=Settings!$C$17,NOT(Y20=Settings!$C$16)),1,IF(AND(Z20=Settings!$C$18,Y20=Settings!$C$19),1,0))))</f>
        <v/>
      </c>
      <c r="AC1016" s="169" t="str">
        <f>IF(AC20="","",IF(AC20=Settings!$C$16,1,IF(AND(AC20=Settings!$C$17,NOT(AB20=Settings!$C$16)),1,IF(AND(AC20=Settings!$C$18,AB20=Settings!$C$19),1,0))))</f>
        <v/>
      </c>
      <c r="AD1016" s="170"/>
      <c r="AE1016" s="169" t="str">
        <f>IF(AE20="","",IF(AE20=Settings!$C$16,1,IF(AND(AE20=Settings!$C$17,NOT(AD20=Settings!$C$16)),1,IF(AND(AE20=Settings!$C$18,AD20=Settings!$C$19),1,0))))</f>
        <v/>
      </c>
      <c r="AF1016" s="170"/>
      <c r="AG1016" s="169" t="str">
        <f>IF(AG20="","",IF(AG20=Settings!$C$16,1,IF(AND(AG20=Settings!$C$17,NOT(AF20=Settings!$C$16)),1,IF(AND(AG20=Settings!$C$18,AF20=Settings!$C$19),1,0))))</f>
        <v/>
      </c>
      <c r="AH1016" s="170"/>
      <c r="AI1016" s="169" t="str">
        <f>IF(AI20="","",IF(AI20=Settings!$C$16,1,IF(AND(AI20=Settings!$C$17,NOT(AH20=Settings!$C$16)),1,IF(AND(AI20=Settings!$C$18,AH20=Settings!$C$19),1,0))))</f>
        <v/>
      </c>
      <c r="AK1016" s="169" t="str">
        <f>IF(AK20="","",IF(AK20=Settings!$C$16,1,IF(AND(AK20=Settings!$C$17,NOT(AJ20=Settings!$C$16)),1,IF(AND(AK20=Settings!$C$18,AJ20=Settings!$C$19),1,0))))</f>
        <v/>
      </c>
      <c r="AM1016" s="169" t="str">
        <f>IF(AM20="","",IF(AM20=Settings!$C$16,1,IF(AND(AM20=Settings!$C$17,NOT(AL20=Settings!$C$16)),1,IF(AND(AM20=Settings!$C$18,AL20=Settings!$C$19),1,0))))</f>
        <v/>
      </c>
      <c r="AP1016" s="169" t="str">
        <f>IF(AP20="","",IF(AP20=Settings!$C$16,1,IF(AND(AP20=Settings!$C$17,NOT(AO20=Settings!$C$16)),1,IF(AND(AP20=Settings!$C$18,AO20=Settings!$C$19),1,0))))</f>
        <v/>
      </c>
      <c r="AQ1016" s="170"/>
      <c r="AR1016" s="169" t="str">
        <f>IF(AR20="","",IF(AR20=Settings!$C$16,1,IF(AND(AR20=Settings!$C$17,NOT(AQ20=Settings!$C$16)),1,IF(AND(AR20=Settings!$C$18,AQ20=Settings!$C$19),1,0))))</f>
        <v/>
      </c>
      <c r="AS1016" s="170"/>
      <c r="AT1016" s="169" t="str">
        <f>IF(AT20="","",IF(AT20=Settings!$C$16,1,IF(AND(AT20=Settings!$C$17,NOT(AS20=Settings!$C$16)),1,IF(AND(AT20=Settings!$C$18,AS20=Settings!$C$19),1,0))))</f>
        <v/>
      </c>
      <c r="AU1016" s="170"/>
      <c r="AV1016" s="169" t="str">
        <f>IF(AV20="","",IF(AV20=Settings!$C$16,1,IF(AND(AV20=Settings!$C$17,NOT(AU20=Settings!$C$16)),1,IF(AND(AV20=Settings!$C$18,AU20=Settings!$C$19),1,0))))</f>
        <v/>
      </c>
      <c r="AX1016" s="169" t="str">
        <f>IF(AX20="","",IF(AX20=Settings!$C$16,1,IF(AND(AX20=Settings!$C$17,NOT(AW20=Settings!$C$16)),1,IF(AND(AX20=Settings!$C$18,AW20=Settings!$C$19),1,0))))</f>
        <v/>
      </c>
      <c r="AZ1016" s="169" t="str">
        <f>IF(AZ20="","",IF(AZ20=Settings!$C$16,1,IF(AND(AZ20=Settings!$C$17,NOT(AY20=Settings!$C$16)),1,IF(AND(AZ20=Settings!$C$18,AY20=Settings!$C$19),1,0))))</f>
        <v/>
      </c>
      <c r="BC1016" s="169" t="str">
        <f>IF(BC20="","",IF(BC20=Settings!$C$16,1,IF(AND(BC20=Settings!$C$17,NOT(BB20=Settings!$C$16)),1,IF(AND(BC20=Settings!$C$18,BB20=Settings!$C$19),1,0))))</f>
        <v/>
      </c>
      <c r="BD1016" s="170"/>
      <c r="BE1016" s="169" t="str">
        <f>IF(BE20="","",IF(BE20=Settings!$C$16,1,IF(AND(BE20=Settings!$C$17,NOT(BD20=Settings!$C$16)),1,IF(AND(BE20=Settings!$C$18,BD20=Settings!$C$19),1,0))))</f>
        <v/>
      </c>
      <c r="BF1016" s="170"/>
      <c r="BG1016" s="169" t="str">
        <f>IF(BG20="","",IF(BG20=Settings!$C$16,1,IF(AND(BG20=Settings!$C$17,NOT(BF20=Settings!$C$16)),1,IF(AND(BG20=Settings!$C$18,BF20=Settings!$C$19),1,0))))</f>
        <v/>
      </c>
      <c r="BH1016" s="170"/>
      <c r="BI1016" s="169" t="str">
        <f>IF(BI20="","",IF(BI20=Settings!$C$16,1,IF(AND(BI20=Settings!$C$17,NOT(BH20=Settings!$C$16)),1,IF(AND(BI20=Settings!$C$18,BH20=Settings!$C$19),1,0))))</f>
        <v/>
      </c>
      <c r="BK1016" s="169" t="str">
        <f>IF(BK20="","",IF(BK20=Settings!$C$16,1,IF(AND(BK20=Settings!$C$17,NOT(BJ20=Settings!$C$16)),1,IF(AND(BK20=Settings!$C$18,BJ20=Settings!$C$19),1,0))))</f>
        <v/>
      </c>
      <c r="BM1016" s="169" t="str">
        <f>IF(BM20="","",IF(BM20=Settings!$C$16,1,IF(AND(BM20=Settings!$C$17,NOT(BL20=Settings!$C$16)),1,IF(AND(BM20=Settings!$C$18,BL20=Settings!$C$19),1,0))))</f>
        <v/>
      </c>
      <c r="BP1016" s="169" t="str">
        <f>IF(BP20="","",IF(BP20=Settings!$C$16,1,IF(AND(BP20=Settings!$C$17,NOT(BO20=Settings!$C$16)),1,IF(AND(BP20=Settings!$C$18,BO20=Settings!$C$19),1,0))))</f>
        <v/>
      </c>
      <c r="BQ1016" s="170"/>
      <c r="BR1016" s="169" t="str">
        <f>IF(BR20="","",IF(BR20=Settings!$C$16,1,IF(AND(BR20=Settings!$C$17,NOT(BQ20=Settings!$C$16)),1,IF(AND(BR20=Settings!$C$18,BQ20=Settings!$C$19),1,0))))</f>
        <v/>
      </c>
      <c r="BS1016" s="170"/>
      <c r="BT1016" s="169" t="str">
        <f>IF(BT20="","",IF(BT20=Settings!$C$16,1,IF(AND(BT20=Settings!$C$17,NOT(BS20=Settings!$C$16)),1,IF(AND(BT20=Settings!$C$18,BS20=Settings!$C$19),1,0))))</f>
        <v/>
      </c>
      <c r="BU1016" s="170"/>
      <c r="BV1016" s="169" t="str">
        <f>IF(BV20="","",IF(BV20=Settings!$C$16,1,IF(AND(BV20=Settings!$C$17,NOT(BU20=Settings!$C$16)),1,IF(AND(BV20=Settings!$C$18,BU20=Settings!$C$19),1,0))))</f>
        <v/>
      </c>
      <c r="BX1016" s="169" t="str">
        <f>IF(BX20="","",IF(BX20=Settings!$C$16,1,IF(AND(BX20=Settings!$C$17,NOT(BW20=Settings!$C$16)),1,IF(AND(BX20=Settings!$C$18,BW20=Settings!$C$19),1,0))))</f>
        <v/>
      </c>
      <c r="BZ1016" s="169" t="str">
        <f>IF(BZ20="","",IF(BZ20=Settings!$C$16,1,IF(AND(BZ20=Settings!$C$17,NOT(BY20=Settings!$C$16)),1,IF(AND(BZ20=Settings!$C$18,BY20=Settings!$C$19),1,0))))</f>
        <v/>
      </c>
      <c r="CB1016" s="175" t="str">
        <f t="shared" si="1"/>
        <v/>
      </c>
      <c r="CC1016" s="175" t="str">
        <f t="shared" si="2"/>
        <v/>
      </c>
      <c r="CD1016" s="175" t="str">
        <f t="shared" si="3"/>
        <v/>
      </c>
      <c r="CE1016" s="175" t="str">
        <f t="shared" si="4"/>
        <v/>
      </c>
      <c r="CF1016" s="175" t="str">
        <f t="shared" si="5"/>
        <v/>
      </c>
      <c r="CG1016" s="175" t="str">
        <f t="shared" si="6"/>
        <v/>
      </c>
      <c r="CH1016" s="175" t="str">
        <f t="shared" si="7"/>
        <v/>
      </c>
    </row>
    <row r="1017" spans="1:86" x14ac:dyDescent="0.25">
      <c r="A1017" s="39" t="str">
        <f t="shared" si="0"/>
        <v xml:space="preserve"> </v>
      </c>
      <c r="C1017" s="169" t="str">
        <f>IF(C21="","",IF(C21=Settings!$C$16,1,IF(AND(C21=Settings!$C$17,NOT(B21=Settings!$C$16)),1,IF(AND(C21=Settings!$C$18,B21=Settings!$C$19),1,0))))</f>
        <v/>
      </c>
      <c r="E1017" s="169" t="str">
        <f>IF(E21="","",IF(E21=Settings!$C$16,1,IF(AND(E21=Settings!$C$17,NOT(D21=Settings!$C$16)),1,IF(AND(E21=Settings!$C$18,D21=Settings!$C$19),1,0))))</f>
        <v/>
      </c>
      <c r="G1017" s="169" t="str">
        <f>IF(G21="","",IF(G21=Settings!$C$16,1,IF(AND(G21=Settings!$C$17,NOT(F21=Settings!$C$16)),1,IF(AND(G21=Settings!$C$18,F21=Settings!$C$19),1,0))))</f>
        <v/>
      </c>
      <c r="I1017" s="169" t="str">
        <f>IF(I21="","",IF(I21=Settings!$C$16,1,IF(AND(I21=Settings!$C$17,NOT(H21=Settings!$C$16)),1,IF(AND(I21=Settings!$C$18,H21=Settings!$C$19),1,0))))</f>
        <v/>
      </c>
      <c r="K1017" s="169" t="str">
        <f>IF(K21="","",IF(K21=Settings!$C$16,1,IF(AND(K21=Settings!$C$17,NOT(J21=Settings!$C$16)),1,IF(AND(K21=Settings!$C$18,J21=Settings!$C$19),1,0))))</f>
        <v/>
      </c>
      <c r="M1017" s="169" t="str">
        <f>IF(M21="","",IF(M21=Settings!$C$16,1,IF(AND(M21=Settings!$C$17,NOT(L21=Settings!$C$16)),1,IF(AND(M21=Settings!$C$18,L21=Settings!$C$19),1,0))))</f>
        <v/>
      </c>
      <c r="P1017" s="169" t="str">
        <f>IF(P21="","",IF(P21=Settings!$C$16,1,IF(AND(P21=Settings!$C$17,NOT(O21=Settings!$C$16)),1,IF(AND(P21=Settings!$C$18,O21=Settings!$C$19),1,0))))</f>
        <v/>
      </c>
      <c r="Q1017" s="170"/>
      <c r="R1017" s="169" t="str">
        <f>IF(R21="","",IF(R21=Settings!$C$16,1,IF(AND(R21=Settings!$C$17,NOT(Q21=Settings!$C$16)),1,IF(AND(R21=Settings!$C$18,Q21=Settings!$C$19),1,0))))</f>
        <v/>
      </c>
      <c r="S1017" s="170"/>
      <c r="T1017" s="169" t="str">
        <f>IF(T21="","",IF(T21=Settings!$C$16,1,IF(AND(T21=Settings!$C$17,NOT(S21=Settings!$C$16)),1,IF(AND(T21=Settings!$C$18,S21=Settings!$C$19),1,0))))</f>
        <v/>
      </c>
      <c r="U1017" s="170"/>
      <c r="V1017" s="169" t="str">
        <f>IF(V21="","",IF(V21=Settings!$C$16,1,IF(AND(V21=Settings!$C$17,NOT(U21=Settings!$C$16)),1,IF(AND(V21=Settings!$C$18,U21=Settings!$C$19),1,0))))</f>
        <v/>
      </c>
      <c r="X1017" s="169" t="str">
        <f>IF(X21="","",IF(X21=Settings!$C$16,1,IF(AND(X21=Settings!$C$17,NOT(W21=Settings!$C$16)),1,IF(AND(X21=Settings!$C$18,W21=Settings!$C$19),1,0))))</f>
        <v/>
      </c>
      <c r="Z1017" s="169" t="str">
        <f>IF(Z21="","",IF(Z21=Settings!$C$16,1,IF(AND(Z21=Settings!$C$17,NOT(Y21=Settings!$C$16)),1,IF(AND(Z21=Settings!$C$18,Y21=Settings!$C$19),1,0))))</f>
        <v/>
      </c>
      <c r="AC1017" s="169" t="str">
        <f>IF(AC21="","",IF(AC21=Settings!$C$16,1,IF(AND(AC21=Settings!$C$17,NOT(AB21=Settings!$C$16)),1,IF(AND(AC21=Settings!$C$18,AB21=Settings!$C$19),1,0))))</f>
        <v/>
      </c>
      <c r="AD1017" s="170"/>
      <c r="AE1017" s="169" t="str">
        <f>IF(AE21="","",IF(AE21=Settings!$C$16,1,IF(AND(AE21=Settings!$C$17,NOT(AD21=Settings!$C$16)),1,IF(AND(AE21=Settings!$C$18,AD21=Settings!$C$19),1,0))))</f>
        <v/>
      </c>
      <c r="AF1017" s="170"/>
      <c r="AG1017" s="169" t="str">
        <f>IF(AG21="","",IF(AG21=Settings!$C$16,1,IF(AND(AG21=Settings!$C$17,NOT(AF21=Settings!$C$16)),1,IF(AND(AG21=Settings!$C$18,AF21=Settings!$C$19),1,0))))</f>
        <v/>
      </c>
      <c r="AH1017" s="170"/>
      <c r="AI1017" s="169" t="str">
        <f>IF(AI21="","",IF(AI21=Settings!$C$16,1,IF(AND(AI21=Settings!$C$17,NOT(AH21=Settings!$C$16)),1,IF(AND(AI21=Settings!$C$18,AH21=Settings!$C$19),1,0))))</f>
        <v/>
      </c>
      <c r="AK1017" s="169" t="str">
        <f>IF(AK21="","",IF(AK21=Settings!$C$16,1,IF(AND(AK21=Settings!$C$17,NOT(AJ21=Settings!$C$16)),1,IF(AND(AK21=Settings!$C$18,AJ21=Settings!$C$19),1,0))))</f>
        <v/>
      </c>
      <c r="AM1017" s="169" t="str">
        <f>IF(AM21="","",IF(AM21=Settings!$C$16,1,IF(AND(AM21=Settings!$C$17,NOT(AL21=Settings!$C$16)),1,IF(AND(AM21=Settings!$C$18,AL21=Settings!$C$19),1,0))))</f>
        <v/>
      </c>
      <c r="AP1017" s="169" t="str">
        <f>IF(AP21="","",IF(AP21=Settings!$C$16,1,IF(AND(AP21=Settings!$C$17,NOT(AO21=Settings!$C$16)),1,IF(AND(AP21=Settings!$C$18,AO21=Settings!$C$19),1,0))))</f>
        <v/>
      </c>
      <c r="AQ1017" s="170"/>
      <c r="AR1017" s="169" t="str">
        <f>IF(AR21="","",IF(AR21=Settings!$C$16,1,IF(AND(AR21=Settings!$C$17,NOT(AQ21=Settings!$C$16)),1,IF(AND(AR21=Settings!$C$18,AQ21=Settings!$C$19),1,0))))</f>
        <v/>
      </c>
      <c r="AS1017" s="170"/>
      <c r="AT1017" s="169" t="str">
        <f>IF(AT21="","",IF(AT21=Settings!$C$16,1,IF(AND(AT21=Settings!$C$17,NOT(AS21=Settings!$C$16)),1,IF(AND(AT21=Settings!$C$18,AS21=Settings!$C$19),1,0))))</f>
        <v/>
      </c>
      <c r="AU1017" s="170"/>
      <c r="AV1017" s="169" t="str">
        <f>IF(AV21="","",IF(AV21=Settings!$C$16,1,IF(AND(AV21=Settings!$C$17,NOT(AU21=Settings!$C$16)),1,IF(AND(AV21=Settings!$C$18,AU21=Settings!$C$19),1,0))))</f>
        <v/>
      </c>
      <c r="AX1017" s="169" t="str">
        <f>IF(AX21="","",IF(AX21=Settings!$C$16,1,IF(AND(AX21=Settings!$C$17,NOT(AW21=Settings!$C$16)),1,IF(AND(AX21=Settings!$C$18,AW21=Settings!$C$19),1,0))))</f>
        <v/>
      </c>
      <c r="AZ1017" s="169" t="str">
        <f>IF(AZ21="","",IF(AZ21=Settings!$C$16,1,IF(AND(AZ21=Settings!$C$17,NOT(AY21=Settings!$C$16)),1,IF(AND(AZ21=Settings!$C$18,AY21=Settings!$C$19),1,0))))</f>
        <v/>
      </c>
      <c r="BC1017" s="169" t="str">
        <f>IF(BC21="","",IF(BC21=Settings!$C$16,1,IF(AND(BC21=Settings!$C$17,NOT(BB21=Settings!$C$16)),1,IF(AND(BC21=Settings!$C$18,BB21=Settings!$C$19),1,0))))</f>
        <v/>
      </c>
      <c r="BD1017" s="170"/>
      <c r="BE1017" s="169" t="str">
        <f>IF(BE21="","",IF(BE21=Settings!$C$16,1,IF(AND(BE21=Settings!$C$17,NOT(BD21=Settings!$C$16)),1,IF(AND(BE21=Settings!$C$18,BD21=Settings!$C$19),1,0))))</f>
        <v/>
      </c>
      <c r="BF1017" s="170"/>
      <c r="BG1017" s="169" t="str">
        <f>IF(BG21="","",IF(BG21=Settings!$C$16,1,IF(AND(BG21=Settings!$C$17,NOT(BF21=Settings!$C$16)),1,IF(AND(BG21=Settings!$C$18,BF21=Settings!$C$19),1,0))))</f>
        <v/>
      </c>
      <c r="BH1017" s="170"/>
      <c r="BI1017" s="169" t="str">
        <f>IF(BI21="","",IF(BI21=Settings!$C$16,1,IF(AND(BI21=Settings!$C$17,NOT(BH21=Settings!$C$16)),1,IF(AND(BI21=Settings!$C$18,BH21=Settings!$C$19),1,0))))</f>
        <v/>
      </c>
      <c r="BK1017" s="169" t="str">
        <f>IF(BK21="","",IF(BK21=Settings!$C$16,1,IF(AND(BK21=Settings!$C$17,NOT(BJ21=Settings!$C$16)),1,IF(AND(BK21=Settings!$C$18,BJ21=Settings!$C$19),1,0))))</f>
        <v/>
      </c>
      <c r="BM1017" s="169" t="str">
        <f>IF(BM21="","",IF(BM21=Settings!$C$16,1,IF(AND(BM21=Settings!$C$17,NOT(BL21=Settings!$C$16)),1,IF(AND(BM21=Settings!$C$18,BL21=Settings!$C$19),1,0))))</f>
        <v/>
      </c>
      <c r="BP1017" s="169" t="str">
        <f>IF(BP21="","",IF(BP21=Settings!$C$16,1,IF(AND(BP21=Settings!$C$17,NOT(BO21=Settings!$C$16)),1,IF(AND(BP21=Settings!$C$18,BO21=Settings!$C$19),1,0))))</f>
        <v/>
      </c>
      <c r="BQ1017" s="170"/>
      <c r="BR1017" s="169" t="str">
        <f>IF(BR21="","",IF(BR21=Settings!$C$16,1,IF(AND(BR21=Settings!$C$17,NOT(BQ21=Settings!$C$16)),1,IF(AND(BR21=Settings!$C$18,BQ21=Settings!$C$19),1,0))))</f>
        <v/>
      </c>
      <c r="BS1017" s="170"/>
      <c r="BT1017" s="169" t="str">
        <f>IF(BT21="","",IF(BT21=Settings!$C$16,1,IF(AND(BT21=Settings!$C$17,NOT(BS21=Settings!$C$16)),1,IF(AND(BT21=Settings!$C$18,BS21=Settings!$C$19),1,0))))</f>
        <v/>
      </c>
      <c r="BU1017" s="170"/>
      <c r="BV1017" s="169" t="str">
        <f>IF(BV21="","",IF(BV21=Settings!$C$16,1,IF(AND(BV21=Settings!$C$17,NOT(BU21=Settings!$C$16)),1,IF(AND(BV21=Settings!$C$18,BU21=Settings!$C$19),1,0))))</f>
        <v/>
      </c>
      <c r="BX1017" s="169" t="str">
        <f>IF(BX21="","",IF(BX21=Settings!$C$16,1,IF(AND(BX21=Settings!$C$17,NOT(BW21=Settings!$C$16)),1,IF(AND(BX21=Settings!$C$18,BW21=Settings!$C$19),1,0))))</f>
        <v/>
      </c>
      <c r="BZ1017" s="169" t="str">
        <f>IF(BZ21="","",IF(BZ21=Settings!$C$16,1,IF(AND(BZ21=Settings!$C$17,NOT(BY21=Settings!$C$16)),1,IF(AND(BZ21=Settings!$C$18,BY21=Settings!$C$19),1,0))))</f>
        <v/>
      </c>
      <c r="CB1017" s="175" t="str">
        <f t="shared" si="1"/>
        <v/>
      </c>
      <c r="CC1017" s="175" t="str">
        <f t="shared" si="2"/>
        <v/>
      </c>
      <c r="CD1017" s="175" t="str">
        <f t="shared" si="3"/>
        <v/>
      </c>
      <c r="CE1017" s="175" t="str">
        <f t="shared" si="4"/>
        <v/>
      </c>
      <c r="CF1017" s="175" t="str">
        <f t="shared" si="5"/>
        <v/>
      </c>
      <c r="CG1017" s="175" t="str">
        <f t="shared" si="6"/>
        <v/>
      </c>
      <c r="CH1017" s="175" t="str">
        <f t="shared" si="7"/>
        <v/>
      </c>
    </row>
    <row r="1018" spans="1:86" x14ac:dyDescent="0.25">
      <c r="A1018" s="39" t="str">
        <f t="shared" si="0"/>
        <v xml:space="preserve"> </v>
      </c>
      <c r="C1018" s="169" t="str">
        <f>IF(C22="","",IF(C22=Settings!$C$16,1,IF(AND(C22=Settings!$C$17,NOT(B22=Settings!$C$16)),1,IF(AND(C22=Settings!$C$18,B22=Settings!$C$19),1,0))))</f>
        <v/>
      </c>
      <c r="E1018" s="169" t="str">
        <f>IF(E22="","",IF(E22=Settings!$C$16,1,IF(AND(E22=Settings!$C$17,NOT(D22=Settings!$C$16)),1,IF(AND(E22=Settings!$C$18,D22=Settings!$C$19),1,0))))</f>
        <v/>
      </c>
      <c r="G1018" s="169" t="str">
        <f>IF(G22="","",IF(G22=Settings!$C$16,1,IF(AND(G22=Settings!$C$17,NOT(F22=Settings!$C$16)),1,IF(AND(G22=Settings!$C$18,F22=Settings!$C$19),1,0))))</f>
        <v/>
      </c>
      <c r="I1018" s="169" t="str">
        <f>IF(I22="","",IF(I22=Settings!$C$16,1,IF(AND(I22=Settings!$C$17,NOT(H22=Settings!$C$16)),1,IF(AND(I22=Settings!$C$18,H22=Settings!$C$19),1,0))))</f>
        <v/>
      </c>
      <c r="K1018" s="169" t="str">
        <f>IF(K22="","",IF(K22=Settings!$C$16,1,IF(AND(K22=Settings!$C$17,NOT(J22=Settings!$C$16)),1,IF(AND(K22=Settings!$C$18,J22=Settings!$C$19),1,0))))</f>
        <v/>
      </c>
      <c r="M1018" s="169" t="str">
        <f>IF(M22="","",IF(M22=Settings!$C$16,1,IF(AND(M22=Settings!$C$17,NOT(L22=Settings!$C$16)),1,IF(AND(M22=Settings!$C$18,L22=Settings!$C$19),1,0))))</f>
        <v/>
      </c>
      <c r="P1018" s="169" t="str">
        <f>IF(P22="","",IF(P22=Settings!$C$16,1,IF(AND(P22=Settings!$C$17,NOT(O22=Settings!$C$16)),1,IF(AND(P22=Settings!$C$18,O22=Settings!$C$19),1,0))))</f>
        <v/>
      </c>
      <c r="Q1018" s="170"/>
      <c r="R1018" s="169" t="str">
        <f>IF(R22="","",IF(R22=Settings!$C$16,1,IF(AND(R22=Settings!$C$17,NOT(Q22=Settings!$C$16)),1,IF(AND(R22=Settings!$C$18,Q22=Settings!$C$19),1,0))))</f>
        <v/>
      </c>
      <c r="S1018" s="170"/>
      <c r="T1018" s="169" t="str">
        <f>IF(T22="","",IF(T22=Settings!$C$16,1,IF(AND(T22=Settings!$C$17,NOT(S22=Settings!$C$16)),1,IF(AND(T22=Settings!$C$18,S22=Settings!$C$19),1,0))))</f>
        <v/>
      </c>
      <c r="U1018" s="170"/>
      <c r="V1018" s="169" t="str">
        <f>IF(V22="","",IF(V22=Settings!$C$16,1,IF(AND(V22=Settings!$C$17,NOT(U22=Settings!$C$16)),1,IF(AND(V22=Settings!$C$18,U22=Settings!$C$19),1,0))))</f>
        <v/>
      </c>
      <c r="X1018" s="169" t="str">
        <f>IF(X22="","",IF(X22=Settings!$C$16,1,IF(AND(X22=Settings!$C$17,NOT(W22=Settings!$C$16)),1,IF(AND(X22=Settings!$C$18,W22=Settings!$C$19),1,0))))</f>
        <v/>
      </c>
      <c r="Z1018" s="169" t="str">
        <f>IF(Z22="","",IF(Z22=Settings!$C$16,1,IF(AND(Z22=Settings!$C$17,NOT(Y22=Settings!$C$16)),1,IF(AND(Z22=Settings!$C$18,Y22=Settings!$C$19),1,0))))</f>
        <v/>
      </c>
      <c r="AC1018" s="169" t="str">
        <f>IF(AC22="","",IF(AC22=Settings!$C$16,1,IF(AND(AC22=Settings!$C$17,NOT(AB22=Settings!$C$16)),1,IF(AND(AC22=Settings!$C$18,AB22=Settings!$C$19),1,0))))</f>
        <v/>
      </c>
      <c r="AD1018" s="170"/>
      <c r="AE1018" s="169" t="str">
        <f>IF(AE22="","",IF(AE22=Settings!$C$16,1,IF(AND(AE22=Settings!$C$17,NOT(AD22=Settings!$C$16)),1,IF(AND(AE22=Settings!$C$18,AD22=Settings!$C$19),1,0))))</f>
        <v/>
      </c>
      <c r="AF1018" s="170"/>
      <c r="AG1018" s="169" t="str">
        <f>IF(AG22="","",IF(AG22=Settings!$C$16,1,IF(AND(AG22=Settings!$C$17,NOT(AF22=Settings!$C$16)),1,IF(AND(AG22=Settings!$C$18,AF22=Settings!$C$19),1,0))))</f>
        <v/>
      </c>
      <c r="AH1018" s="170"/>
      <c r="AI1018" s="169" t="str">
        <f>IF(AI22="","",IF(AI22=Settings!$C$16,1,IF(AND(AI22=Settings!$C$17,NOT(AH22=Settings!$C$16)),1,IF(AND(AI22=Settings!$C$18,AH22=Settings!$C$19),1,0))))</f>
        <v/>
      </c>
      <c r="AK1018" s="169" t="str">
        <f>IF(AK22="","",IF(AK22=Settings!$C$16,1,IF(AND(AK22=Settings!$C$17,NOT(AJ22=Settings!$C$16)),1,IF(AND(AK22=Settings!$C$18,AJ22=Settings!$C$19),1,0))))</f>
        <v/>
      </c>
      <c r="AM1018" s="169" t="str">
        <f>IF(AM22="","",IF(AM22=Settings!$C$16,1,IF(AND(AM22=Settings!$C$17,NOT(AL22=Settings!$C$16)),1,IF(AND(AM22=Settings!$C$18,AL22=Settings!$C$19),1,0))))</f>
        <v/>
      </c>
      <c r="AP1018" s="169" t="str">
        <f>IF(AP22="","",IF(AP22=Settings!$C$16,1,IF(AND(AP22=Settings!$C$17,NOT(AO22=Settings!$C$16)),1,IF(AND(AP22=Settings!$C$18,AO22=Settings!$C$19),1,0))))</f>
        <v/>
      </c>
      <c r="AQ1018" s="170"/>
      <c r="AR1018" s="169" t="str">
        <f>IF(AR22="","",IF(AR22=Settings!$C$16,1,IF(AND(AR22=Settings!$C$17,NOT(AQ22=Settings!$C$16)),1,IF(AND(AR22=Settings!$C$18,AQ22=Settings!$C$19),1,0))))</f>
        <v/>
      </c>
      <c r="AS1018" s="170"/>
      <c r="AT1018" s="169" t="str">
        <f>IF(AT22="","",IF(AT22=Settings!$C$16,1,IF(AND(AT22=Settings!$C$17,NOT(AS22=Settings!$C$16)),1,IF(AND(AT22=Settings!$C$18,AS22=Settings!$C$19),1,0))))</f>
        <v/>
      </c>
      <c r="AU1018" s="170"/>
      <c r="AV1018" s="169" t="str">
        <f>IF(AV22="","",IF(AV22=Settings!$C$16,1,IF(AND(AV22=Settings!$C$17,NOT(AU22=Settings!$C$16)),1,IF(AND(AV22=Settings!$C$18,AU22=Settings!$C$19),1,0))))</f>
        <v/>
      </c>
      <c r="AX1018" s="169" t="str">
        <f>IF(AX22="","",IF(AX22=Settings!$C$16,1,IF(AND(AX22=Settings!$C$17,NOT(AW22=Settings!$C$16)),1,IF(AND(AX22=Settings!$C$18,AW22=Settings!$C$19),1,0))))</f>
        <v/>
      </c>
      <c r="AZ1018" s="169" t="str">
        <f>IF(AZ22="","",IF(AZ22=Settings!$C$16,1,IF(AND(AZ22=Settings!$C$17,NOT(AY22=Settings!$C$16)),1,IF(AND(AZ22=Settings!$C$18,AY22=Settings!$C$19),1,0))))</f>
        <v/>
      </c>
      <c r="BC1018" s="169" t="str">
        <f>IF(BC22="","",IF(BC22=Settings!$C$16,1,IF(AND(BC22=Settings!$C$17,NOT(BB22=Settings!$C$16)),1,IF(AND(BC22=Settings!$C$18,BB22=Settings!$C$19),1,0))))</f>
        <v/>
      </c>
      <c r="BD1018" s="170"/>
      <c r="BE1018" s="169" t="str">
        <f>IF(BE22="","",IF(BE22=Settings!$C$16,1,IF(AND(BE22=Settings!$C$17,NOT(BD22=Settings!$C$16)),1,IF(AND(BE22=Settings!$C$18,BD22=Settings!$C$19),1,0))))</f>
        <v/>
      </c>
      <c r="BF1018" s="170"/>
      <c r="BG1018" s="169" t="str">
        <f>IF(BG22="","",IF(BG22=Settings!$C$16,1,IF(AND(BG22=Settings!$C$17,NOT(BF22=Settings!$C$16)),1,IF(AND(BG22=Settings!$C$18,BF22=Settings!$C$19),1,0))))</f>
        <v/>
      </c>
      <c r="BH1018" s="170"/>
      <c r="BI1018" s="169" t="str">
        <f>IF(BI22="","",IF(BI22=Settings!$C$16,1,IF(AND(BI22=Settings!$C$17,NOT(BH22=Settings!$C$16)),1,IF(AND(BI22=Settings!$C$18,BH22=Settings!$C$19),1,0))))</f>
        <v/>
      </c>
      <c r="BK1018" s="169" t="str">
        <f>IF(BK22="","",IF(BK22=Settings!$C$16,1,IF(AND(BK22=Settings!$C$17,NOT(BJ22=Settings!$C$16)),1,IF(AND(BK22=Settings!$C$18,BJ22=Settings!$C$19),1,0))))</f>
        <v/>
      </c>
      <c r="BM1018" s="169" t="str">
        <f>IF(BM22="","",IF(BM22=Settings!$C$16,1,IF(AND(BM22=Settings!$C$17,NOT(BL22=Settings!$C$16)),1,IF(AND(BM22=Settings!$C$18,BL22=Settings!$C$19),1,0))))</f>
        <v/>
      </c>
      <c r="BP1018" s="169" t="str">
        <f>IF(BP22="","",IF(BP22=Settings!$C$16,1,IF(AND(BP22=Settings!$C$17,NOT(BO22=Settings!$C$16)),1,IF(AND(BP22=Settings!$C$18,BO22=Settings!$C$19),1,0))))</f>
        <v/>
      </c>
      <c r="BQ1018" s="170"/>
      <c r="BR1018" s="169" t="str">
        <f>IF(BR22="","",IF(BR22=Settings!$C$16,1,IF(AND(BR22=Settings!$C$17,NOT(BQ22=Settings!$C$16)),1,IF(AND(BR22=Settings!$C$18,BQ22=Settings!$C$19),1,0))))</f>
        <v/>
      </c>
      <c r="BS1018" s="170"/>
      <c r="BT1018" s="169" t="str">
        <f>IF(BT22="","",IF(BT22=Settings!$C$16,1,IF(AND(BT22=Settings!$C$17,NOT(BS22=Settings!$C$16)),1,IF(AND(BT22=Settings!$C$18,BS22=Settings!$C$19),1,0))))</f>
        <v/>
      </c>
      <c r="BU1018" s="170"/>
      <c r="BV1018" s="169" t="str">
        <f>IF(BV22="","",IF(BV22=Settings!$C$16,1,IF(AND(BV22=Settings!$C$17,NOT(BU22=Settings!$C$16)),1,IF(AND(BV22=Settings!$C$18,BU22=Settings!$C$19),1,0))))</f>
        <v/>
      </c>
      <c r="BX1018" s="169" t="str">
        <f>IF(BX22="","",IF(BX22=Settings!$C$16,1,IF(AND(BX22=Settings!$C$17,NOT(BW22=Settings!$C$16)),1,IF(AND(BX22=Settings!$C$18,BW22=Settings!$C$19),1,0))))</f>
        <v/>
      </c>
      <c r="BZ1018" s="169" t="str">
        <f>IF(BZ22="","",IF(BZ22=Settings!$C$16,1,IF(AND(BZ22=Settings!$C$17,NOT(BY22=Settings!$C$16)),1,IF(AND(BZ22=Settings!$C$18,BY22=Settings!$C$19),1,0))))</f>
        <v/>
      </c>
      <c r="CB1018" s="175" t="str">
        <f t="shared" si="1"/>
        <v/>
      </c>
      <c r="CC1018" s="175" t="str">
        <f t="shared" si="2"/>
        <v/>
      </c>
      <c r="CD1018" s="175" t="str">
        <f t="shared" si="3"/>
        <v/>
      </c>
      <c r="CE1018" s="175" t="str">
        <f t="shared" si="4"/>
        <v/>
      </c>
      <c r="CF1018" s="175" t="str">
        <f t="shared" si="5"/>
        <v/>
      </c>
      <c r="CG1018" s="175" t="str">
        <f t="shared" si="6"/>
        <v/>
      </c>
      <c r="CH1018" s="175" t="str">
        <f t="shared" si="7"/>
        <v/>
      </c>
    </row>
    <row r="1019" spans="1:86" x14ac:dyDescent="0.25">
      <c r="A1019" s="39" t="str">
        <f t="shared" si="0"/>
        <v xml:space="preserve"> </v>
      </c>
      <c r="C1019" s="169" t="str">
        <f>IF(C23="","",IF(C23=Settings!$C$16,1,IF(AND(C23=Settings!$C$17,NOT(B23=Settings!$C$16)),1,IF(AND(C23=Settings!$C$18,B23=Settings!$C$19),1,0))))</f>
        <v/>
      </c>
      <c r="E1019" s="169" t="str">
        <f>IF(E23="","",IF(E23=Settings!$C$16,1,IF(AND(E23=Settings!$C$17,NOT(D23=Settings!$C$16)),1,IF(AND(E23=Settings!$C$18,D23=Settings!$C$19),1,0))))</f>
        <v/>
      </c>
      <c r="G1019" s="169" t="str">
        <f>IF(G23="","",IF(G23=Settings!$C$16,1,IF(AND(G23=Settings!$C$17,NOT(F23=Settings!$C$16)),1,IF(AND(G23=Settings!$C$18,F23=Settings!$C$19),1,0))))</f>
        <v/>
      </c>
      <c r="I1019" s="169" t="str">
        <f>IF(I23="","",IF(I23=Settings!$C$16,1,IF(AND(I23=Settings!$C$17,NOT(H23=Settings!$C$16)),1,IF(AND(I23=Settings!$C$18,H23=Settings!$C$19),1,0))))</f>
        <v/>
      </c>
      <c r="K1019" s="169" t="str">
        <f>IF(K23="","",IF(K23=Settings!$C$16,1,IF(AND(K23=Settings!$C$17,NOT(J23=Settings!$C$16)),1,IF(AND(K23=Settings!$C$18,J23=Settings!$C$19),1,0))))</f>
        <v/>
      </c>
      <c r="M1019" s="169" t="str">
        <f>IF(M23="","",IF(M23=Settings!$C$16,1,IF(AND(M23=Settings!$C$17,NOT(L23=Settings!$C$16)),1,IF(AND(M23=Settings!$C$18,L23=Settings!$C$19),1,0))))</f>
        <v/>
      </c>
      <c r="P1019" s="169" t="str">
        <f>IF(P23="","",IF(P23=Settings!$C$16,1,IF(AND(P23=Settings!$C$17,NOT(O23=Settings!$C$16)),1,IF(AND(P23=Settings!$C$18,O23=Settings!$C$19),1,0))))</f>
        <v/>
      </c>
      <c r="Q1019" s="170"/>
      <c r="R1019" s="169" t="str">
        <f>IF(R23="","",IF(R23=Settings!$C$16,1,IF(AND(R23=Settings!$C$17,NOT(Q23=Settings!$C$16)),1,IF(AND(R23=Settings!$C$18,Q23=Settings!$C$19),1,0))))</f>
        <v/>
      </c>
      <c r="S1019" s="170"/>
      <c r="T1019" s="169" t="str">
        <f>IF(T23="","",IF(T23=Settings!$C$16,1,IF(AND(T23=Settings!$C$17,NOT(S23=Settings!$C$16)),1,IF(AND(T23=Settings!$C$18,S23=Settings!$C$19),1,0))))</f>
        <v/>
      </c>
      <c r="U1019" s="170"/>
      <c r="V1019" s="169" t="str">
        <f>IF(V23="","",IF(V23=Settings!$C$16,1,IF(AND(V23=Settings!$C$17,NOT(U23=Settings!$C$16)),1,IF(AND(V23=Settings!$C$18,U23=Settings!$C$19),1,0))))</f>
        <v/>
      </c>
      <c r="X1019" s="169" t="str">
        <f>IF(X23="","",IF(X23=Settings!$C$16,1,IF(AND(X23=Settings!$C$17,NOT(W23=Settings!$C$16)),1,IF(AND(X23=Settings!$C$18,W23=Settings!$C$19),1,0))))</f>
        <v/>
      </c>
      <c r="Z1019" s="169" t="str">
        <f>IF(Z23="","",IF(Z23=Settings!$C$16,1,IF(AND(Z23=Settings!$C$17,NOT(Y23=Settings!$C$16)),1,IF(AND(Z23=Settings!$C$18,Y23=Settings!$C$19),1,0))))</f>
        <v/>
      </c>
      <c r="AC1019" s="169" t="str">
        <f>IF(AC23="","",IF(AC23=Settings!$C$16,1,IF(AND(AC23=Settings!$C$17,NOT(AB23=Settings!$C$16)),1,IF(AND(AC23=Settings!$C$18,AB23=Settings!$C$19),1,0))))</f>
        <v/>
      </c>
      <c r="AD1019" s="170"/>
      <c r="AE1019" s="169" t="str">
        <f>IF(AE23="","",IF(AE23=Settings!$C$16,1,IF(AND(AE23=Settings!$C$17,NOT(AD23=Settings!$C$16)),1,IF(AND(AE23=Settings!$C$18,AD23=Settings!$C$19),1,0))))</f>
        <v/>
      </c>
      <c r="AF1019" s="170"/>
      <c r="AG1019" s="169" t="str">
        <f>IF(AG23="","",IF(AG23=Settings!$C$16,1,IF(AND(AG23=Settings!$C$17,NOT(AF23=Settings!$C$16)),1,IF(AND(AG23=Settings!$C$18,AF23=Settings!$C$19),1,0))))</f>
        <v/>
      </c>
      <c r="AH1019" s="170"/>
      <c r="AI1019" s="169" t="str">
        <f>IF(AI23="","",IF(AI23=Settings!$C$16,1,IF(AND(AI23=Settings!$C$17,NOT(AH23=Settings!$C$16)),1,IF(AND(AI23=Settings!$C$18,AH23=Settings!$C$19),1,0))))</f>
        <v/>
      </c>
      <c r="AK1019" s="169" t="str">
        <f>IF(AK23="","",IF(AK23=Settings!$C$16,1,IF(AND(AK23=Settings!$C$17,NOT(AJ23=Settings!$C$16)),1,IF(AND(AK23=Settings!$C$18,AJ23=Settings!$C$19),1,0))))</f>
        <v/>
      </c>
      <c r="AM1019" s="169" t="str">
        <f>IF(AM23="","",IF(AM23=Settings!$C$16,1,IF(AND(AM23=Settings!$C$17,NOT(AL23=Settings!$C$16)),1,IF(AND(AM23=Settings!$C$18,AL23=Settings!$C$19),1,0))))</f>
        <v/>
      </c>
      <c r="AP1019" s="169" t="str">
        <f>IF(AP23="","",IF(AP23=Settings!$C$16,1,IF(AND(AP23=Settings!$C$17,NOT(AO23=Settings!$C$16)),1,IF(AND(AP23=Settings!$C$18,AO23=Settings!$C$19),1,0))))</f>
        <v/>
      </c>
      <c r="AQ1019" s="170"/>
      <c r="AR1019" s="169" t="str">
        <f>IF(AR23="","",IF(AR23=Settings!$C$16,1,IF(AND(AR23=Settings!$C$17,NOT(AQ23=Settings!$C$16)),1,IF(AND(AR23=Settings!$C$18,AQ23=Settings!$C$19),1,0))))</f>
        <v/>
      </c>
      <c r="AS1019" s="170"/>
      <c r="AT1019" s="169" t="str">
        <f>IF(AT23="","",IF(AT23=Settings!$C$16,1,IF(AND(AT23=Settings!$C$17,NOT(AS23=Settings!$C$16)),1,IF(AND(AT23=Settings!$C$18,AS23=Settings!$C$19),1,0))))</f>
        <v/>
      </c>
      <c r="AU1019" s="170"/>
      <c r="AV1019" s="169" t="str">
        <f>IF(AV23="","",IF(AV23=Settings!$C$16,1,IF(AND(AV23=Settings!$C$17,NOT(AU23=Settings!$C$16)),1,IF(AND(AV23=Settings!$C$18,AU23=Settings!$C$19),1,0))))</f>
        <v/>
      </c>
      <c r="AX1019" s="169" t="str">
        <f>IF(AX23="","",IF(AX23=Settings!$C$16,1,IF(AND(AX23=Settings!$C$17,NOT(AW23=Settings!$C$16)),1,IF(AND(AX23=Settings!$C$18,AW23=Settings!$C$19),1,0))))</f>
        <v/>
      </c>
      <c r="AZ1019" s="169" t="str">
        <f>IF(AZ23="","",IF(AZ23=Settings!$C$16,1,IF(AND(AZ23=Settings!$C$17,NOT(AY23=Settings!$C$16)),1,IF(AND(AZ23=Settings!$C$18,AY23=Settings!$C$19),1,0))))</f>
        <v/>
      </c>
      <c r="BC1019" s="169" t="str">
        <f>IF(BC23="","",IF(BC23=Settings!$C$16,1,IF(AND(BC23=Settings!$C$17,NOT(BB23=Settings!$C$16)),1,IF(AND(BC23=Settings!$C$18,BB23=Settings!$C$19),1,0))))</f>
        <v/>
      </c>
      <c r="BD1019" s="170"/>
      <c r="BE1019" s="169" t="str">
        <f>IF(BE23="","",IF(BE23=Settings!$C$16,1,IF(AND(BE23=Settings!$C$17,NOT(BD23=Settings!$C$16)),1,IF(AND(BE23=Settings!$C$18,BD23=Settings!$C$19),1,0))))</f>
        <v/>
      </c>
      <c r="BF1019" s="170"/>
      <c r="BG1019" s="169" t="str">
        <f>IF(BG23="","",IF(BG23=Settings!$C$16,1,IF(AND(BG23=Settings!$C$17,NOT(BF23=Settings!$C$16)),1,IF(AND(BG23=Settings!$C$18,BF23=Settings!$C$19),1,0))))</f>
        <v/>
      </c>
      <c r="BH1019" s="170"/>
      <c r="BI1019" s="169" t="str">
        <f>IF(BI23="","",IF(BI23=Settings!$C$16,1,IF(AND(BI23=Settings!$C$17,NOT(BH23=Settings!$C$16)),1,IF(AND(BI23=Settings!$C$18,BH23=Settings!$C$19),1,0))))</f>
        <v/>
      </c>
      <c r="BK1019" s="169" t="str">
        <f>IF(BK23="","",IF(BK23=Settings!$C$16,1,IF(AND(BK23=Settings!$C$17,NOT(BJ23=Settings!$C$16)),1,IF(AND(BK23=Settings!$C$18,BJ23=Settings!$C$19),1,0))))</f>
        <v/>
      </c>
      <c r="BM1019" s="169" t="str">
        <f>IF(BM23="","",IF(BM23=Settings!$C$16,1,IF(AND(BM23=Settings!$C$17,NOT(BL23=Settings!$C$16)),1,IF(AND(BM23=Settings!$C$18,BL23=Settings!$C$19),1,0))))</f>
        <v/>
      </c>
      <c r="BP1019" s="169" t="str">
        <f>IF(BP23="","",IF(BP23=Settings!$C$16,1,IF(AND(BP23=Settings!$C$17,NOT(BO23=Settings!$C$16)),1,IF(AND(BP23=Settings!$C$18,BO23=Settings!$C$19),1,0))))</f>
        <v/>
      </c>
      <c r="BQ1019" s="170"/>
      <c r="BR1019" s="169" t="str">
        <f>IF(BR23="","",IF(BR23=Settings!$C$16,1,IF(AND(BR23=Settings!$C$17,NOT(BQ23=Settings!$C$16)),1,IF(AND(BR23=Settings!$C$18,BQ23=Settings!$C$19),1,0))))</f>
        <v/>
      </c>
      <c r="BS1019" s="170"/>
      <c r="BT1019" s="169" t="str">
        <f>IF(BT23="","",IF(BT23=Settings!$C$16,1,IF(AND(BT23=Settings!$C$17,NOT(BS23=Settings!$C$16)),1,IF(AND(BT23=Settings!$C$18,BS23=Settings!$C$19),1,0))))</f>
        <v/>
      </c>
      <c r="BU1019" s="170"/>
      <c r="BV1019" s="169" t="str">
        <f>IF(BV23="","",IF(BV23=Settings!$C$16,1,IF(AND(BV23=Settings!$C$17,NOT(BU23=Settings!$C$16)),1,IF(AND(BV23=Settings!$C$18,BU23=Settings!$C$19),1,0))))</f>
        <v/>
      </c>
      <c r="BX1019" s="169" t="str">
        <f>IF(BX23="","",IF(BX23=Settings!$C$16,1,IF(AND(BX23=Settings!$C$17,NOT(BW23=Settings!$C$16)),1,IF(AND(BX23=Settings!$C$18,BW23=Settings!$C$19),1,0))))</f>
        <v/>
      </c>
      <c r="BZ1019" s="169" t="str">
        <f>IF(BZ23="","",IF(BZ23=Settings!$C$16,1,IF(AND(BZ23=Settings!$C$17,NOT(BY23=Settings!$C$16)),1,IF(AND(BZ23=Settings!$C$18,BY23=Settings!$C$19),1,0))))</f>
        <v/>
      </c>
      <c r="CB1019" s="175" t="str">
        <f t="shared" si="1"/>
        <v/>
      </c>
      <c r="CC1019" s="175" t="str">
        <f t="shared" si="2"/>
        <v/>
      </c>
      <c r="CD1019" s="175" t="str">
        <f t="shared" si="3"/>
        <v/>
      </c>
      <c r="CE1019" s="175" t="str">
        <f t="shared" si="4"/>
        <v/>
      </c>
      <c r="CF1019" s="175" t="str">
        <f t="shared" si="5"/>
        <v/>
      </c>
      <c r="CG1019" s="175" t="str">
        <f t="shared" si="6"/>
        <v/>
      </c>
      <c r="CH1019" s="175" t="str">
        <f t="shared" si="7"/>
        <v/>
      </c>
    </row>
    <row r="1020" spans="1:86" x14ac:dyDescent="0.25">
      <c r="A1020" s="39" t="str">
        <f t="shared" si="0"/>
        <v xml:space="preserve"> </v>
      </c>
      <c r="C1020" s="169" t="str">
        <f>IF(C24="","",IF(C24=Settings!$C$16,1,IF(AND(C24=Settings!$C$17,NOT(B24=Settings!$C$16)),1,IF(AND(C24=Settings!$C$18,B24=Settings!$C$19),1,0))))</f>
        <v/>
      </c>
      <c r="E1020" s="169" t="str">
        <f>IF(E24="","",IF(E24=Settings!$C$16,1,IF(AND(E24=Settings!$C$17,NOT(D24=Settings!$C$16)),1,IF(AND(E24=Settings!$C$18,D24=Settings!$C$19),1,0))))</f>
        <v/>
      </c>
      <c r="G1020" s="169" t="str">
        <f>IF(G24="","",IF(G24=Settings!$C$16,1,IF(AND(G24=Settings!$C$17,NOT(F24=Settings!$C$16)),1,IF(AND(G24=Settings!$C$18,F24=Settings!$C$19),1,0))))</f>
        <v/>
      </c>
      <c r="I1020" s="169" t="str">
        <f>IF(I24="","",IF(I24=Settings!$C$16,1,IF(AND(I24=Settings!$C$17,NOT(H24=Settings!$C$16)),1,IF(AND(I24=Settings!$C$18,H24=Settings!$C$19),1,0))))</f>
        <v/>
      </c>
      <c r="K1020" s="169" t="str">
        <f>IF(K24="","",IF(K24=Settings!$C$16,1,IF(AND(K24=Settings!$C$17,NOT(J24=Settings!$C$16)),1,IF(AND(K24=Settings!$C$18,J24=Settings!$C$19),1,0))))</f>
        <v/>
      </c>
      <c r="M1020" s="169" t="str">
        <f>IF(M24="","",IF(M24=Settings!$C$16,1,IF(AND(M24=Settings!$C$17,NOT(L24=Settings!$C$16)),1,IF(AND(M24=Settings!$C$18,L24=Settings!$C$19),1,0))))</f>
        <v/>
      </c>
      <c r="P1020" s="169" t="str">
        <f>IF(P24="","",IF(P24=Settings!$C$16,1,IF(AND(P24=Settings!$C$17,NOT(O24=Settings!$C$16)),1,IF(AND(P24=Settings!$C$18,O24=Settings!$C$19),1,0))))</f>
        <v/>
      </c>
      <c r="Q1020" s="170"/>
      <c r="R1020" s="169" t="str">
        <f>IF(R24="","",IF(R24=Settings!$C$16,1,IF(AND(R24=Settings!$C$17,NOT(Q24=Settings!$C$16)),1,IF(AND(R24=Settings!$C$18,Q24=Settings!$C$19),1,0))))</f>
        <v/>
      </c>
      <c r="S1020" s="170"/>
      <c r="T1020" s="169" t="str">
        <f>IF(T24="","",IF(T24=Settings!$C$16,1,IF(AND(T24=Settings!$C$17,NOT(S24=Settings!$C$16)),1,IF(AND(T24=Settings!$C$18,S24=Settings!$C$19),1,0))))</f>
        <v/>
      </c>
      <c r="U1020" s="170"/>
      <c r="V1020" s="169" t="str">
        <f>IF(V24="","",IF(V24=Settings!$C$16,1,IF(AND(V24=Settings!$C$17,NOT(U24=Settings!$C$16)),1,IF(AND(V24=Settings!$C$18,U24=Settings!$C$19),1,0))))</f>
        <v/>
      </c>
      <c r="X1020" s="169" t="str">
        <f>IF(X24="","",IF(X24=Settings!$C$16,1,IF(AND(X24=Settings!$C$17,NOT(W24=Settings!$C$16)),1,IF(AND(X24=Settings!$C$18,W24=Settings!$C$19),1,0))))</f>
        <v/>
      </c>
      <c r="Z1020" s="169" t="str">
        <f>IF(Z24="","",IF(Z24=Settings!$C$16,1,IF(AND(Z24=Settings!$C$17,NOT(Y24=Settings!$C$16)),1,IF(AND(Z24=Settings!$C$18,Y24=Settings!$C$19),1,0))))</f>
        <v/>
      </c>
      <c r="AC1020" s="169" t="str">
        <f>IF(AC24="","",IF(AC24=Settings!$C$16,1,IF(AND(AC24=Settings!$C$17,NOT(AB24=Settings!$C$16)),1,IF(AND(AC24=Settings!$C$18,AB24=Settings!$C$19),1,0))))</f>
        <v/>
      </c>
      <c r="AD1020" s="170"/>
      <c r="AE1020" s="169" t="str">
        <f>IF(AE24="","",IF(AE24=Settings!$C$16,1,IF(AND(AE24=Settings!$C$17,NOT(AD24=Settings!$C$16)),1,IF(AND(AE24=Settings!$C$18,AD24=Settings!$C$19),1,0))))</f>
        <v/>
      </c>
      <c r="AF1020" s="170"/>
      <c r="AG1020" s="169" t="str">
        <f>IF(AG24="","",IF(AG24=Settings!$C$16,1,IF(AND(AG24=Settings!$C$17,NOT(AF24=Settings!$C$16)),1,IF(AND(AG24=Settings!$C$18,AF24=Settings!$C$19),1,0))))</f>
        <v/>
      </c>
      <c r="AH1020" s="170"/>
      <c r="AI1020" s="169" t="str">
        <f>IF(AI24="","",IF(AI24=Settings!$C$16,1,IF(AND(AI24=Settings!$C$17,NOT(AH24=Settings!$C$16)),1,IF(AND(AI24=Settings!$C$18,AH24=Settings!$C$19),1,0))))</f>
        <v/>
      </c>
      <c r="AK1020" s="169" t="str">
        <f>IF(AK24="","",IF(AK24=Settings!$C$16,1,IF(AND(AK24=Settings!$C$17,NOT(AJ24=Settings!$C$16)),1,IF(AND(AK24=Settings!$C$18,AJ24=Settings!$C$19),1,0))))</f>
        <v/>
      </c>
      <c r="AM1020" s="169" t="str">
        <f>IF(AM24="","",IF(AM24=Settings!$C$16,1,IF(AND(AM24=Settings!$C$17,NOT(AL24=Settings!$C$16)),1,IF(AND(AM24=Settings!$C$18,AL24=Settings!$C$19),1,0))))</f>
        <v/>
      </c>
      <c r="AP1020" s="169" t="str">
        <f>IF(AP24="","",IF(AP24=Settings!$C$16,1,IF(AND(AP24=Settings!$C$17,NOT(AO24=Settings!$C$16)),1,IF(AND(AP24=Settings!$C$18,AO24=Settings!$C$19),1,0))))</f>
        <v/>
      </c>
      <c r="AQ1020" s="170"/>
      <c r="AR1020" s="169" t="str">
        <f>IF(AR24="","",IF(AR24=Settings!$C$16,1,IF(AND(AR24=Settings!$C$17,NOT(AQ24=Settings!$C$16)),1,IF(AND(AR24=Settings!$C$18,AQ24=Settings!$C$19),1,0))))</f>
        <v/>
      </c>
      <c r="AS1020" s="170"/>
      <c r="AT1020" s="169" t="str">
        <f>IF(AT24="","",IF(AT24=Settings!$C$16,1,IF(AND(AT24=Settings!$C$17,NOT(AS24=Settings!$C$16)),1,IF(AND(AT24=Settings!$C$18,AS24=Settings!$C$19),1,0))))</f>
        <v/>
      </c>
      <c r="AU1020" s="170"/>
      <c r="AV1020" s="169" t="str">
        <f>IF(AV24="","",IF(AV24=Settings!$C$16,1,IF(AND(AV24=Settings!$C$17,NOT(AU24=Settings!$C$16)),1,IF(AND(AV24=Settings!$C$18,AU24=Settings!$C$19),1,0))))</f>
        <v/>
      </c>
      <c r="AX1020" s="169" t="str">
        <f>IF(AX24="","",IF(AX24=Settings!$C$16,1,IF(AND(AX24=Settings!$C$17,NOT(AW24=Settings!$C$16)),1,IF(AND(AX24=Settings!$C$18,AW24=Settings!$C$19),1,0))))</f>
        <v/>
      </c>
      <c r="AZ1020" s="169" t="str">
        <f>IF(AZ24="","",IF(AZ24=Settings!$C$16,1,IF(AND(AZ24=Settings!$C$17,NOT(AY24=Settings!$C$16)),1,IF(AND(AZ24=Settings!$C$18,AY24=Settings!$C$19),1,0))))</f>
        <v/>
      </c>
      <c r="BC1020" s="169" t="str">
        <f>IF(BC24="","",IF(BC24=Settings!$C$16,1,IF(AND(BC24=Settings!$C$17,NOT(BB24=Settings!$C$16)),1,IF(AND(BC24=Settings!$C$18,BB24=Settings!$C$19),1,0))))</f>
        <v/>
      </c>
      <c r="BD1020" s="170"/>
      <c r="BE1020" s="169" t="str">
        <f>IF(BE24="","",IF(BE24=Settings!$C$16,1,IF(AND(BE24=Settings!$C$17,NOT(BD24=Settings!$C$16)),1,IF(AND(BE24=Settings!$C$18,BD24=Settings!$C$19),1,0))))</f>
        <v/>
      </c>
      <c r="BF1020" s="170"/>
      <c r="BG1020" s="169" t="str">
        <f>IF(BG24="","",IF(BG24=Settings!$C$16,1,IF(AND(BG24=Settings!$C$17,NOT(BF24=Settings!$C$16)),1,IF(AND(BG24=Settings!$C$18,BF24=Settings!$C$19),1,0))))</f>
        <v/>
      </c>
      <c r="BH1020" s="170"/>
      <c r="BI1020" s="169" t="str">
        <f>IF(BI24="","",IF(BI24=Settings!$C$16,1,IF(AND(BI24=Settings!$C$17,NOT(BH24=Settings!$C$16)),1,IF(AND(BI24=Settings!$C$18,BH24=Settings!$C$19),1,0))))</f>
        <v/>
      </c>
      <c r="BK1020" s="169" t="str">
        <f>IF(BK24="","",IF(BK24=Settings!$C$16,1,IF(AND(BK24=Settings!$C$17,NOT(BJ24=Settings!$C$16)),1,IF(AND(BK24=Settings!$C$18,BJ24=Settings!$C$19),1,0))))</f>
        <v/>
      </c>
      <c r="BM1020" s="169" t="str">
        <f>IF(BM24="","",IF(BM24=Settings!$C$16,1,IF(AND(BM24=Settings!$C$17,NOT(BL24=Settings!$C$16)),1,IF(AND(BM24=Settings!$C$18,BL24=Settings!$C$19),1,0))))</f>
        <v/>
      </c>
      <c r="BP1020" s="169" t="str">
        <f>IF(BP24="","",IF(BP24=Settings!$C$16,1,IF(AND(BP24=Settings!$C$17,NOT(BO24=Settings!$C$16)),1,IF(AND(BP24=Settings!$C$18,BO24=Settings!$C$19),1,0))))</f>
        <v/>
      </c>
      <c r="BQ1020" s="170"/>
      <c r="BR1020" s="169" t="str">
        <f>IF(BR24="","",IF(BR24=Settings!$C$16,1,IF(AND(BR24=Settings!$C$17,NOT(BQ24=Settings!$C$16)),1,IF(AND(BR24=Settings!$C$18,BQ24=Settings!$C$19),1,0))))</f>
        <v/>
      </c>
      <c r="BS1020" s="170"/>
      <c r="BT1020" s="169" t="str">
        <f>IF(BT24="","",IF(BT24=Settings!$C$16,1,IF(AND(BT24=Settings!$C$17,NOT(BS24=Settings!$C$16)),1,IF(AND(BT24=Settings!$C$18,BS24=Settings!$C$19),1,0))))</f>
        <v/>
      </c>
      <c r="BU1020" s="170"/>
      <c r="BV1020" s="169" t="str">
        <f>IF(BV24="","",IF(BV24=Settings!$C$16,1,IF(AND(BV24=Settings!$C$17,NOT(BU24=Settings!$C$16)),1,IF(AND(BV24=Settings!$C$18,BU24=Settings!$C$19),1,0))))</f>
        <v/>
      </c>
      <c r="BX1020" s="169" t="str">
        <f>IF(BX24="","",IF(BX24=Settings!$C$16,1,IF(AND(BX24=Settings!$C$17,NOT(BW24=Settings!$C$16)),1,IF(AND(BX24=Settings!$C$18,BW24=Settings!$C$19),1,0))))</f>
        <v/>
      </c>
      <c r="BZ1020" s="169" t="str">
        <f>IF(BZ24="","",IF(BZ24=Settings!$C$16,1,IF(AND(BZ24=Settings!$C$17,NOT(BY24=Settings!$C$16)),1,IF(AND(BZ24=Settings!$C$18,BY24=Settings!$C$19),1,0))))</f>
        <v/>
      </c>
      <c r="CB1020" s="175" t="str">
        <f t="shared" si="1"/>
        <v/>
      </c>
      <c r="CC1020" s="175" t="str">
        <f t="shared" si="2"/>
        <v/>
      </c>
      <c r="CD1020" s="175" t="str">
        <f t="shared" si="3"/>
        <v/>
      </c>
      <c r="CE1020" s="175" t="str">
        <f t="shared" si="4"/>
        <v/>
      </c>
      <c r="CF1020" s="175" t="str">
        <f t="shared" si="5"/>
        <v/>
      </c>
      <c r="CG1020" s="175" t="str">
        <f t="shared" si="6"/>
        <v/>
      </c>
      <c r="CH1020" s="175" t="str">
        <f t="shared" si="7"/>
        <v/>
      </c>
    </row>
    <row r="1021" spans="1:86" x14ac:dyDescent="0.25">
      <c r="A1021" s="39" t="str">
        <f t="shared" si="0"/>
        <v xml:space="preserve"> </v>
      </c>
      <c r="C1021" s="169" t="str">
        <f>IF(C25="","",IF(C25=Settings!$C$16,1,IF(AND(C25=Settings!$C$17,NOT(B25=Settings!$C$16)),1,IF(AND(C25=Settings!$C$18,B25=Settings!$C$19),1,0))))</f>
        <v/>
      </c>
      <c r="E1021" s="169" t="str">
        <f>IF(E25="","",IF(E25=Settings!$C$16,1,IF(AND(E25=Settings!$C$17,NOT(D25=Settings!$C$16)),1,IF(AND(E25=Settings!$C$18,D25=Settings!$C$19),1,0))))</f>
        <v/>
      </c>
      <c r="G1021" s="169" t="str">
        <f>IF(G25="","",IF(G25=Settings!$C$16,1,IF(AND(G25=Settings!$C$17,NOT(F25=Settings!$C$16)),1,IF(AND(G25=Settings!$C$18,F25=Settings!$C$19),1,0))))</f>
        <v/>
      </c>
      <c r="I1021" s="169" t="str">
        <f>IF(I25="","",IF(I25=Settings!$C$16,1,IF(AND(I25=Settings!$C$17,NOT(H25=Settings!$C$16)),1,IF(AND(I25=Settings!$C$18,H25=Settings!$C$19),1,0))))</f>
        <v/>
      </c>
      <c r="K1021" s="169" t="str">
        <f>IF(K25="","",IF(K25=Settings!$C$16,1,IF(AND(K25=Settings!$C$17,NOT(J25=Settings!$C$16)),1,IF(AND(K25=Settings!$C$18,J25=Settings!$C$19),1,0))))</f>
        <v/>
      </c>
      <c r="M1021" s="169" t="str">
        <f>IF(M25="","",IF(M25=Settings!$C$16,1,IF(AND(M25=Settings!$C$17,NOT(L25=Settings!$C$16)),1,IF(AND(M25=Settings!$C$18,L25=Settings!$C$19),1,0))))</f>
        <v/>
      </c>
      <c r="P1021" s="169" t="str">
        <f>IF(P25="","",IF(P25=Settings!$C$16,1,IF(AND(P25=Settings!$C$17,NOT(O25=Settings!$C$16)),1,IF(AND(P25=Settings!$C$18,O25=Settings!$C$19),1,0))))</f>
        <v/>
      </c>
      <c r="Q1021" s="170"/>
      <c r="R1021" s="169" t="str">
        <f>IF(R25="","",IF(R25=Settings!$C$16,1,IF(AND(R25=Settings!$C$17,NOT(Q25=Settings!$C$16)),1,IF(AND(R25=Settings!$C$18,Q25=Settings!$C$19),1,0))))</f>
        <v/>
      </c>
      <c r="S1021" s="170"/>
      <c r="T1021" s="169" t="str">
        <f>IF(T25="","",IF(T25=Settings!$C$16,1,IF(AND(T25=Settings!$C$17,NOT(S25=Settings!$C$16)),1,IF(AND(T25=Settings!$C$18,S25=Settings!$C$19),1,0))))</f>
        <v/>
      </c>
      <c r="U1021" s="170"/>
      <c r="V1021" s="169" t="str">
        <f>IF(V25="","",IF(V25=Settings!$C$16,1,IF(AND(V25=Settings!$C$17,NOT(U25=Settings!$C$16)),1,IF(AND(V25=Settings!$C$18,U25=Settings!$C$19),1,0))))</f>
        <v/>
      </c>
      <c r="X1021" s="169" t="str">
        <f>IF(X25="","",IF(X25=Settings!$C$16,1,IF(AND(X25=Settings!$C$17,NOT(W25=Settings!$C$16)),1,IF(AND(X25=Settings!$C$18,W25=Settings!$C$19),1,0))))</f>
        <v/>
      </c>
      <c r="Z1021" s="169" t="str">
        <f>IF(Z25="","",IF(Z25=Settings!$C$16,1,IF(AND(Z25=Settings!$C$17,NOT(Y25=Settings!$C$16)),1,IF(AND(Z25=Settings!$C$18,Y25=Settings!$C$19),1,0))))</f>
        <v/>
      </c>
      <c r="AC1021" s="169" t="str">
        <f>IF(AC25="","",IF(AC25=Settings!$C$16,1,IF(AND(AC25=Settings!$C$17,NOT(AB25=Settings!$C$16)),1,IF(AND(AC25=Settings!$C$18,AB25=Settings!$C$19),1,0))))</f>
        <v/>
      </c>
      <c r="AD1021" s="170"/>
      <c r="AE1021" s="169" t="str">
        <f>IF(AE25="","",IF(AE25=Settings!$C$16,1,IF(AND(AE25=Settings!$C$17,NOT(AD25=Settings!$C$16)),1,IF(AND(AE25=Settings!$C$18,AD25=Settings!$C$19),1,0))))</f>
        <v/>
      </c>
      <c r="AF1021" s="170"/>
      <c r="AG1021" s="169" t="str">
        <f>IF(AG25="","",IF(AG25=Settings!$C$16,1,IF(AND(AG25=Settings!$C$17,NOT(AF25=Settings!$C$16)),1,IF(AND(AG25=Settings!$C$18,AF25=Settings!$C$19),1,0))))</f>
        <v/>
      </c>
      <c r="AH1021" s="170"/>
      <c r="AI1021" s="169" t="str">
        <f>IF(AI25="","",IF(AI25=Settings!$C$16,1,IF(AND(AI25=Settings!$C$17,NOT(AH25=Settings!$C$16)),1,IF(AND(AI25=Settings!$C$18,AH25=Settings!$C$19),1,0))))</f>
        <v/>
      </c>
      <c r="AK1021" s="169" t="str">
        <f>IF(AK25="","",IF(AK25=Settings!$C$16,1,IF(AND(AK25=Settings!$C$17,NOT(AJ25=Settings!$C$16)),1,IF(AND(AK25=Settings!$C$18,AJ25=Settings!$C$19),1,0))))</f>
        <v/>
      </c>
      <c r="AM1021" s="169" t="str">
        <f>IF(AM25="","",IF(AM25=Settings!$C$16,1,IF(AND(AM25=Settings!$C$17,NOT(AL25=Settings!$C$16)),1,IF(AND(AM25=Settings!$C$18,AL25=Settings!$C$19),1,0))))</f>
        <v/>
      </c>
      <c r="AP1021" s="169" t="str">
        <f>IF(AP25="","",IF(AP25=Settings!$C$16,1,IF(AND(AP25=Settings!$C$17,NOT(AO25=Settings!$C$16)),1,IF(AND(AP25=Settings!$C$18,AO25=Settings!$C$19),1,0))))</f>
        <v/>
      </c>
      <c r="AQ1021" s="170"/>
      <c r="AR1021" s="169" t="str">
        <f>IF(AR25="","",IF(AR25=Settings!$C$16,1,IF(AND(AR25=Settings!$C$17,NOT(AQ25=Settings!$C$16)),1,IF(AND(AR25=Settings!$C$18,AQ25=Settings!$C$19),1,0))))</f>
        <v/>
      </c>
      <c r="AS1021" s="170"/>
      <c r="AT1021" s="169" t="str">
        <f>IF(AT25="","",IF(AT25=Settings!$C$16,1,IF(AND(AT25=Settings!$C$17,NOT(AS25=Settings!$C$16)),1,IF(AND(AT25=Settings!$C$18,AS25=Settings!$C$19),1,0))))</f>
        <v/>
      </c>
      <c r="AU1021" s="170"/>
      <c r="AV1021" s="169" t="str">
        <f>IF(AV25="","",IF(AV25=Settings!$C$16,1,IF(AND(AV25=Settings!$C$17,NOT(AU25=Settings!$C$16)),1,IF(AND(AV25=Settings!$C$18,AU25=Settings!$C$19),1,0))))</f>
        <v/>
      </c>
      <c r="AX1021" s="169" t="str">
        <f>IF(AX25="","",IF(AX25=Settings!$C$16,1,IF(AND(AX25=Settings!$C$17,NOT(AW25=Settings!$C$16)),1,IF(AND(AX25=Settings!$C$18,AW25=Settings!$C$19),1,0))))</f>
        <v/>
      </c>
      <c r="AZ1021" s="169" t="str">
        <f>IF(AZ25="","",IF(AZ25=Settings!$C$16,1,IF(AND(AZ25=Settings!$C$17,NOT(AY25=Settings!$C$16)),1,IF(AND(AZ25=Settings!$C$18,AY25=Settings!$C$19),1,0))))</f>
        <v/>
      </c>
      <c r="BC1021" s="169" t="str">
        <f>IF(BC25="","",IF(BC25=Settings!$C$16,1,IF(AND(BC25=Settings!$C$17,NOT(BB25=Settings!$C$16)),1,IF(AND(BC25=Settings!$C$18,BB25=Settings!$C$19),1,0))))</f>
        <v/>
      </c>
      <c r="BD1021" s="170"/>
      <c r="BE1021" s="169" t="str">
        <f>IF(BE25="","",IF(BE25=Settings!$C$16,1,IF(AND(BE25=Settings!$C$17,NOT(BD25=Settings!$C$16)),1,IF(AND(BE25=Settings!$C$18,BD25=Settings!$C$19),1,0))))</f>
        <v/>
      </c>
      <c r="BF1021" s="170"/>
      <c r="BG1021" s="169" t="str">
        <f>IF(BG25="","",IF(BG25=Settings!$C$16,1,IF(AND(BG25=Settings!$C$17,NOT(BF25=Settings!$C$16)),1,IF(AND(BG25=Settings!$C$18,BF25=Settings!$C$19),1,0))))</f>
        <v/>
      </c>
      <c r="BH1021" s="170"/>
      <c r="BI1021" s="169" t="str">
        <f>IF(BI25="","",IF(BI25=Settings!$C$16,1,IF(AND(BI25=Settings!$C$17,NOT(BH25=Settings!$C$16)),1,IF(AND(BI25=Settings!$C$18,BH25=Settings!$C$19),1,0))))</f>
        <v/>
      </c>
      <c r="BK1021" s="169" t="str">
        <f>IF(BK25="","",IF(BK25=Settings!$C$16,1,IF(AND(BK25=Settings!$C$17,NOT(BJ25=Settings!$C$16)),1,IF(AND(BK25=Settings!$C$18,BJ25=Settings!$C$19),1,0))))</f>
        <v/>
      </c>
      <c r="BM1021" s="169" t="str">
        <f>IF(BM25="","",IF(BM25=Settings!$C$16,1,IF(AND(BM25=Settings!$C$17,NOT(BL25=Settings!$C$16)),1,IF(AND(BM25=Settings!$C$18,BL25=Settings!$C$19),1,0))))</f>
        <v/>
      </c>
      <c r="BP1021" s="169" t="str">
        <f>IF(BP25="","",IF(BP25=Settings!$C$16,1,IF(AND(BP25=Settings!$C$17,NOT(BO25=Settings!$C$16)),1,IF(AND(BP25=Settings!$C$18,BO25=Settings!$C$19),1,0))))</f>
        <v/>
      </c>
      <c r="BQ1021" s="170"/>
      <c r="BR1021" s="169" t="str">
        <f>IF(BR25="","",IF(BR25=Settings!$C$16,1,IF(AND(BR25=Settings!$C$17,NOT(BQ25=Settings!$C$16)),1,IF(AND(BR25=Settings!$C$18,BQ25=Settings!$C$19),1,0))))</f>
        <v/>
      </c>
      <c r="BS1021" s="170"/>
      <c r="BT1021" s="169" t="str">
        <f>IF(BT25="","",IF(BT25=Settings!$C$16,1,IF(AND(BT25=Settings!$C$17,NOT(BS25=Settings!$C$16)),1,IF(AND(BT25=Settings!$C$18,BS25=Settings!$C$19),1,0))))</f>
        <v/>
      </c>
      <c r="BU1021" s="170"/>
      <c r="BV1021" s="169" t="str">
        <f>IF(BV25="","",IF(BV25=Settings!$C$16,1,IF(AND(BV25=Settings!$C$17,NOT(BU25=Settings!$C$16)),1,IF(AND(BV25=Settings!$C$18,BU25=Settings!$C$19),1,0))))</f>
        <v/>
      </c>
      <c r="BX1021" s="169" t="str">
        <f>IF(BX25="","",IF(BX25=Settings!$C$16,1,IF(AND(BX25=Settings!$C$17,NOT(BW25=Settings!$C$16)),1,IF(AND(BX25=Settings!$C$18,BW25=Settings!$C$19),1,0))))</f>
        <v/>
      </c>
      <c r="BZ1021" s="169" t="str">
        <f>IF(BZ25="","",IF(BZ25=Settings!$C$16,1,IF(AND(BZ25=Settings!$C$17,NOT(BY25=Settings!$C$16)),1,IF(AND(BZ25=Settings!$C$18,BY25=Settings!$C$19),1,0))))</f>
        <v/>
      </c>
      <c r="CB1021" s="175" t="str">
        <f t="shared" si="1"/>
        <v/>
      </c>
      <c r="CC1021" s="175" t="str">
        <f t="shared" si="2"/>
        <v/>
      </c>
      <c r="CD1021" s="175" t="str">
        <f t="shared" si="3"/>
        <v/>
      </c>
      <c r="CE1021" s="175" t="str">
        <f t="shared" si="4"/>
        <v/>
      </c>
      <c r="CF1021" s="175" t="str">
        <f t="shared" si="5"/>
        <v/>
      </c>
      <c r="CG1021" s="175" t="str">
        <f t="shared" si="6"/>
        <v/>
      </c>
      <c r="CH1021" s="175" t="str">
        <f t="shared" si="7"/>
        <v/>
      </c>
    </row>
    <row r="1022" spans="1:86" x14ac:dyDescent="0.25">
      <c r="A1022" s="39" t="str">
        <f t="shared" si="0"/>
        <v xml:space="preserve"> </v>
      </c>
      <c r="C1022" s="169" t="str">
        <f>IF(C26="","",IF(C26=Settings!$C$16,1,IF(AND(C26=Settings!$C$17,NOT(B26=Settings!$C$16)),1,IF(AND(C26=Settings!$C$18,B26=Settings!$C$19),1,0))))</f>
        <v/>
      </c>
      <c r="E1022" s="169" t="str">
        <f>IF(E26="","",IF(E26=Settings!$C$16,1,IF(AND(E26=Settings!$C$17,NOT(D26=Settings!$C$16)),1,IF(AND(E26=Settings!$C$18,D26=Settings!$C$19),1,0))))</f>
        <v/>
      </c>
      <c r="G1022" s="169" t="str">
        <f>IF(G26="","",IF(G26=Settings!$C$16,1,IF(AND(G26=Settings!$C$17,NOT(F26=Settings!$C$16)),1,IF(AND(G26=Settings!$C$18,F26=Settings!$C$19),1,0))))</f>
        <v/>
      </c>
      <c r="I1022" s="169" t="str">
        <f>IF(I26="","",IF(I26=Settings!$C$16,1,IF(AND(I26=Settings!$C$17,NOT(H26=Settings!$C$16)),1,IF(AND(I26=Settings!$C$18,H26=Settings!$C$19),1,0))))</f>
        <v/>
      </c>
      <c r="K1022" s="169" t="str">
        <f>IF(K26="","",IF(K26=Settings!$C$16,1,IF(AND(K26=Settings!$C$17,NOT(J26=Settings!$C$16)),1,IF(AND(K26=Settings!$C$18,J26=Settings!$C$19),1,0))))</f>
        <v/>
      </c>
      <c r="M1022" s="169" t="str">
        <f>IF(M26="","",IF(M26=Settings!$C$16,1,IF(AND(M26=Settings!$C$17,NOT(L26=Settings!$C$16)),1,IF(AND(M26=Settings!$C$18,L26=Settings!$C$19),1,0))))</f>
        <v/>
      </c>
      <c r="P1022" s="169" t="str">
        <f>IF(P26="","",IF(P26=Settings!$C$16,1,IF(AND(P26=Settings!$C$17,NOT(O26=Settings!$C$16)),1,IF(AND(P26=Settings!$C$18,O26=Settings!$C$19),1,0))))</f>
        <v/>
      </c>
      <c r="Q1022" s="170"/>
      <c r="R1022" s="169" t="str">
        <f>IF(R26="","",IF(R26=Settings!$C$16,1,IF(AND(R26=Settings!$C$17,NOT(Q26=Settings!$C$16)),1,IF(AND(R26=Settings!$C$18,Q26=Settings!$C$19),1,0))))</f>
        <v/>
      </c>
      <c r="S1022" s="170"/>
      <c r="T1022" s="169" t="str">
        <f>IF(T26="","",IF(T26=Settings!$C$16,1,IF(AND(T26=Settings!$C$17,NOT(S26=Settings!$C$16)),1,IF(AND(T26=Settings!$C$18,S26=Settings!$C$19),1,0))))</f>
        <v/>
      </c>
      <c r="U1022" s="170"/>
      <c r="V1022" s="169" t="str">
        <f>IF(V26="","",IF(V26=Settings!$C$16,1,IF(AND(V26=Settings!$C$17,NOT(U26=Settings!$C$16)),1,IF(AND(V26=Settings!$C$18,U26=Settings!$C$19),1,0))))</f>
        <v/>
      </c>
      <c r="X1022" s="169" t="str">
        <f>IF(X26="","",IF(X26=Settings!$C$16,1,IF(AND(X26=Settings!$C$17,NOT(W26=Settings!$C$16)),1,IF(AND(X26=Settings!$C$18,W26=Settings!$C$19),1,0))))</f>
        <v/>
      </c>
      <c r="Z1022" s="169" t="str">
        <f>IF(Z26="","",IF(Z26=Settings!$C$16,1,IF(AND(Z26=Settings!$C$17,NOT(Y26=Settings!$C$16)),1,IF(AND(Z26=Settings!$C$18,Y26=Settings!$C$19),1,0))))</f>
        <v/>
      </c>
      <c r="AC1022" s="169" t="str">
        <f>IF(AC26="","",IF(AC26=Settings!$C$16,1,IF(AND(AC26=Settings!$C$17,NOT(AB26=Settings!$C$16)),1,IF(AND(AC26=Settings!$C$18,AB26=Settings!$C$19),1,0))))</f>
        <v/>
      </c>
      <c r="AD1022" s="170"/>
      <c r="AE1022" s="169" t="str">
        <f>IF(AE26="","",IF(AE26=Settings!$C$16,1,IF(AND(AE26=Settings!$C$17,NOT(AD26=Settings!$C$16)),1,IF(AND(AE26=Settings!$C$18,AD26=Settings!$C$19),1,0))))</f>
        <v/>
      </c>
      <c r="AF1022" s="170"/>
      <c r="AG1022" s="169" t="str">
        <f>IF(AG26="","",IF(AG26=Settings!$C$16,1,IF(AND(AG26=Settings!$C$17,NOT(AF26=Settings!$C$16)),1,IF(AND(AG26=Settings!$C$18,AF26=Settings!$C$19),1,0))))</f>
        <v/>
      </c>
      <c r="AH1022" s="170"/>
      <c r="AI1022" s="169" t="str">
        <f>IF(AI26="","",IF(AI26=Settings!$C$16,1,IF(AND(AI26=Settings!$C$17,NOT(AH26=Settings!$C$16)),1,IF(AND(AI26=Settings!$C$18,AH26=Settings!$C$19),1,0))))</f>
        <v/>
      </c>
      <c r="AK1022" s="169" t="str">
        <f>IF(AK26="","",IF(AK26=Settings!$C$16,1,IF(AND(AK26=Settings!$C$17,NOT(AJ26=Settings!$C$16)),1,IF(AND(AK26=Settings!$C$18,AJ26=Settings!$C$19),1,0))))</f>
        <v/>
      </c>
      <c r="AM1022" s="169" t="str">
        <f>IF(AM26="","",IF(AM26=Settings!$C$16,1,IF(AND(AM26=Settings!$C$17,NOT(AL26=Settings!$C$16)),1,IF(AND(AM26=Settings!$C$18,AL26=Settings!$C$19),1,0))))</f>
        <v/>
      </c>
      <c r="AP1022" s="169" t="str">
        <f>IF(AP26="","",IF(AP26=Settings!$C$16,1,IF(AND(AP26=Settings!$C$17,NOT(AO26=Settings!$C$16)),1,IF(AND(AP26=Settings!$C$18,AO26=Settings!$C$19),1,0))))</f>
        <v/>
      </c>
      <c r="AQ1022" s="170"/>
      <c r="AR1022" s="169" t="str">
        <f>IF(AR26="","",IF(AR26=Settings!$C$16,1,IF(AND(AR26=Settings!$C$17,NOT(AQ26=Settings!$C$16)),1,IF(AND(AR26=Settings!$C$18,AQ26=Settings!$C$19),1,0))))</f>
        <v/>
      </c>
      <c r="AS1022" s="170"/>
      <c r="AT1022" s="169" t="str">
        <f>IF(AT26="","",IF(AT26=Settings!$C$16,1,IF(AND(AT26=Settings!$C$17,NOT(AS26=Settings!$C$16)),1,IF(AND(AT26=Settings!$C$18,AS26=Settings!$C$19),1,0))))</f>
        <v/>
      </c>
      <c r="AU1022" s="170"/>
      <c r="AV1022" s="169" t="str">
        <f>IF(AV26="","",IF(AV26=Settings!$C$16,1,IF(AND(AV26=Settings!$C$17,NOT(AU26=Settings!$C$16)),1,IF(AND(AV26=Settings!$C$18,AU26=Settings!$C$19),1,0))))</f>
        <v/>
      </c>
      <c r="AX1022" s="169" t="str">
        <f>IF(AX26="","",IF(AX26=Settings!$C$16,1,IF(AND(AX26=Settings!$C$17,NOT(AW26=Settings!$C$16)),1,IF(AND(AX26=Settings!$C$18,AW26=Settings!$C$19),1,0))))</f>
        <v/>
      </c>
      <c r="AZ1022" s="169" t="str">
        <f>IF(AZ26="","",IF(AZ26=Settings!$C$16,1,IF(AND(AZ26=Settings!$C$17,NOT(AY26=Settings!$C$16)),1,IF(AND(AZ26=Settings!$C$18,AY26=Settings!$C$19),1,0))))</f>
        <v/>
      </c>
      <c r="BC1022" s="169" t="str">
        <f>IF(BC26="","",IF(BC26=Settings!$C$16,1,IF(AND(BC26=Settings!$C$17,NOT(BB26=Settings!$C$16)),1,IF(AND(BC26=Settings!$C$18,BB26=Settings!$C$19),1,0))))</f>
        <v/>
      </c>
      <c r="BD1022" s="170"/>
      <c r="BE1022" s="169" t="str">
        <f>IF(BE26="","",IF(BE26=Settings!$C$16,1,IF(AND(BE26=Settings!$C$17,NOT(BD26=Settings!$C$16)),1,IF(AND(BE26=Settings!$C$18,BD26=Settings!$C$19),1,0))))</f>
        <v/>
      </c>
      <c r="BF1022" s="170"/>
      <c r="BG1022" s="169" t="str">
        <f>IF(BG26="","",IF(BG26=Settings!$C$16,1,IF(AND(BG26=Settings!$C$17,NOT(BF26=Settings!$C$16)),1,IF(AND(BG26=Settings!$C$18,BF26=Settings!$C$19),1,0))))</f>
        <v/>
      </c>
      <c r="BH1022" s="170"/>
      <c r="BI1022" s="169" t="str">
        <f>IF(BI26="","",IF(BI26=Settings!$C$16,1,IF(AND(BI26=Settings!$C$17,NOT(BH26=Settings!$C$16)),1,IF(AND(BI26=Settings!$C$18,BH26=Settings!$C$19),1,0))))</f>
        <v/>
      </c>
      <c r="BK1022" s="169" t="str">
        <f>IF(BK26="","",IF(BK26=Settings!$C$16,1,IF(AND(BK26=Settings!$C$17,NOT(BJ26=Settings!$C$16)),1,IF(AND(BK26=Settings!$C$18,BJ26=Settings!$C$19),1,0))))</f>
        <v/>
      </c>
      <c r="BM1022" s="169" t="str">
        <f>IF(BM26="","",IF(BM26=Settings!$C$16,1,IF(AND(BM26=Settings!$C$17,NOT(BL26=Settings!$C$16)),1,IF(AND(BM26=Settings!$C$18,BL26=Settings!$C$19),1,0))))</f>
        <v/>
      </c>
      <c r="BP1022" s="169" t="str">
        <f>IF(BP26="","",IF(BP26=Settings!$C$16,1,IF(AND(BP26=Settings!$C$17,NOT(BO26=Settings!$C$16)),1,IF(AND(BP26=Settings!$C$18,BO26=Settings!$C$19),1,0))))</f>
        <v/>
      </c>
      <c r="BQ1022" s="170"/>
      <c r="BR1022" s="169" t="str">
        <f>IF(BR26="","",IF(BR26=Settings!$C$16,1,IF(AND(BR26=Settings!$C$17,NOT(BQ26=Settings!$C$16)),1,IF(AND(BR26=Settings!$C$18,BQ26=Settings!$C$19),1,0))))</f>
        <v/>
      </c>
      <c r="BS1022" s="170"/>
      <c r="BT1022" s="169" t="str">
        <f>IF(BT26="","",IF(BT26=Settings!$C$16,1,IF(AND(BT26=Settings!$C$17,NOT(BS26=Settings!$C$16)),1,IF(AND(BT26=Settings!$C$18,BS26=Settings!$C$19),1,0))))</f>
        <v/>
      </c>
      <c r="BU1022" s="170"/>
      <c r="BV1022" s="169" t="str">
        <f>IF(BV26="","",IF(BV26=Settings!$C$16,1,IF(AND(BV26=Settings!$C$17,NOT(BU26=Settings!$C$16)),1,IF(AND(BV26=Settings!$C$18,BU26=Settings!$C$19),1,0))))</f>
        <v/>
      </c>
      <c r="BX1022" s="169" t="str">
        <f>IF(BX26="","",IF(BX26=Settings!$C$16,1,IF(AND(BX26=Settings!$C$17,NOT(BW26=Settings!$C$16)),1,IF(AND(BX26=Settings!$C$18,BW26=Settings!$C$19),1,0))))</f>
        <v/>
      </c>
      <c r="BZ1022" s="169" t="str">
        <f>IF(BZ26="","",IF(BZ26=Settings!$C$16,1,IF(AND(BZ26=Settings!$C$17,NOT(BY26=Settings!$C$16)),1,IF(AND(BZ26=Settings!$C$18,BY26=Settings!$C$19),1,0))))</f>
        <v/>
      </c>
      <c r="CB1022" s="175" t="str">
        <f t="shared" si="1"/>
        <v/>
      </c>
      <c r="CC1022" s="175" t="str">
        <f t="shared" si="2"/>
        <v/>
      </c>
      <c r="CD1022" s="175" t="str">
        <f t="shared" si="3"/>
        <v/>
      </c>
      <c r="CE1022" s="175" t="str">
        <f t="shared" si="4"/>
        <v/>
      </c>
      <c r="CF1022" s="175" t="str">
        <f t="shared" si="5"/>
        <v/>
      </c>
      <c r="CG1022" s="175" t="str">
        <f t="shared" si="6"/>
        <v/>
      </c>
      <c r="CH1022" s="175" t="str">
        <f t="shared" si="7"/>
        <v/>
      </c>
    </row>
    <row r="1023" spans="1:86" x14ac:dyDescent="0.25">
      <c r="A1023" s="39" t="str">
        <f t="shared" si="0"/>
        <v xml:space="preserve"> </v>
      </c>
      <c r="C1023" s="169" t="str">
        <f>IF(C27="","",IF(C27=Settings!$C$16,1,IF(AND(C27=Settings!$C$17,NOT(B27=Settings!$C$16)),1,IF(AND(C27=Settings!$C$18,B27=Settings!$C$19),1,0))))</f>
        <v/>
      </c>
      <c r="E1023" s="169" t="str">
        <f>IF(E27="","",IF(E27=Settings!$C$16,1,IF(AND(E27=Settings!$C$17,NOT(D27=Settings!$C$16)),1,IF(AND(E27=Settings!$C$18,D27=Settings!$C$19),1,0))))</f>
        <v/>
      </c>
      <c r="G1023" s="169" t="str">
        <f>IF(G27="","",IF(G27=Settings!$C$16,1,IF(AND(G27=Settings!$C$17,NOT(F27=Settings!$C$16)),1,IF(AND(G27=Settings!$C$18,F27=Settings!$C$19),1,0))))</f>
        <v/>
      </c>
      <c r="I1023" s="169" t="str">
        <f>IF(I27="","",IF(I27=Settings!$C$16,1,IF(AND(I27=Settings!$C$17,NOT(H27=Settings!$C$16)),1,IF(AND(I27=Settings!$C$18,H27=Settings!$C$19),1,0))))</f>
        <v/>
      </c>
      <c r="K1023" s="169" t="str">
        <f>IF(K27="","",IF(K27=Settings!$C$16,1,IF(AND(K27=Settings!$C$17,NOT(J27=Settings!$C$16)),1,IF(AND(K27=Settings!$C$18,J27=Settings!$C$19),1,0))))</f>
        <v/>
      </c>
      <c r="M1023" s="169" t="str">
        <f>IF(M27="","",IF(M27=Settings!$C$16,1,IF(AND(M27=Settings!$C$17,NOT(L27=Settings!$C$16)),1,IF(AND(M27=Settings!$C$18,L27=Settings!$C$19),1,0))))</f>
        <v/>
      </c>
      <c r="P1023" s="169" t="str">
        <f>IF(P27="","",IF(P27=Settings!$C$16,1,IF(AND(P27=Settings!$C$17,NOT(O27=Settings!$C$16)),1,IF(AND(P27=Settings!$C$18,O27=Settings!$C$19),1,0))))</f>
        <v/>
      </c>
      <c r="Q1023" s="170"/>
      <c r="R1023" s="169" t="str">
        <f>IF(R27="","",IF(R27=Settings!$C$16,1,IF(AND(R27=Settings!$C$17,NOT(Q27=Settings!$C$16)),1,IF(AND(R27=Settings!$C$18,Q27=Settings!$C$19),1,0))))</f>
        <v/>
      </c>
      <c r="S1023" s="170"/>
      <c r="T1023" s="169" t="str">
        <f>IF(T27="","",IF(T27=Settings!$C$16,1,IF(AND(T27=Settings!$C$17,NOT(S27=Settings!$C$16)),1,IF(AND(T27=Settings!$C$18,S27=Settings!$C$19),1,0))))</f>
        <v/>
      </c>
      <c r="U1023" s="170"/>
      <c r="V1023" s="169" t="str">
        <f>IF(V27="","",IF(V27=Settings!$C$16,1,IF(AND(V27=Settings!$C$17,NOT(U27=Settings!$C$16)),1,IF(AND(V27=Settings!$C$18,U27=Settings!$C$19),1,0))))</f>
        <v/>
      </c>
      <c r="X1023" s="169" t="str">
        <f>IF(X27="","",IF(X27=Settings!$C$16,1,IF(AND(X27=Settings!$C$17,NOT(W27=Settings!$C$16)),1,IF(AND(X27=Settings!$C$18,W27=Settings!$C$19),1,0))))</f>
        <v/>
      </c>
      <c r="Z1023" s="169" t="str">
        <f>IF(Z27="","",IF(Z27=Settings!$C$16,1,IF(AND(Z27=Settings!$C$17,NOT(Y27=Settings!$C$16)),1,IF(AND(Z27=Settings!$C$18,Y27=Settings!$C$19),1,0))))</f>
        <v/>
      </c>
      <c r="AC1023" s="169" t="str">
        <f>IF(AC27="","",IF(AC27=Settings!$C$16,1,IF(AND(AC27=Settings!$C$17,NOT(AB27=Settings!$C$16)),1,IF(AND(AC27=Settings!$C$18,AB27=Settings!$C$19),1,0))))</f>
        <v/>
      </c>
      <c r="AD1023" s="170"/>
      <c r="AE1023" s="169" t="str">
        <f>IF(AE27="","",IF(AE27=Settings!$C$16,1,IF(AND(AE27=Settings!$C$17,NOT(AD27=Settings!$C$16)),1,IF(AND(AE27=Settings!$C$18,AD27=Settings!$C$19),1,0))))</f>
        <v/>
      </c>
      <c r="AF1023" s="170"/>
      <c r="AG1023" s="169" t="str">
        <f>IF(AG27="","",IF(AG27=Settings!$C$16,1,IF(AND(AG27=Settings!$C$17,NOT(AF27=Settings!$C$16)),1,IF(AND(AG27=Settings!$C$18,AF27=Settings!$C$19),1,0))))</f>
        <v/>
      </c>
      <c r="AH1023" s="170"/>
      <c r="AI1023" s="169" t="str">
        <f>IF(AI27="","",IF(AI27=Settings!$C$16,1,IF(AND(AI27=Settings!$C$17,NOT(AH27=Settings!$C$16)),1,IF(AND(AI27=Settings!$C$18,AH27=Settings!$C$19),1,0))))</f>
        <v/>
      </c>
      <c r="AK1023" s="169" t="str">
        <f>IF(AK27="","",IF(AK27=Settings!$C$16,1,IF(AND(AK27=Settings!$C$17,NOT(AJ27=Settings!$C$16)),1,IF(AND(AK27=Settings!$C$18,AJ27=Settings!$C$19),1,0))))</f>
        <v/>
      </c>
      <c r="AM1023" s="169" t="str">
        <f>IF(AM27="","",IF(AM27=Settings!$C$16,1,IF(AND(AM27=Settings!$C$17,NOT(AL27=Settings!$C$16)),1,IF(AND(AM27=Settings!$C$18,AL27=Settings!$C$19),1,0))))</f>
        <v/>
      </c>
      <c r="AP1023" s="169" t="str">
        <f>IF(AP27="","",IF(AP27=Settings!$C$16,1,IF(AND(AP27=Settings!$C$17,NOT(AO27=Settings!$C$16)),1,IF(AND(AP27=Settings!$C$18,AO27=Settings!$C$19),1,0))))</f>
        <v/>
      </c>
      <c r="AQ1023" s="170"/>
      <c r="AR1023" s="169" t="str">
        <f>IF(AR27="","",IF(AR27=Settings!$C$16,1,IF(AND(AR27=Settings!$C$17,NOT(AQ27=Settings!$C$16)),1,IF(AND(AR27=Settings!$C$18,AQ27=Settings!$C$19),1,0))))</f>
        <v/>
      </c>
      <c r="AS1023" s="170"/>
      <c r="AT1023" s="169" t="str">
        <f>IF(AT27="","",IF(AT27=Settings!$C$16,1,IF(AND(AT27=Settings!$C$17,NOT(AS27=Settings!$C$16)),1,IF(AND(AT27=Settings!$C$18,AS27=Settings!$C$19),1,0))))</f>
        <v/>
      </c>
      <c r="AU1023" s="170"/>
      <c r="AV1023" s="169" t="str">
        <f>IF(AV27="","",IF(AV27=Settings!$C$16,1,IF(AND(AV27=Settings!$C$17,NOT(AU27=Settings!$C$16)),1,IF(AND(AV27=Settings!$C$18,AU27=Settings!$C$19),1,0))))</f>
        <v/>
      </c>
      <c r="AX1023" s="169" t="str">
        <f>IF(AX27="","",IF(AX27=Settings!$C$16,1,IF(AND(AX27=Settings!$C$17,NOT(AW27=Settings!$C$16)),1,IF(AND(AX27=Settings!$C$18,AW27=Settings!$C$19),1,0))))</f>
        <v/>
      </c>
      <c r="AZ1023" s="169" t="str">
        <f>IF(AZ27="","",IF(AZ27=Settings!$C$16,1,IF(AND(AZ27=Settings!$C$17,NOT(AY27=Settings!$C$16)),1,IF(AND(AZ27=Settings!$C$18,AY27=Settings!$C$19),1,0))))</f>
        <v/>
      </c>
      <c r="BC1023" s="169" t="str">
        <f>IF(BC27="","",IF(BC27=Settings!$C$16,1,IF(AND(BC27=Settings!$C$17,NOT(BB27=Settings!$C$16)),1,IF(AND(BC27=Settings!$C$18,BB27=Settings!$C$19),1,0))))</f>
        <v/>
      </c>
      <c r="BD1023" s="170"/>
      <c r="BE1023" s="169" t="str">
        <f>IF(BE27="","",IF(BE27=Settings!$C$16,1,IF(AND(BE27=Settings!$C$17,NOT(BD27=Settings!$C$16)),1,IF(AND(BE27=Settings!$C$18,BD27=Settings!$C$19),1,0))))</f>
        <v/>
      </c>
      <c r="BF1023" s="170"/>
      <c r="BG1023" s="169" t="str">
        <f>IF(BG27="","",IF(BG27=Settings!$C$16,1,IF(AND(BG27=Settings!$C$17,NOT(BF27=Settings!$C$16)),1,IF(AND(BG27=Settings!$C$18,BF27=Settings!$C$19),1,0))))</f>
        <v/>
      </c>
      <c r="BH1023" s="170"/>
      <c r="BI1023" s="169" t="str">
        <f>IF(BI27="","",IF(BI27=Settings!$C$16,1,IF(AND(BI27=Settings!$C$17,NOT(BH27=Settings!$C$16)),1,IF(AND(BI27=Settings!$C$18,BH27=Settings!$C$19),1,0))))</f>
        <v/>
      </c>
      <c r="BK1023" s="169" t="str">
        <f>IF(BK27="","",IF(BK27=Settings!$C$16,1,IF(AND(BK27=Settings!$C$17,NOT(BJ27=Settings!$C$16)),1,IF(AND(BK27=Settings!$C$18,BJ27=Settings!$C$19),1,0))))</f>
        <v/>
      </c>
      <c r="BM1023" s="169" t="str">
        <f>IF(BM27="","",IF(BM27=Settings!$C$16,1,IF(AND(BM27=Settings!$C$17,NOT(BL27=Settings!$C$16)),1,IF(AND(BM27=Settings!$C$18,BL27=Settings!$C$19),1,0))))</f>
        <v/>
      </c>
      <c r="BP1023" s="169" t="str">
        <f>IF(BP27="","",IF(BP27=Settings!$C$16,1,IF(AND(BP27=Settings!$C$17,NOT(BO27=Settings!$C$16)),1,IF(AND(BP27=Settings!$C$18,BO27=Settings!$C$19),1,0))))</f>
        <v/>
      </c>
      <c r="BQ1023" s="170"/>
      <c r="BR1023" s="169" t="str">
        <f>IF(BR27="","",IF(BR27=Settings!$C$16,1,IF(AND(BR27=Settings!$C$17,NOT(BQ27=Settings!$C$16)),1,IF(AND(BR27=Settings!$C$18,BQ27=Settings!$C$19),1,0))))</f>
        <v/>
      </c>
      <c r="BS1023" s="170"/>
      <c r="BT1023" s="169" t="str">
        <f>IF(BT27="","",IF(BT27=Settings!$C$16,1,IF(AND(BT27=Settings!$C$17,NOT(BS27=Settings!$C$16)),1,IF(AND(BT27=Settings!$C$18,BS27=Settings!$C$19),1,0))))</f>
        <v/>
      </c>
      <c r="BU1023" s="170"/>
      <c r="BV1023" s="169" t="str">
        <f>IF(BV27="","",IF(BV27=Settings!$C$16,1,IF(AND(BV27=Settings!$C$17,NOT(BU27=Settings!$C$16)),1,IF(AND(BV27=Settings!$C$18,BU27=Settings!$C$19),1,0))))</f>
        <v/>
      </c>
      <c r="BX1023" s="169" t="str">
        <f>IF(BX27="","",IF(BX27=Settings!$C$16,1,IF(AND(BX27=Settings!$C$17,NOT(BW27=Settings!$C$16)),1,IF(AND(BX27=Settings!$C$18,BW27=Settings!$C$19),1,0))))</f>
        <v/>
      </c>
      <c r="BZ1023" s="169" t="str">
        <f>IF(BZ27="","",IF(BZ27=Settings!$C$16,1,IF(AND(BZ27=Settings!$C$17,NOT(BY27=Settings!$C$16)),1,IF(AND(BZ27=Settings!$C$18,BY27=Settings!$C$19),1,0))))</f>
        <v/>
      </c>
      <c r="CB1023" s="175" t="str">
        <f t="shared" si="1"/>
        <v/>
      </c>
      <c r="CC1023" s="175" t="str">
        <f t="shared" si="2"/>
        <v/>
      </c>
      <c r="CD1023" s="175" t="str">
        <f t="shared" si="3"/>
        <v/>
      </c>
      <c r="CE1023" s="175" t="str">
        <f t="shared" si="4"/>
        <v/>
      </c>
      <c r="CF1023" s="175" t="str">
        <f t="shared" si="5"/>
        <v/>
      </c>
      <c r="CG1023" s="175" t="str">
        <f t="shared" si="6"/>
        <v/>
      </c>
      <c r="CH1023" s="175" t="str">
        <f t="shared" si="7"/>
        <v/>
      </c>
    </row>
    <row r="1024" spans="1:86" x14ac:dyDescent="0.25">
      <c r="A1024" s="39" t="str">
        <f t="shared" si="0"/>
        <v xml:space="preserve"> </v>
      </c>
      <c r="C1024" s="169" t="str">
        <f>IF(C28="","",IF(C28=Settings!$C$16,1,IF(AND(C28=Settings!$C$17,NOT(B28=Settings!$C$16)),1,IF(AND(C28=Settings!$C$18,B28=Settings!$C$19),1,0))))</f>
        <v/>
      </c>
      <c r="E1024" s="169" t="str">
        <f>IF(E28="","",IF(E28=Settings!$C$16,1,IF(AND(E28=Settings!$C$17,NOT(D28=Settings!$C$16)),1,IF(AND(E28=Settings!$C$18,D28=Settings!$C$19),1,0))))</f>
        <v/>
      </c>
      <c r="G1024" s="169" t="str">
        <f>IF(G28="","",IF(G28=Settings!$C$16,1,IF(AND(G28=Settings!$C$17,NOT(F28=Settings!$C$16)),1,IF(AND(G28=Settings!$C$18,F28=Settings!$C$19),1,0))))</f>
        <v/>
      </c>
      <c r="I1024" s="169" t="str">
        <f>IF(I28="","",IF(I28=Settings!$C$16,1,IF(AND(I28=Settings!$C$17,NOT(H28=Settings!$C$16)),1,IF(AND(I28=Settings!$C$18,H28=Settings!$C$19),1,0))))</f>
        <v/>
      </c>
      <c r="K1024" s="169" t="str">
        <f>IF(K28="","",IF(K28=Settings!$C$16,1,IF(AND(K28=Settings!$C$17,NOT(J28=Settings!$C$16)),1,IF(AND(K28=Settings!$C$18,J28=Settings!$C$19),1,0))))</f>
        <v/>
      </c>
      <c r="M1024" s="169" t="str">
        <f>IF(M28="","",IF(M28=Settings!$C$16,1,IF(AND(M28=Settings!$C$17,NOT(L28=Settings!$C$16)),1,IF(AND(M28=Settings!$C$18,L28=Settings!$C$19),1,0))))</f>
        <v/>
      </c>
      <c r="P1024" s="169" t="str">
        <f>IF(P28="","",IF(P28=Settings!$C$16,1,IF(AND(P28=Settings!$C$17,NOT(O28=Settings!$C$16)),1,IF(AND(P28=Settings!$C$18,O28=Settings!$C$19),1,0))))</f>
        <v/>
      </c>
      <c r="Q1024" s="170"/>
      <c r="R1024" s="169" t="str">
        <f>IF(R28="","",IF(R28=Settings!$C$16,1,IF(AND(R28=Settings!$C$17,NOT(Q28=Settings!$C$16)),1,IF(AND(R28=Settings!$C$18,Q28=Settings!$C$19),1,0))))</f>
        <v/>
      </c>
      <c r="S1024" s="170"/>
      <c r="T1024" s="169" t="str">
        <f>IF(T28="","",IF(T28=Settings!$C$16,1,IF(AND(T28=Settings!$C$17,NOT(S28=Settings!$C$16)),1,IF(AND(T28=Settings!$C$18,S28=Settings!$C$19),1,0))))</f>
        <v/>
      </c>
      <c r="U1024" s="170"/>
      <c r="V1024" s="169" t="str">
        <f>IF(V28="","",IF(V28=Settings!$C$16,1,IF(AND(V28=Settings!$C$17,NOT(U28=Settings!$C$16)),1,IF(AND(V28=Settings!$C$18,U28=Settings!$C$19),1,0))))</f>
        <v/>
      </c>
      <c r="X1024" s="169" t="str">
        <f>IF(X28="","",IF(X28=Settings!$C$16,1,IF(AND(X28=Settings!$C$17,NOT(W28=Settings!$C$16)),1,IF(AND(X28=Settings!$C$18,W28=Settings!$C$19),1,0))))</f>
        <v/>
      </c>
      <c r="Z1024" s="169" t="str">
        <f>IF(Z28="","",IF(Z28=Settings!$C$16,1,IF(AND(Z28=Settings!$C$17,NOT(Y28=Settings!$C$16)),1,IF(AND(Z28=Settings!$C$18,Y28=Settings!$C$19),1,0))))</f>
        <v/>
      </c>
      <c r="AC1024" s="169" t="str">
        <f>IF(AC28="","",IF(AC28=Settings!$C$16,1,IF(AND(AC28=Settings!$C$17,NOT(AB28=Settings!$C$16)),1,IF(AND(AC28=Settings!$C$18,AB28=Settings!$C$19),1,0))))</f>
        <v/>
      </c>
      <c r="AD1024" s="170"/>
      <c r="AE1024" s="169" t="str">
        <f>IF(AE28="","",IF(AE28=Settings!$C$16,1,IF(AND(AE28=Settings!$C$17,NOT(AD28=Settings!$C$16)),1,IF(AND(AE28=Settings!$C$18,AD28=Settings!$C$19),1,0))))</f>
        <v/>
      </c>
      <c r="AF1024" s="170"/>
      <c r="AG1024" s="169" t="str">
        <f>IF(AG28="","",IF(AG28=Settings!$C$16,1,IF(AND(AG28=Settings!$C$17,NOT(AF28=Settings!$C$16)),1,IF(AND(AG28=Settings!$C$18,AF28=Settings!$C$19),1,0))))</f>
        <v/>
      </c>
      <c r="AH1024" s="170"/>
      <c r="AI1024" s="169" t="str">
        <f>IF(AI28="","",IF(AI28=Settings!$C$16,1,IF(AND(AI28=Settings!$C$17,NOT(AH28=Settings!$C$16)),1,IF(AND(AI28=Settings!$C$18,AH28=Settings!$C$19),1,0))))</f>
        <v/>
      </c>
      <c r="AK1024" s="169" t="str">
        <f>IF(AK28="","",IF(AK28=Settings!$C$16,1,IF(AND(AK28=Settings!$C$17,NOT(AJ28=Settings!$C$16)),1,IF(AND(AK28=Settings!$C$18,AJ28=Settings!$C$19),1,0))))</f>
        <v/>
      </c>
      <c r="AM1024" s="169" t="str">
        <f>IF(AM28="","",IF(AM28=Settings!$C$16,1,IF(AND(AM28=Settings!$C$17,NOT(AL28=Settings!$C$16)),1,IF(AND(AM28=Settings!$C$18,AL28=Settings!$C$19),1,0))))</f>
        <v/>
      </c>
      <c r="AP1024" s="169" t="str">
        <f>IF(AP28="","",IF(AP28=Settings!$C$16,1,IF(AND(AP28=Settings!$C$17,NOT(AO28=Settings!$C$16)),1,IF(AND(AP28=Settings!$C$18,AO28=Settings!$C$19),1,0))))</f>
        <v/>
      </c>
      <c r="AQ1024" s="170"/>
      <c r="AR1024" s="169" t="str">
        <f>IF(AR28="","",IF(AR28=Settings!$C$16,1,IF(AND(AR28=Settings!$C$17,NOT(AQ28=Settings!$C$16)),1,IF(AND(AR28=Settings!$C$18,AQ28=Settings!$C$19),1,0))))</f>
        <v/>
      </c>
      <c r="AS1024" s="170"/>
      <c r="AT1024" s="169" t="str">
        <f>IF(AT28="","",IF(AT28=Settings!$C$16,1,IF(AND(AT28=Settings!$C$17,NOT(AS28=Settings!$C$16)),1,IF(AND(AT28=Settings!$C$18,AS28=Settings!$C$19),1,0))))</f>
        <v/>
      </c>
      <c r="AU1024" s="170"/>
      <c r="AV1024" s="169" t="str">
        <f>IF(AV28="","",IF(AV28=Settings!$C$16,1,IF(AND(AV28=Settings!$C$17,NOT(AU28=Settings!$C$16)),1,IF(AND(AV28=Settings!$C$18,AU28=Settings!$C$19),1,0))))</f>
        <v/>
      </c>
      <c r="AX1024" s="169" t="str">
        <f>IF(AX28="","",IF(AX28=Settings!$C$16,1,IF(AND(AX28=Settings!$C$17,NOT(AW28=Settings!$C$16)),1,IF(AND(AX28=Settings!$C$18,AW28=Settings!$C$19),1,0))))</f>
        <v/>
      </c>
      <c r="AZ1024" s="169" t="str">
        <f>IF(AZ28="","",IF(AZ28=Settings!$C$16,1,IF(AND(AZ28=Settings!$C$17,NOT(AY28=Settings!$C$16)),1,IF(AND(AZ28=Settings!$C$18,AY28=Settings!$C$19),1,0))))</f>
        <v/>
      </c>
      <c r="BC1024" s="169" t="str">
        <f>IF(BC28="","",IF(BC28=Settings!$C$16,1,IF(AND(BC28=Settings!$C$17,NOT(BB28=Settings!$C$16)),1,IF(AND(BC28=Settings!$C$18,BB28=Settings!$C$19),1,0))))</f>
        <v/>
      </c>
      <c r="BD1024" s="170"/>
      <c r="BE1024" s="169" t="str">
        <f>IF(BE28="","",IF(BE28=Settings!$C$16,1,IF(AND(BE28=Settings!$C$17,NOT(BD28=Settings!$C$16)),1,IF(AND(BE28=Settings!$C$18,BD28=Settings!$C$19),1,0))))</f>
        <v/>
      </c>
      <c r="BF1024" s="170"/>
      <c r="BG1024" s="169" t="str">
        <f>IF(BG28="","",IF(BG28=Settings!$C$16,1,IF(AND(BG28=Settings!$C$17,NOT(BF28=Settings!$C$16)),1,IF(AND(BG28=Settings!$C$18,BF28=Settings!$C$19),1,0))))</f>
        <v/>
      </c>
      <c r="BH1024" s="170"/>
      <c r="BI1024" s="169" t="str">
        <f>IF(BI28="","",IF(BI28=Settings!$C$16,1,IF(AND(BI28=Settings!$C$17,NOT(BH28=Settings!$C$16)),1,IF(AND(BI28=Settings!$C$18,BH28=Settings!$C$19),1,0))))</f>
        <v/>
      </c>
      <c r="BK1024" s="169" t="str">
        <f>IF(BK28="","",IF(BK28=Settings!$C$16,1,IF(AND(BK28=Settings!$C$17,NOT(BJ28=Settings!$C$16)),1,IF(AND(BK28=Settings!$C$18,BJ28=Settings!$C$19),1,0))))</f>
        <v/>
      </c>
      <c r="BM1024" s="169" t="str">
        <f>IF(BM28="","",IF(BM28=Settings!$C$16,1,IF(AND(BM28=Settings!$C$17,NOT(BL28=Settings!$C$16)),1,IF(AND(BM28=Settings!$C$18,BL28=Settings!$C$19),1,0))))</f>
        <v/>
      </c>
      <c r="BP1024" s="169" t="str">
        <f>IF(BP28="","",IF(BP28=Settings!$C$16,1,IF(AND(BP28=Settings!$C$17,NOT(BO28=Settings!$C$16)),1,IF(AND(BP28=Settings!$C$18,BO28=Settings!$C$19),1,0))))</f>
        <v/>
      </c>
      <c r="BQ1024" s="170"/>
      <c r="BR1024" s="169" t="str">
        <f>IF(BR28="","",IF(BR28=Settings!$C$16,1,IF(AND(BR28=Settings!$C$17,NOT(BQ28=Settings!$C$16)),1,IF(AND(BR28=Settings!$C$18,BQ28=Settings!$C$19),1,0))))</f>
        <v/>
      </c>
      <c r="BS1024" s="170"/>
      <c r="BT1024" s="169" t="str">
        <f>IF(BT28="","",IF(BT28=Settings!$C$16,1,IF(AND(BT28=Settings!$C$17,NOT(BS28=Settings!$C$16)),1,IF(AND(BT28=Settings!$C$18,BS28=Settings!$C$19),1,0))))</f>
        <v/>
      </c>
      <c r="BU1024" s="170"/>
      <c r="BV1024" s="169" t="str">
        <f>IF(BV28="","",IF(BV28=Settings!$C$16,1,IF(AND(BV28=Settings!$C$17,NOT(BU28=Settings!$C$16)),1,IF(AND(BV28=Settings!$C$18,BU28=Settings!$C$19),1,0))))</f>
        <v/>
      </c>
      <c r="BX1024" s="169" t="str">
        <f>IF(BX28="","",IF(BX28=Settings!$C$16,1,IF(AND(BX28=Settings!$C$17,NOT(BW28=Settings!$C$16)),1,IF(AND(BX28=Settings!$C$18,BW28=Settings!$C$19),1,0))))</f>
        <v/>
      </c>
      <c r="BZ1024" s="169" t="str">
        <f>IF(BZ28="","",IF(BZ28=Settings!$C$16,1,IF(AND(BZ28=Settings!$C$17,NOT(BY28=Settings!$C$16)),1,IF(AND(BZ28=Settings!$C$18,BY28=Settings!$C$19),1,0))))</f>
        <v/>
      </c>
      <c r="CB1024" s="175" t="str">
        <f t="shared" si="1"/>
        <v/>
      </c>
      <c r="CC1024" s="175" t="str">
        <f t="shared" si="2"/>
        <v/>
      </c>
      <c r="CD1024" s="175" t="str">
        <f t="shared" si="3"/>
        <v/>
      </c>
      <c r="CE1024" s="175" t="str">
        <f t="shared" si="4"/>
        <v/>
      </c>
      <c r="CF1024" s="175" t="str">
        <f t="shared" si="5"/>
        <v/>
      </c>
      <c r="CG1024" s="175" t="str">
        <f t="shared" si="6"/>
        <v/>
      </c>
      <c r="CH1024" s="175" t="str">
        <f t="shared" si="7"/>
        <v/>
      </c>
    </row>
    <row r="1025" spans="1:86" x14ac:dyDescent="0.25">
      <c r="A1025" s="39" t="str">
        <f t="shared" si="0"/>
        <v xml:space="preserve"> </v>
      </c>
      <c r="C1025" s="169" t="str">
        <f>IF(C29="","",IF(C29=Settings!$C$16,1,IF(AND(C29=Settings!$C$17,NOT(B29=Settings!$C$16)),1,IF(AND(C29=Settings!$C$18,B29=Settings!$C$19),1,0))))</f>
        <v/>
      </c>
      <c r="E1025" s="169" t="str">
        <f>IF(E29="","",IF(E29=Settings!$C$16,1,IF(AND(E29=Settings!$C$17,NOT(D29=Settings!$C$16)),1,IF(AND(E29=Settings!$C$18,D29=Settings!$C$19),1,0))))</f>
        <v/>
      </c>
      <c r="G1025" s="169" t="str">
        <f>IF(G29="","",IF(G29=Settings!$C$16,1,IF(AND(G29=Settings!$C$17,NOT(F29=Settings!$C$16)),1,IF(AND(G29=Settings!$C$18,F29=Settings!$C$19),1,0))))</f>
        <v/>
      </c>
      <c r="I1025" s="169" t="str">
        <f>IF(I29="","",IF(I29=Settings!$C$16,1,IF(AND(I29=Settings!$C$17,NOT(H29=Settings!$C$16)),1,IF(AND(I29=Settings!$C$18,H29=Settings!$C$19),1,0))))</f>
        <v/>
      </c>
      <c r="K1025" s="169" t="str">
        <f>IF(K29="","",IF(K29=Settings!$C$16,1,IF(AND(K29=Settings!$C$17,NOT(J29=Settings!$C$16)),1,IF(AND(K29=Settings!$C$18,J29=Settings!$C$19),1,0))))</f>
        <v/>
      </c>
      <c r="M1025" s="169" t="str">
        <f>IF(M29="","",IF(M29=Settings!$C$16,1,IF(AND(M29=Settings!$C$17,NOT(L29=Settings!$C$16)),1,IF(AND(M29=Settings!$C$18,L29=Settings!$C$19),1,0))))</f>
        <v/>
      </c>
      <c r="P1025" s="169" t="str">
        <f>IF(P29="","",IF(P29=Settings!$C$16,1,IF(AND(P29=Settings!$C$17,NOT(O29=Settings!$C$16)),1,IF(AND(P29=Settings!$C$18,O29=Settings!$C$19),1,0))))</f>
        <v/>
      </c>
      <c r="Q1025" s="170"/>
      <c r="R1025" s="169" t="str">
        <f>IF(R29="","",IF(R29=Settings!$C$16,1,IF(AND(R29=Settings!$C$17,NOT(Q29=Settings!$C$16)),1,IF(AND(R29=Settings!$C$18,Q29=Settings!$C$19),1,0))))</f>
        <v/>
      </c>
      <c r="S1025" s="170"/>
      <c r="T1025" s="169" t="str">
        <f>IF(T29="","",IF(T29=Settings!$C$16,1,IF(AND(T29=Settings!$C$17,NOT(S29=Settings!$C$16)),1,IF(AND(T29=Settings!$C$18,S29=Settings!$C$19),1,0))))</f>
        <v/>
      </c>
      <c r="U1025" s="170"/>
      <c r="V1025" s="169" t="str">
        <f>IF(V29="","",IF(V29=Settings!$C$16,1,IF(AND(V29=Settings!$C$17,NOT(U29=Settings!$C$16)),1,IF(AND(V29=Settings!$C$18,U29=Settings!$C$19),1,0))))</f>
        <v/>
      </c>
      <c r="X1025" s="169" t="str">
        <f>IF(X29="","",IF(X29=Settings!$C$16,1,IF(AND(X29=Settings!$C$17,NOT(W29=Settings!$C$16)),1,IF(AND(X29=Settings!$C$18,W29=Settings!$C$19),1,0))))</f>
        <v/>
      </c>
      <c r="Z1025" s="169" t="str">
        <f>IF(Z29="","",IF(Z29=Settings!$C$16,1,IF(AND(Z29=Settings!$C$17,NOT(Y29=Settings!$C$16)),1,IF(AND(Z29=Settings!$C$18,Y29=Settings!$C$19),1,0))))</f>
        <v/>
      </c>
      <c r="AC1025" s="169" t="str">
        <f>IF(AC29="","",IF(AC29=Settings!$C$16,1,IF(AND(AC29=Settings!$C$17,NOT(AB29=Settings!$C$16)),1,IF(AND(AC29=Settings!$C$18,AB29=Settings!$C$19),1,0))))</f>
        <v/>
      </c>
      <c r="AD1025" s="170"/>
      <c r="AE1025" s="169" t="str">
        <f>IF(AE29="","",IF(AE29=Settings!$C$16,1,IF(AND(AE29=Settings!$C$17,NOT(AD29=Settings!$C$16)),1,IF(AND(AE29=Settings!$C$18,AD29=Settings!$C$19),1,0))))</f>
        <v/>
      </c>
      <c r="AF1025" s="170"/>
      <c r="AG1025" s="169" t="str">
        <f>IF(AG29="","",IF(AG29=Settings!$C$16,1,IF(AND(AG29=Settings!$C$17,NOT(AF29=Settings!$C$16)),1,IF(AND(AG29=Settings!$C$18,AF29=Settings!$C$19),1,0))))</f>
        <v/>
      </c>
      <c r="AH1025" s="170"/>
      <c r="AI1025" s="169" t="str">
        <f>IF(AI29="","",IF(AI29=Settings!$C$16,1,IF(AND(AI29=Settings!$C$17,NOT(AH29=Settings!$C$16)),1,IF(AND(AI29=Settings!$C$18,AH29=Settings!$C$19),1,0))))</f>
        <v/>
      </c>
      <c r="AK1025" s="169" t="str">
        <f>IF(AK29="","",IF(AK29=Settings!$C$16,1,IF(AND(AK29=Settings!$C$17,NOT(AJ29=Settings!$C$16)),1,IF(AND(AK29=Settings!$C$18,AJ29=Settings!$C$19),1,0))))</f>
        <v/>
      </c>
      <c r="AM1025" s="169" t="str">
        <f>IF(AM29="","",IF(AM29=Settings!$C$16,1,IF(AND(AM29=Settings!$C$17,NOT(AL29=Settings!$C$16)),1,IF(AND(AM29=Settings!$C$18,AL29=Settings!$C$19),1,0))))</f>
        <v/>
      </c>
      <c r="AP1025" s="169" t="str">
        <f>IF(AP29="","",IF(AP29=Settings!$C$16,1,IF(AND(AP29=Settings!$C$17,NOT(AO29=Settings!$C$16)),1,IF(AND(AP29=Settings!$C$18,AO29=Settings!$C$19),1,0))))</f>
        <v/>
      </c>
      <c r="AQ1025" s="170"/>
      <c r="AR1025" s="169" t="str">
        <f>IF(AR29="","",IF(AR29=Settings!$C$16,1,IF(AND(AR29=Settings!$C$17,NOT(AQ29=Settings!$C$16)),1,IF(AND(AR29=Settings!$C$18,AQ29=Settings!$C$19),1,0))))</f>
        <v/>
      </c>
      <c r="AS1025" s="170"/>
      <c r="AT1025" s="169" t="str">
        <f>IF(AT29="","",IF(AT29=Settings!$C$16,1,IF(AND(AT29=Settings!$C$17,NOT(AS29=Settings!$C$16)),1,IF(AND(AT29=Settings!$C$18,AS29=Settings!$C$19),1,0))))</f>
        <v/>
      </c>
      <c r="AU1025" s="170"/>
      <c r="AV1025" s="169" t="str">
        <f>IF(AV29="","",IF(AV29=Settings!$C$16,1,IF(AND(AV29=Settings!$C$17,NOT(AU29=Settings!$C$16)),1,IF(AND(AV29=Settings!$C$18,AU29=Settings!$C$19),1,0))))</f>
        <v/>
      </c>
      <c r="AX1025" s="169" t="str">
        <f>IF(AX29="","",IF(AX29=Settings!$C$16,1,IF(AND(AX29=Settings!$C$17,NOT(AW29=Settings!$C$16)),1,IF(AND(AX29=Settings!$C$18,AW29=Settings!$C$19),1,0))))</f>
        <v/>
      </c>
      <c r="AZ1025" s="169" t="str">
        <f>IF(AZ29="","",IF(AZ29=Settings!$C$16,1,IF(AND(AZ29=Settings!$C$17,NOT(AY29=Settings!$C$16)),1,IF(AND(AZ29=Settings!$C$18,AY29=Settings!$C$19),1,0))))</f>
        <v/>
      </c>
      <c r="BC1025" s="169" t="str">
        <f>IF(BC29="","",IF(BC29=Settings!$C$16,1,IF(AND(BC29=Settings!$C$17,NOT(BB29=Settings!$C$16)),1,IF(AND(BC29=Settings!$C$18,BB29=Settings!$C$19),1,0))))</f>
        <v/>
      </c>
      <c r="BD1025" s="170"/>
      <c r="BE1025" s="169" t="str">
        <f>IF(BE29="","",IF(BE29=Settings!$C$16,1,IF(AND(BE29=Settings!$C$17,NOT(BD29=Settings!$C$16)),1,IF(AND(BE29=Settings!$C$18,BD29=Settings!$C$19),1,0))))</f>
        <v/>
      </c>
      <c r="BF1025" s="170"/>
      <c r="BG1025" s="169" t="str">
        <f>IF(BG29="","",IF(BG29=Settings!$C$16,1,IF(AND(BG29=Settings!$C$17,NOT(BF29=Settings!$C$16)),1,IF(AND(BG29=Settings!$C$18,BF29=Settings!$C$19),1,0))))</f>
        <v/>
      </c>
      <c r="BH1025" s="170"/>
      <c r="BI1025" s="169" t="str">
        <f>IF(BI29="","",IF(BI29=Settings!$C$16,1,IF(AND(BI29=Settings!$C$17,NOT(BH29=Settings!$C$16)),1,IF(AND(BI29=Settings!$C$18,BH29=Settings!$C$19),1,0))))</f>
        <v/>
      </c>
      <c r="BK1025" s="169" t="str">
        <f>IF(BK29="","",IF(BK29=Settings!$C$16,1,IF(AND(BK29=Settings!$C$17,NOT(BJ29=Settings!$C$16)),1,IF(AND(BK29=Settings!$C$18,BJ29=Settings!$C$19),1,0))))</f>
        <v/>
      </c>
      <c r="BM1025" s="169" t="str">
        <f>IF(BM29="","",IF(BM29=Settings!$C$16,1,IF(AND(BM29=Settings!$C$17,NOT(BL29=Settings!$C$16)),1,IF(AND(BM29=Settings!$C$18,BL29=Settings!$C$19),1,0))))</f>
        <v/>
      </c>
      <c r="BP1025" s="169" t="str">
        <f>IF(BP29="","",IF(BP29=Settings!$C$16,1,IF(AND(BP29=Settings!$C$17,NOT(BO29=Settings!$C$16)),1,IF(AND(BP29=Settings!$C$18,BO29=Settings!$C$19),1,0))))</f>
        <v/>
      </c>
      <c r="BQ1025" s="170"/>
      <c r="BR1025" s="169" t="str">
        <f>IF(BR29="","",IF(BR29=Settings!$C$16,1,IF(AND(BR29=Settings!$C$17,NOT(BQ29=Settings!$C$16)),1,IF(AND(BR29=Settings!$C$18,BQ29=Settings!$C$19),1,0))))</f>
        <v/>
      </c>
      <c r="BS1025" s="170"/>
      <c r="BT1025" s="169" t="str">
        <f>IF(BT29="","",IF(BT29=Settings!$C$16,1,IF(AND(BT29=Settings!$C$17,NOT(BS29=Settings!$C$16)),1,IF(AND(BT29=Settings!$C$18,BS29=Settings!$C$19),1,0))))</f>
        <v/>
      </c>
      <c r="BU1025" s="170"/>
      <c r="BV1025" s="169" t="str">
        <f>IF(BV29="","",IF(BV29=Settings!$C$16,1,IF(AND(BV29=Settings!$C$17,NOT(BU29=Settings!$C$16)),1,IF(AND(BV29=Settings!$C$18,BU29=Settings!$C$19),1,0))))</f>
        <v/>
      </c>
      <c r="BX1025" s="169" t="str">
        <f>IF(BX29="","",IF(BX29=Settings!$C$16,1,IF(AND(BX29=Settings!$C$17,NOT(BW29=Settings!$C$16)),1,IF(AND(BX29=Settings!$C$18,BW29=Settings!$C$19),1,0))))</f>
        <v/>
      </c>
      <c r="BZ1025" s="169" t="str">
        <f>IF(BZ29="","",IF(BZ29=Settings!$C$16,1,IF(AND(BZ29=Settings!$C$17,NOT(BY29=Settings!$C$16)),1,IF(AND(BZ29=Settings!$C$18,BY29=Settings!$C$19),1,0))))</f>
        <v/>
      </c>
      <c r="CB1025" s="175" t="str">
        <f t="shared" si="1"/>
        <v/>
      </c>
      <c r="CC1025" s="175" t="str">
        <f t="shared" si="2"/>
        <v/>
      </c>
      <c r="CD1025" s="175" t="str">
        <f t="shared" si="3"/>
        <v/>
      </c>
      <c r="CE1025" s="175" t="str">
        <f t="shared" si="4"/>
        <v/>
      </c>
      <c r="CF1025" s="175" t="str">
        <f t="shared" si="5"/>
        <v/>
      </c>
      <c r="CG1025" s="175" t="str">
        <f t="shared" si="6"/>
        <v/>
      </c>
      <c r="CH1025" s="175" t="str">
        <f t="shared" si="7"/>
        <v/>
      </c>
    </row>
    <row r="1026" spans="1:86" x14ac:dyDescent="0.25">
      <c r="A1026" s="39" t="str">
        <f t="shared" si="0"/>
        <v xml:space="preserve"> </v>
      </c>
      <c r="C1026" s="169" t="str">
        <f>IF(C30="","",IF(C30=Settings!$C$16,1,IF(AND(C30=Settings!$C$17,NOT(B30=Settings!$C$16)),1,IF(AND(C30=Settings!$C$18,B30=Settings!$C$19),1,0))))</f>
        <v/>
      </c>
      <c r="E1026" s="169" t="str">
        <f>IF(E30="","",IF(E30=Settings!$C$16,1,IF(AND(E30=Settings!$C$17,NOT(D30=Settings!$C$16)),1,IF(AND(E30=Settings!$C$18,D30=Settings!$C$19),1,0))))</f>
        <v/>
      </c>
      <c r="G1026" s="169" t="str">
        <f>IF(G30="","",IF(G30=Settings!$C$16,1,IF(AND(G30=Settings!$C$17,NOT(F30=Settings!$C$16)),1,IF(AND(G30=Settings!$C$18,F30=Settings!$C$19),1,0))))</f>
        <v/>
      </c>
      <c r="I1026" s="169" t="str">
        <f>IF(I30="","",IF(I30=Settings!$C$16,1,IF(AND(I30=Settings!$C$17,NOT(H30=Settings!$C$16)),1,IF(AND(I30=Settings!$C$18,H30=Settings!$C$19),1,0))))</f>
        <v/>
      </c>
      <c r="K1026" s="169" t="str">
        <f>IF(K30="","",IF(K30=Settings!$C$16,1,IF(AND(K30=Settings!$C$17,NOT(J30=Settings!$C$16)),1,IF(AND(K30=Settings!$C$18,J30=Settings!$C$19),1,0))))</f>
        <v/>
      </c>
      <c r="M1026" s="169" t="str">
        <f>IF(M30="","",IF(M30=Settings!$C$16,1,IF(AND(M30=Settings!$C$17,NOT(L30=Settings!$C$16)),1,IF(AND(M30=Settings!$C$18,L30=Settings!$C$19),1,0))))</f>
        <v/>
      </c>
      <c r="P1026" s="169" t="str">
        <f>IF(P30="","",IF(P30=Settings!$C$16,1,IF(AND(P30=Settings!$C$17,NOT(O30=Settings!$C$16)),1,IF(AND(P30=Settings!$C$18,O30=Settings!$C$19),1,0))))</f>
        <v/>
      </c>
      <c r="Q1026" s="170"/>
      <c r="R1026" s="169" t="str">
        <f>IF(R30="","",IF(R30=Settings!$C$16,1,IF(AND(R30=Settings!$C$17,NOT(Q30=Settings!$C$16)),1,IF(AND(R30=Settings!$C$18,Q30=Settings!$C$19),1,0))))</f>
        <v/>
      </c>
      <c r="S1026" s="170"/>
      <c r="T1026" s="169" t="str">
        <f>IF(T30="","",IF(T30=Settings!$C$16,1,IF(AND(T30=Settings!$C$17,NOT(S30=Settings!$C$16)),1,IF(AND(T30=Settings!$C$18,S30=Settings!$C$19),1,0))))</f>
        <v/>
      </c>
      <c r="U1026" s="170"/>
      <c r="V1026" s="169" t="str">
        <f>IF(V30="","",IF(V30=Settings!$C$16,1,IF(AND(V30=Settings!$C$17,NOT(U30=Settings!$C$16)),1,IF(AND(V30=Settings!$C$18,U30=Settings!$C$19),1,0))))</f>
        <v/>
      </c>
      <c r="X1026" s="169" t="str">
        <f>IF(X30="","",IF(X30=Settings!$C$16,1,IF(AND(X30=Settings!$C$17,NOT(W30=Settings!$C$16)),1,IF(AND(X30=Settings!$C$18,W30=Settings!$C$19),1,0))))</f>
        <v/>
      </c>
      <c r="Z1026" s="169" t="str">
        <f>IF(Z30="","",IF(Z30=Settings!$C$16,1,IF(AND(Z30=Settings!$C$17,NOT(Y30=Settings!$C$16)),1,IF(AND(Z30=Settings!$C$18,Y30=Settings!$C$19),1,0))))</f>
        <v/>
      </c>
      <c r="AC1026" s="169" t="str">
        <f>IF(AC30="","",IF(AC30=Settings!$C$16,1,IF(AND(AC30=Settings!$C$17,NOT(AB30=Settings!$C$16)),1,IF(AND(AC30=Settings!$C$18,AB30=Settings!$C$19),1,0))))</f>
        <v/>
      </c>
      <c r="AD1026" s="170"/>
      <c r="AE1026" s="169" t="str">
        <f>IF(AE30="","",IF(AE30=Settings!$C$16,1,IF(AND(AE30=Settings!$C$17,NOT(AD30=Settings!$C$16)),1,IF(AND(AE30=Settings!$C$18,AD30=Settings!$C$19),1,0))))</f>
        <v/>
      </c>
      <c r="AF1026" s="170"/>
      <c r="AG1026" s="169" t="str">
        <f>IF(AG30="","",IF(AG30=Settings!$C$16,1,IF(AND(AG30=Settings!$C$17,NOT(AF30=Settings!$C$16)),1,IF(AND(AG30=Settings!$C$18,AF30=Settings!$C$19),1,0))))</f>
        <v/>
      </c>
      <c r="AH1026" s="170"/>
      <c r="AI1026" s="169" t="str">
        <f>IF(AI30="","",IF(AI30=Settings!$C$16,1,IF(AND(AI30=Settings!$C$17,NOT(AH30=Settings!$C$16)),1,IF(AND(AI30=Settings!$C$18,AH30=Settings!$C$19),1,0))))</f>
        <v/>
      </c>
      <c r="AK1026" s="169" t="str">
        <f>IF(AK30="","",IF(AK30=Settings!$C$16,1,IF(AND(AK30=Settings!$C$17,NOT(AJ30=Settings!$C$16)),1,IF(AND(AK30=Settings!$C$18,AJ30=Settings!$C$19),1,0))))</f>
        <v/>
      </c>
      <c r="AM1026" s="169" t="str">
        <f>IF(AM30="","",IF(AM30=Settings!$C$16,1,IF(AND(AM30=Settings!$C$17,NOT(AL30=Settings!$C$16)),1,IF(AND(AM30=Settings!$C$18,AL30=Settings!$C$19),1,0))))</f>
        <v/>
      </c>
      <c r="AP1026" s="169" t="str">
        <f>IF(AP30="","",IF(AP30=Settings!$C$16,1,IF(AND(AP30=Settings!$C$17,NOT(AO30=Settings!$C$16)),1,IF(AND(AP30=Settings!$C$18,AO30=Settings!$C$19),1,0))))</f>
        <v/>
      </c>
      <c r="AQ1026" s="170"/>
      <c r="AR1026" s="169" t="str">
        <f>IF(AR30="","",IF(AR30=Settings!$C$16,1,IF(AND(AR30=Settings!$C$17,NOT(AQ30=Settings!$C$16)),1,IF(AND(AR30=Settings!$C$18,AQ30=Settings!$C$19),1,0))))</f>
        <v/>
      </c>
      <c r="AS1026" s="170"/>
      <c r="AT1026" s="169" t="str">
        <f>IF(AT30="","",IF(AT30=Settings!$C$16,1,IF(AND(AT30=Settings!$C$17,NOT(AS30=Settings!$C$16)),1,IF(AND(AT30=Settings!$C$18,AS30=Settings!$C$19),1,0))))</f>
        <v/>
      </c>
      <c r="AU1026" s="170"/>
      <c r="AV1026" s="169" t="str">
        <f>IF(AV30="","",IF(AV30=Settings!$C$16,1,IF(AND(AV30=Settings!$C$17,NOT(AU30=Settings!$C$16)),1,IF(AND(AV30=Settings!$C$18,AU30=Settings!$C$19),1,0))))</f>
        <v/>
      </c>
      <c r="AX1026" s="169" t="str">
        <f>IF(AX30="","",IF(AX30=Settings!$C$16,1,IF(AND(AX30=Settings!$C$17,NOT(AW30=Settings!$C$16)),1,IF(AND(AX30=Settings!$C$18,AW30=Settings!$C$19),1,0))))</f>
        <v/>
      </c>
      <c r="AZ1026" s="169" t="str">
        <f>IF(AZ30="","",IF(AZ30=Settings!$C$16,1,IF(AND(AZ30=Settings!$C$17,NOT(AY30=Settings!$C$16)),1,IF(AND(AZ30=Settings!$C$18,AY30=Settings!$C$19),1,0))))</f>
        <v/>
      </c>
      <c r="BC1026" s="169" t="str">
        <f>IF(BC30="","",IF(BC30=Settings!$C$16,1,IF(AND(BC30=Settings!$C$17,NOT(BB30=Settings!$C$16)),1,IF(AND(BC30=Settings!$C$18,BB30=Settings!$C$19),1,0))))</f>
        <v/>
      </c>
      <c r="BD1026" s="170"/>
      <c r="BE1026" s="169" t="str">
        <f>IF(BE30="","",IF(BE30=Settings!$C$16,1,IF(AND(BE30=Settings!$C$17,NOT(BD30=Settings!$C$16)),1,IF(AND(BE30=Settings!$C$18,BD30=Settings!$C$19),1,0))))</f>
        <v/>
      </c>
      <c r="BF1026" s="170"/>
      <c r="BG1026" s="169" t="str">
        <f>IF(BG30="","",IF(BG30=Settings!$C$16,1,IF(AND(BG30=Settings!$C$17,NOT(BF30=Settings!$C$16)),1,IF(AND(BG30=Settings!$C$18,BF30=Settings!$C$19),1,0))))</f>
        <v/>
      </c>
      <c r="BH1026" s="170"/>
      <c r="BI1026" s="169" t="str">
        <f>IF(BI30="","",IF(BI30=Settings!$C$16,1,IF(AND(BI30=Settings!$C$17,NOT(BH30=Settings!$C$16)),1,IF(AND(BI30=Settings!$C$18,BH30=Settings!$C$19),1,0))))</f>
        <v/>
      </c>
      <c r="BK1026" s="169" t="str">
        <f>IF(BK30="","",IF(BK30=Settings!$C$16,1,IF(AND(BK30=Settings!$C$17,NOT(BJ30=Settings!$C$16)),1,IF(AND(BK30=Settings!$C$18,BJ30=Settings!$C$19),1,0))))</f>
        <v/>
      </c>
      <c r="BM1026" s="169" t="str">
        <f>IF(BM30="","",IF(BM30=Settings!$C$16,1,IF(AND(BM30=Settings!$C$17,NOT(BL30=Settings!$C$16)),1,IF(AND(BM30=Settings!$C$18,BL30=Settings!$C$19),1,0))))</f>
        <v/>
      </c>
      <c r="BP1026" s="169" t="str">
        <f>IF(BP30="","",IF(BP30=Settings!$C$16,1,IF(AND(BP30=Settings!$C$17,NOT(BO30=Settings!$C$16)),1,IF(AND(BP30=Settings!$C$18,BO30=Settings!$C$19),1,0))))</f>
        <v/>
      </c>
      <c r="BQ1026" s="170"/>
      <c r="BR1026" s="169" t="str">
        <f>IF(BR30="","",IF(BR30=Settings!$C$16,1,IF(AND(BR30=Settings!$C$17,NOT(BQ30=Settings!$C$16)),1,IF(AND(BR30=Settings!$C$18,BQ30=Settings!$C$19),1,0))))</f>
        <v/>
      </c>
      <c r="BS1026" s="170"/>
      <c r="BT1026" s="169" t="str">
        <f>IF(BT30="","",IF(BT30=Settings!$C$16,1,IF(AND(BT30=Settings!$C$17,NOT(BS30=Settings!$C$16)),1,IF(AND(BT30=Settings!$C$18,BS30=Settings!$C$19),1,0))))</f>
        <v/>
      </c>
      <c r="BU1026" s="170"/>
      <c r="BV1026" s="169" t="str">
        <f>IF(BV30="","",IF(BV30=Settings!$C$16,1,IF(AND(BV30=Settings!$C$17,NOT(BU30=Settings!$C$16)),1,IF(AND(BV30=Settings!$C$18,BU30=Settings!$C$19),1,0))))</f>
        <v/>
      </c>
      <c r="BX1026" s="169" t="str">
        <f>IF(BX30="","",IF(BX30=Settings!$C$16,1,IF(AND(BX30=Settings!$C$17,NOT(BW30=Settings!$C$16)),1,IF(AND(BX30=Settings!$C$18,BW30=Settings!$C$19),1,0))))</f>
        <v/>
      </c>
      <c r="BZ1026" s="169" t="str">
        <f>IF(BZ30="","",IF(BZ30=Settings!$C$16,1,IF(AND(BZ30=Settings!$C$17,NOT(BY30=Settings!$C$16)),1,IF(AND(BZ30=Settings!$C$18,BY30=Settings!$C$19),1,0))))</f>
        <v/>
      </c>
      <c r="CB1026" s="175" t="str">
        <f t="shared" si="1"/>
        <v/>
      </c>
      <c r="CC1026" s="175" t="str">
        <f t="shared" si="2"/>
        <v/>
      </c>
      <c r="CD1026" s="175" t="str">
        <f t="shared" si="3"/>
        <v/>
      </c>
      <c r="CE1026" s="175" t="str">
        <f t="shared" si="4"/>
        <v/>
      </c>
      <c r="CF1026" s="175" t="str">
        <f t="shared" si="5"/>
        <v/>
      </c>
      <c r="CG1026" s="175" t="str">
        <f t="shared" si="6"/>
        <v/>
      </c>
      <c r="CH1026" s="175" t="str">
        <f t="shared" si="7"/>
        <v/>
      </c>
    </row>
    <row r="1027" spans="1:86" x14ac:dyDescent="0.25">
      <c r="A1027" s="39" t="str">
        <f t="shared" si="0"/>
        <v xml:space="preserve"> </v>
      </c>
      <c r="C1027" s="169" t="str">
        <f>IF(C31="","",IF(C31=Settings!$C$16,1,IF(AND(C31=Settings!$C$17,NOT(B31=Settings!$C$16)),1,IF(AND(C31=Settings!$C$18,B31=Settings!$C$19),1,0))))</f>
        <v/>
      </c>
      <c r="E1027" s="169" t="str">
        <f>IF(E31="","",IF(E31=Settings!$C$16,1,IF(AND(E31=Settings!$C$17,NOT(D31=Settings!$C$16)),1,IF(AND(E31=Settings!$C$18,D31=Settings!$C$19),1,0))))</f>
        <v/>
      </c>
      <c r="G1027" s="169" t="str">
        <f>IF(G31="","",IF(G31=Settings!$C$16,1,IF(AND(G31=Settings!$C$17,NOT(F31=Settings!$C$16)),1,IF(AND(G31=Settings!$C$18,F31=Settings!$C$19),1,0))))</f>
        <v/>
      </c>
      <c r="I1027" s="169" t="str">
        <f>IF(I31="","",IF(I31=Settings!$C$16,1,IF(AND(I31=Settings!$C$17,NOT(H31=Settings!$C$16)),1,IF(AND(I31=Settings!$C$18,H31=Settings!$C$19),1,0))))</f>
        <v/>
      </c>
      <c r="K1027" s="169" t="str">
        <f>IF(K31="","",IF(K31=Settings!$C$16,1,IF(AND(K31=Settings!$C$17,NOT(J31=Settings!$C$16)),1,IF(AND(K31=Settings!$C$18,J31=Settings!$C$19),1,0))))</f>
        <v/>
      </c>
      <c r="M1027" s="169" t="str">
        <f>IF(M31="","",IF(M31=Settings!$C$16,1,IF(AND(M31=Settings!$C$17,NOT(L31=Settings!$C$16)),1,IF(AND(M31=Settings!$C$18,L31=Settings!$C$19),1,0))))</f>
        <v/>
      </c>
      <c r="P1027" s="169" t="str">
        <f>IF(P31="","",IF(P31=Settings!$C$16,1,IF(AND(P31=Settings!$C$17,NOT(O31=Settings!$C$16)),1,IF(AND(P31=Settings!$C$18,O31=Settings!$C$19),1,0))))</f>
        <v/>
      </c>
      <c r="Q1027" s="170"/>
      <c r="R1027" s="169" t="str">
        <f>IF(R31="","",IF(R31=Settings!$C$16,1,IF(AND(R31=Settings!$C$17,NOT(Q31=Settings!$C$16)),1,IF(AND(R31=Settings!$C$18,Q31=Settings!$C$19),1,0))))</f>
        <v/>
      </c>
      <c r="S1027" s="170"/>
      <c r="T1027" s="169" t="str">
        <f>IF(T31="","",IF(T31=Settings!$C$16,1,IF(AND(T31=Settings!$C$17,NOT(S31=Settings!$C$16)),1,IF(AND(T31=Settings!$C$18,S31=Settings!$C$19),1,0))))</f>
        <v/>
      </c>
      <c r="U1027" s="170"/>
      <c r="V1027" s="169" t="str">
        <f>IF(V31="","",IF(V31=Settings!$C$16,1,IF(AND(V31=Settings!$C$17,NOT(U31=Settings!$C$16)),1,IF(AND(V31=Settings!$C$18,U31=Settings!$C$19),1,0))))</f>
        <v/>
      </c>
      <c r="X1027" s="169" t="str">
        <f>IF(X31="","",IF(X31=Settings!$C$16,1,IF(AND(X31=Settings!$C$17,NOT(W31=Settings!$C$16)),1,IF(AND(X31=Settings!$C$18,W31=Settings!$C$19),1,0))))</f>
        <v/>
      </c>
      <c r="Z1027" s="169" t="str">
        <f>IF(Z31="","",IF(Z31=Settings!$C$16,1,IF(AND(Z31=Settings!$C$17,NOT(Y31=Settings!$C$16)),1,IF(AND(Z31=Settings!$C$18,Y31=Settings!$C$19),1,0))))</f>
        <v/>
      </c>
      <c r="AC1027" s="169" t="str">
        <f>IF(AC31="","",IF(AC31=Settings!$C$16,1,IF(AND(AC31=Settings!$C$17,NOT(AB31=Settings!$C$16)),1,IF(AND(AC31=Settings!$C$18,AB31=Settings!$C$19),1,0))))</f>
        <v/>
      </c>
      <c r="AD1027" s="170"/>
      <c r="AE1027" s="169" t="str">
        <f>IF(AE31="","",IF(AE31=Settings!$C$16,1,IF(AND(AE31=Settings!$C$17,NOT(AD31=Settings!$C$16)),1,IF(AND(AE31=Settings!$C$18,AD31=Settings!$C$19),1,0))))</f>
        <v/>
      </c>
      <c r="AF1027" s="170"/>
      <c r="AG1027" s="169" t="str">
        <f>IF(AG31="","",IF(AG31=Settings!$C$16,1,IF(AND(AG31=Settings!$C$17,NOT(AF31=Settings!$C$16)),1,IF(AND(AG31=Settings!$C$18,AF31=Settings!$C$19),1,0))))</f>
        <v/>
      </c>
      <c r="AH1027" s="170"/>
      <c r="AI1027" s="169" t="str">
        <f>IF(AI31="","",IF(AI31=Settings!$C$16,1,IF(AND(AI31=Settings!$C$17,NOT(AH31=Settings!$C$16)),1,IF(AND(AI31=Settings!$C$18,AH31=Settings!$C$19),1,0))))</f>
        <v/>
      </c>
      <c r="AK1027" s="169" t="str">
        <f>IF(AK31="","",IF(AK31=Settings!$C$16,1,IF(AND(AK31=Settings!$C$17,NOT(AJ31=Settings!$C$16)),1,IF(AND(AK31=Settings!$C$18,AJ31=Settings!$C$19),1,0))))</f>
        <v/>
      </c>
      <c r="AM1027" s="169" t="str">
        <f>IF(AM31="","",IF(AM31=Settings!$C$16,1,IF(AND(AM31=Settings!$C$17,NOT(AL31=Settings!$C$16)),1,IF(AND(AM31=Settings!$C$18,AL31=Settings!$C$19),1,0))))</f>
        <v/>
      </c>
      <c r="AP1027" s="169" t="str">
        <f>IF(AP31="","",IF(AP31=Settings!$C$16,1,IF(AND(AP31=Settings!$C$17,NOT(AO31=Settings!$C$16)),1,IF(AND(AP31=Settings!$C$18,AO31=Settings!$C$19),1,0))))</f>
        <v/>
      </c>
      <c r="AQ1027" s="170"/>
      <c r="AR1027" s="169" t="str">
        <f>IF(AR31="","",IF(AR31=Settings!$C$16,1,IF(AND(AR31=Settings!$C$17,NOT(AQ31=Settings!$C$16)),1,IF(AND(AR31=Settings!$C$18,AQ31=Settings!$C$19),1,0))))</f>
        <v/>
      </c>
      <c r="AS1027" s="170"/>
      <c r="AT1027" s="169" t="str">
        <f>IF(AT31="","",IF(AT31=Settings!$C$16,1,IF(AND(AT31=Settings!$C$17,NOT(AS31=Settings!$C$16)),1,IF(AND(AT31=Settings!$C$18,AS31=Settings!$C$19),1,0))))</f>
        <v/>
      </c>
      <c r="AU1027" s="170"/>
      <c r="AV1027" s="169" t="str">
        <f>IF(AV31="","",IF(AV31=Settings!$C$16,1,IF(AND(AV31=Settings!$C$17,NOT(AU31=Settings!$C$16)),1,IF(AND(AV31=Settings!$C$18,AU31=Settings!$C$19),1,0))))</f>
        <v/>
      </c>
      <c r="AX1027" s="169" t="str">
        <f>IF(AX31="","",IF(AX31=Settings!$C$16,1,IF(AND(AX31=Settings!$C$17,NOT(AW31=Settings!$C$16)),1,IF(AND(AX31=Settings!$C$18,AW31=Settings!$C$19),1,0))))</f>
        <v/>
      </c>
      <c r="AZ1027" s="169" t="str">
        <f>IF(AZ31="","",IF(AZ31=Settings!$C$16,1,IF(AND(AZ31=Settings!$C$17,NOT(AY31=Settings!$C$16)),1,IF(AND(AZ31=Settings!$C$18,AY31=Settings!$C$19),1,0))))</f>
        <v/>
      </c>
      <c r="BC1027" s="169" t="str">
        <f>IF(BC31="","",IF(BC31=Settings!$C$16,1,IF(AND(BC31=Settings!$C$17,NOT(BB31=Settings!$C$16)),1,IF(AND(BC31=Settings!$C$18,BB31=Settings!$C$19),1,0))))</f>
        <v/>
      </c>
      <c r="BD1027" s="170"/>
      <c r="BE1027" s="169" t="str">
        <f>IF(BE31="","",IF(BE31=Settings!$C$16,1,IF(AND(BE31=Settings!$C$17,NOT(BD31=Settings!$C$16)),1,IF(AND(BE31=Settings!$C$18,BD31=Settings!$C$19),1,0))))</f>
        <v/>
      </c>
      <c r="BF1027" s="170"/>
      <c r="BG1027" s="169" t="str">
        <f>IF(BG31="","",IF(BG31=Settings!$C$16,1,IF(AND(BG31=Settings!$C$17,NOT(BF31=Settings!$C$16)),1,IF(AND(BG31=Settings!$C$18,BF31=Settings!$C$19),1,0))))</f>
        <v/>
      </c>
      <c r="BH1027" s="170"/>
      <c r="BI1027" s="169" t="str">
        <f>IF(BI31="","",IF(BI31=Settings!$C$16,1,IF(AND(BI31=Settings!$C$17,NOT(BH31=Settings!$C$16)),1,IF(AND(BI31=Settings!$C$18,BH31=Settings!$C$19),1,0))))</f>
        <v/>
      </c>
      <c r="BK1027" s="169" t="str">
        <f>IF(BK31="","",IF(BK31=Settings!$C$16,1,IF(AND(BK31=Settings!$C$17,NOT(BJ31=Settings!$C$16)),1,IF(AND(BK31=Settings!$C$18,BJ31=Settings!$C$19),1,0))))</f>
        <v/>
      </c>
      <c r="BM1027" s="169" t="str">
        <f>IF(BM31="","",IF(BM31=Settings!$C$16,1,IF(AND(BM31=Settings!$C$17,NOT(BL31=Settings!$C$16)),1,IF(AND(BM31=Settings!$C$18,BL31=Settings!$C$19),1,0))))</f>
        <v/>
      </c>
      <c r="BP1027" s="169" t="str">
        <f>IF(BP31="","",IF(BP31=Settings!$C$16,1,IF(AND(BP31=Settings!$C$17,NOT(BO31=Settings!$C$16)),1,IF(AND(BP31=Settings!$C$18,BO31=Settings!$C$19),1,0))))</f>
        <v/>
      </c>
      <c r="BQ1027" s="170"/>
      <c r="BR1027" s="169" t="str">
        <f>IF(BR31="","",IF(BR31=Settings!$C$16,1,IF(AND(BR31=Settings!$C$17,NOT(BQ31=Settings!$C$16)),1,IF(AND(BR31=Settings!$C$18,BQ31=Settings!$C$19),1,0))))</f>
        <v/>
      </c>
      <c r="BS1027" s="170"/>
      <c r="BT1027" s="169" t="str">
        <f>IF(BT31="","",IF(BT31=Settings!$C$16,1,IF(AND(BT31=Settings!$C$17,NOT(BS31=Settings!$C$16)),1,IF(AND(BT31=Settings!$C$18,BS31=Settings!$C$19),1,0))))</f>
        <v/>
      </c>
      <c r="BU1027" s="170"/>
      <c r="BV1027" s="169" t="str">
        <f>IF(BV31="","",IF(BV31=Settings!$C$16,1,IF(AND(BV31=Settings!$C$17,NOT(BU31=Settings!$C$16)),1,IF(AND(BV31=Settings!$C$18,BU31=Settings!$C$19),1,0))))</f>
        <v/>
      </c>
      <c r="BX1027" s="169" t="str">
        <f>IF(BX31="","",IF(BX31=Settings!$C$16,1,IF(AND(BX31=Settings!$C$17,NOT(BW31=Settings!$C$16)),1,IF(AND(BX31=Settings!$C$18,BW31=Settings!$C$19),1,0))))</f>
        <v/>
      </c>
      <c r="BZ1027" s="169" t="str">
        <f>IF(BZ31="","",IF(BZ31=Settings!$C$16,1,IF(AND(BZ31=Settings!$C$17,NOT(BY31=Settings!$C$16)),1,IF(AND(BZ31=Settings!$C$18,BY31=Settings!$C$19),1,0))))</f>
        <v/>
      </c>
      <c r="CB1027" s="175" t="str">
        <f t="shared" si="1"/>
        <v/>
      </c>
      <c r="CC1027" s="175" t="str">
        <f t="shared" si="2"/>
        <v/>
      </c>
      <c r="CD1027" s="175" t="str">
        <f t="shared" si="3"/>
        <v/>
      </c>
      <c r="CE1027" s="175" t="str">
        <f t="shared" si="4"/>
        <v/>
      </c>
      <c r="CF1027" s="175" t="str">
        <f t="shared" si="5"/>
        <v/>
      </c>
      <c r="CG1027" s="175" t="str">
        <f t="shared" si="6"/>
        <v/>
      </c>
      <c r="CH1027" s="175" t="str">
        <f t="shared" si="7"/>
        <v/>
      </c>
    </row>
    <row r="1028" spans="1:86" x14ac:dyDescent="0.25">
      <c r="A1028" s="39" t="str">
        <f t="shared" si="0"/>
        <v xml:space="preserve"> </v>
      </c>
      <c r="C1028" s="169" t="str">
        <f>IF(C32="","",IF(C32=Settings!$C$16,1,IF(AND(C32=Settings!$C$17,NOT(B32=Settings!$C$16)),1,IF(AND(C32=Settings!$C$18,B32=Settings!$C$19),1,0))))</f>
        <v/>
      </c>
      <c r="E1028" s="169" t="str">
        <f>IF(E32="","",IF(E32=Settings!$C$16,1,IF(AND(E32=Settings!$C$17,NOT(D32=Settings!$C$16)),1,IF(AND(E32=Settings!$C$18,D32=Settings!$C$19),1,0))))</f>
        <v/>
      </c>
      <c r="G1028" s="169" t="str">
        <f>IF(G32="","",IF(G32=Settings!$C$16,1,IF(AND(G32=Settings!$C$17,NOT(F32=Settings!$C$16)),1,IF(AND(G32=Settings!$C$18,F32=Settings!$C$19),1,0))))</f>
        <v/>
      </c>
      <c r="I1028" s="169" t="str">
        <f>IF(I32="","",IF(I32=Settings!$C$16,1,IF(AND(I32=Settings!$C$17,NOT(H32=Settings!$C$16)),1,IF(AND(I32=Settings!$C$18,H32=Settings!$C$19),1,0))))</f>
        <v/>
      </c>
      <c r="K1028" s="169" t="str">
        <f>IF(K32="","",IF(K32=Settings!$C$16,1,IF(AND(K32=Settings!$C$17,NOT(J32=Settings!$C$16)),1,IF(AND(K32=Settings!$C$18,J32=Settings!$C$19),1,0))))</f>
        <v/>
      </c>
      <c r="M1028" s="169" t="str">
        <f>IF(M32="","",IF(M32=Settings!$C$16,1,IF(AND(M32=Settings!$C$17,NOT(L32=Settings!$C$16)),1,IF(AND(M32=Settings!$C$18,L32=Settings!$C$19),1,0))))</f>
        <v/>
      </c>
      <c r="P1028" s="169" t="str">
        <f>IF(P32="","",IF(P32=Settings!$C$16,1,IF(AND(P32=Settings!$C$17,NOT(O32=Settings!$C$16)),1,IF(AND(P32=Settings!$C$18,O32=Settings!$C$19),1,0))))</f>
        <v/>
      </c>
      <c r="Q1028" s="170"/>
      <c r="R1028" s="169" t="str">
        <f>IF(R32="","",IF(R32=Settings!$C$16,1,IF(AND(R32=Settings!$C$17,NOT(Q32=Settings!$C$16)),1,IF(AND(R32=Settings!$C$18,Q32=Settings!$C$19),1,0))))</f>
        <v/>
      </c>
      <c r="S1028" s="170"/>
      <c r="T1028" s="169" t="str">
        <f>IF(T32="","",IF(T32=Settings!$C$16,1,IF(AND(T32=Settings!$C$17,NOT(S32=Settings!$C$16)),1,IF(AND(T32=Settings!$C$18,S32=Settings!$C$19),1,0))))</f>
        <v/>
      </c>
      <c r="U1028" s="170"/>
      <c r="V1028" s="169" t="str">
        <f>IF(V32="","",IF(V32=Settings!$C$16,1,IF(AND(V32=Settings!$C$17,NOT(U32=Settings!$C$16)),1,IF(AND(V32=Settings!$C$18,U32=Settings!$C$19),1,0))))</f>
        <v/>
      </c>
      <c r="X1028" s="169" t="str">
        <f>IF(X32="","",IF(X32=Settings!$C$16,1,IF(AND(X32=Settings!$C$17,NOT(W32=Settings!$C$16)),1,IF(AND(X32=Settings!$C$18,W32=Settings!$C$19),1,0))))</f>
        <v/>
      </c>
      <c r="Z1028" s="169" t="str">
        <f>IF(Z32="","",IF(Z32=Settings!$C$16,1,IF(AND(Z32=Settings!$C$17,NOT(Y32=Settings!$C$16)),1,IF(AND(Z32=Settings!$C$18,Y32=Settings!$C$19),1,0))))</f>
        <v/>
      </c>
      <c r="AC1028" s="169" t="str">
        <f>IF(AC32="","",IF(AC32=Settings!$C$16,1,IF(AND(AC32=Settings!$C$17,NOT(AB32=Settings!$C$16)),1,IF(AND(AC32=Settings!$C$18,AB32=Settings!$C$19),1,0))))</f>
        <v/>
      </c>
      <c r="AD1028" s="170"/>
      <c r="AE1028" s="169" t="str">
        <f>IF(AE32="","",IF(AE32=Settings!$C$16,1,IF(AND(AE32=Settings!$C$17,NOT(AD32=Settings!$C$16)),1,IF(AND(AE32=Settings!$C$18,AD32=Settings!$C$19),1,0))))</f>
        <v/>
      </c>
      <c r="AF1028" s="170"/>
      <c r="AG1028" s="169" t="str">
        <f>IF(AG32="","",IF(AG32=Settings!$C$16,1,IF(AND(AG32=Settings!$C$17,NOT(AF32=Settings!$C$16)),1,IF(AND(AG32=Settings!$C$18,AF32=Settings!$C$19),1,0))))</f>
        <v/>
      </c>
      <c r="AH1028" s="170"/>
      <c r="AI1028" s="169" t="str">
        <f>IF(AI32="","",IF(AI32=Settings!$C$16,1,IF(AND(AI32=Settings!$C$17,NOT(AH32=Settings!$C$16)),1,IF(AND(AI32=Settings!$C$18,AH32=Settings!$C$19),1,0))))</f>
        <v/>
      </c>
      <c r="AK1028" s="169" t="str">
        <f>IF(AK32="","",IF(AK32=Settings!$C$16,1,IF(AND(AK32=Settings!$C$17,NOT(AJ32=Settings!$C$16)),1,IF(AND(AK32=Settings!$C$18,AJ32=Settings!$C$19),1,0))))</f>
        <v/>
      </c>
      <c r="AM1028" s="169" t="str">
        <f>IF(AM32="","",IF(AM32=Settings!$C$16,1,IF(AND(AM32=Settings!$C$17,NOT(AL32=Settings!$C$16)),1,IF(AND(AM32=Settings!$C$18,AL32=Settings!$C$19),1,0))))</f>
        <v/>
      </c>
      <c r="AP1028" s="169" t="str">
        <f>IF(AP32="","",IF(AP32=Settings!$C$16,1,IF(AND(AP32=Settings!$C$17,NOT(AO32=Settings!$C$16)),1,IF(AND(AP32=Settings!$C$18,AO32=Settings!$C$19),1,0))))</f>
        <v/>
      </c>
      <c r="AQ1028" s="170"/>
      <c r="AR1028" s="169" t="str">
        <f>IF(AR32="","",IF(AR32=Settings!$C$16,1,IF(AND(AR32=Settings!$C$17,NOT(AQ32=Settings!$C$16)),1,IF(AND(AR32=Settings!$C$18,AQ32=Settings!$C$19),1,0))))</f>
        <v/>
      </c>
      <c r="AS1028" s="170"/>
      <c r="AT1028" s="169" t="str">
        <f>IF(AT32="","",IF(AT32=Settings!$C$16,1,IF(AND(AT32=Settings!$C$17,NOT(AS32=Settings!$C$16)),1,IF(AND(AT32=Settings!$C$18,AS32=Settings!$C$19),1,0))))</f>
        <v/>
      </c>
      <c r="AU1028" s="170"/>
      <c r="AV1028" s="169" t="str">
        <f>IF(AV32="","",IF(AV32=Settings!$C$16,1,IF(AND(AV32=Settings!$C$17,NOT(AU32=Settings!$C$16)),1,IF(AND(AV32=Settings!$C$18,AU32=Settings!$C$19),1,0))))</f>
        <v/>
      </c>
      <c r="AX1028" s="169" t="str">
        <f>IF(AX32="","",IF(AX32=Settings!$C$16,1,IF(AND(AX32=Settings!$C$17,NOT(AW32=Settings!$C$16)),1,IF(AND(AX32=Settings!$C$18,AW32=Settings!$C$19),1,0))))</f>
        <v/>
      </c>
      <c r="AZ1028" s="169" t="str">
        <f>IF(AZ32="","",IF(AZ32=Settings!$C$16,1,IF(AND(AZ32=Settings!$C$17,NOT(AY32=Settings!$C$16)),1,IF(AND(AZ32=Settings!$C$18,AY32=Settings!$C$19),1,0))))</f>
        <v/>
      </c>
      <c r="BC1028" s="169" t="str">
        <f>IF(BC32="","",IF(BC32=Settings!$C$16,1,IF(AND(BC32=Settings!$C$17,NOT(BB32=Settings!$C$16)),1,IF(AND(BC32=Settings!$C$18,BB32=Settings!$C$19),1,0))))</f>
        <v/>
      </c>
      <c r="BD1028" s="170"/>
      <c r="BE1028" s="169" t="str">
        <f>IF(BE32="","",IF(BE32=Settings!$C$16,1,IF(AND(BE32=Settings!$C$17,NOT(BD32=Settings!$C$16)),1,IF(AND(BE32=Settings!$C$18,BD32=Settings!$C$19),1,0))))</f>
        <v/>
      </c>
      <c r="BF1028" s="170"/>
      <c r="BG1028" s="169" t="str">
        <f>IF(BG32="","",IF(BG32=Settings!$C$16,1,IF(AND(BG32=Settings!$C$17,NOT(BF32=Settings!$C$16)),1,IF(AND(BG32=Settings!$C$18,BF32=Settings!$C$19),1,0))))</f>
        <v/>
      </c>
      <c r="BH1028" s="170"/>
      <c r="BI1028" s="169" t="str">
        <f>IF(BI32="","",IF(BI32=Settings!$C$16,1,IF(AND(BI32=Settings!$C$17,NOT(BH32=Settings!$C$16)),1,IF(AND(BI32=Settings!$C$18,BH32=Settings!$C$19),1,0))))</f>
        <v/>
      </c>
      <c r="BK1028" s="169" t="str">
        <f>IF(BK32="","",IF(BK32=Settings!$C$16,1,IF(AND(BK32=Settings!$C$17,NOT(BJ32=Settings!$C$16)),1,IF(AND(BK32=Settings!$C$18,BJ32=Settings!$C$19),1,0))))</f>
        <v/>
      </c>
      <c r="BM1028" s="169" t="str">
        <f>IF(BM32="","",IF(BM32=Settings!$C$16,1,IF(AND(BM32=Settings!$C$17,NOT(BL32=Settings!$C$16)),1,IF(AND(BM32=Settings!$C$18,BL32=Settings!$C$19),1,0))))</f>
        <v/>
      </c>
      <c r="BP1028" s="169" t="str">
        <f>IF(BP32="","",IF(BP32=Settings!$C$16,1,IF(AND(BP32=Settings!$C$17,NOT(BO32=Settings!$C$16)),1,IF(AND(BP32=Settings!$C$18,BO32=Settings!$C$19),1,0))))</f>
        <v/>
      </c>
      <c r="BQ1028" s="170"/>
      <c r="BR1028" s="169" t="str">
        <f>IF(BR32="","",IF(BR32=Settings!$C$16,1,IF(AND(BR32=Settings!$C$17,NOT(BQ32=Settings!$C$16)),1,IF(AND(BR32=Settings!$C$18,BQ32=Settings!$C$19),1,0))))</f>
        <v/>
      </c>
      <c r="BS1028" s="170"/>
      <c r="BT1028" s="169" t="str">
        <f>IF(BT32="","",IF(BT32=Settings!$C$16,1,IF(AND(BT32=Settings!$C$17,NOT(BS32=Settings!$C$16)),1,IF(AND(BT32=Settings!$C$18,BS32=Settings!$C$19),1,0))))</f>
        <v/>
      </c>
      <c r="BU1028" s="170"/>
      <c r="BV1028" s="169" t="str">
        <f>IF(BV32="","",IF(BV32=Settings!$C$16,1,IF(AND(BV32=Settings!$C$17,NOT(BU32=Settings!$C$16)),1,IF(AND(BV32=Settings!$C$18,BU32=Settings!$C$19),1,0))))</f>
        <v/>
      </c>
      <c r="BX1028" s="169" t="str">
        <f>IF(BX32="","",IF(BX32=Settings!$C$16,1,IF(AND(BX32=Settings!$C$17,NOT(BW32=Settings!$C$16)),1,IF(AND(BX32=Settings!$C$18,BW32=Settings!$C$19),1,0))))</f>
        <v/>
      </c>
      <c r="BZ1028" s="169" t="str">
        <f>IF(BZ32="","",IF(BZ32=Settings!$C$16,1,IF(AND(BZ32=Settings!$C$17,NOT(BY32=Settings!$C$16)),1,IF(AND(BZ32=Settings!$C$18,BY32=Settings!$C$19),1,0))))</f>
        <v/>
      </c>
      <c r="CB1028" s="175" t="str">
        <f t="shared" si="1"/>
        <v/>
      </c>
      <c r="CC1028" s="175" t="str">
        <f t="shared" si="2"/>
        <v/>
      </c>
      <c r="CD1028" s="175" t="str">
        <f t="shared" si="3"/>
        <v/>
      </c>
      <c r="CE1028" s="175" t="str">
        <f t="shared" si="4"/>
        <v/>
      </c>
      <c r="CF1028" s="175" t="str">
        <f t="shared" si="5"/>
        <v/>
      </c>
      <c r="CG1028" s="175" t="str">
        <f t="shared" si="6"/>
        <v/>
      </c>
      <c r="CH1028" s="175" t="str">
        <f t="shared" si="7"/>
        <v/>
      </c>
    </row>
    <row r="1029" spans="1:86" x14ac:dyDescent="0.25">
      <c r="A1029" s="39" t="str">
        <f t="shared" si="0"/>
        <v xml:space="preserve"> </v>
      </c>
      <c r="C1029" s="169" t="str">
        <f>IF(C33="","",IF(C33=Settings!$C$16,1,IF(AND(C33=Settings!$C$17,NOT(B33=Settings!$C$16)),1,IF(AND(C33=Settings!$C$18,B33=Settings!$C$19),1,0))))</f>
        <v/>
      </c>
      <c r="E1029" s="169" t="str">
        <f>IF(E33="","",IF(E33=Settings!$C$16,1,IF(AND(E33=Settings!$C$17,NOT(D33=Settings!$C$16)),1,IF(AND(E33=Settings!$C$18,D33=Settings!$C$19),1,0))))</f>
        <v/>
      </c>
      <c r="G1029" s="169" t="str">
        <f>IF(G33="","",IF(G33=Settings!$C$16,1,IF(AND(G33=Settings!$C$17,NOT(F33=Settings!$C$16)),1,IF(AND(G33=Settings!$C$18,F33=Settings!$C$19),1,0))))</f>
        <v/>
      </c>
      <c r="I1029" s="169" t="str">
        <f>IF(I33="","",IF(I33=Settings!$C$16,1,IF(AND(I33=Settings!$C$17,NOT(H33=Settings!$C$16)),1,IF(AND(I33=Settings!$C$18,H33=Settings!$C$19),1,0))))</f>
        <v/>
      </c>
      <c r="K1029" s="169" t="str">
        <f>IF(K33="","",IF(K33=Settings!$C$16,1,IF(AND(K33=Settings!$C$17,NOT(J33=Settings!$C$16)),1,IF(AND(K33=Settings!$C$18,J33=Settings!$C$19),1,0))))</f>
        <v/>
      </c>
      <c r="M1029" s="169" t="str">
        <f>IF(M33="","",IF(M33=Settings!$C$16,1,IF(AND(M33=Settings!$C$17,NOT(L33=Settings!$C$16)),1,IF(AND(M33=Settings!$C$18,L33=Settings!$C$19),1,0))))</f>
        <v/>
      </c>
      <c r="P1029" s="169" t="str">
        <f>IF(P33="","",IF(P33=Settings!$C$16,1,IF(AND(P33=Settings!$C$17,NOT(O33=Settings!$C$16)),1,IF(AND(P33=Settings!$C$18,O33=Settings!$C$19),1,0))))</f>
        <v/>
      </c>
      <c r="Q1029" s="170"/>
      <c r="R1029" s="169" t="str">
        <f>IF(R33="","",IF(R33=Settings!$C$16,1,IF(AND(R33=Settings!$C$17,NOT(Q33=Settings!$C$16)),1,IF(AND(R33=Settings!$C$18,Q33=Settings!$C$19),1,0))))</f>
        <v/>
      </c>
      <c r="S1029" s="170"/>
      <c r="T1029" s="169" t="str">
        <f>IF(T33="","",IF(T33=Settings!$C$16,1,IF(AND(T33=Settings!$C$17,NOT(S33=Settings!$C$16)),1,IF(AND(T33=Settings!$C$18,S33=Settings!$C$19),1,0))))</f>
        <v/>
      </c>
      <c r="U1029" s="170"/>
      <c r="V1029" s="169" t="str">
        <f>IF(V33="","",IF(V33=Settings!$C$16,1,IF(AND(V33=Settings!$C$17,NOT(U33=Settings!$C$16)),1,IF(AND(V33=Settings!$C$18,U33=Settings!$C$19),1,0))))</f>
        <v/>
      </c>
      <c r="X1029" s="169" t="str">
        <f>IF(X33="","",IF(X33=Settings!$C$16,1,IF(AND(X33=Settings!$C$17,NOT(W33=Settings!$C$16)),1,IF(AND(X33=Settings!$C$18,W33=Settings!$C$19),1,0))))</f>
        <v/>
      </c>
      <c r="Z1029" s="169" t="str">
        <f>IF(Z33="","",IF(Z33=Settings!$C$16,1,IF(AND(Z33=Settings!$C$17,NOT(Y33=Settings!$C$16)),1,IF(AND(Z33=Settings!$C$18,Y33=Settings!$C$19),1,0))))</f>
        <v/>
      </c>
      <c r="AC1029" s="169" t="str">
        <f>IF(AC33="","",IF(AC33=Settings!$C$16,1,IF(AND(AC33=Settings!$C$17,NOT(AB33=Settings!$C$16)),1,IF(AND(AC33=Settings!$C$18,AB33=Settings!$C$19),1,0))))</f>
        <v/>
      </c>
      <c r="AD1029" s="170"/>
      <c r="AE1029" s="169" t="str">
        <f>IF(AE33="","",IF(AE33=Settings!$C$16,1,IF(AND(AE33=Settings!$C$17,NOT(AD33=Settings!$C$16)),1,IF(AND(AE33=Settings!$C$18,AD33=Settings!$C$19),1,0))))</f>
        <v/>
      </c>
      <c r="AF1029" s="170"/>
      <c r="AG1029" s="169" t="str">
        <f>IF(AG33="","",IF(AG33=Settings!$C$16,1,IF(AND(AG33=Settings!$C$17,NOT(AF33=Settings!$C$16)),1,IF(AND(AG33=Settings!$C$18,AF33=Settings!$C$19),1,0))))</f>
        <v/>
      </c>
      <c r="AH1029" s="170"/>
      <c r="AI1029" s="169" t="str">
        <f>IF(AI33="","",IF(AI33=Settings!$C$16,1,IF(AND(AI33=Settings!$C$17,NOT(AH33=Settings!$C$16)),1,IF(AND(AI33=Settings!$C$18,AH33=Settings!$C$19),1,0))))</f>
        <v/>
      </c>
      <c r="AK1029" s="169" t="str">
        <f>IF(AK33="","",IF(AK33=Settings!$C$16,1,IF(AND(AK33=Settings!$C$17,NOT(AJ33=Settings!$C$16)),1,IF(AND(AK33=Settings!$C$18,AJ33=Settings!$C$19),1,0))))</f>
        <v/>
      </c>
      <c r="AM1029" s="169" t="str">
        <f>IF(AM33="","",IF(AM33=Settings!$C$16,1,IF(AND(AM33=Settings!$C$17,NOT(AL33=Settings!$C$16)),1,IF(AND(AM33=Settings!$C$18,AL33=Settings!$C$19),1,0))))</f>
        <v/>
      </c>
      <c r="AP1029" s="169" t="str">
        <f>IF(AP33="","",IF(AP33=Settings!$C$16,1,IF(AND(AP33=Settings!$C$17,NOT(AO33=Settings!$C$16)),1,IF(AND(AP33=Settings!$C$18,AO33=Settings!$C$19),1,0))))</f>
        <v/>
      </c>
      <c r="AQ1029" s="170"/>
      <c r="AR1029" s="169" t="str">
        <f>IF(AR33="","",IF(AR33=Settings!$C$16,1,IF(AND(AR33=Settings!$C$17,NOT(AQ33=Settings!$C$16)),1,IF(AND(AR33=Settings!$C$18,AQ33=Settings!$C$19),1,0))))</f>
        <v/>
      </c>
      <c r="AS1029" s="170"/>
      <c r="AT1029" s="169" t="str">
        <f>IF(AT33="","",IF(AT33=Settings!$C$16,1,IF(AND(AT33=Settings!$C$17,NOT(AS33=Settings!$C$16)),1,IF(AND(AT33=Settings!$C$18,AS33=Settings!$C$19),1,0))))</f>
        <v/>
      </c>
      <c r="AU1029" s="170"/>
      <c r="AV1029" s="169" t="str">
        <f>IF(AV33="","",IF(AV33=Settings!$C$16,1,IF(AND(AV33=Settings!$C$17,NOT(AU33=Settings!$C$16)),1,IF(AND(AV33=Settings!$C$18,AU33=Settings!$C$19),1,0))))</f>
        <v/>
      </c>
      <c r="AX1029" s="169" t="str">
        <f>IF(AX33="","",IF(AX33=Settings!$C$16,1,IF(AND(AX33=Settings!$C$17,NOT(AW33=Settings!$C$16)),1,IF(AND(AX33=Settings!$C$18,AW33=Settings!$C$19),1,0))))</f>
        <v/>
      </c>
      <c r="AZ1029" s="169" t="str">
        <f>IF(AZ33="","",IF(AZ33=Settings!$C$16,1,IF(AND(AZ33=Settings!$C$17,NOT(AY33=Settings!$C$16)),1,IF(AND(AZ33=Settings!$C$18,AY33=Settings!$C$19),1,0))))</f>
        <v/>
      </c>
      <c r="BC1029" s="169" t="str">
        <f>IF(BC33="","",IF(BC33=Settings!$C$16,1,IF(AND(BC33=Settings!$C$17,NOT(BB33=Settings!$C$16)),1,IF(AND(BC33=Settings!$C$18,BB33=Settings!$C$19),1,0))))</f>
        <v/>
      </c>
      <c r="BD1029" s="170"/>
      <c r="BE1029" s="169" t="str">
        <f>IF(BE33="","",IF(BE33=Settings!$C$16,1,IF(AND(BE33=Settings!$C$17,NOT(BD33=Settings!$C$16)),1,IF(AND(BE33=Settings!$C$18,BD33=Settings!$C$19),1,0))))</f>
        <v/>
      </c>
      <c r="BF1029" s="170"/>
      <c r="BG1029" s="169" t="str">
        <f>IF(BG33="","",IF(BG33=Settings!$C$16,1,IF(AND(BG33=Settings!$C$17,NOT(BF33=Settings!$C$16)),1,IF(AND(BG33=Settings!$C$18,BF33=Settings!$C$19),1,0))))</f>
        <v/>
      </c>
      <c r="BH1029" s="170"/>
      <c r="BI1029" s="169" t="str">
        <f>IF(BI33="","",IF(BI33=Settings!$C$16,1,IF(AND(BI33=Settings!$C$17,NOT(BH33=Settings!$C$16)),1,IF(AND(BI33=Settings!$C$18,BH33=Settings!$C$19),1,0))))</f>
        <v/>
      </c>
      <c r="BK1029" s="169" t="str">
        <f>IF(BK33="","",IF(BK33=Settings!$C$16,1,IF(AND(BK33=Settings!$C$17,NOT(BJ33=Settings!$C$16)),1,IF(AND(BK33=Settings!$C$18,BJ33=Settings!$C$19),1,0))))</f>
        <v/>
      </c>
      <c r="BM1029" s="169" t="str">
        <f>IF(BM33="","",IF(BM33=Settings!$C$16,1,IF(AND(BM33=Settings!$C$17,NOT(BL33=Settings!$C$16)),1,IF(AND(BM33=Settings!$C$18,BL33=Settings!$C$19),1,0))))</f>
        <v/>
      </c>
      <c r="BP1029" s="169" t="str">
        <f>IF(BP33="","",IF(BP33=Settings!$C$16,1,IF(AND(BP33=Settings!$C$17,NOT(BO33=Settings!$C$16)),1,IF(AND(BP33=Settings!$C$18,BO33=Settings!$C$19),1,0))))</f>
        <v/>
      </c>
      <c r="BQ1029" s="170"/>
      <c r="BR1029" s="169" t="str">
        <f>IF(BR33="","",IF(BR33=Settings!$C$16,1,IF(AND(BR33=Settings!$C$17,NOT(BQ33=Settings!$C$16)),1,IF(AND(BR33=Settings!$C$18,BQ33=Settings!$C$19),1,0))))</f>
        <v/>
      </c>
      <c r="BS1029" s="170"/>
      <c r="BT1029" s="169" t="str">
        <f>IF(BT33="","",IF(BT33=Settings!$C$16,1,IF(AND(BT33=Settings!$C$17,NOT(BS33=Settings!$C$16)),1,IF(AND(BT33=Settings!$C$18,BS33=Settings!$C$19),1,0))))</f>
        <v/>
      </c>
      <c r="BU1029" s="170"/>
      <c r="BV1029" s="169" t="str">
        <f>IF(BV33="","",IF(BV33=Settings!$C$16,1,IF(AND(BV33=Settings!$C$17,NOT(BU33=Settings!$C$16)),1,IF(AND(BV33=Settings!$C$18,BU33=Settings!$C$19),1,0))))</f>
        <v/>
      </c>
      <c r="BX1029" s="169" t="str">
        <f>IF(BX33="","",IF(BX33=Settings!$C$16,1,IF(AND(BX33=Settings!$C$17,NOT(BW33=Settings!$C$16)),1,IF(AND(BX33=Settings!$C$18,BW33=Settings!$C$19),1,0))))</f>
        <v/>
      </c>
      <c r="BZ1029" s="169" t="str">
        <f>IF(BZ33="","",IF(BZ33=Settings!$C$16,1,IF(AND(BZ33=Settings!$C$17,NOT(BY33=Settings!$C$16)),1,IF(AND(BZ33=Settings!$C$18,BY33=Settings!$C$19),1,0))))</f>
        <v/>
      </c>
      <c r="CB1029" s="175" t="str">
        <f t="shared" si="1"/>
        <v/>
      </c>
      <c r="CC1029" s="175" t="str">
        <f t="shared" si="2"/>
        <v/>
      </c>
      <c r="CD1029" s="175" t="str">
        <f t="shared" si="3"/>
        <v/>
      </c>
      <c r="CE1029" s="175" t="str">
        <f t="shared" si="4"/>
        <v/>
      </c>
      <c r="CF1029" s="175" t="str">
        <f t="shared" si="5"/>
        <v/>
      </c>
      <c r="CG1029" s="175" t="str">
        <f t="shared" si="6"/>
        <v/>
      </c>
      <c r="CH1029" s="175" t="str">
        <f t="shared" si="7"/>
        <v/>
      </c>
    </row>
    <row r="1030" spans="1:86" x14ac:dyDescent="0.25">
      <c r="A1030" s="39" t="str">
        <f t="shared" si="0"/>
        <v xml:space="preserve"> </v>
      </c>
      <c r="C1030" s="169" t="str">
        <f>IF(C34="","",IF(C34=Settings!$C$16,1,IF(AND(C34=Settings!$C$17,NOT(B34=Settings!$C$16)),1,IF(AND(C34=Settings!$C$18,B34=Settings!$C$19),1,0))))</f>
        <v/>
      </c>
      <c r="E1030" s="169" t="str">
        <f>IF(E34="","",IF(E34=Settings!$C$16,1,IF(AND(E34=Settings!$C$17,NOT(D34=Settings!$C$16)),1,IF(AND(E34=Settings!$C$18,D34=Settings!$C$19),1,0))))</f>
        <v/>
      </c>
      <c r="G1030" s="169" t="str">
        <f>IF(G34="","",IF(G34=Settings!$C$16,1,IF(AND(G34=Settings!$C$17,NOT(F34=Settings!$C$16)),1,IF(AND(G34=Settings!$C$18,F34=Settings!$C$19),1,0))))</f>
        <v/>
      </c>
      <c r="I1030" s="169" t="str">
        <f>IF(I34="","",IF(I34=Settings!$C$16,1,IF(AND(I34=Settings!$C$17,NOT(H34=Settings!$C$16)),1,IF(AND(I34=Settings!$C$18,H34=Settings!$C$19),1,0))))</f>
        <v/>
      </c>
      <c r="K1030" s="169" t="str">
        <f>IF(K34="","",IF(K34=Settings!$C$16,1,IF(AND(K34=Settings!$C$17,NOT(J34=Settings!$C$16)),1,IF(AND(K34=Settings!$C$18,J34=Settings!$C$19),1,0))))</f>
        <v/>
      </c>
      <c r="M1030" s="169" t="str">
        <f>IF(M34="","",IF(M34=Settings!$C$16,1,IF(AND(M34=Settings!$C$17,NOT(L34=Settings!$C$16)),1,IF(AND(M34=Settings!$C$18,L34=Settings!$C$19),1,0))))</f>
        <v/>
      </c>
      <c r="P1030" s="169" t="str">
        <f>IF(P34="","",IF(P34=Settings!$C$16,1,IF(AND(P34=Settings!$C$17,NOT(O34=Settings!$C$16)),1,IF(AND(P34=Settings!$C$18,O34=Settings!$C$19),1,0))))</f>
        <v/>
      </c>
      <c r="Q1030" s="170"/>
      <c r="R1030" s="169" t="str">
        <f>IF(R34="","",IF(R34=Settings!$C$16,1,IF(AND(R34=Settings!$C$17,NOT(Q34=Settings!$C$16)),1,IF(AND(R34=Settings!$C$18,Q34=Settings!$C$19),1,0))))</f>
        <v/>
      </c>
      <c r="S1030" s="170"/>
      <c r="T1030" s="169" t="str">
        <f>IF(T34="","",IF(T34=Settings!$C$16,1,IF(AND(T34=Settings!$C$17,NOT(S34=Settings!$C$16)),1,IF(AND(T34=Settings!$C$18,S34=Settings!$C$19),1,0))))</f>
        <v/>
      </c>
      <c r="U1030" s="170"/>
      <c r="V1030" s="169" t="str">
        <f>IF(V34="","",IF(V34=Settings!$C$16,1,IF(AND(V34=Settings!$C$17,NOT(U34=Settings!$C$16)),1,IF(AND(V34=Settings!$C$18,U34=Settings!$C$19),1,0))))</f>
        <v/>
      </c>
      <c r="X1030" s="169" t="str">
        <f>IF(X34="","",IF(X34=Settings!$C$16,1,IF(AND(X34=Settings!$C$17,NOT(W34=Settings!$C$16)),1,IF(AND(X34=Settings!$C$18,W34=Settings!$C$19),1,0))))</f>
        <v/>
      </c>
      <c r="Z1030" s="169" t="str">
        <f>IF(Z34="","",IF(Z34=Settings!$C$16,1,IF(AND(Z34=Settings!$C$17,NOT(Y34=Settings!$C$16)),1,IF(AND(Z34=Settings!$C$18,Y34=Settings!$C$19),1,0))))</f>
        <v/>
      </c>
      <c r="AC1030" s="169" t="str">
        <f>IF(AC34="","",IF(AC34=Settings!$C$16,1,IF(AND(AC34=Settings!$C$17,NOT(AB34=Settings!$C$16)),1,IF(AND(AC34=Settings!$C$18,AB34=Settings!$C$19),1,0))))</f>
        <v/>
      </c>
      <c r="AD1030" s="170"/>
      <c r="AE1030" s="169" t="str">
        <f>IF(AE34="","",IF(AE34=Settings!$C$16,1,IF(AND(AE34=Settings!$C$17,NOT(AD34=Settings!$C$16)),1,IF(AND(AE34=Settings!$C$18,AD34=Settings!$C$19),1,0))))</f>
        <v/>
      </c>
      <c r="AF1030" s="170"/>
      <c r="AG1030" s="169" t="str">
        <f>IF(AG34="","",IF(AG34=Settings!$C$16,1,IF(AND(AG34=Settings!$C$17,NOT(AF34=Settings!$C$16)),1,IF(AND(AG34=Settings!$C$18,AF34=Settings!$C$19),1,0))))</f>
        <v/>
      </c>
      <c r="AH1030" s="170"/>
      <c r="AI1030" s="169" t="str">
        <f>IF(AI34="","",IF(AI34=Settings!$C$16,1,IF(AND(AI34=Settings!$C$17,NOT(AH34=Settings!$C$16)),1,IF(AND(AI34=Settings!$C$18,AH34=Settings!$C$19),1,0))))</f>
        <v/>
      </c>
      <c r="AK1030" s="169" t="str">
        <f>IF(AK34="","",IF(AK34=Settings!$C$16,1,IF(AND(AK34=Settings!$C$17,NOT(AJ34=Settings!$C$16)),1,IF(AND(AK34=Settings!$C$18,AJ34=Settings!$C$19),1,0))))</f>
        <v/>
      </c>
      <c r="AM1030" s="169" t="str">
        <f>IF(AM34="","",IF(AM34=Settings!$C$16,1,IF(AND(AM34=Settings!$C$17,NOT(AL34=Settings!$C$16)),1,IF(AND(AM34=Settings!$C$18,AL34=Settings!$C$19),1,0))))</f>
        <v/>
      </c>
      <c r="AP1030" s="169" t="str">
        <f>IF(AP34="","",IF(AP34=Settings!$C$16,1,IF(AND(AP34=Settings!$C$17,NOT(AO34=Settings!$C$16)),1,IF(AND(AP34=Settings!$C$18,AO34=Settings!$C$19),1,0))))</f>
        <v/>
      </c>
      <c r="AQ1030" s="170"/>
      <c r="AR1030" s="169" t="str">
        <f>IF(AR34="","",IF(AR34=Settings!$C$16,1,IF(AND(AR34=Settings!$C$17,NOT(AQ34=Settings!$C$16)),1,IF(AND(AR34=Settings!$C$18,AQ34=Settings!$C$19),1,0))))</f>
        <v/>
      </c>
      <c r="AS1030" s="170"/>
      <c r="AT1030" s="169" t="str">
        <f>IF(AT34="","",IF(AT34=Settings!$C$16,1,IF(AND(AT34=Settings!$C$17,NOT(AS34=Settings!$C$16)),1,IF(AND(AT34=Settings!$C$18,AS34=Settings!$C$19),1,0))))</f>
        <v/>
      </c>
      <c r="AU1030" s="170"/>
      <c r="AV1030" s="169" t="str">
        <f>IF(AV34="","",IF(AV34=Settings!$C$16,1,IF(AND(AV34=Settings!$C$17,NOT(AU34=Settings!$C$16)),1,IF(AND(AV34=Settings!$C$18,AU34=Settings!$C$19),1,0))))</f>
        <v/>
      </c>
      <c r="AX1030" s="169" t="str">
        <f>IF(AX34="","",IF(AX34=Settings!$C$16,1,IF(AND(AX34=Settings!$C$17,NOT(AW34=Settings!$C$16)),1,IF(AND(AX34=Settings!$C$18,AW34=Settings!$C$19),1,0))))</f>
        <v/>
      </c>
      <c r="AZ1030" s="169" t="str">
        <f>IF(AZ34="","",IF(AZ34=Settings!$C$16,1,IF(AND(AZ34=Settings!$C$17,NOT(AY34=Settings!$C$16)),1,IF(AND(AZ34=Settings!$C$18,AY34=Settings!$C$19),1,0))))</f>
        <v/>
      </c>
      <c r="BC1030" s="169" t="str">
        <f>IF(BC34="","",IF(BC34=Settings!$C$16,1,IF(AND(BC34=Settings!$C$17,NOT(BB34=Settings!$C$16)),1,IF(AND(BC34=Settings!$C$18,BB34=Settings!$C$19),1,0))))</f>
        <v/>
      </c>
      <c r="BD1030" s="170"/>
      <c r="BE1030" s="169" t="str">
        <f>IF(BE34="","",IF(BE34=Settings!$C$16,1,IF(AND(BE34=Settings!$C$17,NOT(BD34=Settings!$C$16)),1,IF(AND(BE34=Settings!$C$18,BD34=Settings!$C$19),1,0))))</f>
        <v/>
      </c>
      <c r="BF1030" s="170"/>
      <c r="BG1030" s="169" t="str">
        <f>IF(BG34="","",IF(BG34=Settings!$C$16,1,IF(AND(BG34=Settings!$C$17,NOT(BF34=Settings!$C$16)),1,IF(AND(BG34=Settings!$C$18,BF34=Settings!$C$19),1,0))))</f>
        <v/>
      </c>
      <c r="BH1030" s="170"/>
      <c r="BI1030" s="169" t="str">
        <f>IF(BI34="","",IF(BI34=Settings!$C$16,1,IF(AND(BI34=Settings!$C$17,NOT(BH34=Settings!$C$16)),1,IF(AND(BI34=Settings!$C$18,BH34=Settings!$C$19),1,0))))</f>
        <v/>
      </c>
      <c r="BK1030" s="169" t="str">
        <f>IF(BK34="","",IF(BK34=Settings!$C$16,1,IF(AND(BK34=Settings!$C$17,NOT(BJ34=Settings!$C$16)),1,IF(AND(BK34=Settings!$C$18,BJ34=Settings!$C$19),1,0))))</f>
        <v/>
      </c>
      <c r="BM1030" s="169" t="str">
        <f>IF(BM34="","",IF(BM34=Settings!$C$16,1,IF(AND(BM34=Settings!$C$17,NOT(BL34=Settings!$C$16)),1,IF(AND(BM34=Settings!$C$18,BL34=Settings!$C$19),1,0))))</f>
        <v/>
      </c>
      <c r="BP1030" s="169" t="str">
        <f>IF(BP34="","",IF(BP34=Settings!$C$16,1,IF(AND(BP34=Settings!$C$17,NOT(BO34=Settings!$C$16)),1,IF(AND(BP34=Settings!$C$18,BO34=Settings!$C$19),1,0))))</f>
        <v/>
      </c>
      <c r="BQ1030" s="170"/>
      <c r="BR1030" s="169" t="str">
        <f>IF(BR34="","",IF(BR34=Settings!$C$16,1,IF(AND(BR34=Settings!$C$17,NOT(BQ34=Settings!$C$16)),1,IF(AND(BR34=Settings!$C$18,BQ34=Settings!$C$19),1,0))))</f>
        <v/>
      </c>
      <c r="BS1030" s="170"/>
      <c r="BT1030" s="169" t="str">
        <f>IF(BT34="","",IF(BT34=Settings!$C$16,1,IF(AND(BT34=Settings!$C$17,NOT(BS34=Settings!$C$16)),1,IF(AND(BT34=Settings!$C$18,BS34=Settings!$C$19),1,0))))</f>
        <v/>
      </c>
      <c r="BU1030" s="170"/>
      <c r="BV1030" s="169" t="str">
        <f>IF(BV34="","",IF(BV34=Settings!$C$16,1,IF(AND(BV34=Settings!$C$17,NOT(BU34=Settings!$C$16)),1,IF(AND(BV34=Settings!$C$18,BU34=Settings!$C$19),1,0))))</f>
        <v/>
      </c>
      <c r="BX1030" s="169" t="str">
        <f>IF(BX34="","",IF(BX34=Settings!$C$16,1,IF(AND(BX34=Settings!$C$17,NOT(BW34=Settings!$C$16)),1,IF(AND(BX34=Settings!$C$18,BW34=Settings!$C$19),1,0))))</f>
        <v/>
      </c>
      <c r="BZ1030" s="169" t="str">
        <f>IF(BZ34="","",IF(BZ34=Settings!$C$16,1,IF(AND(BZ34=Settings!$C$17,NOT(BY34=Settings!$C$16)),1,IF(AND(BZ34=Settings!$C$18,BY34=Settings!$C$19),1,0))))</f>
        <v/>
      </c>
      <c r="CB1030" s="175" t="str">
        <f t="shared" si="1"/>
        <v/>
      </c>
      <c r="CC1030" s="175" t="str">
        <f t="shared" si="2"/>
        <v/>
      </c>
      <c r="CD1030" s="175" t="str">
        <f t="shared" si="3"/>
        <v/>
      </c>
      <c r="CE1030" s="175" t="str">
        <f t="shared" si="4"/>
        <v/>
      </c>
      <c r="CF1030" s="175" t="str">
        <f t="shared" si="5"/>
        <v/>
      </c>
      <c r="CG1030" s="175" t="str">
        <f t="shared" si="6"/>
        <v/>
      </c>
      <c r="CH1030" s="175" t="str">
        <f t="shared" si="7"/>
        <v/>
      </c>
    </row>
    <row r="1031" spans="1:86" x14ac:dyDescent="0.25">
      <c r="A1031" s="39" t="str">
        <f t="shared" si="0"/>
        <v xml:space="preserve"> </v>
      </c>
      <c r="C1031" s="169" t="str">
        <f>IF(C35="","",IF(C35=Settings!$C$16,1,IF(AND(C35=Settings!$C$17,NOT(B35=Settings!$C$16)),1,IF(AND(C35=Settings!$C$18,B35=Settings!$C$19),1,0))))</f>
        <v/>
      </c>
      <c r="E1031" s="169" t="str">
        <f>IF(E35="","",IF(E35=Settings!$C$16,1,IF(AND(E35=Settings!$C$17,NOT(D35=Settings!$C$16)),1,IF(AND(E35=Settings!$C$18,D35=Settings!$C$19),1,0))))</f>
        <v/>
      </c>
      <c r="G1031" s="169" t="str">
        <f>IF(G35="","",IF(G35=Settings!$C$16,1,IF(AND(G35=Settings!$C$17,NOT(F35=Settings!$C$16)),1,IF(AND(G35=Settings!$C$18,F35=Settings!$C$19),1,0))))</f>
        <v/>
      </c>
      <c r="I1031" s="169" t="str">
        <f>IF(I35="","",IF(I35=Settings!$C$16,1,IF(AND(I35=Settings!$C$17,NOT(H35=Settings!$C$16)),1,IF(AND(I35=Settings!$C$18,H35=Settings!$C$19),1,0))))</f>
        <v/>
      </c>
      <c r="K1031" s="169" t="str">
        <f>IF(K35="","",IF(K35=Settings!$C$16,1,IF(AND(K35=Settings!$C$17,NOT(J35=Settings!$C$16)),1,IF(AND(K35=Settings!$C$18,J35=Settings!$C$19),1,0))))</f>
        <v/>
      </c>
      <c r="M1031" s="169" t="str">
        <f>IF(M35="","",IF(M35=Settings!$C$16,1,IF(AND(M35=Settings!$C$17,NOT(L35=Settings!$C$16)),1,IF(AND(M35=Settings!$C$18,L35=Settings!$C$19),1,0))))</f>
        <v/>
      </c>
      <c r="P1031" s="169" t="str">
        <f>IF(P35="","",IF(P35=Settings!$C$16,1,IF(AND(P35=Settings!$C$17,NOT(O35=Settings!$C$16)),1,IF(AND(P35=Settings!$C$18,O35=Settings!$C$19),1,0))))</f>
        <v/>
      </c>
      <c r="Q1031" s="170"/>
      <c r="R1031" s="169" t="str">
        <f>IF(R35="","",IF(R35=Settings!$C$16,1,IF(AND(R35=Settings!$C$17,NOT(Q35=Settings!$C$16)),1,IF(AND(R35=Settings!$C$18,Q35=Settings!$C$19),1,0))))</f>
        <v/>
      </c>
      <c r="S1031" s="170"/>
      <c r="T1031" s="169" t="str">
        <f>IF(T35="","",IF(T35=Settings!$C$16,1,IF(AND(T35=Settings!$C$17,NOT(S35=Settings!$C$16)),1,IF(AND(T35=Settings!$C$18,S35=Settings!$C$19),1,0))))</f>
        <v/>
      </c>
      <c r="U1031" s="170"/>
      <c r="V1031" s="169" t="str">
        <f>IF(V35="","",IF(V35=Settings!$C$16,1,IF(AND(V35=Settings!$C$17,NOT(U35=Settings!$C$16)),1,IF(AND(V35=Settings!$C$18,U35=Settings!$C$19),1,0))))</f>
        <v/>
      </c>
      <c r="X1031" s="169" t="str">
        <f>IF(X35="","",IF(X35=Settings!$C$16,1,IF(AND(X35=Settings!$C$17,NOT(W35=Settings!$C$16)),1,IF(AND(X35=Settings!$C$18,W35=Settings!$C$19),1,0))))</f>
        <v/>
      </c>
      <c r="Z1031" s="169" t="str">
        <f>IF(Z35="","",IF(Z35=Settings!$C$16,1,IF(AND(Z35=Settings!$C$17,NOT(Y35=Settings!$C$16)),1,IF(AND(Z35=Settings!$C$18,Y35=Settings!$C$19),1,0))))</f>
        <v/>
      </c>
      <c r="AC1031" s="169" t="str">
        <f>IF(AC35="","",IF(AC35=Settings!$C$16,1,IF(AND(AC35=Settings!$C$17,NOT(AB35=Settings!$C$16)),1,IF(AND(AC35=Settings!$C$18,AB35=Settings!$C$19),1,0))))</f>
        <v/>
      </c>
      <c r="AD1031" s="170"/>
      <c r="AE1031" s="169" t="str">
        <f>IF(AE35="","",IF(AE35=Settings!$C$16,1,IF(AND(AE35=Settings!$C$17,NOT(AD35=Settings!$C$16)),1,IF(AND(AE35=Settings!$C$18,AD35=Settings!$C$19),1,0))))</f>
        <v/>
      </c>
      <c r="AF1031" s="170"/>
      <c r="AG1031" s="169" t="str">
        <f>IF(AG35="","",IF(AG35=Settings!$C$16,1,IF(AND(AG35=Settings!$C$17,NOT(AF35=Settings!$C$16)),1,IF(AND(AG35=Settings!$C$18,AF35=Settings!$C$19),1,0))))</f>
        <v/>
      </c>
      <c r="AH1031" s="170"/>
      <c r="AI1031" s="169" t="str">
        <f>IF(AI35="","",IF(AI35=Settings!$C$16,1,IF(AND(AI35=Settings!$C$17,NOT(AH35=Settings!$C$16)),1,IF(AND(AI35=Settings!$C$18,AH35=Settings!$C$19),1,0))))</f>
        <v/>
      </c>
      <c r="AK1031" s="169" t="str">
        <f>IF(AK35="","",IF(AK35=Settings!$C$16,1,IF(AND(AK35=Settings!$C$17,NOT(AJ35=Settings!$C$16)),1,IF(AND(AK35=Settings!$C$18,AJ35=Settings!$C$19),1,0))))</f>
        <v/>
      </c>
      <c r="AM1031" s="169" t="str">
        <f>IF(AM35="","",IF(AM35=Settings!$C$16,1,IF(AND(AM35=Settings!$C$17,NOT(AL35=Settings!$C$16)),1,IF(AND(AM35=Settings!$C$18,AL35=Settings!$C$19),1,0))))</f>
        <v/>
      </c>
      <c r="AP1031" s="169" t="str">
        <f>IF(AP35="","",IF(AP35=Settings!$C$16,1,IF(AND(AP35=Settings!$C$17,NOT(AO35=Settings!$C$16)),1,IF(AND(AP35=Settings!$C$18,AO35=Settings!$C$19),1,0))))</f>
        <v/>
      </c>
      <c r="AQ1031" s="170"/>
      <c r="AR1031" s="169" t="str">
        <f>IF(AR35="","",IF(AR35=Settings!$C$16,1,IF(AND(AR35=Settings!$C$17,NOT(AQ35=Settings!$C$16)),1,IF(AND(AR35=Settings!$C$18,AQ35=Settings!$C$19),1,0))))</f>
        <v/>
      </c>
      <c r="AS1031" s="170"/>
      <c r="AT1031" s="169" t="str">
        <f>IF(AT35="","",IF(AT35=Settings!$C$16,1,IF(AND(AT35=Settings!$C$17,NOT(AS35=Settings!$C$16)),1,IF(AND(AT35=Settings!$C$18,AS35=Settings!$C$19),1,0))))</f>
        <v/>
      </c>
      <c r="AU1031" s="170"/>
      <c r="AV1031" s="169" t="str">
        <f>IF(AV35="","",IF(AV35=Settings!$C$16,1,IF(AND(AV35=Settings!$C$17,NOT(AU35=Settings!$C$16)),1,IF(AND(AV35=Settings!$C$18,AU35=Settings!$C$19),1,0))))</f>
        <v/>
      </c>
      <c r="AX1031" s="169" t="str">
        <f>IF(AX35="","",IF(AX35=Settings!$C$16,1,IF(AND(AX35=Settings!$C$17,NOT(AW35=Settings!$C$16)),1,IF(AND(AX35=Settings!$C$18,AW35=Settings!$C$19),1,0))))</f>
        <v/>
      </c>
      <c r="AZ1031" s="169" t="str">
        <f>IF(AZ35="","",IF(AZ35=Settings!$C$16,1,IF(AND(AZ35=Settings!$C$17,NOT(AY35=Settings!$C$16)),1,IF(AND(AZ35=Settings!$C$18,AY35=Settings!$C$19),1,0))))</f>
        <v/>
      </c>
      <c r="BC1031" s="169" t="str">
        <f>IF(BC35="","",IF(BC35=Settings!$C$16,1,IF(AND(BC35=Settings!$C$17,NOT(BB35=Settings!$C$16)),1,IF(AND(BC35=Settings!$C$18,BB35=Settings!$C$19),1,0))))</f>
        <v/>
      </c>
      <c r="BD1031" s="170"/>
      <c r="BE1031" s="169" t="str">
        <f>IF(BE35="","",IF(BE35=Settings!$C$16,1,IF(AND(BE35=Settings!$C$17,NOT(BD35=Settings!$C$16)),1,IF(AND(BE35=Settings!$C$18,BD35=Settings!$C$19),1,0))))</f>
        <v/>
      </c>
      <c r="BF1031" s="170"/>
      <c r="BG1031" s="169" t="str">
        <f>IF(BG35="","",IF(BG35=Settings!$C$16,1,IF(AND(BG35=Settings!$C$17,NOT(BF35=Settings!$C$16)),1,IF(AND(BG35=Settings!$C$18,BF35=Settings!$C$19),1,0))))</f>
        <v/>
      </c>
      <c r="BH1031" s="170"/>
      <c r="BI1031" s="169" t="str">
        <f>IF(BI35="","",IF(BI35=Settings!$C$16,1,IF(AND(BI35=Settings!$C$17,NOT(BH35=Settings!$C$16)),1,IF(AND(BI35=Settings!$C$18,BH35=Settings!$C$19),1,0))))</f>
        <v/>
      </c>
      <c r="BK1031" s="169" t="str">
        <f>IF(BK35="","",IF(BK35=Settings!$C$16,1,IF(AND(BK35=Settings!$C$17,NOT(BJ35=Settings!$C$16)),1,IF(AND(BK35=Settings!$C$18,BJ35=Settings!$C$19),1,0))))</f>
        <v/>
      </c>
      <c r="BM1031" s="169" t="str">
        <f>IF(BM35="","",IF(BM35=Settings!$C$16,1,IF(AND(BM35=Settings!$C$17,NOT(BL35=Settings!$C$16)),1,IF(AND(BM35=Settings!$C$18,BL35=Settings!$C$19),1,0))))</f>
        <v/>
      </c>
      <c r="BP1031" s="169" t="str">
        <f>IF(BP35="","",IF(BP35=Settings!$C$16,1,IF(AND(BP35=Settings!$C$17,NOT(BO35=Settings!$C$16)),1,IF(AND(BP35=Settings!$C$18,BO35=Settings!$C$19),1,0))))</f>
        <v/>
      </c>
      <c r="BQ1031" s="170"/>
      <c r="BR1031" s="169" t="str">
        <f>IF(BR35="","",IF(BR35=Settings!$C$16,1,IF(AND(BR35=Settings!$C$17,NOT(BQ35=Settings!$C$16)),1,IF(AND(BR35=Settings!$C$18,BQ35=Settings!$C$19),1,0))))</f>
        <v/>
      </c>
      <c r="BS1031" s="170"/>
      <c r="BT1031" s="169" t="str">
        <f>IF(BT35="","",IF(BT35=Settings!$C$16,1,IF(AND(BT35=Settings!$C$17,NOT(BS35=Settings!$C$16)),1,IF(AND(BT35=Settings!$C$18,BS35=Settings!$C$19),1,0))))</f>
        <v/>
      </c>
      <c r="BU1031" s="170"/>
      <c r="BV1031" s="169" t="str">
        <f>IF(BV35="","",IF(BV35=Settings!$C$16,1,IF(AND(BV35=Settings!$C$17,NOT(BU35=Settings!$C$16)),1,IF(AND(BV35=Settings!$C$18,BU35=Settings!$C$19),1,0))))</f>
        <v/>
      </c>
      <c r="BX1031" s="169" t="str">
        <f>IF(BX35="","",IF(BX35=Settings!$C$16,1,IF(AND(BX35=Settings!$C$17,NOT(BW35=Settings!$C$16)),1,IF(AND(BX35=Settings!$C$18,BW35=Settings!$C$19),1,0))))</f>
        <v/>
      </c>
      <c r="BZ1031" s="169" t="str">
        <f>IF(BZ35="","",IF(BZ35=Settings!$C$16,1,IF(AND(BZ35=Settings!$C$17,NOT(BY35=Settings!$C$16)),1,IF(AND(BZ35=Settings!$C$18,BY35=Settings!$C$19),1,0))))</f>
        <v/>
      </c>
      <c r="CB1031" s="175" t="str">
        <f t="shared" si="1"/>
        <v/>
      </c>
      <c r="CC1031" s="175" t="str">
        <f t="shared" si="2"/>
        <v/>
      </c>
      <c r="CD1031" s="175" t="str">
        <f t="shared" si="3"/>
        <v/>
      </c>
      <c r="CE1031" s="175" t="str">
        <f t="shared" si="4"/>
        <v/>
      </c>
      <c r="CF1031" s="175" t="str">
        <f t="shared" si="5"/>
        <v/>
      </c>
      <c r="CG1031" s="175" t="str">
        <f t="shared" si="6"/>
        <v/>
      </c>
      <c r="CH1031" s="175" t="str">
        <f t="shared" si="7"/>
        <v/>
      </c>
    </row>
    <row r="1032" spans="1:86" x14ac:dyDescent="0.25">
      <c r="A1032" s="39" t="str">
        <f t="shared" si="0"/>
        <v xml:space="preserve"> </v>
      </c>
      <c r="C1032" s="169" t="str">
        <f>IF(C36="","",IF(C36=Settings!$C$16,1,IF(AND(C36=Settings!$C$17,NOT(B36=Settings!$C$16)),1,IF(AND(C36=Settings!$C$18,B36=Settings!$C$19),1,0))))</f>
        <v/>
      </c>
      <c r="E1032" s="169" t="str">
        <f>IF(E36="","",IF(E36=Settings!$C$16,1,IF(AND(E36=Settings!$C$17,NOT(D36=Settings!$C$16)),1,IF(AND(E36=Settings!$C$18,D36=Settings!$C$19),1,0))))</f>
        <v/>
      </c>
      <c r="G1032" s="169" t="str">
        <f>IF(G36="","",IF(G36=Settings!$C$16,1,IF(AND(G36=Settings!$C$17,NOT(F36=Settings!$C$16)),1,IF(AND(G36=Settings!$C$18,F36=Settings!$C$19),1,0))))</f>
        <v/>
      </c>
      <c r="I1032" s="169" t="str">
        <f>IF(I36="","",IF(I36=Settings!$C$16,1,IF(AND(I36=Settings!$C$17,NOT(H36=Settings!$C$16)),1,IF(AND(I36=Settings!$C$18,H36=Settings!$C$19),1,0))))</f>
        <v/>
      </c>
      <c r="K1032" s="169" t="str">
        <f>IF(K36="","",IF(K36=Settings!$C$16,1,IF(AND(K36=Settings!$C$17,NOT(J36=Settings!$C$16)),1,IF(AND(K36=Settings!$C$18,J36=Settings!$C$19),1,0))))</f>
        <v/>
      </c>
      <c r="M1032" s="169" t="str">
        <f>IF(M36="","",IF(M36=Settings!$C$16,1,IF(AND(M36=Settings!$C$17,NOT(L36=Settings!$C$16)),1,IF(AND(M36=Settings!$C$18,L36=Settings!$C$19),1,0))))</f>
        <v/>
      </c>
      <c r="P1032" s="169" t="str">
        <f>IF(P36="","",IF(P36=Settings!$C$16,1,IF(AND(P36=Settings!$C$17,NOT(O36=Settings!$C$16)),1,IF(AND(P36=Settings!$C$18,O36=Settings!$C$19),1,0))))</f>
        <v/>
      </c>
      <c r="Q1032" s="170"/>
      <c r="R1032" s="169" t="str">
        <f>IF(R36="","",IF(R36=Settings!$C$16,1,IF(AND(R36=Settings!$C$17,NOT(Q36=Settings!$C$16)),1,IF(AND(R36=Settings!$C$18,Q36=Settings!$C$19),1,0))))</f>
        <v/>
      </c>
      <c r="S1032" s="170"/>
      <c r="T1032" s="169" t="str">
        <f>IF(T36="","",IF(T36=Settings!$C$16,1,IF(AND(T36=Settings!$C$17,NOT(S36=Settings!$C$16)),1,IF(AND(T36=Settings!$C$18,S36=Settings!$C$19),1,0))))</f>
        <v/>
      </c>
      <c r="U1032" s="170"/>
      <c r="V1032" s="169" t="str">
        <f>IF(V36="","",IF(V36=Settings!$C$16,1,IF(AND(V36=Settings!$C$17,NOT(U36=Settings!$C$16)),1,IF(AND(V36=Settings!$C$18,U36=Settings!$C$19),1,0))))</f>
        <v/>
      </c>
      <c r="X1032" s="169" t="str">
        <f>IF(X36="","",IF(X36=Settings!$C$16,1,IF(AND(X36=Settings!$C$17,NOT(W36=Settings!$C$16)),1,IF(AND(X36=Settings!$C$18,W36=Settings!$C$19),1,0))))</f>
        <v/>
      </c>
      <c r="Z1032" s="169" t="str">
        <f>IF(Z36="","",IF(Z36=Settings!$C$16,1,IF(AND(Z36=Settings!$C$17,NOT(Y36=Settings!$C$16)),1,IF(AND(Z36=Settings!$C$18,Y36=Settings!$C$19),1,0))))</f>
        <v/>
      </c>
      <c r="AC1032" s="169" t="str">
        <f>IF(AC36="","",IF(AC36=Settings!$C$16,1,IF(AND(AC36=Settings!$C$17,NOT(AB36=Settings!$C$16)),1,IF(AND(AC36=Settings!$C$18,AB36=Settings!$C$19),1,0))))</f>
        <v/>
      </c>
      <c r="AD1032" s="170"/>
      <c r="AE1032" s="169" t="str">
        <f>IF(AE36="","",IF(AE36=Settings!$C$16,1,IF(AND(AE36=Settings!$C$17,NOT(AD36=Settings!$C$16)),1,IF(AND(AE36=Settings!$C$18,AD36=Settings!$C$19),1,0))))</f>
        <v/>
      </c>
      <c r="AF1032" s="170"/>
      <c r="AG1032" s="169" t="str">
        <f>IF(AG36="","",IF(AG36=Settings!$C$16,1,IF(AND(AG36=Settings!$C$17,NOT(AF36=Settings!$C$16)),1,IF(AND(AG36=Settings!$C$18,AF36=Settings!$C$19),1,0))))</f>
        <v/>
      </c>
      <c r="AH1032" s="170"/>
      <c r="AI1032" s="169" t="str">
        <f>IF(AI36="","",IF(AI36=Settings!$C$16,1,IF(AND(AI36=Settings!$C$17,NOT(AH36=Settings!$C$16)),1,IF(AND(AI36=Settings!$C$18,AH36=Settings!$C$19),1,0))))</f>
        <v/>
      </c>
      <c r="AK1032" s="169" t="str">
        <f>IF(AK36="","",IF(AK36=Settings!$C$16,1,IF(AND(AK36=Settings!$C$17,NOT(AJ36=Settings!$C$16)),1,IF(AND(AK36=Settings!$C$18,AJ36=Settings!$C$19),1,0))))</f>
        <v/>
      </c>
      <c r="AM1032" s="169" t="str">
        <f>IF(AM36="","",IF(AM36=Settings!$C$16,1,IF(AND(AM36=Settings!$C$17,NOT(AL36=Settings!$C$16)),1,IF(AND(AM36=Settings!$C$18,AL36=Settings!$C$19),1,0))))</f>
        <v/>
      </c>
      <c r="AP1032" s="169" t="str">
        <f>IF(AP36="","",IF(AP36=Settings!$C$16,1,IF(AND(AP36=Settings!$C$17,NOT(AO36=Settings!$C$16)),1,IF(AND(AP36=Settings!$C$18,AO36=Settings!$C$19),1,0))))</f>
        <v/>
      </c>
      <c r="AQ1032" s="170"/>
      <c r="AR1032" s="169" t="str">
        <f>IF(AR36="","",IF(AR36=Settings!$C$16,1,IF(AND(AR36=Settings!$C$17,NOT(AQ36=Settings!$C$16)),1,IF(AND(AR36=Settings!$C$18,AQ36=Settings!$C$19),1,0))))</f>
        <v/>
      </c>
      <c r="AS1032" s="170"/>
      <c r="AT1032" s="169" t="str">
        <f>IF(AT36="","",IF(AT36=Settings!$C$16,1,IF(AND(AT36=Settings!$C$17,NOT(AS36=Settings!$C$16)),1,IF(AND(AT36=Settings!$C$18,AS36=Settings!$C$19),1,0))))</f>
        <v/>
      </c>
      <c r="AU1032" s="170"/>
      <c r="AV1032" s="169" t="str">
        <f>IF(AV36="","",IF(AV36=Settings!$C$16,1,IF(AND(AV36=Settings!$C$17,NOT(AU36=Settings!$C$16)),1,IF(AND(AV36=Settings!$C$18,AU36=Settings!$C$19),1,0))))</f>
        <v/>
      </c>
      <c r="AX1032" s="169" t="str">
        <f>IF(AX36="","",IF(AX36=Settings!$C$16,1,IF(AND(AX36=Settings!$C$17,NOT(AW36=Settings!$C$16)),1,IF(AND(AX36=Settings!$C$18,AW36=Settings!$C$19),1,0))))</f>
        <v/>
      </c>
      <c r="AZ1032" s="169" t="str">
        <f>IF(AZ36="","",IF(AZ36=Settings!$C$16,1,IF(AND(AZ36=Settings!$C$17,NOT(AY36=Settings!$C$16)),1,IF(AND(AZ36=Settings!$C$18,AY36=Settings!$C$19),1,0))))</f>
        <v/>
      </c>
      <c r="BC1032" s="169" t="str">
        <f>IF(BC36="","",IF(BC36=Settings!$C$16,1,IF(AND(BC36=Settings!$C$17,NOT(BB36=Settings!$C$16)),1,IF(AND(BC36=Settings!$C$18,BB36=Settings!$C$19),1,0))))</f>
        <v/>
      </c>
      <c r="BD1032" s="170"/>
      <c r="BE1032" s="169" t="str">
        <f>IF(BE36="","",IF(BE36=Settings!$C$16,1,IF(AND(BE36=Settings!$C$17,NOT(BD36=Settings!$C$16)),1,IF(AND(BE36=Settings!$C$18,BD36=Settings!$C$19),1,0))))</f>
        <v/>
      </c>
      <c r="BF1032" s="170"/>
      <c r="BG1032" s="169" t="str">
        <f>IF(BG36="","",IF(BG36=Settings!$C$16,1,IF(AND(BG36=Settings!$C$17,NOT(BF36=Settings!$C$16)),1,IF(AND(BG36=Settings!$C$18,BF36=Settings!$C$19),1,0))))</f>
        <v/>
      </c>
      <c r="BH1032" s="170"/>
      <c r="BI1032" s="169" t="str">
        <f>IF(BI36="","",IF(BI36=Settings!$C$16,1,IF(AND(BI36=Settings!$C$17,NOT(BH36=Settings!$C$16)),1,IF(AND(BI36=Settings!$C$18,BH36=Settings!$C$19),1,0))))</f>
        <v/>
      </c>
      <c r="BK1032" s="169" t="str">
        <f>IF(BK36="","",IF(BK36=Settings!$C$16,1,IF(AND(BK36=Settings!$C$17,NOT(BJ36=Settings!$C$16)),1,IF(AND(BK36=Settings!$C$18,BJ36=Settings!$C$19),1,0))))</f>
        <v/>
      </c>
      <c r="BM1032" s="169" t="str">
        <f>IF(BM36="","",IF(BM36=Settings!$C$16,1,IF(AND(BM36=Settings!$C$17,NOT(BL36=Settings!$C$16)),1,IF(AND(BM36=Settings!$C$18,BL36=Settings!$C$19),1,0))))</f>
        <v/>
      </c>
      <c r="BP1032" s="169" t="str">
        <f>IF(BP36="","",IF(BP36=Settings!$C$16,1,IF(AND(BP36=Settings!$C$17,NOT(BO36=Settings!$C$16)),1,IF(AND(BP36=Settings!$C$18,BO36=Settings!$C$19),1,0))))</f>
        <v/>
      </c>
      <c r="BQ1032" s="170"/>
      <c r="BR1032" s="169" t="str">
        <f>IF(BR36="","",IF(BR36=Settings!$C$16,1,IF(AND(BR36=Settings!$C$17,NOT(BQ36=Settings!$C$16)),1,IF(AND(BR36=Settings!$C$18,BQ36=Settings!$C$19),1,0))))</f>
        <v/>
      </c>
      <c r="BS1032" s="170"/>
      <c r="BT1032" s="169" t="str">
        <f>IF(BT36="","",IF(BT36=Settings!$C$16,1,IF(AND(BT36=Settings!$C$17,NOT(BS36=Settings!$C$16)),1,IF(AND(BT36=Settings!$C$18,BS36=Settings!$C$19),1,0))))</f>
        <v/>
      </c>
      <c r="BU1032" s="170"/>
      <c r="BV1032" s="169" t="str">
        <f>IF(BV36="","",IF(BV36=Settings!$C$16,1,IF(AND(BV36=Settings!$C$17,NOT(BU36=Settings!$C$16)),1,IF(AND(BV36=Settings!$C$18,BU36=Settings!$C$19),1,0))))</f>
        <v/>
      </c>
      <c r="BX1032" s="169" t="str">
        <f>IF(BX36="","",IF(BX36=Settings!$C$16,1,IF(AND(BX36=Settings!$C$17,NOT(BW36=Settings!$C$16)),1,IF(AND(BX36=Settings!$C$18,BW36=Settings!$C$19),1,0))))</f>
        <v/>
      </c>
      <c r="BZ1032" s="169" t="str">
        <f>IF(BZ36="","",IF(BZ36=Settings!$C$16,1,IF(AND(BZ36=Settings!$C$17,NOT(BY36=Settings!$C$16)),1,IF(AND(BZ36=Settings!$C$18,BY36=Settings!$C$19),1,0))))</f>
        <v/>
      </c>
      <c r="CB1032" s="175" t="str">
        <f t="shared" si="1"/>
        <v/>
      </c>
      <c r="CC1032" s="175" t="str">
        <f t="shared" si="2"/>
        <v/>
      </c>
      <c r="CD1032" s="175" t="str">
        <f t="shared" si="3"/>
        <v/>
      </c>
      <c r="CE1032" s="175" t="str">
        <f t="shared" si="4"/>
        <v/>
      </c>
      <c r="CF1032" s="175" t="str">
        <f t="shared" si="5"/>
        <v/>
      </c>
      <c r="CG1032" s="175" t="str">
        <f t="shared" si="6"/>
        <v/>
      </c>
      <c r="CH1032" s="175" t="str">
        <f t="shared" si="7"/>
        <v/>
      </c>
    </row>
    <row r="1033" spans="1:86" x14ac:dyDescent="0.25">
      <c r="A1033" s="39" t="str">
        <f t="shared" si="0"/>
        <v xml:space="preserve"> </v>
      </c>
      <c r="C1033" s="169" t="str">
        <f>IF(C37="","",IF(C37=Settings!$C$16,1,IF(AND(C37=Settings!$C$17,NOT(B37=Settings!$C$16)),1,IF(AND(C37=Settings!$C$18,B37=Settings!$C$19),1,0))))</f>
        <v/>
      </c>
      <c r="E1033" s="169" t="str">
        <f>IF(E37="","",IF(E37=Settings!$C$16,1,IF(AND(E37=Settings!$C$17,NOT(D37=Settings!$C$16)),1,IF(AND(E37=Settings!$C$18,D37=Settings!$C$19),1,0))))</f>
        <v/>
      </c>
      <c r="G1033" s="169" t="str">
        <f>IF(G37="","",IF(G37=Settings!$C$16,1,IF(AND(G37=Settings!$C$17,NOT(F37=Settings!$C$16)),1,IF(AND(G37=Settings!$C$18,F37=Settings!$C$19),1,0))))</f>
        <v/>
      </c>
      <c r="I1033" s="169" t="str">
        <f>IF(I37="","",IF(I37=Settings!$C$16,1,IF(AND(I37=Settings!$C$17,NOT(H37=Settings!$C$16)),1,IF(AND(I37=Settings!$C$18,H37=Settings!$C$19),1,0))))</f>
        <v/>
      </c>
      <c r="K1033" s="169" t="str">
        <f>IF(K37="","",IF(K37=Settings!$C$16,1,IF(AND(K37=Settings!$C$17,NOT(J37=Settings!$C$16)),1,IF(AND(K37=Settings!$C$18,J37=Settings!$C$19),1,0))))</f>
        <v/>
      </c>
      <c r="M1033" s="169" t="str">
        <f>IF(M37="","",IF(M37=Settings!$C$16,1,IF(AND(M37=Settings!$C$17,NOT(L37=Settings!$C$16)),1,IF(AND(M37=Settings!$C$18,L37=Settings!$C$19),1,0))))</f>
        <v/>
      </c>
      <c r="P1033" s="169" t="str">
        <f>IF(P37="","",IF(P37=Settings!$C$16,1,IF(AND(P37=Settings!$C$17,NOT(O37=Settings!$C$16)),1,IF(AND(P37=Settings!$C$18,O37=Settings!$C$19),1,0))))</f>
        <v/>
      </c>
      <c r="Q1033" s="170"/>
      <c r="R1033" s="169" t="str">
        <f>IF(R37="","",IF(R37=Settings!$C$16,1,IF(AND(R37=Settings!$C$17,NOT(Q37=Settings!$C$16)),1,IF(AND(R37=Settings!$C$18,Q37=Settings!$C$19),1,0))))</f>
        <v/>
      </c>
      <c r="S1033" s="170"/>
      <c r="T1033" s="169" t="str">
        <f>IF(T37="","",IF(T37=Settings!$C$16,1,IF(AND(T37=Settings!$C$17,NOT(S37=Settings!$C$16)),1,IF(AND(T37=Settings!$C$18,S37=Settings!$C$19),1,0))))</f>
        <v/>
      </c>
      <c r="U1033" s="170"/>
      <c r="V1033" s="169" t="str">
        <f>IF(V37="","",IF(V37=Settings!$C$16,1,IF(AND(V37=Settings!$C$17,NOT(U37=Settings!$C$16)),1,IF(AND(V37=Settings!$C$18,U37=Settings!$C$19),1,0))))</f>
        <v/>
      </c>
      <c r="X1033" s="169" t="str">
        <f>IF(X37="","",IF(X37=Settings!$C$16,1,IF(AND(X37=Settings!$C$17,NOT(W37=Settings!$C$16)),1,IF(AND(X37=Settings!$C$18,W37=Settings!$C$19),1,0))))</f>
        <v/>
      </c>
      <c r="Z1033" s="169" t="str">
        <f>IF(Z37="","",IF(Z37=Settings!$C$16,1,IF(AND(Z37=Settings!$C$17,NOT(Y37=Settings!$C$16)),1,IF(AND(Z37=Settings!$C$18,Y37=Settings!$C$19),1,0))))</f>
        <v/>
      </c>
      <c r="AC1033" s="169" t="str">
        <f>IF(AC37="","",IF(AC37=Settings!$C$16,1,IF(AND(AC37=Settings!$C$17,NOT(AB37=Settings!$C$16)),1,IF(AND(AC37=Settings!$C$18,AB37=Settings!$C$19),1,0))))</f>
        <v/>
      </c>
      <c r="AD1033" s="170"/>
      <c r="AE1033" s="169" t="str">
        <f>IF(AE37="","",IF(AE37=Settings!$C$16,1,IF(AND(AE37=Settings!$C$17,NOT(AD37=Settings!$C$16)),1,IF(AND(AE37=Settings!$C$18,AD37=Settings!$C$19),1,0))))</f>
        <v/>
      </c>
      <c r="AF1033" s="170"/>
      <c r="AG1033" s="169" t="str">
        <f>IF(AG37="","",IF(AG37=Settings!$C$16,1,IF(AND(AG37=Settings!$C$17,NOT(AF37=Settings!$C$16)),1,IF(AND(AG37=Settings!$C$18,AF37=Settings!$C$19),1,0))))</f>
        <v/>
      </c>
      <c r="AH1033" s="170"/>
      <c r="AI1033" s="169" t="str">
        <f>IF(AI37="","",IF(AI37=Settings!$C$16,1,IF(AND(AI37=Settings!$C$17,NOT(AH37=Settings!$C$16)),1,IF(AND(AI37=Settings!$C$18,AH37=Settings!$C$19),1,0))))</f>
        <v/>
      </c>
      <c r="AK1033" s="169" t="str">
        <f>IF(AK37="","",IF(AK37=Settings!$C$16,1,IF(AND(AK37=Settings!$C$17,NOT(AJ37=Settings!$C$16)),1,IF(AND(AK37=Settings!$C$18,AJ37=Settings!$C$19),1,0))))</f>
        <v/>
      </c>
      <c r="AM1033" s="169" t="str">
        <f>IF(AM37="","",IF(AM37=Settings!$C$16,1,IF(AND(AM37=Settings!$C$17,NOT(AL37=Settings!$C$16)),1,IF(AND(AM37=Settings!$C$18,AL37=Settings!$C$19),1,0))))</f>
        <v/>
      </c>
      <c r="AP1033" s="169" t="str">
        <f>IF(AP37="","",IF(AP37=Settings!$C$16,1,IF(AND(AP37=Settings!$C$17,NOT(AO37=Settings!$C$16)),1,IF(AND(AP37=Settings!$C$18,AO37=Settings!$C$19),1,0))))</f>
        <v/>
      </c>
      <c r="AQ1033" s="170"/>
      <c r="AR1033" s="169" t="str">
        <f>IF(AR37="","",IF(AR37=Settings!$C$16,1,IF(AND(AR37=Settings!$C$17,NOT(AQ37=Settings!$C$16)),1,IF(AND(AR37=Settings!$C$18,AQ37=Settings!$C$19),1,0))))</f>
        <v/>
      </c>
      <c r="AS1033" s="170"/>
      <c r="AT1033" s="169" t="str">
        <f>IF(AT37="","",IF(AT37=Settings!$C$16,1,IF(AND(AT37=Settings!$C$17,NOT(AS37=Settings!$C$16)),1,IF(AND(AT37=Settings!$C$18,AS37=Settings!$C$19),1,0))))</f>
        <v/>
      </c>
      <c r="AU1033" s="170"/>
      <c r="AV1033" s="169" t="str">
        <f>IF(AV37="","",IF(AV37=Settings!$C$16,1,IF(AND(AV37=Settings!$C$17,NOT(AU37=Settings!$C$16)),1,IF(AND(AV37=Settings!$C$18,AU37=Settings!$C$19),1,0))))</f>
        <v/>
      </c>
      <c r="AX1033" s="169" t="str">
        <f>IF(AX37="","",IF(AX37=Settings!$C$16,1,IF(AND(AX37=Settings!$C$17,NOT(AW37=Settings!$C$16)),1,IF(AND(AX37=Settings!$C$18,AW37=Settings!$C$19),1,0))))</f>
        <v/>
      </c>
      <c r="AZ1033" s="169" t="str">
        <f>IF(AZ37="","",IF(AZ37=Settings!$C$16,1,IF(AND(AZ37=Settings!$C$17,NOT(AY37=Settings!$C$16)),1,IF(AND(AZ37=Settings!$C$18,AY37=Settings!$C$19),1,0))))</f>
        <v/>
      </c>
      <c r="BC1033" s="169" t="str">
        <f>IF(BC37="","",IF(BC37=Settings!$C$16,1,IF(AND(BC37=Settings!$C$17,NOT(BB37=Settings!$C$16)),1,IF(AND(BC37=Settings!$C$18,BB37=Settings!$C$19),1,0))))</f>
        <v/>
      </c>
      <c r="BD1033" s="170"/>
      <c r="BE1033" s="169" t="str">
        <f>IF(BE37="","",IF(BE37=Settings!$C$16,1,IF(AND(BE37=Settings!$C$17,NOT(BD37=Settings!$C$16)),1,IF(AND(BE37=Settings!$C$18,BD37=Settings!$C$19),1,0))))</f>
        <v/>
      </c>
      <c r="BF1033" s="170"/>
      <c r="BG1033" s="169" t="str">
        <f>IF(BG37="","",IF(BG37=Settings!$C$16,1,IF(AND(BG37=Settings!$C$17,NOT(BF37=Settings!$C$16)),1,IF(AND(BG37=Settings!$C$18,BF37=Settings!$C$19),1,0))))</f>
        <v/>
      </c>
      <c r="BH1033" s="170"/>
      <c r="BI1033" s="169" t="str">
        <f>IF(BI37="","",IF(BI37=Settings!$C$16,1,IF(AND(BI37=Settings!$C$17,NOT(BH37=Settings!$C$16)),1,IF(AND(BI37=Settings!$C$18,BH37=Settings!$C$19),1,0))))</f>
        <v/>
      </c>
      <c r="BK1033" s="169" t="str">
        <f>IF(BK37="","",IF(BK37=Settings!$C$16,1,IF(AND(BK37=Settings!$C$17,NOT(BJ37=Settings!$C$16)),1,IF(AND(BK37=Settings!$C$18,BJ37=Settings!$C$19),1,0))))</f>
        <v/>
      </c>
      <c r="BM1033" s="169" t="str">
        <f>IF(BM37="","",IF(BM37=Settings!$C$16,1,IF(AND(BM37=Settings!$C$17,NOT(BL37=Settings!$C$16)),1,IF(AND(BM37=Settings!$C$18,BL37=Settings!$C$19),1,0))))</f>
        <v/>
      </c>
      <c r="BP1033" s="169" t="str">
        <f>IF(BP37="","",IF(BP37=Settings!$C$16,1,IF(AND(BP37=Settings!$C$17,NOT(BO37=Settings!$C$16)),1,IF(AND(BP37=Settings!$C$18,BO37=Settings!$C$19),1,0))))</f>
        <v/>
      </c>
      <c r="BQ1033" s="170"/>
      <c r="BR1033" s="169" t="str">
        <f>IF(BR37="","",IF(BR37=Settings!$C$16,1,IF(AND(BR37=Settings!$C$17,NOT(BQ37=Settings!$C$16)),1,IF(AND(BR37=Settings!$C$18,BQ37=Settings!$C$19),1,0))))</f>
        <v/>
      </c>
      <c r="BS1033" s="170"/>
      <c r="BT1033" s="169" t="str">
        <f>IF(BT37="","",IF(BT37=Settings!$C$16,1,IF(AND(BT37=Settings!$C$17,NOT(BS37=Settings!$C$16)),1,IF(AND(BT37=Settings!$C$18,BS37=Settings!$C$19),1,0))))</f>
        <v/>
      </c>
      <c r="BU1033" s="170"/>
      <c r="BV1033" s="169" t="str">
        <f>IF(BV37="","",IF(BV37=Settings!$C$16,1,IF(AND(BV37=Settings!$C$17,NOT(BU37=Settings!$C$16)),1,IF(AND(BV37=Settings!$C$18,BU37=Settings!$C$19),1,0))))</f>
        <v/>
      </c>
      <c r="BX1033" s="169" t="str">
        <f>IF(BX37="","",IF(BX37=Settings!$C$16,1,IF(AND(BX37=Settings!$C$17,NOT(BW37=Settings!$C$16)),1,IF(AND(BX37=Settings!$C$18,BW37=Settings!$C$19),1,0))))</f>
        <v/>
      </c>
      <c r="BZ1033" s="169" t="str">
        <f>IF(BZ37="","",IF(BZ37=Settings!$C$16,1,IF(AND(BZ37=Settings!$C$17,NOT(BY37=Settings!$C$16)),1,IF(AND(BZ37=Settings!$C$18,BY37=Settings!$C$19),1,0))))</f>
        <v/>
      </c>
      <c r="CB1033" s="175" t="str">
        <f t="shared" si="1"/>
        <v/>
      </c>
      <c r="CC1033" s="175" t="str">
        <f t="shared" si="2"/>
        <v/>
      </c>
      <c r="CD1033" s="175" t="str">
        <f t="shared" si="3"/>
        <v/>
      </c>
      <c r="CE1033" s="175" t="str">
        <f t="shared" si="4"/>
        <v/>
      </c>
      <c r="CF1033" s="175" t="str">
        <f t="shared" si="5"/>
        <v/>
      </c>
      <c r="CG1033" s="175" t="str">
        <f t="shared" si="6"/>
        <v/>
      </c>
      <c r="CH1033" s="175" t="str">
        <f t="shared" si="7"/>
        <v/>
      </c>
    </row>
    <row r="1034" spans="1:86" x14ac:dyDescent="0.25">
      <c r="A1034" s="39" t="str">
        <f t="shared" si="0"/>
        <v xml:space="preserve"> </v>
      </c>
      <c r="C1034" s="169" t="str">
        <f>IF(C38="","",IF(C38=Settings!$C$16,1,IF(AND(C38=Settings!$C$17,NOT(B38=Settings!$C$16)),1,IF(AND(C38=Settings!$C$18,B38=Settings!$C$19),1,0))))</f>
        <v/>
      </c>
      <c r="E1034" s="169" t="str">
        <f>IF(E38="","",IF(E38=Settings!$C$16,1,IF(AND(E38=Settings!$C$17,NOT(D38=Settings!$C$16)),1,IF(AND(E38=Settings!$C$18,D38=Settings!$C$19),1,0))))</f>
        <v/>
      </c>
      <c r="G1034" s="169" t="str">
        <f>IF(G38="","",IF(G38=Settings!$C$16,1,IF(AND(G38=Settings!$C$17,NOT(F38=Settings!$C$16)),1,IF(AND(G38=Settings!$C$18,F38=Settings!$C$19),1,0))))</f>
        <v/>
      </c>
      <c r="I1034" s="169" t="str">
        <f>IF(I38="","",IF(I38=Settings!$C$16,1,IF(AND(I38=Settings!$C$17,NOT(H38=Settings!$C$16)),1,IF(AND(I38=Settings!$C$18,H38=Settings!$C$19),1,0))))</f>
        <v/>
      </c>
      <c r="K1034" s="169" t="str">
        <f>IF(K38="","",IF(K38=Settings!$C$16,1,IF(AND(K38=Settings!$C$17,NOT(J38=Settings!$C$16)),1,IF(AND(K38=Settings!$C$18,J38=Settings!$C$19),1,0))))</f>
        <v/>
      </c>
      <c r="M1034" s="169" t="str">
        <f>IF(M38="","",IF(M38=Settings!$C$16,1,IF(AND(M38=Settings!$C$17,NOT(L38=Settings!$C$16)),1,IF(AND(M38=Settings!$C$18,L38=Settings!$C$19),1,0))))</f>
        <v/>
      </c>
      <c r="P1034" s="169" t="str">
        <f>IF(P38="","",IF(P38=Settings!$C$16,1,IF(AND(P38=Settings!$C$17,NOT(O38=Settings!$C$16)),1,IF(AND(P38=Settings!$C$18,O38=Settings!$C$19),1,0))))</f>
        <v/>
      </c>
      <c r="Q1034" s="170"/>
      <c r="R1034" s="169" t="str">
        <f>IF(R38="","",IF(R38=Settings!$C$16,1,IF(AND(R38=Settings!$C$17,NOT(Q38=Settings!$C$16)),1,IF(AND(R38=Settings!$C$18,Q38=Settings!$C$19),1,0))))</f>
        <v/>
      </c>
      <c r="S1034" s="170"/>
      <c r="T1034" s="169" t="str">
        <f>IF(T38="","",IF(T38=Settings!$C$16,1,IF(AND(T38=Settings!$C$17,NOT(S38=Settings!$C$16)),1,IF(AND(T38=Settings!$C$18,S38=Settings!$C$19),1,0))))</f>
        <v/>
      </c>
      <c r="U1034" s="170"/>
      <c r="V1034" s="169" t="str">
        <f>IF(V38="","",IF(V38=Settings!$C$16,1,IF(AND(V38=Settings!$C$17,NOT(U38=Settings!$C$16)),1,IF(AND(V38=Settings!$C$18,U38=Settings!$C$19),1,0))))</f>
        <v/>
      </c>
      <c r="X1034" s="169" t="str">
        <f>IF(X38="","",IF(X38=Settings!$C$16,1,IF(AND(X38=Settings!$C$17,NOT(W38=Settings!$C$16)),1,IF(AND(X38=Settings!$C$18,W38=Settings!$C$19),1,0))))</f>
        <v/>
      </c>
      <c r="Z1034" s="169" t="str">
        <f>IF(Z38="","",IF(Z38=Settings!$C$16,1,IF(AND(Z38=Settings!$C$17,NOT(Y38=Settings!$C$16)),1,IF(AND(Z38=Settings!$C$18,Y38=Settings!$C$19),1,0))))</f>
        <v/>
      </c>
      <c r="AC1034" s="169" t="str">
        <f>IF(AC38="","",IF(AC38=Settings!$C$16,1,IF(AND(AC38=Settings!$C$17,NOT(AB38=Settings!$C$16)),1,IF(AND(AC38=Settings!$C$18,AB38=Settings!$C$19),1,0))))</f>
        <v/>
      </c>
      <c r="AD1034" s="170"/>
      <c r="AE1034" s="169" t="str">
        <f>IF(AE38="","",IF(AE38=Settings!$C$16,1,IF(AND(AE38=Settings!$C$17,NOT(AD38=Settings!$C$16)),1,IF(AND(AE38=Settings!$C$18,AD38=Settings!$C$19),1,0))))</f>
        <v/>
      </c>
      <c r="AF1034" s="170"/>
      <c r="AG1034" s="169" t="str">
        <f>IF(AG38="","",IF(AG38=Settings!$C$16,1,IF(AND(AG38=Settings!$C$17,NOT(AF38=Settings!$C$16)),1,IF(AND(AG38=Settings!$C$18,AF38=Settings!$C$19),1,0))))</f>
        <v/>
      </c>
      <c r="AH1034" s="170"/>
      <c r="AI1034" s="169" t="str">
        <f>IF(AI38="","",IF(AI38=Settings!$C$16,1,IF(AND(AI38=Settings!$C$17,NOT(AH38=Settings!$C$16)),1,IF(AND(AI38=Settings!$C$18,AH38=Settings!$C$19),1,0))))</f>
        <v/>
      </c>
      <c r="AK1034" s="169" t="str">
        <f>IF(AK38="","",IF(AK38=Settings!$C$16,1,IF(AND(AK38=Settings!$C$17,NOT(AJ38=Settings!$C$16)),1,IF(AND(AK38=Settings!$C$18,AJ38=Settings!$C$19),1,0))))</f>
        <v/>
      </c>
      <c r="AM1034" s="169" t="str">
        <f>IF(AM38="","",IF(AM38=Settings!$C$16,1,IF(AND(AM38=Settings!$C$17,NOT(AL38=Settings!$C$16)),1,IF(AND(AM38=Settings!$C$18,AL38=Settings!$C$19),1,0))))</f>
        <v/>
      </c>
      <c r="AP1034" s="169" t="str">
        <f>IF(AP38="","",IF(AP38=Settings!$C$16,1,IF(AND(AP38=Settings!$C$17,NOT(AO38=Settings!$C$16)),1,IF(AND(AP38=Settings!$C$18,AO38=Settings!$C$19),1,0))))</f>
        <v/>
      </c>
      <c r="AQ1034" s="170"/>
      <c r="AR1034" s="169" t="str">
        <f>IF(AR38="","",IF(AR38=Settings!$C$16,1,IF(AND(AR38=Settings!$C$17,NOT(AQ38=Settings!$C$16)),1,IF(AND(AR38=Settings!$C$18,AQ38=Settings!$C$19),1,0))))</f>
        <v/>
      </c>
      <c r="AS1034" s="170"/>
      <c r="AT1034" s="169" t="str">
        <f>IF(AT38="","",IF(AT38=Settings!$C$16,1,IF(AND(AT38=Settings!$C$17,NOT(AS38=Settings!$C$16)),1,IF(AND(AT38=Settings!$C$18,AS38=Settings!$C$19),1,0))))</f>
        <v/>
      </c>
      <c r="AU1034" s="170"/>
      <c r="AV1034" s="169" t="str">
        <f>IF(AV38="","",IF(AV38=Settings!$C$16,1,IF(AND(AV38=Settings!$C$17,NOT(AU38=Settings!$C$16)),1,IF(AND(AV38=Settings!$C$18,AU38=Settings!$C$19),1,0))))</f>
        <v/>
      </c>
      <c r="AX1034" s="169" t="str">
        <f>IF(AX38="","",IF(AX38=Settings!$C$16,1,IF(AND(AX38=Settings!$C$17,NOT(AW38=Settings!$C$16)),1,IF(AND(AX38=Settings!$C$18,AW38=Settings!$C$19),1,0))))</f>
        <v/>
      </c>
      <c r="AZ1034" s="169" t="str">
        <f>IF(AZ38="","",IF(AZ38=Settings!$C$16,1,IF(AND(AZ38=Settings!$C$17,NOT(AY38=Settings!$C$16)),1,IF(AND(AZ38=Settings!$C$18,AY38=Settings!$C$19),1,0))))</f>
        <v/>
      </c>
      <c r="BC1034" s="169" t="str">
        <f>IF(BC38="","",IF(BC38=Settings!$C$16,1,IF(AND(BC38=Settings!$C$17,NOT(BB38=Settings!$C$16)),1,IF(AND(BC38=Settings!$C$18,BB38=Settings!$C$19),1,0))))</f>
        <v/>
      </c>
      <c r="BD1034" s="170"/>
      <c r="BE1034" s="169" t="str">
        <f>IF(BE38="","",IF(BE38=Settings!$C$16,1,IF(AND(BE38=Settings!$C$17,NOT(BD38=Settings!$C$16)),1,IF(AND(BE38=Settings!$C$18,BD38=Settings!$C$19),1,0))))</f>
        <v/>
      </c>
      <c r="BF1034" s="170"/>
      <c r="BG1034" s="169" t="str">
        <f>IF(BG38="","",IF(BG38=Settings!$C$16,1,IF(AND(BG38=Settings!$C$17,NOT(BF38=Settings!$C$16)),1,IF(AND(BG38=Settings!$C$18,BF38=Settings!$C$19),1,0))))</f>
        <v/>
      </c>
      <c r="BH1034" s="170"/>
      <c r="BI1034" s="169" t="str">
        <f>IF(BI38="","",IF(BI38=Settings!$C$16,1,IF(AND(BI38=Settings!$C$17,NOT(BH38=Settings!$C$16)),1,IF(AND(BI38=Settings!$C$18,BH38=Settings!$C$19),1,0))))</f>
        <v/>
      </c>
      <c r="BK1034" s="169" t="str">
        <f>IF(BK38="","",IF(BK38=Settings!$C$16,1,IF(AND(BK38=Settings!$C$17,NOT(BJ38=Settings!$C$16)),1,IF(AND(BK38=Settings!$C$18,BJ38=Settings!$C$19),1,0))))</f>
        <v/>
      </c>
      <c r="BM1034" s="169" t="str">
        <f>IF(BM38="","",IF(BM38=Settings!$C$16,1,IF(AND(BM38=Settings!$C$17,NOT(BL38=Settings!$C$16)),1,IF(AND(BM38=Settings!$C$18,BL38=Settings!$C$19),1,0))))</f>
        <v/>
      </c>
      <c r="BP1034" s="169" t="str">
        <f>IF(BP38="","",IF(BP38=Settings!$C$16,1,IF(AND(BP38=Settings!$C$17,NOT(BO38=Settings!$C$16)),1,IF(AND(BP38=Settings!$C$18,BO38=Settings!$C$19),1,0))))</f>
        <v/>
      </c>
      <c r="BQ1034" s="170"/>
      <c r="BR1034" s="169" t="str">
        <f>IF(BR38="","",IF(BR38=Settings!$C$16,1,IF(AND(BR38=Settings!$C$17,NOT(BQ38=Settings!$C$16)),1,IF(AND(BR38=Settings!$C$18,BQ38=Settings!$C$19),1,0))))</f>
        <v/>
      </c>
      <c r="BS1034" s="170"/>
      <c r="BT1034" s="169" t="str">
        <f>IF(BT38="","",IF(BT38=Settings!$C$16,1,IF(AND(BT38=Settings!$C$17,NOT(BS38=Settings!$C$16)),1,IF(AND(BT38=Settings!$C$18,BS38=Settings!$C$19),1,0))))</f>
        <v/>
      </c>
      <c r="BU1034" s="170"/>
      <c r="BV1034" s="169" t="str">
        <f>IF(BV38="","",IF(BV38=Settings!$C$16,1,IF(AND(BV38=Settings!$C$17,NOT(BU38=Settings!$C$16)),1,IF(AND(BV38=Settings!$C$18,BU38=Settings!$C$19),1,0))))</f>
        <v/>
      </c>
      <c r="BX1034" s="169" t="str">
        <f>IF(BX38="","",IF(BX38=Settings!$C$16,1,IF(AND(BX38=Settings!$C$17,NOT(BW38=Settings!$C$16)),1,IF(AND(BX38=Settings!$C$18,BW38=Settings!$C$19),1,0))))</f>
        <v/>
      </c>
      <c r="BZ1034" s="169" t="str">
        <f>IF(BZ38="","",IF(BZ38=Settings!$C$16,1,IF(AND(BZ38=Settings!$C$17,NOT(BY38=Settings!$C$16)),1,IF(AND(BZ38=Settings!$C$18,BY38=Settings!$C$19),1,0))))</f>
        <v/>
      </c>
      <c r="CB1034" s="175" t="str">
        <f t="shared" si="1"/>
        <v/>
      </c>
      <c r="CC1034" s="175" t="str">
        <f t="shared" si="2"/>
        <v/>
      </c>
      <c r="CD1034" s="175" t="str">
        <f t="shared" si="3"/>
        <v/>
      </c>
      <c r="CE1034" s="175" t="str">
        <f t="shared" si="4"/>
        <v/>
      </c>
      <c r="CF1034" s="175" t="str">
        <f t="shared" si="5"/>
        <v/>
      </c>
      <c r="CG1034" s="175" t="str">
        <f t="shared" si="6"/>
        <v/>
      </c>
      <c r="CH1034" s="175" t="str">
        <f t="shared" si="7"/>
        <v/>
      </c>
    </row>
    <row r="1035" spans="1:86" x14ac:dyDescent="0.25">
      <c r="A1035" s="39" t="str">
        <f t="shared" si="0"/>
        <v xml:space="preserve"> </v>
      </c>
      <c r="C1035" s="169" t="str">
        <f>IF(C39="","",IF(C39=Settings!$C$16,1,IF(AND(C39=Settings!$C$17,NOT(B39=Settings!$C$16)),1,IF(AND(C39=Settings!$C$18,B39=Settings!$C$19),1,0))))</f>
        <v/>
      </c>
      <c r="E1035" s="169" t="str">
        <f>IF(E39="","",IF(E39=Settings!$C$16,1,IF(AND(E39=Settings!$C$17,NOT(D39=Settings!$C$16)),1,IF(AND(E39=Settings!$C$18,D39=Settings!$C$19),1,0))))</f>
        <v/>
      </c>
      <c r="G1035" s="169" t="str">
        <f>IF(G39="","",IF(G39=Settings!$C$16,1,IF(AND(G39=Settings!$C$17,NOT(F39=Settings!$C$16)),1,IF(AND(G39=Settings!$C$18,F39=Settings!$C$19),1,0))))</f>
        <v/>
      </c>
      <c r="I1035" s="169" t="str">
        <f>IF(I39="","",IF(I39=Settings!$C$16,1,IF(AND(I39=Settings!$C$17,NOT(H39=Settings!$C$16)),1,IF(AND(I39=Settings!$C$18,H39=Settings!$C$19),1,0))))</f>
        <v/>
      </c>
      <c r="K1035" s="169" t="str">
        <f>IF(K39="","",IF(K39=Settings!$C$16,1,IF(AND(K39=Settings!$C$17,NOT(J39=Settings!$C$16)),1,IF(AND(K39=Settings!$C$18,J39=Settings!$C$19),1,0))))</f>
        <v/>
      </c>
      <c r="M1035" s="169" t="str">
        <f>IF(M39="","",IF(M39=Settings!$C$16,1,IF(AND(M39=Settings!$C$17,NOT(L39=Settings!$C$16)),1,IF(AND(M39=Settings!$C$18,L39=Settings!$C$19),1,0))))</f>
        <v/>
      </c>
      <c r="P1035" s="169" t="str">
        <f>IF(P39="","",IF(P39=Settings!$C$16,1,IF(AND(P39=Settings!$C$17,NOT(O39=Settings!$C$16)),1,IF(AND(P39=Settings!$C$18,O39=Settings!$C$19),1,0))))</f>
        <v/>
      </c>
      <c r="Q1035" s="170"/>
      <c r="R1035" s="169" t="str">
        <f>IF(R39="","",IF(R39=Settings!$C$16,1,IF(AND(R39=Settings!$C$17,NOT(Q39=Settings!$C$16)),1,IF(AND(R39=Settings!$C$18,Q39=Settings!$C$19),1,0))))</f>
        <v/>
      </c>
      <c r="S1035" s="170"/>
      <c r="T1035" s="169" t="str">
        <f>IF(T39="","",IF(T39=Settings!$C$16,1,IF(AND(T39=Settings!$C$17,NOT(S39=Settings!$C$16)),1,IF(AND(T39=Settings!$C$18,S39=Settings!$C$19),1,0))))</f>
        <v/>
      </c>
      <c r="U1035" s="170"/>
      <c r="V1035" s="169" t="str">
        <f>IF(V39="","",IF(V39=Settings!$C$16,1,IF(AND(V39=Settings!$C$17,NOT(U39=Settings!$C$16)),1,IF(AND(V39=Settings!$C$18,U39=Settings!$C$19),1,0))))</f>
        <v/>
      </c>
      <c r="X1035" s="169" t="str">
        <f>IF(X39="","",IF(X39=Settings!$C$16,1,IF(AND(X39=Settings!$C$17,NOT(W39=Settings!$C$16)),1,IF(AND(X39=Settings!$C$18,W39=Settings!$C$19),1,0))))</f>
        <v/>
      </c>
      <c r="Z1035" s="169" t="str">
        <f>IF(Z39="","",IF(Z39=Settings!$C$16,1,IF(AND(Z39=Settings!$C$17,NOT(Y39=Settings!$C$16)),1,IF(AND(Z39=Settings!$C$18,Y39=Settings!$C$19),1,0))))</f>
        <v/>
      </c>
      <c r="AC1035" s="169" t="str">
        <f>IF(AC39="","",IF(AC39=Settings!$C$16,1,IF(AND(AC39=Settings!$C$17,NOT(AB39=Settings!$C$16)),1,IF(AND(AC39=Settings!$C$18,AB39=Settings!$C$19),1,0))))</f>
        <v/>
      </c>
      <c r="AD1035" s="170"/>
      <c r="AE1035" s="169" t="str">
        <f>IF(AE39="","",IF(AE39=Settings!$C$16,1,IF(AND(AE39=Settings!$C$17,NOT(AD39=Settings!$C$16)),1,IF(AND(AE39=Settings!$C$18,AD39=Settings!$C$19),1,0))))</f>
        <v/>
      </c>
      <c r="AF1035" s="170"/>
      <c r="AG1035" s="169" t="str">
        <f>IF(AG39="","",IF(AG39=Settings!$C$16,1,IF(AND(AG39=Settings!$C$17,NOT(AF39=Settings!$C$16)),1,IF(AND(AG39=Settings!$C$18,AF39=Settings!$C$19),1,0))))</f>
        <v/>
      </c>
      <c r="AH1035" s="170"/>
      <c r="AI1035" s="169" t="str">
        <f>IF(AI39="","",IF(AI39=Settings!$C$16,1,IF(AND(AI39=Settings!$C$17,NOT(AH39=Settings!$C$16)),1,IF(AND(AI39=Settings!$C$18,AH39=Settings!$C$19),1,0))))</f>
        <v/>
      </c>
      <c r="AK1035" s="169" t="str">
        <f>IF(AK39="","",IF(AK39=Settings!$C$16,1,IF(AND(AK39=Settings!$C$17,NOT(AJ39=Settings!$C$16)),1,IF(AND(AK39=Settings!$C$18,AJ39=Settings!$C$19),1,0))))</f>
        <v/>
      </c>
      <c r="AM1035" s="169" t="str">
        <f>IF(AM39="","",IF(AM39=Settings!$C$16,1,IF(AND(AM39=Settings!$C$17,NOT(AL39=Settings!$C$16)),1,IF(AND(AM39=Settings!$C$18,AL39=Settings!$C$19),1,0))))</f>
        <v/>
      </c>
      <c r="AP1035" s="169" t="str">
        <f>IF(AP39="","",IF(AP39=Settings!$C$16,1,IF(AND(AP39=Settings!$C$17,NOT(AO39=Settings!$C$16)),1,IF(AND(AP39=Settings!$C$18,AO39=Settings!$C$19),1,0))))</f>
        <v/>
      </c>
      <c r="AQ1035" s="170"/>
      <c r="AR1035" s="169" t="str">
        <f>IF(AR39="","",IF(AR39=Settings!$C$16,1,IF(AND(AR39=Settings!$C$17,NOT(AQ39=Settings!$C$16)),1,IF(AND(AR39=Settings!$C$18,AQ39=Settings!$C$19),1,0))))</f>
        <v/>
      </c>
      <c r="AS1035" s="170"/>
      <c r="AT1035" s="169" t="str">
        <f>IF(AT39="","",IF(AT39=Settings!$C$16,1,IF(AND(AT39=Settings!$C$17,NOT(AS39=Settings!$C$16)),1,IF(AND(AT39=Settings!$C$18,AS39=Settings!$C$19),1,0))))</f>
        <v/>
      </c>
      <c r="AU1035" s="170"/>
      <c r="AV1035" s="169" t="str">
        <f>IF(AV39="","",IF(AV39=Settings!$C$16,1,IF(AND(AV39=Settings!$C$17,NOT(AU39=Settings!$C$16)),1,IF(AND(AV39=Settings!$C$18,AU39=Settings!$C$19),1,0))))</f>
        <v/>
      </c>
      <c r="AX1035" s="169" t="str">
        <f>IF(AX39="","",IF(AX39=Settings!$C$16,1,IF(AND(AX39=Settings!$C$17,NOT(AW39=Settings!$C$16)),1,IF(AND(AX39=Settings!$C$18,AW39=Settings!$C$19),1,0))))</f>
        <v/>
      </c>
      <c r="AZ1035" s="169" t="str">
        <f>IF(AZ39="","",IF(AZ39=Settings!$C$16,1,IF(AND(AZ39=Settings!$C$17,NOT(AY39=Settings!$C$16)),1,IF(AND(AZ39=Settings!$C$18,AY39=Settings!$C$19),1,0))))</f>
        <v/>
      </c>
      <c r="BC1035" s="169" t="str">
        <f>IF(BC39="","",IF(BC39=Settings!$C$16,1,IF(AND(BC39=Settings!$C$17,NOT(BB39=Settings!$C$16)),1,IF(AND(BC39=Settings!$C$18,BB39=Settings!$C$19),1,0))))</f>
        <v/>
      </c>
      <c r="BD1035" s="170"/>
      <c r="BE1035" s="169" t="str">
        <f>IF(BE39="","",IF(BE39=Settings!$C$16,1,IF(AND(BE39=Settings!$C$17,NOT(BD39=Settings!$C$16)),1,IF(AND(BE39=Settings!$C$18,BD39=Settings!$C$19),1,0))))</f>
        <v/>
      </c>
      <c r="BF1035" s="170"/>
      <c r="BG1035" s="169" t="str">
        <f>IF(BG39="","",IF(BG39=Settings!$C$16,1,IF(AND(BG39=Settings!$C$17,NOT(BF39=Settings!$C$16)),1,IF(AND(BG39=Settings!$C$18,BF39=Settings!$C$19),1,0))))</f>
        <v/>
      </c>
      <c r="BH1035" s="170"/>
      <c r="BI1035" s="169" t="str">
        <f>IF(BI39="","",IF(BI39=Settings!$C$16,1,IF(AND(BI39=Settings!$C$17,NOT(BH39=Settings!$C$16)),1,IF(AND(BI39=Settings!$C$18,BH39=Settings!$C$19),1,0))))</f>
        <v/>
      </c>
      <c r="BK1035" s="169" t="str">
        <f>IF(BK39="","",IF(BK39=Settings!$C$16,1,IF(AND(BK39=Settings!$C$17,NOT(BJ39=Settings!$C$16)),1,IF(AND(BK39=Settings!$C$18,BJ39=Settings!$C$19),1,0))))</f>
        <v/>
      </c>
      <c r="BM1035" s="169" t="str">
        <f>IF(BM39="","",IF(BM39=Settings!$C$16,1,IF(AND(BM39=Settings!$C$17,NOT(BL39=Settings!$C$16)),1,IF(AND(BM39=Settings!$C$18,BL39=Settings!$C$19),1,0))))</f>
        <v/>
      </c>
      <c r="BP1035" s="169" t="str">
        <f>IF(BP39="","",IF(BP39=Settings!$C$16,1,IF(AND(BP39=Settings!$C$17,NOT(BO39=Settings!$C$16)),1,IF(AND(BP39=Settings!$C$18,BO39=Settings!$C$19),1,0))))</f>
        <v/>
      </c>
      <c r="BQ1035" s="170"/>
      <c r="BR1035" s="169" t="str">
        <f>IF(BR39="","",IF(BR39=Settings!$C$16,1,IF(AND(BR39=Settings!$C$17,NOT(BQ39=Settings!$C$16)),1,IF(AND(BR39=Settings!$C$18,BQ39=Settings!$C$19),1,0))))</f>
        <v/>
      </c>
      <c r="BS1035" s="170"/>
      <c r="BT1035" s="169" t="str">
        <f>IF(BT39="","",IF(BT39=Settings!$C$16,1,IF(AND(BT39=Settings!$C$17,NOT(BS39=Settings!$C$16)),1,IF(AND(BT39=Settings!$C$18,BS39=Settings!$C$19),1,0))))</f>
        <v/>
      </c>
      <c r="BU1035" s="170"/>
      <c r="BV1035" s="169" t="str">
        <f>IF(BV39="","",IF(BV39=Settings!$C$16,1,IF(AND(BV39=Settings!$C$17,NOT(BU39=Settings!$C$16)),1,IF(AND(BV39=Settings!$C$18,BU39=Settings!$C$19),1,0))))</f>
        <v/>
      </c>
      <c r="BX1035" s="169" t="str">
        <f>IF(BX39="","",IF(BX39=Settings!$C$16,1,IF(AND(BX39=Settings!$C$17,NOT(BW39=Settings!$C$16)),1,IF(AND(BX39=Settings!$C$18,BW39=Settings!$C$19),1,0))))</f>
        <v/>
      </c>
      <c r="BZ1035" s="169" t="str">
        <f>IF(BZ39="","",IF(BZ39=Settings!$C$16,1,IF(AND(BZ39=Settings!$C$17,NOT(BY39=Settings!$C$16)),1,IF(AND(BZ39=Settings!$C$18,BY39=Settings!$C$19),1,0))))</f>
        <v/>
      </c>
      <c r="CB1035" s="175" t="str">
        <f t="shared" si="1"/>
        <v/>
      </c>
      <c r="CC1035" s="175" t="str">
        <f t="shared" si="2"/>
        <v/>
      </c>
      <c r="CD1035" s="175" t="str">
        <f t="shared" si="3"/>
        <v/>
      </c>
      <c r="CE1035" s="175" t="str">
        <f t="shared" si="4"/>
        <v/>
      </c>
      <c r="CF1035" s="175" t="str">
        <f t="shared" si="5"/>
        <v/>
      </c>
      <c r="CG1035" s="175" t="str">
        <f t="shared" si="6"/>
        <v/>
      </c>
      <c r="CH1035" s="175" t="str">
        <f t="shared" si="7"/>
        <v/>
      </c>
    </row>
    <row r="1036" spans="1:86" x14ac:dyDescent="0.25">
      <c r="A1036" s="39" t="str">
        <f t="shared" si="0"/>
        <v xml:space="preserve"> </v>
      </c>
      <c r="C1036" s="169" t="str">
        <f>IF(C40="","",IF(C40=Settings!$C$16,1,IF(AND(C40=Settings!$C$17,NOT(B40=Settings!$C$16)),1,IF(AND(C40=Settings!$C$18,B40=Settings!$C$19),1,0))))</f>
        <v/>
      </c>
      <c r="E1036" s="169" t="str">
        <f>IF(E40="","",IF(E40=Settings!$C$16,1,IF(AND(E40=Settings!$C$17,NOT(D40=Settings!$C$16)),1,IF(AND(E40=Settings!$C$18,D40=Settings!$C$19),1,0))))</f>
        <v/>
      </c>
      <c r="G1036" s="169" t="str">
        <f>IF(G40="","",IF(G40=Settings!$C$16,1,IF(AND(G40=Settings!$C$17,NOT(F40=Settings!$C$16)),1,IF(AND(G40=Settings!$C$18,F40=Settings!$C$19),1,0))))</f>
        <v/>
      </c>
      <c r="I1036" s="169" t="str">
        <f>IF(I40="","",IF(I40=Settings!$C$16,1,IF(AND(I40=Settings!$C$17,NOT(H40=Settings!$C$16)),1,IF(AND(I40=Settings!$C$18,H40=Settings!$C$19),1,0))))</f>
        <v/>
      </c>
      <c r="K1036" s="169" t="str">
        <f>IF(K40="","",IF(K40=Settings!$C$16,1,IF(AND(K40=Settings!$C$17,NOT(J40=Settings!$C$16)),1,IF(AND(K40=Settings!$C$18,J40=Settings!$C$19),1,0))))</f>
        <v/>
      </c>
      <c r="M1036" s="169" t="str">
        <f>IF(M40="","",IF(M40=Settings!$C$16,1,IF(AND(M40=Settings!$C$17,NOT(L40=Settings!$C$16)),1,IF(AND(M40=Settings!$C$18,L40=Settings!$C$19),1,0))))</f>
        <v/>
      </c>
      <c r="P1036" s="169" t="str">
        <f>IF(P40="","",IF(P40=Settings!$C$16,1,IF(AND(P40=Settings!$C$17,NOT(O40=Settings!$C$16)),1,IF(AND(P40=Settings!$C$18,O40=Settings!$C$19),1,0))))</f>
        <v/>
      </c>
      <c r="Q1036" s="170"/>
      <c r="R1036" s="169" t="str">
        <f>IF(R40="","",IF(R40=Settings!$C$16,1,IF(AND(R40=Settings!$C$17,NOT(Q40=Settings!$C$16)),1,IF(AND(R40=Settings!$C$18,Q40=Settings!$C$19),1,0))))</f>
        <v/>
      </c>
      <c r="S1036" s="170"/>
      <c r="T1036" s="169" t="str">
        <f>IF(T40="","",IF(T40=Settings!$C$16,1,IF(AND(T40=Settings!$C$17,NOT(S40=Settings!$C$16)),1,IF(AND(T40=Settings!$C$18,S40=Settings!$C$19),1,0))))</f>
        <v/>
      </c>
      <c r="U1036" s="170"/>
      <c r="V1036" s="169" t="str">
        <f>IF(V40="","",IF(V40=Settings!$C$16,1,IF(AND(V40=Settings!$C$17,NOT(U40=Settings!$C$16)),1,IF(AND(V40=Settings!$C$18,U40=Settings!$C$19),1,0))))</f>
        <v/>
      </c>
      <c r="X1036" s="169" t="str">
        <f>IF(X40="","",IF(X40=Settings!$C$16,1,IF(AND(X40=Settings!$C$17,NOT(W40=Settings!$C$16)),1,IF(AND(X40=Settings!$C$18,W40=Settings!$C$19),1,0))))</f>
        <v/>
      </c>
      <c r="Z1036" s="169" t="str">
        <f>IF(Z40="","",IF(Z40=Settings!$C$16,1,IF(AND(Z40=Settings!$C$17,NOT(Y40=Settings!$C$16)),1,IF(AND(Z40=Settings!$C$18,Y40=Settings!$C$19),1,0))))</f>
        <v/>
      </c>
      <c r="AC1036" s="169" t="str">
        <f>IF(AC40="","",IF(AC40=Settings!$C$16,1,IF(AND(AC40=Settings!$C$17,NOT(AB40=Settings!$C$16)),1,IF(AND(AC40=Settings!$C$18,AB40=Settings!$C$19),1,0))))</f>
        <v/>
      </c>
      <c r="AD1036" s="170"/>
      <c r="AE1036" s="169" t="str">
        <f>IF(AE40="","",IF(AE40=Settings!$C$16,1,IF(AND(AE40=Settings!$C$17,NOT(AD40=Settings!$C$16)),1,IF(AND(AE40=Settings!$C$18,AD40=Settings!$C$19),1,0))))</f>
        <v/>
      </c>
      <c r="AF1036" s="170"/>
      <c r="AG1036" s="169" t="str">
        <f>IF(AG40="","",IF(AG40=Settings!$C$16,1,IF(AND(AG40=Settings!$C$17,NOT(AF40=Settings!$C$16)),1,IF(AND(AG40=Settings!$C$18,AF40=Settings!$C$19),1,0))))</f>
        <v/>
      </c>
      <c r="AH1036" s="170"/>
      <c r="AI1036" s="169" t="str">
        <f>IF(AI40="","",IF(AI40=Settings!$C$16,1,IF(AND(AI40=Settings!$C$17,NOT(AH40=Settings!$C$16)),1,IF(AND(AI40=Settings!$C$18,AH40=Settings!$C$19),1,0))))</f>
        <v/>
      </c>
      <c r="AK1036" s="169" t="str">
        <f>IF(AK40="","",IF(AK40=Settings!$C$16,1,IF(AND(AK40=Settings!$C$17,NOT(AJ40=Settings!$C$16)),1,IF(AND(AK40=Settings!$C$18,AJ40=Settings!$C$19),1,0))))</f>
        <v/>
      </c>
      <c r="AM1036" s="169" t="str">
        <f>IF(AM40="","",IF(AM40=Settings!$C$16,1,IF(AND(AM40=Settings!$C$17,NOT(AL40=Settings!$C$16)),1,IF(AND(AM40=Settings!$C$18,AL40=Settings!$C$19),1,0))))</f>
        <v/>
      </c>
      <c r="AP1036" s="169" t="str">
        <f>IF(AP40="","",IF(AP40=Settings!$C$16,1,IF(AND(AP40=Settings!$C$17,NOT(AO40=Settings!$C$16)),1,IF(AND(AP40=Settings!$C$18,AO40=Settings!$C$19),1,0))))</f>
        <v/>
      </c>
      <c r="AQ1036" s="170"/>
      <c r="AR1036" s="169" t="str">
        <f>IF(AR40="","",IF(AR40=Settings!$C$16,1,IF(AND(AR40=Settings!$C$17,NOT(AQ40=Settings!$C$16)),1,IF(AND(AR40=Settings!$C$18,AQ40=Settings!$C$19),1,0))))</f>
        <v/>
      </c>
      <c r="AS1036" s="170"/>
      <c r="AT1036" s="169" t="str">
        <f>IF(AT40="","",IF(AT40=Settings!$C$16,1,IF(AND(AT40=Settings!$C$17,NOT(AS40=Settings!$C$16)),1,IF(AND(AT40=Settings!$C$18,AS40=Settings!$C$19),1,0))))</f>
        <v/>
      </c>
      <c r="AU1036" s="170"/>
      <c r="AV1036" s="169" t="str">
        <f>IF(AV40="","",IF(AV40=Settings!$C$16,1,IF(AND(AV40=Settings!$C$17,NOT(AU40=Settings!$C$16)),1,IF(AND(AV40=Settings!$C$18,AU40=Settings!$C$19),1,0))))</f>
        <v/>
      </c>
      <c r="AX1036" s="169" t="str">
        <f>IF(AX40="","",IF(AX40=Settings!$C$16,1,IF(AND(AX40=Settings!$C$17,NOT(AW40=Settings!$C$16)),1,IF(AND(AX40=Settings!$C$18,AW40=Settings!$C$19),1,0))))</f>
        <v/>
      </c>
      <c r="AZ1036" s="169" t="str">
        <f>IF(AZ40="","",IF(AZ40=Settings!$C$16,1,IF(AND(AZ40=Settings!$C$17,NOT(AY40=Settings!$C$16)),1,IF(AND(AZ40=Settings!$C$18,AY40=Settings!$C$19),1,0))))</f>
        <v/>
      </c>
      <c r="BC1036" s="169" t="str">
        <f>IF(BC40="","",IF(BC40=Settings!$C$16,1,IF(AND(BC40=Settings!$C$17,NOT(BB40=Settings!$C$16)),1,IF(AND(BC40=Settings!$C$18,BB40=Settings!$C$19),1,0))))</f>
        <v/>
      </c>
      <c r="BD1036" s="170"/>
      <c r="BE1036" s="169" t="str">
        <f>IF(BE40="","",IF(BE40=Settings!$C$16,1,IF(AND(BE40=Settings!$C$17,NOT(BD40=Settings!$C$16)),1,IF(AND(BE40=Settings!$C$18,BD40=Settings!$C$19),1,0))))</f>
        <v/>
      </c>
      <c r="BF1036" s="170"/>
      <c r="BG1036" s="169" t="str">
        <f>IF(BG40="","",IF(BG40=Settings!$C$16,1,IF(AND(BG40=Settings!$C$17,NOT(BF40=Settings!$C$16)),1,IF(AND(BG40=Settings!$C$18,BF40=Settings!$C$19),1,0))))</f>
        <v/>
      </c>
      <c r="BH1036" s="170"/>
      <c r="BI1036" s="169" t="str">
        <f>IF(BI40="","",IF(BI40=Settings!$C$16,1,IF(AND(BI40=Settings!$C$17,NOT(BH40=Settings!$C$16)),1,IF(AND(BI40=Settings!$C$18,BH40=Settings!$C$19),1,0))))</f>
        <v/>
      </c>
      <c r="BK1036" s="169" t="str">
        <f>IF(BK40="","",IF(BK40=Settings!$C$16,1,IF(AND(BK40=Settings!$C$17,NOT(BJ40=Settings!$C$16)),1,IF(AND(BK40=Settings!$C$18,BJ40=Settings!$C$19),1,0))))</f>
        <v/>
      </c>
      <c r="BM1036" s="169" t="str">
        <f>IF(BM40="","",IF(BM40=Settings!$C$16,1,IF(AND(BM40=Settings!$C$17,NOT(BL40=Settings!$C$16)),1,IF(AND(BM40=Settings!$C$18,BL40=Settings!$C$19),1,0))))</f>
        <v/>
      </c>
      <c r="BP1036" s="169" t="str">
        <f>IF(BP40="","",IF(BP40=Settings!$C$16,1,IF(AND(BP40=Settings!$C$17,NOT(BO40=Settings!$C$16)),1,IF(AND(BP40=Settings!$C$18,BO40=Settings!$C$19),1,0))))</f>
        <v/>
      </c>
      <c r="BQ1036" s="170"/>
      <c r="BR1036" s="169" t="str">
        <f>IF(BR40="","",IF(BR40=Settings!$C$16,1,IF(AND(BR40=Settings!$C$17,NOT(BQ40=Settings!$C$16)),1,IF(AND(BR40=Settings!$C$18,BQ40=Settings!$C$19),1,0))))</f>
        <v/>
      </c>
      <c r="BS1036" s="170"/>
      <c r="BT1036" s="169" t="str">
        <f>IF(BT40="","",IF(BT40=Settings!$C$16,1,IF(AND(BT40=Settings!$C$17,NOT(BS40=Settings!$C$16)),1,IF(AND(BT40=Settings!$C$18,BS40=Settings!$C$19),1,0))))</f>
        <v/>
      </c>
      <c r="BU1036" s="170"/>
      <c r="BV1036" s="169" t="str">
        <f>IF(BV40="","",IF(BV40=Settings!$C$16,1,IF(AND(BV40=Settings!$C$17,NOT(BU40=Settings!$C$16)),1,IF(AND(BV40=Settings!$C$18,BU40=Settings!$C$19),1,0))))</f>
        <v/>
      </c>
      <c r="BX1036" s="169" t="str">
        <f>IF(BX40="","",IF(BX40=Settings!$C$16,1,IF(AND(BX40=Settings!$C$17,NOT(BW40=Settings!$C$16)),1,IF(AND(BX40=Settings!$C$18,BW40=Settings!$C$19),1,0))))</f>
        <v/>
      </c>
      <c r="BZ1036" s="169" t="str">
        <f>IF(BZ40="","",IF(BZ40=Settings!$C$16,1,IF(AND(BZ40=Settings!$C$17,NOT(BY40=Settings!$C$16)),1,IF(AND(BZ40=Settings!$C$18,BY40=Settings!$C$19),1,0))))</f>
        <v/>
      </c>
      <c r="CB1036" s="175" t="str">
        <f t="shared" si="1"/>
        <v/>
      </c>
      <c r="CC1036" s="175" t="str">
        <f t="shared" si="2"/>
        <v/>
      </c>
      <c r="CD1036" s="175" t="str">
        <f t="shared" si="3"/>
        <v/>
      </c>
      <c r="CE1036" s="175" t="str">
        <f t="shared" si="4"/>
        <v/>
      </c>
      <c r="CF1036" s="175" t="str">
        <f t="shared" si="5"/>
        <v/>
      </c>
      <c r="CG1036" s="175" t="str">
        <f t="shared" si="6"/>
        <v/>
      </c>
      <c r="CH1036" s="175" t="str">
        <f t="shared" si="7"/>
        <v/>
      </c>
    </row>
    <row r="1037" spans="1:86" x14ac:dyDescent="0.25">
      <c r="A1037" s="39" t="str">
        <f t="shared" si="0"/>
        <v xml:space="preserve"> </v>
      </c>
      <c r="C1037" s="169" t="str">
        <f>IF(C41="","",IF(C41=Settings!$C$16,1,IF(AND(C41=Settings!$C$17,NOT(B41=Settings!$C$16)),1,IF(AND(C41=Settings!$C$18,B41=Settings!$C$19),1,0))))</f>
        <v/>
      </c>
      <c r="E1037" s="169" t="str">
        <f>IF(E41="","",IF(E41=Settings!$C$16,1,IF(AND(E41=Settings!$C$17,NOT(D41=Settings!$C$16)),1,IF(AND(E41=Settings!$C$18,D41=Settings!$C$19),1,0))))</f>
        <v/>
      </c>
      <c r="G1037" s="169" t="str">
        <f>IF(G41="","",IF(G41=Settings!$C$16,1,IF(AND(G41=Settings!$C$17,NOT(F41=Settings!$C$16)),1,IF(AND(G41=Settings!$C$18,F41=Settings!$C$19),1,0))))</f>
        <v/>
      </c>
      <c r="I1037" s="169" t="str">
        <f>IF(I41="","",IF(I41=Settings!$C$16,1,IF(AND(I41=Settings!$C$17,NOT(H41=Settings!$C$16)),1,IF(AND(I41=Settings!$C$18,H41=Settings!$C$19),1,0))))</f>
        <v/>
      </c>
      <c r="K1037" s="169" t="str">
        <f>IF(K41="","",IF(K41=Settings!$C$16,1,IF(AND(K41=Settings!$C$17,NOT(J41=Settings!$C$16)),1,IF(AND(K41=Settings!$C$18,J41=Settings!$C$19),1,0))))</f>
        <v/>
      </c>
      <c r="M1037" s="169" t="str">
        <f>IF(M41="","",IF(M41=Settings!$C$16,1,IF(AND(M41=Settings!$C$17,NOT(L41=Settings!$C$16)),1,IF(AND(M41=Settings!$C$18,L41=Settings!$C$19),1,0))))</f>
        <v/>
      </c>
      <c r="P1037" s="169" t="str">
        <f>IF(P41="","",IF(P41=Settings!$C$16,1,IF(AND(P41=Settings!$C$17,NOT(O41=Settings!$C$16)),1,IF(AND(P41=Settings!$C$18,O41=Settings!$C$19),1,0))))</f>
        <v/>
      </c>
      <c r="Q1037" s="170"/>
      <c r="R1037" s="169" t="str">
        <f>IF(R41="","",IF(R41=Settings!$C$16,1,IF(AND(R41=Settings!$C$17,NOT(Q41=Settings!$C$16)),1,IF(AND(R41=Settings!$C$18,Q41=Settings!$C$19),1,0))))</f>
        <v/>
      </c>
      <c r="S1037" s="170"/>
      <c r="T1037" s="169" t="str">
        <f>IF(T41="","",IF(T41=Settings!$C$16,1,IF(AND(T41=Settings!$C$17,NOT(S41=Settings!$C$16)),1,IF(AND(T41=Settings!$C$18,S41=Settings!$C$19),1,0))))</f>
        <v/>
      </c>
      <c r="U1037" s="170"/>
      <c r="V1037" s="169" t="str">
        <f>IF(V41="","",IF(V41=Settings!$C$16,1,IF(AND(V41=Settings!$C$17,NOT(U41=Settings!$C$16)),1,IF(AND(V41=Settings!$C$18,U41=Settings!$C$19),1,0))))</f>
        <v/>
      </c>
      <c r="X1037" s="169" t="str">
        <f>IF(X41="","",IF(X41=Settings!$C$16,1,IF(AND(X41=Settings!$C$17,NOT(W41=Settings!$C$16)),1,IF(AND(X41=Settings!$C$18,W41=Settings!$C$19),1,0))))</f>
        <v/>
      </c>
      <c r="Z1037" s="169" t="str">
        <f>IF(Z41="","",IF(Z41=Settings!$C$16,1,IF(AND(Z41=Settings!$C$17,NOT(Y41=Settings!$C$16)),1,IF(AND(Z41=Settings!$C$18,Y41=Settings!$C$19),1,0))))</f>
        <v/>
      </c>
      <c r="AC1037" s="169" t="str">
        <f>IF(AC41="","",IF(AC41=Settings!$C$16,1,IF(AND(AC41=Settings!$C$17,NOT(AB41=Settings!$C$16)),1,IF(AND(AC41=Settings!$C$18,AB41=Settings!$C$19),1,0))))</f>
        <v/>
      </c>
      <c r="AD1037" s="170"/>
      <c r="AE1037" s="169" t="str">
        <f>IF(AE41="","",IF(AE41=Settings!$C$16,1,IF(AND(AE41=Settings!$C$17,NOT(AD41=Settings!$C$16)),1,IF(AND(AE41=Settings!$C$18,AD41=Settings!$C$19),1,0))))</f>
        <v/>
      </c>
      <c r="AF1037" s="170"/>
      <c r="AG1037" s="169" t="str">
        <f>IF(AG41="","",IF(AG41=Settings!$C$16,1,IF(AND(AG41=Settings!$C$17,NOT(AF41=Settings!$C$16)),1,IF(AND(AG41=Settings!$C$18,AF41=Settings!$C$19),1,0))))</f>
        <v/>
      </c>
      <c r="AH1037" s="170"/>
      <c r="AI1037" s="169" t="str">
        <f>IF(AI41="","",IF(AI41=Settings!$C$16,1,IF(AND(AI41=Settings!$C$17,NOT(AH41=Settings!$C$16)),1,IF(AND(AI41=Settings!$C$18,AH41=Settings!$C$19),1,0))))</f>
        <v/>
      </c>
      <c r="AK1037" s="169" t="str">
        <f>IF(AK41="","",IF(AK41=Settings!$C$16,1,IF(AND(AK41=Settings!$C$17,NOT(AJ41=Settings!$C$16)),1,IF(AND(AK41=Settings!$C$18,AJ41=Settings!$C$19),1,0))))</f>
        <v/>
      </c>
      <c r="AM1037" s="169" t="str">
        <f>IF(AM41="","",IF(AM41=Settings!$C$16,1,IF(AND(AM41=Settings!$C$17,NOT(AL41=Settings!$C$16)),1,IF(AND(AM41=Settings!$C$18,AL41=Settings!$C$19),1,0))))</f>
        <v/>
      </c>
      <c r="AP1037" s="169" t="str">
        <f>IF(AP41="","",IF(AP41=Settings!$C$16,1,IF(AND(AP41=Settings!$C$17,NOT(AO41=Settings!$C$16)),1,IF(AND(AP41=Settings!$C$18,AO41=Settings!$C$19),1,0))))</f>
        <v/>
      </c>
      <c r="AQ1037" s="170"/>
      <c r="AR1037" s="169" t="str">
        <f>IF(AR41="","",IF(AR41=Settings!$C$16,1,IF(AND(AR41=Settings!$C$17,NOT(AQ41=Settings!$C$16)),1,IF(AND(AR41=Settings!$C$18,AQ41=Settings!$C$19),1,0))))</f>
        <v/>
      </c>
      <c r="AS1037" s="170"/>
      <c r="AT1037" s="169" t="str">
        <f>IF(AT41="","",IF(AT41=Settings!$C$16,1,IF(AND(AT41=Settings!$C$17,NOT(AS41=Settings!$C$16)),1,IF(AND(AT41=Settings!$C$18,AS41=Settings!$C$19),1,0))))</f>
        <v/>
      </c>
      <c r="AU1037" s="170"/>
      <c r="AV1037" s="169" t="str">
        <f>IF(AV41="","",IF(AV41=Settings!$C$16,1,IF(AND(AV41=Settings!$C$17,NOT(AU41=Settings!$C$16)),1,IF(AND(AV41=Settings!$C$18,AU41=Settings!$C$19),1,0))))</f>
        <v/>
      </c>
      <c r="AX1037" s="169" t="str">
        <f>IF(AX41="","",IF(AX41=Settings!$C$16,1,IF(AND(AX41=Settings!$C$17,NOT(AW41=Settings!$C$16)),1,IF(AND(AX41=Settings!$C$18,AW41=Settings!$C$19),1,0))))</f>
        <v/>
      </c>
      <c r="AZ1037" s="169" t="str">
        <f>IF(AZ41="","",IF(AZ41=Settings!$C$16,1,IF(AND(AZ41=Settings!$C$17,NOT(AY41=Settings!$C$16)),1,IF(AND(AZ41=Settings!$C$18,AY41=Settings!$C$19),1,0))))</f>
        <v/>
      </c>
      <c r="BC1037" s="169" t="str">
        <f>IF(BC41="","",IF(BC41=Settings!$C$16,1,IF(AND(BC41=Settings!$C$17,NOT(BB41=Settings!$C$16)),1,IF(AND(BC41=Settings!$C$18,BB41=Settings!$C$19),1,0))))</f>
        <v/>
      </c>
      <c r="BD1037" s="170"/>
      <c r="BE1037" s="169" t="str">
        <f>IF(BE41="","",IF(BE41=Settings!$C$16,1,IF(AND(BE41=Settings!$C$17,NOT(BD41=Settings!$C$16)),1,IF(AND(BE41=Settings!$C$18,BD41=Settings!$C$19),1,0))))</f>
        <v/>
      </c>
      <c r="BF1037" s="170"/>
      <c r="BG1037" s="169" t="str">
        <f>IF(BG41="","",IF(BG41=Settings!$C$16,1,IF(AND(BG41=Settings!$C$17,NOT(BF41=Settings!$C$16)),1,IF(AND(BG41=Settings!$C$18,BF41=Settings!$C$19),1,0))))</f>
        <v/>
      </c>
      <c r="BH1037" s="170"/>
      <c r="BI1037" s="169" t="str">
        <f>IF(BI41="","",IF(BI41=Settings!$C$16,1,IF(AND(BI41=Settings!$C$17,NOT(BH41=Settings!$C$16)),1,IF(AND(BI41=Settings!$C$18,BH41=Settings!$C$19),1,0))))</f>
        <v/>
      </c>
      <c r="BK1037" s="169" t="str">
        <f>IF(BK41="","",IF(BK41=Settings!$C$16,1,IF(AND(BK41=Settings!$C$17,NOT(BJ41=Settings!$C$16)),1,IF(AND(BK41=Settings!$C$18,BJ41=Settings!$C$19),1,0))))</f>
        <v/>
      </c>
      <c r="BM1037" s="169" t="str">
        <f>IF(BM41="","",IF(BM41=Settings!$C$16,1,IF(AND(BM41=Settings!$C$17,NOT(BL41=Settings!$C$16)),1,IF(AND(BM41=Settings!$C$18,BL41=Settings!$C$19),1,0))))</f>
        <v/>
      </c>
      <c r="BP1037" s="169" t="str">
        <f>IF(BP41="","",IF(BP41=Settings!$C$16,1,IF(AND(BP41=Settings!$C$17,NOT(BO41=Settings!$C$16)),1,IF(AND(BP41=Settings!$C$18,BO41=Settings!$C$19),1,0))))</f>
        <v/>
      </c>
      <c r="BQ1037" s="170"/>
      <c r="BR1037" s="169" t="str">
        <f>IF(BR41="","",IF(BR41=Settings!$C$16,1,IF(AND(BR41=Settings!$C$17,NOT(BQ41=Settings!$C$16)),1,IF(AND(BR41=Settings!$C$18,BQ41=Settings!$C$19),1,0))))</f>
        <v/>
      </c>
      <c r="BS1037" s="170"/>
      <c r="BT1037" s="169" t="str">
        <f>IF(BT41="","",IF(BT41=Settings!$C$16,1,IF(AND(BT41=Settings!$C$17,NOT(BS41=Settings!$C$16)),1,IF(AND(BT41=Settings!$C$18,BS41=Settings!$C$19),1,0))))</f>
        <v/>
      </c>
      <c r="BU1037" s="170"/>
      <c r="BV1037" s="169" t="str">
        <f>IF(BV41="","",IF(BV41=Settings!$C$16,1,IF(AND(BV41=Settings!$C$17,NOT(BU41=Settings!$C$16)),1,IF(AND(BV41=Settings!$C$18,BU41=Settings!$C$19),1,0))))</f>
        <v/>
      </c>
      <c r="BX1037" s="169" t="str">
        <f>IF(BX41="","",IF(BX41=Settings!$C$16,1,IF(AND(BX41=Settings!$C$17,NOT(BW41=Settings!$C$16)),1,IF(AND(BX41=Settings!$C$18,BW41=Settings!$C$19),1,0))))</f>
        <v/>
      </c>
      <c r="BZ1037" s="169" t="str">
        <f>IF(BZ41="","",IF(BZ41=Settings!$C$16,1,IF(AND(BZ41=Settings!$C$17,NOT(BY41=Settings!$C$16)),1,IF(AND(BZ41=Settings!$C$18,BY41=Settings!$C$19),1,0))))</f>
        <v/>
      </c>
      <c r="CB1037" s="175" t="str">
        <f t="shared" si="1"/>
        <v/>
      </c>
      <c r="CC1037" s="175" t="str">
        <f t="shared" si="2"/>
        <v/>
      </c>
      <c r="CD1037" s="175" t="str">
        <f t="shared" si="3"/>
        <v/>
      </c>
      <c r="CE1037" s="175" t="str">
        <f t="shared" si="4"/>
        <v/>
      </c>
      <c r="CF1037" s="175" t="str">
        <f t="shared" si="5"/>
        <v/>
      </c>
      <c r="CG1037" s="175" t="str">
        <f t="shared" si="6"/>
        <v/>
      </c>
      <c r="CH1037" s="175" t="str">
        <f t="shared" si="7"/>
        <v/>
      </c>
    </row>
    <row r="1038" spans="1:86" x14ac:dyDescent="0.25">
      <c r="A1038" s="39" t="str">
        <f t="shared" si="0"/>
        <v xml:space="preserve"> </v>
      </c>
      <c r="C1038" s="169" t="str">
        <f>IF(C42="","",IF(C42=Settings!$C$16,1,IF(AND(C42=Settings!$C$17,NOT(B42=Settings!$C$16)),1,IF(AND(C42=Settings!$C$18,B42=Settings!$C$19),1,0))))</f>
        <v/>
      </c>
      <c r="E1038" s="169" t="str">
        <f>IF(E42="","",IF(E42=Settings!$C$16,1,IF(AND(E42=Settings!$C$17,NOT(D42=Settings!$C$16)),1,IF(AND(E42=Settings!$C$18,D42=Settings!$C$19),1,0))))</f>
        <v/>
      </c>
      <c r="G1038" s="169" t="str">
        <f>IF(G42="","",IF(G42=Settings!$C$16,1,IF(AND(G42=Settings!$C$17,NOT(F42=Settings!$C$16)),1,IF(AND(G42=Settings!$C$18,F42=Settings!$C$19),1,0))))</f>
        <v/>
      </c>
      <c r="I1038" s="169" t="str">
        <f>IF(I42="","",IF(I42=Settings!$C$16,1,IF(AND(I42=Settings!$C$17,NOT(H42=Settings!$C$16)),1,IF(AND(I42=Settings!$C$18,H42=Settings!$C$19),1,0))))</f>
        <v/>
      </c>
      <c r="K1038" s="169" t="str">
        <f>IF(K42="","",IF(K42=Settings!$C$16,1,IF(AND(K42=Settings!$C$17,NOT(J42=Settings!$C$16)),1,IF(AND(K42=Settings!$C$18,J42=Settings!$C$19),1,0))))</f>
        <v/>
      </c>
      <c r="M1038" s="169" t="str">
        <f>IF(M42="","",IF(M42=Settings!$C$16,1,IF(AND(M42=Settings!$C$17,NOT(L42=Settings!$C$16)),1,IF(AND(M42=Settings!$C$18,L42=Settings!$C$19),1,0))))</f>
        <v/>
      </c>
      <c r="P1038" s="169" t="str">
        <f>IF(P42="","",IF(P42=Settings!$C$16,1,IF(AND(P42=Settings!$C$17,NOT(O42=Settings!$C$16)),1,IF(AND(P42=Settings!$C$18,O42=Settings!$C$19),1,0))))</f>
        <v/>
      </c>
      <c r="Q1038" s="170"/>
      <c r="R1038" s="169" t="str">
        <f>IF(R42="","",IF(R42=Settings!$C$16,1,IF(AND(R42=Settings!$C$17,NOT(Q42=Settings!$C$16)),1,IF(AND(R42=Settings!$C$18,Q42=Settings!$C$19),1,0))))</f>
        <v/>
      </c>
      <c r="S1038" s="170"/>
      <c r="T1038" s="169" t="str">
        <f>IF(T42="","",IF(T42=Settings!$C$16,1,IF(AND(T42=Settings!$C$17,NOT(S42=Settings!$C$16)),1,IF(AND(T42=Settings!$C$18,S42=Settings!$C$19),1,0))))</f>
        <v/>
      </c>
      <c r="U1038" s="170"/>
      <c r="V1038" s="169" t="str">
        <f>IF(V42="","",IF(V42=Settings!$C$16,1,IF(AND(V42=Settings!$C$17,NOT(U42=Settings!$C$16)),1,IF(AND(V42=Settings!$C$18,U42=Settings!$C$19),1,0))))</f>
        <v/>
      </c>
      <c r="X1038" s="169" t="str">
        <f>IF(X42="","",IF(X42=Settings!$C$16,1,IF(AND(X42=Settings!$C$17,NOT(W42=Settings!$C$16)),1,IF(AND(X42=Settings!$C$18,W42=Settings!$C$19),1,0))))</f>
        <v/>
      </c>
      <c r="Z1038" s="169" t="str">
        <f>IF(Z42="","",IF(Z42=Settings!$C$16,1,IF(AND(Z42=Settings!$C$17,NOT(Y42=Settings!$C$16)),1,IF(AND(Z42=Settings!$C$18,Y42=Settings!$C$19),1,0))))</f>
        <v/>
      </c>
      <c r="AC1038" s="169" t="str">
        <f>IF(AC42="","",IF(AC42=Settings!$C$16,1,IF(AND(AC42=Settings!$C$17,NOT(AB42=Settings!$C$16)),1,IF(AND(AC42=Settings!$C$18,AB42=Settings!$C$19),1,0))))</f>
        <v/>
      </c>
      <c r="AD1038" s="170"/>
      <c r="AE1038" s="169" t="str">
        <f>IF(AE42="","",IF(AE42=Settings!$C$16,1,IF(AND(AE42=Settings!$C$17,NOT(AD42=Settings!$C$16)),1,IF(AND(AE42=Settings!$C$18,AD42=Settings!$C$19),1,0))))</f>
        <v/>
      </c>
      <c r="AF1038" s="170"/>
      <c r="AG1038" s="169" t="str">
        <f>IF(AG42="","",IF(AG42=Settings!$C$16,1,IF(AND(AG42=Settings!$C$17,NOT(AF42=Settings!$C$16)),1,IF(AND(AG42=Settings!$C$18,AF42=Settings!$C$19),1,0))))</f>
        <v/>
      </c>
      <c r="AH1038" s="170"/>
      <c r="AI1038" s="169" t="str">
        <f>IF(AI42="","",IF(AI42=Settings!$C$16,1,IF(AND(AI42=Settings!$C$17,NOT(AH42=Settings!$C$16)),1,IF(AND(AI42=Settings!$C$18,AH42=Settings!$C$19),1,0))))</f>
        <v/>
      </c>
      <c r="AK1038" s="169" t="str">
        <f>IF(AK42="","",IF(AK42=Settings!$C$16,1,IF(AND(AK42=Settings!$C$17,NOT(AJ42=Settings!$C$16)),1,IF(AND(AK42=Settings!$C$18,AJ42=Settings!$C$19),1,0))))</f>
        <v/>
      </c>
      <c r="AM1038" s="169" t="str">
        <f>IF(AM42="","",IF(AM42=Settings!$C$16,1,IF(AND(AM42=Settings!$C$17,NOT(AL42=Settings!$C$16)),1,IF(AND(AM42=Settings!$C$18,AL42=Settings!$C$19),1,0))))</f>
        <v/>
      </c>
      <c r="AP1038" s="169" t="str">
        <f>IF(AP42="","",IF(AP42=Settings!$C$16,1,IF(AND(AP42=Settings!$C$17,NOT(AO42=Settings!$C$16)),1,IF(AND(AP42=Settings!$C$18,AO42=Settings!$C$19),1,0))))</f>
        <v/>
      </c>
      <c r="AQ1038" s="170"/>
      <c r="AR1038" s="169" t="str">
        <f>IF(AR42="","",IF(AR42=Settings!$C$16,1,IF(AND(AR42=Settings!$C$17,NOT(AQ42=Settings!$C$16)),1,IF(AND(AR42=Settings!$C$18,AQ42=Settings!$C$19),1,0))))</f>
        <v/>
      </c>
      <c r="AS1038" s="170"/>
      <c r="AT1038" s="169" t="str">
        <f>IF(AT42="","",IF(AT42=Settings!$C$16,1,IF(AND(AT42=Settings!$C$17,NOT(AS42=Settings!$C$16)),1,IF(AND(AT42=Settings!$C$18,AS42=Settings!$C$19),1,0))))</f>
        <v/>
      </c>
      <c r="AU1038" s="170"/>
      <c r="AV1038" s="169" t="str">
        <f>IF(AV42="","",IF(AV42=Settings!$C$16,1,IF(AND(AV42=Settings!$C$17,NOT(AU42=Settings!$C$16)),1,IF(AND(AV42=Settings!$C$18,AU42=Settings!$C$19),1,0))))</f>
        <v/>
      </c>
      <c r="AX1038" s="169" t="str">
        <f>IF(AX42="","",IF(AX42=Settings!$C$16,1,IF(AND(AX42=Settings!$C$17,NOT(AW42=Settings!$C$16)),1,IF(AND(AX42=Settings!$C$18,AW42=Settings!$C$19),1,0))))</f>
        <v/>
      </c>
      <c r="AZ1038" s="169" t="str">
        <f>IF(AZ42="","",IF(AZ42=Settings!$C$16,1,IF(AND(AZ42=Settings!$C$17,NOT(AY42=Settings!$C$16)),1,IF(AND(AZ42=Settings!$C$18,AY42=Settings!$C$19),1,0))))</f>
        <v/>
      </c>
      <c r="BC1038" s="169" t="str">
        <f>IF(BC42="","",IF(BC42=Settings!$C$16,1,IF(AND(BC42=Settings!$C$17,NOT(BB42=Settings!$C$16)),1,IF(AND(BC42=Settings!$C$18,BB42=Settings!$C$19),1,0))))</f>
        <v/>
      </c>
      <c r="BD1038" s="170"/>
      <c r="BE1038" s="169" t="str">
        <f>IF(BE42="","",IF(BE42=Settings!$C$16,1,IF(AND(BE42=Settings!$C$17,NOT(BD42=Settings!$C$16)),1,IF(AND(BE42=Settings!$C$18,BD42=Settings!$C$19),1,0))))</f>
        <v/>
      </c>
      <c r="BF1038" s="170"/>
      <c r="BG1038" s="169" t="str">
        <f>IF(BG42="","",IF(BG42=Settings!$C$16,1,IF(AND(BG42=Settings!$C$17,NOT(BF42=Settings!$C$16)),1,IF(AND(BG42=Settings!$C$18,BF42=Settings!$C$19),1,0))))</f>
        <v/>
      </c>
      <c r="BH1038" s="170"/>
      <c r="BI1038" s="169" t="str">
        <f>IF(BI42="","",IF(BI42=Settings!$C$16,1,IF(AND(BI42=Settings!$C$17,NOT(BH42=Settings!$C$16)),1,IF(AND(BI42=Settings!$C$18,BH42=Settings!$C$19),1,0))))</f>
        <v/>
      </c>
      <c r="BK1038" s="169" t="str">
        <f>IF(BK42="","",IF(BK42=Settings!$C$16,1,IF(AND(BK42=Settings!$C$17,NOT(BJ42=Settings!$C$16)),1,IF(AND(BK42=Settings!$C$18,BJ42=Settings!$C$19),1,0))))</f>
        <v/>
      </c>
      <c r="BM1038" s="169" t="str">
        <f>IF(BM42="","",IF(BM42=Settings!$C$16,1,IF(AND(BM42=Settings!$C$17,NOT(BL42=Settings!$C$16)),1,IF(AND(BM42=Settings!$C$18,BL42=Settings!$C$19),1,0))))</f>
        <v/>
      </c>
      <c r="BP1038" s="169" t="str">
        <f>IF(BP42="","",IF(BP42=Settings!$C$16,1,IF(AND(BP42=Settings!$C$17,NOT(BO42=Settings!$C$16)),1,IF(AND(BP42=Settings!$C$18,BO42=Settings!$C$19),1,0))))</f>
        <v/>
      </c>
      <c r="BQ1038" s="170"/>
      <c r="BR1038" s="169" t="str">
        <f>IF(BR42="","",IF(BR42=Settings!$C$16,1,IF(AND(BR42=Settings!$C$17,NOT(BQ42=Settings!$C$16)),1,IF(AND(BR42=Settings!$C$18,BQ42=Settings!$C$19),1,0))))</f>
        <v/>
      </c>
      <c r="BS1038" s="170"/>
      <c r="BT1038" s="169" t="str">
        <f>IF(BT42="","",IF(BT42=Settings!$C$16,1,IF(AND(BT42=Settings!$C$17,NOT(BS42=Settings!$C$16)),1,IF(AND(BT42=Settings!$C$18,BS42=Settings!$C$19),1,0))))</f>
        <v/>
      </c>
      <c r="BU1038" s="170"/>
      <c r="BV1038" s="169" t="str">
        <f>IF(BV42="","",IF(BV42=Settings!$C$16,1,IF(AND(BV42=Settings!$C$17,NOT(BU42=Settings!$C$16)),1,IF(AND(BV42=Settings!$C$18,BU42=Settings!$C$19),1,0))))</f>
        <v/>
      </c>
      <c r="BX1038" s="169" t="str">
        <f>IF(BX42="","",IF(BX42=Settings!$C$16,1,IF(AND(BX42=Settings!$C$17,NOT(BW42=Settings!$C$16)),1,IF(AND(BX42=Settings!$C$18,BW42=Settings!$C$19),1,0))))</f>
        <v/>
      </c>
      <c r="BZ1038" s="169" t="str">
        <f>IF(BZ42="","",IF(BZ42=Settings!$C$16,1,IF(AND(BZ42=Settings!$C$17,NOT(BY42=Settings!$C$16)),1,IF(AND(BZ42=Settings!$C$18,BY42=Settings!$C$19),1,0))))</f>
        <v/>
      </c>
      <c r="CB1038" s="175" t="str">
        <f t="shared" si="1"/>
        <v/>
      </c>
      <c r="CC1038" s="175" t="str">
        <f t="shared" si="2"/>
        <v/>
      </c>
      <c r="CD1038" s="175" t="str">
        <f t="shared" si="3"/>
        <v/>
      </c>
      <c r="CE1038" s="175" t="str">
        <f t="shared" si="4"/>
        <v/>
      </c>
      <c r="CF1038" s="175" t="str">
        <f t="shared" si="5"/>
        <v/>
      </c>
      <c r="CG1038" s="175" t="str">
        <f t="shared" si="6"/>
        <v/>
      </c>
      <c r="CH1038" s="175" t="str">
        <f t="shared" si="7"/>
        <v/>
      </c>
    </row>
    <row r="1039" spans="1:86" x14ac:dyDescent="0.25">
      <c r="A1039" s="39" t="str">
        <f t="shared" si="0"/>
        <v xml:space="preserve"> </v>
      </c>
      <c r="C1039" s="169" t="str">
        <f>IF(C43="","",IF(C43=Settings!$C$16,1,IF(AND(C43=Settings!$C$17,NOT(B43=Settings!$C$16)),1,IF(AND(C43=Settings!$C$18,B43=Settings!$C$19),1,0))))</f>
        <v/>
      </c>
      <c r="E1039" s="169" t="str">
        <f>IF(E43="","",IF(E43=Settings!$C$16,1,IF(AND(E43=Settings!$C$17,NOT(D43=Settings!$C$16)),1,IF(AND(E43=Settings!$C$18,D43=Settings!$C$19),1,0))))</f>
        <v/>
      </c>
      <c r="G1039" s="169" t="str">
        <f>IF(G43="","",IF(G43=Settings!$C$16,1,IF(AND(G43=Settings!$C$17,NOT(F43=Settings!$C$16)),1,IF(AND(G43=Settings!$C$18,F43=Settings!$C$19),1,0))))</f>
        <v/>
      </c>
      <c r="I1039" s="169" t="str">
        <f>IF(I43="","",IF(I43=Settings!$C$16,1,IF(AND(I43=Settings!$C$17,NOT(H43=Settings!$C$16)),1,IF(AND(I43=Settings!$C$18,H43=Settings!$C$19),1,0))))</f>
        <v/>
      </c>
      <c r="K1039" s="169" t="str">
        <f>IF(K43="","",IF(K43=Settings!$C$16,1,IF(AND(K43=Settings!$C$17,NOT(J43=Settings!$C$16)),1,IF(AND(K43=Settings!$C$18,J43=Settings!$C$19),1,0))))</f>
        <v/>
      </c>
      <c r="M1039" s="169" t="str">
        <f>IF(M43="","",IF(M43=Settings!$C$16,1,IF(AND(M43=Settings!$C$17,NOT(L43=Settings!$C$16)),1,IF(AND(M43=Settings!$C$18,L43=Settings!$C$19),1,0))))</f>
        <v/>
      </c>
      <c r="P1039" s="169" t="str">
        <f>IF(P43="","",IF(P43=Settings!$C$16,1,IF(AND(P43=Settings!$C$17,NOT(O43=Settings!$C$16)),1,IF(AND(P43=Settings!$C$18,O43=Settings!$C$19),1,0))))</f>
        <v/>
      </c>
      <c r="Q1039" s="170"/>
      <c r="R1039" s="169" t="str">
        <f>IF(R43="","",IF(R43=Settings!$C$16,1,IF(AND(R43=Settings!$C$17,NOT(Q43=Settings!$C$16)),1,IF(AND(R43=Settings!$C$18,Q43=Settings!$C$19),1,0))))</f>
        <v/>
      </c>
      <c r="S1039" s="170"/>
      <c r="T1039" s="169" t="str">
        <f>IF(T43="","",IF(T43=Settings!$C$16,1,IF(AND(T43=Settings!$C$17,NOT(S43=Settings!$C$16)),1,IF(AND(T43=Settings!$C$18,S43=Settings!$C$19),1,0))))</f>
        <v/>
      </c>
      <c r="U1039" s="170"/>
      <c r="V1039" s="169" t="str">
        <f>IF(V43="","",IF(V43=Settings!$C$16,1,IF(AND(V43=Settings!$C$17,NOT(U43=Settings!$C$16)),1,IF(AND(V43=Settings!$C$18,U43=Settings!$C$19),1,0))))</f>
        <v/>
      </c>
      <c r="X1039" s="169" t="str">
        <f>IF(X43="","",IF(X43=Settings!$C$16,1,IF(AND(X43=Settings!$C$17,NOT(W43=Settings!$C$16)),1,IF(AND(X43=Settings!$C$18,W43=Settings!$C$19),1,0))))</f>
        <v/>
      </c>
      <c r="Z1039" s="169" t="str">
        <f>IF(Z43="","",IF(Z43=Settings!$C$16,1,IF(AND(Z43=Settings!$C$17,NOT(Y43=Settings!$C$16)),1,IF(AND(Z43=Settings!$C$18,Y43=Settings!$C$19),1,0))))</f>
        <v/>
      </c>
      <c r="AC1039" s="169" t="str">
        <f>IF(AC43="","",IF(AC43=Settings!$C$16,1,IF(AND(AC43=Settings!$C$17,NOT(AB43=Settings!$C$16)),1,IF(AND(AC43=Settings!$C$18,AB43=Settings!$C$19),1,0))))</f>
        <v/>
      </c>
      <c r="AD1039" s="170"/>
      <c r="AE1039" s="169" t="str">
        <f>IF(AE43="","",IF(AE43=Settings!$C$16,1,IF(AND(AE43=Settings!$C$17,NOT(AD43=Settings!$C$16)),1,IF(AND(AE43=Settings!$C$18,AD43=Settings!$C$19),1,0))))</f>
        <v/>
      </c>
      <c r="AF1039" s="170"/>
      <c r="AG1039" s="169" t="str">
        <f>IF(AG43="","",IF(AG43=Settings!$C$16,1,IF(AND(AG43=Settings!$C$17,NOT(AF43=Settings!$C$16)),1,IF(AND(AG43=Settings!$C$18,AF43=Settings!$C$19),1,0))))</f>
        <v/>
      </c>
      <c r="AH1039" s="170"/>
      <c r="AI1039" s="169" t="str">
        <f>IF(AI43="","",IF(AI43=Settings!$C$16,1,IF(AND(AI43=Settings!$C$17,NOT(AH43=Settings!$C$16)),1,IF(AND(AI43=Settings!$C$18,AH43=Settings!$C$19),1,0))))</f>
        <v/>
      </c>
      <c r="AK1039" s="169" t="str">
        <f>IF(AK43="","",IF(AK43=Settings!$C$16,1,IF(AND(AK43=Settings!$C$17,NOT(AJ43=Settings!$C$16)),1,IF(AND(AK43=Settings!$C$18,AJ43=Settings!$C$19),1,0))))</f>
        <v/>
      </c>
      <c r="AM1039" s="169" t="str">
        <f>IF(AM43="","",IF(AM43=Settings!$C$16,1,IF(AND(AM43=Settings!$C$17,NOT(AL43=Settings!$C$16)),1,IF(AND(AM43=Settings!$C$18,AL43=Settings!$C$19),1,0))))</f>
        <v/>
      </c>
      <c r="AP1039" s="169" t="str">
        <f>IF(AP43="","",IF(AP43=Settings!$C$16,1,IF(AND(AP43=Settings!$C$17,NOT(AO43=Settings!$C$16)),1,IF(AND(AP43=Settings!$C$18,AO43=Settings!$C$19),1,0))))</f>
        <v/>
      </c>
      <c r="AQ1039" s="170"/>
      <c r="AR1039" s="169" t="str">
        <f>IF(AR43="","",IF(AR43=Settings!$C$16,1,IF(AND(AR43=Settings!$C$17,NOT(AQ43=Settings!$C$16)),1,IF(AND(AR43=Settings!$C$18,AQ43=Settings!$C$19),1,0))))</f>
        <v/>
      </c>
      <c r="AS1039" s="170"/>
      <c r="AT1039" s="169" t="str">
        <f>IF(AT43="","",IF(AT43=Settings!$C$16,1,IF(AND(AT43=Settings!$C$17,NOT(AS43=Settings!$C$16)),1,IF(AND(AT43=Settings!$C$18,AS43=Settings!$C$19),1,0))))</f>
        <v/>
      </c>
      <c r="AU1039" s="170"/>
      <c r="AV1039" s="169" t="str">
        <f>IF(AV43="","",IF(AV43=Settings!$C$16,1,IF(AND(AV43=Settings!$C$17,NOT(AU43=Settings!$C$16)),1,IF(AND(AV43=Settings!$C$18,AU43=Settings!$C$19),1,0))))</f>
        <v/>
      </c>
      <c r="AX1039" s="169" t="str">
        <f>IF(AX43="","",IF(AX43=Settings!$C$16,1,IF(AND(AX43=Settings!$C$17,NOT(AW43=Settings!$C$16)),1,IF(AND(AX43=Settings!$C$18,AW43=Settings!$C$19),1,0))))</f>
        <v/>
      </c>
      <c r="AZ1039" s="169" t="str">
        <f>IF(AZ43="","",IF(AZ43=Settings!$C$16,1,IF(AND(AZ43=Settings!$C$17,NOT(AY43=Settings!$C$16)),1,IF(AND(AZ43=Settings!$C$18,AY43=Settings!$C$19),1,0))))</f>
        <v/>
      </c>
      <c r="BC1039" s="169" t="str">
        <f>IF(BC43="","",IF(BC43=Settings!$C$16,1,IF(AND(BC43=Settings!$C$17,NOT(BB43=Settings!$C$16)),1,IF(AND(BC43=Settings!$C$18,BB43=Settings!$C$19),1,0))))</f>
        <v/>
      </c>
      <c r="BD1039" s="170"/>
      <c r="BE1039" s="169" t="str">
        <f>IF(BE43="","",IF(BE43=Settings!$C$16,1,IF(AND(BE43=Settings!$C$17,NOT(BD43=Settings!$C$16)),1,IF(AND(BE43=Settings!$C$18,BD43=Settings!$C$19),1,0))))</f>
        <v/>
      </c>
      <c r="BF1039" s="170"/>
      <c r="BG1039" s="169" t="str">
        <f>IF(BG43="","",IF(BG43=Settings!$C$16,1,IF(AND(BG43=Settings!$C$17,NOT(BF43=Settings!$C$16)),1,IF(AND(BG43=Settings!$C$18,BF43=Settings!$C$19),1,0))))</f>
        <v/>
      </c>
      <c r="BH1039" s="170"/>
      <c r="BI1039" s="169" t="str">
        <f>IF(BI43="","",IF(BI43=Settings!$C$16,1,IF(AND(BI43=Settings!$C$17,NOT(BH43=Settings!$C$16)),1,IF(AND(BI43=Settings!$C$18,BH43=Settings!$C$19),1,0))))</f>
        <v/>
      </c>
      <c r="BK1039" s="169" t="str">
        <f>IF(BK43="","",IF(BK43=Settings!$C$16,1,IF(AND(BK43=Settings!$C$17,NOT(BJ43=Settings!$C$16)),1,IF(AND(BK43=Settings!$C$18,BJ43=Settings!$C$19),1,0))))</f>
        <v/>
      </c>
      <c r="BM1039" s="169" t="str">
        <f>IF(BM43="","",IF(BM43=Settings!$C$16,1,IF(AND(BM43=Settings!$C$17,NOT(BL43=Settings!$C$16)),1,IF(AND(BM43=Settings!$C$18,BL43=Settings!$C$19),1,0))))</f>
        <v/>
      </c>
      <c r="BP1039" s="169" t="str">
        <f>IF(BP43="","",IF(BP43=Settings!$C$16,1,IF(AND(BP43=Settings!$C$17,NOT(BO43=Settings!$C$16)),1,IF(AND(BP43=Settings!$C$18,BO43=Settings!$C$19),1,0))))</f>
        <v/>
      </c>
      <c r="BQ1039" s="170"/>
      <c r="BR1039" s="169" t="str">
        <f>IF(BR43="","",IF(BR43=Settings!$C$16,1,IF(AND(BR43=Settings!$C$17,NOT(BQ43=Settings!$C$16)),1,IF(AND(BR43=Settings!$C$18,BQ43=Settings!$C$19),1,0))))</f>
        <v/>
      </c>
      <c r="BS1039" s="170"/>
      <c r="BT1039" s="169" t="str">
        <f>IF(BT43="","",IF(BT43=Settings!$C$16,1,IF(AND(BT43=Settings!$C$17,NOT(BS43=Settings!$C$16)),1,IF(AND(BT43=Settings!$C$18,BS43=Settings!$C$19),1,0))))</f>
        <v/>
      </c>
      <c r="BU1039" s="170"/>
      <c r="BV1039" s="169" t="str">
        <f>IF(BV43="","",IF(BV43=Settings!$C$16,1,IF(AND(BV43=Settings!$C$17,NOT(BU43=Settings!$C$16)),1,IF(AND(BV43=Settings!$C$18,BU43=Settings!$C$19),1,0))))</f>
        <v/>
      </c>
      <c r="BX1039" s="169" t="str">
        <f>IF(BX43="","",IF(BX43=Settings!$C$16,1,IF(AND(BX43=Settings!$C$17,NOT(BW43=Settings!$C$16)),1,IF(AND(BX43=Settings!$C$18,BW43=Settings!$C$19),1,0))))</f>
        <v/>
      </c>
      <c r="BZ1039" s="169" t="str">
        <f>IF(BZ43="","",IF(BZ43=Settings!$C$16,1,IF(AND(BZ43=Settings!$C$17,NOT(BY43=Settings!$C$16)),1,IF(AND(BZ43=Settings!$C$18,BY43=Settings!$C$19),1,0))))</f>
        <v/>
      </c>
      <c r="CB1039" s="175" t="str">
        <f t="shared" si="1"/>
        <v/>
      </c>
      <c r="CC1039" s="175" t="str">
        <f t="shared" si="2"/>
        <v/>
      </c>
      <c r="CD1039" s="175" t="str">
        <f t="shared" si="3"/>
        <v/>
      </c>
      <c r="CE1039" s="175" t="str">
        <f t="shared" si="4"/>
        <v/>
      </c>
      <c r="CF1039" s="175" t="str">
        <f t="shared" si="5"/>
        <v/>
      </c>
      <c r="CG1039" s="175" t="str">
        <f t="shared" si="6"/>
        <v/>
      </c>
      <c r="CH1039" s="175" t="str">
        <f t="shared" si="7"/>
        <v/>
      </c>
    </row>
    <row r="1040" spans="1:86" x14ac:dyDescent="0.25">
      <c r="A1040" s="39" t="str">
        <f t="shared" si="0"/>
        <v xml:space="preserve"> </v>
      </c>
      <c r="C1040" s="169" t="str">
        <f>IF(C44="","",IF(C44=Settings!$C$16,1,IF(AND(C44=Settings!$C$17,NOT(B44=Settings!$C$16)),1,IF(AND(C44=Settings!$C$18,B44=Settings!$C$19),1,0))))</f>
        <v/>
      </c>
      <c r="E1040" s="169" t="str">
        <f>IF(E44="","",IF(E44=Settings!$C$16,1,IF(AND(E44=Settings!$C$17,NOT(D44=Settings!$C$16)),1,IF(AND(E44=Settings!$C$18,D44=Settings!$C$19),1,0))))</f>
        <v/>
      </c>
      <c r="G1040" s="169" t="str">
        <f>IF(G44="","",IF(G44=Settings!$C$16,1,IF(AND(G44=Settings!$C$17,NOT(F44=Settings!$C$16)),1,IF(AND(G44=Settings!$C$18,F44=Settings!$C$19),1,0))))</f>
        <v/>
      </c>
      <c r="I1040" s="169" t="str">
        <f>IF(I44="","",IF(I44=Settings!$C$16,1,IF(AND(I44=Settings!$C$17,NOT(H44=Settings!$C$16)),1,IF(AND(I44=Settings!$C$18,H44=Settings!$C$19),1,0))))</f>
        <v/>
      </c>
      <c r="K1040" s="169" t="str">
        <f>IF(K44="","",IF(K44=Settings!$C$16,1,IF(AND(K44=Settings!$C$17,NOT(J44=Settings!$C$16)),1,IF(AND(K44=Settings!$C$18,J44=Settings!$C$19),1,0))))</f>
        <v/>
      </c>
      <c r="M1040" s="169" t="str">
        <f>IF(M44="","",IF(M44=Settings!$C$16,1,IF(AND(M44=Settings!$C$17,NOT(L44=Settings!$C$16)),1,IF(AND(M44=Settings!$C$18,L44=Settings!$C$19),1,0))))</f>
        <v/>
      </c>
      <c r="P1040" s="169" t="str">
        <f>IF(P44="","",IF(P44=Settings!$C$16,1,IF(AND(P44=Settings!$C$17,NOT(O44=Settings!$C$16)),1,IF(AND(P44=Settings!$C$18,O44=Settings!$C$19),1,0))))</f>
        <v/>
      </c>
      <c r="Q1040" s="170"/>
      <c r="R1040" s="169" t="str">
        <f>IF(R44="","",IF(R44=Settings!$C$16,1,IF(AND(R44=Settings!$C$17,NOT(Q44=Settings!$C$16)),1,IF(AND(R44=Settings!$C$18,Q44=Settings!$C$19),1,0))))</f>
        <v/>
      </c>
      <c r="S1040" s="170"/>
      <c r="T1040" s="169" t="str">
        <f>IF(T44="","",IF(T44=Settings!$C$16,1,IF(AND(T44=Settings!$C$17,NOT(S44=Settings!$C$16)),1,IF(AND(T44=Settings!$C$18,S44=Settings!$C$19),1,0))))</f>
        <v/>
      </c>
      <c r="U1040" s="170"/>
      <c r="V1040" s="169" t="str">
        <f>IF(V44="","",IF(V44=Settings!$C$16,1,IF(AND(V44=Settings!$C$17,NOT(U44=Settings!$C$16)),1,IF(AND(V44=Settings!$C$18,U44=Settings!$C$19),1,0))))</f>
        <v/>
      </c>
      <c r="X1040" s="169" t="str">
        <f>IF(X44="","",IF(X44=Settings!$C$16,1,IF(AND(X44=Settings!$C$17,NOT(W44=Settings!$C$16)),1,IF(AND(X44=Settings!$C$18,W44=Settings!$C$19),1,0))))</f>
        <v/>
      </c>
      <c r="Z1040" s="169" t="str">
        <f>IF(Z44="","",IF(Z44=Settings!$C$16,1,IF(AND(Z44=Settings!$C$17,NOT(Y44=Settings!$C$16)),1,IF(AND(Z44=Settings!$C$18,Y44=Settings!$C$19),1,0))))</f>
        <v/>
      </c>
      <c r="AC1040" s="169" t="str">
        <f>IF(AC44="","",IF(AC44=Settings!$C$16,1,IF(AND(AC44=Settings!$C$17,NOT(AB44=Settings!$C$16)),1,IF(AND(AC44=Settings!$C$18,AB44=Settings!$C$19),1,0))))</f>
        <v/>
      </c>
      <c r="AD1040" s="170"/>
      <c r="AE1040" s="169" t="str">
        <f>IF(AE44="","",IF(AE44=Settings!$C$16,1,IF(AND(AE44=Settings!$C$17,NOT(AD44=Settings!$C$16)),1,IF(AND(AE44=Settings!$C$18,AD44=Settings!$C$19),1,0))))</f>
        <v/>
      </c>
      <c r="AF1040" s="170"/>
      <c r="AG1040" s="169" t="str">
        <f>IF(AG44="","",IF(AG44=Settings!$C$16,1,IF(AND(AG44=Settings!$C$17,NOT(AF44=Settings!$C$16)),1,IF(AND(AG44=Settings!$C$18,AF44=Settings!$C$19),1,0))))</f>
        <v/>
      </c>
      <c r="AH1040" s="170"/>
      <c r="AI1040" s="169" t="str">
        <f>IF(AI44="","",IF(AI44=Settings!$C$16,1,IF(AND(AI44=Settings!$C$17,NOT(AH44=Settings!$C$16)),1,IF(AND(AI44=Settings!$C$18,AH44=Settings!$C$19),1,0))))</f>
        <v/>
      </c>
      <c r="AK1040" s="169" t="str">
        <f>IF(AK44="","",IF(AK44=Settings!$C$16,1,IF(AND(AK44=Settings!$C$17,NOT(AJ44=Settings!$C$16)),1,IF(AND(AK44=Settings!$C$18,AJ44=Settings!$C$19),1,0))))</f>
        <v/>
      </c>
      <c r="AM1040" s="169" t="str">
        <f>IF(AM44="","",IF(AM44=Settings!$C$16,1,IF(AND(AM44=Settings!$C$17,NOT(AL44=Settings!$C$16)),1,IF(AND(AM44=Settings!$C$18,AL44=Settings!$C$19),1,0))))</f>
        <v/>
      </c>
      <c r="AP1040" s="169" t="str">
        <f>IF(AP44="","",IF(AP44=Settings!$C$16,1,IF(AND(AP44=Settings!$C$17,NOT(AO44=Settings!$C$16)),1,IF(AND(AP44=Settings!$C$18,AO44=Settings!$C$19),1,0))))</f>
        <v/>
      </c>
      <c r="AQ1040" s="170"/>
      <c r="AR1040" s="169" t="str">
        <f>IF(AR44="","",IF(AR44=Settings!$C$16,1,IF(AND(AR44=Settings!$C$17,NOT(AQ44=Settings!$C$16)),1,IF(AND(AR44=Settings!$C$18,AQ44=Settings!$C$19),1,0))))</f>
        <v/>
      </c>
      <c r="AS1040" s="170"/>
      <c r="AT1040" s="169" t="str">
        <f>IF(AT44="","",IF(AT44=Settings!$C$16,1,IF(AND(AT44=Settings!$C$17,NOT(AS44=Settings!$C$16)),1,IF(AND(AT44=Settings!$C$18,AS44=Settings!$C$19),1,0))))</f>
        <v/>
      </c>
      <c r="AU1040" s="170"/>
      <c r="AV1040" s="169" t="str">
        <f>IF(AV44="","",IF(AV44=Settings!$C$16,1,IF(AND(AV44=Settings!$C$17,NOT(AU44=Settings!$C$16)),1,IF(AND(AV44=Settings!$C$18,AU44=Settings!$C$19),1,0))))</f>
        <v/>
      </c>
      <c r="AX1040" s="169" t="str">
        <f>IF(AX44="","",IF(AX44=Settings!$C$16,1,IF(AND(AX44=Settings!$C$17,NOT(AW44=Settings!$C$16)),1,IF(AND(AX44=Settings!$C$18,AW44=Settings!$C$19),1,0))))</f>
        <v/>
      </c>
      <c r="AZ1040" s="169" t="str">
        <f>IF(AZ44="","",IF(AZ44=Settings!$C$16,1,IF(AND(AZ44=Settings!$C$17,NOT(AY44=Settings!$C$16)),1,IF(AND(AZ44=Settings!$C$18,AY44=Settings!$C$19),1,0))))</f>
        <v/>
      </c>
      <c r="BC1040" s="169" t="str">
        <f>IF(BC44="","",IF(BC44=Settings!$C$16,1,IF(AND(BC44=Settings!$C$17,NOT(BB44=Settings!$C$16)),1,IF(AND(BC44=Settings!$C$18,BB44=Settings!$C$19),1,0))))</f>
        <v/>
      </c>
      <c r="BD1040" s="170"/>
      <c r="BE1040" s="169" t="str">
        <f>IF(BE44="","",IF(BE44=Settings!$C$16,1,IF(AND(BE44=Settings!$C$17,NOT(BD44=Settings!$C$16)),1,IF(AND(BE44=Settings!$C$18,BD44=Settings!$C$19),1,0))))</f>
        <v/>
      </c>
      <c r="BF1040" s="170"/>
      <c r="BG1040" s="169" t="str">
        <f>IF(BG44="","",IF(BG44=Settings!$C$16,1,IF(AND(BG44=Settings!$C$17,NOT(BF44=Settings!$C$16)),1,IF(AND(BG44=Settings!$C$18,BF44=Settings!$C$19),1,0))))</f>
        <v/>
      </c>
      <c r="BH1040" s="170"/>
      <c r="BI1040" s="169" t="str">
        <f>IF(BI44="","",IF(BI44=Settings!$C$16,1,IF(AND(BI44=Settings!$C$17,NOT(BH44=Settings!$C$16)),1,IF(AND(BI44=Settings!$C$18,BH44=Settings!$C$19),1,0))))</f>
        <v/>
      </c>
      <c r="BK1040" s="169" t="str">
        <f>IF(BK44="","",IF(BK44=Settings!$C$16,1,IF(AND(BK44=Settings!$C$17,NOT(BJ44=Settings!$C$16)),1,IF(AND(BK44=Settings!$C$18,BJ44=Settings!$C$19),1,0))))</f>
        <v/>
      </c>
      <c r="BM1040" s="169" t="str">
        <f>IF(BM44="","",IF(BM44=Settings!$C$16,1,IF(AND(BM44=Settings!$C$17,NOT(BL44=Settings!$C$16)),1,IF(AND(BM44=Settings!$C$18,BL44=Settings!$C$19),1,0))))</f>
        <v/>
      </c>
      <c r="BP1040" s="169" t="str">
        <f>IF(BP44="","",IF(BP44=Settings!$C$16,1,IF(AND(BP44=Settings!$C$17,NOT(BO44=Settings!$C$16)),1,IF(AND(BP44=Settings!$C$18,BO44=Settings!$C$19),1,0))))</f>
        <v/>
      </c>
      <c r="BQ1040" s="170"/>
      <c r="BR1040" s="169" t="str">
        <f>IF(BR44="","",IF(BR44=Settings!$C$16,1,IF(AND(BR44=Settings!$C$17,NOT(BQ44=Settings!$C$16)),1,IF(AND(BR44=Settings!$C$18,BQ44=Settings!$C$19),1,0))))</f>
        <v/>
      </c>
      <c r="BS1040" s="170"/>
      <c r="BT1040" s="169" t="str">
        <f>IF(BT44="","",IF(BT44=Settings!$C$16,1,IF(AND(BT44=Settings!$C$17,NOT(BS44=Settings!$C$16)),1,IF(AND(BT44=Settings!$C$18,BS44=Settings!$C$19),1,0))))</f>
        <v/>
      </c>
      <c r="BU1040" s="170"/>
      <c r="BV1040" s="169" t="str">
        <f>IF(BV44="","",IF(BV44=Settings!$C$16,1,IF(AND(BV44=Settings!$C$17,NOT(BU44=Settings!$C$16)),1,IF(AND(BV44=Settings!$C$18,BU44=Settings!$C$19),1,0))))</f>
        <v/>
      </c>
      <c r="BX1040" s="169" t="str">
        <f>IF(BX44="","",IF(BX44=Settings!$C$16,1,IF(AND(BX44=Settings!$C$17,NOT(BW44=Settings!$C$16)),1,IF(AND(BX44=Settings!$C$18,BW44=Settings!$C$19),1,0))))</f>
        <v/>
      </c>
      <c r="BZ1040" s="169" t="str">
        <f>IF(BZ44="","",IF(BZ44=Settings!$C$16,1,IF(AND(BZ44=Settings!$C$17,NOT(BY44=Settings!$C$16)),1,IF(AND(BZ44=Settings!$C$18,BY44=Settings!$C$19),1,0))))</f>
        <v/>
      </c>
      <c r="CB1040" s="175" t="str">
        <f t="shared" si="1"/>
        <v/>
      </c>
      <c r="CC1040" s="175" t="str">
        <f t="shared" si="2"/>
        <v/>
      </c>
      <c r="CD1040" s="175" t="str">
        <f t="shared" si="3"/>
        <v/>
      </c>
      <c r="CE1040" s="175" t="str">
        <f t="shared" si="4"/>
        <v/>
      </c>
      <c r="CF1040" s="175" t="str">
        <f t="shared" si="5"/>
        <v/>
      </c>
      <c r="CG1040" s="175" t="str">
        <f t="shared" si="6"/>
        <v/>
      </c>
      <c r="CH1040" s="175" t="str">
        <f t="shared" si="7"/>
        <v/>
      </c>
    </row>
    <row r="1041" spans="1:86" x14ac:dyDescent="0.25">
      <c r="A1041" s="39" t="str">
        <f t="shared" si="0"/>
        <v xml:space="preserve"> </v>
      </c>
      <c r="C1041" s="169" t="str">
        <f>IF(C45="","",IF(C45=Settings!$C$16,1,IF(AND(C45=Settings!$C$17,NOT(B45=Settings!$C$16)),1,IF(AND(C45=Settings!$C$18,B45=Settings!$C$19),1,0))))</f>
        <v/>
      </c>
      <c r="E1041" s="169" t="str">
        <f>IF(E45="","",IF(E45=Settings!$C$16,1,IF(AND(E45=Settings!$C$17,NOT(D45=Settings!$C$16)),1,IF(AND(E45=Settings!$C$18,D45=Settings!$C$19),1,0))))</f>
        <v/>
      </c>
      <c r="G1041" s="169" t="str">
        <f>IF(G45="","",IF(G45=Settings!$C$16,1,IF(AND(G45=Settings!$C$17,NOT(F45=Settings!$C$16)),1,IF(AND(G45=Settings!$C$18,F45=Settings!$C$19),1,0))))</f>
        <v/>
      </c>
      <c r="I1041" s="169" t="str">
        <f>IF(I45="","",IF(I45=Settings!$C$16,1,IF(AND(I45=Settings!$C$17,NOT(H45=Settings!$C$16)),1,IF(AND(I45=Settings!$C$18,H45=Settings!$C$19),1,0))))</f>
        <v/>
      </c>
      <c r="K1041" s="169" t="str">
        <f>IF(K45="","",IF(K45=Settings!$C$16,1,IF(AND(K45=Settings!$C$17,NOT(J45=Settings!$C$16)),1,IF(AND(K45=Settings!$C$18,J45=Settings!$C$19),1,0))))</f>
        <v/>
      </c>
      <c r="M1041" s="169" t="str">
        <f>IF(M45="","",IF(M45=Settings!$C$16,1,IF(AND(M45=Settings!$C$17,NOT(L45=Settings!$C$16)),1,IF(AND(M45=Settings!$C$18,L45=Settings!$C$19),1,0))))</f>
        <v/>
      </c>
      <c r="P1041" s="169" t="str">
        <f>IF(P45="","",IF(P45=Settings!$C$16,1,IF(AND(P45=Settings!$C$17,NOT(O45=Settings!$C$16)),1,IF(AND(P45=Settings!$C$18,O45=Settings!$C$19),1,0))))</f>
        <v/>
      </c>
      <c r="Q1041" s="170"/>
      <c r="R1041" s="169" t="str">
        <f>IF(R45="","",IF(R45=Settings!$C$16,1,IF(AND(R45=Settings!$C$17,NOT(Q45=Settings!$C$16)),1,IF(AND(R45=Settings!$C$18,Q45=Settings!$C$19),1,0))))</f>
        <v/>
      </c>
      <c r="S1041" s="170"/>
      <c r="T1041" s="169" t="str">
        <f>IF(T45="","",IF(T45=Settings!$C$16,1,IF(AND(T45=Settings!$C$17,NOT(S45=Settings!$C$16)),1,IF(AND(T45=Settings!$C$18,S45=Settings!$C$19),1,0))))</f>
        <v/>
      </c>
      <c r="U1041" s="170"/>
      <c r="V1041" s="169" t="str">
        <f>IF(V45="","",IF(V45=Settings!$C$16,1,IF(AND(V45=Settings!$C$17,NOT(U45=Settings!$C$16)),1,IF(AND(V45=Settings!$C$18,U45=Settings!$C$19),1,0))))</f>
        <v/>
      </c>
      <c r="X1041" s="169" t="str">
        <f>IF(X45="","",IF(X45=Settings!$C$16,1,IF(AND(X45=Settings!$C$17,NOT(W45=Settings!$C$16)),1,IF(AND(X45=Settings!$C$18,W45=Settings!$C$19),1,0))))</f>
        <v/>
      </c>
      <c r="Z1041" s="169" t="str">
        <f>IF(Z45="","",IF(Z45=Settings!$C$16,1,IF(AND(Z45=Settings!$C$17,NOT(Y45=Settings!$C$16)),1,IF(AND(Z45=Settings!$C$18,Y45=Settings!$C$19),1,0))))</f>
        <v/>
      </c>
      <c r="AC1041" s="169" t="str">
        <f>IF(AC45="","",IF(AC45=Settings!$C$16,1,IF(AND(AC45=Settings!$C$17,NOT(AB45=Settings!$C$16)),1,IF(AND(AC45=Settings!$C$18,AB45=Settings!$C$19),1,0))))</f>
        <v/>
      </c>
      <c r="AD1041" s="170"/>
      <c r="AE1041" s="169" t="str">
        <f>IF(AE45="","",IF(AE45=Settings!$C$16,1,IF(AND(AE45=Settings!$C$17,NOT(AD45=Settings!$C$16)),1,IF(AND(AE45=Settings!$C$18,AD45=Settings!$C$19),1,0))))</f>
        <v/>
      </c>
      <c r="AF1041" s="170"/>
      <c r="AG1041" s="169" t="str">
        <f>IF(AG45="","",IF(AG45=Settings!$C$16,1,IF(AND(AG45=Settings!$C$17,NOT(AF45=Settings!$C$16)),1,IF(AND(AG45=Settings!$C$18,AF45=Settings!$C$19),1,0))))</f>
        <v/>
      </c>
      <c r="AH1041" s="170"/>
      <c r="AI1041" s="169" t="str">
        <f>IF(AI45="","",IF(AI45=Settings!$C$16,1,IF(AND(AI45=Settings!$C$17,NOT(AH45=Settings!$C$16)),1,IF(AND(AI45=Settings!$C$18,AH45=Settings!$C$19),1,0))))</f>
        <v/>
      </c>
      <c r="AK1041" s="169" t="str">
        <f>IF(AK45="","",IF(AK45=Settings!$C$16,1,IF(AND(AK45=Settings!$C$17,NOT(AJ45=Settings!$C$16)),1,IF(AND(AK45=Settings!$C$18,AJ45=Settings!$C$19),1,0))))</f>
        <v/>
      </c>
      <c r="AM1041" s="169" t="str">
        <f>IF(AM45="","",IF(AM45=Settings!$C$16,1,IF(AND(AM45=Settings!$C$17,NOT(AL45=Settings!$C$16)),1,IF(AND(AM45=Settings!$C$18,AL45=Settings!$C$19),1,0))))</f>
        <v/>
      </c>
      <c r="AP1041" s="169" t="str">
        <f>IF(AP45="","",IF(AP45=Settings!$C$16,1,IF(AND(AP45=Settings!$C$17,NOT(AO45=Settings!$C$16)),1,IF(AND(AP45=Settings!$C$18,AO45=Settings!$C$19),1,0))))</f>
        <v/>
      </c>
      <c r="AQ1041" s="170"/>
      <c r="AR1041" s="169" t="str">
        <f>IF(AR45="","",IF(AR45=Settings!$C$16,1,IF(AND(AR45=Settings!$C$17,NOT(AQ45=Settings!$C$16)),1,IF(AND(AR45=Settings!$C$18,AQ45=Settings!$C$19),1,0))))</f>
        <v/>
      </c>
      <c r="AS1041" s="170"/>
      <c r="AT1041" s="169" t="str">
        <f>IF(AT45="","",IF(AT45=Settings!$C$16,1,IF(AND(AT45=Settings!$C$17,NOT(AS45=Settings!$C$16)),1,IF(AND(AT45=Settings!$C$18,AS45=Settings!$C$19),1,0))))</f>
        <v/>
      </c>
      <c r="AU1041" s="170"/>
      <c r="AV1041" s="169" t="str">
        <f>IF(AV45="","",IF(AV45=Settings!$C$16,1,IF(AND(AV45=Settings!$C$17,NOT(AU45=Settings!$C$16)),1,IF(AND(AV45=Settings!$C$18,AU45=Settings!$C$19),1,0))))</f>
        <v/>
      </c>
      <c r="AX1041" s="169" t="str">
        <f>IF(AX45="","",IF(AX45=Settings!$C$16,1,IF(AND(AX45=Settings!$C$17,NOT(AW45=Settings!$C$16)),1,IF(AND(AX45=Settings!$C$18,AW45=Settings!$C$19),1,0))))</f>
        <v/>
      </c>
      <c r="AZ1041" s="169" t="str">
        <f>IF(AZ45="","",IF(AZ45=Settings!$C$16,1,IF(AND(AZ45=Settings!$C$17,NOT(AY45=Settings!$C$16)),1,IF(AND(AZ45=Settings!$C$18,AY45=Settings!$C$19),1,0))))</f>
        <v/>
      </c>
      <c r="BC1041" s="169" t="str">
        <f>IF(BC45="","",IF(BC45=Settings!$C$16,1,IF(AND(BC45=Settings!$C$17,NOT(BB45=Settings!$C$16)),1,IF(AND(BC45=Settings!$C$18,BB45=Settings!$C$19),1,0))))</f>
        <v/>
      </c>
      <c r="BD1041" s="170"/>
      <c r="BE1041" s="169" t="str">
        <f>IF(BE45="","",IF(BE45=Settings!$C$16,1,IF(AND(BE45=Settings!$C$17,NOT(BD45=Settings!$C$16)),1,IF(AND(BE45=Settings!$C$18,BD45=Settings!$C$19),1,0))))</f>
        <v/>
      </c>
      <c r="BF1041" s="170"/>
      <c r="BG1041" s="169" t="str">
        <f>IF(BG45="","",IF(BG45=Settings!$C$16,1,IF(AND(BG45=Settings!$C$17,NOT(BF45=Settings!$C$16)),1,IF(AND(BG45=Settings!$C$18,BF45=Settings!$C$19),1,0))))</f>
        <v/>
      </c>
      <c r="BH1041" s="170"/>
      <c r="BI1041" s="169" t="str">
        <f>IF(BI45="","",IF(BI45=Settings!$C$16,1,IF(AND(BI45=Settings!$C$17,NOT(BH45=Settings!$C$16)),1,IF(AND(BI45=Settings!$C$18,BH45=Settings!$C$19),1,0))))</f>
        <v/>
      </c>
      <c r="BK1041" s="169" t="str">
        <f>IF(BK45="","",IF(BK45=Settings!$C$16,1,IF(AND(BK45=Settings!$C$17,NOT(BJ45=Settings!$C$16)),1,IF(AND(BK45=Settings!$C$18,BJ45=Settings!$C$19),1,0))))</f>
        <v/>
      </c>
      <c r="BM1041" s="169" t="str">
        <f>IF(BM45="","",IF(BM45=Settings!$C$16,1,IF(AND(BM45=Settings!$C$17,NOT(BL45=Settings!$C$16)),1,IF(AND(BM45=Settings!$C$18,BL45=Settings!$C$19),1,0))))</f>
        <v/>
      </c>
      <c r="BP1041" s="169" t="str">
        <f>IF(BP45="","",IF(BP45=Settings!$C$16,1,IF(AND(BP45=Settings!$C$17,NOT(BO45=Settings!$C$16)),1,IF(AND(BP45=Settings!$C$18,BO45=Settings!$C$19),1,0))))</f>
        <v/>
      </c>
      <c r="BQ1041" s="170"/>
      <c r="BR1041" s="169" t="str">
        <f>IF(BR45="","",IF(BR45=Settings!$C$16,1,IF(AND(BR45=Settings!$C$17,NOT(BQ45=Settings!$C$16)),1,IF(AND(BR45=Settings!$C$18,BQ45=Settings!$C$19),1,0))))</f>
        <v/>
      </c>
      <c r="BS1041" s="170"/>
      <c r="BT1041" s="169" t="str">
        <f>IF(BT45="","",IF(BT45=Settings!$C$16,1,IF(AND(BT45=Settings!$C$17,NOT(BS45=Settings!$C$16)),1,IF(AND(BT45=Settings!$C$18,BS45=Settings!$C$19),1,0))))</f>
        <v/>
      </c>
      <c r="BU1041" s="170"/>
      <c r="BV1041" s="169" t="str">
        <f>IF(BV45="","",IF(BV45=Settings!$C$16,1,IF(AND(BV45=Settings!$C$17,NOT(BU45=Settings!$C$16)),1,IF(AND(BV45=Settings!$C$18,BU45=Settings!$C$19),1,0))))</f>
        <v/>
      </c>
      <c r="BX1041" s="169" t="str">
        <f>IF(BX45="","",IF(BX45=Settings!$C$16,1,IF(AND(BX45=Settings!$C$17,NOT(BW45=Settings!$C$16)),1,IF(AND(BX45=Settings!$C$18,BW45=Settings!$C$19),1,0))))</f>
        <v/>
      </c>
      <c r="BZ1041" s="169" t="str">
        <f>IF(BZ45="","",IF(BZ45=Settings!$C$16,1,IF(AND(BZ45=Settings!$C$17,NOT(BY45=Settings!$C$16)),1,IF(AND(BZ45=Settings!$C$18,BY45=Settings!$C$19),1,0))))</f>
        <v/>
      </c>
      <c r="CB1041" s="175" t="str">
        <f t="shared" si="1"/>
        <v/>
      </c>
      <c r="CC1041" s="175" t="str">
        <f t="shared" si="2"/>
        <v/>
      </c>
      <c r="CD1041" s="175" t="str">
        <f t="shared" si="3"/>
        <v/>
      </c>
      <c r="CE1041" s="175" t="str">
        <f t="shared" si="4"/>
        <v/>
      </c>
      <c r="CF1041" s="175" t="str">
        <f t="shared" si="5"/>
        <v/>
      </c>
      <c r="CG1041" s="175" t="str">
        <f t="shared" si="6"/>
        <v/>
      </c>
      <c r="CH1041" s="175" t="str">
        <f t="shared" si="7"/>
        <v/>
      </c>
    </row>
    <row r="1042" spans="1:86" x14ac:dyDescent="0.25">
      <c r="A1042" s="39" t="str">
        <f t="shared" si="0"/>
        <v xml:space="preserve"> </v>
      </c>
      <c r="C1042" s="169" t="str">
        <f>IF(C46="","",IF(C46=Settings!$C$16,1,IF(AND(C46=Settings!$C$17,NOT(B46=Settings!$C$16)),1,IF(AND(C46=Settings!$C$18,B46=Settings!$C$19),1,0))))</f>
        <v/>
      </c>
      <c r="E1042" s="169" t="str">
        <f>IF(E46="","",IF(E46=Settings!$C$16,1,IF(AND(E46=Settings!$C$17,NOT(D46=Settings!$C$16)),1,IF(AND(E46=Settings!$C$18,D46=Settings!$C$19),1,0))))</f>
        <v/>
      </c>
      <c r="G1042" s="169" t="str">
        <f>IF(G46="","",IF(G46=Settings!$C$16,1,IF(AND(G46=Settings!$C$17,NOT(F46=Settings!$C$16)),1,IF(AND(G46=Settings!$C$18,F46=Settings!$C$19),1,0))))</f>
        <v/>
      </c>
      <c r="I1042" s="169" t="str">
        <f>IF(I46="","",IF(I46=Settings!$C$16,1,IF(AND(I46=Settings!$C$17,NOT(H46=Settings!$C$16)),1,IF(AND(I46=Settings!$C$18,H46=Settings!$C$19),1,0))))</f>
        <v/>
      </c>
      <c r="K1042" s="169" t="str">
        <f>IF(K46="","",IF(K46=Settings!$C$16,1,IF(AND(K46=Settings!$C$17,NOT(J46=Settings!$C$16)),1,IF(AND(K46=Settings!$C$18,J46=Settings!$C$19),1,0))))</f>
        <v/>
      </c>
      <c r="M1042" s="169" t="str">
        <f>IF(M46="","",IF(M46=Settings!$C$16,1,IF(AND(M46=Settings!$C$17,NOT(L46=Settings!$C$16)),1,IF(AND(M46=Settings!$C$18,L46=Settings!$C$19),1,0))))</f>
        <v/>
      </c>
      <c r="P1042" s="169" t="str">
        <f>IF(P46="","",IF(P46=Settings!$C$16,1,IF(AND(P46=Settings!$C$17,NOT(O46=Settings!$C$16)),1,IF(AND(P46=Settings!$C$18,O46=Settings!$C$19),1,0))))</f>
        <v/>
      </c>
      <c r="Q1042" s="170"/>
      <c r="R1042" s="169" t="str">
        <f>IF(R46="","",IF(R46=Settings!$C$16,1,IF(AND(R46=Settings!$C$17,NOT(Q46=Settings!$C$16)),1,IF(AND(R46=Settings!$C$18,Q46=Settings!$C$19),1,0))))</f>
        <v/>
      </c>
      <c r="S1042" s="170"/>
      <c r="T1042" s="169" t="str">
        <f>IF(T46="","",IF(T46=Settings!$C$16,1,IF(AND(T46=Settings!$C$17,NOT(S46=Settings!$C$16)),1,IF(AND(T46=Settings!$C$18,S46=Settings!$C$19),1,0))))</f>
        <v/>
      </c>
      <c r="U1042" s="170"/>
      <c r="V1042" s="169" t="str">
        <f>IF(V46="","",IF(V46=Settings!$C$16,1,IF(AND(V46=Settings!$C$17,NOT(U46=Settings!$C$16)),1,IF(AND(V46=Settings!$C$18,U46=Settings!$C$19),1,0))))</f>
        <v/>
      </c>
      <c r="X1042" s="169" t="str">
        <f>IF(X46="","",IF(X46=Settings!$C$16,1,IF(AND(X46=Settings!$C$17,NOT(W46=Settings!$C$16)),1,IF(AND(X46=Settings!$C$18,W46=Settings!$C$19),1,0))))</f>
        <v/>
      </c>
      <c r="Z1042" s="169" t="str">
        <f>IF(Z46="","",IF(Z46=Settings!$C$16,1,IF(AND(Z46=Settings!$C$17,NOT(Y46=Settings!$C$16)),1,IF(AND(Z46=Settings!$C$18,Y46=Settings!$C$19),1,0))))</f>
        <v/>
      </c>
      <c r="AC1042" s="169" t="str">
        <f>IF(AC46="","",IF(AC46=Settings!$C$16,1,IF(AND(AC46=Settings!$C$17,NOT(AB46=Settings!$C$16)),1,IF(AND(AC46=Settings!$C$18,AB46=Settings!$C$19),1,0))))</f>
        <v/>
      </c>
      <c r="AD1042" s="170"/>
      <c r="AE1042" s="169" t="str">
        <f>IF(AE46="","",IF(AE46=Settings!$C$16,1,IF(AND(AE46=Settings!$C$17,NOT(AD46=Settings!$C$16)),1,IF(AND(AE46=Settings!$C$18,AD46=Settings!$C$19),1,0))))</f>
        <v/>
      </c>
      <c r="AF1042" s="170"/>
      <c r="AG1042" s="169" t="str">
        <f>IF(AG46="","",IF(AG46=Settings!$C$16,1,IF(AND(AG46=Settings!$C$17,NOT(AF46=Settings!$C$16)),1,IF(AND(AG46=Settings!$C$18,AF46=Settings!$C$19),1,0))))</f>
        <v/>
      </c>
      <c r="AH1042" s="170"/>
      <c r="AI1042" s="169" t="str">
        <f>IF(AI46="","",IF(AI46=Settings!$C$16,1,IF(AND(AI46=Settings!$C$17,NOT(AH46=Settings!$C$16)),1,IF(AND(AI46=Settings!$C$18,AH46=Settings!$C$19),1,0))))</f>
        <v/>
      </c>
      <c r="AK1042" s="169" t="str">
        <f>IF(AK46="","",IF(AK46=Settings!$C$16,1,IF(AND(AK46=Settings!$C$17,NOT(AJ46=Settings!$C$16)),1,IF(AND(AK46=Settings!$C$18,AJ46=Settings!$C$19),1,0))))</f>
        <v/>
      </c>
      <c r="AM1042" s="169" t="str">
        <f>IF(AM46="","",IF(AM46=Settings!$C$16,1,IF(AND(AM46=Settings!$C$17,NOT(AL46=Settings!$C$16)),1,IF(AND(AM46=Settings!$C$18,AL46=Settings!$C$19),1,0))))</f>
        <v/>
      </c>
      <c r="AP1042" s="169" t="str">
        <f>IF(AP46="","",IF(AP46=Settings!$C$16,1,IF(AND(AP46=Settings!$C$17,NOT(AO46=Settings!$C$16)),1,IF(AND(AP46=Settings!$C$18,AO46=Settings!$C$19),1,0))))</f>
        <v/>
      </c>
      <c r="AQ1042" s="170"/>
      <c r="AR1042" s="169" t="str">
        <f>IF(AR46="","",IF(AR46=Settings!$C$16,1,IF(AND(AR46=Settings!$C$17,NOT(AQ46=Settings!$C$16)),1,IF(AND(AR46=Settings!$C$18,AQ46=Settings!$C$19),1,0))))</f>
        <v/>
      </c>
      <c r="AS1042" s="170"/>
      <c r="AT1042" s="169" t="str">
        <f>IF(AT46="","",IF(AT46=Settings!$C$16,1,IF(AND(AT46=Settings!$C$17,NOT(AS46=Settings!$C$16)),1,IF(AND(AT46=Settings!$C$18,AS46=Settings!$C$19),1,0))))</f>
        <v/>
      </c>
      <c r="AU1042" s="170"/>
      <c r="AV1042" s="169" t="str">
        <f>IF(AV46="","",IF(AV46=Settings!$C$16,1,IF(AND(AV46=Settings!$C$17,NOT(AU46=Settings!$C$16)),1,IF(AND(AV46=Settings!$C$18,AU46=Settings!$C$19),1,0))))</f>
        <v/>
      </c>
      <c r="AX1042" s="169" t="str">
        <f>IF(AX46="","",IF(AX46=Settings!$C$16,1,IF(AND(AX46=Settings!$C$17,NOT(AW46=Settings!$C$16)),1,IF(AND(AX46=Settings!$C$18,AW46=Settings!$C$19),1,0))))</f>
        <v/>
      </c>
      <c r="AZ1042" s="169" t="str">
        <f>IF(AZ46="","",IF(AZ46=Settings!$C$16,1,IF(AND(AZ46=Settings!$C$17,NOT(AY46=Settings!$C$16)),1,IF(AND(AZ46=Settings!$C$18,AY46=Settings!$C$19),1,0))))</f>
        <v/>
      </c>
      <c r="BC1042" s="169" t="str">
        <f>IF(BC46="","",IF(BC46=Settings!$C$16,1,IF(AND(BC46=Settings!$C$17,NOT(BB46=Settings!$C$16)),1,IF(AND(BC46=Settings!$C$18,BB46=Settings!$C$19),1,0))))</f>
        <v/>
      </c>
      <c r="BD1042" s="170"/>
      <c r="BE1042" s="169" t="str">
        <f>IF(BE46="","",IF(BE46=Settings!$C$16,1,IF(AND(BE46=Settings!$C$17,NOT(BD46=Settings!$C$16)),1,IF(AND(BE46=Settings!$C$18,BD46=Settings!$C$19),1,0))))</f>
        <v/>
      </c>
      <c r="BF1042" s="170"/>
      <c r="BG1042" s="169" t="str">
        <f>IF(BG46="","",IF(BG46=Settings!$C$16,1,IF(AND(BG46=Settings!$C$17,NOT(BF46=Settings!$C$16)),1,IF(AND(BG46=Settings!$C$18,BF46=Settings!$C$19),1,0))))</f>
        <v/>
      </c>
      <c r="BH1042" s="170"/>
      <c r="BI1042" s="169" t="str">
        <f>IF(BI46="","",IF(BI46=Settings!$C$16,1,IF(AND(BI46=Settings!$C$17,NOT(BH46=Settings!$C$16)),1,IF(AND(BI46=Settings!$C$18,BH46=Settings!$C$19),1,0))))</f>
        <v/>
      </c>
      <c r="BK1042" s="169" t="str">
        <f>IF(BK46="","",IF(BK46=Settings!$C$16,1,IF(AND(BK46=Settings!$C$17,NOT(BJ46=Settings!$C$16)),1,IF(AND(BK46=Settings!$C$18,BJ46=Settings!$C$19),1,0))))</f>
        <v/>
      </c>
      <c r="BM1042" s="169" t="str">
        <f>IF(BM46="","",IF(BM46=Settings!$C$16,1,IF(AND(BM46=Settings!$C$17,NOT(BL46=Settings!$C$16)),1,IF(AND(BM46=Settings!$C$18,BL46=Settings!$C$19),1,0))))</f>
        <v/>
      </c>
      <c r="BP1042" s="169" t="str">
        <f>IF(BP46="","",IF(BP46=Settings!$C$16,1,IF(AND(BP46=Settings!$C$17,NOT(BO46=Settings!$C$16)),1,IF(AND(BP46=Settings!$C$18,BO46=Settings!$C$19),1,0))))</f>
        <v/>
      </c>
      <c r="BQ1042" s="170"/>
      <c r="BR1042" s="169" t="str">
        <f>IF(BR46="","",IF(BR46=Settings!$C$16,1,IF(AND(BR46=Settings!$C$17,NOT(BQ46=Settings!$C$16)),1,IF(AND(BR46=Settings!$C$18,BQ46=Settings!$C$19),1,0))))</f>
        <v/>
      </c>
      <c r="BS1042" s="170"/>
      <c r="BT1042" s="169" t="str">
        <f>IF(BT46="","",IF(BT46=Settings!$C$16,1,IF(AND(BT46=Settings!$C$17,NOT(BS46=Settings!$C$16)),1,IF(AND(BT46=Settings!$C$18,BS46=Settings!$C$19),1,0))))</f>
        <v/>
      </c>
      <c r="BU1042" s="170"/>
      <c r="BV1042" s="169" t="str">
        <f>IF(BV46="","",IF(BV46=Settings!$C$16,1,IF(AND(BV46=Settings!$C$17,NOT(BU46=Settings!$C$16)),1,IF(AND(BV46=Settings!$C$18,BU46=Settings!$C$19),1,0))))</f>
        <v/>
      </c>
      <c r="BX1042" s="169" t="str">
        <f>IF(BX46="","",IF(BX46=Settings!$C$16,1,IF(AND(BX46=Settings!$C$17,NOT(BW46=Settings!$C$16)),1,IF(AND(BX46=Settings!$C$18,BW46=Settings!$C$19),1,0))))</f>
        <v/>
      </c>
      <c r="BZ1042" s="169" t="str">
        <f>IF(BZ46="","",IF(BZ46=Settings!$C$16,1,IF(AND(BZ46=Settings!$C$17,NOT(BY46=Settings!$C$16)),1,IF(AND(BZ46=Settings!$C$18,BY46=Settings!$C$19),1,0))))</f>
        <v/>
      </c>
      <c r="CB1042" s="175" t="str">
        <f t="shared" si="1"/>
        <v/>
      </c>
      <c r="CC1042" s="175" t="str">
        <f t="shared" si="2"/>
        <v/>
      </c>
      <c r="CD1042" s="175" t="str">
        <f t="shared" si="3"/>
        <v/>
      </c>
      <c r="CE1042" s="175" t="str">
        <f t="shared" si="4"/>
        <v/>
      </c>
      <c r="CF1042" s="175" t="str">
        <f t="shared" si="5"/>
        <v/>
      </c>
      <c r="CG1042" s="175" t="str">
        <f t="shared" si="6"/>
        <v/>
      </c>
      <c r="CH1042" s="175" t="str">
        <f t="shared" si="7"/>
        <v/>
      </c>
    </row>
    <row r="1043" spans="1:86" x14ac:dyDescent="0.25">
      <c r="A1043" s="39" t="str">
        <f t="shared" si="0"/>
        <v xml:space="preserve"> </v>
      </c>
      <c r="C1043" s="169" t="str">
        <f>IF(C47="","",IF(C47=Settings!$C$16,1,IF(AND(C47=Settings!$C$17,NOT(B47=Settings!$C$16)),1,IF(AND(C47=Settings!$C$18,B47=Settings!$C$19),1,0))))</f>
        <v/>
      </c>
      <c r="E1043" s="169" t="str">
        <f>IF(E47="","",IF(E47=Settings!$C$16,1,IF(AND(E47=Settings!$C$17,NOT(D47=Settings!$C$16)),1,IF(AND(E47=Settings!$C$18,D47=Settings!$C$19),1,0))))</f>
        <v/>
      </c>
      <c r="G1043" s="169" t="str">
        <f>IF(G47="","",IF(G47=Settings!$C$16,1,IF(AND(G47=Settings!$C$17,NOT(F47=Settings!$C$16)),1,IF(AND(G47=Settings!$C$18,F47=Settings!$C$19),1,0))))</f>
        <v/>
      </c>
      <c r="I1043" s="169" t="str">
        <f>IF(I47="","",IF(I47=Settings!$C$16,1,IF(AND(I47=Settings!$C$17,NOT(H47=Settings!$C$16)),1,IF(AND(I47=Settings!$C$18,H47=Settings!$C$19),1,0))))</f>
        <v/>
      </c>
      <c r="K1043" s="169" t="str">
        <f>IF(K47="","",IF(K47=Settings!$C$16,1,IF(AND(K47=Settings!$C$17,NOT(J47=Settings!$C$16)),1,IF(AND(K47=Settings!$C$18,J47=Settings!$C$19),1,0))))</f>
        <v/>
      </c>
      <c r="M1043" s="169" t="str">
        <f>IF(M47="","",IF(M47=Settings!$C$16,1,IF(AND(M47=Settings!$C$17,NOT(L47=Settings!$C$16)),1,IF(AND(M47=Settings!$C$18,L47=Settings!$C$19),1,0))))</f>
        <v/>
      </c>
      <c r="P1043" s="169" t="str">
        <f>IF(P47="","",IF(P47=Settings!$C$16,1,IF(AND(P47=Settings!$C$17,NOT(O47=Settings!$C$16)),1,IF(AND(P47=Settings!$C$18,O47=Settings!$C$19),1,0))))</f>
        <v/>
      </c>
      <c r="Q1043" s="170"/>
      <c r="R1043" s="169" t="str">
        <f>IF(R47="","",IF(R47=Settings!$C$16,1,IF(AND(R47=Settings!$C$17,NOT(Q47=Settings!$C$16)),1,IF(AND(R47=Settings!$C$18,Q47=Settings!$C$19),1,0))))</f>
        <v/>
      </c>
      <c r="S1043" s="170"/>
      <c r="T1043" s="169" t="str">
        <f>IF(T47="","",IF(T47=Settings!$C$16,1,IF(AND(T47=Settings!$C$17,NOT(S47=Settings!$C$16)),1,IF(AND(T47=Settings!$C$18,S47=Settings!$C$19),1,0))))</f>
        <v/>
      </c>
      <c r="U1043" s="170"/>
      <c r="V1043" s="169" t="str">
        <f>IF(V47="","",IF(V47=Settings!$C$16,1,IF(AND(V47=Settings!$C$17,NOT(U47=Settings!$C$16)),1,IF(AND(V47=Settings!$C$18,U47=Settings!$C$19),1,0))))</f>
        <v/>
      </c>
      <c r="X1043" s="169" t="str">
        <f>IF(X47="","",IF(X47=Settings!$C$16,1,IF(AND(X47=Settings!$C$17,NOT(W47=Settings!$C$16)),1,IF(AND(X47=Settings!$C$18,W47=Settings!$C$19),1,0))))</f>
        <v/>
      </c>
      <c r="Z1043" s="169" t="str">
        <f>IF(Z47="","",IF(Z47=Settings!$C$16,1,IF(AND(Z47=Settings!$C$17,NOT(Y47=Settings!$C$16)),1,IF(AND(Z47=Settings!$C$18,Y47=Settings!$C$19),1,0))))</f>
        <v/>
      </c>
      <c r="AC1043" s="169" t="str">
        <f>IF(AC47="","",IF(AC47=Settings!$C$16,1,IF(AND(AC47=Settings!$C$17,NOT(AB47=Settings!$C$16)),1,IF(AND(AC47=Settings!$C$18,AB47=Settings!$C$19),1,0))))</f>
        <v/>
      </c>
      <c r="AD1043" s="170"/>
      <c r="AE1043" s="169" t="str">
        <f>IF(AE47="","",IF(AE47=Settings!$C$16,1,IF(AND(AE47=Settings!$C$17,NOT(AD47=Settings!$C$16)),1,IF(AND(AE47=Settings!$C$18,AD47=Settings!$C$19),1,0))))</f>
        <v/>
      </c>
      <c r="AF1043" s="170"/>
      <c r="AG1043" s="169" t="str">
        <f>IF(AG47="","",IF(AG47=Settings!$C$16,1,IF(AND(AG47=Settings!$C$17,NOT(AF47=Settings!$C$16)),1,IF(AND(AG47=Settings!$C$18,AF47=Settings!$C$19),1,0))))</f>
        <v/>
      </c>
      <c r="AH1043" s="170"/>
      <c r="AI1043" s="169" t="str">
        <f>IF(AI47="","",IF(AI47=Settings!$C$16,1,IF(AND(AI47=Settings!$C$17,NOT(AH47=Settings!$C$16)),1,IF(AND(AI47=Settings!$C$18,AH47=Settings!$C$19),1,0))))</f>
        <v/>
      </c>
      <c r="AK1043" s="169" t="str">
        <f>IF(AK47="","",IF(AK47=Settings!$C$16,1,IF(AND(AK47=Settings!$C$17,NOT(AJ47=Settings!$C$16)),1,IF(AND(AK47=Settings!$C$18,AJ47=Settings!$C$19),1,0))))</f>
        <v/>
      </c>
      <c r="AM1043" s="169" t="str">
        <f>IF(AM47="","",IF(AM47=Settings!$C$16,1,IF(AND(AM47=Settings!$C$17,NOT(AL47=Settings!$C$16)),1,IF(AND(AM47=Settings!$C$18,AL47=Settings!$C$19),1,0))))</f>
        <v/>
      </c>
      <c r="AP1043" s="169" t="str">
        <f>IF(AP47="","",IF(AP47=Settings!$C$16,1,IF(AND(AP47=Settings!$C$17,NOT(AO47=Settings!$C$16)),1,IF(AND(AP47=Settings!$C$18,AO47=Settings!$C$19),1,0))))</f>
        <v/>
      </c>
      <c r="AQ1043" s="170"/>
      <c r="AR1043" s="169" t="str">
        <f>IF(AR47="","",IF(AR47=Settings!$C$16,1,IF(AND(AR47=Settings!$C$17,NOT(AQ47=Settings!$C$16)),1,IF(AND(AR47=Settings!$C$18,AQ47=Settings!$C$19),1,0))))</f>
        <v/>
      </c>
      <c r="AS1043" s="170"/>
      <c r="AT1043" s="169" t="str">
        <f>IF(AT47="","",IF(AT47=Settings!$C$16,1,IF(AND(AT47=Settings!$C$17,NOT(AS47=Settings!$C$16)),1,IF(AND(AT47=Settings!$C$18,AS47=Settings!$C$19),1,0))))</f>
        <v/>
      </c>
      <c r="AU1043" s="170"/>
      <c r="AV1043" s="169" t="str">
        <f>IF(AV47="","",IF(AV47=Settings!$C$16,1,IF(AND(AV47=Settings!$C$17,NOT(AU47=Settings!$C$16)),1,IF(AND(AV47=Settings!$C$18,AU47=Settings!$C$19),1,0))))</f>
        <v/>
      </c>
      <c r="AX1043" s="169" t="str">
        <f>IF(AX47="","",IF(AX47=Settings!$C$16,1,IF(AND(AX47=Settings!$C$17,NOT(AW47=Settings!$C$16)),1,IF(AND(AX47=Settings!$C$18,AW47=Settings!$C$19),1,0))))</f>
        <v/>
      </c>
      <c r="AZ1043" s="169" t="str">
        <f>IF(AZ47="","",IF(AZ47=Settings!$C$16,1,IF(AND(AZ47=Settings!$C$17,NOT(AY47=Settings!$C$16)),1,IF(AND(AZ47=Settings!$C$18,AY47=Settings!$C$19),1,0))))</f>
        <v/>
      </c>
      <c r="BC1043" s="169" t="str">
        <f>IF(BC47="","",IF(BC47=Settings!$C$16,1,IF(AND(BC47=Settings!$C$17,NOT(BB47=Settings!$C$16)),1,IF(AND(BC47=Settings!$C$18,BB47=Settings!$C$19),1,0))))</f>
        <v/>
      </c>
      <c r="BD1043" s="170"/>
      <c r="BE1043" s="169" t="str">
        <f>IF(BE47="","",IF(BE47=Settings!$C$16,1,IF(AND(BE47=Settings!$C$17,NOT(BD47=Settings!$C$16)),1,IF(AND(BE47=Settings!$C$18,BD47=Settings!$C$19),1,0))))</f>
        <v/>
      </c>
      <c r="BF1043" s="170"/>
      <c r="BG1043" s="169" t="str">
        <f>IF(BG47="","",IF(BG47=Settings!$C$16,1,IF(AND(BG47=Settings!$C$17,NOT(BF47=Settings!$C$16)),1,IF(AND(BG47=Settings!$C$18,BF47=Settings!$C$19),1,0))))</f>
        <v/>
      </c>
      <c r="BH1043" s="170"/>
      <c r="BI1043" s="169" t="str">
        <f>IF(BI47="","",IF(BI47=Settings!$C$16,1,IF(AND(BI47=Settings!$C$17,NOT(BH47=Settings!$C$16)),1,IF(AND(BI47=Settings!$C$18,BH47=Settings!$C$19),1,0))))</f>
        <v/>
      </c>
      <c r="BK1043" s="169" t="str">
        <f>IF(BK47="","",IF(BK47=Settings!$C$16,1,IF(AND(BK47=Settings!$C$17,NOT(BJ47=Settings!$C$16)),1,IF(AND(BK47=Settings!$C$18,BJ47=Settings!$C$19),1,0))))</f>
        <v/>
      </c>
      <c r="BM1043" s="169" t="str">
        <f>IF(BM47="","",IF(BM47=Settings!$C$16,1,IF(AND(BM47=Settings!$C$17,NOT(BL47=Settings!$C$16)),1,IF(AND(BM47=Settings!$C$18,BL47=Settings!$C$19),1,0))))</f>
        <v/>
      </c>
      <c r="BP1043" s="169" t="str">
        <f>IF(BP47="","",IF(BP47=Settings!$C$16,1,IF(AND(BP47=Settings!$C$17,NOT(BO47=Settings!$C$16)),1,IF(AND(BP47=Settings!$C$18,BO47=Settings!$C$19),1,0))))</f>
        <v/>
      </c>
      <c r="BQ1043" s="170"/>
      <c r="BR1043" s="169" t="str">
        <f>IF(BR47="","",IF(BR47=Settings!$C$16,1,IF(AND(BR47=Settings!$C$17,NOT(BQ47=Settings!$C$16)),1,IF(AND(BR47=Settings!$C$18,BQ47=Settings!$C$19),1,0))))</f>
        <v/>
      </c>
      <c r="BS1043" s="170"/>
      <c r="BT1043" s="169" t="str">
        <f>IF(BT47="","",IF(BT47=Settings!$C$16,1,IF(AND(BT47=Settings!$C$17,NOT(BS47=Settings!$C$16)),1,IF(AND(BT47=Settings!$C$18,BS47=Settings!$C$19),1,0))))</f>
        <v/>
      </c>
      <c r="BU1043" s="170"/>
      <c r="BV1043" s="169" t="str">
        <f>IF(BV47="","",IF(BV47=Settings!$C$16,1,IF(AND(BV47=Settings!$C$17,NOT(BU47=Settings!$C$16)),1,IF(AND(BV47=Settings!$C$18,BU47=Settings!$C$19),1,0))))</f>
        <v/>
      </c>
      <c r="BX1043" s="169" t="str">
        <f>IF(BX47="","",IF(BX47=Settings!$C$16,1,IF(AND(BX47=Settings!$C$17,NOT(BW47=Settings!$C$16)),1,IF(AND(BX47=Settings!$C$18,BW47=Settings!$C$19),1,0))))</f>
        <v/>
      </c>
      <c r="BZ1043" s="169" t="str">
        <f>IF(BZ47="","",IF(BZ47=Settings!$C$16,1,IF(AND(BZ47=Settings!$C$17,NOT(BY47=Settings!$C$16)),1,IF(AND(BZ47=Settings!$C$18,BY47=Settings!$C$19),1,0))))</f>
        <v/>
      </c>
      <c r="CB1043" s="175" t="str">
        <f t="shared" si="1"/>
        <v/>
      </c>
      <c r="CC1043" s="175" t="str">
        <f t="shared" si="2"/>
        <v/>
      </c>
      <c r="CD1043" s="175" t="str">
        <f t="shared" si="3"/>
        <v/>
      </c>
      <c r="CE1043" s="175" t="str">
        <f t="shared" si="4"/>
        <v/>
      </c>
      <c r="CF1043" s="175" t="str">
        <f t="shared" si="5"/>
        <v/>
      </c>
      <c r="CG1043" s="175" t="str">
        <f t="shared" si="6"/>
        <v/>
      </c>
      <c r="CH1043" s="175" t="str">
        <f t="shared" si="7"/>
        <v/>
      </c>
    </row>
    <row r="1044" spans="1:86" x14ac:dyDescent="0.25">
      <c r="A1044" s="39" t="str">
        <f t="shared" si="0"/>
        <v xml:space="preserve"> </v>
      </c>
      <c r="C1044" s="169" t="str">
        <f>IF(C48="","",IF(C48=Settings!$C$16,1,IF(AND(C48=Settings!$C$17,NOT(B48=Settings!$C$16)),1,IF(AND(C48=Settings!$C$18,B48=Settings!$C$19),1,0))))</f>
        <v/>
      </c>
      <c r="E1044" s="169" t="str">
        <f>IF(E48="","",IF(E48=Settings!$C$16,1,IF(AND(E48=Settings!$C$17,NOT(D48=Settings!$C$16)),1,IF(AND(E48=Settings!$C$18,D48=Settings!$C$19),1,0))))</f>
        <v/>
      </c>
      <c r="G1044" s="169" t="str">
        <f>IF(G48="","",IF(G48=Settings!$C$16,1,IF(AND(G48=Settings!$C$17,NOT(F48=Settings!$C$16)),1,IF(AND(G48=Settings!$C$18,F48=Settings!$C$19),1,0))))</f>
        <v/>
      </c>
      <c r="I1044" s="169" t="str">
        <f>IF(I48="","",IF(I48=Settings!$C$16,1,IF(AND(I48=Settings!$C$17,NOT(H48=Settings!$C$16)),1,IF(AND(I48=Settings!$C$18,H48=Settings!$C$19),1,0))))</f>
        <v/>
      </c>
      <c r="K1044" s="169" t="str">
        <f>IF(K48="","",IF(K48=Settings!$C$16,1,IF(AND(K48=Settings!$C$17,NOT(J48=Settings!$C$16)),1,IF(AND(K48=Settings!$C$18,J48=Settings!$C$19),1,0))))</f>
        <v/>
      </c>
      <c r="M1044" s="169" t="str">
        <f>IF(M48="","",IF(M48=Settings!$C$16,1,IF(AND(M48=Settings!$C$17,NOT(L48=Settings!$C$16)),1,IF(AND(M48=Settings!$C$18,L48=Settings!$C$19),1,0))))</f>
        <v/>
      </c>
      <c r="P1044" s="169" t="str">
        <f>IF(P48="","",IF(P48=Settings!$C$16,1,IF(AND(P48=Settings!$C$17,NOT(O48=Settings!$C$16)),1,IF(AND(P48=Settings!$C$18,O48=Settings!$C$19),1,0))))</f>
        <v/>
      </c>
      <c r="Q1044" s="170"/>
      <c r="R1044" s="169" t="str">
        <f>IF(R48="","",IF(R48=Settings!$C$16,1,IF(AND(R48=Settings!$C$17,NOT(Q48=Settings!$C$16)),1,IF(AND(R48=Settings!$C$18,Q48=Settings!$C$19),1,0))))</f>
        <v/>
      </c>
      <c r="S1044" s="170"/>
      <c r="T1044" s="169" t="str">
        <f>IF(T48="","",IF(T48=Settings!$C$16,1,IF(AND(T48=Settings!$C$17,NOT(S48=Settings!$C$16)),1,IF(AND(T48=Settings!$C$18,S48=Settings!$C$19),1,0))))</f>
        <v/>
      </c>
      <c r="U1044" s="170"/>
      <c r="V1044" s="169" t="str">
        <f>IF(V48="","",IF(V48=Settings!$C$16,1,IF(AND(V48=Settings!$C$17,NOT(U48=Settings!$C$16)),1,IF(AND(V48=Settings!$C$18,U48=Settings!$C$19),1,0))))</f>
        <v/>
      </c>
      <c r="X1044" s="169" t="str">
        <f>IF(X48="","",IF(X48=Settings!$C$16,1,IF(AND(X48=Settings!$C$17,NOT(W48=Settings!$C$16)),1,IF(AND(X48=Settings!$C$18,W48=Settings!$C$19),1,0))))</f>
        <v/>
      </c>
      <c r="Z1044" s="169" t="str">
        <f>IF(Z48="","",IF(Z48=Settings!$C$16,1,IF(AND(Z48=Settings!$C$17,NOT(Y48=Settings!$C$16)),1,IF(AND(Z48=Settings!$C$18,Y48=Settings!$C$19),1,0))))</f>
        <v/>
      </c>
      <c r="AC1044" s="169" t="str">
        <f>IF(AC48="","",IF(AC48=Settings!$C$16,1,IF(AND(AC48=Settings!$C$17,NOT(AB48=Settings!$C$16)),1,IF(AND(AC48=Settings!$C$18,AB48=Settings!$C$19),1,0))))</f>
        <v/>
      </c>
      <c r="AD1044" s="170"/>
      <c r="AE1044" s="169" t="str">
        <f>IF(AE48="","",IF(AE48=Settings!$C$16,1,IF(AND(AE48=Settings!$C$17,NOT(AD48=Settings!$C$16)),1,IF(AND(AE48=Settings!$C$18,AD48=Settings!$C$19),1,0))))</f>
        <v/>
      </c>
      <c r="AF1044" s="170"/>
      <c r="AG1044" s="169" t="str">
        <f>IF(AG48="","",IF(AG48=Settings!$C$16,1,IF(AND(AG48=Settings!$C$17,NOT(AF48=Settings!$C$16)),1,IF(AND(AG48=Settings!$C$18,AF48=Settings!$C$19),1,0))))</f>
        <v/>
      </c>
      <c r="AH1044" s="170"/>
      <c r="AI1044" s="169" t="str">
        <f>IF(AI48="","",IF(AI48=Settings!$C$16,1,IF(AND(AI48=Settings!$C$17,NOT(AH48=Settings!$C$16)),1,IF(AND(AI48=Settings!$C$18,AH48=Settings!$C$19),1,0))))</f>
        <v/>
      </c>
      <c r="AK1044" s="169" t="str">
        <f>IF(AK48="","",IF(AK48=Settings!$C$16,1,IF(AND(AK48=Settings!$C$17,NOT(AJ48=Settings!$C$16)),1,IF(AND(AK48=Settings!$C$18,AJ48=Settings!$C$19),1,0))))</f>
        <v/>
      </c>
      <c r="AM1044" s="169" t="str">
        <f>IF(AM48="","",IF(AM48=Settings!$C$16,1,IF(AND(AM48=Settings!$C$17,NOT(AL48=Settings!$C$16)),1,IF(AND(AM48=Settings!$C$18,AL48=Settings!$C$19),1,0))))</f>
        <v/>
      </c>
      <c r="AP1044" s="169" t="str">
        <f>IF(AP48="","",IF(AP48=Settings!$C$16,1,IF(AND(AP48=Settings!$C$17,NOT(AO48=Settings!$C$16)),1,IF(AND(AP48=Settings!$C$18,AO48=Settings!$C$19),1,0))))</f>
        <v/>
      </c>
      <c r="AQ1044" s="170"/>
      <c r="AR1044" s="169" t="str">
        <f>IF(AR48="","",IF(AR48=Settings!$C$16,1,IF(AND(AR48=Settings!$C$17,NOT(AQ48=Settings!$C$16)),1,IF(AND(AR48=Settings!$C$18,AQ48=Settings!$C$19),1,0))))</f>
        <v/>
      </c>
      <c r="AS1044" s="170"/>
      <c r="AT1044" s="169" t="str">
        <f>IF(AT48="","",IF(AT48=Settings!$C$16,1,IF(AND(AT48=Settings!$C$17,NOT(AS48=Settings!$C$16)),1,IF(AND(AT48=Settings!$C$18,AS48=Settings!$C$19),1,0))))</f>
        <v/>
      </c>
      <c r="AU1044" s="170"/>
      <c r="AV1044" s="169" t="str">
        <f>IF(AV48="","",IF(AV48=Settings!$C$16,1,IF(AND(AV48=Settings!$C$17,NOT(AU48=Settings!$C$16)),1,IF(AND(AV48=Settings!$C$18,AU48=Settings!$C$19),1,0))))</f>
        <v/>
      </c>
      <c r="AX1044" s="169" t="str">
        <f>IF(AX48="","",IF(AX48=Settings!$C$16,1,IF(AND(AX48=Settings!$C$17,NOT(AW48=Settings!$C$16)),1,IF(AND(AX48=Settings!$C$18,AW48=Settings!$C$19),1,0))))</f>
        <v/>
      </c>
      <c r="AZ1044" s="169" t="str">
        <f>IF(AZ48="","",IF(AZ48=Settings!$C$16,1,IF(AND(AZ48=Settings!$C$17,NOT(AY48=Settings!$C$16)),1,IF(AND(AZ48=Settings!$C$18,AY48=Settings!$C$19),1,0))))</f>
        <v/>
      </c>
      <c r="BC1044" s="169" t="str">
        <f>IF(BC48="","",IF(BC48=Settings!$C$16,1,IF(AND(BC48=Settings!$C$17,NOT(BB48=Settings!$C$16)),1,IF(AND(BC48=Settings!$C$18,BB48=Settings!$C$19),1,0))))</f>
        <v/>
      </c>
      <c r="BD1044" s="170"/>
      <c r="BE1044" s="169" t="str">
        <f>IF(BE48="","",IF(BE48=Settings!$C$16,1,IF(AND(BE48=Settings!$C$17,NOT(BD48=Settings!$C$16)),1,IF(AND(BE48=Settings!$C$18,BD48=Settings!$C$19),1,0))))</f>
        <v/>
      </c>
      <c r="BF1044" s="170"/>
      <c r="BG1044" s="169" t="str">
        <f>IF(BG48="","",IF(BG48=Settings!$C$16,1,IF(AND(BG48=Settings!$C$17,NOT(BF48=Settings!$C$16)),1,IF(AND(BG48=Settings!$C$18,BF48=Settings!$C$19),1,0))))</f>
        <v/>
      </c>
      <c r="BH1044" s="170"/>
      <c r="BI1044" s="169" t="str">
        <f>IF(BI48="","",IF(BI48=Settings!$C$16,1,IF(AND(BI48=Settings!$C$17,NOT(BH48=Settings!$C$16)),1,IF(AND(BI48=Settings!$C$18,BH48=Settings!$C$19),1,0))))</f>
        <v/>
      </c>
      <c r="BK1044" s="169" t="str">
        <f>IF(BK48="","",IF(BK48=Settings!$C$16,1,IF(AND(BK48=Settings!$C$17,NOT(BJ48=Settings!$C$16)),1,IF(AND(BK48=Settings!$C$18,BJ48=Settings!$C$19),1,0))))</f>
        <v/>
      </c>
      <c r="BM1044" s="169" t="str">
        <f>IF(BM48="","",IF(BM48=Settings!$C$16,1,IF(AND(BM48=Settings!$C$17,NOT(BL48=Settings!$C$16)),1,IF(AND(BM48=Settings!$C$18,BL48=Settings!$C$19),1,0))))</f>
        <v/>
      </c>
      <c r="BP1044" s="169" t="str">
        <f>IF(BP48="","",IF(BP48=Settings!$C$16,1,IF(AND(BP48=Settings!$C$17,NOT(BO48=Settings!$C$16)),1,IF(AND(BP48=Settings!$C$18,BO48=Settings!$C$19),1,0))))</f>
        <v/>
      </c>
      <c r="BQ1044" s="170"/>
      <c r="BR1044" s="169" t="str">
        <f>IF(BR48="","",IF(BR48=Settings!$C$16,1,IF(AND(BR48=Settings!$C$17,NOT(BQ48=Settings!$C$16)),1,IF(AND(BR48=Settings!$C$18,BQ48=Settings!$C$19),1,0))))</f>
        <v/>
      </c>
      <c r="BS1044" s="170"/>
      <c r="BT1044" s="169" t="str">
        <f>IF(BT48="","",IF(BT48=Settings!$C$16,1,IF(AND(BT48=Settings!$C$17,NOT(BS48=Settings!$C$16)),1,IF(AND(BT48=Settings!$C$18,BS48=Settings!$C$19),1,0))))</f>
        <v/>
      </c>
      <c r="BU1044" s="170"/>
      <c r="BV1044" s="169" t="str">
        <f>IF(BV48="","",IF(BV48=Settings!$C$16,1,IF(AND(BV48=Settings!$C$17,NOT(BU48=Settings!$C$16)),1,IF(AND(BV48=Settings!$C$18,BU48=Settings!$C$19),1,0))))</f>
        <v/>
      </c>
      <c r="BX1044" s="169" t="str">
        <f>IF(BX48="","",IF(BX48=Settings!$C$16,1,IF(AND(BX48=Settings!$C$17,NOT(BW48=Settings!$C$16)),1,IF(AND(BX48=Settings!$C$18,BW48=Settings!$C$19),1,0))))</f>
        <v/>
      </c>
      <c r="BZ1044" s="169" t="str">
        <f>IF(BZ48="","",IF(BZ48=Settings!$C$16,1,IF(AND(BZ48=Settings!$C$17,NOT(BY48=Settings!$C$16)),1,IF(AND(BZ48=Settings!$C$18,BY48=Settings!$C$19),1,0))))</f>
        <v/>
      </c>
      <c r="CB1044" s="175" t="str">
        <f t="shared" si="1"/>
        <v/>
      </c>
      <c r="CC1044" s="175" t="str">
        <f t="shared" si="2"/>
        <v/>
      </c>
      <c r="CD1044" s="175" t="str">
        <f t="shared" si="3"/>
        <v/>
      </c>
      <c r="CE1044" s="175" t="str">
        <f t="shared" si="4"/>
        <v/>
      </c>
      <c r="CF1044" s="175" t="str">
        <f t="shared" si="5"/>
        <v/>
      </c>
      <c r="CG1044" s="175" t="str">
        <f t="shared" si="6"/>
        <v/>
      </c>
      <c r="CH1044" s="175" t="str">
        <f t="shared" si="7"/>
        <v/>
      </c>
    </row>
    <row r="1045" spans="1:86" x14ac:dyDescent="0.25">
      <c r="A1045" s="39" t="str">
        <f t="shared" si="0"/>
        <v xml:space="preserve"> </v>
      </c>
      <c r="C1045" s="169" t="str">
        <f>IF(C49="","",IF(C49=Settings!$C$16,1,IF(AND(C49=Settings!$C$17,NOT(B49=Settings!$C$16)),1,IF(AND(C49=Settings!$C$18,B49=Settings!$C$19),1,0))))</f>
        <v/>
      </c>
      <c r="E1045" s="169" t="str">
        <f>IF(E49="","",IF(E49=Settings!$C$16,1,IF(AND(E49=Settings!$C$17,NOT(D49=Settings!$C$16)),1,IF(AND(E49=Settings!$C$18,D49=Settings!$C$19),1,0))))</f>
        <v/>
      </c>
      <c r="G1045" s="169" t="str">
        <f>IF(G49="","",IF(G49=Settings!$C$16,1,IF(AND(G49=Settings!$C$17,NOT(F49=Settings!$C$16)),1,IF(AND(G49=Settings!$C$18,F49=Settings!$C$19),1,0))))</f>
        <v/>
      </c>
      <c r="I1045" s="169" t="str">
        <f>IF(I49="","",IF(I49=Settings!$C$16,1,IF(AND(I49=Settings!$C$17,NOT(H49=Settings!$C$16)),1,IF(AND(I49=Settings!$C$18,H49=Settings!$C$19),1,0))))</f>
        <v/>
      </c>
      <c r="K1045" s="169" t="str">
        <f>IF(K49="","",IF(K49=Settings!$C$16,1,IF(AND(K49=Settings!$C$17,NOT(J49=Settings!$C$16)),1,IF(AND(K49=Settings!$C$18,J49=Settings!$C$19),1,0))))</f>
        <v/>
      </c>
      <c r="M1045" s="169" t="str">
        <f>IF(M49="","",IF(M49=Settings!$C$16,1,IF(AND(M49=Settings!$C$17,NOT(L49=Settings!$C$16)),1,IF(AND(M49=Settings!$C$18,L49=Settings!$C$19),1,0))))</f>
        <v/>
      </c>
      <c r="P1045" s="169" t="str">
        <f>IF(P49="","",IF(P49=Settings!$C$16,1,IF(AND(P49=Settings!$C$17,NOT(O49=Settings!$C$16)),1,IF(AND(P49=Settings!$C$18,O49=Settings!$C$19),1,0))))</f>
        <v/>
      </c>
      <c r="Q1045" s="170"/>
      <c r="R1045" s="169" t="str">
        <f>IF(R49="","",IF(R49=Settings!$C$16,1,IF(AND(R49=Settings!$C$17,NOT(Q49=Settings!$C$16)),1,IF(AND(R49=Settings!$C$18,Q49=Settings!$C$19),1,0))))</f>
        <v/>
      </c>
      <c r="S1045" s="170"/>
      <c r="T1045" s="169" t="str">
        <f>IF(T49="","",IF(T49=Settings!$C$16,1,IF(AND(T49=Settings!$C$17,NOT(S49=Settings!$C$16)),1,IF(AND(T49=Settings!$C$18,S49=Settings!$C$19),1,0))))</f>
        <v/>
      </c>
      <c r="U1045" s="170"/>
      <c r="V1045" s="169" t="str">
        <f>IF(V49="","",IF(V49=Settings!$C$16,1,IF(AND(V49=Settings!$C$17,NOT(U49=Settings!$C$16)),1,IF(AND(V49=Settings!$C$18,U49=Settings!$C$19),1,0))))</f>
        <v/>
      </c>
      <c r="X1045" s="169" t="str">
        <f>IF(X49="","",IF(X49=Settings!$C$16,1,IF(AND(X49=Settings!$C$17,NOT(W49=Settings!$C$16)),1,IF(AND(X49=Settings!$C$18,W49=Settings!$C$19),1,0))))</f>
        <v/>
      </c>
      <c r="Z1045" s="169" t="str">
        <f>IF(Z49="","",IF(Z49=Settings!$C$16,1,IF(AND(Z49=Settings!$C$17,NOT(Y49=Settings!$C$16)),1,IF(AND(Z49=Settings!$C$18,Y49=Settings!$C$19),1,0))))</f>
        <v/>
      </c>
      <c r="AC1045" s="169" t="str">
        <f>IF(AC49="","",IF(AC49=Settings!$C$16,1,IF(AND(AC49=Settings!$C$17,NOT(AB49=Settings!$C$16)),1,IF(AND(AC49=Settings!$C$18,AB49=Settings!$C$19),1,0))))</f>
        <v/>
      </c>
      <c r="AD1045" s="170"/>
      <c r="AE1045" s="169" t="str">
        <f>IF(AE49="","",IF(AE49=Settings!$C$16,1,IF(AND(AE49=Settings!$C$17,NOT(AD49=Settings!$C$16)),1,IF(AND(AE49=Settings!$C$18,AD49=Settings!$C$19),1,0))))</f>
        <v/>
      </c>
      <c r="AF1045" s="170"/>
      <c r="AG1045" s="169" t="str">
        <f>IF(AG49="","",IF(AG49=Settings!$C$16,1,IF(AND(AG49=Settings!$C$17,NOT(AF49=Settings!$C$16)),1,IF(AND(AG49=Settings!$C$18,AF49=Settings!$C$19),1,0))))</f>
        <v/>
      </c>
      <c r="AH1045" s="170"/>
      <c r="AI1045" s="169" t="str">
        <f>IF(AI49="","",IF(AI49=Settings!$C$16,1,IF(AND(AI49=Settings!$C$17,NOT(AH49=Settings!$C$16)),1,IF(AND(AI49=Settings!$C$18,AH49=Settings!$C$19),1,0))))</f>
        <v/>
      </c>
      <c r="AK1045" s="169" t="str">
        <f>IF(AK49="","",IF(AK49=Settings!$C$16,1,IF(AND(AK49=Settings!$C$17,NOT(AJ49=Settings!$C$16)),1,IF(AND(AK49=Settings!$C$18,AJ49=Settings!$C$19),1,0))))</f>
        <v/>
      </c>
      <c r="AM1045" s="169" t="str">
        <f>IF(AM49="","",IF(AM49=Settings!$C$16,1,IF(AND(AM49=Settings!$C$17,NOT(AL49=Settings!$C$16)),1,IF(AND(AM49=Settings!$C$18,AL49=Settings!$C$19),1,0))))</f>
        <v/>
      </c>
      <c r="AP1045" s="169" t="str">
        <f>IF(AP49="","",IF(AP49=Settings!$C$16,1,IF(AND(AP49=Settings!$C$17,NOT(AO49=Settings!$C$16)),1,IF(AND(AP49=Settings!$C$18,AO49=Settings!$C$19),1,0))))</f>
        <v/>
      </c>
      <c r="AQ1045" s="170"/>
      <c r="AR1045" s="169" t="str">
        <f>IF(AR49="","",IF(AR49=Settings!$C$16,1,IF(AND(AR49=Settings!$C$17,NOT(AQ49=Settings!$C$16)),1,IF(AND(AR49=Settings!$C$18,AQ49=Settings!$C$19),1,0))))</f>
        <v/>
      </c>
      <c r="AS1045" s="170"/>
      <c r="AT1045" s="169" t="str">
        <f>IF(AT49="","",IF(AT49=Settings!$C$16,1,IF(AND(AT49=Settings!$C$17,NOT(AS49=Settings!$C$16)),1,IF(AND(AT49=Settings!$C$18,AS49=Settings!$C$19),1,0))))</f>
        <v/>
      </c>
      <c r="AU1045" s="170"/>
      <c r="AV1045" s="169" t="str">
        <f>IF(AV49="","",IF(AV49=Settings!$C$16,1,IF(AND(AV49=Settings!$C$17,NOT(AU49=Settings!$C$16)),1,IF(AND(AV49=Settings!$C$18,AU49=Settings!$C$19),1,0))))</f>
        <v/>
      </c>
      <c r="AX1045" s="169" t="str">
        <f>IF(AX49="","",IF(AX49=Settings!$C$16,1,IF(AND(AX49=Settings!$C$17,NOT(AW49=Settings!$C$16)),1,IF(AND(AX49=Settings!$C$18,AW49=Settings!$C$19),1,0))))</f>
        <v/>
      </c>
      <c r="AZ1045" s="169" t="str">
        <f>IF(AZ49="","",IF(AZ49=Settings!$C$16,1,IF(AND(AZ49=Settings!$C$17,NOT(AY49=Settings!$C$16)),1,IF(AND(AZ49=Settings!$C$18,AY49=Settings!$C$19),1,0))))</f>
        <v/>
      </c>
      <c r="BC1045" s="169" t="str">
        <f>IF(BC49="","",IF(BC49=Settings!$C$16,1,IF(AND(BC49=Settings!$C$17,NOT(BB49=Settings!$C$16)),1,IF(AND(BC49=Settings!$C$18,BB49=Settings!$C$19),1,0))))</f>
        <v/>
      </c>
      <c r="BD1045" s="170"/>
      <c r="BE1045" s="169" t="str">
        <f>IF(BE49="","",IF(BE49=Settings!$C$16,1,IF(AND(BE49=Settings!$C$17,NOT(BD49=Settings!$C$16)),1,IF(AND(BE49=Settings!$C$18,BD49=Settings!$C$19),1,0))))</f>
        <v/>
      </c>
      <c r="BF1045" s="170"/>
      <c r="BG1045" s="169" t="str">
        <f>IF(BG49="","",IF(BG49=Settings!$C$16,1,IF(AND(BG49=Settings!$C$17,NOT(BF49=Settings!$C$16)),1,IF(AND(BG49=Settings!$C$18,BF49=Settings!$C$19),1,0))))</f>
        <v/>
      </c>
      <c r="BH1045" s="170"/>
      <c r="BI1045" s="169" t="str">
        <f>IF(BI49="","",IF(BI49=Settings!$C$16,1,IF(AND(BI49=Settings!$C$17,NOT(BH49=Settings!$C$16)),1,IF(AND(BI49=Settings!$C$18,BH49=Settings!$C$19),1,0))))</f>
        <v/>
      </c>
      <c r="BK1045" s="169" t="str">
        <f>IF(BK49="","",IF(BK49=Settings!$C$16,1,IF(AND(BK49=Settings!$C$17,NOT(BJ49=Settings!$C$16)),1,IF(AND(BK49=Settings!$C$18,BJ49=Settings!$C$19),1,0))))</f>
        <v/>
      </c>
      <c r="BM1045" s="169" t="str">
        <f>IF(BM49="","",IF(BM49=Settings!$C$16,1,IF(AND(BM49=Settings!$C$17,NOT(BL49=Settings!$C$16)),1,IF(AND(BM49=Settings!$C$18,BL49=Settings!$C$19),1,0))))</f>
        <v/>
      </c>
      <c r="BP1045" s="169" t="str">
        <f>IF(BP49="","",IF(BP49=Settings!$C$16,1,IF(AND(BP49=Settings!$C$17,NOT(BO49=Settings!$C$16)),1,IF(AND(BP49=Settings!$C$18,BO49=Settings!$C$19),1,0))))</f>
        <v/>
      </c>
      <c r="BQ1045" s="170"/>
      <c r="BR1045" s="169" t="str">
        <f>IF(BR49="","",IF(BR49=Settings!$C$16,1,IF(AND(BR49=Settings!$C$17,NOT(BQ49=Settings!$C$16)),1,IF(AND(BR49=Settings!$C$18,BQ49=Settings!$C$19),1,0))))</f>
        <v/>
      </c>
      <c r="BS1045" s="170"/>
      <c r="BT1045" s="169" t="str">
        <f>IF(BT49="","",IF(BT49=Settings!$C$16,1,IF(AND(BT49=Settings!$C$17,NOT(BS49=Settings!$C$16)),1,IF(AND(BT49=Settings!$C$18,BS49=Settings!$C$19),1,0))))</f>
        <v/>
      </c>
      <c r="BU1045" s="170"/>
      <c r="BV1045" s="169" t="str">
        <f>IF(BV49="","",IF(BV49=Settings!$C$16,1,IF(AND(BV49=Settings!$C$17,NOT(BU49=Settings!$C$16)),1,IF(AND(BV49=Settings!$C$18,BU49=Settings!$C$19),1,0))))</f>
        <v/>
      </c>
      <c r="BX1045" s="169" t="str">
        <f>IF(BX49="","",IF(BX49=Settings!$C$16,1,IF(AND(BX49=Settings!$C$17,NOT(BW49=Settings!$C$16)),1,IF(AND(BX49=Settings!$C$18,BW49=Settings!$C$19),1,0))))</f>
        <v/>
      </c>
      <c r="BZ1045" s="169" t="str">
        <f>IF(BZ49="","",IF(BZ49=Settings!$C$16,1,IF(AND(BZ49=Settings!$C$17,NOT(BY49=Settings!$C$16)),1,IF(AND(BZ49=Settings!$C$18,BY49=Settings!$C$19),1,0))))</f>
        <v/>
      </c>
      <c r="CB1045" s="175" t="str">
        <f t="shared" si="1"/>
        <v/>
      </c>
      <c r="CC1045" s="175" t="str">
        <f t="shared" si="2"/>
        <v/>
      </c>
      <c r="CD1045" s="175" t="str">
        <f t="shared" si="3"/>
        <v/>
      </c>
      <c r="CE1045" s="175" t="str">
        <f t="shared" si="4"/>
        <v/>
      </c>
      <c r="CF1045" s="175" t="str">
        <f t="shared" si="5"/>
        <v/>
      </c>
      <c r="CG1045" s="175" t="str">
        <f t="shared" si="6"/>
        <v/>
      </c>
      <c r="CH1045" s="175" t="str">
        <f t="shared" si="7"/>
        <v/>
      </c>
    </row>
    <row r="1046" spans="1:86" x14ac:dyDescent="0.25">
      <c r="A1046" s="39" t="str">
        <f t="shared" si="0"/>
        <v xml:space="preserve"> </v>
      </c>
      <c r="C1046" s="169" t="str">
        <f>IF(C50="","",IF(C50=Settings!$C$16,1,IF(AND(C50=Settings!$C$17,NOT(B50=Settings!$C$16)),1,IF(AND(C50=Settings!$C$18,B50=Settings!$C$19),1,0))))</f>
        <v/>
      </c>
      <c r="E1046" s="169" t="str">
        <f>IF(E50="","",IF(E50=Settings!$C$16,1,IF(AND(E50=Settings!$C$17,NOT(D50=Settings!$C$16)),1,IF(AND(E50=Settings!$C$18,D50=Settings!$C$19),1,0))))</f>
        <v/>
      </c>
      <c r="G1046" s="169" t="str">
        <f>IF(G50="","",IF(G50=Settings!$C$16,1,IF(AND(G50=Settings!$C$17,NOT(F50=Settings!$C$16)),1,IF(AND(G50=Settings!$C$18,F50=Settings!$C$19),1,0))))</f>
        <v/>
      </c>
      <c r="I1046" s="169" t="str">
        <f>IF(I50="","",IF(I50=Settings!$C$16,1,IF(AND(I50=Settings!$C$17,NOT(H50=Settings!$C$16)),1,IF(AND(I50=Settings!$C$18,H50=Settings!$C$19),1,0))))</f>
        <v/>
      </c>
      <c r="K1046" s="169" t="str">
        <f>IF(K50="","",IF(K50=Settings!$C$16,1,IF(AND(K50=Settings!$C$17,NOT(J50=Settings!$C$16)),1,IF(AND(K50=Settings!$C$18,J50=Settings!$C$19),1,0))))</f>
        <v/>
      </c>
      <c r="M1046" s="169" t="str">
        <f>IF(M50="","",IF(M50=Settings!$C$16,1,IF(AND(M50=Settings!$C$17,NOT(L50=Settings!$C$16)),1,IF(AND(M50=Settings!$C$18,L50=Settings!$C$19),1,0))))</f>
        <v/>
      </c>
      <c r="P1046" s="169" t="str">
        <f>IF(P50="","",IF(P50=Settings!$C$16,1,IF(AND(P50=Settings!$C$17,NOT(O50=Settings!$C$16)),1,IF(AND(P50=Settings!$C$18,O50=Settings!$C$19),1,0))))</f>
        <v/>
      </c>
      <c r="Q1046" s="170"/>
      <c r="R1046" s="169" t="str">
        <f>IF(R50="","",IF(R50=Settings!$C$16,1,IF(AND(R50=Settings!$C$17,NOT(Q50=Settings!$C$16)),1,IF(AND(R50=Settings!$C$18,Q50=Settings!$C$19),1,0))))</f>
        <v/>
      </c>
      <c r="S1046" s="170"/>
      <c r="T1046" s="169" t="str">
        <f>IF(T50="","",IF(T50=Settings!$C$16,1,IF(AND(T50=Settings!$C$17,NOT(S50=Settings!$C$16)),1,IF(AND(T50=Settings!$C$18,S50=Settings!$C$19),1,0))))</f>
        <v/>
      </c>
      <c r="U1046" s="170"/>
      <c r="V1046" s="169" t="str">
        <f>IF(V50="","",IF(V50=Settings!$C$16,1,IF(AND(V50=Settings!$C$17,NOT(U50=Settings!$C$16)),1,IF(AND(V50=Settings!$C$18,U50=Settings!$C$19),1,0))))</f>
        <v/>
      </c>
      <c r="X1046" s="169" t="str">
        <f>IF(X50="","",IF(X50=Settings!$C$16,1,IF(AND(X50=Settings!$C$17,NOT(W50=Settings!$C$16)),1,IF(AND(X50=Settings!$C$18,W50=Settings!$C$19),1,0))))</f>
        <v/>
      </c>
      <c r="Z1046" s="169" t="str">
        <f>IF(Z50="","",IF(Z50=Settings!$C$16,1,IF(AND(Z50=Settings!$C$17,NOT(Y50=Settings!$C$16)),1,IF(AND(Z50=Settings!$C$18,Y50=Settings!$C$19),1,0))))</f>
        <v/>
      </c>
      <c r="AC1046" s="169" t="str">
        <f>IF(AC50="","",IF(AC50=Settings!$C$16,1,IF(AND(AC50=Settings!$C$17,NOT(AB50=Settings!$C$16)),1,IF(AND(AC50=Settings!$C$18,AB50=Settings!$C$19),1,0))))</f>
        <v/>
      </c>
      <c r="AD1046" s="170"/>
      <c r="AE1046" s="169" t="str">
        <f>IF(AE50="","",IF(AE50=Settings!$C$16,1,IF(AND(AE50=Settings!$C$17,NOT(AD50=Settings!$C$16)),1,IF(AND(AE50=Settings!$C$18,AD50=Settings!$C$19),1,0))))</f>
        <v/>
      </c>
      <c r="AF1046" s="170"/>
      <c r="AG1046" s="169" t="str">
        <f>IF(AG50="","",IF(AG50=Settings!$C$16,1,IF(AND(AG50=Settings!$C$17,NOT(AF50=Settings!$C$16)),1,IF(AND(AG50=Settings!$C$18,AF50=Settings!$C$19),1,0))))</f>
        <v/>
      </c>
      <c r="AH1046" s="170"/>
      <c r="AI1046" s="169" t="str">
        <f>IF(AI50="","",IF(AI50=Settings!$C$16,1,IF(AND(AI50=Settings!$C$17,NOT(AH50=Settings!$C$16)),1,IF(AND(AI50=Settings!$C$18,AH50=Settings!$C$19),1,0))))</f>
        <v/>
      </c>
      <c r="AK1046" s="169" t="str">
        <f>IF(AK50="","",IF(AK50=Settings!$C$16,1,IF(AND(AK50=Settings!$C$17,NOT(AJ50=Settings!$C$16)),1,IF(AND(AK50=Settings!$C$18,AJ50=Settings!$C$19),1,0))))</f>
        <v/>
      </c>
      <c r="AM1046" s="169" t="str">
        <f>IF(AM50="","",IF(AM50=Settings!$C$16,1,IF(AND(AM50=Settings!$C$17,NOT(AL50=Settings!$C$16)),1,IF(AND(AM50=Settings!$C$18,AL50=Settings!$C$19),1,0))))</f>
        <v/>
      </c>
      <c r="AP1046" s="169" t="str">
        <f>IF(AP50="","",IF(AP50=Settings!$C$16,1,IF(AND(AP50=Settings!$C$17,NOT(AO50=Settings!$C$16)),1,IF(AND(AP50=Settings!$C$18,AO50=Settings!$C$19),1,0))))</f>
        <v/>
      </c>
      <c r="AQ1046" s="170"/>
      <c r="AR1046" s="169" t="str">
        <f>IF(AR50="","",IF(AR50=Settings!$C$16,1,IF(AND(AR50=Settings!$C$17,NOT(AQ50=Settings!$C$16)),1,IF(AND(AR50=Settings!$C$18,AQ50=Settings!$C$19),1,0))))</f>
        <v/>
      </c>
      <c r="AS1046" s="170"/>
      <c r="AT1046" s="169" t="str">
        <f>IF(AT50="","",IF(AT50=Settings!$C$16,1,IF(AND(AT50=Settings!$C$17,NOT(AS50=Settings!$C$16)),1,IF(AND(AT50=Settings!$C$18,AS50=Settings!$C$19),1,0))))</f>
        <v/>
      </c>
      <c r="AU1046" s="170"/>
      <c r="AV1046" s="169" t="str">
        <f>IF(AV50="","",IF(AV50=Settings!$C$16,1,IF(AND(AV50=Settings!$C$17,NOT(AU50=Settings!$C$16)),1,IF(AND(AV50=Settings!$C$18,AU50=Settings!$C$19),1,0))))</f>
        <v/>
      </c>
      <c r="AX1046" s="169" t="str">
        <f>IF(AX50="","",IF(AX50=Settings!$C$16,1,IF(AND(AX50=Settings!$C$17,NOT(AW50=Settings!$C$16)),1,IF(AND(AX50=Settings!$C$18,AW50=Settings!$C$19),1,0))))</f>
        <v/>
      </c>
      <c r="AZ1046" s="169" t="str">
        <f>IF(AZ50="","",IF(AZ50=Settings!$C$16,1,IF(AND(AZ50=Settings!$C$17,NOT(AY50=Settings!$C$16)),1,IF(AND(AZ50=Settings!$C$18,AY50=Settings!$C$19),1,0))))</f>
        <v/>
      </c>
      <c r="BC1046" s="169" t="str">
        <f>IF(BC50="","",IF(BC50=Settings!$C$16,1,IF(AND(BC50=Settings!$C$17,NOT(BB50=Settings!$C$16)),1,IF(AND(BC50=Settings!$C$18,BB50=Settings!$C$19),1,0))))</f>
        <v/>
      </c>
      <c r="BD1046" s="170"/>
      <c r="BE1046" s="169" t="str">
        <f>IF(BE50="","",IF(BE50=Settings!$C$16,1,IF(AND(BE50=Settings!$C$17,NOT(BD50=Settings!$C$16)),1,IF(AND(BE50=Settings!$C$18,BD50=Settings!$C$19),1,0))))</f>
        <v/>
      </c>
      <c r="BF1046" s="170"/>
      <c r="BG1046" s="169" t="str">
        <f>IF(BG50="","",IF(BG50=Settings!$C$16,1,IF(AND(BG50=Settings!$C$17,NOT(BF50=Settings!$C$16)),1,IF(AND(BG50=Settings!$C$18,BF50=Settings!$C$19),1,0))))</f>
        <v/>
      </c>
      <c r="BH1046" s="170"/>
      <c r="BI1046" s="169" t="str">
        <f>IF(BI50="","",IF(BI50=Settings!$C$16,1,IF(AND(BI50=Settings!$C$17,NOT(BH50=Settings!$C$16)),1,IF(AND(BI50=Settings!$C$18,BH50=Settings!$C$19),1,0))))</f>
        <v/>
      </c>
      <c r="BK1046" s="169" t="str">
        <f>IF(BK50="","",IF(BK50=Settings!$C$16,1,IF(AND(BK50=Settings!$C$17,NOT(BJ50=Settings!$C$16)),1,IF(AND(BK50=Settings!$C$18,BJ50=Settings!$C$19),1,0))))</f>
        <v/>
      </c>
      <c r="BM1046" s="169" t="str">
        <f>IF(BM50="","",IF(BM50=Settings!$C$16,1,IF(AND(BM50=Settings!$C$17,NOT(BL50=Settings!$C$16)),1,IF(AND(BM50=Settings!$C$18,BL50=Settings!$C$19),1,0))))</f>
        <v/>
      </c>
      <c r="BP1046" s="169" t="str">
        <f>IF(BP50="","",IF(BP50=Settings!$C$16,1,IF(AND(BP50=Settings!$C$17,NOT(BO50=Settings!$C$16)),1,IF(AND(BP50=Settings!$C$18,BO50=Settings!$C$19),1,0))))</f>
        <v/>
      </c>
      <c r="BQ1046" s="170"/>
      <c r="BR1046" s="169" t="str">
        <f>IF(BR50="","",IF(BR50=Settings!$C$16,1,IF(AND(BR50=Settings!$C$17,NOT(BQ50=Settings!$C$16)),1,IF(AND(BR50=Settings!$C$18,BQ50=Settings!$C$19),1,0))))</f>
        <v/>
      </c>
      <c r="BS1046" s="170"/>
      <c r="BT1046" s="169" t="str">
        <f>IF(BT50="","",IF(BT50=Settings!$C$16,1,IF(AND(BT50=Settings!$C$17,NOT(BS50=Settings!$C$16)),1,IF(AND(BT50=Settings!$C$18,BS50=Settings!$C$19),1,0))))</f>
        <v/>
      </c>
      <c r="BU1046" s="170"/>
      <c r="BV1046" s="169" t="str">
        <f>IF(BV50="","",IF(BV50=Settings!$C$16,1,IF(AND(BV50=Settings!$C$17,NOT(BU50=Settings!$C$16)),1,IF(AND(BV50=Settings!$C$18,BU50=Settings!$C$19),1,0))))</f>
        <v/>
      </c>
      <c r="BX1046" s="169" t="str">
        <f>IF(BX50="","",IF(BX50=Settings!$C$16,1,IF(AND(BX50=Settings!$C$17,NOT(BW50=Settings!$C$16)),1,IF(AND(BX50=Settings!$C$18,BW50=Settings!$C$19),1,0))))</f>
        <v/>
      </c>
      <c r="BZ1046" s="169" t="str">
        <f>IF(BZ50="","",IF(BZ50=Settings!$C$16,1,IF(AND(BZ50=Settings!$C$17,NOT(BY50=Settings!$C$16)),1,IF(AND(BZ50=Settings!$C$18,BY50=Settings!$C$19),1,0))))</f>
        <v/>
      </c>
      <c r="CB1046" s="175" t="str">
        <f t="shared" si="1"/>
        <v/>
      </c>
      <c r="CC1046" s="175" t="str">
        <f t="shared" si="2"/>
        <v/>
      </c>
      <c r="CD1046" s="175" t="str">
        <f t="shared" si="3"/>
        <v/>
      </c>
      <c r="CE1046" s="175" t="str">
        <f t="shared" si="4"/>
        <v/>
      </c>
      <c r="CF1046" s="175" t="str">
        <f t="shared" si="5"/>
        <v/>
      </c>
      <c r="CG1046" s="175" t="str">
        <f t="shared" si="6"/>
        <v/>
      </c>
      <c r="CH1046" s="175" t="str">
        <f t="shared" si="7"/>
        <v/>
      </c>
    </row>
    <row r="1047" spans="1:86" x14ac:dyDescent="0.25">
      <c r="A1047" s="39" t="str">
        <f t="shared" si="0"/>
        <v xml:space="preserve"> </v>
      </c>
      <c r="C1047" s="169" t="str">
        <f>IF(C51="","",IF(C51=Settings!$C$16,1,IF(AND(C51=Settings!$C$17,NOT(B51=Settings!$C$16)),1,IF(AND(C51=Settings!$C$18,B51=Settings!$C$19),1,0))))</f>
        <v/>
      </c>
      <c r="E1047" s="169" t="str">
        <f>IF(E51="","",IF(E51=Settings!$C$16,1,IF(AND(E51=Settings!$C$17,NOT(D51=Settings!$C$16)),1,IF(AND(E51=Settings!$C$18,D51=Settings!$C$19),1,0))))</f>
        <v/>
      </c>
      <c r="G1047" s="169" t="str">
        <f>IF(G51="","",IF(G51=Settings!$C$16,1,IF(AND(G51=Settings!$C$17,NOT(F51=Settings!$C$16)),1,IF(AND(G51=Settings!$C$18,F51=Settings!$C$19),1,0))))</f>
        <v/>
      </c>
      <c r="I1047" s="169" t="str">
        <f>IF(I51="","",IF(I51=Settings!$C$16,1,IF(AND(I51=Settings!$C$17,NOT(H51=Settings!$C$16)),1,IF(AND(I51=Settings!$C$18,H51=Settings!$C$19),1,0))))</f>
        <v/>
      </c>
      <c r="K1047" s="169" t="str">
        <f>IF(K51="","",IF(K51=Settings!$C$16,1,IF(AND(K51=Settings!$C$17,NOT(J51=Settings!$C$16)),1,IF(AND(K51=Settings!$C$18,J51=Settings!$C$19),1,0))))</f>
        <v/>
      </c>
      <c r="M1047" s="169" t="str">
        <f>IF(M51="","",IF(M51=Settings!$C$16,1,IF(AND(M51=Settings!$C$17,NOT(L51=Settings!$C$16)),1,IF(AND(M51=Settings!$C$18,L51=Settings!$C$19),1,0))))</f>
        <v/>
      </c>
      <c r="P1047" s="169" t="str">
        <f>IF(P51="","",IF(P51=Settings!$C$16,1,IF(AND(P51=Settings!$C$17,NOT(O51=Settings!$C$16)),1,IF(AND(P51=Settings!$C$18,O51=Settings!$C$19),1,0))))</f>
        <v/>
      </c>
      <c r="Q1047" s="170"/>
      <c r="R1047" s="169" t="str">
        <f>IF(R51="","",IF(R51=Settings!$C$16,1,IF(AND(R51=Settings!$C$17,NOT(Q51=Settings!$C$16)),1,IF(AND(R51=Settings!$C$18,Q51=Settings!$C$19),1,0))))</f>
        <v/>
      </c>
      <c r="S1047" s="170"/>
      <c r="T1047" s="169" t="str">
        <f>IF(T51="","",IF(T51=Settings!$C$16,1,IF(AND(T51=Settings!$C$17,NOT(S51=Settings!$C$16)),1,IF(AND(T51=Settings!$C$18,S51=Settings!$C$19),1,0))))</f>
        <v/>
      </c>
      <c r="U1047" s="170"/>
      <c r="V1047" s="169" t="str">
        <f>IF(V51="","",IF(V51=Settings!$C$16,1,IF(AND(V51=Settings!$C$17,NOT(U51=Settings!$C$16)),1,IF(AND(V51=Settings!$C$18,U51=Settings!$C$19),1,0))))</f>
        <v/>
      </c>
      <c r="X1047" s="169" t="str">
        <f>IF(X51="","",IF(X51=Settings!$C$16,1,IF(AND(X51=Settings!$C$17,NOT(W51=Settings!$C$16)),1,IF(AND(X51=Settings!$C$18,W51=Settings!$C$19),1,0))))</f>
        <v/>
      </c>
      <c r="Z1047" s="169" t="str">
        <f>IF(Z51="","",IF(Z51=Settings!$C$16,1,IF(AND(Z51=Settings!$C$17,NOT(Y51=Settings!$C$16)),1,IF(AND(Z51=Settings!$C$18,Y51=Settings!$C$19),1,0))))</f>
        <v/>
      </c>
      <c r="AC1047" s="169" t="str">
        <f>IF(AC51="","",IF(AC51=Settings!$C$16,1,IF(AND(AC51=Settings!$C$17,NOT(AB51=Settings!$C$16)),1,IF(AND(AC51=Settings!$C$18,AB51=Settings!$C$19),1,0))))</f>
        <v/>
      </c>
      <c r="AD1047" s="170"/>
      <c r="AE1047" s="169" t="str">
        <f>IF(AE51="","",IF(AE51=Settings!$C$16,1,IF(AND(AE51=Settings!$C$17,NOT(AD51=Settings!$C$16)),1,IF(AND(AE51=Settings!$C$18,AD51=Settings!$C$19),1,0))))</f>
        <v/>
      </c>
      <c r="AF1047" s="170"/>
      <c r="AG1047" s="169" t="str">
        <f>IF(AG51="","",IF(AG51=Settings!$C$16,1,IF(AND(AG51=Settings!$C$17,NOT(AF51=Settings!$C$16)),1,IF(AND(AG51=Settings!$C$18,AF51=Settings!$C$19),1,0))))</f>
        <v/>
      </c>
      <c r="AH1047" s="170"/>
      <c r="AI1047" s="169" t="str">
        <f>IF(AI51="","",IF(AI51=Settings!$C$16,1,IF(AND(AI51=Settings!$C$17,NOT(AH51=Settings!$C$16)),1,IF(AND(AI51=Settings!$C$18,AH51=Settings!$C$19),1,0))))</f>
        <v/>
      </c>
      <c r="AK1047" s="169" t="str">
        <f>IF(AK51="","",IF(AK51=Settings!$C$16,1,IF(AND(AK51=Settings!$C$17,NOT(AJ51=Settings!$C$16)),1,IF(AND(AK51=Settings!$C$18,AJ51=Settings!$C$19),1,0))))</f>
        <v/>
      </c>
      <c r="AM1047" s="169" t="str">
        <f>IF(AM51="","",IF(AM51=Settings!$C$16,1,IF(AND(AM51=Settings!$C$17,NOT(AL51=Settings!$C$16)),1,IF(AND(AM51=Settings!$C$18,AL51=Settings!$C$19),1,0))))</f>
        <v/>
      </c>
      <c r="AP1047" s="169" t="str">
        <f>IF(AP51="","",IF(AP51=Settings!$C$16,1,IF(AND(AP51=Settings!$C$17,NOT(AO51=Settings!$C$16)),1,IF(AND(AP51=Settings!$C$18,AO51=Settings!$C$19),1,0))))</f>
        <v/>
      </c>
      <c r="AQ1047" s="170"/>
      <c r="AR1047" s="169" t="str">
        <f>IF(AR51="","",IF(AR51=Settings!$C$16,1,IF(AND(AR51=Settings!$C$17,NOT(AQ51=Settings!$C$16)),1,IF(AND(AR51=Settings!$C$18,AQ51=Settings!$C$19),1,0))))</f>
        <v/>
      </c>
      <c r="AS1047" s="170"/>
      <c r="AT1047" s="169" t="str">
        <f>IF(AT51="","",IF(AT51=Settings!$C$16,1,IF(AND(AT51=Settings!$C$17,NOT(AS51=Settings!$C$16)),1,IF(AND(AT51=Settings!$C$18,AS51=Settings!$C$19),1,0))))</f>
        <v/>
      </c>
      <c r="AU1047" s="170"/>
      <c r="AV1047" s="169" t="str">
        <f>IF(AV51="","",IF(AV51=Settings!$C$16,1,IF(AND(AV51=Settings!$C$17,NOT(AU51=Settings!$C$16)),1,IF(AND(AV51=Settings!$C$18,AU51=Settings!$C$19),1,0))))</f>
        <v/>
      </c>
      <c r="AX1047" s="169" t="str">
        <f>IF(AX51="","",IF(AX51=Settings!$C$16,1,IF(AND(AX51=Settings!$C$17,NOT(AW51=Settings!$C$16)),1,IF(AND(AX51=Settings!$C$18,AW51=Settings!$C$19),1,0))))</f>
        <v/>
      </c>
      <c r="AZ1047" s="169" t="str">
        <f>IF(AZ51="","",IF(AZ51=Settings!$C$16,1,IF(AND(AZ51=Settings!$C$17,NOT(AY51=Settings!$C$16)),1,IF(AND(AZ51=Settings!$C$18,AY51=Settings!$C$19),1,0))))</f>
        <v/>
      </c>
      <c r="BC1047" s="169" t="str">
        <f>IF(BC51="","",IF(BC51=Settings!$C$16,1,IF(AND(BC51=Settings!$C$17,NOT(BB51=Settings!$C$16)),1,IF(AND(BC51=Settings!$C$18,BB51=Settings!$C$19),1,0))))</f>
        <v/>
      </c>
      <c r="BD1047" s="170"/>
      <c r="BE1047" s="169" t="str">
        <f>IF(BE51="","",IF(BE51=Settings!$C$16,1,IF(AND(BE51=Settings!$C$17,NOT(BD51=Settings!$C$16)),1,IF(AND(BE51=Settings!$C$18,BD51=Settings!$C$19),1,0))))</f>
        <v/>
      </c>
      <c r="BF1047" s="170"/>
      <c r="BG1047" s="169" t="str">
        <f>IF(BG51="","",IF(BG51=Settings!$C$16,1,IF(AND(BG51=Settings!$C$17,NOT(BF51=Settings!$C$16)),1,IF(AND(BG51=Settings!$C$18,BF51=Settings!$C$19),1,0))))</f>
        <v/>
      </c>
      <c r="BH1047" s="170"/>
      <c r="BI1047" s="169" t="str">
        <f>IF(BI51="","",IF(BI51=Settings!$C$16,1,IF(AND(BI51=Settings!$C$17,NOT(BH51=Settings!$C$16)),1,IF(AND(BI51=Settings!$C$18,BH51=Settings!$C$19),1,0))))</f>
        <v/>
      </c>
      <c r="BK1047" s="169" t="str">
        <f>IF(BK51="","",IF(BK51=Settings!$C$16,1,IF(AND(BK51=Settings!$C$17,NOT(BJ51=Settings!$C$16)),1,IF(AND(BK51=Settings!$C$18,BJ51=Settings!$C$19),1,0))))</f>
        <v/>
      </c>
      <c r="BM1047" s="169" t="str">
        <f>IF(BM51="","",IF(BM51=Settings!$C$16,1,IF(AND(BM51=Settings!$C$17,NOT(BL51=Settings!$C$16)),1,IF(AND(BM51=Settings!$C$18,BL51=Settings!$C$19),1,0))))</f>
        <v/>
      </c>
      <c r="BP1047" s="169" t="str">
        <f>IF(BP51="","",IF(BP51=Settings!$C$16,1,IF(AND(BP51=Settings!$C$17,NOT(BO51=Settings!$C$16)),1,IF(AND(BP51=Settings!$C$18,BO51=Settings!$C$19),1,0))))</f>
        <v/>
      </c>
      <c r="BQ1047" s="170"/>
      <c r="BR1047" s="169" t="str">
        <f>IF(BR51="","",IF(BR51=Settings!$C$16,1,IF(AND(BR51=Settings!$C$17,NOT(BQ51=Settings!$C$16)),1,IF(AND(BR51=Settings!$C$18,BQ51=Settings!$C$19),1,0))))</f>
        <v/>
      </c>
      <c r="BS1047" s="170"/>
      <c r="BT1047" s="169" t="str">
        <f>IF(BT51="","",IF(BT51=Settings!$C$16,1,IF(AND(BT51=Settings!$C$17,NOT(BS51=Settings!$C$16)),1,IF(AND(BT51=Settings!$C$18,BS51=Settings!$C$19),1,0))))</f>
        <v/>
      </c>
      <c r="BU1047" s="170"/>
      <c r="BV1047" s="169" t="str">
        <f>IF(BV51="","",IF(BV51=Settings!$C$16,1,IF(AND(BV51=Settings!$C$17,NOT(BU51=Settings!$C$16)),1,IF(AND(BV51=Settings!$C$18,BU51=Settings!$C$19),1,0))))</f>
        <v/>
      </c>
      <c r="BX1047" s="169" t="str">
        <f>IF(BX51="","",IF(BX51=Settings!$C$16,1,IF(AND(BX51=Settings!$C$17,NOT(BW51=Settings!$C$16)),1,IF(AND(BX51=Settings!$C$18,BW51=Settings!$C$19),1,0))))</f>
        <v/>
      </c>
      <c r="BZ1047" s="169" t="str">
        <f>IF(BZ51="","",IF(BZ51=Settings!$C$16,1,IF(AND(BZ51=Settings!$C$17,NOT(BY51=Settings!$C$16)),1,IF(AND(BZ51=Settings!$C$18,BY51=Settings!$C$19),1,0))))</f>
        <v/>
      </c>
      <c r="CB1047" s="175" t="str">
        <f t="shared" si="1"/>
        <v/>
      </c>
      <c r="CC1047" s="175" t="str">
        <f t="shared" si="2"/>
        <v/>
      </c>
      <c r="CD1047" s="175" t="str">
        <f t="shared" si="3"/>
        <v/>
      </c>
      <c r="CE1047" s="175" t="str">
        <f t="shared" si="4"/>
        <v/>
      </c>
      <c r="CF1047" s="175" t="str">
        <f t="shared" si="5"/>
        <v/>
      </c>
      <c r="CG1047" s="175" t="str">
        <f t="shared" si="6"/>
        <v/>
      </c>
      <c r="CH1047" s="175" t="str">
        <f t="shared" si="7"/>
        <v/>
      </c>
    </row>
    <row r="1048" spans="1:86" x14ac:dyDescent="0.25">
      <c r="A1048" s="39" t="str">
        <f t="shared" si="0"/>
        <v xml:space="preserve"> </v>
      </c>
      <c r="C1048" s="169" t="str">
        <f>IF(C52="","",IF(C52=Settings!$C$16,1,IF(AND(C52=Settings!$C$17,NOT(B52=Settings!$C$16)),1,IF(AND(C52=Settings!$C$18,B52=Settings!$C$19),1,0))))</f>
        <v/>
      </c>
      <c r="E1048" s="169" t="str">
        <f>IF(E52="","",IF(E52=Settings!$C$16,1,IF(AND(E52=Settings!$C$17,NOT(D52=Settings!$C$16)),1,IF(AND(E52=Settings!$C$18,D52=Settings!$C$19),1,0))))</f>
        <v/>
      </c>
      <c r="G1048" s="169" t="str">
        <f>IF(G52="","",IF(G52=Settings!$C$16,1,IF(AND(G52=Settings!$C$17,NOT(F52=Settings!$C$16)),1,IF(AND(G52=Settings!$C$18,F52=Settings!$C$19),1,0))))</f>
        <v/>
      </c>
      <c r="I1048" s="169" t="str">
        <f>IF(I52="","",IF(I52=Settings!$C$16,1,IF(AND(I52=Settings!$C$17,NOT(H52=Settings!$C$16)),1,IF(AND(I52=Settings!$C$18,H52=Settings!$C$19),1,0))))</f>
        <v/>
      </c>
      <c r="K1048" s="169" t="str">
        <f>IF(K52="","",IF(K52=Settings!$C$16,1,IF(AND(K52=Settings!$C$17,NOT(J52=Settings!$C$16)),1,IF(AND(K52=Settings!$C$18,J52=Settings!$C$19),1,0))))</f>
        <v/>
      </c>
      <c r="M1048" s="169" t="str">
        <f>IF(M52="","",IF(M52=Settings!$C$16,1,IF(AND(M52=Settings!$C$17,NOT(L52=Settings!$C$16)),1,IF(AND(M52=Settings!$C$18,L52=Settings!$C$19),1,0))))</f>
        <v/>
      </c>
      <c r="P1048" s="169" t="str">
        <f>IF(P52="","",IF(P52=Settings!$C$16,1,IF(AND(P52=Settings!$C$17,NOT(O52=Settings!$C$16)),1,IF(AND(P52=Settings!$C$18,O52=Settings!$C$19),1,0))))</f>
        <v/>
      </c>
      <c r="Q1048" s="170"/>
      <c r="R1048" s="169" t="str">
        <f>IF(R52="","",IF(R52=Settings!$C$16,1,IF(AND(R52=Settings!$C$17,NOT(Q52=Settings!$C$16)),1,IF(AND(R52=Settings!$C$18,Q52=Settings!$C$19),1,0))))</f>
        <v/>
      </c>
      <c r="S1048" s="170"/>
      <c r="T1048" s="169" t="str">
        <f>IF(T52="","",IF(T52=Settings!$C$16,1,IF(AND(T52=Settings!$C$17,NOT(S52=Settings!$C$16)),1,IF(AND(T52=Settings!$C$18,S52=Settings!$C$19),1,0))))</f>
        <v/>
      </c>
      <c r="U1048" s="170"/>
      <c r="V1048" s="169" t="str">
        <f>IF(V52="","",IF(V52=Settings!$C$16,1,IF(AND(V52=Settings!$C$17,NOT(U52=Settings!$C$16)),1,IF(AND(V52=Settings!$C$18,U52=Settings!$C$19),1,0))))</f>
        <v/>
      </c>
      <c r="X1048" s="169" t="str">
        <f>IF(X52="","",IF(X52=Settings!$C$16,1,IF(AND(X52=Settings!$C$17,NOT(W52=Settings!$C$16)),1,IF(AND(X52=Settings!$C$18,W52=Settings!$C$19),1,0))))</f>
        <v/>
      </c>
      <c r="Z1048" s="169" t="str">
        <f>IF(Z52="","",IF(Z52=Settings!$C$16,1,IF(AND(Z52=Settings!$C$17,NOT(Y52=Settings!$C$16)),1,IF(AND(Z52=Settings!$C$18,Y52=Settings!$C$19),1,0))))</f>
        <v/>
      </c>
      <c r="AC1048" s="169" t="str">
        <f>IF(AC52="","",IF(AC52=Settings!$C$16,1,IF(AND(AC52=Settings!$C$17,NOT(AB52=Settings!$C$16)),1,IF(AND(AC52=Settings!$C$18,AB52=Settings!$C$19),1,0))))</f>
        <v/>
      </c>
      <c r="AD1048" s="170"/>
      <c r="AE1048" s="169" t="str">
        <f>IF(AE52="","",IF(AE52=Settings!$C$16,1,IF(AND(AE52=Settings!$C$17,NOT(AD52=Settings!$C$16)),1,IF(AND(AE52=Settings!$C$18,AD52=Settings!$C$19),1,0))))</f>
        <v/>
      </c>
      <c r="AF1048" s="170"/>
      <c r="AG1048" s="169" t="str">
        <f>IF(AG52="","",IF(AG52=Settings!$C$16,1,IF(AND(AG52=Settings!$C$17,NOT(AF52=Settings!$C$16)),1,IF(AND(AG52=Settings!$C$18,AF52=Settings!$C$19),1,0))))</f>
        <v/>
      </c>
      <c r="AH1048" s="170"/>
      <c r="AI1048" s="169" t="str">
        <f>IF(AI52="","",IF(AI52=Settings!$C$16,1,IF(AND(AI52=Settings!$C$17,NOT(AH52=Settings!$C$16)),1,IF(AND(AI52=Settings!$C$18,AH52=Settings!$C$19),1,0))))</f>
        <v/>
      </c>
      <c r="AK1048" s="169" t="str">
        <f>IF(AK52="","",IF(AK52=Settings!$C$16,1,IF(AND(AK52=Settings!$C$17,NOT(AJ52=Settings!$C$16)),1,IF(AND(AK52=Settings!$C$18,AJ52=Settings!$C$19),1,0))))</f>
        <v/>
      </c>
      <c r="AM1048" s="169" t="str">
        <f>IF(AM52="","",IF(AM52=Settings!$C$16,1,IF(AND(AM52=Settings!$C$17,NOT(AL52=Settings!$C$16)),1,IF(AND(AM52=Settings!$C$18,AL52=Settings!$C$19),1,0))))</f>
        <v/>
      </c>
      <c r="AP1048" s="169" t="str">
        <f>IF(AP52="","",IF(AP52=Settings!$C$16,1,IF(AND(AP52=Settings!$C$17,NOT(AO52=Settings!$C$16)),1,IF(AND(AP52=Settings!$C$18,AO52=Settings!$C$19),1,0))))</f>
        <v/>
      </c>
      <c r="AQ1048" s="170"/>
      <c r="AR1048" s="169" t="str">
        <f>IF(AR52="","",IF(AR52=Settings!$C$16,1,IF(AND(AR52=Settings!$C$17,NOT(AQ52=Settings!$C$16)),1,IF(AND(AR52=Settings!$C$18,AQ52=Settings!$C$19),1,0))))</f>
        <v/>
      </c>
      <c r="AS1048" s="170"/>
      <c r="AT1048" s="169" t="str">
        <f>IF(AT52="","",IF(AT52=Settings!$C$16,1,IF(AND(AT52=Settings!$C$17,NOT(AS52=Settings!$C$16)),1,IF(AND(AT52=Settings!$C$18,AS52=Settings!$C$19),1,0))))</f>
        <v/>
      </c>
      <c r="AU1048" s="170"/>
      <c r="AV1048" s="169" t="str">
        <f>IF(AV52="","",IF(AV52=Settings!$C$16,1,IF(AND(AV52=Settings!$C$17,NOT(AU52=Settings!$C$16)),1,IF(AND(AV52=Settings!$C$18,AU52=Settings!$C$19),1,0))))</f>
        <v/>
      </c>
      <c r="AX1048" s="169" t="str">
        <f>IF(AX52="","",IF(AX52=Settings!$C$16,1,IF(AND(AX52=Settings!$C$17,NOT(AW52=Settings!$C$16)),1,IF(AND(AX52=Settings!$C$18,AW52=Settings!$C$19),1,0))))</f>
        <v/>
      </c>
      <c r="AZ1048" s="169" t="str">
        <f>IF(AZ52="","",IF(AZ52=Settings!$C$16,1,IF(AND(AZ52=Settings!$C$17,NOT(AY52=Settings!$C$16)),1,IF(AND(AZ52=Settings!$C$18,AY52=Settings!$C$19),1,0))))</f>
        <v/>
      </c>
      <c r="BC1048" s="169" t="str">
        <f>IF(BC52="","",IF(BC52=Settings!$C$16,1,IF(AND(BC52=Settings!$C$17,NOT(BB52=Settings!$C$16)),1,IF(AND(BC52=Settings!$C$18,BB52=Settings!$C$19),1,0))))</f>
        <v/>
      </c>
      <c r="BD1048" s="170"/>
      <c r="BE1048" s="169" t="str">
        <f>IF(BE52="","",IF(BE52=Settings!$C$16,1,IF(AND(BE52=Settings!$C$17,NOT(BD52=Settings!$C$16)),1,IF(AND(BE52=Settings!$C$18,BD52=Settings!$C$19),1,0))))</f>
        <v/>
      </c>
      <c r="BF1048" s="170"/>
      <c r="BG1048" s="169" t="str">
        <f>IF(BG52="","",IF(BG52=Settings!$C$16,1,IF(AND(BG52=Settings!$C$17,NOT(BF52=Settings!$C$16)),1,IF(AND(BG52=Settings!$C$18,BF52=Settings!$C$19),1,0))))</f>
        <v/>
      </c>
      <c r="BH1048" s="170"/>
      <c r="BI1048" s="169" t="str">
        <f>IF(BI52="","",IF(BI52=Settings!$C$16,1,IF(AND(BI52=Settings!$C$17,NOT(BH52=Settings!$C$16)),1,IF(AND(BI52=Settings!$C$18,BH52=Settings!$C$19),1,0))))</f>
        <v/>
      </c>
      <c r="BK1048" s="169" t="str">
        <f>IF(BK52="","",IF(BK52=Settings!$C$16,1,IF(AND(BK52=Settings!$C$17,NOT(BJ52=Settings!$C$16)),1,IF(AND(BK52=Settings!$C$18,BJ52=Settings!$C$19),1,0))))</f>
        <v/>
      </c>
      <c r="BM1048" s="169" t="str">
        <f>IF(BM52="","",IF(BM52=Settings!$C$16,1,IF(AND(BM52=Settings!$C$17,NOT(BL52=Settings!$C$16)),1,IF(AND(BM52=Settings!$C$18,BL52=Settings!$C$19),1,0))))</f>
        <v/>
      </c>
      <c r="BP1048" s="169" t="str">
        <f>IF(BP52="","",IF(BP52=Settings!$C$16,1,IF(AND(BP52=Settings!$C$17,NOT(BO52=Settings!$C$16)),1,IF(AND(BP52=Settings!$C$18,BO52=Settings!$C$19),1,0))))</f>
        <v/>
      </c>
      <c r="BQ1048" s="170"/>
      <c r="BR1048" s="169" t="str">
        <f>IF(BR52="","",IF(BR52=Settings!$C$16,1,IF(AND(BR52=Settings!$C$17,NOT(BQ52=Settings!$C$16)),1,IF(AND(BR52=Settings!$C$18,BQ52=Settings!$C$19),1,0))))</f>
        <v/>
      </c>
      <c r="BS1048" s="170"/>
      <c r="BT1048" s="169" t="str">
        <f>IF(BT52="","",IF(BT52=Settings!$C$16,1,IF(AND(BT52=Settings!$C$17,NOT(BS52=Settings!$C$16)),1,IF(AND(BT52=Settings!$C$18,BS52=Settings!$C$19),1,0))))</f>
        <v/>
      </c>
      <c r="BU1048" s="170"/>
      <c r="BV1048" s="169" t="str">
        <f>IF(BV52="","",IF(BV52=Settings!$C$16,1,IF(AND(BV52=Settings!$C$17,NOT(BU52=Settings!$C$16)),1,IF(AND(BV52=Settings!$C$18,BU52=Settings!$C$19),1,0))))</f>
        <v/>
      </c>
      <c r="BX1048" s="169" t="str">
        <f>IF(BX52="","",IF(BX52=Settings!$C$16,1,IF(AND(BX52=Settings!$C$17,NOT(BW52=Settings!$C$16)),1,IF(AND(BX52=Settings!$C$18,BW52=Settings!$C$19),1,0))))</f>
        <v/>
      </c>
      <c r="BZ1048" s="169" t="str">
        <f>IF(BZ52="","",IF(BZ52=Settings!$C$16,1,IF(AND(BZ52=Settings!$C$17,NOT(BY52=Settings!$C$16)),1,IF(AND(BZ52=Settings!$C$18,BY52=Settings!$C$19),1,0))))</f>
        <v/>
      </c>
      <c r="CB1048" s="175" t="str">
        <f t="shared" si="1"/>
        <v/>
      </c>
      <c r="CC1048" s="175" t="str">
        <f t="shared" si="2"/>
        <v/>
      </c>
      <c r="CD1048" s="175" t="str">
        <f t="shared" si="3"/>
        <v/>
      </c>
      <c r="CE1048" s="175" t="str">
        <f t="shared" si="4"/>
        <v/>
      </c>
      <c r="CF1048" s="175" t="str">
        <f t="shared" si="5"/>
        <v/>
      </c>
      <c r="CG1048" s="175" t="str">
        <f t="shared" si="6"/>
        <v/>
      </c>
      <c r="CH1048" s="175" t="str">
        <f t="shared" si="7"/>
        <v/>
      </c>
    </row>
    <row r="1049" spans="1:86" x14ac:dyDescent="0.25">
      <c r="A1049" s="39" t="str">
        <f t="shared" si="0"/>
        <v xml:space="preserve"> </v>
      </c>
      <c r="C1049" s="169" t="str">
        <f>IF(C53="","",IF(C53=Settings!$C$16,1,IF(AND(C53=Settings!$C$17,NOT(B53=Settings!$C$16)),1,IF(AND(C53=Settings!$C$18,B53=Settings!$C$19),1,0))))</f>
        <v/>
      </c>
      <c r="E1049" s="169" t="str">
        <f>IF(E53="","",IF(E53=Settings!$C$16,1,IF(AND(E53=Settings!$C$17,NOT(D53=Settings!$C$16)),1,IF(AND(E53=Settings!$C$18,D53=Settings!$C$19),1,0))))</f>
        <v/>
      </c>
      <c r="G1049" s="169" t="str">
        <f>IF(G53="","",IF(G53=Settings!$C$16,1,IF(AND(G53=Settings!$C$17,NOT(F53=Settings!$C$16)),1,IF(AND(G53=Settings!$C$18,F53=Settings!$C$19),1,0))))</f>
        <v/>
      </c>
      <c r="I1049" s="169" t="str">
        <f>IF(I53="","",IF(I53=Settings!$C$16,1,IF(AND(I53=Settings!$C$17,NOT(H53=Settings!$C$16)),1,IF(AND(I53=Settings!$C$18,H53=Settings!$C$19),1,0))))</f>
        <v/>
      </c>
      <c r="K1049" s="169" t="str">
        <f>IF(K53="","",IF(K53=Settings!$C$16,1,IF(AND(K53=Settings!$C$17,NOT(J53=Settings!$C$16)),1,IF(AND(K53=Settings!$C$18,J53=Settings!$C$19),1,0))))</f>
        <v/>
      </c>
      <c r="M1049" s="169" t="str">
        <f>IF(M53="","",IF(M53=Settings!$C$16,1,IF(AND(M53=Settings!$C$17,NOT(L53=Settings!$C$16)),1,IF(AND(M53=Settings!$C$18,L53=Settings!$C$19),1,0))))</f>
        <v/>
      </c>
      <c r="P1049" s="169" t="str">
        <f>IF(P53="","",IF(P53=Settings!$C$16,1,IF(AND(P53=Settings!$C$17,NOT(O53=Settings!$C$16)),1,IF(AND(P53=Settings!$C$18,O53=Settings!$C$19),1,0))))</f>
        <v/>
      </c>
      <c r="Q1049" s="170"/>
      <c r="R1049" s="169" t="str">
        <f>IF(R53="","",IF(R53=Settings!$C$16,1,IF(AND(R53=Settings!$C$17,NOT(Q53=Settings!$C$16)),1,IF(AND(R53=Settings!$C$18,Q53=Settings!$C$19),1,0))))</f>
        <v/>
      </c>
      <c r="S1049" s="170"/>
      <c r="T1049" s="169" t="str">
        <f>IF(T53="","",IF(T53=Settings!$C$16,1,IF(AND(T53=Settings!$C$17,NOT(S53=Settings!$C$16)),1,IF(AND(T53=Settings!$C$18,S53=Settings!$C$19),1,0))))</f>
        <v/>
      </c>
      <c r="U1049" s="170"/>
      <c r="V1049" s="169" t="str">
        <f>IF(V53="","",IF(V53=Settings!$C$16,1,IF(AND(V53=Settings!$C$17,NOT(U53=Settings!$C$16)),1,IF(AND(V53=Settings!$C$18,U53=Settings!$C$19),1,0))))</f>
        <v/>
      </c>
      <c r="X1049" s="169" t="str">
        <f>IF(X53="","",IF(X53=Settings!$C$16,1,IF(AND(X53=Settings!$C$17,NOT(W53=Settings!$C$16)),1,IF(AND(X53=Settings!$C$18,W53=Settings!$C$19),1,0))))</f>
        <v/>
      </c>
      <c r="Z1049" s="169" t="str">
        <f>IF(Z53="","",IF(Z53=Settings!$C$16,1,IF(AND(Z53=Settings!$C$17,NOT(Y53=Settings!$C$16)),1,IF(AND(Z53=Settings!$C$18,Y53=Settings!$C$19),1,0))))</f>
        <v/>
      </c>
      <c r="AC1049" s="169" t="str">
        <f>IF(AC53="","",IF(AC53=Settings!$C$16,1,IF(AND(AC53=Settings!$C$17,NOT(AB53=Settings!$C$16)),1,IF(AND(AC53=Settings!$C$18,AB53=Settings!$C$19),1,0))))</f>
        <v/>
      </c>
      <c r="AD1049" s="170"/>
      <c r="AE1049" s="169" t="str">
        <f>IF(AE53="","",IF(AE53=Settings!$C$16,1,IF(AND(AE53=Settings!$C$17,NOT(AD53=Settings!$C$16)),1,IF(AND(AE53=Settings!$C$18,AD53=Settings!$C$19),1,0))))</f>
        <v/>
      </c>
      <c r="AF1049" s="170"/>
      <c r="AG1049" s="169" t="str">
        <f>IF(AG53="","",IF(AG53=Settings!$C$16,1,IF(AND(AG53=Settings!$C$17,NOT(AF53=Settings!$C$16)),1,IF(AND(AG53=Settings!$C$18,AF53=Settings!$C$19),1,0))))</f>
        <v/>
      </c>
      <c r="AH1049" s="170"/>
      <c r="AI1049" s="169" t="str">
        <f>IF(AI53="","",IF(AI53=Settings!$C$16,1,IF(AND(AI53=Settings!$C$17,NOT(AH53=Settings!$C$16)),1,IF(AND(AI53=Settings!$C$18,AH53=Settings!$C$19),1,0))))</f>
        <v/>
      </c>
      <c r="AK1049" s="169" t="str">
        <f>IF(AK53="","",IF(AK53=Settings!$C$16,1,IF(AND(AK53=Settings!$C$17,NOT(AJ53=Settings!$C$16)),1,IF(AND(AK53=Settings!$C$18,AJ53=Settings!$C$19),1,0))))</f>
        <v/>
      </c>
      <c r="AM1049" s="169" t="str">
        <f>IF(AM53="","",IF(AM53=Settings!$C$16,1,IF(AND(AM53=Settings!$C$17,NOT(AL53=Settings!$C$16)),1,IF(AND(AM53=Settings!$C$18,AL53=Settings!$C$19),1,0))))</f>
        <v/>
      </c>
      <c r="AP1049" s="169" t="str">
        <f>IF(AP53="","",IF(AP53=Settings!$C$16,1,IF(AND(AP53=Settings!$C$17,NOT(AO53=Settings!$C$16)),1,IF(AND(AP53=Settings!$C$18,AO53=Settings!$C$19),1,0))))</f>
        <v/>
      </c>
      <c r="AQ1049" s="170"/>
      <c r="AR1049" s="169" t="str">
        <f>IF(AR53="","",IF(AR53=Settings!$C$16,1,IF(AND(AR53=Settings!$C$17,NOT(AQ53=Settings!$C$16)),1,IF(AND(AR53=Settings!$C$18,AQ53=Settings!$C$19),1,0))))</f>
        <v/>
      </c>
      <c r="AS1049" s="170"/>
      <c r="AT1049" s="169" t="str">
        <f>IF(AT53="","",IF(AT53=Settings!$C$16,1,IF(AND(AT53=Settings!$C$17,NOT(AS53=Settings!$C$16)),1,IF(AND(AT53=Settings!$C$18,AS53=Settings!$C$19),1,0))))</f>
        <v/>
      </c>
      <c r="AU1049" s="170"/>
      <c r="AV1049" s="169" t="str">
        <f>IF(AV53="","",IF(AV53=Settings!$C$16,1,IF(AND(AV53=Settings!$C$17,NOT(AU53=Settings!$C$16)),1,IF(AND(AV53=Settings!$C$18,AU53=Settings!$C$19),1,0))))</f>
        <v/>
      </c>
      <c r="AX1049" s="169" t="str">
        <f>IF(AX53="","",IF(AX53=Settings!$C$16,1,IF(AND(AX53=Settings!$C$17,NOT(AW53=Settings!$C$16)),1,IF(AND(AX53=Settings!$C$18,AW53=Settings!$C$19),1,0))))</f>
        <v/>
      </c>
      <c r="AZ1049" s="169" t="str">
        <f>IF(AZ53="","",IF(AZ53=Settings!$C$16,1,IF(AND(AZ53=Settings!$C$17,NOT(AY53=Settings!$C$16)),1,IF(AND(AZ53=Settings!$C$18,AY53=Settings!$C$19),1,0))))</f>
        <v/>
      </c>
      <c r="BC1049" s="169" t="str">
        <f>IF(BC53="","",IF(BC53=Settings!$C$16,1,IF(AND(BC53=Settings!$C$17,NOT(BB53=Settings!$C$16)),1,IF(AND(BC53=Settings!$C$18,BB53=Settings!$C$19),1,0))))</f>
        <v/>
      </c>
      <c r="BD1049" s="170"/>
      <c r="BE1049" s="169" t="str">
        <f>IF(BE53="","",IF(BE53=Settings!$C$16,1,IF(AND(BE53=Settings!$C$17,NOT(BD53=Settings!$C$16)),1,IF(AND(BE53=Settings!$C$18,BD53=Settings!$C$19),1,0))))</f>
        <v/>
      </c>
      <c r="BF1049" s="170"/>
      <c r="BG1049" s="169" t="str">
        <f>IF(BG53="","",IF(BG53=Settings!$C$16,1,IF(AND(BG53=Settings!$C$17,NOT(BF53=Settings!$C$16)),1,IF(AND(BG53=Settings!$C$18,BF53=Settings!$C$19),1,0))))</f>
        <v/>
      </c>
      <c r="BH1049" s="170"/>
      <c r="BI1049" s="169" t="str">
        <f>IF(BI53="","",IF(BI53=Settings!$C$16,1,IF(AND(BI53=Settings!$C$17,NOT(BH53=Settings!$C$16)),1,IF(AND(BI53=Settings!$C$18,BH53=Settings!$C$19),1,0))))</f>
        <v/>
      </c>
      <c r="BK1049" s="169" t="str">
        <f>IF(BK53="","",IF(BK53=Settings!$C$16,1,IF(AND(BK53=Settings!$C$17,NOT(BJ53=Settings!$C$16)),1,IF(AND(BK53=Settings!$C$18,BJ53=Settings!$C$19),1,0))))</f>
        <v/>
      </c>
      <c r="BM1049" s="169" t="str">
        <f>IF(BM53="","",IF(BM53=Settings!$C$16,1,IF(AND(BM53=Settings!$C$17,NOT(BL53=Settings!$C$16)),1,IF(AND(BM53=Settings!$C$18,BL53=Settings!$C$19),1,0))))</f>
        <v/>
      </c>
      <c r="BP1049" s="169" t="str">
        <f>IF(BP53="","",IF(BP53=Settings!$C$16,1,IF(AND(BP53=Settings!$C$17,NOT(BO53=Settings!$C$16)),1,IF(AND(BP53=Settings!$C$18,BO53=Settings!$C$19),1,0))))</f>
        <v/>
      </c>
      <c r="BQ1049" s="170"/>
      <c r="BR1049" s="169" t="str">
        <f>IF(BR53="","",IF(BR53=Settings!$C$16,1,IF(AND(BR53=Settings!$C$17,NOT(BQ53=Settings!$C$16)),1,IF(AND(BR53=Settings!$C$18,BQ53=Settings!$C$19),1,0))))</f>
        <v/>
      </c>
      <c r="BS1049" s="170"/>
      <c r="BT1049" s="169" t="str">
        <f>IF(BT53="","",IF(BT53=Settings!$C$16,1,IF(AND(BT53=Settings!$C$17,NOT(BS53=Settings!$C$16)),1,IF(AND(BT53=Settings!$C$18,BS53=Settings!$C$19),1,0))))</f>
        <v/>
      </c>
      <c r="BU1049" s="170"/>
      <c r="BV1049" s="169" t="str">
        <f>IF(BV53="","",IF(BV53=Settings!$C$16,1,IF(AND(BV53=Settings!$C$17,NOT(BU53=Settings!$C$16)),1,IF(AND(BV53=Settings!$C$18,BU53=Settings!$C$19),1,0))))</f>
        <v/>
      </c>
      <c r="BX1049" s="169" t="str">
        <f>IF(BX53="","",IF(BX53=Settings!$C$16,1,IF(AND(BX53=Settings!$C$17,NOT(BW53=Settings!$C$16)),1,IF(AND(BX53=Settings!$C$18,BW53=Settings!$C$19),1,0))))</f>
        <v/>
      </c>
      <c r="BZ1049" s="169" t="str">
        <f>IF(BZ53="","",IF(BZ53=Settings!$C$16,1,IF(AND(BZ53=Settings!$C$17,NOT(BY53=Settings!$C$16)),1,IF(AND(BZ53=Settings!$C$18,BY53=Settings!$C$19),1,0))))</f>
        <v/>
      </c>
      <c r="CB1049" s="175" t="str">
        <f t="shared" si="1"/>
        <v/>
      </c>
      <c r="CC1049" s="175" t="str">
        <f t="shared" si="2"/>
        <v/>
      </c>
      <c r="CD1049" s="175" t="str">
        <f t="shared" si="3"/>
        <v/>
      </c>
      <c r="CE1049" s="175" t="str">
        <f t="shared" si="4"/>
        <v/>
      </c>
      <c r="CF1049" s="175" t="str">
        <f t="shared" si="5"/>
        <v/>
      </c>
      <c r="CG1049" s="175" t="str">
        <f t="shared" si="6"/>
        <v/>
      </c>
      <c r="CH1049" s="175" t="str">
        <f t="shared" si="7"/>
        <v/>
      </c>
    </row>
    <row r="1050" spans="1:86" x14ac:dyDescent="0.25">
      <c r="A1050" s="39" t="str">
        <f t="shared" si="0"/>
        <v xml:space="preserve"> </v>
      </c>
      <c r="C1050" s="169" t="str">
        <f>IF(C54="","",IF(C54=Settings!$C$16,1,IF(AND(C54=Settings!$C$17,NOT(B54=Settings!$C$16)),1,IF(AND(C54=Settings!$C$18,B54=Settings!$C$19),1,0))))</f>
        <v/>
      </c>
      <c r="E1050" s="169" t="str">
        <f>IF(E54="","",IF(E54=Settings!$C$16,1,IF(AND(E54=Settings!$C$17,NOT(D54=Settings!$C$16)),1,IF(AND(E54=Settings!$C$18,D54=Settings!$C$19),1,0))))</f>
        <v/>
      </c>
      <c r="G1050" s="169" t="str">
        <f>IF(G54="","",IF(G54=Settings!$C$16,1,IF(AND(G54=Settings!$C$17,NOT(F54=Settings!$C$16)),1,IF(AND(G54=Settings!$C$18,F54=Settings!$C$19),1,0))))</f>
        <v/>
      </c>
      <c r="I1050" s="169" t="str">
        <f>IF(I54="","",IF(I54=Settings!$C$16,1,IF(AND(I54=Settings!$C$17,NOT(H54=Settings!$C$16)),1,IF(AND(I54=Settings!$C$18,H54=Settings!$C$19),1,0))))</f>
        <v/>
      </c>
      <c r="K1050" s="169" t="str">
        <f>IF(K54="","",IF(K54=Settings!$C$16,1,IF(AND(K54=Settings!$C$17,NOT(J54=Settings!$C$16)),1,IF(AND(K54=Settings!$C$18,J54=Settings!$C$19),1,0))))</f>
        <v/>
      </c>
      <c r="M1050" s="169" t="str">
        <f>IF(M54="","",IF(M54=Settings!$C$16,1,IF(AND(M54=Settings!$C$17,NOT(L54=Settings!$C$16)),1,IF(AND(M54=Settings!$C$18,L54=Settings!$C$19),1,0))))</f>
        <v/>
      </c>
      <c r="P1050" s="169" t="str">
        <f>IF(P54="","",IF(P54=Settings!$C$16,1,IF(AND(P54=Settings!$C$17,NOT(O54=Settings!$C$16)),1,IF(AND(P54=Settings!$C$18,O54=Settings!$C$19),1,0))))</f>
        <v/>
      </c>
      <c r="Q1050" s="170"/>
      <c r="R1050" s="169" t="str">
        <f>IF(R54="","",IF(R54=Settings!$C$16,1,IF(AND(R54=Settings!$C$17,NOT(Q54=Settings!$C$16)),1,IF(AND(R54=Settings!$C$18,Q54=Settings!$C$19),1,0))))</f>
        <v/>
      </c>
      <c r="S1050" s="170"/>
      <c r="T1050" s="169" t="str">
        <f>IF(T54="","",IF(T54=Settings!$C$16,1,IF(AND(T54=Settings!$C$17,NOT(S54=Settings!$C$16)),1,IF(AND(T54=Settings!$C$18,S54=Settings!$C$19),1,0))))</f>
        <v/>
      </c>
      <c r="U1050" s="170"/>
      <c r="V1050" s="169" t="str">
        <f>IF(V54="","",IF(V54=Settings!$C$16,1,IF(AND(V54=Settings!$C$17,NOT(U54=Settings!$C$16)),1,IF(AND(V54=Settings!$C$18,U54=Settings!$C$19),1,0))))</f>
        <v/>
      </c>
      <c r="X1050" s="169" t="str">
        <f>IF(X54="","",IF(X54=Settings!$C$16,1,IF(AND(X54=Settings!$C$17,NOT(W54=Settings!$C$16)),1,IF(AND(X54=Settings!$C$18,W54=Settings!$C$19),1,0))))</f>
        <v/>
      </c>
      <c r="Z1050" s="169" t="str">
        <f>IF(Z54="","",IF(Z54=Settings!$C$16,1,IF(AND(Z54=Settings!$C$17,NOT(Y54=Settings!$C$16)),1,IF(AND(Z54=Settings!$C$18,Y54=Settings!$C$19),1,0))))</f>
        <v/>
      </c>
      <c r="AC1050" s="169" t="str">
        <f>IF(AC54="","",IF(AC54=Settings!$C$16,1,IF(AND(AC54=Settings!$C$17,NOT(AB54=Settings!$C$16)),1,IF(AND(AC54=Settings!$C$18,AB54=Settings!$C$19),1,0))))</f>
        <v/>
      </c>
      <c r="AD1050" s="170"/>
      <c r="AE1050" s="169" t="str">
        <f>IF(AE54="","",IF(AE54=Settings!$C$16,1,IF(AND(AE54=Settings!$C$17,NOT(AD54=Settings!$C$16)),1,IF(AND(AE54=Settings!$C$18,AD54=Settings!$C$19),1,0))))</f>
        <v/>
      </c>
      <c r="AF1050" s="170"/>
      <c r="AG1050" s="169" t="str">
        <f>IF(AG54="","",IF(AG54=Settings!$C$16,1,IF(AND(AG54=Settings!$C$17,NOT(AF54=Settings!$C$16)),1,IF(AND(AG54=Settings!$C$18,AF54=Settings!$C$19),1,0))))</f>
        <v/>
      </c>
      <c r="AH1050" s="170"/>
      <c r="AI1050" s="169" t="str">
        <f>IF(AI54="","",IF(AI54=Settings!$C$16,1,IF(AND(AI54=Settings!$C$17,NOT(AH54=Settings!$C$16)),1,IF(AND(AI54=Settings!$C$18,AH54=Settings!$C$19),1,0))))</f>
        <v/>
      </c>
      <c r="AK1050" s="169" t="str">
        <f>IF(AK54="","",IF(AK54=Settings!$C$16,1,IF(AND(AK54=Settings!$C$17,NOT(AJ54=Settings!$C$16)),1,IF(AND(AK54=Settings!$C$18,AJ54=Settings!$C$19),1,0))))</f>
        <v/>
      </c>
      <c r="AM1050" s="169" t="str">
        <f>IF(AM54="","",IF(AM54=Settings!$C$16,1,IF(AND(AM54=Settings!$C$17,NOT(AL54=Settings!$C$16)),1,IF(AND(AM54=Settings!$C$18,AL54=Settings!$C$19),1,0))))</f>
        <v/>
      </c>
      <c r="AP1050" s="169" t="str">
        <f>IF(AP54="","",IF(AP54=Settings!$C$16,1,IF(AND(AP54=Settings!$C$17,NOT(AO54=Settings!$C$16)),1,IF(AND(AP54=Settings!$C$18,AO54=Settings!$C$19),1,0))))</f>
        <v/>
      </c>
      <c r="AQ1050" s="170"/>
      <c r="AR1050" s="169" t="str">
        <f>IF(AR54="","",IF(AR54=Settings!$C$16,1,IF(AND(AR54=Settings!$C$17,NOT(AQ54=Settings!$C$16)),1,IF(AND(AR54=Settings!$C$18,AQ54=Settings!$C$19),1,0))))</f>
        <v/>
      </c>
      <c r="AS1050" s="170"/>
      <c r="AT1050" s="169" t="str">
        <f>IF(AT54="","",IF(AT54=Settings!$C$16,1,IF(AND(AT54=Settings!$C$17,NOT(AS54=Settings!$C$16)),1,IF(AND(AT54=Settings!$C$18,AS54=Settings!$C$19),1,0))))</f>
        <v/>
      </c>
      <c r="AU1050" s="170"/>
      <c r="AV1050" s="169" t="str">
        <f>IF(AV54="","",IF(AV54=Settings!$C$16,1,IF(AND(AV54=Settings!$C$17,NOT(AU54=Settings!$C$16)),1,IF(AND(AV54=Settings!$C$18,AU54=Settings!$C$19),1,0))))</f>
        <v/>
      </c>
      <c r="AX1050" s="169" t="str">
        <f>IF(AX54="","",IF(AX54=Settings!$C$16,1,IF(AND(AX54=Settings!$C$17,NOT(AW54=Settings!$C$16)),1,IF(AND(AX54=Settings!$C$18,AW54=Settings!$C$19),1,0))))</f>
        <v/>
      </c>
      <c r="AZ1050" s="169" t="str">
        <f>IF(AZ54="","",IF(AZ54=Settings!$C$16,1,IF(AND(AZ54=Settings!$C$17,NOT(AY54=Settings!$C$16)),1,IF(AND(AZ54=Settings!$C$18,AY54=Settings!$C$19),1,0))))</f>
        <v/>
      </c>
      <c r="BC1050" s="169" t="str">
        <f>IF(BC54="","",IF(BC54=Settings!$C$16,1,IF(AND(BC54=Settings!$C$17,NOT(BB54=Settings!$C$16)),1,IF(AND(BC54=Settings!$C$18,BB54=Settings!$C$19),1,0))))</f>
        <v/>
      </c>
      <c r="BD1050" s="170"/>
      <c r="BE1050" s="169" t="str">
        <f>IF(BE54="","",IF(BE54=Settings!$C$16,1,IF(AND(BE54=Settings!$C$17,NOT(BD54=Settings!$C$16)),1,IF(AND(BE54=Settings!$C$18,BD54=Settings!$C$19),1,0))))</f>
        <v/>
      </c>
      <c r="BF1050" s="170"/>
      <c r="BG1050" s="169" t="str">
        <f>IF(BG54="","",IF(BG54=Settings!$C$16,1,IF(AND(BG54=Settings!$C$17,NOT(BF54=Settings!$C$16)),1,IF(AND(BG54=Settings!$C$18,BF54=Settings!$C$19),1,0))))</f>
        <v/>
      </c>
      <c r="BH1050" s="170"/>
      <c r="BI1050" s="169" t="str">
        <f>IF(BI54="","",IF(BI54=Settings!$C$16,1,IF(AND(BI54=Settings!$C$17,NOT(BH54=Settings!$C$16)),1,IF(AND(BI54=Settings!$C$18,BH54=Settings!$C$19),1,0))))</f>
        <v/>
      </c>
      <c r="BK1050" s="169" t="str">
        <f>IF(BK54="","",IF(BK54=Settings!$C$16,1,IF(AND(BK54=Settings!$C$17,NOT(BJ54=Settings!$C$16)),1,IF(AND(BK54=Settings!$C$18,BJ54=Settings!$C$19),1,0))))</f>
        <v/>
      </c>
      <c r="BM1050" s="169" t="str">
        <f>IF(BM54="","",IF(BM54=Settings!$C$16,1,IF(AND(BM54=Settings!$C$17,NOT(BL54=Settings!$C$16)),1,IF(AND(BM54=Settings!$C$18,BL54=Settings!$C$19),1,0))))</f>
        <v/>
      </c>
      <c r="BP1050" s="169" t="str">
        <f>IF(BP54="","",IF(BP54=Settings!$C$16,1,IF(AND(BP54=Settings!$C$17,NOT(BO54=Settings!$C$16)),1,IF(AND(BP54=Settings!$C$18,BO54=Settings!$C$19),1,0))))</f>
        <v/>
      </c>
      <c r="BQ1050" s="170"/>
      <c r="BR1050" s="169" t="str">
        <f>IF(BR54="","",IF(BR54=Settings!$C$16,1,IF(AND(BR54=Settings!$C$17,NOT(BQ54=Settings!$C$16)),1,IF(AND(BR54=Settings!$C$18,BQ54=Settings!$C$19),1,0))))</f>
        <v/>
      </c>
      <c r="BS1050" s="170"/>
      <c r="BT1050" s="169" t="str">
        <f>IF(BT54="","",IF(BT54=Settings!$C$16,1,IF(AND(BT54=Settings!$C$17,NOT(BS54=Settings!$C$16)),1,IF(AND(BT54=Settings!$C$18,BS54=Settings!$C$19),1,0))))</f>
        <v/>
      </c>
      <c r="BU1050" s="170"/>
      <c r="BV1050" s="169" t="str">
        <f>IF(BV54="","",IF(BV54=Settings!$C$16,1,IF(AND(BV54=Settings!$C$17,NOT(BU54=Settings!$C$16)),1,IF(AND(BV54=Settings!$C$18,BU54=Settings!$C$19),1,0))))</f>
        <v/>
      </c>
      <c r="BX1050" s="169" t="str">
        <f>IF(BX54="","",IF(BX54=Settings!$C$16,1,IF(AND(BX54=Settings!$C$17,NOT(BW54=Settings!$C$16)),1,IF(AND(BX54=Settings!$C$18,BW54=Settings!$C$19),1,0))))</f>
        <v/>
      </c>
      <c r="BZ1050" s="169" t="str">
        <f>IF(BZ54="","",IF(BZ54=Settings!$C$16,1,IF(AND(BZ54=Settings!$C$17,NOT(BY54=Settings!$C$16)),1,IF(AND(BZ54=Settings!$C$18,BY54=Settings!$C$19),1,0))))</f>
        <v/>
      </c>
      <c r="CB1050" s="175" t="str">
        <f t="shared" si="1"/>
        <v/>
      </c>
      <c r="CC1050" s="175" t="str">
        <f t="shared" si="2"/>
        <v/>
      </c>
      <c r="CD1050" s="175" t="str">
        <f t="shared" si="3"/>
        <v/>
      </c>
      <c r="CE1050" s="175" t="str">
        <f t="shared" si="4"/>
        <v/>
      </c>
      <c r="CF1050" s="175" t="str">
        <f t="shared" si="5"/>
        <v/>
      </c>
      <c r="CG1050" s="175" t="str">
        <f t="shared" si="6"/>
        <v/>
      </c>
      <c r="CH1050" s="175" t="str">
        <f t="shared" si="7"/>
        <v/>
      </c>
    </row>
    <row r="1051" spans="1:86" x14ac:dyDescent="0.25">
      <c r="A1051" s="39" t="str">
        <f t="shared" si="0"/>
        <v xml:space="preserve"> </v>
      </c>
      <c r="C1051" s="169" t="str">
        <f>IF(C55="","",IF(C55=Settings!$C$16,1,IF(AND(C55=Settings!$C$17,NOT(B55=Settings!$C$16)),1,IF(AND(C55=Settings!$C$18,B55=Settings!$C$19),1,0))))</f>
        <v/>
      </c>
      <c r="E1051" s="169" t="str">
        <f>IF(E55="","",IF(E55=Settings!$C$16,1,IF(AND(E55=Settings!$C$17,NOT(D55=Settings!$C$16)),1,IF(AND(E55=Settings!$C$18,D55=Settings!$C$19),1,0))))</f>
        <v/>
      </c>
      <c r="G1051" s="169" t="str">
        <f>IF(G55="","",IF(G55=Settings!$C$16,1,IF(AND(G55=Settings!$C$17,NOT(F55=Settings!$C$16)),1,IF(AND(G55=Settings!$C$18,F55=Settings!$C$19),1,0))))</f>
        <v/>
      </c>
      <c r="I1051" s="169" t="str">
        <f>IF(I55="","",IF(I55=Settings!$C$16,1,IF(AND(I55=Settings!$C$17,NOT(H55=Settings!$C$16)),1,IF(AND(I55=Settings!$C$18,H55=Settings!$C$19),1,0))))</f>
        <v/>
      </c>
      <c r="K1051" s="169" t="str">
        <f>IF(K55="","",IF(K55=Settings!$C$16,1,IF(AND(K55=Settings!$C$17,NOT(J55=Settings!$C$16)),1,IF(AND(K55=Settings!$C$18,J55=Settings!$C$19),1,0))))</f>
        <v/>
      </c>
      <c r="M1051" s="169" t="str">
        <f>IF(M55="","",IF(M55=Settings!$C$16,1,IF(AND(M55=Settings!$C$17,NOT(L55=Settings!$C$16)),1,IF(AND(M55=Settings!$C$18,L55=Settings!$C$19),1,0))))</f>
        <v/>
      </c>
      <c r="P1051" s="169" t="str">
        <f>IF(P55="","",IF(P55=Settings!$C$16,1,IF(AND(P55=Settings!$C$17,NOT(O55=Settings!$C$16)),1,IF(AND(P55=Settings!$C$18,O55=Settings!$C$19),1,0))))</f>
        <v/>
      </c>
      <c r="Q1051" s="170"/>
      <c r="R1051" s="169" t="str">
        <f>IF(R55="","",IF(R55=Settings!$C$16,1,IF(AND(R55=Settings!$C$17,NOT(Q55=Settings!$C$16)),1,IF(AND(R55=Settings!$C$18,Q55=Settings!$C$19),1,0))))</f>
        <v/>
      </c>
      <c r="S1051" s="170"/>
      <c r="T1051" s="169" t="str">
        <f>IF(T55="","",IF(T55=Settings!$C$16,1,IF(AND(T55=Settings!$C$17,NOT(S55=Settings!$C$16)),1,IF(AND(T55=Settings!$C$18,S55=Settings!$C$19),1,0))))</f>
        <v/>
      </c>
      <c r="U1051" s="170"/>
      <c r="V1051" s="169" t="str">
        <f>IF(V55="","",IF(V55=Settings!$C$16,1,IF(AND(V55=Settings!$C$17,NOT(U55=Settings!$C$16)),1,IF(AND(V55=Settings!$C$18,U55=Settings!$C$19),1,0))))</f>
        <v/>
      </c>
      <c r="X1051" s="169" t="str">
        <f>IF(X55="","",IF(X55=Settings!$C$16,1,IF(AND(X55=Settings!$C$17,NOT(W55=Settings!$C$16)),1,IF(AND(X55=Settings!$C$18,W55=Settings!$C$19),1,0))))</f>
        <v/>
      </c>
      <c r="Z1051" s="169" t="str">
        <f>IF(Z55="","",IF(Z55=Settings!$C$16,1,IF(AND(Z55=Settings!$C$17,NOT(Y55=Settings!$C$16)),1,IF(AND(Z55=Settings!$C$18,Y55=Settings!$C$19),1,0))))</f>
        <v/>
      </c>
      <c r="AC1051" s="169" t="str">
        <f>IF(AC55="","",IF(AC55=Settings!$C$16,1,IF(AND(AC55=Settings!$C$17,NOT(AB55=Settings!$C$16)),1,IF(AND(AC55=Settings!$C$18,AB55=Settings!$C$19),1,0))))</f>
        <v/>
      </c>
      <c r="AD1051" s="170"/>
      <c r="AE1051" s="169" t="str">
        <f>IF(AE55="","",IF(AE55=Settings!$C$16,1,IF(AND(AE55=Settings!$C$17,NOT(AD55=Settings!$C$16)),1,IF(AND(AE55=Settings!$C$18,AD55=Settings!$C$19),1,0))))</f>
        <v/>
      </c>
      <c r="AF1051" s="170"/>
      <c r="AG1051" s="169" t="str">
        <f>IF(AG55="","",IF(AG55=Settings!$C$16,1,IF(AND(AG55=Settings!$C$17,NOT(AF55=Settings!$C$16)),1,IF(AND(AG55=Settings!$C$18,AF55=Settings!$C$19),1,0))))</f>
        <v/>
      </c>
      <c r="AH1051" s="170"/>
      <c r="AI1051" s="169" t="str">
        <f>IF(AI55="","",IF(AI55=Settings!$C$16,1,IF(AND(AI55=Settings!$C$17,NOT(AH55=Settings!$C$16)),1,IF(AND(AI55=Settings!$C$18,AH55=Settings!$C$19),1,0))))</f>
        <v/>
      </c>
      <c r="AK1051" s="169" t="str">
        <f>IF(AK55="","",IF(AK55=Settings!$C$16,1,IF(AND(AK55=Settings!$C$17,NOT(AJ55=Settings!$C$16)),1,IF(AND(AK55=Settings!$C$18,AJ55=Settings!$C$19),1,0))))</f>
        <v/>
      </c>
      <c r="AM1051" s="169" t="str">
        <f>IF(AM55="","",IF(AM55=Settings!$C$16,1,IF(AND(AM55=Settings!$C$17,NOT(AL55=Settings!$C$16)),1,IF(AND(AM55=Settings!$C$18,AL55=Settings!$C$19),1,0))))</f>
        <v/>
      </c>
      <c r="AP1051" s="169" t="str">
        <f>IF(AP55="","",IF(AP55=Settings!$C$16,1,IF(AND(AP55=Settings!$C$17,NOT(AO55=Settings!$C$16)),1,IF(AND(AP55=Settings!$C$18,AO55=Settings!$C$19),1,0))))</f>
        <v/>
      </c>
      <c r="AQ1051" s="170"/>
      <c r="AR1051" s="169" t="str">
        <f>IF(AR55="","",IF(AR55=Settings!$C$16,1,IF(AND(AR55=Settings!$C$17,NOT(AQ55=Settings!$C$16)),1,IF(AND(AR55=Settings!$C$18,AQ55=Settings!$C$19),1,0))))</f>
        <v/>
      </c>
      <c r="AS1051" s="170"/>
      <c r="AT1051" s="169" t="str">
        <f>IF(AT55="","",IF(AT55=Settings!$C$16,1,IF(AND(AT55=Settings!$C$17,NOT(AS55=Settings!$C$16)),1,IF(AND(AT55=Settings!$C$18,AS55=Settings!$C$19),1,0))))</f>
        <v/>
      </c>
      <c r="AU1051" s="170"/>
      <c r="AV1051" s="169" t="str">
        <f>IF(AV55="","",IF(AV55=Settings!$C$16,1,IF(AND(AV55=Settings!$C$17,NOT(AU55=Settings!$C$16)),1,IF(AND(AV55=Settings!$C$18,AU55=Settings!$C$19),1,0))))</f>
        <v/>
      </c>
      <c r="AX1051" s="169" t="str">
        <f>IF(AX55="","",IF(AX55=Settings!$C$16,1,IF(AND(AX55=Settings!$C$17,NOT(AW55=Settings!$C$16)),1,IF(AND(AX55=Settings!$C$18,AW55=Settings!$C$19),1,0))))</f>
        <v/>
      </c>
      <c r="AZ1051" s="169" t="str">
        <f>IF(AZ55="","",IF(AZ55=Settings!$C$16,1,IF(AND(AZ55=Settings!$C$17,NOT(AY55=Settings!$C$16)),1,IF(AND(AZ55=Settings!$C$18,AY55=Settings!$C$19),1,0))))</f>
        <v/>
      </c>
      <c r="BC1051" s="169" t="str">
        <f>IF(BC55="","",IF(BC55=Settings!$C$16,1,IF(AND(BC55=Settings!$C$17,NOT(BB55=Settings!$C$16)),1,IF(AND(BC55=Settings!$C$18,BB55=Settings!$C$19),1,0))))</f>
        <v/>
      </c>
      <c r="BD1051" s="170"/>
      <c r="BE1051" s="169" t="str">
        <f>IF(BE55="","",IF(BE55=Settings!$C$16,1,IF(AND(BE55=Settings!$C$17,NOT(BD55=Settings!$C$16)),1,IF(AND(BE55=Settings!$C$18,BD55=Settings!$C$19),1,0))))</f>
        <v/>
      </c>
      <c r="BF1051" s="170"/>
      <c r="BG1051" s="169" t="str">
        <f>IF(BG55="","",IF(BG55=Settings!$C$16,1,IF(AND(BG55=Settings!$C$17,NOT(BF55=Settings!$C$16)),1,IF(AND(BG55=Settings!$C$18,BF55=Settings!$C$19),1,0))))</f>
        <v/>
      </c>
      <c r="BH1051" s="170"/>
      <c r="BI1051" s="169" t="str">
        <f>IF(BI55="","",IF(BI55=Settings!$C$16,1,IF(AND(BI55=Settings!$C$17,NOT(BH55=Settings!$C$16)),1,IF(AND(BI55=Settings!$C$18,BH55=Settings!$C$19),1,0))))</f>
        <v/>
      </c>
      <c r="BK1051" s="169" t="str">
        <f>IF(BK55="","",IF(BK55=Settings!$C$16,1,IF(AND(BK55=Settings!$C$17,NOT(BJ55=Settings!$C$16)),1,IF(AND(BK55=Settings!$C$18,BJ55=Settings!$C$19),1,0))))</f>
        <v/>
      </c>
      <c r="BM1051" s="169" t="str">
        <f>IF(BM55="","",IF(BM55=Settings!$C$16,1,IF(AND(BM55=Settings!$C$17,NOT(BL55=Settings!$C$16)),1,IF(AND(BM55=Settings!$C$18,BL55=Settings!$C$19),1,0))))</f>
        <v/>
      </c>
      <c r="BP1051" s="169" t="str">
        <f>IF(BP55="","",IF(BP55=Settings!$C$16,1,IF(AND(BP55=Settings!$C$17,NOT(BO55=Settings!$C$16)),1,IF(AND(BP55=Settings!$C$18,BO55=Settings!$C$19),1,0))))</f>
        <v/>
      </c>
      <c r="BQ1051" s="170"/>
      <c r="BR1051" s="169" t="str">
        <f>IF(BR55="","",IF(BR55=Settings!$C$16,1,IF(AND(BR55=Settings!$C$17,NOT(BQ55=Settings!$C$16)),1,IF(AND(BR55=Settings!$C$18,BQ55=Settings!$C$19),1,0))))</f>
        <v/>
      </c>
      <c r="BS1051" s="170"/>
      <c r="BT1051" s="169" t="str">
        <f>IF(BT55="","",IF(BT55=Settings!$C$16,1,IF(AND(BT55=Settings!$C$17,NOT(BS55=Settings!$C$16)),1,IF(AND(BT55=Settings!$C$18,BS55=Settings!$C$19),1,0))))</f>
        <v/>
      </c>
      <c r="BU1051" s="170"/>
      <c r="BV1051" s="169" t="str">
        <f>IF(BV55="","",IF(BV55=Settings!$C$16,1,IF(AND(BV55=Settings!$C$17,NOT(BU55=Settings!$C$16)),1,IF(AND(BV55=Settings!$C$18,BU55=Settings!$C$19),1,0))))</f>
        <v/>
      </c>
      <c r="BX1051" s="169" t="str">
        <f>IF(BX55="","",IF(BX55=Settings!$C$16,1,IF(AND(BX55=Settings!$C$17,NOT(BW55=Settings!$C$16)),1,IF(AND(BX55=Settings!$C$18,BW55=Settings!$C$19),1,0))))</f>
        <v/>
      </c>
      <c r="BZ1051" s="169" t="str">
        <f>IF(BZ55="","",IF(BZ55=Settings!$C$16,1,IF(AND(BZ55=Settings!$C$17,NOT(BY55=Settings!$C$16)),1,IF(AND(BZ55=Settings!$C$18,BY55=Settings!$C$19),1,0))))</f>
        <v/>
      </c>
      <c r="CB1051" s="175" t="str">
        <f t="shared" si="1"/>
        <v/>
      </c>
      <c r="CC1051" s="175" t="str">
        <f t="shared" si="2"/>
        <v/>
      </c>
      <c r="CD1051" s="175" t="str">
        <f t="shared" si="3"/>
        <v/>
      </c>
      <c r="CE1051" s="175" t="str">
        <f t="shared" si="4"/>
        <v/>
      </c>
      <c r="CF1051" s="175" t="str">
        <f t="shared" si="5"/>
        <v/>
      </c>
      <c r="CG1051" s="175" t="str">
        <f t="shared" si="6"/>
        <v/>
      </c>
      <c r="CH1051" s="175" t="str">
        <f t="shared" si="7"/>
        <v/>
      </c>
    </row>
    <row r="1052" spans="1:86" x14ac:dyDescent="0.25">
      <c r="A1052" s="39" t="str">
        <f t="shared" si="0"/>
        <v xml:space="preserve"> </v>
      </c>
      <c r="C1052" s="169" t="str">
        <f>IF(C56="","",IF(C56=Settings!$C$16,1,IF(AND(C56=Settings!$C$17,NOT(B56=Settings!$C$16)),1,IF(AND(C56=Settings!$C$18,B56=Settings!$C$19),1,0))))</f>
        <v/>
      </c>
      <c r="E1052" s="169" t="str">
        <f>IF(E56="","",IF(E56=Settings!$C$16,1,IF(AND(E56=Settings!$C$17,NOT(D56=Settings!$C$16)),1,IF(AND(E56=Settings!$C$18,D56=Settings!$C$19),1,0))))</f>
        <v/>
      </c>
      <c r="G1052" s="169" t="str">
        <f>IF(G56="","",IF(G56=Settings!$C$16,1,IF(AND(G56=Settings!$C$17,NOT(F56=Settings!$C$16)),1,IF(AND(G56=Settings!$C$18,F56=Settings!$C$19),1,0))))</f>
        <v/>
      </c>
      <c r="I1052" s="169" t="str">
        <f>IF(I56="","",IF(I56=Settings!$C$16,1,IF(AND(I56=Settings!$C$17,NOT(H56=Settings!$C$16)),1,IF(AND(I56=Settings!$C$18,H56=Settings!$C$19),1,0))))</f>
        <v/>
      </c>
      <c r="K1052" s="169" t="str">
        <f>IF(K56="","",IF(K56=Settings!$C$16,1,IF(AND(K56=Settings!$C$17,NOT(J56=Settings!$C$16)),1,IF(AND(K56=Settings!$C$18,J56=Settings!$C$19),1,0))))</f>
        <v/>
      </c>
      <c r="M1052" s="169" t="str">
        <f>IF(M56="","",IF(M56=Settings!$C$16,1,IF(AND(M56=Settings!$C$17,NOT(L56=Settings!$C$16)),1,IF(AND(M56=Settings!$C$18,L56=Settings!$C$19),1,0))))</f>
        <v/>
      </c>
      <c r="P1052" s="169" t="str">
        <f>IF(P56="","",IF(P56=Settings!$C$16,1,IF(AND(P56=Settings!$C$17,NOT(O56=Settings!$C$16)),1,IF(AND(P56=Settings!$C$18,O56=Settings!$C$19),1,0))))</f>
        <v/>
      </c>
      <c r="Q1052" s="170"/>
      <c r="R1052" s="169" t="str">
        <f>IF(R56="","",IF(R56=Settings!$C$16,1,IF(AND(R56=Settings!$C$17,NOT(Q56=Settings!$C$16)),1,IF(AND(R56=Settings!$C$18,Q56=Settings!$C$19),1,0))))</f>
        <v/>
      </c>
      <c r="S1052" s="170"/>
      <c r="T1052" s="169" t="str">
        <f>IF(T56="","",IF(T56=Settings!$C$16,1,IF(AND(T56=Settings!$C$17,NOT(S56=Settings!$C$16)),1,IF(AND(T56=Settings!$C$18,S56=Settings!$C$19),1,0))))</f>
        <v/>
      </c>
      <c r="U1052" s="170"/>
      <c r="V1052" s="169" t="str">
        <f>IF(V56="","",IF(V56=Settings!$C$16,1,IF(AND(V56=Settings!$C$17,NOT(U56=Settings!$C$16)),1,IF(AND(V56=Settings!$C$18,U56=Settings!$C$19),1,0))))</f>
        <v/>
      </c>
      <c r="X1052" s="169" t="str">
        <f>IF(X56="","",IF(X56=Settings!$C$16,1,IF(AND(X56=Settings!$C$17,NOT(W56=Settings!$C$16)),1,IF(AND(X56=Settings!$C$18,W56=Settings!$C$19),1,0))))</f>
        <v/>
      </c>
      <c r="Z1052" s="169" t="str">
        <f>IF(Z56="","",IF(Z56=Settings!$C$16,1,IF(AND(Z56=Settings!$C$17,NOT(Y56=Settings!$C$16)),1,IF(AND(Z56=Settings!$C$18,Y56=Settings!$C$19),1,0))))</f>
        <v/>
      </c>
      <c r="AC1052" s="169" t="str">
        <f>IF(AC56="","",IF(AC56=Settings!$C$16,1,IF(AND(AC56=Settings!$C$17,NOT(AB56=Settings!$C$16)),1,IF(AND(AC56=Settings!$C$18,AB56=Settings!$C$19),1,0))))</f>
        <v/>
      </c>
      <c r="AD1052" s="170"/>
      <c r="AE1052" s="169" t="str">
        <f>IF(AE56="","",IF(AE56=Settings!$C$16,1,IF(AND(AE56=Settings!$C$17,NOT(AD56=Settings!$C$16)),1,IF(AND(AE56=Settings!$C$18,AD56=Settings!$C$19),1,0))))</f>
        <v/>
      </c>
      <c r="AF1052" s="170"/>
      <c r="AG1052" s="169" t="str">
        <f>IF(AG56="","",IF(AG56=Settings!$C$16,1,IF(AND(AG56=Settings!$C$17,NOT(AF56=Settings!$C$16)),1,IF(AND(AG56=Settings!$C$18,AF56=Settings!$C$19),1,0))))</f>
        <v/>
      </c>
      <c r="AH1052" s="170"/>
      <c r="AI1052" s="169" t="str">
        <f>IF(AI56="","",IF(AI56=Settings!$C$16,1,IF(AND(AI56=Settings!$C$17,NOT(AH56=Settings!$C$16)),1,IF(AND(AI56=Settings!$C$18,AH56=Settings!$C$19),1,0))))</f>
        <v/>
      </c>
      <c r="AK1052" s="169" t="str">
        <f>IF(AK56="","",IF(AK56=Settings!$C$16,1,IF(AND(AK56=Settings!$C$17,NOT(AJ56=Settings!$C$16)),1,IF(AND(AK56=Settings!$C$18,AJ56=Settings!$C$19),1,0))))</f>
        <v/>
      </c>
      <c r="AM1052" s="169" t="str">
        <f>IF(AM56="","",IF(AM56=Settings!$C$16,1,IF(AND(AM56=Settings!$C$17,NOT(AL56=Settings!$C$16)),1,IF(AND(AM56=Settings!$C$18,AL56=Settings!$C$19),1,0))))</f>
        <v/>
      </c>
      <c r="AP1052" s="169" t="str">
        <f>IF(AP56="","",IF(AP56=Settings!$C$16,1,IF(AND(AP56=Settings!$C$17,NOT(AO56=Settings!$C$16)),1,IF(AND(AP56=Settings!$C$18,AO56=Settings!$C$19),1,0))))</f>
        <v/>
      </c>
      <c r="AQ1052" s="170"/>
      <c r="AR1052" s="169" t="str">
        <f>IF(AR56="","",IF(AR56=Settings!$C$16,1,IF(AND(AR56=Settings!$C$17,NOT(AQ56=Settings!$C$16)),1,IF(AND(AR56=Settings!$C$18,AQ56=Settings!$C$19),1,0))))</f>
        <v/>
      </c>
      <c r="AS1052" s="170"/>
      <c r="AT1052" s="169" t="str">
        <f>IF(AT56="","",IF(AT56=Settings!$C$16,1,IF(AND(AT56=Settings!$C$17,NOT(AS56=Settings!$C$16)),1,IF(AND(AT56=Settings!$C$18,AS56=Settings!$C$19),1,0))))</f>
        <v/>
      </c>
      <c r="AU1052" s="170"/>
      <c r="AV1052" s="169" t="str">
        <f>IF(AV56="","",IF(AV56=Settings!$C$16,1,IF(AND(AV56=Settings!$C$17,NOT(AU56=Settings!$C$16)),1,IF(AND(AV56=Settings!$C$18,AU56=Settings!$C$19),1,0))))</f>
        <v/>
      </c>
      <c r="AX1052" s="169" t="str">
        <f>IF(AX56="","",IF(AX56=Settings!$C$16,1,IF(AND(AX56=Settings!$C$17,NOT(AW56=Settings!$C$16)),1,IF(AND(AX56=Settings!$C$18,AW56=Settings!$C$19),1,0))))</f>
        <v/>
      </c>
      <c r="AZ1052" s="169" t="str">
        <f>IF(AZ56="","",IF(AZ56=Settings!$C$16,1,IF(AND(AZ56=Settings!$C$17,NOT(AY56=Settings!$C$16)),1,IF(AND(AZ56=Settings!$C$18,AY56=Settings!$C$19),1,0))))</f>
        <v/>
      </c>
      <c r="BC1052" s="169" t="str">
        <f>IF(BC56="","",IF(BC56=Settings!$C$16,1,IF(AND(BC56=Settings!$C$17,NOT(BB56=Settings!$C$16)),1,IF(AND(BC56=Settings!$C$18,BB56=Settings!$C$19),1,0))))</f>
        <v/>
      </c>
      <c r="BD1052" s="170"/>
      <c r="BE1052" s="169" t="str">
        <f>IF(BE56="","",IF(BE56=Settings!$C$16,1,IF(AND(BE56=Settings!$C$17,NOT(BD56=Settings!$C$16)),1,IF(AND(BE56=Settings!$C$18,BD56=Settings!$C$19),1,0))))</f>
        <v/>
      </c>
      <c r="BF1052" s="170"/>
      <c r="BG1052" s="169" t="str">
        <f>IF(BG56="","",IF(BG56=Settings!$C$16,1,IF(AND(BG56=Settings!$C$17,NOT(BF56=Settings!$C$16)),1,IF(AND(BG56=Settings!$C$18,BF56=Settings!$C$19),1,0))))</f>
        <v/>
      </c>
      <c r="BH1052" s="170"/>
      <c r="BI1052" s="169" t="str">
        <f>IF(BI56="","",IF(BI56=Settings!$C$16,1,IF(AND(BI56=Settings!$C$17,NOT(BH56=Settings!$C$16)),1,IF(AND(BI56=Settings!$C$18,BH56=Settings!$C$19),1,0))))</f>
        <v/>
      </c>
      <c r="BK1052" s="169" t="str">
        <f>IF(BK56="","",IF(BK56=Settings!$C$16,1,IF(AND(BK56=Settings!$C$17,NOT(BJ56=Settings!$C$16)),1,IF(AND(BK56=Settings!$C$18,BJ56=Settings!$C$19),1,0))))</f>
        <v/>
      </c>
      <c r="BM1052" s="169" t="str">
        <f>IF(BM56="","",IF(BM56=Settings!$C$16,1,IF(AND(BM56=Settings!$C$17,NOT(BL56=Settings!$C$16)),1,IF(AND(BM56=Settings!$C$18,BL56=Settings!$C$19),1,0))))</f>
        <v/>
      </c>
      <c r="BP1052" s="169" t="str">
        <f>IF(BP56="","",IF(BP56=Settings!$C$16,1,IF(AND(BP56=Settings!$C$17,NOT(BO56=Settings!$C$16)),1,IF(AND(BP56=Settings!$C$18,BO56=Settings!$C$19),1,0))))</f>
        <v/>
      </c>
      <c r="BQ1052" s="170"/>
      <c r="BR1052" s="169" t="str">
        <f>IF(BR56="","",IF(BR56=Settings!$C$16,1,IF(AND(BR56=Settings!$C$17,NOT(BQ56=Settings!$C$16)),1,IF(AND(BR56=Settings!$C$18,BQ56=Settings!$C$19),1,0))))</f>
        <v/>
      </c>
      <c r="BS1052" s="170"/>
      <c r="BT1052" s="169" t="str">
        <f>IF(BT56="","",IF(BT56=Settings!$C$16,1,IF(AND(BT56=Settings!$C$17,NOT(BS56=Settings!$C$16)),1,IF(AND(BT56=Settings!$C$18,BS56=Settings!$C$19),1,0))))</f>
        <v/>
      </c>
      <c r="BU1052" s="170"/>
      <c r="BV1052" s="169" t="str">
        <f>IF(BV56="","",IF(BV56=Settings!$C$16,1,IF(AND(BV56=Settings!$C$17,NOT(BU56=Settings!$C$16)),1,IF(AND(BV56=Settings!$C$18,BU56=Settings!$C$19),1,0))))</f>
        <v/>
      </c>
      <c r="BX1052" s="169" t="str">
        <f>IF(BX56="","",IF(BX56=Settings!$C$16,1,IF(AND(BX56=Settings!$C$17,NOT(BW56=Settings!$C$16)),1,IF(AND(BX56=Settings!$C$18,BW56=Settings!$C$19),1,0))))</f>
        <v/>
      </c>
      <c r="BZ1052" s="169" t="str">
        <f>IF(BZ56="","",IF(BZ56=Settings!$C$16,1,IF(AND(BZ56=Settings!$C$17,NOT(BY56=Settings!$C$16)),1,IF(AND(BZ56=Settings!$C$18,BY56=Settings!$C$19),1,0))))</f>
        <v/>
      </c>
      <c r="CB1052" s="175" t="str">
        <f t="shared" si="1"/>
        <v/>
      </c>
      <c r="CC1052" s="175" t="str">
        <f t="shared" si="2"/>
        <v/>
      </c>
      <c r="CD1052" s="175" t="str">
        <f t="shared" si="3"/>
        <v/>
      </c>
      <c r="CE1052" s="175" t="str">
        <f t="shared" si="4"/>
        <v/>
      </c>
      <c r="CF1052" s="175" t="str">
        <f t="shared" si="5"/>
        <v/>
      </c>
      <c r="CG1052" s="175" t="str">
        <f t="shared" si="6"/>
        <v/>
      </c>
      <c r="CH1052" s="175" t="str">
        <f t="shared" si="7"/>
        <v/>
      </c>
    </row>
    <row r="1053" spans="1:86" x14ac:dyDescent="0.25">
      <c r="A1053" s="39" t="str">
        <f t="shared" si="0"/>
        <v xml:space="preserve"> </v>
      </c>
      <c r="C1053" s="169" t="str">
        <f>IF(C57="","",IF(C57=Settings!$C$16,1,IF(AND(C57=Settings!$C$17,NOT(B57=Settings!$C$16)),1,IF(AND(C57=Settings!$C$18,B57=Settings!$C$19),1,0))))</f>
        <v/>
      </c>
      <c r="E1053" s="169" t="str">
        <f>IF(E57="","",IF(E57=Settings!$C$16,1,IF(AND(E57=Settings!$C$17,NOT(D57=Settings!$C$16)),1,IF(AND(E57=Settings!$C$18,D57=Settings!$C$19),1,0))))</f>
        <v/>
      </c>
      <c r="G1053" s="169" t="str">
        <f>IF(G57="","",IF(G57=Settings!$C$16,1,IF(AND(G57=Settings!$C$17,NOT(F57=Settings!$C$16)),1,IF(AND(G57=Settings!$C$18,F57=Settings!$C$19),1,0))))</f>
        <v/>
      </c>
      <c r="I1053" s="169" t="str">
        <f>IF(I57="","",IF(I57=Settings!$C$16,1,IF(AND(I57=Settings!$C$17,NOT(H57=Settings!$C$16)),1,IF(AND(I57=Settings!$C$18,H57=Settings!$C$19),1,0))))</f>
        <v/>
      </c>
      <c r="K1053" s="169" t="str">
        <f>IF(K57="","",IF(K57=Settings!$C$16,1,IF(AND(K57=Settings!$C$17,NOT(J57=Settings!$C$16)),1,IF(AND(K57=Settings!$C$18,J57=Settings!$C$19),1,0))))</f>
        <v/>
      </c>
      <c r="M1053" s="169" t="str">
        <f>IF(M57="","",IF(M57=Settings!$C$16,1,IF(AND(M57=Settings!$C$17,NOT(L57=Settings!$C$16)),1,IF(AND(M57=Settings!$C$18,L57=Settings!$C$19),1,0))))</f>
        <v/>
      </c>
      <c r="P1053" s="169" t="str">
        <f>IF(P57="","",IF(P57=Settings!$C$16,1,IF(AND(P57=Settings!$C$17,NOT(O57=Settings!$C$16)),1,IF(AND(P57=Settings!$C$18,O57=Settings!$C$19),1,0))))</f>
        <v/>
      </c>
      <c r="Q1053" s="170"/>
      <c r="R1053" s="169" t="str">
        <f>IF(R57="","",IF(R57=Settings!$C$16,1,IF(AND(R57=Settings!$C$17,NOT(Q57=Settings!$C$16)),1,IF(AND(R57=Settings!$C$18,Q57=Settings!$C$19),1,0))))</f>
        <v/>
      </c>
      <c r="S1053" s="170"/>
      <c r="T1053" s="169" t="str">
        <f>IF(T57="","",IF(T57=Settings!$C$16,1,IF(AND(T57=Settings!$C$17,NOT(S57=Settings!$C$16)),1,IF(AND(T57=Settings!$C$18,S57=Settings!$C$19),1,0))))</f>
        <v/>
      </c>
      <c r="U1053" s="170"/>
      <c r="V1053" s="169" t="str">
        <f>IF(V57="","",IF(V57=Settings!$C$16,1,IF(AND(V57=Settings!$C$17,NOT(U57=Settings!$C$16)),1,IF(AND(V57=Settings!$C$18,U57=Settings!$C$19),1,0))))</f>
        <v/>
      </c>
      <c r="X1053" s="169" t="str">
        <f>IF(X57="","",IF(X57=Settings!$C$16,1,IF(AND(X57=Settings!$C$17,NOT(W57=Settings!$C$16)),1,IF(AND(X57=Settings!$C$18,W57=Settings!$C$19),1,0))))</f>
        <v/>
      </c>
      <c r="Z1053" s="169" t="str">
        <f>IF(Z57="","",IF(Z57=Settings!$C$16,1,IF(AND(Z57=Settings!$C$17,NOT(Y57=Settings!$C$16)),1,IF(AND(Z57=Settings!$C$18,Y57=Settings!$C$19),1,0))))</f>
        <v/>
      </c>
      <c r="AC1053" s="169" t="str">
        <f>IF(AC57="","",IF(AC57=Settings!$C$16,1,IF(AND(AC57=Settings!$C$17,NOT(AB57=Settings!$C$16)),1,IF(AND(AC57=Settings!$C$18,AB57=Settings!$C$19),1,0))))</f>
        <v/>
      </c>
      <c r="AD1053" s="170"/>
      <c r="AE1053" s="169" t="str">
        <f>IF(AE57="","",IF(AE57=Settings!$C$16,1,IF(AND(AE57=Settings!$C$17,NOT(AD57=Settings!$C$16)),1,IF(AND(AE57=Settings!$C$18,AD57=Settings!$C$19),1,0))))</f>
        <v/>
      </c>
      <c r="AF1053" s="170"/>
      <c r="AG1053" s="169" t="str">
        <f>IF(AG57="","",IF(AG57=Settings!$C$16,1,IF(AND(AG57=Settings!$C$17,NOT(AF57=Settings!$C$16)),1,IF(AND(AG57=Settings!$C$18,AF57=Settings!$C$19),1,0))))</f>
        <v/>
      </c>
      <c r="AH1053" s="170"/>
      <c r="AI1053" s="169" t="str">
        <f>IF(AI57="","",IF(AI57=Settings!$C$16,1,IF(AND(AI57=Settings!$C$17,NOT(AH57=Settings!$C$16)),1,IF(AND(AI57=Settings!$C$18,AH57=Settings!$C$19),1,0))))</f>
        <v/>
      </c>
      <c r="AK1053" s="169" t="str">
        <f>IF(AK57="","",IF(AK57=Settings!$C$16,1,IF(AND(AK57=Settings!$C$17,NOT(AJ57=Settings!$C$16)),1,IF(AND(AK57=Settings!$C$18,AJ57=Settings!$C$19),1,0))))</f>
        <v/>
      </c>
      <c r="AM1053" s="169" t="str">
        <f>IF(AM57="","",IF(AM57=Settings!$C$16,1,IF(AND(AM57=Settings!$C$17,NOT(AL57=Settings!$C$16)),1,IF(AND(AM57=Settings!$C$18,AL57=Settings!$C$19),1,0))))</f>
        <v/>
      </c>
      <c r="AP1053" s="169" t="str">
        <f>IF(AP57="","",IF(AP57=Settings!$C$16,1,IF(AND(AP57=Settings!$C$17,NOT(AO57=Settings!$C$16)),1,IF(AND(AP57=Settings!$C$18,AO57=Settings!$C$19),1,0))))</f>
        <v/>
      </c>
      <c r="AQ1053" s="170"/>
      <c r="AR1053" s="169" t="str">
        <f>IF(AR57="","",IF(AR57=Settings!$C$16,1,IF(AND(AR57=Settings!$C$17,NOT(AQ57=Settings!$C$16)),1,IF(AND(AR57=Settings!$C$18,AQ57=Settings!$C$19),1,0))))</f>
        <v/>
      </c>
      <c r="AS1053" s="170"/>
      <c r="AT1053" s="169" t="str">
        <f>IF(AT57="","",IF(AT57=Settings!$C$16,1,IF(AND(AT57=Settings!$C$17,NOT(AS57=Settings!$C$16)),1,IF(AND(AT57=Settings!$C$18,AS57=Settings!$C$19),1,0))))</f>
        <v/>
      </c>
      <c r="AU1053" s="170"/>
      <c r="AV1053" s="169" t="str">
        <f>IF(AV57="","",IF(AV57=Settings!$C$16,1,IF(AND(AV57=Settings!$C$17,NOT(AU57=Settings!$C$16)),1,IF(AND(AV57=Settings!$C$18,AU57=Settings!$C$19),1,0))))</f>
        <v/>
      </c>
      <c r="AX1053" s="169" t="str">
        <f>IF(AX57="","",IF(AX57=Settings!$C$16,1,IF(AND(AX57=Settings!$C$17,NOT(AW57=Settings!$C$16)),1,IF(AND(AX57=Settings!$C$18,AW57=Settings!$C$19),1,0))))</f>
        <v/>
      </c>
      <c r="AZ1053" s="169" t="str">
        <f>IF(AZ57="","",IF(AZ57=Settings!$C$16,1,IF(AND(AZ57=Settings!$C$17,NOT(AY57=Settings!$C$16)),1,IF(AND(AZ57=Settings!$C$18,AY57=Settings!$C$19),1,0))))</f>
        <v/>
      </c>
      <c r="BC1053" s="169" t="str">
        <f>IF(BC57="","",IF(BC57=Settings!$C$16,1,IF(AND(BC57=Settings!$C$17,NOT(BB57=Settings!$C$16)),1,IF(AND(BC57=Settings!$C$18,BB57=Settings!$C$19),1,0))))</f>
        <v/>
      </c>
      <c r="BD1053" s="170"/>
      <c r="BE1053" s="169" t="str">
        <f>IF(BE57="","",IF(BE57=Settings!$C$16,1,IF(AND(BE57=Settings!$C$17,NOT(BD57=Settings!$C$16)),1,IF(AND(BE57=Settings!$C$18,BD57=Settings!$C$19),1,0))))</f>
        <v/>
      </c>
      <c r="BF1053" s="170"/>
      <c r="BG1053" s="169" t="str">
        <f>IF(BG57="","",IF(BG57=Settings!$C$16,1,IF(AND(BG57=Settings!$C$17,NOT(BF57=Settings!$C$16)),1,IF(AND(BG57=Settings!$C$18,BF57=Settings!$C$19),1,0))))</f>
        <v/>
      </c>
      <c r="BH1053" s="170"/>
      <c r="BI1053" s="169" t="str">
        <f>IF(BI57="","",IF(BI57=Settings!$C$16,1,IF(AND(BI57=Settings!$C$17,NOT(BH57=Settings!$C$16)),1,IF(AND(BI57=Settings!$C$18,BH57=Settings!$C$19),1,0))))</f>
        <v/>
      </c>
      <c r="BK1053" s="169" t="str">
        <f>IF(BK57="","",IF(BK57=Settings!$C$16,1,IF(AND(BK57=Settings!$C$17,NOT(BJ57=Settings!$C$16)),1,IF(AND(BK57=Settings!$C$18,BJ57=Settings!$C$19),1,0))))</f>
        <v/>
      </c>
      <c r="BM1053" s="169" t="str">
        <f>IF(BM57="","",IF(BM57=Settings!$C$16,1,IF(AND(BM57=Settings!$C$17,NOT(BL57=Settings!$C$16)),1,IF(AND(BM57=Settings!$C$18,BL57=Settings!$C$19),1,0))))</f>
        <v/>
      </c>
      <c r="BP1053" s="169" t="str">
        <f>IF(BP57="","",IF(BP57=Settings!$C$16,1,IF(AND(BP57=Settings!$C$17,NOT(BO57=Settings!$C$16)),1,IF(AND(BP57=Settings!$C$18,BO57=Settings!$C$19),1,0))))</f>
        <v/>
      </c>
      <c r="BQ1053" s="170"/>
      <c r="BR1053" s="169" t="str">
        <f>IF(BR57="","",IF(BR57=Settings!$C$16,1,IF(AND(BR57=Settings!$C$17,NOT(BQ57=Settings!$C$16)),1,IF(AND(BR57=Settings!$C$18,BQ57=Settings!$C$19),1,0))))</f>
        <v/>
      </c>
      <c r="BS1053" s="170"/>
      <c r="BT1053" s="169" t="str">
        <f>IF(BT57="","",IF(BT57=Settings!$C$16,1,IF(AND(BT57=Settings!$C$17,NOT(BS57=Settings!$C$16)),1,IF(AND(BT57=Settings!$C$18,BS57=Settings!$C$19),1,0))))</f>
        <v/>
      </c>
      <c r="BU1053" s="170"/>
      <c r="BV1053" s="169" t="str">
        <f>IF(BV57="","",IF(BV57=Settings!$C$16,1,IF(AND(BV57=Settings!$C$17,NOT(BU57=Settings!$C$16)),1,IF(AND(BV57=Settings!$C$18,BU57=Settings!$C$19),1,0))))</f>
        <v/>
      </c>
      <c r="BX1053" s="169" t="str">
        <f>IF(BX57="","",IF(BX57=Settings!$C$16,1,IF(AND(BX57=Settings!$C$17,NOT(BW57=Settings!$C$16)),1,IF(AND(BX57=Settings!$C$18,BW57=Settings!$C$19),1,0))))</f>
        <v/>
      </c>
      <c r="BZ1053" s="169" t="str">
        <f>IF(BZ57="","",IF(BZ57=Settings!$C$16,1,IF(AND(BZ57=Settings!$C$17,NOT(BY57=Settings!$C$16)),1,IF(AND(BZ57=Settings!$C$18,BY57=Settings!$C$19),1,0))))</f>
        <v/>
      </c>
      <c r="CB1053" s="175" t="str">
        <f t="shared" si="1"/>
        <v/>
      </c>
      <c r="CC1053" s="175" t="str">
        <f t="shared" si="2"/>
        <v/>
      </c>
      <c r="CD1053" s="175" t="str">
        <f t="shared" si="3"/>
        <v/>
      </c>
      <c r="CE1053" s="175" t="str">
        <f t="shared" si="4"/>
        <v/>
      </c>
      <c r="CF1053" s="175" t="str">
        <f t="shared" si="5"/>
        <v/>
      </c>
      <c r="CG1053" s="175" t="str">
        <f t="shared" si="6"/>
        <v/>
      </c>
      <c r="CH1053" s="175" t="str">
        <f t="shared" si="7"/>
        <v/>
      </c>
    </row>
    <row r="1054" spans="1:86" x14ac:dyDescent="0.25">
      <c r="A1054" s="39" t="str">
        <f t="shared" si="0"/>
        <v xml:space="preserve"> </v>
      </c>
      <c r="C1054" s="169" t="str">
        <f>IF(C58="","",IF(C58=Settings!$C$16,1,IF(AND(C58=Settings!$C$17,NOT(B58=Settings!$C$16)),1,IF(AND(C58=Settings!$C$18,B58=Settings!$C$19),1,0))))</f>
        <v/>
      </c>
      <c r="E1054" s="169" t="str">
        <f>IF(E58="","",IF(E58=Settings!$C$16,1,IF(AND(E58=Settings!$C$17,NOT(D58=Settings!$C$16)),1,IF(AND(E58=Settings!$C$18,D58=Settings!$C$19),1,0))))</f>
        <v/>
      </c>
      <c r="G1054" s="169" t="str">
        <f>IF(G58="","",IF(G58=Settings!$C$16,1,IF(AND(G58=Settings!$C$17,NOT(F58=Settings!$C$16)),1,IF(AND(G58=Settings!$C$18,F58=Settings!$C$19),1,0))))</f>
        <v/>
      </c>
      <c r="I1054" s="169" t="str">
        <f>IF(I58="","",IF(I58=Settings!$C$16,1,IF(AND(I58=Settings!$C$17,NOT(H58=Settings!$C$16)),1,IF(AND(I58=Settings!$C$18,H58=Settings!$C$19),1,0))))</f>
        <v/>
      </c>
      <c r="K1054" s="169" t="str">
        <f>IF(K58="","",IF(K58=Settings!$C$16,1,IF(AND(K58=Settings!$C$17,NOT(J58=Settings!$C$16)),1,IF(AND(K58=Settings!$C$18,J58=Settings!$C$19),1,0))))</f>
        <v/>
      </c>
      <c r="M1054" s="169" t="str">
        <f>IF(M58="","",IF(M58=Settings!$C$16,1,IF(AND(M58=Settings!$C$17,NOT(L58=Settings!$C$16)),1,IF(AND(M58=Settings!$C$18,L58=Settings!$C$19),1,0))))</f>
        <v/>
      </c>
      <c r="P1054" s="169" t="str">
        <f>IF(P58="","",IF(P58=Settings!$C$16,1,IF(AND(P58=Settings!$C$17,NOT(O58=Settings!$C$16)),1,IF(AND(P58=Settings!$C$18,O58=Settings!$C$19),1,0))))</f>
        <v/>
      </c>
      <c r="Q1054" s="170"/>
      <c r="R1054" s="169" t="str">
        <f>IF(R58="","",IF(R58=Settings!$C$16,1,IF(AND(R58=Settings!$C$17,NOT(Q58=Settings!$C$16)),1,IF(AND(R58=Settings!$C$18,Q58=Settings!$C$19),1,0))))</f>
        <v/>
      </c>
      <c r="S1054" s="170"/>
      <c r="T1054" s="169" t="str">
        <f>IF(T58="","",IF(T58=Settings!$C$16,1,IF(AND(T58=Settings!$C$17,NOT(S58=Settings!$C$16)),1,IF(AND(T58=Settings!$C$18,S58=Settings!$C$19),1,0))))</f>
        <v/>
      </c>
      <c r="U1054" s="170"/>
      <c r="V1054" s="169" t="str">
        <f>IF(V58="","",IF(V58=Settings!$C$16,1,IF(AND(V58=Settings!$C$17,NOT(U58=Settings!$C$16)),1,IF(AND(V58=Settings!$C$18,U58=Settings!$C$19),1,0))))</f>
        <v/>
      </c>
      <c r="X1054" s="169" t="str">
        <f>IF(X58="","",IF(X58=Settings!$C$16,1,IF(AND(X58=Settings!$C$17,NOT(W58=Settings!$C$16)),1,IF(AND(X58=Settings!$C$18,W58=Settings!$C$19),1,0))))</f>
        <v/>
      </c>
      <c r="Z1054" s="169" t="str">
        <f>IF(Z58="","",IF(Z58=Settings!$C$16,1,IF(AND(Z58=Settings!$C$17,NOT(Y58=Settings!$C$16)),1,IF(AND(Z58=Settings!$C$18,Y58=Settings!$C$19),1,0))))</f>
        <v/>
      </c>
      <c r="AC1054" s="169" t="str">
        <f>IF(AC58="","",IF(AC58=Settings!$C$16,1,IF(AND(AC58=Settings!$C$17,NOT(AB58=Settings!$C$16)),1,IF(AND(AC58=Settings!$C$18,AB58=Settings!$C$19),1,0))))</f>
        <v/>
      </c>
      <c r="AD1054" s="170"/>
      <c r="AE1054" s="169" t="str">
        <f>IF(AE58="","",IF(AE58=Settings!$C$16,1,IF(AND(AE58=Settings!$C$17,NOT(AD58=Settings!$C$16)),1,IF(AND(AE58=Settings!$C$18,AD58=Settings!$C$19),1,0))))</f>
        <v/>
      </c>
      <c r="AF1054" s="170"/>
      <c r="AG1054" s="169" t="str">
        <f>IF(AG58="","",IF(AG58=Settings!$C$16,1,IF(AND(AG58=Settings!$C$17,NOT(AF58=Settings!$C$16)),1,IF(AND(AG58=Settings!$C$18,AF58=Settings!$C$19),1,0))))</f>
        <v/>
      </c>
      <c r="AH1054" s="170"/>
      <c r="AI1054" s="169" t="str">
        <f>IF(AI58="","",IF(AI58=Settings!$C$16,1,IF(AND(AI58=Settings!$C$17,NOT(AH58=Settings!$C$16)),1,IF(AND(AI58=Settings!$C$18,AH58=Settings!$C$19),1,0))))</f>
        <v/>
      </c>
      <c r="AK1054" s="169" t="str">
        <f>IF(AK58="","",IF(AK58=Settings!$C$16,1,IF(AND(AK58=Settings!$C$17,NOT(AJ58=Settings!$C$16)),1,IF(AND(AK58=Settings!$C$18,AJ58=Settings!$C$19),1,0))))</f>
        <v/>
      </c>
      <c r="AM1054" s="169" t="str">
        <f>IF(AM58="","",IF(AM58=Settings!$C$16,1,IF(AND(AM58=Settings!$C$17,NOT(AL58=Settings!$C$16)),1,IF(AND(AM58=Settings!$C$18,AL58=Settings!$C$19),1,0))))</f>
        <v/>
      </c>
      <c r="AP1054" s="169" t="str">
        <f>IF(AP58="","",IF(AP58=Settings!$C$16,1,IF(AND(AP58=Settings!$C$17,NOT(AO58=Settings!$C$16)),1,IF(AND(AP58=Settings!$C$18,AO58=Settings!$C$19),1,0))))</f>
        <v/>
      </c>
      <c r="AQ1054" s="170"/>
      <c r="AR1054" s="169" t="str">
        <f>IF(AR58="","",IF(AR58=Settings!$C$16,1,IF(AND(AR58=Settings!$C$17,NOT(AQ58=Settings!$C$16)),1,IF(AND(AR58=Settings!$C$18,AQ58=Settings!$C$19),1,0))))</f>
        <v/>
      </c>
      <c r="AS1054" s="170"/>
      <c r="AT1054" s="169" t="str">
        <f>IF(AT58="","",IF(AT58=Settings!$C$16,1,IF(AND(AT58=Settings!$C$17,NOT(AS58=Settings!$C$16)),1,IF(AND(AT58=Settings!$C$18,AS58=Settings!$C$19),1,0))))</f>
        <v/>
      </c>
      <c r="AU1054" s="170"/>
      <c r="AV1054" s="169" t="str">
        <f>IF(AV58="","",IF(AV58=Settings!$C$16,1,IF(AND(AV58=Settings!$C$17,NOT(AU58=Settings!$C$16)),1,IF(AND(AV58=Settings!$C$18,AU58=Settings!$C$19),1,0))))</f>
        <v/>
      </c>
      <c r="AX1054" s="169" t="str">
        <f>IF(AX58="","",IF(AX58=Settings!$C$16,1,IF(AND(AX58=Settings!$C$17,NOT(AW58=Settings!$C$16)),1,IF(AND(AX58=Settings!$C$18,AW58=Settings!$C$19),1,0))))</f>
        <v/>
      </c>
      <c r="AZ1054" s="169" t="str">
        <f>IF(AZ58="","",IF(AZ58=Settings!$C$16,1,IF(AND(AZ58=Settings!$C$17,NOT(AY58=Settings!$C$16)),1,IF(AND(AZ58=Settings!$C$18,AY58=Settings!$C$19),1,0))))</f>
        <v/>
      </c>
      <c r="BC1054" s="169" t="str">
        <f>IF(BC58="","",IF(BC58=Settings!$C$16,1,IF(AND(BC58=Settings!$C$17,NOT(BB58=Settings!$C$16)),1,IF(AND(BC58=Settings!$C$18,BB58=Settings!$C$19),1,0))))</f>
        <v/>
      </c>
      <c r="BD1054" s="170"/>
      <c r="BE1054" s="169" t="str">
        <f>IF(BE58="","",IF(BE58=Settings!$C$16,1,IF(AND(BE58=Settings!$C$17,NOT(BD58=Settings!$C$16)),1,IF(AND(BE58=Settings!$C$18,BD58=Settings!$C$19),1,0))))</f>
        <v/>
      </c>
      <c r="BF1054" s="170"/>
      <c r="BG1054" s="169" t="str">
        <f>IF(BG58="","",IF(BG58=Settings!$C$16,1,IF(AND(BG58=Settings!$C$17,NOT(BF58=Settings!$C$16)),1,IF(AND(BG58=Settings!$C$18,BF58=Settings!$C$19),1,0))))</f>
        <v/>
      </c>
      <c r="BH1054" s="170"/>
      <c r="BI1054" s="169" t="str">
        <f>IF(BI58="","",IF(BI58=Settings!$C$16,1,IF(AND(BI58=Settings!$C$17,NOT(BH58=Settings!$C$16)),1,IF(AND(BI58=Settings!$C$18,BH58=Settings!$C$19),1,0))))</f>
        <v/>
      </c>
      <c r="BK1054" s="169" t="str">
        <f>IF(BK58="","",IF(BK58=Settings!$C$16,1,IF(AND(BK58=Settings!$C$17,NOT(BJ58=Settings!$C$16)),1,IF(AND(BK58=Settings!$C$18,BJ58=Settings!$C$19),1,0))))</f>
        <v/>
      </c>
      <c r="BM1054" s="169" t="str">
        <f>IF(BM58="","",IF(BM58=Settings!$C$16,1,IF(AND(BM58=Settings!$C$17,NOT(BL58=Settings!$C$16)),1,IF(AND(BM58=Settings!$C$18,BL58=Settings!$C$19),1,0))))</f>
        <v/>
      </c>
      <c r="BP1054" s="169" t="str">
        <f>IF(BP58="","",IF(BP58=Settings!$C$16,1,IF(AND(BP58=Settings!$C$17,NOT(BO58=Settings!$C$16)),1,IF(AND(BP58=Settings!$C$18,BO58=Settings!$C$19),1,0))))</f>
        <v/>
      </c>
      <c r="BQ1054" s="170"/>
      <c r="BR1054" s="169" t="str">
        <f>IF(BR58="","",IF(BR58=Settings!$C$16,1,IF(AND(BR58=Settings!$C$17,NOT(BQ58=Settings!$C$16)),1,IF(AND(BR58=Settings!$C$18,BQ58=Settings!$C$19),1,0))))</f>
        <v/>
      </c>
      <c r="BS1054" s="170"/>
      <c r="BT1054" s="169" t="str">
        <f>IF(BT58="","",IF(BT58=Settings!$C$16,1,IF(AND(BT58=Settings!$C$17,NOT(BS58=Settings!$C$16)),1,IF(AND(BT58=Settings!$C$18,BS58=Settings!$C$19),1,0))))</f>
        <v/>
      </c>
      <c r="BU1054" s="170"/>
      <c r="BV1054" s="169" t="str">
        <f>IF(BV58="","",IF(BV58=Settings!$C$16,1,IF(AND(BV58=Settings!$C$17,NOT(BU58=Settings!$C$16)),1,IF(AND(BV58=Settings!$C$18,BU58=Settings!$C$19),1,0))))</f>
        <v/>
      </c>
      <c r="BX1054" s="169" t="str">
        <f>IF(BX58="","",IF(BX58=Settings!$C$16,1,IF(AND(BX58=Settings!$C$17,NOT(BW58=Settings!$C$16)),1,IF(AND(BX58=Settings!$C$18,BW58=Settings!$C$19),1,0))))</f>
        <v/>
      </c>
      <c r="BZ1054" s="169" t="str">
        <f>IF(BZ58="","",IF(BZ58=Settings!$C$16,1,IF(AND(BZ58=Settings!$C$17,NOT(BY58=Settings!$C$16)),1,IF(AND(BZ58=Settings!$C$18,BY58=Settings!$C$19),1,0))))</f>
        <v/>
      </c>
      <c r="CB1054" s="175" t="str">
        <f t="shared" si="1"/>
        <v/>
      </c>
      <c r="CC1054" s="175" t="str">
        <f t="shared" si="2"/>
        <v/>
      </c>
      <c r="CD1054" s="175" t="str">
        <f t="shared" si="3"/>
        <v/>
      </c>
      <c r="CE1054" s="175" t="str">
        <f t="shared" si="4"/>
        <v/>
      </c>
      <c r="CF1054" s="175" t="str">
        <f t="shared" si="5"/>
        <v/>
      </c>
      <c r="CG1054" s="175" t="str">
        <f t="shared" si="6"/>
        <v/>
      </c>
      <c r="CH1054" s="175" t="str">
        <f t="shared" si="7"/>
        <v/>
      </c>
    </row>
    <row r="1055" spans="1:86" x14ac:dyDescent="0.25">
      <c r="A1055" s="39" t="str">
        <f t="shared" si="0"/>
        <v xml:space="preserve"> </v>
      </c>
      <c r="C1055" s="169" t="str">
        <f>IF(C59="","",IF(C59=Settings!$C$16,1,IF(AND(C59=Settings!$C$17,NOT(B59=Settings!$C$16)),1,IF(AND(C59=Settings!$C$18,B59=Settings!$C$19),1,0))))</f>
        <v/>
      </c>
      <c r="E1055" s="169" t="str">
        <f>IF(E59="","",IF(E59=Settings!$C$16,1,IF(AND(E59=Settings!$C$17,NOT(D59=Settings!$C$16)),1,IF(AND(E59=Settings!$C$18,D59=Settings!$C$19),1,0))))</f>
        <v/>
      </c>
      <c r="G1055" s="169" t="str">
        <f>IF(G59="","",IF(G59=Settings!$C$16,1,IF(AND(G59=Settings!$C$17,NOT(F59=Settings!$C$16)),1,IF(AND(G59=Settings!$C$18,F59=Settings!$C$19),1,0))))</f>
        <v/>
      </c>
      <c r="I1055" s="169" t="str">
        <f>IF(I59="","",IF(I59=Settings!$C$16,1,IF(AND(I59=Settings!$C$17,NOT(H59=Settings!$C$16)),1,IF(AND(I59=Settings!$C$18,H59=Settings!$C$19),1,0))))</f>
        <v/>
      </c>
      <c r="K1055" s="169" t="str">
        <f>IF(K59="","",IF(K59=Settings!$C$16,1,IF(AND(K59=Settings!$C$17,NOT(J59=Settings!$C$16)),1,IF(AND(K59=Settings!$C$18,J59=Settings!$C$19),1,0))))</f>
        <v/>
      </c>
      <c r="M1055" s="169" t="str">
        <f>IF(M59="","",IF(M59=Settings!$C$16,1,IF(AND(M59=Settings!$C$17,NOT(L59=Settings!$C$16)),1,IF(AND(M59=Settings!$C$18,L59=Settings!$C$19),1,0))))</f>
        <v/>
      </c>
      <c r="P1055" s="169" t="str">
        <f>IF(P59="","",IF(P59=Settings!$C$16,1,IF(AND(P59=Settings!$C$17,NOT(O59=Settings!$C$16)),1,IF(AND(P59=Settings!$C$18,O59=Settings!$C$19),1,0))))</f>
        <v/>
      </c>
      <c r="Q1055" s="170"/>
      <c r="R1055" s="169" t="str">
        <f>IF(R59="","",IF(R59=Settings!$C$16,1,IF(AND(R59=Settings!$C$17,NOT(Q59=Settings!$C$16)),1,IF(AND(R59=Settings!$C$18,Q59=Settings!$C$19),1,0))))</f>
        <v/>
      </c>
      <c r="S1055" s="170"/>
      <c r="T1055" s="169" t="str">
        <f>IF(T59="","",IF(T59=Settings!$C$16,1,IF(AND(T59=Settings!$C$17,NOT(S59=Settings!$C$16)),1,IF(AND(T59=Settings!$C$18,S59=Settings!$C$19),1,0))))</f>
        <v/>
      </c>
      <c r="U1055" s="170"/>
      <c r="V1055" s="169" t="str">
        <f>IF(V59="","",IF(V59=Settings!$C$16,1,IF(AND(V59=Settings!$C$17,NOT(U59=Settings!$C$16)),1,IF(AND(V59=Settings!$C$18,U59=Settings!$C$19),1,0))))</f>
        <v/>
      </c>
      <c r="X1055" s="169" t="str">
        <f>IF(X59="","",IF(X59=Settings!$C$16,1,IF(AND(X59=Settings!$C$17,NOT(W59=Settings!$C$16)),1,IF(AND(X59=Settings!$C$18,W59=Settings!$C$19),1,0))))</f>
        <v/>
      </c>
      <c r="Z1055" s="169" t="str">
        <f>IF(Z59="","",IF(Z59=Settings!$C$16,1,IF(AND(Z59=Settings!$C$17,NOT(Y59=Settings!$C$16)),1,IF(AND(Z59=Settings!$C$18,Y59=Settings!$C$19),1,0))))</f>
        <v/>
      </c>
      <c r="AC1055" s="169" t="str">
        <f>IF(AC59="","",IF(AC59=Settings!$C$16,1,IF(AND(AC59=Settings!$C$17,NOT(AB59=Settings!$C$16)),1,IF(AND(AC59=Settings!$C$18,AB59=Settings!$C$19),1,0))))</f>
        <v/>
      </c>
      <c r="AD1055" s="170"/>
      <c r="AE1055" s="169" t="str">
        <f>IF(AE59="","",IF(AE59=Settings!$C$16,1,IF(AND(AE59=Settings!$C$17,NOT(AD59=Settings!$C$16)),1,IF(AND(AE59=Settings!$C$18,AD59=Settings!$C$19),1,0))))</f>
        <v/>
      </c>
      <c r="AF1055" s="170"/>
      <c r="AG1055" s="169" t="str">
        <f>IF(AG59="","",IF(AG59=Settings!$C$16,1,IF(AND(AG59=Settings!$C$17,NOT(AF59=Settings!$C$16)),1,IF(AND(AG59=Settings!$C$18,AF59=Settings!$C$19),1,0))))</f>
        <v/>
      </c>
      <c r="AH1055" s="170"/>
      <c r="AI1055" s="169" t="str">
        <f>IF(AI59="","",IF(AI59=Settings!$C$16,1,IF(AND(AI59=Settings!$C$17,NOT(AH59=Settings!$C$16)),1,IF(AND(AI59=Settings!$C$18,AH59=Settings!$C$19),1,0))))</f>
        <v/>
      </c>
      <c r="AK1055" s="169" t="str">
        <f>IF(AK59="","",IF(AK59=Settings!$C$16,1,IF(AND(AK59=Settings!$C$17,NOT(AJ59=Settings!$C$16)),1,IF(AND(AK59=Settings!$C$18,AJ59=Settings!$C$19),1,0))))</f>
        <v/>
      </c>
      <c r="AM1055" s="169" t="str">
        <f>IF(AM59="","",IF(AM59=Settings!$C$16,1,IF(AND(AM59=Settings!$C$17,NOT(AL59=Settings!$C$16)),1,IF(AND(AM59=Settings!$C$18,AL59=Settings!$C$19),1,0))))</f>
        <v/>
      </c>
      <c r="AP1055" s="169" t="str">
        <f>IF(AP59="","",IF(AP59=Settings!$C$16,1,IF(AND(AP59=Settings!$C$17,NOT(AO59=Settings!$C$16)),1,IF(AND(AP59=Settings!$C$18,AO59=Settings!$C$19),1,0))))</f>
        <v/>
      </c>
      <c r="AQ1055" s="170"/>
      <c r="AR1055" s="169" t="str">
        <f>IF(AR59="","",IF(AR59=Settings!$C$16,1,IF(AND(AR59=Settings!$C$17,NOT(AQ59=Settings!$C$16)),1,IF(AND(AR59=Settings!$C$18,AQ59=Settings!$C$19),1,0))))</f>
        <v/>
      </c>
      <c r="AS1055" s="170"/>
      <c r="AT1055" s="169" t="str">
        <f>IF(AT59="","",IF(AT59=Settings!$C$16,1,IF(AND(AT59=Settings!$C$17,NOT(AS59=Settings!$C$16)),1,IF(AND(AT59=Settings!$C$18,AS59=Settings!$C$19),1,0))))</f>
        <v/>
      </c>
      <c r="AU1055" s="170"/>
      <c r="AV1055" s="169" t="str">
        <f>IF(AV59="","",IF(AV59=Settings!$C$16,1,IF(AND(AV59=Settings!$C$17,NOT(AU59=Settings!$C$16)),1,IF(AND(AV59=Settings!$C$18,AU59=Settings!$C$19),1,0))))</f>
        <v/>
      </c>
      <c r="AX1055" s="169" t="str">
        <f>IF(AX59="","",IF(AX59=Settings!$C$16,1,IF(AND(AX59=Settings!$C$17,NOT(AW59=Settings!$C$16)),1,IF(AND(AX59=Settings!$C$18,AW59=Settings!$C$19),1,0))))</f>
        <v/>
      </c>
      <c r="AZ1055" s="169" t="str">
        <f>IF(AZ59="","",IF(AZ59=Settings!$C$16,1,IF(AND(AZ59=Settings!$C$17,NOT(AY59=Settings!$C$16)),1,IF(AND(AZ59=Settings!$C$18,AY59=Settings!$C$19),1,0))))</f>
        <v/>
      </c>
      <c r="BC1055" s="169" t="str">
        <f>IF(BC59="","",IF(BC59=Settings!$C$16,1,IF(AND(BC59=Settings!$C$17,NOT(BB59=Settings!$C$16)),1,IF(AND(BC59=Settings!$C$18,BB59=Settings!$C$19),1,0))))</f>
        <v/>
      </c>
      <c r="BD1055" s="170"/>
      <c r="BE1055" s="169" t="str">
        <f>IF(BE59="","",IF(BE59=Settings!$C$16,1,IF(AND(BE59=Settings!$C$17,NOT(BD59=Settings!$C$16)),1,IF(AND(BE59=Settings!$C$18,BD59=Settings!$C$19),1,0))))</f>
        <v/>
      </c>
      <c r="BF1055" s="170"/>
      <c r="BG1055" s="169" t="str">
        <f>IF(BG59="","",IF(BG59=Settings!$C$16,1,IF(AND(BG59=Settings!$C$17,NOT(BF59=Settings!$C$16)),1,IF(AND(BG59=Settings!$C$18,BF59=Settings!$C$19),1,0))))</f>
        <v/>
      </c>
      <c r="BH1055" s="170"/>
      <c r="BI1055" s="169" t="str">
        <f>IF(BI59="","",IF(BI59=Settings!$C$16,1,IF(AND(BI59=Settings!$C$17,NOT(BH59=Settings!$C$16)),1,IF(AND(BI59=Settings!$C$18,BH59=Settings!$C$19),1,0))))</f>
        <v/>
      </c>
      <c r="BK1055" s="169" t="str">
        <f>IF(BK59="","",IF(BK59=Settings!$C$16,1,IF(AND(BK59=Settings!$C$17,NOT(BJ59=Settings!$C$16)),1,IF(AND(BK59=Settings!$C$18,BJ59=Settings!$C$19),1,0))))</f>
        <v/>
      </c>
      <c r="BM1055" s="169" t="str">
        <f>IF(BM59="","",IF(BM59=Settings!$C$16,1,IF(AND(BM59=Settings!$C$17,NOT(BL59=Settings!$C$16)),1,IF(AND(BM59=Settings!$C$18,BL59=Settings!$C$19),1,0))))</f>
        <v/>
      </c>
      <c r="BP1055" s="169" t="str">
        <f>IF(BP59="","",IF(BP59=Settings!$C$16,1,IF(AND(BP59=Settings!$C$17,NOT(BO59=Settings!$C$16)),1,IF(AND(BP59=Settings!$C$18,BO59=Settings!$C$19),1,0))))</f>
        <v/>
      </c>
      <c r="BQ1055" s="170"/>
      <c r="BR1055" s="169" t="str">
        <f>IF(BR59="","",IF(BR59=Settings!$C$16,1,IF(AND(BR59=Settings!$C$17,NOT(BQ59=Settings!$C$16)),1,IF(AND(BR59=Settings!$C$18,BQ59=Settings!$C$19),1,0))))</f>
        <v/>
      </c>
      <c r="BS1055" s="170"/>
      <c r="BT1055" s="169" t="str">
        <f>IF(BT59="","",IF(BT59=Settings!$C$16,1,IF(AND(BT59=Settings!$C$17,NOT(BS59=Settings!$C$16)),1,IF(AND(BT59=Settings!$C$18,BS59=Settings!$C$19),1,0))))</f>
        <v/>
      </c>
      <c r="BU1055" s="170"/>
      <c r="BV1055" s="169" t="str">
        <f>IF(BV59="","",IF(BV59=Settings!$C$16,1,IF(AND(BV59=Settings!$C$17,NOT(BU59=Settings!$C$16)),1,IF(AND(BV59=Settings!$C$18,BU59=Settings!$C$19),1,0))))</f>
        <v/>
      </c>
      <c r="BX1055" s="169" t="str">
        <f>IF(BX59="","",IF(BX59=Settings!$C$16,1,IF(AND(BX59=Settings!$C$17,NOT(BW59=Settings!$C$16)),1,IF(AND(BX59=Settings!$C$18,BW59=Settings!$C$19),1,0))))</f>
        <v/>
      </c>
      <c r="BZ1055" s="169" t="str">
        <f>IF(BZ59="","",IF(BZ59=Settings!$C$16,1,IF(AND(BZ59=Settings!$C$17,NOT(BY59=Settings!$C$16)),1,IF(AND(BZ59=Settings!$C$18,BY59=Settings!$C$19),1,0))))</f>
        <v/>
      </c>
      <c r="CB1055" s="175" t="str">
        <f t="shared" si="1"/>
        <v/>
      </c>
      <c r="CC1055" s="175" t="str">
        <f t="shared" si="2"/>
        <v/>
      </c>
      <c r="CD1055" s="175" t="str">
        <f t="shared" si="3"/>
        <v/>
      </c>
      <c r="CE1055" s="175" t="str">
        <f t="shared" si="4"/>
        <v/>
      </c>
      <c r="CF1055" s="175" t="str">
        <f t="shared" si="5"/>
        <v/>
      </c>
      <c r="CG1055" s="175" t="str">
        <f t="shared" si="6"/>
        <v/>
      </c>
      <c r="CH1055" s="175" t="str">
        <f t="shared" si="7"/>
        <v/>
      </c>
    </row>
    <row r="1056" spans="1:86" x14ac:dyDescent="0.25">
      <c r="A1056" s="39" t="str">
        <f t="shared" si="0"/>
        <v xml:space="preserve"> </v>
      </c>
      <c r="C1056" s="169" t="str">
        <f>IF(C60="","",IF(C60=Settings!$C$16,1,IF(AND(C60=Settings!$C$17,NOT(B60=Settings!$C$16)),1,IF(AND(C60=Settings!$C$18,B60=Settings!$C$19),1,0))))</f>
        <v/>
      </c>
      <c r="E1056" s="169" t="str">
        <f>IF(E60="","",IF(E60=Settings!$C$16,1,IF(AND(E60=Settings!$C$17,NOT(D60=Settings!$C$16)),1,IF(AND(E60=Settings!$C$18,D60=Settings!$C$19),1,0))))</f>
        <v/>
      </c>
      <c r="G1056" s="169" t="str">
        <f>IF(G60="","",IF(G60=Settings!$C$16,1,IF(AND(G60=Settings!$C$17,NOT(F60=Settings!$C$16)),1,IF(AND(G60=Settings!$C$18,F60=Settings!$C$19),1,0))))</f>
        <v/>
      </c>
      <c r="I1056" s="169" t="str">
        <f>IF(I60="","",IF(I60=Settings!$C$16,1,IF(AND(I60=Settings!$C$17,NOT(H60=Settings!$C$16)),1,IF(AND(I60=Settings!$C$18,H60=Settings!$C$19),1,0))))</f>
        <v/>
      </c>
      <c r="K1056" s="169" t="str">
        <f>IF(K60="","",IF(K60=Settings!$C$16,1,IF(AND(K60=Settings!$C$17,NOT(J60=Settings!$C$16)),1,IF(AND(K60=Settings!$C$18,J60=Settings!$C$19),1,0))))</f>
        <v/>
      </c>
      <c r="M1056" s="169" t="str">
        <f>IF(M60="","",IF(M60=Settings!$C$16,1,IF(AND(M60=Settings!$C$17,NOT(L60=Settings!$C$16)),1,IF(AND(M60=Settings!$C$18,L60=Settings!$C$19),1,0))))</f>
        <v/>
      </c>
      <c r="P1056" s="169" t="str">
        <f>IF(P60="","",IF(P60=Settings!$C$16,1,IF(AND(P60=Settings!$C$17,NOT(O60=Settings!$C$16)),1,IF(AND(P60=Settings!$C$18,O60=Settings!$C$19),1,0))))</f>
        <v/>
      </c>
      <c r="Q1056" s="170"/>
      <c r="R1056" s="169" t="str">
        <f>IF(R60="","",IF(R60=Settings!$C$16,1,IF(AND(R60=Settings!$C$17,NOT(Q60=Settings!$C$16)),1,IF(AND(R60=Settings!$C$18,Q60=Settings!$C$19),1,0))))</f>
        <v/>
      </c>
      <c r="S1056" s="170"/>
      <c r="T1056" s="169" t="str">
        <f>IF(T60="","",IF(T60=Settings!$C$16,1,IF(AND(T60=Settings!$C$17,NOT(S60=Settings!$C$16)),1,IF(AND(T60=Settings!$C$18,S60=Settings!$C$19),1,0))))</f>
        <v/>
      </c>
      <c r="U1056" s="170"/>
      <c r="V1056" s="169" t="str">
        <f>IF(V60="","",IF(V60=Settings!$C$16,1,IF(AND(V60=Settings!$C$17,NOT(U60=Settings!$C$16)),1,IF(AND(V60=Settings!$C$18,U60=Settings!$C$19),1,0))))</f>
        <v/>
      </c>
      <c r="X1056" s="169" t="str">
        <f>IF(X60="","",IF(X60=Settings!$C$16,1,IF(AND(X60=Settings!$C$17,NOT(W60=Settings!$C$16)),1,IF(AND(X60=Settings!$C$18,W60=Settings!$C$19),1,0))))</f>
        <v/>
      </c>
      <c r="Z1056" s="169" t="str">
        <f>IF(Z60="","",IF(Z60=Settings!$C$16,1,IF(AND(Z60=Settings!$C$17,NOT(Y60=Settings!$C$16)),1,IF(AND(Z60=Settings!$C$18,Y60=Settings!$C$19),1,0))))</f>
        <v/>
      </c>
      <c r="AC1056" s="169" t="str">
        <f>IF(AC60="","",IF(AC60=Settings!$C$16,1,IF(AND(AC60=Settings!$C$17,NOT(AB60=Settings!$C$16)),1,IF(AND(AC60=Settings!$C$18,AB60=Settings!$C$19),1,0))))</f>
        <v/>
      </c>
      <c r="AD1056" s="170"/>
      <c r="AE1056" s="169" t="str">
        <f>IF(AE60="","",IF(AE60=Settings!$C$16,1,IF(AND(AE60=Settings!$C$17,NOT(AD60=Settings!$C$16)),1,IF(AND(AE60=Settings!$C$18,AD60=Settings!$C$19),1,0))))</f>
        <v/>
      </c>
      <c r="AF1056" s="170"/>
      <c r="AG1056" s="169" t="str">
        <f>IF(AG60="","",IF(AG60=Settings!$C$16,1,IF(AND(AG60=Settings!$C$17,NOT(AF60=Settings!$C$16)),1,IF(AND(AG60=Settings!$C$18,AF60=Settings!$C$19),1,0))))</f>
        <v/>
      </c>
      <c r="AH1056" s="170"/>
      <c r="AI1056" s="169" t="str">
        <f>IF(AI60="","",IF(AI60=Settings!$C$16,1,IF(AND(AI60=Settings!$C$17,NOT(AH60=Settings!$C$16)),1,IF(AND(AI60=Settings!$C$18,AH60=Settings!$C$19),1,0))))</f>
        <v/>
      </c>
      <c r="AK1056" s="169" t="str">
        <f>IF(AK60="","",IF(AK60=Settings!$C$16,1,IF(AND(AK60=Settings!$C$17,NOT(AJ60=Settings!$C$16)),1,IF(AND(AK60=Settings!$C$18,AJ60=Settings!$C$19),1,0))))</f>
        <v/>
      </c>
      <c r="AM1056" s="169" t="str">
        <f>IF(AM60="","",IF(AM60=Settings!$C$16,1,IF(AND(AM60=Settings!$C$17,NOT(AL60=Settings!$C$16)),1,IF(AND(AM60=Settings!$C$18,AL60=Settings!$C$19),1,0))))</f>
        <v/>
      </c>
      <c r="AP1056" s="169" t="str">
        <f>IF(AP60="","",IF(AP60=Settings!$C$16,1,IF(AND(AP60=Settings!$C$17,NOT(AO60=Settings!$C$16)),1,IF(AND(AP60=Settings!$C$18,AO60=Settings!$C$19),1,0))))</f>
        <v/>
      </c>
      <c r="AQ1056" s="170"/>
      <c r="AR1056" s="169" t="str">
        <f>IF(AR60="","",IF(AR60=Settings!$C$16,1,IF(AND(AR60=Settings!$C$17,NOT(AQ60=Settings!$C$16)),1,IF(AND(AR60=Settings!$C$18,AQ60=Settings!$C$19),1,0))))</f>
        <v/>
      </c>
      <c r="AS1056" s="170"/>
      <c r="AT1056" s="169" t="str">
        <f>IF(AT60="","",IF(AT60=Settings!$C$16,1,IF(AND(AT60=Settings!$C$17,NOT(AS60=Settings!$C$16)),1,IF(AND(AT60=Settings!$C$18,AS60=Settings!$C$19),1,0))))</f>
        <v/>
      </c>
      <c r="AU1056" s="170"/>
      <c r="AV1056" s="169" t="str">
        <f>IF(AV60="","",IF(AV60=Settings!$C$16,1,IF(AND(AV60=Settings!$C$17,NOT(AU60=Settings!$C$16)),1,IF(AND(AV60=Settings!$C$18,AU60=Settings!$C$19),1,0))))</f>
        <v/>
      </c>
      <c r="AX1056" s="169" t="str">
        <f>IF(AX60="","",IF(AX60=Settings!$C$16,1,IF(AND(AX60=Settings!$C$17,NOT(AW60=Settings!$C$16)),1,IF(AND(AX60=Settings!$C$18,AW60=Settings!$C$19),1,0))))</f>
        <v/>
      </c>
      <c r="AZ1056" s="169" t="str">
        <f>IF(AZ60="","",IF(AZ60=Settings!$C$16,1,IF(AND(AZ60=Settings!$C$17,NOT(AY60=Settings!$C$16)),1,IF(AND(AZ60=Settings!$C$18,AY60=Settings!$C$19),1,0))))</f>
        <v/>
      </c>
      <c r="BC1056" s="169" t="str">
        <f>IF(BC60="","",IF(BC60=Settings!$C$16,1,IF(AND(BC60=Settings!$C$17,NOT(BB60=Settings!$C$16)),1,IF(AND(BC60=Settings!$C$18,BB60=Settings!$C$19),1,0))))</f>
        <v/>
      </c>
      <c r="BD1056" s="170"/>
      <c r="BE1056" s="169" t="str">
        <f>IF(BE60="","",IF(BE60=Settings!$C$16,1,IF(AND(BE60=Settings!$C$17,NOT(BD60=Settings!$C$16)),1,IF(AND(BE60=Settings!$C$18,BD60=Settings!$C$19),1,0))))</f>
        <v/>
      </c>
      <c r="BF1056" s="170"/>
      <c r="BG1056" s="169" t="str">
        <f>IF(BG60="","",IF(BG60=Settings!$C$16,1,IF(AND(BG60=Settings!$C$17,NOT(BF60=Settings!$C$16)),1,IF(AND(BG60=Settings!$C$18,BF60=Settings!$C$19),1,0))))</f>
        <v/>
      </c>
      <c r="BH1056" s="170"/>
      <c r="BI1056" s="169" t="str">
        <f>IF(BI60="","",IF(BI60=Settings!$C$16,1,IF(AND(BI60=Settings!$C$17,NOT(BH60=Settings!$C$16)),1,IF(AND(BI60=Settings!$C$18,BH60=Settings!$C$19),1,0))))</f>
        <v/>
      </c>
      <c r="BK1056" s="169" t="str">
        <f>IF(BK60="","",IF(BK60=Settings!$C$16,1,IF(AND(BK60=Settings!$C$17,NOT(BJ60=Settings!$C$16)),1,IF(AND(BK60=Settings!$C$18,BJ60=Settings!$C$19),1,0))))</f>
        <v/>
      </c>
      <c r="BM1056" s="169" t="str">
        <f>IF(BM60="","",IF(BM60=Settings!$C$16,1,IF(AND(BM60=Settings!$C$17,NOT(BL60=Settings!$C$16)),1,IF(AND(BM60=Settings!$C$18,BL60=Settings!$C$19),1,0))))</f>
        <v/>
      </c>
      <c r="BP1056" s="169" t="str">
        <f>IF(BP60="","",IF(BP60=Settings!$C$16,1,IF(AND(BP60=Settings!$C$17,NOT(BO60=Settings!$C$16)),1,IF(AND(BP60=Settings!$C$18,BO60=Settings!$C$19),1,0))))</f>
        <v/>
      </c>
      <c r="BQ1056" s="170"/>
      <c r="BR1056" s="169" t="str">
        <f>IF(BR60="","",IF(BR60=Settings!$C$16,1,IF(AND(BR60=Settings!$C$17,NOT(BQ60=Settings!$C$16)),1,IF(AND(BR60=Settings!$C$18,BQ60=Settings!$C$19),1,0))))</f>
        <v/>
      </c>
      <c r="BS1056" s="170"/>
      <c r="BT1056" s="169" t="str">
        <f>IF(BT60="","",IF(BT60=Settings!$C$16,1,IF(AND(BT60=Settings!$C$17,NOT(BS60=Settings!$C$16)),1,IF(AND(BT60=Settings!$C$18,BS60=Settings!$C$19),1,0))))</f>
        <v/>
      </c>
      <c r="BU1056" s="170"/>
      <c r="BV1056" s="169" t="str">
        <f>IF(BV60="","",IF(BV60=Settings!$C$16,1,IF(AND(BV60=Settings!$C$17,NOT(BU60=Settings!$C$16)),1,IF(AND(BV60=Settings!$C$18,BU60=Settings!$C$19),1,0))))</f>
        <v/>
      </c>
      <c r="BX1056" s="169" t="str">
        <f>IF(BX60="","",IF(BX60=Settings!$C$16,1,IF(AND(BX60=Settings!$C$17,NOT(BW60=Settings!$C$16)),1,IF(AND(BX60=Settings!$C$18,BW60=Settings!$C$19),1,0))))</f>
        <v/>
      </c>
      <c r="BZ1056" s="169" t="str">
        <f>IF(BZ60="","",IF(BZ60=Settings!$C$16,1,IF(AND(BZ60=Settings!$C$17,NOT(BY60=Settings!$C$16)),1,IF(AND(BZ60=Settings!$C$18,BY60=Settings!$C$19),1,0))))</f>
        <v/>
      </c>
      <c r="CB1056" s="175" t="str">
        <f t="shared" si="1"/>
        <v/>
      </c>
      <c r="CC1056" s="175" t="str">
        <f t="shared" si="2"/>
        <v/>
      </c>
      <c r="CD1056" s="175" t="str">
        <f t="shared" si="3"/>
        <v/>
      </c>
      <c r="CE1056" s="175" t="str">
        <f t="shared" si="4"/>
        <v/>
      </c>
      <c r="CF1056" s="175" t="str">
        <f t="shared" si="5"/>
        <v/>
      </c>
      <c r="CG1056" s="175" t="str">
        <f t="shared" si="6"/>
        <v/>
      </c>
      <c r="CH1056" s="175" t="str">
        <f t="shared" si="7"/>
        <v/>
      </c>
    </row>
    <row r="1057" spans="1:86" x14ac:dyDescent="0.25">
      <c r="A1057" s="39" t="str">
        <f t="shared" si="0"/>
        <v xml:space="preserve"> </v>
      </c>
      <c r="C1057" s="169" t="str">
        <f>IF(C61="","",IF(C61=Settings!$C$16,1,IF(AND(C61=Settings!$C$17,NOT(B61=Settings!$C$16)),1,IF(AND(C61=Settings!$C$18,B61=Settings!$C$19),1,0))))</f>
        <v/>
      </c>
      <c r="E1057" s="169" t="str">
        <f>IF(E61="","",IF(E61=Settings!$C$16,1,IF(AND(E61=Settings!$C$17,NOT(D61=Settings!$C$16)),1,IF(AND(E61=Settings!$C$18,D61=Settings!$C$19),1,0))))</f>
        <v/>
      </c>
      <c r="G1057" s="169" t="str">
        <f>IF(G61="","",IF(G61=Settings!$C$16,1,IF(AND(G61=Settings!$C$17,NOT(F61=Settings!$C$16)),1,IF(AND(G61=Settings!$C$18,F61=Settings!$C$19),1,0))))</f>
        <v/>
      </c>
      <c r="I1057" s="169" t="str">
        <f>IF(I61="","",IF(I61=Settings!$C$16,1,IF(AND(I61=Settings!$C$17,NOT(H61=Settings!$C$16)),1,IF(AND(I61=Settings!$C$18,H61=Settings!$C$19),1,0))))</f>
        <v/>
      </c>
      <c r="K1057" s="169" t="str">
        <f>IF(K61="","",IF(K61=Settings!$C$16,1,IF(AND(K61=Settings!$C$17,NOT(J61=Settings!$C$16)),1,IF(AND(K61=Settings!$C$18,J61=Settings!$C$19),1,0))))</f>
        <v/>
      </c>
      <c r="M1057" s="169" t="str">
        <f>IF(M61="","",IF(M61=Settings!$C$16,1,IF(AND(M61=Settings!$C$17,NOT(L61=Settings!$C$16)),1,IF(AND(M61=Settings!$C$18,L61=Settings!$C$19),1,0))))</f>
        <v/>
      </c>
      <c r="P1057" s="169" t="str">
        <f>IF(P61="","",IF(P61=Settings!$C$16,1,IF(AND(P61=Settings!$C$17,NOT(O61=Settings!$C$16)),1,IF(AND(P61=Settings!$C$18,O61=Settings!$C$19),1,0))))</f>
        <v/>
      </c>
      <c r="Q1057" s="170"/>
      <c r="R1057" s="169" t="str">
        <f>IF(R61="","",IF(R61=Settings!$C$16,1,IF(AND(R61=Settings!$C$17,NOT(Q61=Settings!$C$16)),1,IF(AND(R61=Settings!$C$18,Q61=Settings!$C$19),1,0))))</f>
        <v/>
      </c>
      <c r="S1057" s="170"/>
      <c r="T1057" s="169" t="str">
        <f>IF(T61="","",IF(T61=Settings!$C$16,1,IF(AND(T61=Settings!$C$17,NOT(S61=Settings!$C$16)),1,IF(AND(T61=Settings!$C$18,S61=Settings!$C$19),1,0))))</f>
        <v/>
      </c>
      <c r="U1057" s="170"/>
      <c r="V1057" s="169" t="str">
        <f>IF(V61="","",IF(V61=Settings!$C$16,1,IF(AND(V61=Settings!$C$17,NOT(U61=Settings!$C$16)),1,IF(AND(V61=Settings!$C$18,U61=Settings!$C$19),1,0))))</f>
        <v/>
      </c>
      <c r="X1057" s="169" t="str">
        <f>IF(X61="","",IF(X61=Settings!$C$16,1,IF(AND(X61=Settings!$C$17,NOT(W61=Settings!$C$16)),1,IF(AND(X61=Settings!$C$18,W61=Settings!$C$19),1,0))))</f>
        <v/>
      </c>
      <c r="Z1057" s="169" t="str">
        <f>IF(Z61="","",IF(Z61=Settings!$C$16,1,IF(AND(Z61=Settings!$C$17,NOT(Y61=Settings!$C$16)),1,IF(AND(Z61=Settings!$C$18,Y61=Settings!$C$19),1,0))))</f>
        <v/>
      </c>
      <c r="AC1057" s="169" t="str">
        <f>IF(AC61="","",IF(AC61=Settings!$C$16,1,IF(AND(AC61=Settings!$C$17,NOT(AB61=Settings!$C$16)),1,IF(AND(AC61=Settings!$C$18,AB61=Settings!$C$19),1,0))))</f>
        <v/>
      </c>
      <c r="AD1057" s="170"/>
      <c r="AE1057" s="169" t="str">
        <f>IF(AE61="","",IF(AE61=Settings!$C$16,1,IF(AND(AE61=Settings!$C$17,NOT(AD61=Settings!$C$16)),1,IF(AND(AE61=Settings!$C$18,AD61=Settings!$C$19),1,0))))</f>
        <v/>
      </c>
      <c r="AF1057" s="170"/>
      <c r="AG1057" s="169" t="str">
        <f>IF(AG61="","",IF(AG61=Settings!$C$16,1,IF(AND(AG61=Settings!$C$17,NOT(AF61=Settings!$C$16)),1,IF(AND(AG61=Settings!$C$18,AF61=Settings!$C$19),1,0))))</f>
        <v/>
      </c>
      <c r="AH1057" s="170"/>
      <c r="AI1057" s="169" t="str">
        <f>IF(AI61="","",IF(AI61=Settings!$C$16,1,IF(AND(AI61=Settings!$C$17,NOT(AH61=Settings!$C$16)),1,IF(AND(AI61=Settings!$C$18,AH61=Settings!$C$19),1,0))))</f>
        <v/>
      </c>
      <c r="AK1057" s="169" t="str">
        <f>IF(AK61="","",IF(AK61=Settings!$C$16,1,IF(AND(AK61=Settings!$C$17,NOT(AJ61=Settings!$C$16)),1,IF(AND(AK61=Settings!$C$18,AJ61=Settings!$C$19),1,0))))</f>
        <v/>
      </c>
      <c r="AM1057" s="169" t="str">
        <f>IF(AM61="","",IF(AM61=Settings!$C$16,1,IF(AND(AM61=Settings!$C$17,NOT(AL61=Settings!$C$16)),1,IF(AND(AM61=Settings!$C$18,AL61=Settings!$C$19),1,0))))</f>
        <v/>
      </c>
      <c r="AP1057" s="169" t="str">
        <f>IF(AP61="","",IF(AP61=Settings!$C$16,1,IF(AND(AP61=Settings!$C$17,NOT(AO61=Settings!$C$16)),1,IF(AND(AP61=Settings!$C$18,AO61=Settings!$C$19),1,0))))</f>
        <v/>
      </c>
      <c r="AQ1057" s="170"/>
      <c r="AR1057" s="169" t="str">
        <f>IF(AR61="","",IF(AR61=Settings!$C$16,1,IF(AND(AR61=Settings!$C$17,NOT(AQ61=Settings!$C$16)),1,IF(AND(AR61=Settings!$C$18,AQ61=Settings!$C$19),1,0))))</f>
        <v/>
      </c>
      <c r="AS1057" s="170"/>
      <c r="AT1057" s="169" t="str">
        <f>IF(AT61="","",IF(AT61=Settings!$C$16,1,IF(AND(AT61=Settings!$C$17,NOT(AS61=Settings!$C$16)),1,IF(AND(AT61=Settings!$C$18,AS61=Settings!$C$19),1,0))))</f>
        <v/>
      </c>
      <c r="AU1057" s="170"/>
      <c r="AV1057" s="169" t="str">
        <f>IF(AV61="","",IF(AV61=Settings!$C$16,1,IF(AND(AV61=Settings!$C$17,NOT(AU61=Settings!$C$16)),1,IF(AND(AV61=Settings!$C$18,AU61=Settings!$C$19),1,0))))</f>
        <v/>
      </c>
      <c r="AX1057" s="169" t="str">
        <f>IF(AX61="","",IF(AX61=Settings!$C$16,1,IF(AND(AX61=Settings!$C$17,NOT(AW61=Settings!$C$16)),1,IF(AND(AX61=Settings!$C$18,AW61=Settings!$C$19),1,0))))</f>
        <v/>
      </c>
      <c r="AZ1057" s="169" t="str">
        <f>IF(AZ61="","",IF(AZ61=Settings!$C$16,1,IF(AND(AZ61=Settings!$C$17,NOT(AY61=Settings!$C$16)),1,IF(AND(AZ61=Settings!$C$18,AY61=Settings!$C$19),1,0))))</f>
        <v/>
      </c>
      <c r="BC1057" s="169" t="str">
        <f>IF(BC61="","",IF(BC61=Settings!$C$16,1,IF(AND(BC61=Settings!$C$17,NOT(BB61=Settings!$C$16)),1,IF(AND(BC61=Settings!$C$18,BB61=Settings!$C$19),1,0))))</f>
        <v/>
      </c>
      <c r="BD1057" s="170"/>
      <c r="BE1057" s="169" t="str">
        <f>IF(BE61="","",IF(BE61=Settings!$C$16,1,IF(AND(BE61=Settings!$C$17,NOT(BD61=Settings!$C$16)),1,IF(AND(BE61=Settings!$C$18,BD61=Settings!$C$19),1,0))))</f>
        <v/>
      </c>
      <c r="BF1057" s="170"/>
      <c r="BG1057" s="169" t="str">
        <f>IF(BG61="","",IF(BG61=Settings!$C$16,1,IF(AND(BG61=Settings!$C$17,NOT(BF61=Settings!$C$16)),1,IF(AND(BG61=Settings!$C$18,BF61=Settings!$C$19),1,0))))</f>
        <v/>
      </c>
      <c r="BH1057" s="170"/>
      <c r="BI1057" s="169" t="str">
        <f>IF(BI61="","",IF(BI61=Settings!$C$16,1,IF(AND(BI61=Settings!$C$17,NOT(BH61=Settings!$C$16)),1,IF(AND(BI61=Settings!$C$18,BH61=Settings!$C$19),1,0))))</f>
        <v/>
      </c>
      <c r="BK1057" s="169" t="str">
        <f>IF(BK61="","",IF(BK61=Settings!$C$16,1,IF(AND(BK61=Settings!$C$17,NOT(BJ61=Settings!$C$16)),1,IF(AND(BK61=Settings!$C$18,BJ61=Settings!$C$19),1,0))))</f>
        <v/>
      </c>
      <c r="BM1057" s="169" t="str">
        <f>IF(BM61="","",IF(BM61=Settings!$C$16,1,IF(AND(BM61=Settings!$C$17,NOT(BL61=Settings!$C$16)),1,IF(AND(BM61=Settings!$C$18,BL61=Settings!$C$19),1,0))))</f>
        <v/>
      </c>
      <c r="BP1057" s="169" t="str">
        <f>IF(BP61="","",IF(BP61=Settings!$C$16,1,IF(AND(BP61=Settings!$C$17,NOT(BO61=Settings!$C$16)),1,IF(AND(BP61=Settings!$C$18,BO61=Settings!$C$19),1,0))))</f>
        <v/>
      </c>
      <c r="BQ1057" s="170"/>
      <c r="BR1057" s="169" t="str">
        <f>IF(BR61="","",IF(BR61=Settings!$C$16,1,IF(AND(BR61=Settings!$C$17,NOT(BQ61=Settings!$C$16)),1,IF(AND(BR61=Settings!$C$18,BQ61=Settings!$C$19),1,0))))</f>
        <v/>
      </c>
      <c r="BS1057" s="170"/>
      <c r="BT1057" s="169" t="str">
        <f>IF(BT61="","",IF(BT61=Settings!$C$16,1,IF(AND(BT61=Settings!$C$17,NOT(BS61=Settings!$C$16)),1,IF(AND(BT61=Settings!$C$18,BS61=Settings!$C$19),1,0))))</f>
        <v/>
      </c>
      <c r="BU1057" s="170"/>
      <c r="BV1057" s="169" t="str">
        <f>IF(BV61="","",IF(BV61=Settings!$C$16,1,IF(AND(BV61=Settings!$C$17,NOT(BU61=Settings!$C$16)),1,IF(AND(BV61=Settings!$C$18,BU61=Settings!$C$19),1,0))))</f>
        <v/>
      </c>
      <c r="BX1057" s="169" t="str">
        <f>IF(BX61="","",IF(BX61=Settings!$C$16,1,IF(AND(BX61=Settings!$C$17,NOT(BW61=Settings!$C$16)),1,IF(AND(BX61=Settings!$C$18,BW61=Settings!$C$19),1,0))))</f>
        <v/>
      </c>
      <c r="BZ1057" s="169" t="str">
        <f>IF(BZ61="","",IF(BZ61=Settings!$C$16,1,IF(AND(BZ61=Settings!$C$17,NOT(BY61=Settings!$C$16)),1,IF(AND(BZ61=Settings!$C$18,BY61=Settings!$C$19),1,0))))</f>
        <v/>
      </c>
      <c r="CB1057" s="175" t="str">
        <f t="shared" si="1"/>
        <v/>
      </c>
      <c r="CC1057" s="175" t="str">
        <f t="shared" si="2"/>
        <v/>
      </c>
      <c r="CD1057" s="175" t="str">
        <f t="shared" si="3"/>
        <v/>
      </c>
      <c r="CE1057" s="175" t="str">
        <f t="shared" si="4"/>
        <v/>
      </c>
      <c r="CF1057" s="175" t="str">
        <f t="shared" si="5"/>
        <v/>
      </c>
      <c r="CG1057" s="175" t="str">
        <f t="shared" si="6"/>
        <v/>
      </c>
      <c r="CH1057" s="175" t="str">
        <f t="shared" si="7"/>
        <v/>
      </c>
    </row>
    <row r="1058" spans="1:86" x14ac:dyDescent="0.25">
      <c r="A1058" s="39" t="str">
        <f t="shared" si="0"/>
        <v xml:space="preserve"> </v>
      </c>
      <c r="C1058" s="169" t="str">
        <f>IF(C62="","",IF(C62=Settings!$C$16,1,IF(AND(C62=Settings!$C$17,NOT(B62=Settings!$C$16)),1,IF(AND(C62=Settings!$C$18,B62=Settings!$C$19),1,0))))</f>
        <v/>
      </c>
      <c r="E1058" s="169" t="str">
        <f>IF(E62="","",IF(E62=Settings!$C$16,1,IF(AND(E62=Settings!$C$17,NOT(D62=Settings!$C$16)),1,IF(AND(E62=Settings!$C$18,D62=Settings!$C$19),1,0))))</f>
        <v/>
      </c>
      <c r="G1058" s="169" t="str">
        <f>IF(G62="","",IF(G62=Settings!$C$16,1,IF(AND(G62=Settings!$C$17,NOT(F62=Settings!$C$16)),1,IF(AND(G62=Settings!$C$18,F62=Settings!$C$19),1,0))))</f>
        <v/>
      </c>
      <c r="I1058" s="169" t="str">
        <f>IF(I62="","",IF(I62=Settings!$C$16,1,IF(AND(I62=Settings!$C$17,NOT(H62=Settings!$C$16)),1,IF(AND(I62=Settings!$C$18,H62=Settings!$C$19),1,0))))</f>
        <v/>
      </c>
      <c r="K1058" s="169" t="str">
        <f>IF(K62="","",IF(K62=Settings!$C$16,1,IF(AND(K62=Settings!$C$17,NOT(J62=Settings!$C$16)),1,IF(AND(K62=Settings!$C$18,J62=Settings!$C$19),1,0))))</f>
        <v/>
      </c>
      <c r="M1058" s="169" t="str">
        <f>IF(M62="","",IF(M62=Settings!$C$16,1,IF(AND(M62=Settings!$C$17,NOT(L62=Settings!$C$16)),1,IF(AND(M62=Settings!$C$18,L62=Settings!$C$19),1,0))))</f>
        <v/>
      </c>
      <c r="P1058" s="169" t="str">
        <f>IF(P62="","",IF(P62=Settings!$C$16,1,IF(AND(P62=Settings!$C$17,NOT(O62=Settings!$C$16)),1,IF(AND(P62=Settings!$C$18,O62=Settings!$C$19),1,0))))</f>
        <v/>
      </c>
      <c r="Q1058" s="170"/>
      <c r="R1058" s="169" t="str">
        <f>IF(R62="","",IF(R62=Settings!$C$16,1,IF(AND(R62=Settings!$C$17,NOT(Q62=Settings!$C$16)),1,IF(AND(R62=Settings!$C$18,Q62=Settings!$C$19),1,0))))</f>
        <v/>
      </c>
      <c r="S1058" s="170"/>
      <c r="T1058" s="169" t="str">
        <f>IF(T62="","",IF(T62=Settings!$C$16,1,IF(AND(T62=Settings!$C$17,NOT(S62=Settings!$C$16)),1,IF(AND(T62=Settings!$C$18,S62=Settings!$C$19),1,0))))</f>
        <v/>
      </c>
      <c r="U1058" s="170"/>
      <c r="V1058" s="169" t="str">
        <f>IF(V62="","",IF(V62=Settings!$C$16,1,IF(AND(V62=Settings!$C$17,NOT(U62=Settings!$C$16)),1,IF(AND(V62=Settings!$C$18,U62=Settings!$C$19),1,0))))</f>
        <v/>
      </c>
      <c r="X1058" s="169" t="str">
        <f>IF(X62="","",IF(X62=Settings!$C$16,1,IF(AND(X62=Settings!$C$17,NOT(W62=Settings!$C$16)),1,IF(AND(X62=Settings!$C$18,W62=Settings!$C$19),1,0))))</f>
        <v/>
      </c>
      <c r="Z1058" s="169" t="str">
        <f>IF(Z62="","",IF(Z62=Settings!$C$16,1,IF(AND(Z62=Settings!$C$17,NOT(Y62=Settings!$C$16)),1,IF(AND(Z62=Settings!$C$18,Y62=Settings!$C$19),1,0))))</f>
        <v/>
      </c>
      <c r="AC1058" s="169" t="str">
        <f>IF(AC62="","",IF(AC62=Settings!$C$16,1,IF(AND(AC62=Settings!$C$17,NOT(AB62=Settings!$C$16)),1,IF(AND(AC62=Settings!$C$18,AB62=Settings!$C$19),1,0))))</f>
        <v/>
      </c>
      <c r="AD1058" s="170"/>
      <c r="AE1058" s="169" t="str">
        <f>IF(AE62="","",IF(AE62=Settings!$C$16,1,IF(AND(AE62=Settings!$C$17,NOT(AD62=Settings!$C$16)),1,IF(AND(AE62=Settings!$C$18,AD62=Settings!$C$19),1,0))))</f>
        <v/>
      </c>
      <c r="AF1058" s="170"/>
      <c r="AG1058" s="169" t="str">
        <f>IF(AG62="","",IF(AG62=Settings!$C$16,1,IF(AND(AG62=Settings!$C$17,NOT(AF62=Settings!$C$16)),1,IF(AND(AG62=Settings!$C$18,AF62=Settings!$C$19),1,0))))</f>
        <v/>
      </c>
      <c r="AH1058" s="170"/>
      <c r="AI1058" s="169" t="str">
        <f>IF(AI62="","",IF(AI62=Settings!$C$16,1,IF(AND(AI62=Settings!$C$17,NOT(AH62=Settings!$C$16)),1,IF(AND(AI62=Settings!$C$18,AH62=Settings!$C$19),1,0))))</f>
        <v/>
      </c>
      <c r="AK1058" s="169" t="str">
        <f>IF(AK62="","",IF(AK62=Settings!$C$16,1,IF(AND(AK62=Settings!$C$17,NOT(AJ62=Settings!$C$16)),1,IF(AND(AK62=Settings!$C$18,AJ62=Settings!$C$19),1,0))))</f>
        <v/>
      </c>
      <c r="AM1058" s="169" t="str">
        <f>IF(AM62="","",IF(AM62=Settings!$C$16,1,IF(AND(AM62=Settings!$C$17,NOT(AL62=Settings!$C$16)),1,IF(AND(AM62=Settings!$C$18,AL62=Settings!$C$19),1,0))))</f>
        <v/>
      </c>
      <c r="AP1058" s="169" t="str">
        <f>IF(AP62="","",IF(AP62=Settings!$C$16,1,IF(AND(AP62=Settings!$C$17,NOT(AO62=Settings!$C$16)),1,IF(AND(AP62=Settings!$C$18,AO62=Settings!$C$19),1,0))))</f>
        <v/>
      </c>
      <c r="AQ1058" s="170"/>
      <c r="AR1058" s="169" t="str">
        <f>IF(AR62="","",IF(AR62=Settings!$C$16,1,IF(AND(AR62=Settings!$C$17,NOT(AQ62=Settings!$C$16)),1,IF(AND(AR62=Settings!$C$18,AQ62=Settings!$C$19),1,0))))</f>
        <v/>
      </c>
      <c r="AS1058" s="170"/>
      <c r="AT1058" s="169" t="str">
        <f>IF(AT62="","",IF(AT62=Settings!$C$16,1,IF(AND(AT62=Settings!$C$17,NOT(AS62=Settings!$C$16)),1,IF(AND(AT62=Settings!$C$18,AS62=Settings!$C$19),1,0))))</f>
        <v/>
      </c>
      <c r="AU1058" s="170"/>
      <c r="AV1058" s="169" t="str">
        <f>IF(AV62="","",IF(AV62=Settings!$C$16,1,IF(AND(AV62=Settings!$C$17,NOT(AU62=Settings!$C$16)),1,IF(AND(AV62=Settings!$C$18,AU62=Settings!$C$19),1,0))))</f>
        <v/>
      </c>
      <c r="AX1058" s="169" t="str">
        <f>IF(AX62="","",IF(AX62=Settings!$C$16,1,IF(AND(AX62=Settings!$C$17,NOT(AW62=Settings!$C$16)),1,IF(AND(AX62=Settings!$C$18,AW62=Settings!$C$19),1,0))))</f>
        <v/>
      </c>
      <c r="AZ1058" s="169" t="str">
        <f>IF(AZ62="","",IF(AZ62=Settings!$C$16,1,IF(AND(AZ62=Settings!$C$17,NOT(AY62=Settings!$C$16)),1,IF(AND(AZ62=Settings!$C$18,AY62=Settings!$C$19),1,0))))</f>
        <v/>
      </c>
      <c r="BC1058" s="169" t="str">
        <f>IF(BC62="","",IF(BC62=Settings!$C$16,1,IF(AND(BC62=Settings!$C$17,NOT(BB62=Settings!$C$16)),1,IF(AND(BC62=Settings!$C$18,BB62=Settings!$C$19),1,0))))</f>
        <v/>
      </c>
      <c r="BD1058" s="170"/>
      <c r="BE1058" s="169" t="str">
        <f>IF(BE62="","",IF(BE62=Settings!$C$16,1,IF(AND(BE62=Settings!$C$17,NOT(BD62=Settings!$C$16)),1,IF(AND(BE62=Settings!$C$18,BD62=Settings!$C$19),1,0))))</f>
        <v/>
      </c>
      <c r="BF1058" s="170"/>
      <c r="BG1058" s="169" t="str">
        <f>IF(BG62="","",IF(BG62=Settings!$C$16,1,IF(AND(BG62=Settings!$C$17,NOT(BF62=Settings!$C$16)),1,IF(AND(BG62=Settings!$C$18,BF62=Settings!$C$19),1,0))))</f>
        <v/>
      </c>
      <c r="BH1058" s="170"/>
      <c r="BI1058" s="169" t="str">
        <f>IF(BI62="","",IF(BI62=Settings!$C$16,1,IF(AND(BI62=Settings!$C$17,NOT(BH62=Settings!$C$16)),1,IF(AND(BI62=Settings!$C$18,BH62=Settings!$C$19),1,0))))</f>
        <v/>
      </c>
      <c r="BK1058" s="169" t="str">
        <f>IF(BK62="","",IF(BK62=Settings!$C$16,1,IF(AND(BK62=Settings!$C$17,NOT(BJ62=Settings!$C$16)),1,IF(AND(BK62=Settings!$C$18,BJ62=Settings!$C$19),1,0))))</f>
        <v/>
      </c>
      <c r="BM1058" s="169" t="str">
        <f>IF(BM62="","",IF(BM62=Settings!$C$16,1,IF(AND(BM62=Settings!$C$17,NOT(BL62=Settings!$C$16)),1,IF(AND(BM62=Settings!$C$18,BL62=Settings!$C$19),1,0))))</f>
        <v/>
      </c>
      <c r="BP1058" s="169" t="str">
        <f>IF(BP62="","",IF(BP62=Settings!$C$16,1,IF(AND(BP62=Settings!$C$17,NOT(BO62=Settings!$C$16)),1,IF(AND(BP62=Settings!$C$18,BO62=Settings!$C$19),1,0))))</f>
        <v/>
      </c>
      <c r="BQ1058" s="170"/>
      <c r="BR1058" s="169" t="str">
        <f>IF(BR62="","",IF(BR62=Settings!$C$16,1,IF(AND(BR62=Settings!$C$17,NOT(BQ62=Settings!$C$16)),1,IF(AND(BR62=Settings!$C$18,BQ62=Settings!$C$19),1,0))))</f>
        <v/>
      </c>
      <c r="BS1058" s="170"/>
      <c r="BT1058" s="169" t="str">
        <f>IF(BT62="","",IF(BT62=Settings!$C$16,1,IF(AND(BT62=Settings!$C$17,NOT(BS62=Settings!$C$16)),1,IF(AND(BT62=Settings!$C$18,BS62=Settings!$C$19),1,0))))</f>
        <v/>
      </c>
      <c r="BU1058" s="170"/>
      <c r="BV1058" s="169" t="str">
        <f>IF(BV62="","",IF(BV62=Settings!$C$16,1,IF(AND(BV62=Settings!$C$17,NOT(BU62=Settings!$C$16)),1,IF(AND(BV62=Settings!$C$18,BU62=Settings!$C$19),1,0))))</f>
        <v/>
      </c>
      <c r="BX1058" s="169" t="str">
        <f>IF(BX62="","",IF(BX62=Settings!$C$16,1,IF(AND(BX62=Settings!$C$17,NOT(BW62=Settings!$C$16)),1,IF(AND(BX62=Settings!$C$18,BW62=Settings!$C$19),1,0))))</f>
        <v/>
      </c>
      <c r="BZ1058" s="169" t="str">
        <f>IF(BZ62="","",IF(BZ62=Settings!$C$16,1,IF(AND(BZ62=Settings!$C$17,NOT(BY62=Settings!$C$16)),1,IF(AND(BZ62=Settings!$C$18,BY62=Settings!$C$19),1,0))))</f>
        <v/>
      </c>
      <c r="CB1058" s="175" t="str">
        <f t="shared" si="1"/>
        <v/>
      </c>
      <c r="CC1058" s="175" t="str">
        <f t="shared" si="2"/>
        <v/>
      </c>
      <c r="CD1058" s="175" t="str">
        <f t="shared" si="3"/>
        <v/>
      </c>
      <c r="CE1058" s="175" t="str">
        <f t="shared" si="4"/>
        <v/>
      </c>
      <c r="CF1058" s="175" t="str">
        <f t="shared" si="5"/>
        <v/>
      </c>
      <c r="CG1058" s="175" t="str">
        <f t="shared" si="6"/>
        <v/>
      </c>
      <c r="CH1058" s="175" t="str">
        <f t="shared" si="7"/>
        <v/>
      </c>
    </row>
    <row r="1059" spans="1:86" x14ac:dyDescent="0.25">
      <c r="A1059" s="39" t="str">
        <f t="shared" si="0"/>
        <v xml:space="preserve"> </v>
      </c>
      <c r="C1059" s="169" t="str">
        <f>IF(C63="","",IF(C63=Settings!$C$16,1,IF(AND(C63=Settings!$C$17,NOT(B63=Settings!$C$16)),1,IF(AND(C63=Settings!$C$18,B63=Settings!$C$19),1,0))))</f>
        <v/>
      </c>
      <c r="E1059" s="169" t="str">
        <f>IF(E63="","",IF(E63=Settings!$C$16,1,IF(AND(E63=Settings!$C$17,NOT(D63=Settings!$C$16)),1,IF(AND(E63=Settings!$C$18,D63=Settings!$C$19),1,0))))</f>
        <v/>
      </c>
      <c r="G1059" s="169" t="str">
        <f>IF(G63="","",IF(G63=Settings!$C$16,1,IF(AND(G63=Settings!$C$17,NOT(F63=Settings!$C$16)),1,IF(AND(G63=Settings!$C$18,F63=Settings!$C$19),1,0))))</f>
        <v/>
      </c>
      <c r="I1059" s="169" t="str">
        <f>IF(I63="","",IF(I63=Settings!$C$16,1,IF(AND(I63=Settings!$C$17,NOT(H63=Settings!$C$16)),1,IF(AND(I63=Settings!$C$18,H63=Settings!$C$19),1,0))))</f>
        <v/>
      </c>
      <c r="K1059" s="169" t="str">
        <f>IF(K63="","",IF(K63=Settings!$C$16,1,IF(AND(K63=Settings!$C$17,NOT(J63=Settings!$C$16)),1,IF(AND(K63=Settings!$C$18,J63=Settings!$C$19),1,0))))</f>
        <v/>
      </c>
      <c r="M1059" s="169" t="str">
        <f>IF(M63="","",IF(M63=Settings!$C$16,1,IF(AND(M63=Settings!$C$17,NOT(L63=Settings!$C$16)),1,IF(AND(M63=Settings!$C$18,L63=Settings!$C$19),1,0))))</f>
        <v/>
      </c>
      <c r="P1059" s="169" t="str">
        <f>IF(P63="","",IF(P63=Settings!$C$16,1,IF(AND(P63=Settings!$C$17,NOT(O63=Settings!$C$16)),1,IF(AND(P63=Settings!$C$18,O63=Settings!$C$19),1,0))))</f>
        <v/>
      </c>
      <c r="Q1059" s="170"/>
      <c r="R1059" s="169" t="str">
        <f>IF(R63="","",IF(R63=Settings!$C$16,1,IF(AND(R63=Settings!$C$17,NOT(Q63=Settings!$C$16)),1,IF(AND(R63=Settings!$C$18,Q63=Settings!$C$19),1,0))))</f>
        <v/>
      </c>
      <c r="S1059" s="170"/>
      <c r="T1059" s="169" t="str">
        <f>IF(T63="","",IF(T63=Settings!$C$16,1,IF(AND(T63=Settings!$C$17,NOT(S63=Settings!$C$16)),1,IF(AND(T63=Settings!$C$18,S63=Settings!$C$19),1,0))))</f>
        <v/>
      </c>
      <c r="U1059" s="170"/>
      <c r="V1059" s="169" t="str">
        <f>IF(V63="","",IF(V63=Settings!$C$16,1,IF(AND(V63=Settings!$C$17,NOT(U63=Settings!$C$16)),1,IF(AND(V63=Settings!$C$18,U63=Settings!$C$19),1,0))))</f>
        <v/>
      </c>
      <c r="X1059" s="169" t="str">
        <f>IF(X63="","",IF(X63=Settings!$C$16,1,IF(AND(X63=Settings!$C$17,NOT(W63=Settings!$C$16)),1,IF(AND(X63=Settings!$C$18,W63=Settings!$C$19),1,0))))</f>
        <v/>
      </c>
      <c r="Z1059" s="169" t="str">
        <f>IF(Z63="","",IF(Z63=Settings!$C$16,1,IF(AND(Z63=Settings!$C$17,NOT(Y63=Settings!$C$16)),1,IF(AND(Z63=Settings!$C$18,Y63=Settings!$C$19),1,0))))</f>
        <v/>
      </c>
      <c r="AC1059" s="169" t="str">
        <f>IF(AC63="","",IF(AC63=Settings!$C$16,1,IF(AND(AC63=Settings!$C$17,NOT(AB63=Settings!$C$16)),1,IF(AND(AC63=Settings!$C$18,AB63=Settings!$C$19),1,0))))</f>
        <v/>
      </c>
      <c r="AD1059" s="170"/>
      <c r="AE1059" s="169" t="str">
        <f>IF(AE63="","",IF(AE63=Settings!$C$16,1,IF(AND(AE63=Settings!$C$17,NOT(AD63=Settings!$C$16)),1,IF(AND(AE63=Settings!$C$18,AD63=Settings!$C$19),1,0))))</f>
        <v/>
      </c>
      <c r="AF1059" s="170"/>
      <c r="AG1059" s="169" t="str">
        <f>IF(AG63="","",IF(AG63=Settings!$C$16,1,IF(AND(AG63=Settings!$C$17,NOT(AF63=Settings!$C$16)),1,IF(AND(AG63=Settings!$C$18,AF63=Settings!$C$19),1,0))))</f>
        <v/>
      </c>
      <c r="AH1059" s="170"/>
      <c r="AI1059" s="169" t="str">
        <f>IF(AI63="","",IF(AI63=Settings!$C$16,1,IF(AND(AI63=Settings!$C$17,NOT(AH63=Settings!$C$16)),1,IF(AND(AI63=Settings!$C$18,AH63=Settings!$C$19),1,0))))</f>
        <v/>
      </c>
      <c r="AK1059" s="169" t="str">
        <f>IF(AK63="","",IF(AK63=Settings!$C$16,1,IF(AND(AK63=Settings!$C$17,NOT(AJ63=Settings!$C$16)),1,IF(AND(AK63=Settings!$C$18,AJ63=Settings!$C$19),1,0))))</f>
        <v/>
      </c>
      <c r="AM1059" s="169" t="str">
        <f>IF(AM63="","",IF(AM63=Settings!$C$16,1,IF(AND(AM63=Settings!$C$17,NOT(AL63=Settings!$C$16)),1,IF(AND(AM63=Settings!$C$18,AL63=Settings!$C$19),1,0))))</f>
        <v/>
      </c>
      <c r="AP1059" s="169" t="str">
        <f>IF(AP63="","",IF(AP63=Settings!$C$16,1,IF(AND(AP63=Settings!$C$17,NOT(AO63=Settings!$C$16)),1,IF(AND(AP63=Settings!$C$18,AO63=Settings!$C$19),1,0))))</f>
        <v/>
      </c>
      <c r="AQ1059" s="170"/>
      <c r="AR1059" s="169" t="str">
        <f>IF(AR63="","",IF(AR63=Settings!$C$16,1,IF(AND(AR63=Settings!$C$17,NOT(AQ63=Settings!$C$16)),1,IF(AND(AR63=Settings!$C$18,AQ63=Settings!$C$19),1,0))))</f>
        <v/>
      </c>
      <c r="AS1059" s="170"/>
      <c r="AT1059" s="169" t="str">
        <f>IF(AT63="","",IF(AT63=Settings!$C$16,1,IF(AND(AT63=Settings!$C$17,NOT(AS63=Settings!$C$16)),1,IF(AND(AT63=Settings!$C$18,AS63=Settings!$C$19),1,0))))</f>
        <v/>
      </c>
      <c r="AU1059" s="170"/>
      <c r="AV1059" s="169" t="str">
        <f>IF(AV63="","",IF(AV63=Settings!$C$16,1,IF(AND(AV63=Settings!$C$17,NOT(AU63=Settings!$C$16)),1,IF(AND(AV63=Settings!$C$18,AU63=Settings!$C$19),1,0))))</f>
        <v/>
      </c>
      <c r="AX1059" s="169" t="str">
        <f>IF(AX63="","",IF(AX63=Settings!$C$16,1,IF(AND(AX63=Settings!$C$17,NOT(AW63=Settings!$C$16)),1,IF(AND(AX63=Settings!$C$18,AW63=Settings!$C$19),1,0))))</f>
        <v/>
      </c>
      <c r="AZ1059" s="169" t="str">
        <f>IF(AZ63="","",IF(AZ63=Settings!$C$16,1,IF(AND(AZ63=Settings!$C$17,NOT(AY63=Settings!$C$16)),1,IF(AND(AZ63=Settings!$C$18,AY63=Settings!$C$19),1,0))))</f>
        <v/>
      </c>
      <c r="BC1059" s="169" t="str">
        <f>IF(BC63="","",IF(BC63=Settings!$C$16,1,IF(AND(BC63=Settings!$C$17,NOT(BB63=Settings!$C$16)),1,IF(AND(BC63=Settings!$C$18,BB63=Settings!$C$19),1,0))))</f>
        <v/>
      </c>
      <c r="BD1059" s="170"/>
      <c r="BE1059" s="169" t="str">
        <f>IF(BE63="","",IF(BE63=Settings!$C$16,1,IF(AND(BE63=Settings!$C$17,NOT(BD63=Settings!$C$16)),1,IF(AND(BE63=Settings!$C$18,BD63=Settings!$C$19),1,0))))</f>
        <v/>
      </c>
      <c r="BF1059" s="170"/>
      <c r="BG1059" s="169" t="str">
        <f>IF(BG63="","",IF(BG63=Settings!$C$16,1,IF(AND(BG63=Settings!$C$17,NOT(BF63=Settings!$C$16)),1,IF(AND(BG63=Settings!$C$18,BF63=Settings!$C$19),1,0))))</f>
        <v/>
      </c>
      <c r="BH1059" s="170"/>
      <c r="BI1059" s="169" t="str">
        <f>IF(BI63="","",IF(BI63=Settings!$C$16,1,IF(AND(BI63=Settings!$C$17,NOT(BH63=Settings!$C$16)),1,IF(AND(BI63=Settings!$C$18,BH63=Settings!$C$19),1,0))))</f>
        <v/>
      </c>
      <c r="BK1059" s="169" t="str">
        <f>IF(BK63="","",IF(BK63=Settings!$C$16,1,IF(AND(BK63=Settings!$C$17,NOT(BJ63=Settings!$C$16)),1,IF(AND(BK63=Settings!$C$18,BJ63=Settings!$C$19),1,0))))</f>
        <v/>
      </c>
      <c r="BM1059" s="169" t="str">
        <f>IF(BM63="","",IF(BM63=Settings!$C$16,1,IF(AND(BM63=Settings!$C$17,NOT(BL63=Settings!$C$16)),1,IF(AND(BM63=Settings!$C$18,BL63=Settings!$C$19),1,0))))</f>
        <v/>
      </c>
      <c r="BP1059" s="169" t="str">
        <f>IF(BP63="","",IF(BP63=Settings!$C$16,1,IF(AND(BP63=Settings!$C$17,NOT(BO63=Settings!$C$16)),1,IF(AND(BP63=Settings!$C$18,BO63=Settings!$C$19),1,0))))</f>
        <v/>
      </c>
      <c r="BQ1059" s="170"/>
      <c r="BR1059" s="169" t="str">
        <f>IF(BR63="","",IF(BR63=Settings!$C$16,1,IF(AND(BR63=Settings!$C$17,NOT(BQ63=Settings!$C$16)),1,IF(AND(BR63=Settings!$C$18,BQ63=Settings!$C$19),1,0))))</f>
        <v/>
      </c>
      <c r="BS1059" s="170"/>
      <c r="BT1059" s="169" t="str">
        <f>IF(BT63="","",IF(BT63=Settings!$C$16,1,IF(AND(BT63=Settings!$C$17,NOT(BS63=Settings!$C$16)),1,IF(AND(BT63=Settings!$C$18,BS63=Settings!$C$19),1,0))))</f>
        <v/>
      </c>
      <c r="BU1059" s="170"/>
      <c r="BV1059" s="169" t="str">
        <f>IF(BV63="","",IF(BV63=Settings!$C$16,1,IF(AND(BV63=Settings!$C$17,NOT(BU63=Settings!$C$16)),1,IF(AND(BV63=Settings!$C$18,BU63=Settings!$C$19),1,0))))</f>
        <v/>
      </c>
      <c r="BX1059" s="169" t="str">
        <f>IF(BX63="","",IF(BX63=Settings!$C$16,1,IF(AND(BX63=Settings!$C$17,NOT(BW63=Settings!$C$16)),1,IF(AND(BX63=Settings!$C$18,BW63=Settings!$C$19),1,0))))</f>
        <v/>
      </c>
      <c r="BZ1059" s="169" t="str">
        <f>IF(BZ63="","",IF(BZ63=Settings!$C$16,1,IF(AND(BZ63=Settings!$C$17,NOT(BY63=Settings!$C$16)),1,IF(AND(BZ63=Settings!$C$18,BY63=Settings!$C$19),1,0))))</f>
        <v/>
      </c>
      <c r="CB1059" s="175" t="str">
        <f t="shared" si="1"/>
        <v/>
      </c>
      <c r="CC1059" s="175" t="str">
        <f t="shared" si="2"/>
        <v/>
      </c>
      <c r="CD1059" s="175" t="str">
        <f t="shared" si="3"/>
        <v/>
      </c>
      <c r="CE1059" s="175" t="str">
        <f t="shared" si="4"/>
        <v/>
      </c>
      <c r="CF1059" s="175" t="str">
        <f t="shared" si="5"/>
        <v/>
      </c>
      <c r="CG1059" s="175" t="str">
        <f t="shared" si="6"/>
        <v/>
      </c>
      <c r="CH1059" s="175" t="str">
        <f t="shared" si="7"/>
        <v/>
      </c>
    </row>
    <row r="1060" spans="1:86" x14ac:dyDescent="0.25">
      <c r="A1060" s="39" t="str">
        <f t="shared" si="0"/>
        <v xml:space="preserve"> </v>
      </c>
      <c r="C1060" s="169" t="str">
        <f>IF(C64="","",IF(C64=Settings!$C$16,1,IF(AND(C64=Settings!$C$17,NOT(B64=Settings!$C$16)),1,IF(AND(C64=Settings!$C$18,B64=Settings!$C$19),1,0))))</f>
        <v/>
      </c>
      <c r="E1060" s="169" t="str">
        <f>IF(E64="","",IF(E64=Settings!$C$16,1,IF(AND(E64=Settings!$C$17,NOT(D64=Settings!$C$16)),1,IF(AND(E64=Settings!$C$18,D64=Settings!$C$19),1,0))))</f>
        <v/>
      </c>
      <c r="G1060" s="169" t="str">
        <f>IF(G64="","",IF(G64=Settings!$C$16,1,IF(AND(G64=Settings!$C$17,NOT(F64=Settings!$C$16)),1,IF(AND(G64=Settings!$C$18,F64=Settings!$C$19),1,0))))</f>
        <v/>
      </c>
      <c r="I1060" s="169" t="str">
        <f>IF(I64="","",IF(I64=Settings!$C$16,1,IF(AND(I64=Settings!$C$17,NOT(H64=Settings!$C$16)),1,IF(AND(I64=Settings!$C$18,H64=Settings!$C$19),1,0))))</f>
        <v/>
      </c>
      <c r="K1060" s="169" t="str">
        <f>IF(K64="","",IF(K64=Settings!$C$16,1,IF(AND(K64=Settings!$C$17,NOT(J64=Settings!$C$16)),1,IF(AND(K64=Settings!$C$18,J64=Settings!$C$19),1,0))))</f>
        <v/>
      </c>
      <c r="M1060" s="169" t="str">
        <f>IF(M64="","",IF(M64=Settings!$C$16,1,IF(AND(M64=Settings!$C$17,NOT(L64=Settings!$C$16)),1,IF(AND(M64=Settings!$C$18,L64=Settings!$C$19),1,0))))</f>
        <v/>
      </c>
      <c r="P1060" s="169" t="str">
        <f>IF(P64="","",IF(P64=Settings!$C$16,1,IF(AND(P64=Settings!$C$17,NOT(O64=Settings!$C$16)),1,IF(AND(P64=Settings!$C$18,O64=Settings!$C$19),1,0))))</f>
        <v/>
      </c>
      <c r="Q1060" s="170"/>
      <c r="R1060" s="169" t="str">
        <f>IF(R64="","",IF(R64=Settings!$C$16,1,IF(AND(R64=Settings!$C$17,NOT(Q64=Settings!$C$16)),1,IF(AND(R64=Settings!$C$18,Q64=Settings!$C$19),1,0))))</f>
        <v/>
      </c>
      <c r="S1060" s="170"/>
      <c r="T1060" s="169" t="str">
        <f>IF(T64="","",IF(T64=Settings!$C$16,1,IF(AND(T64=Settings!$C$17,NOT(S64=Settings!$C$16)),1,IF(AND(T64=Settings!$C$18,S64=Settings!$C$19),1,0))))</f>
        <v/>
      </c>
      <c r="U1060" s="170"/>
      <c r="V1060" s="169" t="str">
        <f>IF(V64="","",IF(V64=Settings!$C$16,1,IF(AND(V64=Settings!$C$17,NOT(U64=Settings!$C$16)),1,IF(AND(V64=Settings!$C$18,U64=Settings!$C$19),1,0))))</f>
        <v/>
      </c>
      <c r="X1060" s="169" t="str">
        <f>IF(X64="","",IF(X64=Settings!$C$16,1,IF(AND(X64=Settings!$C$17,NOT(W64=Settings!$C$16)),1,IF(AND(X64=Settings!$C$18,W64=Settings!$C$19),1,0))))</f>
        <v/>
      </c>
      <c r="Z1060" s="169" t="str">
        <f>IF(Z64="","",IF(Z64=Settings!$C$16,1,IF(AND(Z64=Settings!$C$17,NOT(Y64=Settings!$C$16)),1,IF(AND(Z64=Settings!$C$18,Y64=Settings!$C$19),1,0))))</f>
        <v/>
      </c>
      <c r="AC1060" s="169" t="str">
        <f>IF(AC64="","",IF(AC64=Settings!$C$16,1,IF(AND(AC64=Settings!$C$17,NOT(AB64=Settings!$C$16)),1,IF(AND(AC64=Settings!$C$18,AB64=Settings!$C$19),1,0))))</f>
        <v/>
      </c>
      <c r="AD1060" s="170"/>
      <c r="AE1060" s="169" t="str">
        <f>IF(AE64="","",IF(AE64=Settings!$C$16,1,IF(AND(AE64=Settings!$C$17,NOT(AD64=Settings!$C$16)),1,IF(AND(AE64=Settings!$C$18,AD64=Settings!$C$19),1,0))))</f>
        <v/>
      </c>
      <c r="AF1060" s="170"/>
      <c r="AG1060" s="169" t="str">
        <f>IF(AG64="","",IF(AG64=Settings!$C$16,1,IF(AND(AG64=Settings!$C$17,NOT(AF64=Settings!$C$16)),1,IF(AND(AG64=Settings!$C$18,AF64=Settings!$C$19),1,0))))</f>
        <v/>
      </c>
      <c r="AH1060" s="170"/>
      <c r="AI1060" s="169" t="str">
        <f>IF(AI64="","",IF(AI64=Settings!$C$16,1,IF(AND(AI64=Settings!$C$17,NOT(AH64=Settings!$C$16)),1,IF(AND(AI64=Settings!$C$18,AH64=Settings!$C$19),1,0))))</f>
        <v/>
      </c>
      <c r="AK1060" s="169" t="str">
        <f>IF(AK64="","",IF(AK64=Settings!$C$16,1,IF(AND(AK64=Settings!$C$17,NOT(AJ64=Settings!$C$16)),1,IF(AND(AK64=Settings!$C$18,AJ64=Settings!$C$19),1,0))))</f>
        <v/>
      </c>
      <c r="AM1060" s="169" t="str">
        <f>IF(AM64="","",IF(AM64=Settings!$C$16,1,IF(AND(AM64=Settings!$C$17,NOT(AL64=Settings!$C$16)),1,IF(AND(AM64=Settings!$C$18,AL64=Settings!$C$19),1,0))))</f>
        <v/>
      </c>
      <c r="AP1060" s="169" t="str">
        <f>IF(AP64="","",IF(AP64=Settings!$C$16,1,IF(AND(AP64=Settings!$C$17,NOT(AO64=Settings!$C$16)),1,IF(AND(AP64=Settings!$C$18,AO64=Settings!$C$19),1,0))))</f>
        <v/>
      </c>
      <c r="AQ1060" s="170"/>
      <c r="AR1060" s="169" t="str">
        <f>IF(AR64="","",IF(AR64=Settings!$C$16,1,IF(AND(AR64=Settings!$C$17,NOT(AQ64=Settings!$C$16)),1,IF(AND(AR64=Settings!$C$18,AQ64=Settings!$C$19),1,0))))</f>
        <v/>
      </c>
      <c r="AS1060" s="170"/>
      <c r="AT1060" s="169" t="str">
        <f>IF(AT64="","",IF(AT64=Settings!$C$16,1,IF(AND(AT64=Settings!$C$17,NOT(AS64=Settings!$C$16)),1,IF(AND(AT64=Settings!$C$18,AS64=Settings!$C$19),1,0))))</f>
        <v/>
      </c>
      <c r="AU1060" s="170"/>
      <c r="AV1060" s="169" t="str">
        <f>IF(AV64="","",IF(AV64=Settings!$C$16,1,IF(AND(AV64=Settings!$C$17,NOT(AU64=Settings!$C$16)),1,IF(AND(AV64=Settings!$C$18,AU64=Settings!$C$19),1,0))))</f>
        <v/>
      </c>
      <c r="AX1060" s="169" t="str">
        <f>IF(AX64="","",IF(AX64=Settings!$C$16,1,IF(AND(AX64=Settings!$C$17,NOT(AW64=Settings!$C$16)),1,IF(AND(AX64=Settings!$C$18,AW64=Settings!$C$19),1,0))))</f>
        <v/>
      </c>
      <c r="AZ1060" s="169" t="str">
        <f>IF(AZ64="","",IF(AZ64=Settings!$C$16,1,IF(AND(AZ64=Settings!$C$17,NOT(AY64=Settings!$C$16)),1,IF(AND(AZ64=Settings!$C$18,AY64=Settings!$C$19),1,0))))</f>
        <v/>
      </c>
      <c r="BC1060" s="169" t="str">
        <f>IF(BC64="","",IF(BC64=Settings!$C$16,1,IF(AND(BC64=Settings!$C$17,NOT(BB64=Settings!$C$16)),1,IF(AND(BC64=Settings!$C$18,BB64=Settings!$C$19),1,0))))</f>
        <v/>
      </c>
      <c r="BD1060" s="170"/>
      <c r="BE1060" s="169" t="str">
        <f>IF(BE64="","",IF(BE64=Settings!$C$16,1,IF(AND(BE64=Settings!$C$17,NOT(BD64=Settings!$C$16)),1,IF(AND(BE64=Settings!$C$18,BD64=Settings!$C$19),1,0))))</f>
        <v/>
      </c>
      <c r="BF1060" s="170"/>
      <c r="BG1060" s="169" t="str">
        <f>IF(BG64="","",IF(BG64=Settings!$C$16,1,IF(AND(BG64=Settings!$C$17,NOT(BF64=Settings!$C$16)),1,IF(AND(BG64=Settings!$C$18,BF64=Settings!$C$19),1,0))))</f>
        <v/>
      </c>
      <c r="BH1060" s="170"/>
      <c r="BI1060" s="169" t="str">
        <f>IF(BI64="","",IF(BI64=Settings!$C$16,1,IF(AND(BI64=Settings!$C$17,NOT(BH64=Settings!$C$16)),1,IF(AND(BI64=Settings!$C$18,BH64=Settings!$C$19),1,0))))</f>
        <v/>
      </c>
      <c r="BK1060" s="169" t="str">
        <f>IF(BK64="","",IF(BK64=Settings!$C$16,1,IF(AND(BK64=Settings!$C$17,NOT(BJ64=Settings!$C$16)),1,IF(AND(BK64=Settings!$C$18,BJ64=Settings!$C$19),1,0))))</f>
        <v/>
      </c>
      <c r="BM1060" s="169" t="str">
        <f>IF(BM64="","",IF(BM64=Settings!$C$16,1,IF(AND(BM64=Settings!$C$17,NOT(BL64=Settings!$C$16)),1,IF(AND(BM64=Settings!$C$18,BL64=Settings!$C$19),1,0))))</f>
        <v/>
      </c>
      <c r="BP1060" s="169" t="str">
        <f>IF(BP64="","",IF(BP64=Settings!$C$16,1,IF(AND(BP64=Settings!$C$17,NOT(BO64=Settings!$C$16)),1,IF(AND(BP64=Settings!$C$18,BO64=Settings!$C$19),1,0))))</f>
        <v/>
      </c>
      <c r="BQ1060" s="170"/>
      <c r="BR1060" s="169" t="str">
        <f>IF(BR64="","",IF(BR64=Settings!$C$16,1,IF(AND(BR64=Settings!$C$17,NOT(BQ64=Settings!$C$16)),1,IF(AND(BR64=Settings!$C$18,BQ64=Settings!$C$19),1,0))))</f>
        <v/>
      </c>
      <c r="BS1060" s="170"/>
      <c r="BT1060" s="169" t="str">
        <f>IF(BT64="","",IF(BT64=Settings!$C$16,1,IF(AND(BT64=Settings!$C$17,NOT(BS64=Settings!$C$16)),1,IF(AND(BT64=Settings!$C$18,BS64=Settings!$C$19),1,0))))</f>
        <v/>
      </c>
      <c r="BU1060" s="170"/>
      <c r="BV1060" s="169" t="str">
        <f>IF(BV64="","",IF(BV64=Settings!$C$16,1,IF(AND(BV64=Settings!$C$17,NOT(BU64=Settings!$C$16)),1,IF(AND(BV64=Settings!$C$18,BU64=Settings!$C$19),1,0))))</f>
        <v/>
      </c>
      <c r="BX1060" s="169" t="str">
        <f>IF(BX64="","",IF(BX64=Settings!$C$16,1,IF(AND(BX64=Settings!$C$17,NOT(BW64=Settings!$C$16)),1,IF(AND(BX64=Settings!$C$18,BW64=Settings!$C$19),1,0))))</f>
        <v/>
      </c>
      <c r="BZ1060" s="169" t="str">
        <f>IF(BZ64="","",IF(BZ64=Settings!$C$16,1,IF(AND(BZ64=Settings!$C$17,NOT(BY64=Settings!$C$16)),1,IF(AND(BZ64=Settings!$C$18,BY64=Settings!$C$19),1,0))))</f>
        <v/>
      </c>
      <c r="CB1060" s="175" t="str">
        <f t="shared" si="1"/>
        <v/>
      </c>
      <c r="CC1060" s="175" t="str">
        <f t="shared" si="2"/>
        <v/>
      </c>
      <c r="CD1060" s="175" t="str">
        <f t="shared" si="3"/>
        <v/>
      </c>
      <c r="CE1060" s="175" t="str">
        <f t="shared" si="4"/>
        <v/>
      </c>
      <c r="CF1060" s="175" t="str">
        <f t="shared" si="5"/>
        <v/>
      </c>
      <c r="CG1060" s="175" t="str">
        <f t="shared" si="6"/>
        <v/>
      </c>
      <c r="CH1060" s="175" t="str">
        <f t="shared" si="7"/>
        <v/>
      </c>
    </row>
    <row r="1061" spans="1:86" x14ac:dyDescent="0.25">
      <c r="A1061" s="39" t="str">
        <f t="shared" si="0"/>
        <v xml:space="preserve"> </v>
      </c>
      <c r="C1061" s="169" t="str">
        <f>IF(C65="","",IF(C65=Settings!$C$16,1,IF(AND(C65=Settings!$C$17,NOT(B65=Settings!$C$16)),1,IF(AND(C65=Settings!$C$18,B65=Settings!$C$19),1,0))))</f>
        <v/>
      </c>
      <c r="E1061" s="169" t="str">
        <f>IF(E65="","",IF(E65=Settings!$C$16,1,IF(AND(E65=Settings!$C$17,NOT(D65=Settings!$C$16)),1,IF(AND(E65=Settings!$C$18,D65=Settings!$C$19),1,0))))</f>
        <v/>
      </c>
      <c r="G1061" s="169" t="str">
        <f>IF(G65="","",IF(G65=Settings!$C$16,1,IF(AND(G65=Settings!$C$17,NOT(F65=Settings!$C$16)),1,IF(AND(G65=Settings!$C$18,F65=Settings!$C$19),1,0))))</f>
        <v/>
      </c>
      <c r="I1061" s="169" t="str">
        <f>IF(I65="","",IF(I65=Settings!$C$16,1,IF(AND(I65=Settings!$C$17,NOT(H65=Settings!$C$16)),1,IF(AND(I65=Settings!$C$18,H65=Settings!$C$19),1,0))))</f>
        <v/>
      </c>
      <c r="K1061" s="169" t="str">
        <f>IF(K65="","",IF(K65=Settings!$C$16,1,IF(AND(K65=Settings!$C$17,NOT(J65=Settings!$C$16)),1,IF(AND(K65=Settings!$C$18,J65=Settings!$C$19),1,0))))</f>
        <v/>
      </c>
      <c r="M1061" s="169" t="str">
        <f>IF(M65="","",IF(M65=Settings!$C$16,1,IF(AND(M65=Settings!$C$17,NOT(L65=Settings!$C$16)),1,IF(AND(M65=Settings!$C$18,L65=Settings!$C$19),1,0))))</f>
        <v/>
      </c>
      <c r="P1061" s="169" t="str">
        <f>IF(P65="","",IF(P65=Settings!$C$16,1,IF(AND(P65=Settings!$C$17,NOT(O65=Settings!$C$16)),1,IF(AND(P65=Settings!$C$18,O65=Settings!$C$19),1,0))))</f>
        <v/>
      </c>
      <c r="Q1061" s="170"/>
      <c r="R1061" s="169" t="str">
        <f>IF(R65="","",IF(R65=Settings!$C$16,1,IF(AND(R65=Settings!$C$17,NOT(Q65=Settings!$C$16)),1,IF(AND(R65=Settings!$C$18,Q65=Settings!$C$19),1,0))))</f>
        <v/>
      </c>
      <c r="S1061" s="170"/>
      <c r="T1061" s="169" t="str">
        <f>IF(T65="","",IF(T65=Settings!$C$16,1,IF(AND(T65=Settings!$C$17,NOT(S65=Settings!$C$16)),1,IF(AND(T65=Settings!$C$18,S65=Settings!$C$19),1,0))))</f>
        <v/>
      </c>
      <c r="U1061" s="170"/>
      <c r="V1061" s="169" t="str">
        <f>IF(V65="","",IF(V65=Settings!$C$16,1,IF(AND(V65=Settings!$C$17,NOT(U65=Settings!$C$16)),1,IF(AND(V65=Settings!$C$18,U65=Settings!$C$19),1,0))))</f>
        <v/>
      </c>
      <c r="X1061" s="169" t="str">
        <f>IF(X65="","",IF(X65=Settings!$C$16,1,IF(AND(X65=Settings!$C$17,NOT(W65=Settings!$C$16)),1,IF(AND(X65=Settings!$C$18,W65=Settings!$C$19),1,0))))</f>
        <v/>
      </c>
      <c r="Z1061" s="169" t="str">
        <f>IF(Z65="","",IF(Z65=Settings!$C$16,1,IF(AND(Z65=Settings!$C$17,NOT(Y65=Settings!$C$16)),1,IF(AND(Z65=Settings!$C$18,Y65=Settings!$C$19),1,0))))</f>
        <v/>
      </c>
      <c r="AC1061" s="169" t="str">
        <f>IF(AC65="","",IF(AC65=Settings!$C$16,1,IF(AND(AC65=Settings!$C$17,NOT(AB65=Settings!$C$16)),1,IF(AND(AC65=Settings!$C$18,AB65=Settings!$C$19),1,0))))</f>
        <v/>
      </c>
      <c r="AD1061" s="170"/>
      <c r="AE1061" s="169" t="str">
        <f>IF(AE65="","",IF(AE65=Settings!$C$16,1,IF(AND(AE65=Settings!$C$17,NOT(AD65=Settings!$C$16)),1,IF(AND(AE65=Settings!$C$18,AD65=Settings!$C$19),1,0))))</f>
        <v/>
      </c>
      <c r="AF1061" s="170"/>
      <c r="AG1061" s="169" t="str">
        <f>IF(AG65="","",IF(AG65=Settings!$C$16,1,IF(AND(AG65=Settings!$C$17,NOT(AF65=Settings!$C$16)),1,IF(AND(AG65=Settings!$C$18,AF65=Settings!$C$19),1,0))))</f>
        <v/>
      </c>
      <c r="AH1061" s="170"/>
      <c r="AI1061" s="169" t="str">
        <f>IF(AI65="","",IF(AI65=Settings!$C$16,1,IF(AND(AI65=Settings!$C$17,NOT(AH65=Settings!$C$16)),1,IF(AND(AI65=Settings!$C$18,AH65=Settings!$C$19),1,0))))</f>
        <v/>
      </c>
      <c r="AK1061" s="169" t="str">
        <f>IF(AK65="","",IF(AK65=Settings!$C$16,1,IF(AND(AK65=Settings!$C$17,NOT(AJ65=Settings!$C$16)),1,IF(AND(AK65=Settings!$C$18,AJ65=Settings!$C$19),1,0))))</f>
        <v/>
      </c>
      <c r="AM1061" s="169" t="str">
        <f>IF(AM65="","",IF(AM65=Settings!$C$16,1,IF(AND(AM65=Settings!$C$17,NOT(AL65=Settings!$C$16)),1,IF(AND(AM65=Settings!$C$18,AL65=Settings!$C$19),1,0))))</f>
        <v/>
      </c>
      <c r="AP1061" s="169" t="str">
        <f>IF(AP65="","",IF(AP65=Settings!$C$16,1,IF(AND(AP65=Settings!$C$17,NOT(AO65=Settings!$C$16)),1,IF(AND(AP65=Settings!$C$18,AO65=Settings!$C$19),1,0))))</f>
        <v/>
      </c>
      <c r="AQ1061" s="170"/>
      <c r="AR1061" s="169" t="str">
        <f>IF(AR65="","",IF(AR65=Settings!$C$16,1,IF(AND(AR65=Settings!$C$17,NOT(AQ65=Settings!$C$16)),1,IF(AND(AR65=Settings!$C$18,AQ65=Settings!$C$19),1,0))))</f>
        <v/>
      </c>
      <c r="AS1061" s="170"/>
      <c r="AT1061" s="169" t="str">
        <f>IF(AT65="","",IF(AT65=Settings!$C$16,1,IF(AND(AT65=Settings!$C$17,NOT(AS65=Settings!$C$16)),1,IF(AND(AT65=Settings!$C$18,AS65=Settings!$C$19),1,0))))</f>
        <v/>
      </c>
      <c r="AU1061" s="170"/>
      <c r="AV1061" s="169" t="str">
        <f>IF(AV65="","",IF(AV65=Settings!$C$16,1,IF(AND(AV65=Settings!$C$17,NOT(AU65=Settings!$C$16)),1,IF(AND(AV65=Settings!$C$18,AU65=Settings!$C$19),1,0))))</f>
        <v/>
      </c>
      <c r="AX1061" s="169" t="str">
        <f>IF(AX65="","",IF(AX65=Settings!$C$16,1,IF(AND(AX65=Settings!$C$17,NOT(AW65=Settings!$C$16)),1,IF(AND(AX65=Settings!$C$18,AW65=Settings!$C$19),1,0))))</f>
        <v/>
      </c>
      <c r="AZ1061" s="169" t="str">
        <f>IF(AZ65="","",IF(AZ65=Settings!$C$16,1,IF(AND(AZ65=Settings!$C$17,NOT(AY65=Settings!$C$16)),1,IF(AND(AZ65=Settings!$C$18,AY65=Settings!$C$19),1,0))))</f>
        <v/>
      </c>
      <c r="BC1061" s="169" t="str">
        <f>IF(BC65="","",IF(BC65=Settings!$C$16,1,IF(AND(BC65=Settings!$C$17,NOT(BB65=Settings!$C$16)),1,IF(AND(BC65=Settings!$C$18,BB65=Settings!$C$19),1,0))))</f>
        <v/>
      </c>
      <c r="BD1061" s="170"/>
      <c r="BE1061" s="169" t="str">
        <f>IF(BE65="","",IF(BE65=Settings!$C$16,1,IF(AND(BE65=Settings!$C$17,NOT(BD65=Settings!$C$16)),1,IF(AND(BE65=Settings!$C$18,BD65=Settings!$C$19),1,0))))</f>
        <v/>
      </c>
      <c r="BF1061" s="170"/>
      <c r="BG1061" s="169" t="str">
        <f>IF(BG65="","",IF(BG65=Settings!$C$16,1,IF(AND(BG65=Settings!$C$17,NOT(BF65=Settings!$C$16)),1,IF(AND(BG65=Settings!$C$18,BF65=Settings!$C$19),1,0))))</f>
        <v/>
      </c>
      <c r="BH1061" s="170"/>
      <c r="BI1061" s="169" t="str">
        <f>IF(BI65="","",IF(BI65=Settings!$C$16,1,IF(AND(BI65=Settings!$C$17,NOT(BH65=Settings!$C$16)),1,IF(AND(BI65=Settings!$C$18,BH65=Settings!$C$19),1,0))))</f>
        <v/>
      </c>
      <c r="BK1061" s="169" t="str">
        <f>IF(BK65="","",IF(BK65=Settings!$C$16,1,IF(AND(BK65=Settings!$C$17,NOT(BJ65=Settings!$C$16)),1,IF(AND(BK65=Settings!$C$18,BJ65=Settings!$C$19),1,0))))</f>
        <v/>
      </c>
      <c r="BM1061" s="169" t="str">
        <f>IF(BM65="","",IF(BM65=Settings!$C$16,1,IF(AND(BM65=Settings!$C$17,NOT(BL65=Settings!$C$16)),1,IF(AND(BM65=Settings!$C$18,BL65=Settings!$C$19),1,0))))</f>
        <v/>
      </c>
      <c r="BP1061" s="169" t="str">
        <f>IF(BP65="","",IF(BP65=Settings!$C$16,1,IF(AND(BP65=Settings!$C$17,NOT(BO65=Settings!$C$16)),1,IF(AND(BP65=Settings!$C$18,BO65=Settings!$C$19),1,0))))</f>
        <v/>
      </c>
      <c r="BQ1061" s="170"/>
      <c r="BR1061" s="169" t="str">
        <f>IF(BR65="","",IF(BR65=Settings!$C$16,1,IF(AND(BR65=Settings!$C$17,NOT(BQ65=Settings!$C$16)),1,IF(AND(BR65=Settings!$C$18,BQ65=Settings!$C$19),1,0))))</f>
        <v/>
      </c>
      <c r="BS1061" s="170"/>
      <c r="BT1061" s="169" t="str">
        <f>IF(BT65="","",IF(BT65=Settings!$C$16,1,IF(AND(BT65=Settings!$C$17,NOT(BS65=Settings!$C$16)),1,IF(AND(BT65=Settings!$C$18,BS65=Settings!$C$19),1,0))))</f>
        <v/>
      </c>
      <c r="BU1061" s="170"/>
      <c r="BV1061" s="169" t="str">
        <f>IF(BV65="","",IF(BV65=Settings!$C$16,1,IF(AND(BV65=Settings!$C$17,NOT(BU65=Settings!$C$16)),1,IF(AND(BV65=Settings!$C$18,BU65=Settings!$C$19),1,0))))</f>
        <v/>
      </c>
      <c r="BX1061" s="169" t="str">
        <f>IF(BX65="","",IF(BX65=Settings!$C$16,1,IF(AND(BX65=Settings!$C$17,NOT(BW65=Settings!$C$16)),1,IF(AND(BX65=Settings!$C$18,BW65=Settings!$C$19),1,0))))</f>
        <v/>
      </c>
      <c r="BZ1061" s="169" t="str">
        <f>IF(BZ65="","",IF(BZ65=Settings!$C$16,1,IF(AND(BZ65=Settings!$C$17,NOT(BY65=Settings!$C$16)),1,IF(AND(BZ65=Settings!$C$18,BY65=Settings!$C$19),1,0))))</f>
        <v/>
      </c>
      <c r="CB1061" s="175" t="str">
        <f t="shared" si="1"/>
        <v/>
      </c>
      <c r="CC1061" s="175" t="str">
        <f t="shared" si="2"/>
        <v/>
      </c>
      <c r="CD1061" s="175" t="str">
        <f t="shared" si="3"/>
        <v/>
      </c>
      <c r="CE1061" s="175" t="str">
        <f t="shared" si="4"/>
        <v/>
      </c>
      <c r="CF1061" s="175" t="str">
        <f t="shared" si="5"/>
        <v/>
      </c>
      <c r="CG1061" s="175" t="str">
        <f t="shared" si="6"/>
        <v/>
      </c>
      <c r="CH1061" s="175" t="str">
        <f t="shared" si="7"/>
        <v/>
      </c>
    </row>
    <row r="1062" spans="1:86" x14ac:dyDescent="0.25">
      <c r="A1062" s="39" t="str">
        <f t="shared" si="0"/>
        <v xml:space="preserve"> </v>
      </c>
      <c r="C1062" s="169" t="str">
        <f>IF(C66="","",IF(C66=Settings!$C$16,1,IF(AND(C66=Settings!$C$17,NOT(B66=Settings!$C$16)),1,IF(AND(C66=Settings!$C$18,B66=Settings!$C$19),1,0))))</f>
        <v/>
      </c>
      <c r="E1062" s="169" t="str">
        <f>IF(E66="","",IF(E66=Settings!$C$16,1,IF(AND(E66=Settings!$C$17,NOT(D66=Settings!$C$16)),1,IF(AND(E66=Settings!$C$18,D66=Settings!$C$19),1,0))))</f>
        <v/>
      </c>
      <c r="G1062" s="169" t="str">
        <f>IF(G66="","",IF(G66=Settings!$C$16,1,IF(AND(G66=Settings!$C$17,NOT(F66=Settings!$C$16)),1,IF(AND(G66=Settings!$C$18,F66=Settings!$C$19),1,0))))</f>
        <v/>
      </c>
      <c r="I1062" s="169" t="str">
        <f>IF(I66="","",IF(I66=Settings!$C$16,1,IF(AND(I66=Settings!$C$17,NOT(H66=Settings!$C$16)),1,IF(AND(I66=Settings!$C$18,H66=Settings!$C$19),1,0))))</f>
        <v/>
      </c>
      <c r="K1062" s="169" t="str">
        <f>IF(K66="","",IF(K66=Settings!$C$16,1,IF(AND(K66=Settings!$C$17,NOT(J66=Settings!$C$16)),1,IF(AND(K66=Settings!$C$18,J66=Settings!$C$19),1,0))))</f>
        <v/>
      </c>
      <c r="M1062" s="169" t="str">
        <f>IF(M66="","",IF(M66=Settings!$C$16,1,IF(AND(M66=Settings!$C$17,NOT(L66=Settings!$C$16)),1,IF(AND(M66=Settings!$C$18,L66=Settings!$C$19),1,0))))</f>
        <v/>
      </c>
      <c r="P1062" s="169" t="str">
        <f>IF(P66="","",IF(P66=Settings!$C$16,1,IF(AND(P66=Settings!$C$17,NOT(O66=Settings!$C$16)),1,IF(AND(P66=Settings!$C$18,O66=Settings!$C$19),1,0))))</f>
        <v/>
      </c>
      <c r="Q1062" s="170"/>
      <c r="R1062" s="169" t="str">
        <f>IF(R66="","",IF(R66=Settings!$C$16,1,IF(AND(R66=Settings!$C$17,NOT(Q66=Settings!$C$16)),1,IF(AND(R66=Settings!$C$18,Q66=Settings!$C$19),1,0))))</f>
        <v/>
      </c>
      <c r="S1062" s="170"/>
      <c r="T1062" s="169" t="str">
        <f>IF(T66="","",IF(T66=Settings!$C$16,1,IF(AND(T66=Settings!$C$17,NOT(S66=Settings!$C$16)),1,IF(AND(T66=Settings!$C$18,S66=Settings!$C$19),1,0))))</f>
        <v/>
      </c>
      <c r="U1062" s="170"/>
      <c r="V1062" s="169" t="str">
        <f>IF(V66="","",IF(V66=Settings!$C$16,1,IF(AND(V66=Settings!$C$17,NOT(U66=Settings!$C$16)),1,IF(AND(V66=Settings!$C$18,U66=Settings!$C$19),1,0))))</f>
        <v/>
      </c>
      <c r="X1062" s="169" t="str">
        <f>IF(X66="","",IF(X66=Settings!$C$16,1,IF(AND(X66=Settings!$C$17,NOT(W66=Settings!$C$16)),1,IF(AND(X66=Settings!$C$18,W66=Settings!$C$19),1,0))))</f>
        <v/>
      </c>
      <c r="Z1062" s="169" t="str">
        <f>IF(Z66="","",IF(Z66=Settings!$C$16,1,IF(AND(Z66=Settings!$C$17,NOT(Y66=Settings!$C$16)),1,IF(AND(Z66=Settings!$C$18,Y66=Settings!$C$19),1,0))))</f>
        <v/>
      </c>
      <c r="AC1062" s="169" t="str">
        <f>IF(AC66="","",IF(AC66=Settings!$C$16,1,IF(AND(AC66=Settings!$C$17,NOT(AB66=Settings!$C$16)),1,IF(AND(AC66=Settings!$C$18,AB66=Settings!$C$19),1,0))))</f>
        <v/>
      </c>
      <c r="AD1062" s="170"/>
      <c r="AE1062" s="169" t="str">
        <f>IF(AE66="","",IF(AE66=Settings!$C$16,1,IF(AND(AE66=Settings!$C$17,NOT(AD66=Settings!$C$16)),1,IF(AND(AE66=Settings!$C$18,AD66=Settings!$C$19),1,0))))</f>
        <v/>
      </c>
      <c r="AF1062" s="170"/>
      <c r="AG1062" s="169" t="str">
        <f>IF(AG66="","",IF(AG66=Settings!$C$16,1,IF(AND(AG66=Settings!$C$17,NOT(AF66=Settings!$C$16)),1,IF(AND(AG66=Settings!$C$18,AF66=Settings!$C$19),1,0))))</f>
        <v/>
      </c>
      <c r="AH1062" s="170"/>
      <c r="AI1062" s="169" t="str">
        <f>IF(AI66="","",IF(AI66=Settings!$C$16,1,IF(AND(AI66=Settings!$C$17,NOT(AH66=Settings!$C$16)),1,IF(AND(AI66=Settings!$C$18,AH66=Settings!$C$19),1,0))))</f>
        <v/>
      </c>
      <c r="AK1062" s="169" t="str">
        <f>IF(AK66="","",IF(AK66=Settings!$C$16,1,IF(AND(AK66=Settings!$C$17,NOT(AJ66=Settings!$C$16)),1,IF(AND(AK66=Settings!$C$18,AJ66=Settings!$C$19),1,0))))</f>
        <v/>
      </c>
      <c r="AM1062" s="169" t="str">
        <f>IF(AM66="","",IF(AM66=Settings!$C$16,1,IF(AND(AM66=Settings!$C$17,NOT(AL66=Settings!$C$16)),1,IF(AND(AM66=Settings!$C$18,AL66=Settings!$C$19),1,0))))</f>
        <v/>
      </c>
      <c r="AP1062" s="169" t="str">
        <f>IF(AP66="","",IF(AP66=Settings!$C$16,1,IF(AND(AP66=Settings!$C$17,NOT(AO66=Settings!$C$16)),1,IF(AND(AP66=Settings!$C$18,AO66=Settings!$C$19),1,0))))</f>
        <v/>
      </c>
      <c r="AQ1062" s="170"/>
      <c r="AR1062" s="169" t="str">
        <f>IF(AR66="","",IF(AR66=Settings!$C$16,1,IF(AND(AR66=Settings!$C$17,NOT(AQ66=Settings!$C$16)),1,IF(AND(AR66=Settings!$C$18,AQ66=Settings!$C$19),1,0))))</f>
        <v/>
      </c>
      <c r="AS1062" s="170"/>
      <c r="AT1062" s="169" t="str">
        <f>IF(AT66="","",IF(AT66=Settings!$C$16,1,IF(AND(AT66=Settings!$C$17,NOT(AS66=Settings!$C$16)),1,IF(AND(AT66=Settings!$C$18,AS66=Settings!$C$19),1,0))))</f>
        <v/>
      </c>
      <c r="AU1062" s="170"/>
      <c r="AV1062" s="169" t="str">
        <f>IF(AV66="","",IF(AV66=Settings!$C$16,1,IF(AND(AV66=Settings!$C$17,NOT(AU66=Settings!$C$16)),1,IF(AND(AV66=Settings!$C$18,AU66=Settings!$C$19),1,0))))</f>
        <v/>
      </c>
      <c r="AX1062" s="169" t="str">
        <f>IF(AX66="","",IF(AX66=Settings!$C$16,1,IF(AND(AX66=Settings!$C$17,NOT(AW66=Settings!$C$16)),1,IF(AND(AX66=Settings!$C$18,AW66=Settings!$C$19),1,0))))</f>
        <v/>
      </c>
      <c r="AZ1062" s="169" t="str">
        <f>IF(AZ66="","",IF(AZ66=Settings!$C$16,1,IF(AND(AZ66=Settings!$C$17,NOT(AY66=Settings!$C$16)),1,IF(AND(AZ66=Settings!$C$18,AY66=Settings!$C$19),1,0))))</f>
        <v/>
      </c>
      <c r="BC1062" s="169" t="str">
        <f>IF(BC66="","",IF(BC66=Settings!$C$16,1,IF(AND(BC66=Settings!$C$17,NOT(BB66=Settings!$C$16)),1,IF(AND(BC66=Settings!$C$18,BB66=Settings!$C$19),1,0))))</f>
        <v/>
      </c>
      <c r="BD1062" s="170"/>
      <c r="BE1062" s="169" t="str">
        <f>IF(BE66="","",IF(BE66=Settings!$C$16,1,IF(AND(BE66=Settings!$C$17,NOT(BD66=Settings!$C$16)),1,IF(AND(BE66=Settings!$C$18,BD66=Settings!$C$19),1,0))))</f>
        <v/>
      </c>
      <c r="BF1062" s="170"/>
      <c r="BG1062" s="169" t="str">
        <f>IF(BG66="","",IF(BG66=Settings!$C$16,1,IF(AND(BG66=Settings!$C$17,NOT(BF66=Settings!$C$16)),1,IF(AND(BG66=Settings!$C$18,BF66=Settings!$C$19),1,0))))</f>
        <v/>
      </c>
      <c r="BH1062" s="170"/>
      <c r="BI1062" s="169" t="str">
        <f>IF(BI66="","",IF(BI66=Settings!$C$16,1,IF(AND(BI66=Settings!$C$17,NOT(BH66=Settings!$C$16)),1,IF(AND(BI66=Settings!$C$18,BH66=Settings!$C$19),1,0))))</f>
        <v/>
      </c>
      <c r="BK1062" s="169" t="str">
        <f>IF(BK66="","",IF(BK66=Settings!$C$16,1,IF(AND(BK66=Settings!$C$17,NOT(BJ66=Settings!$C$16)),1,IF(AND(BK66=Settings!$C$18,BJ66=Settings!$C$19),1,0))))</f>
        <v/>
      </c>
      <c r="BM1062" s="169" t="str">
        <f>IF(BM66="","",IF(BM66=Settings!$C$16,1,IF(AND(BM66=Settings!$C$17,NOT(BL66=Settings!$C$16)),1,IF(AND(BM66=Settings!$C$18,BL66=Settings!$C$19),1,0))))</f>
        <v/>
      </c>
      <c r="BP1062" s="169" t="str">
        <f>IF(BP66="","",IF(BP66=Settings!$C$16,1,IF(AND(BP66=Settings!$C$17,NOT(BO66=Settings!$C$16)),1,IF(AND(BP66=Settings!$C$18,BO66=Settings!$C$19),1,0))))</f>
        <v/>
      </c>
      <c r="BQ1062" s="170"/>
      <c r="BR1062" s="169" t="str">
        <f>IF(BR66="","",IF(BR66=Settings!$C$16,1,IF(AND(BR66=Settings!$C$17,NOT(BQ66=Settings!$C$16)),1,IF(AND(BR66=Settings!$C$18,BQ66=Settings!$C$19),1,0))))</f>
        <v/>
      </c>
      <c r="BS1062" s="170"/>
      <c r="BT1062" s="169" t="str">
        <f>IF(BT66="","",IF(BT66=Settings!$C$16,1,IF(AND(BT66=Settings!$C$17,NOT(BS66=Settings!$C$16)),1,IF(AND(BT66=Settings!$C$18,BS66=Settings!$C$19),1,0))))</f>
        <v/>
      </c>
      <c r="BU1062" s="170"/>
      <c r="BV1062" s="169" t="str">
        <f>IF(BV66="","",IF(BV66=Settings!$C$16,1,IF(AND(BV66=Settings!$C$17,NOT(BU66=Settings!$C$16)),1,IF(AND(BV66=Settings!$C$18,BU66=Settings!$C$19),1,0))))</f>
        <v/>
      </c>
      <c r="BX1062" s="169" t="str">
        <f>IF(BX66="","",IF(BX66=Settings!$C$16,1,IF(AND(BX66=Settings!$C$17,NOT(BW66=Settings!$C$16)),1,IF(AND(BX66=Settings!$C$18,BW66=Settings!$C$19),1,0))))</f>
        <v/>
      </c>
      <c r="BZ1062" s="169" t="str">
        <f>IF(BZ66="","",IF(BZ66=Settings!$C$16,1,IF(AND(BZ66=Settings!$C$17,NOT(BY66=Settings!$C$16)),1,IF(AND(BZ66=Settings!$C$18,BY66=Settings!$C$19),1,0))))</f>
        <v/>
      </c>
      <c r="CB1062" s="175" t="str">
        <f t="shared" si="1"/>
        <v/>
      </c>
      <c r="CC1062" s="175" t="str">
        <f t="shared" si="2"/>
        <v/>
      </c>
      <c r="CD1062" s="175" t="str">
        <f t="shared" si="3"/>
        <v/>
      </c>
      <c r="CE1062" s="175" t="str">
        <f t="shared" si="4"/>
        <v/>
      </c>
      <c r="CF1062" s="175" t="str">
        <f t="shared" si="5"/>
        <v/>
      </c>
      <c r="CG1062" s="175" t="str">
        <f t="shared" si="6"/>
        <v/>
      </c>
      <c r="CH1062" s="175" t="str">
        <f t="shared" si="7"/>
        <v/>
      </c>
    </row>
    <row r="1063" spans="1:86" x14ac:dyDescent="0.25">
      <c r="A1063" s="39" t="str">
        <f t="shared" si="0"/>
        <v xml:space="preserve"> </v>
      </c>
      <c r="C1063" s="169" t="str">
        <f>IF(C67="","",IF(C67=Settings!$C$16,1,IF(AND(C67=Settings!$C$17,NOT(B67=Settings!$C$16)),1,IF(AND(C67=Settings!$C$18,B67=Settings!$C$19),1,0))))</f>
        <v/>
      </c>
      <c r="E1063" s="169" t="str">
        <f>IF(E67="","",IF(E67=Settings!$C$16,1,IF(AND(E67=Settings!$C$17,NOT(D67=Settings!$C$16)),1,IF(AND(E67=Settings!$C$18,D67=Settings!$C$19),1,0))))</f>
        <v/>
      </c>
      <c r="G1063" s="169" t="str">
        <f>IF(G67="","",IF(G67=Settings!$C$16,1,IF(AND(G67=Settings!$C$17,NOT(F67=Settings!$C$16)),1,IF(AND(G67=Settings!$C$18,F67=Settings!$C$19),1,0))))</f>
        <v/>
      </c>
      <c r="I1063" s="169" t="str">
        <f>IF(I67="","",IF(I67=Settings!$C$16,1,IF(AND(I67=Settings!$C$17,NOT(H67=Settings!$C$16)),1,IF(AND(I67=Settings!$C$18,H67=Settings!$C$19),1,0))))</f>
        <v/>
      </c>
      <c r="K1063" s="169" t="str">
        <f>IF(K67="","",IF(K67=Settings!$C$16,1,IF(AND(K67=Settings!$C$17,NOT(J67=Settings!$C$16)),1,IF(AND(K67=Settings!$C$18,J67=Settings!$C$19),1,0))))</f>
        <v/>
      </c>
      <c r="M1063" s="169" t="str">
        <f>IF(M67="","",IF(M67=Settings!$C$16,1,IF(AND(M67=Settings!$C$17,NOT(L67=Settings!$C$16)),1,IF(AND(M67=Settings!$C$18,L67=Settings!$C$19),1,0))))</f>
        <v/>
      </c>
      <c r="P1063" s="169" t="str">
        <f>IF(P67="","",IF(P67=Settings!$C$16,1,IF(AND(P67=Settings!$C$17,NOT(O67=Settings!$C$16)),1,IF(AND(P67=Settings!$C$18,O67=Settings!$C$19),1,0))))</f>
        <v/>
      </c>
      <c r="Q1063" s="170"/>
      <c r="R1063" s="169" t="str">
        <f>IF(R67="","",IF(R67=Settings!$C$16,1,IF(AND(R67=Settings!$C$17,NOT(Q67=Settings!$C$16)),1,IF(AND(R67=Settings!$C$18,Q67=Settings!$C$19),1,0))))</f>
        <v/>
      </c>
      <c r="S1063" s="170"/>
      <c r="T1063" s="169" t="str">
        <f>IF(T67="","",IF(T67=Settings!$C$16,1,IF(AND(T67=Settings!$C$17,NOT(S67=Settings!$C$16)),1,IF(AND(T67=Settings!$C$18,S67=Settings!$C$19),1,0))))</f>
        <v/>
      </c>
      <c r="U1063" s="170"/>
      <c r="V1063" s="169" t="str">
        <f>IF(V67="","",IF(V67=Settings!$C$16,1,IF(AND(V67=Settings!$C$17,NOT(U67=Settings!$C$16)),1,IF(AND(V67=Settings!$C$18,U67=Settings!$C$19),1,0))))</f>
        <v/>
      </c>
      <c r="X1063" s="169" t="str">
        <f>IF(X67="","",IF(X67=Settings!$C$16,1,IF(AND(X67=Settings!$C$17,NOT(W67=Settings!$C$16)),1,IF(AND(X67=Settings!$C$18,W67=Settings!$C$19),1,0))))</f>
        <v/>
      </c>
      <c r="Z1063" s="169" t="str">
        <f>IF(Z67="","",IF(Z67=Settings!$C$16,1,IF(AND(Z67=Settings!$C$17,NOT(Y67=Settings!$C$16)),1,IF(AND(Z67=Settings!$C$18,Y67=Settings!$C$19),1,0))))</f>
        <v/>
      </c>
      <c r="AC1063" s="169" t="str">
        <f>IF(AC67="","",IF(AC67=Settings!$C$16,1,IF(AND(AC67=Settings!$C$17,NOT(AB67=Settings!$C$16)),1,IF(AND(AC67=Settings!$C$18,AB67=Settings!$C$19),1,0))))</f>
        <v/>
      </c>
      <c r="AD1063" s="170"/>
      <c r="AE1063" s="169" t="str">
        <f>IF(AE67="","",IF(AE67=Settings!$C$16,1,IF(AND(AE67=Settings!$C$17,NOT(AD67=Settings!$C$16)),1,IF(AND(AE67=Settings!$C$18,AD67=Settings!$C$19),1,0))))</f>
        <v/>
      </c>
      <c r="AF1063" s="170"/>
      <c r="AG1063" s="169" t="str">
        <f>IF(AG67="","",IF(AG67=Settings!$C$16,1,IF(AND(AG67=Settings!$C$17,NOT(AF67=Settings!$C$16)),1,IF(AND(AG67=Settings!$C$18,AF67=Settings!$C$19),1,0))))</f>
        <v/>
      </c>
      <c r="AH1063" s="170"/>
      <c r="AI1063" s="169" t="str">
        <f>IF(AI67="","",IF(AI67=Settings!$C$16,1,IF(AND(AI67=Settings!$C$17,NOT(AH67=Settings!$C$16)),1,IF(AND(AI67=Settings!$C$18,AH67=Settings!$C$19),1,0))))</f>
        <v/>
      </c>
      <c r="AK1063" s="169" t="str">
        <f>IF(AK67="","",IF(AK67=Settings!$C$16,1,IF(AND(AK67=Settings!$C$17,NOT(AJ67=Settings!$C$16)),1,IF(AND(AK67=Settings!$C$18,AJ67=Settings!$C$19),1,0))))</f>
        <v/>
      </c>
      <c r="AM1063" s="169" t="str">
        <f>IF(AM67="","",IF(AM67=Settings!$C$16,1,IF(AND(AM67=Settings!$C$17,NOT(AL67=Settings!$C$16)),1,IF(AND(AM67=Settings!$C$18,AL67=Settings!$C$19),1,0))))</f>
        <v/>
      </c>
      <c r="AP1063" s="169" t="str">
        <f>IF(AP67="","",IF(AP67=Settings!$C$16,1,IF(AND(AP67=Settings!$C$17,NOT(AO67=Settings!$C$16)),1,IF(AND(AP67=Settings!$C$18,AO67=Settings!$C$19),1,0))))</f>
        <v/>
      </c>
      <c r="AQ1063" s="170"/>
      <c r="AR1063" s="169" t="str">
        <f>IF(AR67="","",IF(AR67=Settings!$C$16,1,IF(AND(AR67=Settings!$C$17,NOT(AQ67=Settings!$C$16)),1,IF(AND(AR67=Settings!$C$18,AQ67=Settings!$C$19),1,0))))</f>
        <v/>
      </c>
      <c r="AS1063" s="170"/>
      <c r="AT1063" s="169" t="str">
        <f>IF(AT67="","",IF(AT67=Settings!$C$16,1,IF(AND(AT67=Settings!$C$17,NOT(AS67=Settings!$C$16)),1,IF(AND(AT67=Settings!$C$18,AS67=Settings!$C$19),1,0))))</f>
        <v/>
      </c>
      <c r="AU1063" s="170"/>
      <c r="AV1063" s="169" t="str">
        <f>IF(AV67="","",IF(AV67=Settings!$C$16,1,IF(AND(AV67=Settings!$C$17,NOT(AU67=Settings!$C$16)),1,IF(AND(AV67=Settings!$C$18,AU67=Settings!$C$19),1,0))))</f>
        <v/>
      </c>
      <c r="AX1063" s="169" t="str">
        <f>IF(AX67="","",IF(AX67=Settings!$C$16,1,IF(AND(AX67=Settings!$C$17,NOT(AW67=Settings!$C$16)),1,IF(AND(AX67=Settings!$C$18,AW67=Settings!$C$19),1,0))))</f>
        <v/>
      </c>
      <c r="AZ1063" s="169" t="str">
        <f>IF(AZ67="","",IF(AZ67=Settings!$C$16,1,IF(AND(AZ67=Settings!$C$17,NOT(AY67=Settings!$C$16)),1,IF(AND(AZ67=Settings!$C$18,AY67=Settings!$C$19),1,0))))</f>
        <v/>
      </c>
      <c r="BC1063" s="169" t="str">
        <f>IF(BC67="","",IF(BC67=Settings!$C$16,1,IF(AND(BC67=Settings!$C$17,NOT(BB67=Settings!$C$16)),1,IF(AND(BC67=Settings!$C$18,BB67=Settings!$C$19),1,0))))</f>
        <v/>
      </c>
      <c r="BD1063" s="170"/>
      <c r="BE1063" s="169" t="str">
        <f>IF(BE67="","",IF(BE67=Settings!$C$16,1,IF(AND(BE67=Settings!$C$17,NOT(BD67=Settings!$C$16)),1,IF(AND(BE67=Settings!$C$18,BD67=Settings!$C$19),1,0))))</f>
        <v/>
      </c>
      <c r="BF1063" s="170"/>
      <c r="BG1063" s="169" t="str">
        <f>IF(BG67="","",IF(BG67=Settings!$C$16,1,IF(AND(BG67=Settings!$C$17,NOT(BF67=Settings!$C$16)),1,IF(AND(BG67=Settings!$C$18,BF67=Settings!$C$19),1,0))))</f>
        <v/>
      </c>
      <c r="BH1063" s="170"/>
      <c r="BI1063" s="169" t="str">
        <f>IF(BI67="","",IF(BI67=Settings!$C$16,1,IF(AND(BI67=Settings!$C$17,NOT(BH67=Settings!$C$16)),1,IF(AND(BI67=Settings!$C$18,BH67=Settings!$C$19),1,0))))</f>
        <v/>
      </c>
      <c r="BK1063" s="169" t="str">
        <f>IF(BK67="","",IF(BK67=Settings!$C$16,1,IF(AND(BK67=Settings!$C$17,NOT(BJ67=Settings!$C$16)),1,IF(AND(BK67=Settings!$C$18,BJ67=Settings!$C$19),1,0))))</f>
        <v/>
      </c>
      <c r="BM1063" s="169" t="str">
        <f>IF(BM67="","",IF(BM67=Settings!$C$16,1,IF(AND(BM67=Settings!$C$17,NOT(BL67=Settings!$C$16)),1,IF(AND(BM67=Settings!$C$18,BL67=Settings!$C$19),1,0))))</f>
        <v/>
      </c>
      <c r="BP1063" s="169" t="str">
        <f>IF(BP67="","",IF(BP67=Settings!$C$16,1,IF(AND(BP67=Settings!$C$17,NOT(BO67=Settings!$C$16)),1,IF(AND(BP67=Settings!$C$18,BO67=Settings!$C$19),1,0))))</f>
        <v/>
      </c>
      <c r="BQ1063" s="170"/>
      <c r="BR1063" s="169" t="str">
        <f>IF(BR67="","",IF(BR67=Settings!$C$16,1,IF(AND(BR67=Settings!$C$17,NOT(BQ67=Settings!$C$16)),1,IF(AND(BR67=Settings!$C$18,BQ67=Settings!$C$19),1,0))))</f>
        <v/>
      </c>
      <c r="BS1063" s="170"/>
      <c r="BT1063" s="169" t="str">
        <f>IF(BT67="","",IF(BT67=Settings!$C$16,1,IF(AND(BT67=Settings!$C$17,NOT(BS67=Settings!$C$16)),1,IF(AND(BT67=Settings!$C$18,BS67=Settings!$C$19),1,0))))</f>
        <v/>
      </c>
      <c r="BU1063" s="170"/>
      <c r="BV1063" s="169" t="str">
        <f>IF(BV67="","",IF(BV67=Settings!$C$16,1,IF(AND(BV67=Settings!$C$17,NOT(BU67=Settings!$C$16)),1,IF(AND(BV67=Settings!$C$18,BU67=Settings!$C$19),1,0))))</f>
        <v/>
      </c>
      <c r="BX1063" s="169" t="str">
        <f>IF(BX67="","",IF(BX67=Settings!$C$16,1,IF(AND(BX67=Settings!$C$17,NOT(BW67=Settings!$C$16)),1,IF(AND(BX67=Settings!$C$18,BW67=Settings!$C$19),1,0))))</f>
        <v/>
      </c>
      <c r="BZ1063" s="169" t="str">
        <f>IF(BZ67="","",IF(BZ67=Settings!$C$16,1,IF(AND(BZ67=Settings!$C$17,NOT(BY67=Settings!$C$16)),1,IF(AND(BZ67=Settings!$C$18,BY67=Settings!$C$19),1,0))))</f>
        <v/>
      </c>
      <c r="CB1063" s="175" t="str">
        <f t="shared" si="1"/>
        <v/>
      </c>
      <c r="CC1063" s="175" t="str">
        <f t="shared" si="2"/>
        <v/>
      </c>
      <c r="CD1063" s="175" t="str">
        <f t="shared" si="3"/>
        <v/>
      </c>
      <c r="CE1063" s="175" t="str">
        <f t="shared" si="4"/>
        <v/>
      </c>
      <c r="CF1063" s="175" t="str">
        <f t="shared" si="5"/>
        <v/>
      </c>
      <c r="CG1063" s="175" t="str">
        <f t="shared" si="6"/>
        <v/>
      </c>
      <c r="CH1063" s="175" t="str">
        <f t="shared" si="7"/>
        <v/>
      </c>
    </row>
    <row r="1064" spans="1:86" x14ac:dyDescent="0.25">
      <c r="A1064" s="39" t="str">
        <f t="shared" si="0"/>
        <v xml:space="preserve"> </v>
      </c>
      <c r="C1064" s="169" t="str">
        <f>IF(C68="","",IF(C68=Settings!$C$16,1,IF(AND(C68=Settings!$C$17,NOT(B68=Settings!$C$16)),1,IF(AND(C68=Settings!$C$18,B68=Settings!$C$19),1,0))))</f>
        <v/>
      </c>
      <c r="E1064" s="169" t="str">
        <f>IF(E68="","",IF(E68=Settings!$C$16,1,IF(AND(E68=Settings!$C$17,NOT(D68=Settings!$C$16)),1,IF(AND(E68=Settings!$C$18,D68=Settings!$C$19),1,0))))</f>
        <v/>
      </c>
      <c r="G1064" s="169" t="str">
        <f>IF(G68="","",IF(G68=Settings!$C$16,1,IF(AND(G68=Settings!$C$17,NOT(F68=Settings!$C$16)),1,IF(AND(G68=Settings!$C$18,F68=Settings!$C$19),1,0))))</f>
        <v/>
      </c>
      <c r="I1064" s="169" t="str">
        <f>IF(I68="","",IF(I68=Settings!$C$16,1,IF(AND(I68=Settings!$C$17,NOT(H68=Settings!$C$16)),1,IF(AND(I68=Settings!$C$18,H68=Settings!$C$19),1,0))))</f>
        <v/>
      </c>
      <c r="K1064" s="169" t="str">
        <f>IF(K68="","",IF(K68=Settings!$C$16,1,IF(AND(K68=Settings!$C$17,NOT(J68=Settings!$C$16)),1,IF(AND(K68=Settings!$C$18,J68=Settings!$C$19),1,0))))</f>
        <v/>
      </c>
      <c r="M1064" s="169" t="str">
        <f>IF(M68="","",IF(M68=Settings!$C$16,1,IF(AND(M68=Settings!$C$17,NOT(L68=Settings!$C$16)),1,IF(AND(M68=Settings!$C$18,L68=Settings!$C$19),1,0))))</f>
        <v/>
      </c>
      <c r="P1064" s="169" t="str">
        <f>IF(P68="","",IF(P68=Settings!$C$16,1,IF(AND(P68=Settings!$C$17,NOT(O68=Settings!$C$16)),1,IF(AND(P68=Settings!$C$18,O68=Settings!$C$19),1,0))))</f>
        <v/>
      </c>
      <c r="Q1064" s="170"/>
      <c r="R1064" s="169" t="str">
        <f>IF(R68="","",IF(R68=Settings!$C$16,1,IF(AND(R68=Settings!$C$17,NOT(Q68=Settings!$C$16)),1,IF(AND(R68=Settings!$C$18,Q68=Settings!$C$19),1,0))))</f>
        <v/>
      </c>
      <c r="S1064" s="170"/>
      <c r="T1064" s="169" t="str">
        <f>IF(T68="","",IF(T68=Settings!$C$16,1,IF(AND(T68=Settings!$C$17,NOT(S68=Settings!$C$16)),1,IF(AND(T68=Settings!$C$18,S68=Settings!$C$19),1,0))))</f>
        <v/>
      </c>
      <c r="U1064" s="170"/>
      <c r="V1064" s="169" t="str">
        <f>IF(V68="","",IF(V68=Settings!$C$16,1,IF(AND(V68=Settings!$C$17,NOT(U68=Settings!$C$16)),1,IF(AND(V68=Settings!$C$18,U68=Settings!$C$19),1,0))))</f>
        <v/>
      </c>
      <c r="X1064" s="169" t="str">
        <f>IF(X68="","",IF(X68=Settings!$C$16,1,IF(AND(X68=Settings!$C$17,NOT(W68=Settings!$C$16)),1,IF(AND(X68=Settings!$C$18,W68=Settings!$C$19),1,0))))</f>
        <v/>
      </c>
      <c r="Z1064" s="169" t="str">
        <f>IF(Z68="","",IF(Z68=Settings!$C$16,1,IF(AND(Z68=Settings!$C$17,NOT(Y68=Settings!$C$16)),1,IF(AND(Z68=Settings!$C$18,Y68=Settings!$C$19),1,0))))</f>
        <v/>
      </c>
      <c r="AC1064" s="169" t="str">
        <f>IF(AC68="","",IF(AC68=Settings!$C$16,1,IF(AND(AC68=Settings!$C$17,NOT(AB68=Settings!$C$16)),1,IF(AND(AC68=Settings!$C$18,AB68=Settings!$C$19),1,0))))</f>
        <v/>
      </c>
      <c r="AD1064" s="170"/>
      <c r="AE1064" s="169" t="str">
        <f>IF(AE68="","",IF(AE68=Settings!$C$16,1,IF(AND(AE68=Settings!$C$17,NOT(AD68=Settings!$C$16)),1,IF(AND(AE68=Settings!$C$18,AD68=Settings!$C$19),1,0))))</f>
        <v/>
      </c>
      <c r="AF1064" s="170"/>
      <c r="AG1064" s="169" t="str">
        <f>IF(AG68="","",IF(AG68=Settings!$C$16,1,IF(AND(AG68=Settings!$C$17,NOT(AF68=Settings!$C$16)),1,IF(AND(AG68=Settings!$C$18,AF68=Settings!$C$19),1,0))))</f>
        <v/>
      </c>
      <c r="AH1064" s="170"/>
      <c r="AI1064" s="169" t="str">
        <f>IF(AI68="","",IF(AI68=Settings!$C$16,1,IF(AND(AI68=Settings!$C$17,NOT(AH68=Settings!$C$16)),1,IF(AND(AI68=Settings!$C$18,AH68=Settings!$C$19),1,0))))</f>
        <v/>
      </c>
      <c r="AK1064" s="169" t="str">
        <f>IF(AK68="","",IF(AK68=Settings!$C$16,1,IF(AND(AK68=Settings!$C$17,NOT(AJ68=Settings!$C$16)),1,IF(AND(AK68=Settings!$C$18,AJ68=Settings!$C$19),1,0))))</f>
        <v/>
      </c>
      <c r="AM1064" s="169" t="str">
        <f>IF(AM68="","",IF(AM68=Settings!$C$16,1,IF(AND(AM68=Settings!$C$17,NOT(AL68=Settings!$C$16)),1,IF(AND(AM68=Settings!$C$18,AL68=Settings!$C$19),1,0))))</f>
        <v/>
      </c>
      <c r="AP1064" s="169" t="str">
        <f>IF(AP68="","",IF(AP68=Settings!$C$16,1,IF(AND(AP68=Settings!$C$17,NOT(AO68=Settings!$C$16)),1,IF(AND(AP68=Settings!$C$18,AO68=Settings!$C$19),1,0))))</f>
        <v/>
      </c>
      <c r="AQ1064" s="170"/>
      <c r="AR1064" s="169" t="str">
        <f>IF(AR68="","",IF(AR68=Settings!$C$16,1,IF(AND(AR68=Settings!$C$17,NOT(AQ68=Settings!$C$16)),1,IF(AND(AR68=Settings!$C$18,AQ68=Settings!$C$19),1,0))))</f>
        <v/>
      </c>
      <c r="AS1064" s="170"/>
      <c r="AT1064" s="169" t="str">
        <f>IF(AT68="","",IF(AT68=Settings!$C$16,1,IF(AND(AT68=Settings!$C$17,NOT(AS68=Settings!$C$16)),1,IF(AND(AT68=Settings!$C$18,AS68=Settings!$C$19),1,0))))</f>
        <v/>
      </c>
      <c r="AU1064" s="170"/>
      <c r="AV1064" s="169" t="str">
        <f>IF(AV68="","",IF(AV68=Settings!$C$16,1,IF(AND(AV68=Settings!$C$17,NOT(AU68=Settings!$C$16)),1,IF(AND(AV68=Settings!$C$18,AU68=Settings!$C$19),1,0))))</f>
        <v/>
      </c>
      <c r="AX1064" s="169" t="str">
        <f>IF(AX68="","",IF(AX68=Settings!$C$16,1,IF(AND(AX68=Settings!$C$17,NOT(AW68=Settings!$C$16)),1,IF(AND(AX68=Settings!$C$18,AW68=Settings!$C$19),1,0))))</f>
        <v/>
      </c>
      <c r="AZ1064" s="169" t="str">
        <f>IF(AZ68="","",IF(AZ68=Settings!$C$16,1,IF(AND(AZ68=Settings!$C$17,NOT(AY68=Settings!$C$16)),1,IF(AND(AZ68=Settings!$C$18,AY68=Settings!$C$19),1,0))))</f>
        <v/>
      </c>
      <c r="BC1064" s="169" t="str">
        <f>IF(BC68="","",IF(BC68=Settings!$C$16,1,IF(AND(BC68=Settings!$C$17,NOT(BB68=Settings!$C$16)),1,IF(AND(BC68=Settings!$C$18,BB68=Settings!$C$19),1,0))))</f>
        <v/>
      </c>
      <c r="BD1064" s="170"/>
      <c r="BE1064" s="169" t="str">
        <f>IF(BE68="","",IF(BE68=Settings!$C$16,1,IF(AND(BE68=Settings!$C$17,NOT(BD68=Settings!$C$16)),1,IF(AND(BE68=Settings!$C$18,BD68=Settings!$C$19),1,0))))</f>
        <v/>
      </c>
      <c r="BF1064" s="170"/>
      <c r="BG1064" s="169" t="str">
        <f>IF(BG68="","",IF(BG68=Settings!$C$16,1,IF(AND(BG68=Settings!$C$17,NOT(BF68=Settings!$C$16)),1,IF(AND(BG68=Settings!$C$18,BF68=Settings!$C$19),1,0))))</f>
        <v/>
      </c>
      <c r="BH1064" s="170"/>
      <c r="BI1064" s="169" t="str">
        <f>IF(BI68="","",IF(BI68=Settings!$C$16,1,IF(AND(BI68=Settings!$C$17,NOT(BH68=Settings!$C$16)),1,IF(AND(BI68=Settings!$C$18,BH68=Settings!$C$19),1,0))))</f>
        <v/>
      </c>
      <c r="BK1064" s="169" t="str">
        <f>IF(BK68="","",IF(BK68=Settings!$C$16,1,IF(AND(BK68=Settings!$C$17,NOT(BJ68=Settings!$C$16)),1,IF(AND(BK68=Settings!$C$18,BJ68=Settings!$C$19),1,0))))</f>
        <v/>
      </c>
      <c r="BM1064" s="169" t="str">
        <f>IF(BM68="","",IF(BM68=Settings!$C$16,1,IF(AND(BM68=Settings!$C$17,NOT(BL68=Settings!$C$16)),1,IF(AND(BM68=Settings!$C$18,BL68=Settings!$C$19),1,0))))</f>
        <v/>
      </c>
      <c r="BP1064" s="169" t="str">
        <f>IF(BP68="","",IF(BP68=Settings!$C$16,1,IF(AND(BP68=Settings!$C$17,NOT(BO68=Settings!$C$16)),1,IF(AND(BP68=Settings!$C$18,BO68=Settings!$C$19),1,0))))</f>
        <v/>
      </c>
      <c r="BQ1064" s="170"/>
      <c r="BR1064" s="169" t="str">
        <f>IF(BR68="","",IF(BR68=Settings!$C$16,1,IF(AND(BR68=Settings!$C$17,NOT(BQ68=Settings!$C$16)),1,IF(AND(BR68=Settings!$C$18,BQ68=Settings!$C$19),1,0))))</f>
        <v/>
      </c>
      <c r="BS1064" s="170"/>
      <c r="BT1064" s="169" t="str">
        <f>IF(BT68="","",IF(BT68=Settings!$C$16,1,IF(AND(BT68=Settings!$C$17,NOT(BS68=Settings!$C$16)),1,IF(AND(BT68=Settings!$C$18,BS68=Settings!$C$19),1,0))))</f>
        <v/>
      </c>
      <c r="BU1064" s="170"/>
      <c r="BV1064" s="169" t="str">
        <f>IF(BV68="","",IF(BV68=Settings!$C$16,1,IF(AND(BV68=Settings!$C$17,NOT(BU68=Settings!$C$16)),1,IF(AND(BV68=Settings!$C$18,BU68=Settings!$C$19),1,0))))</f>
        <v/>
      </c>
      <c r="BX1064" s="169" t="str">
        <f>IF(BX68="","",IF(BX68=Settings!$C$16,1,IF(AND(BX68=Settings!$C$17,NOT(BW68=Settings!$C$16)),1,IF(AND(BX68=Settings!$C$18,BW68=Settings!$C$19),1,0))))</f>
        <v/>
      </c>
      <c r="BZ1064" s="169" t="str">
        <f>IF(BZ68="","",IF(BZ68=Settings!$C$16,1,IF(AND(BZ68=Settings!$C$17,NOT(BY68=Settings!$C$16)),1,IF(AND(BZ68=Settings!$C$18,BY68=Settings!$C$19),1,0))))</f>
        <v/>
      </c>
      <c r="CB1064" s="175" t="str">
        <f t="shared" si="1"/>
        <v/>
      </c>
      <c r="CC1064" s="175" t="str">
        <f t="shared" si="2"/>
        <v/>
      </c>
      <c r="CD1064" s="175" t="str">
        <f t="shared" si="3"/>
        <v/>
      </c>
      <c r="CE1064" s="175" t="str">
        <f t="shared" si="4"/>
        <v/>
      </c>
      <c r="CF1064" s="175" t="str">
        <f t="shared" si="5"/>
        <v/>
      </c>
      <c r="CG1064" s="175" t="str">
        <f t="shared" si="6"/>
        <v/>
      </c>
      <c r="CH1064" s="175" t="str">
        <f t="shared" si="7"/>
        <v/>
      </c>
    </row>
    <row r="1065" spans="1:86" x14ac:dyDescent="0.25">
      <c r="A1065" s="39" t="str">
        <f t="shared" ref="A1065:A1128" si="8">A69</f>
        <v xml:space="preserve"> </v>
      </c>
      <c r="C1065" s="169" t="str">
        <f>IF(C69="","",IF(C69=Settings!$C$16,1,IF(AND(C69=Settings!$C$17,NOT(B69=Settings!$C$16)),1,IF(AND(C69=Settings!$C$18,B69=Settings!$C$19),1,0))))</f>
        <v/>
      </c>
      <c r="E1065" s="169" t="str">
        <f>IF(E69="","",IF(E69=Settings!$C$16,1,IF(AND(E69=Settings!$C$17,NOT(D69=Settings!$C$16)),1,IF(AND(E69=Settings!$C$18,D69=Settings!$C$19),1,0))))</f>
        <v/>
      </c>
      <c r="G1065" s="169" t="str">
        <f>IF(G69="","",IF(G69=Settings!$C$16,1,IF(AND(G69=Settings!$C$17,NOT(F69=Settings!$C$16)),1,IF(AND(G69=Settings!$C$18,F69=Settings!$C$19),1,0))))</f>
        <v/>
      </c>
      <c r="I1065" s="169" t="str">
        <f>IF(I69="","",IF(I69=Settings!$C$16,1,IF(AND(I69=Settings!$C$17,NOT(H69=Settings!$C$16)),1,IF(AND(I69=Settings!$C$18,H69=Settings!$C$19),1,0))))</f>
        <v/>
      </c>
      <c r="K1065" s="169" t="str">
        <f>IF(K69="","",IF(K69=Settings!$C$16,1,IF(AND(K69=Settings!$C$17,NOT(J69=Settings!$C$16)),1,IF(AND(K69=Settings!$C$18,J69=Settings!$C$19),1,0))))</f>
        <v/>
      </c>
      <c r="M1065" s="169" t="str">
        <f>IF(M69="","",IF(M69=Settings!$C$16,1,IF(AND(M69=Settings!$C$17,NOT(L69=Settings!$C$16)),1,IF(AND(M69=Settings!$C$18,L69=Settings!$C$19),1,0))))</f>
        <v/>
      </c>
      <c r="P1065" s="169" t="str">
        <f>IF(P69="","",IF(P69=Settings!$C$16,1,IF(AND(P69=Settings!$C$17,NOT(O69=Settings!$C$16)),1,IF(AND(P69=Settings!$C$18,O69=Settings!$C$19),1,0))))</f>
        <v/>
      </c>
      <c r="Q1065" s="170"/>
      <c r="R1065" s="169" t="str">
        <f>IF(R69="","",IF(R69=Settings!$C$16,1,IF(AND(R69=Settings!$C$17,NOT(Q69=Settings!$C$16)),1,IF(AND(R69=Settings!$C$18,Q69=Settings!$C$19),1,0))))</f>
        <v/>
      </c>
      <c r="S1065" s="170"/>
      <c r="T1065" s="169" t="str">
        <f>IF(T69="","",IF(T69=Settings!$C$16,1,IF(AND(T69=Settings!$C$17,NOT(S69=Settings!$C$16)),1,IF(AND(T69=Settings!$C$18,S69=Settings!$C$19),1,0))))</f>
        <v/>
      </c>
      <c r="U1065" s="170"/>
      <c r="V1065" s="169" t="str">
        <f>IF(V69="","",IF(V69=Settings!$C$16,1,IF(AND(V69=Settings!$C$17,NOT(U69=Settings!$C$16)),1,IF(AND(V69=Settings!$C$18,U69=Settings!$C$19),1,0))))</f>
        <v/>
      </c>
      <c r="X1065" s="169" t="str">
        <f>IF(X69="","",IF(X69=Settings!$C$16,1,IF(AND(X69=Settings!$C$17,NOT(W69=Settings!$C$16)),1,IF(AND(X69=Settings!$C$18,W69=Settings!$C$19),1,0))))</f>
        <v/>
      </c>
      <c r="Z1065" s="169" t="str">
        <f>IF(Z69="","",IF(Z69=Settings!$C$16,1,IF(AND(Z69=Settings!$C$17,NOT(Y69=Settings!$C$16)),1,IF(AND(Z69=Settings!$C$18,Y69=Settings!$C$19),1,0))))</f>
        <v/>
      </c>
      <c r="AC1065" s="169" t="str">
        <f>IF(AC69="","",IF(AC69=Settings!$C$16,1,IF(AND(AC69=Settings!$C$17,NOT(AB69=Settings!$C$16)),1,IF(AND(AC69=Settings!$C$18,AB69=Settings!$C$19),1,0))))</f>
        <v/>
      </c>
      <c r="AD1065" s="170"/>
      <c r="AE1065" s="169" t="str">
        <f>IF(AE69="","",IF(AE69=Settings!$C$16,1,IF(AND(AE69=Settings!$C$17,NOT(AD69=Settings!$C$16)),1,IF(AND(AE69=Settings!$C$18,AD69=Settings!$C$19),1,0))))</f>
        <v/>
      </c>
      <c r="AF1065" s="170"/>
      <c r="AG1065" s="169" t="str">
        <f>IF(AG69="","",IF(AG69=Settings!$C$16,1,IF(AND(AG69=Settings!$C$17,NOT(AF69=Settings!$C$16)),1,IF(AND(AG69=Settings!$C$18,AF69=Settings!$C$19),1,0))))</f>
        <v/>
      </c>
      <c r="AH1065" s="170"/>
      <c r="AI1065" s="169" t="str">
        <f>IF(AI69="","",IF(AI69=Settings!$C$16,1,IF(AND(AI69=Settings!$C$17,NOT(AH69=Settings!$C$16)),1,IF(AND(AI69=Settings!$C$18,AH69=Settings!$C$19),1,0))))</f>
        <v/>
      </c>
      <c r="AK1065" s="169" t="str">
        <f>IF(AK69="","",IF(AK69=Settings!$C$16,1,IF(AND(AK69=Settings!$C$17,NOT(AJ69=Settings!$C$16)),1,IF(AND(AK69=Settings!$C$18,AJ69=Settings!$C$19),1,0))))</f>
        <v/>
      </c>
      <c r="AM1065" s="169" t="str">
        <f>IF(AM69="","",IF(AM69=Settings!$C$16,1,IF(AND(AM69=Settings!$C$17,NOT(AL69=Settings!$C$16)),1,IF(AND(AM69=Settings!$C$18,AL69=Settings!$C$19),1,0))))</f>
        <v/>
      </c>
      <c r="AP1065" s="169" t="str">
        <f>IF(AP69="","",IF(AP69=Settings!$C$16,1,IF(AND(AP69=Settings!$C$17,NOT(AO69=Settings!$C$16)),1,IF(AND(AP69=Settings!$C$18,AO69=Settings!$C$19),1,0))))</f>
        <v/>
      </c>
      <c r="AQ1065" s="170"/>
      <c r="AR1065" s="169" t="str">
        <f>IF(AR69="","",IF(AR69=Settings!$C$16,1,IF(AND(AR69=Settings!$C$17,NOT(AQ69=Settings!$C$16)),1,IF(AND(AR69=Settings!$C$18,AQ69=Settings!$C$19),1,0))))</f>
        <v/>
      </c>
      <c r="AS1065" s="170"/>
      <c r="AT1065" s="169" t="str">
        <f>IF(AT69="","",IF(AT69=Settings!$C$16,1,IF(AND(AT69=Settings!$C$17,NOT(AS69=Settings!$C$16)),1,IF(AND(AT69=Settings!$C$18,AS69=Settings!$C$19),1,0))))</f>
        <v/>
      </c>
      <c r="AU1065" s="170"/>
      <c r="AV1065" s="169" t="str">
        <f>IF(AV69="","",IF(AV69=Settings!$C$16,1,IF(AND(AV69=Settings!$C$17,NOT(AU69=Settings!$C$16)),1,IF(AND(AV69=Settings!$C$18,AU69=Settings!$C$19),1,0))))</f>
        <v/>
      </c>
      <c r="AX1065" s="169" t="str">
        <f>IF(AX69="","",IF(AX69=Settings!$C$16,1,IF(AND(AX69=Settings!$C$17,NOT(AW69=Settings!$C$16)),1,IF(AND(AX69=Settings!$C$18,AW69=Settings!$C$19),1,0))))</f>
        <v/>
      </c>
      <c r="AZ1065" s="169" t="str">
        <f>IF(AZ69="","",IF(AZ69=Settings!$C$16,1,IF(AND(AZ69=Settings!$C$17,NOT(AY69=Settings!$C$16)),1,IF(AND(AZ69=Settings!$C$18,AY69=Settings!$C$19),1,0))))</f>
        <v/>
      </c>
      <c r="BC1065" s="169" t="str">
        <f>IF(BC69="","",IF(BC69=Settings!$C$16,1,IF(AND(BC69=Settings!$C$17,NOT(BB69=Settings!$C$16)),1,IF(AND(BC69=Settings!$C$18,BB69=Settings!$C$19),1,0))))</f>
        <v/>
      </c>
      <c r="BD1065" s="170"/>
      <c r="BE1065" s="169" t="str">
        <f>IF(BE69="","",IF(BE69=Settings!$C$16,1,IF(AND(BE69=Settings!$C$17,NOT(BD69=Settings!$C$16)),1,IF(AND(BE69=Settings!$C$18,BD69=Settings!$C$19),1,0))))</f>
        <v/>
      </c>
      <c r="BF1065" s="170"/>
      <c r="BG1065" s="169" t="str">
        <f>IF(BG69="","",IF(BG69=Settings!$C$16,1,IF(AND(BG69=Settings!$C$17,NOT(BF69=Settings!$C$16)),1,IF(AND(BG69=Settings!$C$18,BF69=Settings!$C$19),1,0))))</f>
        <v/>
      </c>
      <c r="BH1065" s="170"/>
      <c r="BI1065" s="169" t="str">
        <f>IF(BI69="","",IF(BI69=Settings!$C$16,1,IF(AND(BI69=Settings!$C$17,NOT(BH69=Settings!$C$16)),1,IF(AND(BI69=Settings!$C$18,BH69=Settings!$C$19),1,0))))</f>
        <v/>
      </c>
      <c r="BK1065" s="169" t="str">
        <f>IF(BK69="","",IF(BK69=Settings!$C$16,1,IF(AND(BK69=Settings!$C$17,NOT(BJ69=Settings!$C$16)),1,IF(AND(BK69=Settings!$C$18,BJ69=Settings!$C$19),1,0))))</f>
        <v/>
      </c>
      <c r="BM1065" s="169" t="str">
        <f>IF(BM69="","",IF(BM69=Settings!$C$16,1,IF(AND(BM69=Settings!$C$17,NOT(BL69=Settings!$C$16)),1,IF(AND(BM69=Settings!$C$18,BL69=Settings!$C$19),1,0))))</f>
        <v/>
      </c>
      <c r="BP1065" s="169" t="str">
        <f>IF(BP69="","",IF(BP69=Settings!$C$16,1,IF(AND(BP69=Settings!$C$17,NOT(BO69=Settings!$C$16)),1,IF(AND(BP69=Settings!$C$18,BO69=Settings!$C$19),1,0))))</f>
        <v/>
      </c>
      <c r="BQ1065" s="170"/>
      <c r="BR1065" s="169" t="str">
        <f>IF(BR69="","",IF(BR69=Settings!$C$16,1,IF(AND(BR69=Settings!$C$17,NOT(BQ69=Settings!$C$16)),1,IF(AND(BR69=Settings!$C$18,BQ69=Settings!$C$19),1,0))))</f>
        <v/>
      </c>
      <c r="BS1065" s="170"/>
      <c r="BT1065" s="169" t="str">
        <f>IF(BT69="","",IF(BT69=Settings!$C$16,1,IF(AND(BT69=Settings!$C$17,NOT(BS69=Settings!$C$16)),1,IF(AND(BT69=Settings!$C$18,BS69=Settings!$C$19),1,0))))</f>
        <v/>
      </c>
      <c r="BU1065" s="170"/>
      <c r="BV1065" s="169" t="str">
        <f>IF(BV69="","",IF(BV69=Settings!$C$16,1,IF(AND(BV69=Settings!$C$17,NOT(BU69=Settings!$C$16)),1,IF(AND(BV69=Settings!$C$18,BU69=Settings!$C$19),1,0))))</f>
        <v/>
      </c>
      <c r="BX1065" s="169" t="str">
        <f>IF(BX69="","",IF(BX69=Settings!$C$16,1,IF(AND(BX69=Settings!$C$17,NOT(BW69=Settings!$C$16)),1,IF(AND(BX69=Settings!$C$18,BW69=Settings!$C$19),1,0))))</f>
        <v/>
      </c>
      <c r="BZ1065" s="169" t="str">
        <f>IF(BZ69="","",IF(BZ69=Settings!$C$16,1,IF(AND(BZ69=Settings!$C$17,NOT(BY69=Settings!$C$16)),1,IF(AND(BZ69=Settings!$C$18,BY69=Settings!$C$19),1,0))))</f>
        <v/>
      </c>
      <c r="CB1065" s="175" t="str">
        <f t="shared" ref="CB1065:CB1128" si="9">IFERROR(SUM(B1065:M1065)/COUNT(B1065:M1065),"")</f>
        <v/>
      </c>
      <c r="CC1065" s="175" t="str">
        <f t="shared" ref="CC1065:CC1128" si="10">IFERROR(SUM(O1065:Z1065)/COUNT(O1065:Z1065),"")</f>
        <v/>
      </c>
      <c r="CD1065" s="175" t="str">
        <f t="shared" ref="CD1065:CD1128" si="11">IFERROR(SUM(AB1065:AM1065)/COUNT(AB1065:AM1065),"")</f>
        <v/>
      </c>
      <c r="CE1065" s="175" t="str">
        <f t="shared" ref="CE1065:CE1128" si="12">IFERROR(SUM(AO1065:AZ1065)/COUNT(AO1065:AZ1065),"")</f>
        <v/>
      </c>
      <c r="CF1065" s="175" t="str">
        <f t="shared" ref="CF1065:CF1128" si="13">IFERROR(SUM(BB1065:BM1065)/COUNT(BB1065:BM1065),"")</f>
        <v/>
      </c>
      <c r="CG1065" s="175" t="str">
        <f t="shared" ref="CG1065:CG1128" si="14">IFERROR(SUM(BO1065:BZ1065)/COUNT(BO1065:BZ1065),"")</f>
        <v/>
      </c>
      <c r="CH1065" s="175" t="str">
        <f t="shared" ref="CH1065:CH1128" si="15">IFERROR(AVERAGE(CB1065:CG1065),"")</f>
        <v/>
      </c>
    </row>
    <row r="1066" spans="1:86" x14ac:dyDescent="0.25">
      <c r="A1066" s="39" t="str">
        <f t="shared" si="8"/>
        <v xml:space="preserve"> </v>
      </c>
      <c r="C1066" s="169" t="str">
        <f>IF(C70="","",IF(C70=Settings!$C$16,1,IF(AND(C70=Settings!$C$17,NOT(B70=Settings!$C$16)),1,IF(AND(C70=Settings!$C$18,B70=Settings!$C$19),1,0))))</f>
        <v/>
      </c>
      <c r="E1066" s="169" t="str">
        <f>IF(E70="","",IF(E70=Settings!$C$16,1,IF(AND(E70=Settings!$C$17,NOT(D70=Settings!$C$16)),1,IF(AND(E70=Settings!$C$18,D70=Settings!$C$19),1,0))))</f>
        <v/>
      </c>
      <c r="G1066" s="169" t="str">
        <f>IF(G70="","",IF(G70=Settings!$C$16,1,IF(AND(G70=Settings!$C$17,NOT(F70=Settings!$C$16)),1,IF(AND(G70=Settings!$C$18,F70=Settings!$C$19),1,0))))</f>
        <v/>
      </c>
      <c r="I1066" s="169" t="str">
        <f>IF(I70="","",IF(I70=Settings!$C$16,1,IF(AND(I70=Settings!$C$17,NOT(H70=Settings!$C$16)),1,IF(AND(I70=Settings!$C$18,H70=Settings!$C$19),1,0))))</f>
        <v/>
      </c>
      <c r="K1066" s="169" t="str">
        <f>IF(K70="","",IF(K70=Settings!$C$16,1,IF(AND(K70=Settings!$C$17,NOT(J70=Settings!$C$16)),1,IF(AND(K70=Settings!$C$18,J70=Settings!$C$19),1,0))))</f>
        <v/>
      </c>
      <c r="M1066" s="169" t="str">
        <f>IF(M70="","",IF(M70=Settings!$C$16,1,IF(AND(M70=Settings!$C$17,NOT(L70=Settings!$C$16)),1,IF(AND(M70=Settings!$C$18,L70=Settings!$C$19),1,0))))</f>
        <v/>
      </c>
      <c r="P1066" s="169" t="str">
        <f>IF(P70="","",IF(P70=Settings!$C$16,1,IF(AND(P70=Settings!$C$17,NOT(O70=Settings!$C$16)),1,IF(AND(P70=Settings!$C$18,O70=Settings!$C$19),1,0))))</f>
        <v/>
      </c>
      <c r="Q1066" s="170"/>
      <c r="R1066" s="169" t="str">
        <f>IF(R70="","",IF(R70=Settings!$C$16,1,IF(AND(R70=Settings!$C$17,NOT(Q70=Settings!$C$16)),1,IF(AND(R70=Settings!$C$18,Q70=Settings!$C$19),1,0))))</f>
        <v/>
      </c>
      <c r="S1066" s="170"/>
      <c r="T1066" s="169" t="str">
        <f>IF(T70="","",IF(T70=Settings!$C$16,1,IF(AND(T70=Settings!$C$17,NOT(S70=Settings!$C$16)),1,IF(AND(T70=Settings!$C$18,S70=Settings!$C$19),1,0))))</f>
        <v/>
      </c>
      <c r="U1066" s="170"/>
      <c r="V1066" s="169" t="str">
        <f>IF(V70="","",IF(V70=Settings!$C$16,1,IF(AND(V70=Settings!$C$17,NOT(U70=Settings!$C$16)),1,IF(AND(V70=Settings!$C$18,U70=Settings!$C$19),1,0))))</f>
        <v/>
      </c>
      <c r="X1066" s="169" t="str">
        <f>IF(X70="","",IF(X70=Settings!$C$16,1,IF(AND(X70=Settings!$C$17,NOT(W70=Settings!$C$16)),1,IF(AND(X70=Settings!$C$18,W70=Settings!$C$19),1,0))))</f>
        <v/>
      </c>
      <c r="Z1066" s="169" t="str">
        <f>IF(Z70="","",IF(Z70=Settings!$C$16,1,IF(AND(Z70=Settings!$C$17,NOT(Y70=Settings!$C$16)),1,IF(AND(Z70=Settings!$C$18,Y70=Settings!$C$19),1,0))))</f>
        <v/>
      </c>
      <c r="AC1066" s="169" t="str">
        <f>IF(AC70="","",IF(AC70=Settings!$C$16,1,IF(AND(AC70=Settings!$C$17,NOT(AB70=Settings!$C$16)),1,IF(AND(AC70=Settings!$C$18,AB70=Settings!$C$19),1,0))))</f>
        <v/>
      </c>
      <c r="AD1066" s="170"/>
      <c r="AE1066" s="169" t="str">
        <f>IF(AE70="","",IF(AE70=Settings!$C$16,1,IF(AND(AE70=Settings!$C$17,NOT(AD70=Settings!$C$16)),1,IF(AND(AE70=Settings!$C$18,AD70=Settings!$C$19),1,0))))</f>
        <v/>
      </c>
      <c r="AF1066" s="170"/>
      <c r="AG1066" s="169" t="str">
        <f>IF(AG70="","",IF(AG70=Settings!$C$16,1,IF(AND(AG70=Settings!$C$17,NOT(AF70=Settings!$C$16)),1,IF(AND(AG70=Settings!$C$18,AF70=Settings!$C$19),1,0))))</f>
        <v/>
      </c>
      <c r="AH1066" s="170"/>
      <c r="AI1066" s="169" t="str">
        <f>IF(AI70="","",IF(AI70=Settings!$C$16,1,IF(AND(AI70=Settings!$C$17,NOT(AH70=Settings!$C$16)),1,IF(AND(AI70=Settings!$C$18,AH70=Settings!$C$19),1,0))))</f>
        <v/>
      </c>
      <c r="AK1066" s="169" t="str">
        <f>IF(AK70="","",IF(AK70=Settings!$C$16,1,IF(AND(AK70=Settings!$C$17,NOT(AJ70=Settings!$C$16)),1,IF(AND(AK70=Settings!$C$18,AJ70=Settings!$C$19),1,0))))</f>
        <v/>
      </c>
      <c r="AM1066" s="169" t="str">
        <f>IF(AM70="","",IF(AM70=Settings!$C$16,1,IF(AND(AM70=Settings!$C$17,NOT(AL70=Settings!$C$16)),1,IF(AND(AM70=Settings!$C$18,AL70=Settings!$C$19),1,0))))</f>
        <v/>
      </c>
      <c r="AP1066" s="169" t="str">
        <f>IF(AP70="","",IF(AP70=Settings!$C$16,1,IF(AND(AP70=Settings!$C$17,NOT(AO70=Settings!$C$16)),1,IF(AND(AP70=Settings!$C$18,AO70=Settings!$C$19),1,0))))</f>
        <v/>
      </c>
      <c r="AQ1066" s="170"/>
      <c r="AR1066" s="169" t="str">
        <f>IF(AR70="","",IF(AR70=Settings!$C$16,1,IF(AND(AR70=Settings!$C$17,NOT(AQ70=Settings!$C$16)),1,IF(AND(AR70=Settings!$C$18,AQ70=Settings!$C$19),1,0))))</f>
        <v/>
      </c>
      <c r="AS1066" s="170"/>
      <c r="AT1066" s="169" t="str">
        <f>IF(AT70="","",IF(AT70=Settings!$C$16,1,IF(AND(AT70=Settings!$C$17,NOT(AS70=Settings!$C$16)),1,IF(AND(AT70=Settings!$C$18,AS70=Settings!$C$19),1,0))))</f>
        <v/>
      </c>
      <c r="AU1066" s="170"/>
      <c r="AV1066" s="169" t="str">
        <f>IF(AV70="","",IF(AV70=Settings!$C$16,1,IF(AND(AV70=Settings!$C$17,NOT(AU70=Settings!$C$16)),1,IF(AND(AV70=Settings!$C$18,AU70=Settings!$C$19),1,0))))</f>
        <v/>
      </c>
      <c r="AX1066" s="169" t="str">
        <f>IF(AX70="","",IF(AX70=Settings!$C$16,1,IF(AND(AX70=Settings!$C$17,NOT(AW70=Settings!$C$16)),1,IF(AND(AX70=Settings!$C$18,AW70=Settings!$C$19),1,0))))</f>
        <v/>
      </c>
      <c r="AZ1066" s="169" t="str">
        <f>IF(AZ70="","",IF(AZ70=Settings!$C$16,1,IF(AND(AZ70=Settings!$C$17,NOT(AY70=Settings!$C$16)),1,IF(AND(AZ70=Settings!$C$18,AY70=Settings!$C$19),1,0))))</f>
        <v/>
      </c>
      <c r="BC1066" s="169" t="str">
        <f>IF(BC70="","",IF(BC70=Settings!$C$16,1,IF(AND(BC70=Settings!$C$17,NOT(BB70=Settings!$C$16)),1,IF(AND(BC70=Settings!$C$18,BB70=Settings!$C$19),1,0))))</f>
        <v/>
      </c>
      <c r="BD1066" s="170"/>
      <c r="BE1066" s="169" t="str">
        <f>IF(BE70="","",IF(BE70=Settings!$C$16,1,IF(AND(BE70=Settings!$C$17,NOT(BD70=Settings!$C$16)),1,IF(AND(BE70=Settings!$C$18,BD70=Settings!$C$19),1,0))))</f>
        <v/>
      </c>
      <c r="BF1066" s="170"/>
      <c r="BG1066" s="169" t="str">
        <f>IF(BG70="","",IF(BG70=Settings!$C$16,1,IF(AND(BG70=Settings!$C$17,NOT(BF70=Settings!$C$16)),1,IF(AND(BG70=Settings!$C$18,BF70=Settings!$C$19),1,0))))</f>
        <v/>
      </c>
      <c r="BH1066" s="170"/>
      <c r="BI1066" s="169" t="str">
        <f>IF(BI70="","",IF(BI70=Settings!$C$16,1,IF(AND(BI70=Settings!$C$17,NOT(BH70=Settings!$C$16)),1,IF(AND(BI70=Settings!$C$18,BH70=Settings!$C$19),1,0))))</f>
        <v/>
      </c>
      <c r="BK1066" s="169" t="str">
        <f>IF(BK70="","",IF(BK70=Settings!$C$16,1,IF(AND(BK70=Settings!$C$17,NOT(BJ70=Settings!$C$16)),1,IF(AND(BK70=Settings!$C$18,BJ70=Settings!$C$19),1,0))))</f>
        <v/>
      </c>
      <c r="BM1066" s="169" t="str">
        <f>IF(BM70="","",IF(BM70=Settings!$C$16,1,IF(AND(BM70=Settings!$C$17,NOT(BL70=Settings!$C$16)),1,IF(AND(BM70=Settings!$C$18,BL70=Settings!$C$19),1,0))))</f>
        <v/>
      </c>
      <c r="BP1066" s="169" t="str">
        <f>IF(BP70="","",IF(BP70=Settings!$C$16,1,IF(AND(BP70=Settings!$C$17,NOT(BO70=Settings!$C$16)),1,IF(AND(BP70=Settings!$C$18,BO70=Settings!$C$19),1,0))))</f>
        <v/>
      </c>
      <c r="BQ1066" s="170"/>
      <c r="BR1066" s="169" t="str">
        <f>IF(BR70="","",IF(BR70=Settings!$C$16,1,IF(AND(BR70=Settings!$C$17,NOT(BQ70=Settings!$C$16)),1,IF(AND(BR70=Settings!$C$18,BQ70=Settings!$C$19),1,0))))</f>
        <v/>
      </c>
      <c r="BS1066" s="170"/>
      <c r="BT1066" s="169" t="str">
        <f>IF(BT70="","",IF(BT70=Settings!$C$16,1,IF(AND(BT70=Settings!$C$17,NOT(BS70=Settings!$C$16)),1,IF(AND(BT70=Settings!$C$18,BS70=Settings!$C$19),1,0))))</f>
        <v/>
      </c>
      <c r="BU1066" s="170"/>
      <c r="BV1066" s="169" t="str">
        <f>IF(BV70="","",IF(BV70=Settings!$C$16,1,IF(AND(BV70=Settings!$C$17,NOT(BU70=Settings!$C$16)),1,IF(AND(BV70=Settings!$C$18,BU70=Settings!$C$19),1,0))))</f>
        <v/>
      </c>
      <c r="BX1066" s="169" t="str">
        <f>IF(BX70="","",IF(BX70=Settings!$C$16,1,IF(AND(BX70=Settings!$C$17,NOT(BW70=Settings!$C$16)),1,IF(AND(BX70=Settings!$C$18,BW70=Settings!$C$19),1,0))))</f>
        <v/>
      </c>
      <c r="BZ1066" s="169" t="str">
        <f>IF(BZ70="","",IF(BZ70=Settings!$C$16,1,IF(AND(BZ70=Settings!$C$17,NOT(BY70=Settings!$C$16)),1,IF(AND(BZ70=Settings!$C$18,BY70=Settings!$C$19),1,0))))</f>
        <v/>
      </c>
      <c r="CB1066" s="175" t="str">
        <f t="shared" si="9"/>
        <v/>
      </c>
      <c r="CC1066" s="175" t="str">
        <f t="shared" si="10"/>
        <v/>
      </c>
      <c r="CD1066" s="175" t="str">
        <f t="shared" si="11"/>
        <v/>
      </c>
      <c r="CE1066" s="175" t="str">
        <f t="shared" si="12"/>
        <v/>
      </c>
      <c r="CF1066" s="175" t="str">
        <f t="shared" si="13"/>
        <v/>
      </c>
      <c r="CG1066" s="175" t="str">
        <f t="shared" si="14"/>
        <v/>
      </c>
      <c r="CH1066" s="175" t="str">
        <f t="shared" si="15"/>
        <v/>
      </c>
    </row>
    <row r="1067" spans="1:86" x14ac:dyDescent="0.25">
      <c r="A1067" s="39" t="str">
        <f t="shared" si="8"/>
        <v xml:space="preserve"> </v>
      </c>
      <c r="C1067" s="169" t="str">
        <f>IF(C71="","",IF(C71=Settings!$C$16,1,IF(AND(C71=Settings!$C$17,NOT(B71=Settings!$C$16)),1,IF(AND(C71=Settings!$C$18,B71=Settings!$C$19),1,0))))</f>
        <v/>
      </c>
      <c r="E1067" s="169" t="str">
        <f>IF(E71="","",IF(E71=Settings!$C$16,1,IF(AND(E71=Settings!$C$17,NOT(D71=Settings!$C$16)),1,IF(AND(E71=Settings!$C$18,D71=Settings!$C$19),1,0))))</f>
        <v/>
      </c>
      <c r="G1067" s="169" t="str">
        <f>IF(G71="","",IF(G71=Settings!$C$16,1,IF(AND(G71=Settings!$C$17,NOT(F71=Settings!$C$16)),1,IF(AND(G71=Settings!$C$18,F71=Settings!$C$19),1,0))))</f>
        <v/>
      </c>
      <c r="I1067" s="169" t="str">
        <f>IF(I71="","",IF(I71=Settings!$C$16,1,IF(AND(I71=Settings!$C$17,NOT(H71=Settings!$C$16)),1,IF(AND(I71=Settings!$C$18,H71=Settings!$C$19),1,0))))</f>
        <v/>
      </c>
      <c r="K1067" s="169" t="str">
        <f>IF(K71="","",IF(K71=Settings!$C$16,1,IF(AND(K71=Settings!$C$17,NOT(J71=Settings!$C$16)),1,IF(AND(K71=Settings!$C$18,J71=Settings!$C$19),1,0))))</f>
        <v/>
      </c>
      <c r="M1067" s="169" t="str">
        <f>IF(M71="","",IF(M71=Settings!$C$16,1,IF(AND(M71=Settings!$C$17,NOT(L71=Settings!$C$16)),1,IF(AND(M71=Settings!$C$18,L71=Settings!$C$19),1,0))))</f>
        <v/>
      </c>
      <c r="P1067" s="169" t="str">
        <f>IF(P71="","",IF(P71=Settings!$C$16,1,IF(AND(P71=Settings!$C$17,NOT(O71=Settings!$C$16)),1,IF(AND(P71=Settings!$C$18,O71=Settings!$C$19),1,0))))</f>
        <v/>
      </c>
      <c r="Q1067" s="170"/>
      <c r="R1067" s="169" t="str">
        <f>IF(R71="","",IF(R71=Settings!$C$16,1,IF(AND(R71=Settings!$C$17,NOT(Q71=Settings!$C$16)),1,IF(AND(R71=Settings!$C$18,Q71=Settings!$C$19),1,0))))</f>
        <v/>
      </c>
      <c r="S1067" s="170"/>
      <c r="T1067" s="169" t="str">
        <f>IF(T71="","",IF(T71=Settings!$C$16,1,IF(AND(T71=Settings!$C$17,NOT(S71=Settings!$C$16)),1,IF(AND(T71=Settings!$C$18,S71=Settings!$C$19),1,0))))</f>
        <v/>
      </c>
      <c r="U1067" s="170"/>
      <c r="V1067" s="169" t="str">
        <f>IF(V71="","",IF(V71=Settings!$C$16,1,IF(AND(V71=Settings!$C$17,NOT(U71=Settings!$C$16)),1,IF(AND(V71=Settings!$C$18,U71=Settings!$C$19),1,0))))</f>
        <v/>
      </c>
      <c r="X1067" s="169" t="str">
        <f>IF(X71="","",IF(X71=Settings!$C$16,1,IF(AND(X71=Settings!$C$17,NOT(W71=Settings!$C$16)),1,IF(AND(X71=Settings!$C$18,W71=Settings!$C$19),1,0))))</f>
        <v/>
      </c>
      <c r="Z1067" s="169" t="str">
        <f>IF(Z71="","",IF(Z71=Settings!$C$16,1,IF(AND(Z71=Settings!$C$17,NOT(Y71=Settings!$C$16)),1,IF(AND(Z71=Settings!$C$18,Y71=Settings!$C$19),1,0))))</f>
        <v/>
      </c>
      <c r="AC1067" s="169" t="str">
        <f>IF(AC71="","",IF(AC71=Settings!$C$16,1,IF(AND(AC71=Settings!$C$17,NOT(AB71=Settings!$C$16)),1,IF(AND(AC71=Settings!$C$18,AB71=Settings!$C$19),1,0))))</f>
        <v/>
      </c>
      <c r="AD1067" s="170"/>
      <c r="AE1067" s="169" t="str">
        <f>IF(AE71="","",IF(AE71=Settings!$C$16,1,IF(AND(AE71=Settings!$C$17,NOT(AD71=Settings!$C$16)),1,IF(AND(AE71=Settings!$C$18,AD71=Settings!$C$19),1,0))))</f>
        <v/>
      </c>
      <c r="AF1067" s="170"/>
      <c r="AG1067" s="169" t="str">
        <f>IF(AG71="","",IF(AG71=Settings!$C$16,1,IF(AND(AG71=Settings!$C$17,NOT(AF71=Settings!$C$16)),1,IF(AND(AG71=Settings!$C$18,AF71=Settings!$C$19),1,0))))</f>
        <v/>
      </c>
      <c r="AH1067" s="170"/>
      <c r="AI1067" s="169" t="str">
        <f>IF(AI71="","",IF(AI71=Settings!$C$16,1,IF(AND(AI71=Settings!$C$17,NOT(AH71=Settings!$C$16)),1,IF(AND(AI71=Settings!$C$18,AH71=Settings!$C$19),1,0))))</f>
        <v/>
      </c>
      <c r="AK1067" s="169" t="str">
        <f>IF(AK71="","",IF(AK71=Settings!$C$16,1,IF(AND(AK71=Settings!$C$17,NOT(AJ71=Settings!$C$16)),1,IF(AND(AK71=Settings!$C$18,AJ71=Settings!$C$19),1,0))))</f>
        <v/>
      </c>
      <c r="AM1067" s="169" t="str">
        <f>IF(AM71="","",IF(AM71=Settings!$C$16,1,IF(AND(AM71=Settings!$C$17,NOT(AL71=Settings!$C$16)),1,IF(AND(AM71=Settings!$C$18,AL71=Settings!$C$19),1,0))))</f>
        <v/>
      </c>
      <c r="AP1067" s="169" t="str">
        <f>IF(AP71="","",IF(AP71=Settings!$C$16,1,IF(AND(AP71=Settings!$C$17,NOT(AO71=Settings!$C$16)),1,IF(AND(AP71=Settings!$C$18,AO71=Settings!$C$19),1,0))))</f>
        <v/>
      </c>
      <c r="AQ1067" s="170"/>
      <c r="AR1067" s="169" t="str">
        <f>IF(AR71="","",IF(AR71=Settings!$C$16,1,IF(AND(AR71=Settings!$C$17,NOT(AQ71=Settings!$C$16)),1,IF(AND(AR71=Settings!$C$18,AQ71=Settings!$C$19),1,0))))</f>
        <v/>
      </c>
      <c r="AS1067" s="170"/>
      <c r="AT1067" s="169" t="str">
        <f>IF(AT71="","",IF(AT71=Settings!$C$16,1,IF(AND(AT71=Settings!$C$17,NOT(AS71=Settings!$C$16)),1,IF(AND(AT71=Settings!$C$18,AS71=Settings!$C$19),1,0))))</f>
        <v/>
      </c>
      <c r="AU1067" s="170"/>
      <c r="AV1067" s="169" t="str">
        <f>IF(AV71="","",IF(AV71=Settings!$C$16,1,IF(AND(AV71=Settings!$C$17,NOT(AU71=Settings!$C$16)),1,IF(AND(AV71=Settings!$C$18,AU71=Settings!$C$19),1,0))))</f>
        <v/>
      </c>
      <c r="AX1067" s="169" t="str">
        <f>IF(AX71="","",IF(AX71=Settings!$C$16,1,IF(AND(AX71=Settings!$C$17,NOT(AW71=Settings!$C$16)),1,IF(AND(AX71=Settings!$C$18,AW71=Settings!$C$19),1,0))))</f>
        <v/>
      </c>
      <c r="AZ1067" s="169" t="str">
        <f>IF(AZ71="","",IF(AZ71=Settings!$C$16,1,IF(AND(AZ71=Settings!$C$17,NOT(AY71=Settings!$C$16)),1,IF(AND(AZ71=Settings!$C$18,AY71=Settings!$C$19),1,0))))</f>
        <v/>
      </c>
      <c r="BC1067" s="169" t="str">
        <f>IF(BC71="","",IF(BC71=Settings!$C$16,1,IF(AND(BC71=Settings!$C$17,NOT(BB71=Settings!$C$16)),1,IF(AND(BC71=Settings!$C$18,BB71=Settings!$C$19),1,0))))</f>
        <v/>
      </c>
      <c r="BD1067" s="170"/>
      <c r="BE1067" s="169" t="str">
        <f>IF(BE71="","",IF(BE71=Settings!$C$16,1,IF(AND(BE71=Settings!$C$17,NOT(BD71=Settings!$C$16)),1,IF(AND(BE71=Settings!$C$18,BD71=Settings!$C$19),1,0))))</f>
        <v/>
      </c>
      <c r="BF1067" s="170"/>
      <c r="BG1067" s="169" t="str">
        <f>IF(BG71="","",IF(BG71=Settings!$C$16,1,IF(AND(BG71=Settings!$C$17,NOT(BF71=Settings!$C$16)),1,IF(AND(BG71=Settings!$C$18,BF71=Settings!$C$19),1,0))))</f>
        <v/>
      </c>
      <c r="BH1067" s="170"/>
      <c r="BI1067" s="169" t="str">
        <f>IF(BI71="","",IF(BI71=Settings!$C$16,1,IF(AND(BI71=Settings!$C$17,NOT(BH71=Settings!$C$16)),1,IF(AND(BI71=Settings!$C$18,BH71=Settings!$C$19),1,0))))</f>
        <v/>
      </c>
      <c r="BK1067" s="169" t="str">
        <f>IF(BK71="","",IF(BK71=Settings!$C$16,1,IF(AND(BK71=Settings!$C$17,NOT(BJ71=Settings!$C$16)),1,IF(AND(BK71=Settings!$C$18,BJ71=Settings!$C$19),1,0))))</f>
        <v/>
      </c>
      <c r="BM1067" s="169" t="str">
        <f>IF(BM71="","",IF(BM71=Settings!$C$16,1,IF(AND(BM71=Settings!$C$17,NOT(BL71=Settings!$C$16)),1,IF(AND(BM71=Settings!$C$18,BL71=Settings!$C$19),1,0))))</f>
        <v/>
      </c>
      <c r="BP1067" s="169" t="str">
        <f>IF(BP71="","",IF(BP71=Settings!$C$16,1,IF(AND(BP71=Settings!$C$17,NOT(BO71=Settings!$C$16)),1,IF(AND(BP71=Settings!$C$18,BO71=Settings!$C$19),1,0))))</f>
        <v/>
      </c>
      <c r="BQ1067" s="170"/>
      <c r="BR1067" s="169" t="str">
        <f>IF(BR71="","",IF(BR71=Settings!$C$16,1,IF(AND(BR71=Settings!$C$17,NOT(BQ71=Settings!$C$16)),1,IF(AND(BR71=Settings!$C$18,BQ71=Settings!$C$19),1,0))))</f>
        <v/>
      </c>
      <c r="BS1067" s="170"/>
      <c r="BT1067" s="169" t="str">
        <f>IF(BT71="","",IF(BT71=Settings!$C$16,1,IF(AND(BT71=Settings!$C$17,NOT(BS71=Settings!$C$16)),1,IF(AND(BT71=Settings!$C$18,BS71=Settings!$C$19),1,0))))</f>
        <v/>
      </c>
      <c r="BU1067" s="170"/>
      <c r="BV1067" s="169" t="str">
        <f>IF(BV71="","",IF(BV71=Settings!$C$16,1,IF(AND(BV71=Settings!$C$17,NOT(BU71=Settings!$C$16)),1,IF(AND(BV71=Settings!$C$18,BU71=Settings!$C$19),1,0))))</f>
        <v/>
      </c>
      <c r="BX1067" s="169" t="str">
        <f>IF(BX71="","",IF(BX71=Settings!$C$16,1,IF(AND(BX71=Settings!$C$17,NOT(BW71=Settings!$C$16)),1,IF(AND(BX71=Settings!$C$18,BW71=Settings!$C$19),1,0))))</f>
        <v/>
      </c>
      <c r="BZ1067" s="169" t="str">
        <f>IF(BZ71="","",IF(BZ71=Settings!$C$16,1,IF(AND(BZ71=Settings!$C$17,NOT(BY71=Settings!$C$16)),1,IF(AND(BZ71=Settings!$C$18,BY71=Settings!$C$19),1,0))))</f>
        <v/>
      </c>
      <c r="CB1067" s="175" t="str">
        <f t="shared" si="9"/>
        <v/>
      </c>
      <c r="CC1067" s="175" t="str">
        <f t="shared" si="10"/>
        <v/>
      </c>
      <c r="CD1067" s="175" t="str">
        <f t="shared" si="11"/>
        <v/>
      </c>
      <c r="CE1067" s="175" t="str">
        <f t="shared" si="12"/>
        <v/>
      </c>
      <c r="CF1067" s="175" t="str">
        <f t="shared" si="13"/>
        <v/>
      </c>
      <c r="CG1067" s="175" t="str">
        <f t="shared" si="14"/>
        <v/>
      </c>
      <c r="CH1067" s="175" t="str">
        <f t="shared" si="15"/>
        <v/>
      </c>
    </row>
    <row r="1068" spans="1:86" x14ac:dyDescent="0.25">
      <c r="A1068" s="39" t="str">
        <f t="shared" si="8"/>
        <v xml:space="preserve"> </v>
      </c>
      <c r="C1068" s="169" t="str">
        <f>IF(C72="","",IF(C72=Settings!$C$16,1,IF(AND(C72=Settings!$C$17,NOT(B72=Settings!$C$16)),1,IF(AND(C72=Settings!$C$18,B72=Settings!$C$19),1,0))))</f>
        <v/>
      </c>
      <c r="E1068" s="169" t="str">
        <f>IF(E72="","",IF(E72=Settings!$C$16,1,IF(AND(E72=Settings!$C$17,NOT(D72=Settings!$C$16)),1,IF(AND(E72=Settings!$C$18,D72=Settings!$C$19),1,0))))</f>
        <v/>
      </c>
      <c r="G1068" s="169" t="str">
        <f>IF(G72="","",IF(G72=Settings!$C$16,1,IF(AND(G72=Settings!$C$17,NOT(F72=Settings!$C$16)),1,IF(AND(G72=Settings!$C$18,F72=Settings!$C$19),1,0))))</f>
        <v/>
      </c>
      <c r="I1068" s="169" t="str">
        <f>IF(I72="","",IF(I72=Settings!$C$16,1,IF(AND(I72=Settings!$C$17,NOT(H72=Settings!$C$16)),1,IF(AND(I72=Settings!$C$18,H72=Settings!$C$19),1,0))))</f>
        <v/>
      </c>
      <c r="K1068" s="169" t="str">
        <f>IF(K72="","",IF(K72=Settings!$C$16,1,IF(AND(K72=Settings!$C$17,NOT(J72=Settings!$C$16)),1,IF(AND(K72=Settings!$C$18,J72=Settings!$C$19),1,0))))</f>
        <v/>
      </c>
      <c r="M1068" s="169" t="str">
        <f>IF(M72="","",IF(M72=Settings!$C$16,1,IF(AND(M72=Settings!$C$17,NOT(L72=Settings!$C$16)),1,IF(AND(M72=Settings!$C$18,L72=Settings!$C$19),1,0))))</f>
        <v/>
      </c>
      <c r="P1068" s="169" t="str">
        <f>IF(P72="","",IF(P72=Settings!$C$16,1,IF(AND(P72=Settings!$C$17,NOT(O72=Settings!$C$16)),1,IF(AND(P72=Settings!$C$18,O72=Settings!$C$19),1,0))))</f>
        <v/>
      </c>
      <c r="Q1068" s="170"/>
      <c r="R1068" s="169" t="str">
        <f>IF(R72="","",IF(R72=Settings!$C$16,1,IF(AND(R72=Settings!$C$17,NOT(Q72=Settings!$C$16)),1,IF(AND(R72=Settings!$C$18,Q72=Settings!$C$19),1,0))))</f>
        <v/>
      </c>
      <c r="S1068" s="170"/>
      <c r="T1068" s="169" t="str">
        <f>IF(T72="","",IF(T72=Settings!$C$16,1,IF(AND(T72=Settings!$C$17,NOT(S72=Settings!$C$16)),1,IF(AND(T72=Settings!$C$18,S72=Settings!$C$19),1,0))))</f>
        <v/>
      </c>
      <c r="U1068" s="170"/>
      <c r="V1068" s="169" t="str">
        <f>IF(V72="","",IF(V72=Settings!$C$16,1,IF(AND(V72=Settings!$C$17,NOT(U72=Settings!$C$16)),1,IF(AND(V72=Settings!$C$18,U72=Settings!$C$19),1,0))))</f>
        <v/>
      </c>
      <c r="X1068" s="169" t="str">
        <f>IF(X72="","",IF(X72=Settings!$C$16,1,IF(AND(X72=Settings!$C$17,NOT(W72=Settings!$C$16)),1,IF(AND(X72=Settings!$C$18,W72=Settings!$C$19),1,0))))</f>
        <v/>
      </c>
      <c r="Z1068" s="169" t="str">
        <f>IF(Z72="","",IF(Z72=Settings!$C$16,1,IF(AND(Z72=Settings!$C$17,NOT(Y72=Settings!$C$16)),1,IF(AND(Z72=Settings!$C$18,Y72=Settings!$C$19),1,0))))</f>
        <v/>
      </c>
      <c r="AC1068" s="169" t="str">
        <f>IF(AC72="","",IF(AC72=Settings!$C$16,1,IF(AND(AC72=Settings!$C$17,NOT(AB72=Settings!$C$16)),1,IF(AND(AC72=Settings!$C$18,AB72=Settings!$C$19),1,0))))</f>
        <v/>
      </c>
      <c r="AD1068" s="170"/>
      <c r="AE1068" s="169" t="str">
        <f>IF(AE72="","",IF(AE72=Settings!$C$16,1,IF(AND(AE72=Settings!$C$17,NOT(AD72=Settings!$C$16)),1,IF(AND(AE72=Settings!$C$18,AD72=Settings!$C$19),1,0))))</f>
        <v/>
      </c>
      <c r="AF1068" s="170"/>
      <c r="AG1068" s="169" t="str">
        <f>IF(AG72="","",IF(AG72=Settings!$C$16,1,IF(AND(AG72=Settings!$C$17,NOT(AF72=Settings!$C$16)),1,IF(AND(AG72=Settings!$C$18,AF72=Settings!$C$19),1,0))))</f>
        <v/>
      </c>
      <c r="AH1068" s="170"/>
      <c r="AI1068" s="169" t="str">
        <f>IF(AI72="","",IF(AI72=Settings!$C$16,1,IF(AND(AI72=Settings!$C$17,NOT(AH72=Settings!$C$16)),1,IF(AND(AI72=Settings!$C$18,AH72=Settings!$C$19),1,0))))</f>
        <v/>
      </c>
      <c r="AK1068" s="169" t="str">
        <f>IF(AK72="","",IF(AK72=Settings!$C$16,1,IF(AND(AK72=Settings!$C$17,NOT(AJ72=Settings!$C$16)),1,IF(AND(AK72=Settings!$C$18,AJ72=Settings!$C$19),1,0))))</f>
        <v/>
      </c>
      <c r="AM1068" s="169" t="str">
        <f>IF(AM72="","",IF(AM72=Settings!$C$16,1,IF(AND(AM72=Settings!$C$17,NOT(AL72=Settings!$C$16)),1,IF(AND(AM72=Settings!$C$18,AL72=Settings!$C$19),1,0))))</f>
        <v/>
      </c>
      <c r="AP1068" s="169" t="str">
        <f>IF(AP72="","",IF(AP72=Settings!$C$16,1,IF(AND(AP72=Settings!$C$17,NOT(AO72=Settings!$C$16)),1,IF(AND(AP72=Settings!$C$18,AO72=Settings!$C$19),1,0))))</f>
        <v/>
      </c>
      <c r="AQ1068" s="170"/>
      <c r="AR1068" s="169" t="str">
        <f>IF(AR72="","",IF(AR72=Settings!$C$16,1,IF(AND(AR72=Settings!$C$17,NOT(AQ72=Settings!$C$16)),1,IF(AND(AR72=Settings!$C$18,AQ72=Settings!$C$19),1,0))))</f>
        <v/>
      </c>
      <c r="AS1068" s="170"/>
      <c r="AT1068" s="169" t="str">
        <f>IF(AT72="","",IF(AT72=Settings!$C$16,1,IF(AND(AT72=Settings!$C$17,NOT(AS72=Settings!$C$16)),1,IF(AND(AT72=Settings!$C$18,AS72=Settings!$C$19),1,0))))</f>
        <v/>
      </c>
      <c r="AU1068" s="170"/>
      <c r="AV1068" s="169" t="str">
        <f>IF(AV72="","",IF(AV72=Settings!$C$16,1,IF(AND(AV72=Settings!$C$17,NOT(AU72=Settings!$C$16)),1,IF(AND(AV72=Settings!$C$18,AU72=Settings!$C$19),1,0))))</f>
        <v/>
      </c>
      <c r="AX1068" s="169" t="str">
        <f>IF(AX72="","",IF(AX72=Settings!$C$16,1,IF(AND(AX72=Settings!$C$17,NOT(AW72=Settings!$C$16)),1,IF(AND(AX72=Settings!$C$18,AW72=Settings!$C$19),1,0))))</f>
        <v/>
      </c>
      <c r="AZ1068" s="169" t="str">
        <f>IF(AZ72="","",IF(AZ72=Settings!$C$16,1,IF(AND(AZ72=Settings!$C$17,NOT(AY72=Settings!$C$16)),1,IF(AND(AZ72=Settings!$C$18,AY72=Settings!$C$19),1,0))))</f>
        <v/>
      </c>
      <c r="BC1068" s="169" t="str">
        <f>IF(BC72="","",IF(BC72=Settings!$C$16,1,IF(AND(BC72=Settings!$C$17,NOT(BB72=Settings!$C$16)),1,IF(AND(BC72=Settings!$C$18,BB72=Settings!$C$19),1,0))))</f>
        <v/>
      </c>
      <c r="BD1068" s="170"/>
      <c r="BE1068" s="169" t="str">
        <f>IF(BE72="","",IF(BE72=Settings!$C$16,1,IF(AND(BE72=Settings!$C$17,NOT(BD72=Settings!$C$16)),1,IF(AND(BE72=Settings!$C$18,BD72=Settings!$C$19),1,0))))</f>
        <v/>
      </c>
      <c r="BF1068" s="170"/>
      <c r="BG1068" s="169" t="str">
        <f>IF(BG72="","",IF(BG72=Settings!$C$16,1,IF(AND(BG72=Settings!$C$17,NOT(BF72=Settings!$C$16)),1,IF(AND(BG72=Settings!$C$18,BF72=Settings!$C$19),1,0))))</f>
        <v/>
      </c>
      <c r="BH1068" s="170"/>
      <c r="BI1068" s="169" t="str">
        <f>IF(BI72="","",IF(BI72=Settings!$C$16,1,IF(AND(BI72=Settings!$C$17,NOT(BH72=Settings!$C$16)),1,IF(AND(BI72=Settings!$C$18,BH72=Settings!$C$19),1,0))))</f>
        <v/>
      </c>
      <c r="BK1068" s="169" t="str">
        <f>IF(BK72="","",IF(BK72=Settings!$C$16,1,IF(AND(BK72=Settings!$C$17,NOT(BJ72=Settings!$C$16)),1,IF(AND(BK72=Settings!$C$18,BJ72=Settings!$C$19),1,0))))</f>
        <v/>
      </c>
      <c r="BM1068" s="169" t="str">
        <f>IF(BM72="","",IF(BM72=Settings!$C$16,1,IF(AND(BM72=Settings!$C$17,NOT(BL72=Settings!$C$16)),1,IF(AND(BM72=Settings!$C$18,BL72=Settings!$C$19),1,0))))</f>
        <v/>
      </c>
      <c r="BP1068" s="169" t="str">
        <f>IF(BP72="","",IF(BP72=Settings!$C$16,1,IF(AND(BP72=Settings!$C$17,NOT(BO72=Settings!$C$16)),1,IF(AND(BP72=Settings!$C$18,BO72=Settings!$C$19),1,0))))</f>
        <v/>
      </c>
      <c r="BQ1068" s="170"/>
      <c r="BR1068" s="169" t="str">
        <f>IF(BR72="","",IF(BR72=Settings!$C$16,1,IF(AND(BR72=Settings!$C$17,NOT(BQ72=Settings!$C$16)),1,IF(AND(BR72=Settings!$C$18,BQ72=Settings!$C$19),1,0))))</f>
        <v/>
      </c>
      <c r="BS1068" s="170"/>
      <c r="BT1068" s="169" t="str">
        <f>IF(BT72="","",IF(BT72=Settings!$C$16,1,IF(AND(BT72=Settings!$C$17,NOT(BS72=Settings!$C$16)),1,IF(AND(BT72=Settings!$C$18,BS72=Settings!$C$19),1,0))))</f>
        <v/>
      </c>
      <c r="BU1068" s="170"/>
      <c r="BV1068" s="169" t="str">
        <f>IF(BV72="","",IF(BV72=Settings!$C$16,1,IF(AND(BV72=Settings!$C$17,NOT(BU72=Settings!$C$16)),1,IF(AND(BV72=Settings!$C$18,BU72=Settings!$C$19),1,0))))</f>
        <v/>
      </c>
      <c r="BX1068" s="169" t="str">
        <f>IF(BX72="","",IF(BX72=Settings!$C$16,1,IF(AND(BX72=Settings!$C$17,NOT(BW72=Settings!$C$16)),1,IF(AND(BX72=Settings!$C$18,BW72=Settings!$C$19),1,0))))</f>
        <v/>
      </c>
      <c r="BZ1068" s="169" t="str">
        <f>IF(BZ72="","",IF(BZ72=Settings!$C$16,1,IF(AND(BZ72=Settings!$C$17,NOT(BY72=Settings!$C$16)),1,IF(AND(BZ72=Settings!$C$18,BY72=Settings!$C$19),1,0))))</f>
        <v/>
      </c>
      <c r="CB1068" s="175" t="str">
        <f t="shared" si="9"/>
        <v/>
      </c>
      <c r="CC1068" s="175" t="str">
        <f t="shared" si="10"/>
        <v/>
      </c>
      <c r="CD1068" s="175" t="str">
        <f t="shared" si="11"/>
        <v/>
      </c>
      <c r="CE1068" s="175" t="str">
        <f t="shared" si="12"/>
        <v/>
      </c>
      <c r="CF1068" s="175" t="str">
        <f t="shared" si="13"/>
        <v/>
      </c>
      <c r="CG1068" s="175" t="str">
        <f t="shared" si="14"/>
        <v/>
      </c>
      <c r="CH1068" s="175" t="str">
        <f t="shared" si="15"/>
        <v/>
      </c>
    </row>
    <row r="1069" spans="1:86" x14ac:dyDescent="0.25">
      <c r="A1069" s="39" t="str">
        <f t="shared" si="8"/>
        <v xml:space="preserve"> </v>
      </c>
      <c r="C1069" s="169" t="str">
        <f>IF(C73="","",IF(C73=Settings!$C$16,1,IF(AND(C73=Settings!$C$17,NOT(B73=Settings!$C$16)),1,IF(AND(C73=Settings!$C$18,B73=Settings!$C$19),1,0))))</f>
        <v/>
      </c>
      <c r="E1069" s="169" t="str">
        <f>IF(E73="","",IF(E73=Settings!$C$16,1,IF(AND(E73=Settings!$C$17,NOT(D73=Settings!$C$16)),1,IF(AND(E73=Settings!$C$18,D73=Settings!$C$19),1,0))))</f>
        <v/>
      </c>
      <c r="G1069" s="169" t="str">
        <f>IF(G73="","",IF(G73=Settings!$C$16,1,IF(AND(G73=Settings!$C$17,NOT(F73=Settings!$C$16)),1,IF(AND(G73=Settings!$C$18,F73=Settings!$C$19),1,0))))</f>
        <v/>
      </c>
      <c r="I1069" s="169" t="str">
        <f>IF(I73="","",IF(I73=Settings!$C$16,1,IF(AND(I73=Settings!$C$17,NOT(H73=Settings!$C$16)),1,IF(AND(I73=Settings!$C$18,H73=Settings!$C$19),1,0))))</f>
        <v/>
      </c>
      <c r="K1069" s="169" t="str">
        <f>IF(K73="","",IF(K73=Settings!$C$16,1,IF(AND(K73=Settings!$C$17,NOT(J73=Settings!$C$16)),1,IF(AND(K73=Settings!$C$18,J73=Settings!$C$19),1,0))))</f>
        <v/>
      </c>
      <c r="M1069" s="169" t="str">
        <f>IF(M73="","",IF(M73=Settings!$C$16,1,IF(AND(M73=Settings!$C$17,NOT(L73=Settings!$C$16)),1,IF(AND(M73=Settings!$C$18,L73=Settings!$C$19),1,0))))</f>
        <v/>
      </c>
      <c r="P1069" s="169" t="str">
        <f>IF(P73="","",IF(P73=Settings!$C$16,1,IF(AND(P73=Settings!$C$17,NOT(O73=Settings!$C$16)),1,IF(AND(P73=Settings!$C$18,O73=Settings!$C$19),1,0))))</f>
        <v/>
      </c>
      <c r="Q1069" s="170"/>
      <c r="R1069" s="169" t="str">
        <f>IF(R73="","",IF(R73=Settings!$C$16,1,IF(AND(R73=Settings!$C$17,NOT(Q73=Settings!$C$16)),1,IF(AND(R73=Settings!$C$18,Q73=Settings!$C$19),1,0))))</f>
        <v/>
      </c>
      <c r="S1069" s="170"/>
      <c r="T1069" s="169" t="str">
        <f>IF(T73="","",IF(T73=Settings!$C$16,1,IF(AND(T73=Settings!$C$17,NOT(S73=Settings!$C$16)),1,IF(AND(T73=Settings!$C$18,S73=Settings!$C$19),1,0))))</f>
        <v/>
      </c>
      <c r="U1069" s="170"/>
      <c r="V1069" s="169" t="str">
        <f>IF(V73="","",IF(V73=Settings!$C$16,1,IF(AND(V73=Settings!$C$17,NOT(U73=Settings!$C$16)),1,IF(AND(V73=Settings!$C$18,U73=Settings!$C$19),1,0))))</f>
        <v/>
      </c>
      <c r="X1069" s="169" t="str">
        <f>IF(X73="","",IF(X73=Settings!$C$16,1,IF(AND(X73=Settings!$C$17,NOT(W73=Settings!$C$16)),1,IF(AND(X73=Settings!$C$18,W73=Settings!$C$19),1,0))))</f>
        <v/>
      </c>
      <c r="Z1069" s="169" t="str">
        <f>IF(Z73="","",IF(Z73=Settings!$C$16,1,IF(AND(Z73=Settings!$C$17,NOT(Y73=Settings!$C$16)),1,IF(AND(Z73=Settings!$C$18,Y73=Settings!$C$19),1,0))))</f>
        <v/>
      </c>
      <c r="AC1069" s="169" t="str">
        <f>IF(AC73="","",IF(AC73=Settings!$C$16,1,IF(AND(AC73=Settings!$C$17,NOT(AB73=Settings!$C$16)),1,IF(AND(AC73=Settings!$C$18,AB73=Settings!$C$19),1,0))))</f>
        <v/>
      </c>
      <c r="AD1069" s="170"/>
      <c r="AE1069" s="169" t="str">
        <f>IF(AE73="","",IF(AE73=Settings!$C$16,1,IF(AND(AE73=Settings!$C$17,NOT(AD73=Settings!$C$16)),1,IF(AND(AE73=Settings!$C$18,AD73=Settings!$C$19),1,0))))</f>
        <v/>
      </c>
      <c r="AF1069" s="170"/>
      <c r="AG1069" s="169" t="str">
        <f>IF(AG73="","",IF(AG73=Settings!$C$16,1,IF(AND(AG73=Settings!$C$17,NOT(AF73=Settings!$C$16)),1,IF(AND(AG73=Settings!$C$18,AF73=Settings!$C$19),1,0))))</f>
        <v/>
      </c>
      <c r="AH1069" s="170"/>
      <c r="AI1069" s="169" t="str">
        <f>IF(AI73="","",IF(AI73=Settings!$C$16,1,IF(AND(AI73=Settings!$C$17,NOT(AH73=Settings!$C$16)),1,IF(AND(AI73=Settings!$C$18,AH73=Settings!$C$19),1,0))))</f>
        <v/>
      </c>
      <c r="AK1069" s="169" t="str">
        <f>IF(AK73="","",IF(AK73=Settings!$C$16,1,IF(AND(AK73=Settings!$C$17,NOT(AJ73=Settings!$C$16)),1,IF(AND(AK73=Settings!$C$18,AJ73=Settings!$C$19),1,0))))</f>
        <v/>
      </c>
      <c r="AM1069" s="169" t="str">
        <f>IF(AM73="","",IF(AM73=Settings!$C$16,1,IF(AND(AM73=Settings!$C$17,NOT(AL73=Settings!$C$16)),1,IF(AND(AM73=Settings!$C$18,AL73=Settings!$C$19),1,0))))</f>
        <v/>
      </c>
      <c r="AP1069" s="169" t="str">
        <f>IF(AP73="","",IF(AP73=Settings!$C$16,1,IF(AND(AP73=Settings!$C$17,NOT(AO73=Settings!$C$16)),1,IF(AND(AP73=Settings!$C$18,AO73=Settings!$C$19),1,0))))</f>
        <v/>
      </c>
      <c r="AQ1069" s="170"/>
      <c r="AR1069" s="169" t="str">
        <f>IF(AR73="","",IF(AR73=Settings!$C$16,1,IF(AND(AR73=Settings!$C$17,NOT(AQ73=Settings!$C$16)),1,IF(AND(AR73=Settings!$C$18,AQ73=Settings!$C$19),1,0))))</f>
        <v/>
      </c>
      <c r="AS1069" s="170"/>
      <c r="AT1069" s="169" t="str">
        <f>IF(AT73="","",IF(AT73=Settings!$C$16,1,IF(AND(AT73=Settings!$C$17,NOT(AS73=Settings!$C$16)),1,IF(AND(AT73=Settings!$C$18,AS73=Settings!$C$19),1,0))))</f>
        <v/>
      </c>
      <c r="AU1069" s="170"/>
      <c r="AV1069" s="169" t="str">
        <f>IF(AV73="","",IF(AV73=Settings!$C$16,1,IF(AND(AV73=Settings!$C$17,NOT(AU73=Settings!$C$16)),1,IF(AND(AV73=Settings!$C$18,AU73=Settings!$C$19),1,0))))</f>
        <v/>
      </c>
      <c r="AX1069" s="169" t="str">
        <f>IF(AX73="","",IF(AX73=Settings!$C$16,1,IF(AND(AX73=Settings!$C$17,NOT(AW73=Settings!$C$16)),1,IF(AND(AX73=Settings!$C$18,AW73=Settings!$C$19),1,0))))</f>
        <v/>
      </c>
      <c r="AZ1069" s="169" t="str">
        <f>IF(AZ73="","",IF(AZ73=Settings!$C$16,1,IF(AND(AZ73=Settings!$C$17,NOT(AY73=Settings!$C$16)),1,IF(AND(AZ73=Settings!$C$18,AY73=Settings!$C$19),1,0))))</f>
        <v/>
      </c>
      <c r="BC1069" s="169" t="str">
        <f>IF(BC73="","",IF(BC73=Settings!$C$16,1,IF(AND(BC73=Settings!$C$17,NOT(BB73=Settings!$C$16)),1,IF(AND(BC73=Settings!$C$18,BB73=Settings!$C$19),1,0))))</f>
        <v/>
      </c>
      <c r="BD1069" s="170"/>
      <c r="BE1069" s="169" t="str">
        <f>IF(BE73="","",IF(BE73=Settings!$C$16,1,IF(AND(BE73=Settings!$C$17,NOT(BD73=Settings!$C$16)),1,IF(AND(BE73=Settings!$C$18,BD73=Settings!$C$19),1,0))))</f>
        <v/>
      </c>
      <c r="BF1069" s="170"/>
      <c r="BG1069" s="169" t="str">
        <f>IF(BG73="","",IF(BG73=Settings!$C$16,1,IF(AND(BG73=Settings!$C$17,NOT(BF73=Settings!$C$16)),1,IF(AND(BG73=Settings!$C$18,BF73=Settings!$C$19),1,0))))</f>
        <v/>
      </c>
      <c r="BH1069" s="170"/>
      <c r="BI1069" s="169" t="str">
        <f>IF(BI73="","",IF(BI73=Settings!$C$16,1,IF(AND(BI73=Settings!$C$17,NOT(BH73=Settings!$C$16)),1,IF(AND(BI73=Settings!$C$18,BH73=Settings!$C$19),1,0))))</f>
        <v/>
      </c>
      <c r="BK1069" s="169" t="str">
        <f>IF(BK73="","",IF(BK73=Settings!$C$16,1,IF(AND(BK73=Settings!$C$17,NOT(BJ73=Settings!$C$16)),1,IF(AND(BK73=Settings!$C$18,BJ73=Settings!$C$19),1,0))))</f>
        <v/>
      </c>
      <c r="BM1069" s="169" t="str">
        <f>IF(BM73="","",IF(BM73=Settings!$C$16,1,IF(AND(BM73=Settings!$C$17,NOT(BL73=Settings!$C$16)),1,IF(AND(BM73=Settings!$C$18,BL73=Settings!$C$19),1,0))))</f>
        <v/>
      </c>
      <c r="BP1069" s="169" t="str">
        <f>IF(BP73="","",IF(BP73=Settings!$C$16,1,IF(AND(BP73=Settings!$C$17,NOT(BO73=Settings!$C$16)),1,IF(AND(BP73=Settings!$C$18,BO73=Settings!$C$19),1,0))))</f>
        <v/>
      </c>
      <c r="BQ1069" s="170"/>
      <c r="BR1069" s="169" t="str">
        <f>IF(BR73="","",IF(BR73=Settings!$C$16,1,IF(AND(BR73=Settings!$C$17,NOT(BQ73=Settings!$C$16)),1,IF(AND(BR73=Settings!$C$18,BQ73=Settings!$C$19),1,0))))</f>
        <v/>
      </c>
      <c r="BS1069" s="170"/>
      <c r="BT1069" s="169" t="str">
        <f>IF(BT73="","",IF(BT73=Settings!$C$16,1,IF(AND(BT73=Settings!$C$17,NOT(BS73=Settings!$C$16)),1,IF(AND(BT73=Settings!$C$18,BS73=Settings!$C$19),1,0))))</f>
        <v/>
      </c>
      <c r="BU1069" s="170"/>
      <c r="BV1069" s="169" t="str">
        <f>IF(BV73="","",IF(BV73=Settings!$C$16,1,IF(AND(BV73=Settings!$C$17,NOT(BU73=Settings!$C$16)),1,IF(AND(BV73=Settings!$C$18,BU73=Settings!$C$19),1,0))))</f>
        <v/>
      </c>
      <c r="BX1069" s="169" t="str">
        <f>IF(BX73="","",IF(BX73=Settings!$C$16,1,IF(AND(BX73=Settings!$C$17,NOT(BW73=Settings!$C$16)),1,IF(AND(BX73=Settings!$C$18,BW73=Settings!$C$19),1,0))))</f>
        <v/>
      </c>
      <c r="BZ1069" s="169" t="str">
        <f>IF(BZ73="","",IF(BZ73=Settings!$C$16,1,IF(AND(BZ73=Settings!$C$17,NOT(BY73=Settings!$C$16)),1,IF(AND(BZ73=Settings!$C$18,BY73=Settings!$C$19),1,0))))</f>
        <v/>
      </c>
      <c r="CB1069" s="175" t="str">
        <f t="shared" si="9"/>
        <v/>
      </c>
      <c r="CC1069" s="175" t="str">
        <f t="shared" si="10"/>
        <v/>
      </c>
      <c r="CD1069" s="175" t="str">
        <f t="shared" si="11"/>
        <v/>
      </c>
      <c r="CE1069" s="175" t="str">
        <f t="shared" si="12"/>
        <v/>
      </c>
      <c r="CF1069" s="175" t="str">
        <f t="shared" si="13"/>
        <v/>
      </c>
      <c r="CG1069" s="175" t="str">
        <f t="shared" si="14"/>
        <v/>
      </c>
      <c r="CH1069" s="175" t="str">
        <f t="shared" si="15"/>
        <v/>
      </c>
    </row>
    <row r="1070" spans="1:86" x14ac:dyDescent="0.25">
      <c r="A1070" s="39" t="str">
        <f t="shared" si="8"/>
        <v xml:space="preserve"> </v>
      </c>
      <c r="C1070" s="169" t="str">
        <f>IF(C74="","",IF(C74=Settings!$C$16,1,IF(AND(C74=Settings!$C$17,NOT(B74=Settings!$C$16)),1,IF(AND(C74=Settings!$C$18,B74=Settings!$C$19),1,0))))</f>
        <v/>
      </c>
      <c r="E1070" s="169" t="str">
        <f>IF(E74="","",IF(E74=Settings!$C$16,1,IF(AND(E74=Settings!$C$17,NOT(D74=Settings!$C$16)),1,IF(AND(E74=Settings!$C$18,D74=Settings!$C$19),1,0))))</f>
        <v/>
      </c>
      <c r="G1070" s="169" t="str">
        <f>IF(G74="","",IF(G74=Settings!$C$16,1,IF(AND(G74=Settings!$C$17,NOT(F74=Settings!$C$16)),1,IF(AND(G74=Settings!$C$18,F74=Settings!$C$19),1,0))))</f>
        <v/>
      </c>
      <c r="I1070" s="169" t="str">
        <f>IF(I74="","",IF(I74=Settings!$C$16,1,IF(AND(I74=Settings!$C$17,NOT(H74=Settings!$C$16)),1,IF(AND(I74=Settings!$C$18,H74=Settings!$C$19),1,0))))</f>
        <v/>
      </c>
      <c r="K1070" s="169" t="str">
        <f>IF(K74="","",IF(K74=Settings!$C$16,1,IF(AND(K74=Settings!$C$17,NOT(J74=Settings!$C$16)),1,IF(AND(K74=Settings!$C$18,J74=Settings!$C$19),1,0))))</f>
        <v/>
      </c>
      <c r="M1070" s="169" t="str">
        <f>IF(M74="","",IF(M74=Settings!$C$16,1,IF(AND(M74=Settings!$C$17,NOT(L74=Settings!$C$16)),1,IF(AND(M74=Settings!$C$18,L74=Settings!$C$19),1,0))))</f>
        <v/>
      </c>
      <c r="P1070" s="169" t="str">
        <f>IF(P74="","",IF(P74=Settings!$C$16,1,IF(AND(P74=Settings!$C$17,NOT(O74=Settings!$C$16)),1,IF(AND(P74=Settings!$C$18,O74=Settings!$C$19),1,0))))</f>
        <v/>
      </c>
      <c r="Q1070" s="170"/>
      <c r="R1070" s="169" t="str">
        <f>IF(R74="","",IF(R74=Settings!$C$16,1,IF(AND(R74=Settings!$C$17,NOT(Q74=Settings!$C$16)),1,IF(AND(R74=Settings!$C$18,Q74=Settings!$C$19),1,0))))</f>
        <v/>
      </c>
      <c r="S1070" s="170"/>
      <c r="T1070" s="169" t="str">
        <f>IF(T74="","",IF(T74=Settings!$C$16,1,IF(AND(T74=Settings!$C$17,NOT(S74=Settings!$C$16)),1,IF(AND(T74=Settings!$C$18,S74=Settings!$C$19),1,0))))</f>
        <v/>
      </c>
      <c r="U1070" s="170"/>
      <c r="V1070" s="169" t="str">
        <f>IF(V74="","",IF(V74=Settings!$C$16,1,IF(AND(V74=Settings!$C$17,NOT(U74=Settings!$C$16)),1,IF(AND(V74=Settings!$C$18,U74=Settings!$C$19),1,0))))</f>
        <v/>
      </c>
      <c r="X1070" s="169" t="str">
        <f>IF(X74="","",IF(X74=Settings!$C$16,1,IF(AND(X74=Settings!$C$17,NOT(W74=Settings!$C$16)),1,IF(AND(X74=Settings!$C$18,W74=Settings!$C$19),1,0))))</f>
        <v/>
      </c>
      <c r="Z1070" s="169" t="str">
        <f>IF(Z74="","",IF(Z74=Settings!$C$16,1,IF(AND(Z74=Settings!$C$17,NOT(Y74=Settings!$C$16)),1,IF(AND(Z74=Settings!$C$18,Y74=Settings!$C$19),1,0))))</f>
        <v/>
      </c>
      <c r="AC1070" s="169" t="str">
        <f>IF(AC74="","",IF(AC74=Settings!$C$16,1,IF(AND(AC74=Settings!$C$17,NOT(AB74=Settings!$C$16)),1,IF(AND(AC74=Settings!$C$18,AB74=Settings!$C$19),1,0))))</f>
        <v/>
      </c>
      <c r="AD1070" s="170"/>
      <c r="AE1070" s="169" t="str">
        <f>IF(AE74="","",IF(AE74=Settings!$C$16,1,IF(AND(AE74=Settings!$C$17,NOT(AD74=Settings!$C$16)),1,IF(AND(AE74=Settings!$C$18,AD74=Settings!$C$19),1,0))))</f>
        <v/>
      </c>
      <c r="AF1070" s="170"/>
      <c r="AG1070" s="169" t="str">
        <f>IF(AG74="","",IF(AG74=Settings!$C$16,1,IF(AND(AG74=Settings!$C$17,NOT(AF74=Settings!$C$16)),1,IF(AND(AG74=Settings!$C$18,AF74=Settings!$C$19),1,0))))</f>
        <v/>
      </c>
      <c r="AH1070" s="170"/>
      <c r="AI1070" s="169" t="str">
        <f>IF(AI74="","",IF(AI74=Settings!$C$16,1,IF(AND(AI74=Settings!$C$17,NOT(AH74=Settings!$C$16)),1,IF(AND(AI74=Settings!$C$18,AH74=Settings!$C$19),1,0))))</f>
        <v/>
      </c>
      <c r="AK1070" s="169" t="str">
        <f>IF(AK74="","",IF(AK74=Settings!$C$16,1,IF(AND(AK74=Settings!$C$17,NOT(AJ74=Settings!$C$16)),1,IF(AND(AK74=Settings!$C$18,AJ74=Settings!$C$19),1,0))))</f>
        <v/>
      </c>
      <c r="AM1070" s="169" t="str">
        <f>IF(AM74="","",IF(AM74=Settings!$C$16,1,IF(AND(AM74=Settings!$C$17,NOT(AL74=Settings!$C$16)),1,IF(AND(AM74=Settings!$C$18,AL74=Settings!$C$19),1,0))))</f>
        <v/>
      </c>
      <c r="AP1070" s="169" t="str">
        <f>IF(AP74="","",IF(AP74=Settings!$C$16,1,IF(AND(AP74=Settings!$C$17,NOT(AO74=Settings!$C$16)),1,IF(AND(AP74=Settings!$C$18,AO74=Settings!$C$19),1,0))))</f>
        <v/>
      </c>
      <c r="AQ1070" s="170"/>
      <c r="AR1070" s="169" t="str">
        <f>IF(AR74="","",IF(AR74=Settings!$C$16,1,IF(AND(AR74=Settings!$C$17,NOT(AQ74=Settings!$C$16)),1,IF(AND(AR74=Settings!$C$18,AQ74=Settings!$C$19),1,0))))</f>
        <v/>
      </c>
      <c r="AS1070" s="170"/>
      <c r="AT1070" s="169" t="str">
        <f>IF(AT74="","",IF(AT74=Settings!$C$16,1,IF(AND(AT74=Settings!$C$17,NOT(AS74=Settings!$C$16)),1,IF(AND(AT74=Settings!$C$18,AS74=Settings!$C$19),1,0))))</f>
        <v/>
      </c>
      <c r="AU1070" s="170"/>
      <c r="AV1070" s="169" t="str">
        <f>IF(AV74="","",IF(AV74=Settings!$C$16,1,IF(AND(AV74=Settings!$C$17,NOT(AU74=Settings!$C$16)),1,IF(AND(AV74=Settings!$C$18,AU74=Settings!$C$19),1,0))))</f>
        <v/>
      </c>
      <c r="AX1070" s="169" t="str">
        <f>IF(AX74="","",IF(AX74=Settings!$C$16,1,IF(AND(AX74=Settings!$C$17,NOT(AW74=Settings!$C$16)),1,IF(AND(AX74=Settings!$C$18,AW74=Settings!$C$19),1,0))))</f>
        <v/>
      </c>
      <c r="AZ1070" s="169" t="str">
        <f>IF(AZ74="","",IF(AZ74=Settings!$C$16,1,IF(AND(AZ74=Settings!$C$17,NOT(AY74=Settings!$C$16)),1,IF(AND(AZ74=Settings!$C$18,AY74=Settings!$C$19),1,0))))</f>
        <v/>
      </c>
      <c r="BC1070" s="169" t="str">
        <f>IF(BC74="","",IF(BC74=Settings!$C$16,1,IF(AND(BC74=Settings!$C$17,NOT(BB74=Settings!$C$16)),1,IF(AND(BC74=Settings!$C$18,BB74=Settings!$C$19),1,0))))</f>
        <v/>
      </c>
      <c r="BD1070" s="170"/>
      <c r="BE1070" s="169" t="str">
        <f>IF(BE74="","",IF(BE74=Settings!$C$16,1,IF(AND(BE74=Settings!$C$17,NOT(BD74=Settings!$C$16)),1,IF(AND(BE74=Settings!$C$18,BD74=Settings!$C$19),1,0))))</f>
        <v/>
      </c>
      <c r="BF1070" s="170"/>
      <c r="BG1070" s="169" t="str">
        <f>IF(BG74="","",IF(BG74=Settings!$C$16,1,IF(AND(BG74=Settings!$C$17,NOT(BF74=Settings!$C$16)),1,IF(AND(BG74=Settings!$C$18,BF74=Settings!$C$19),1,0))))</f>
        <v/>
      </c>
      <c r="BH1070" s="170"/>
      <c r="BI1070" s="169" t="str">
        <f>IF(BI74="","",IF(BI74=Settings!$C$16,1,IF(AND(BI74=Settings!$C$17,NOT(BH74=Settings!$C$16)),1,IF(AND(BI74=Settings!$C$18,BH74=Settings!$C$19),1,0))))</f>
        <v/>
      </c>
      <c r="BK1070" s="169" t="str">
        <f>IF(BK74="","",IF(BK74=Settings!$C$16,1,IF(AND(BK74=Settings!$C$17,NOT(BJ74=Settings!$C$16)),1,IF(AND(BK74=Settings!$C$18,BJ74=Settings!$C$19),1,0))))</f>
        <v/>
      </c>
      <c r="BM1070" s="169" t="str">
        <f>IF(BM74="","",IF(BM74=Settings!$C$16,1,IF(AND(BM74=Settings!$C$17,NOT(BL74=Settings!$C$16)),1,IF(AND(BM74=Settings!$C$18,BL74=Settings!$C$19),1,0))))</f>
        <v/>
      </c>
      <c r="BP1070" s="169" t="str">
        <f>IF(BP74="","",IF(BP74=Settings!$C$16,1,IF(AND(BP74=Settings!$C$17,NOT(BO74=Settings!$C$16)),1,IF(AND(BP74=Settings!$C$18,BO74=Settings!$C$19),1,0))))</f>
        <v/>
      </c>
      <c r="BQ1070" s="170"/>
      <c r="BR1070" s="169" t="str">
        <f>IF(BR74="","",IF(BR74=Settings!$C$16,1,IF(AND(BR74=Settings!$C$17,NOT(BQ74=Settings!$C$16)),1,IF(AND(BR74=Settings!$C$18,BQ74=Settings!$C$19),1,0))))</f>
        <v/>
      </c>
      <c r="BS1070" s="170"/>
      <c r="BT1070" s="169" t="str">
        <f>IF(BT74="","",IF(BT74=Settings!$C$16,1,IF(AND(BT74=Settings!$C$17,NOT(BS74=Settings!$C$16)),1,IF(AND(BT74=Settings!$C$18,BS74=Settings!$C$19),1,0))))</f>
        <v/>
      </c>
      <c r="BU1070" s="170"/>
      <c r="BV1070" s="169" t="str">
        <f>IF(BV74="","",IF(BV74=Settings!$C$16,1,IF(AND(BV74=Settings!$C$17,NOT(BU74=Settings!$C$16)),1,IF(AND(BV74=Settings!$C$18,BU74=Settings!$C$19),1,0))))</f>
        <v/>
      </c>
      <c r="BX1070" s="169" t="str">
        <f>IF(BX74="","",IF(BX74=Settings!$C$16,1,IF(AND(BX74=Settings!$C$17,NOT(BW74=Settings!$C$16)),1,IF(AND(BX74=Settings!$C$18,BW74=Settings!$C$19),1,0))))</f>
        <v/>
      </c>
      <c r="BZ1070" s="169" t="str">
        <f>IF(BZ74="","",IF(BZ74=Settings!$C$16,1,IF(AND(BZ74=Settings!$C$17,NOT(BY74=Settings!$C$16)),1,IF(AND(BZ74=Settings!$C$18,BY74=Settings!$C$19),1,0))))</f>
        <v/>
      </c>
      <c r="CB1070" s="175" t="str">
        <f t="shared" si="9"/>
        <v/>
      </c>
      <c r="CC1070" s="175" t="str">
        <f t="shared" si="10"/>
        <v/>
      </c>
      <c r="CD1070" s="175" t="str">
        <f t="shared" si="11"/>
        <v/>
      </c>
      <c r="CE1070" s="175" t="str">
        <f t="shared" si="12"/>
        <v/>
      </c>
      <c r="CF1070" s="175" t="str">
        <f t="shared" si="13"/>
        <v/>
      </c>
      <c r="CG1070" s="175" t="str">
        <f t="shared" si="14"/>
        <v/>
      </c>
      <c r="CH1070" s="175" t="str">
        <f t="shared" si="15"/>
        <v/>
      </c>
    </row>
    <row r="1071" spans="1:86" x14ac:dyDescent="0.25">
      <c r="A1071" s="39" t="str">
        <f t="shared" si="8"/>
        <v xml:space="preserve"> </v>
      </c>
      <c r="C1071" s="169" t="str">
        <f>IF(C75="","",IF(C75=Settings!$C$16,1,IF(AND(C75=Settings!$C$17,NOT(B75=Settings!$C$16)),1,IF(AND(C75=Settings!$C$18,B75=Settings!$C$19),1,0))))</f>
        <v/>
      </c>
      <c r="E1071" s="169" t="str">
        <f>IF(E75="","",IF(E75=Settings!$C$16,1,IF(AND(E75=Settings!$C$17,NOT(D75=Settings!$C$16)),1,IF(AND(E75=Settings!$C$18,D75=Settings!$C$19),1,0))))</f>
        <v/>
      </c>
      <c r="G1071" s="169" t="str">
        <f>IF(G75="","",IF(G75=Settings!$C$16,1,IF(AND(G75=Settings!$C$17,NOT(F75=Settings!$C$16)),1,IF(AND(G75=Settings!$C$18,F75=Settings!$C$19),1,0))))</f>
        <v/>
      </c>
      <c r="I1071" s="169" t="str">
        <f>IF(I75="","",IF(I75=Settings!$C$16,1,IF(AND(I75=Settings!$C$17,NOT(H75=Settings!$C$16)),1,IF(AND(I75=Settings!$C$18,H75=Settings!$C$19),1,0))))</f>
        <v/>
      </c>
      <c r="K1071" s="169" t="str">
        <f>IF(K75="","",IF(K75=Settings!$C$16,1,IF(AND(K75=Settings!$C$17,NOT(J75=Settings!$C$16)),1,IF(AND(K75=Settings!$C$18,J75=Settings!$C$19),1,0))))</f>
        <v/>
      </c>
      <c r="M1071" s="169" t="str">
        <f>IF(M75="","",IF(M75=Settings!$C$16,1,IF(AND(M75=Settings!$C$17,NOT(L75=Settings!$C$16)),1,IF(AND(M75=Settings!$C$18,L75=Settings!$C$19),1,0))))</f>
        <v/>
      </c>
      <c r="P1071" s="169" t="str">
        <f>IF(P75="","",IF(P75=Settings!$C$16,1,IF(AND(P75=Settings!$C$17,NOT(O75=Settings!$C$16)),1,IF(AND(P75=Settings!$C$18,O75=Settings!$C$19),1,0))))</f>
        <v/>
      </c>
      <c r="Q1071" s="170"/>
      <c r="R1071" s="169" t="str">
        <f>IF(R75="","",IF(R75=Settings!$C$16,1,IF(AND(R75=Settings!$C$17,NOT(Q75=Settings!$C$16)),1,IF(AND(R75=Settings!$C$18,Q75=Settings!$C$19),1,0))))</f>
        <v/>
      </c>
      <c r="S1071" s="170"/>
      <c r="T1071" s="169" t="str">
        <f>IF(T75="","",IF(T75=Settings!$C$16,1,IF(AND(T75=Settings!$C$17,NOT(S75=Settings!$C$16)),1,IF(AND(T75=Settings!$C$18,S75=Settings!$C$19),1,0))))</f>
        <v/>
      </c>
      <c r="U1071" s="170"/>
      <c r="V1071" s="169" t="str">
        <f>IF(V75="","",IF(V75=Settings!$C$16,1,IF(AND(V75=Settings!$C$17,NOT(U75=Settings!$C$16)),1,IF(AND(V75=Settings!$C$18,U75=Settings!$C$19),1,0))))</f>
        <v/>
      </c>
      <c r="X1071" s="169" t="str">
        <f>IF(X75="","",IF(X75=Settings!$C$16,1,IF(AND(X75=Settings!$C$17,NOT(W75=Settings!$C$16)),1,IF(AND(X75=Settings!$C$18,W75=Settings!$C$19),1,0))))</f>
        <v/>
      </c>
      <c r="Z1071" s="169" t="str">
        <f>IF(Z75="","",IF(Z75=Settings!$C$16,1,IF(AND(Z75=Settings!$C$17,NOT(Y75=Settings!$C$16)),1,IF(AND(Z75=Settings!$C$18,Y75=Settings!$C$19),1,0))))</f>
        <v/>
      </c>
      <c r="AC1071" s="169" t="str">
        <f>IF(AC75="","",IF(AC75=Settings!$C$16,1,IF(AND(AC75=Settings!$C$17,NOT(AB75=Settings!$C$16)),1,IF(AND(AC75=Settings!$C$18,AB75=Settings!$C$19),1,0))))</f>
        <v/>
      </c>
      <c r="AD1071" s="170"/>
      <c r="AE1071" s="169" t="str">
        <f>IF(AE75="","",IF(AE75=Settings!$C$16,1,IF(AND(AE75=Settings!$C$17,NOT(AD75=Settings!$C$16)),1,IF(AND(AE75=Settings!$C$18,AD75=Settings!$C$19),1,0))))</f>
        <v/>
      </c>
      <c r="AF1071" s="170"/>
      <c r="AG1071" s="169" t="str">
        <f>IF(AG75="","",IF(AG75=Settings!$C$16,1,IF(AND(AG75=Settings!$C$17,NOT(AF75=Settings!$C$16)),1,IF(AND(AG75=Settings!$C$18,AF75=Settings!$C$19),1,0))))</f>
        <v/>
      </c>
      <c r="AH1071" s="170"/>
      <c r="AI1071" s="169" t="str">
        <f>IF(AI75="","",IF(AI75=Settings!$C$16,1,IF(AND(AI75=Settings!$C$17,NOT(AH75=Settings!$C$16)),1,IF(AND(AI75=Settings!$C$18,AH75=Settings!$C$19),1,0))))</f>
        <v/>
      </c>
      <c r="AK1071" s="169" t="str">
        <f>IF(AK75="","",IF(AK75=Settings!$C$16,1,IF(AND(AK75=Settings!$C$17,NOT(AJ75=Settings!$C$16)),1,IF(AND(AK75=Settings!$C$18,AJ75=Settings!$C$19),1,0))))</f>
        <v/>
      </c>
      <c r="AM1071" s="169" t="str">
        <f>IF(AM75="","",IF(AM75=Settings!$C$16,1,IF(AND(AM75=Settings!$C$17,NOT(AL75=Settings!$C$16)),1,IF(AND(AM75=Settings!$C$18,AL75=Settings!$C$19),1,0))))</f>
        <v/>
      </c>
      <c r="AP1071" s="169" t="str">
        <f>IF(AP75="","",IF(AP75=Settings!$C$16,1,IF(AND(AP75=Settings!$C$17,NOT(AO75=Settings!$C$16)),1,IF(AND(AP75=Settings!$C$18,AO75=Settings!$C$19),1,0))))</f>
        <v/>
      </c>
      <c r="AQ1071" s="170"/>
      <c r="AR1071" s="169" t="str">
        <f>IF(AR75="","",IF(AR75=Settings!$C$16,1,IF(AND(AR75=Settings!$C$17,NOT(AQ75=Settings!$C$16)),1,IF(AND(AR75=Settings!$C$18,AQ75=Settings!$C$19),1,0))))</f>
        <v/>
      </c>
      <c r="AS1071" s="170"/>
      <c r="AT1071" s="169" t="str">
        <f>IF(AT75="","",IF(AT75=Settings!$C$16,1,IF(AND(AT75=Settings!$C$17,NOT(AS75=Settings!$C$16)),1,IF(AND(AT75=Settings!$C$18,AS75=Settings!$C$19),1,0))))</f>
        <v/>
      </c>
      <c r="AU1071" s="170"/>
      <c r="AV1071" s="169" t="str">
        <f>IF(AV75="","",IF(AV75=Settings!$C$16,1,IF(AND(AV75=Settings!$C$17,NOT(AU75=Settings!$C$16)),1,IF(AND(AV75=Settings!$C$18,AU75=Settings!$C$19),1,0))))</f>
        <v/>
      </c>
      <c r="AX1071" s="169" t="str">
        <f>IF(AX75="","",IF(AX75=Settings!$C$16,1,IF(AND(AX75=Settings!$C$17,NOT(AW75=Settings!$C$16)),1,IF(AND(AX75=Settings!$C$18,AW75=Settings!$C$19),1,0))))</f>
        <v/>
      </c>
      <c r="AZ1071" s="169" t="str">
        <f>IF(AZ75="","",IF(AZ75=Settings!$C$16,1,IF(AND(AZ75=Settings!$C$17,NOT(AY75=Settings!$C$16)),1,IF(AND(AZ75=Settings!$C$18,AY75=Settings!$C$19),1,0))))</f>
        <v/>
      </c>
      <c r="BC1071" s="169" t="str">
        <f>IF(BC75="","",IF(BC75=Settings!$C$16,1,IF(AND(BC75=Settings!$C$17,NOT(BB75=Settings!$C$16)),1,IF(AND(BC75=Settings!$C$18,BB75=Settings!$C$19),1,0))))</f>
        <v/>
      </c>
      <c r="BD1071" s="170"/>
      <c r="BE1071" s="169" t="str">
        <f>IF(BE75="","",IF(BE75=Settings!$C$16,1,IF(AND(BE75=Settings!$C$17,NOT(BD75=Settings!$C$16)),1,IF(AND(BE75=Settings!$C$18,BD75=Settings!$C$19),1,0))))</f>
        <v/>
      </c>
      <c r="BF1071" s="170"/>
      <c r="BG1071" s="169" t="str">
        <f>IF(BG75="","",IF(BG75=Settings!$C$16,1,IF(AND(BG75=Settings!$C$17,NOT(BF75=Settings!$C$16)),1,IF(AND(BG75=Settings!$C$18,BF75=Settings!$C$19),1,0))))</f>
        <v/>
      </c>
      <c r="BH1071" s="170"/>
      <c r="BI1071" s="169" t="str">
        <f>IF(BI75="","",IF(BI75=Settings!$C$16,1,IF(AND(BI75=Settings!$C$17,NOT(BH75=Settings!$C$16)),1,IF(AND(BI75=Settings!$C$18,BH75=Settings!$C$19),1,0))))</f>
        <v/>
      </c>
      <c r="BK1071" s="169" t="str">
        <f>IF(BK75="","",IF(BK75=Settings!$C$16,1,IF(AND(BK75=Settings!$C$17,NOT(BJ75=Settings!$C$16)),1,IF(AND(BK75=Settings!$C$18,BJ75=Settings!$C$19),1,0))))</f>
        <v/>
      </c>
      <c r="BM1071" s="169" t="str">
        <f>IF(BM75="","",IF(BM75=Settings!$C$16,1,IF(AND(BM75=Settings!$C$17,NOT(BL75=Settings!$C$16)),1,IF(AND(BM75=Settings!$C$18,BL75=Settings!$C$19),1,0))))</f>
        <v/>
      </c>
      <c r="BP1071" s="169" t="str">
        <f>IF(BP75="","",IF(BP75=Settings!$C$16,1,IF(AND(BP75=Settings!$C$17,NOT(BO75=Settings!$C$16)),1,IF(AND(BP75=Settings!$C$18,BO75=Settings!$C$19),1,0))))</f>
        <v/>
      </c>
      <c r="BQ1071" s="170"/>
      <c r="BR1071" s="169" t="str">
        <f>IF(BR75="","",IF(BR75=Settings!$C$16,1,IF(AND(BR75=Settings!$C$17,NOT(BQ75=Settings!$C$16)),1,IF(AND(BR75=Settings!$C$18,BQ75=Settings!$C$19),1,0))))</f>
        <v/>
      </c>
      <c r="BS1071" s="170"/>
      <c r="BT1071" s="169" t="str">
        <f>IF(BT75="","",IF(BT75=Settings!$C$16,1,IF(AND(BT75=Settings!$C$17,NOT(BS75=Settings!$C$16)),1,IF(AND(BT75=Settings!$C$18,BS75=Settings!$C$19),1,0))))</f>
        <v/>
      </c>
      <c r="BU1071" s="170"/>
      <c r="BV1071" s="169" t="str">
        <f>IF(BV75="","",IF(BV75=Settings!$C$16,1,IF(AND(BV75=Settings!$C$17,NOT(BU75=Settings!$C$16)),1,IF(AND(BV75=Settings!$C$18,BU75=Settings!$C$19),1,0))))</f>
        <v/>
      </c>
      <c r="BX1071" s="169" t="str">
        <f>IF(BX75="","",IF(BX75=Settings!$C$16,1,IF(AND(BX75=Settings!$C$17,NOT(BW75=Settings!$C$16)),1,IF(AND(BX75=Settings!$C$18,BW75=Settings!$C$19),1,0))))</f>
        <v/>
      </c>
      <c r="BZ1071" s="169" t="str">
        <f>IF(BZ75="","",IF(BZ75=Settings!$C$16,1,IF(AND(BZ75=Settings!$C$17,NOT(BY75=Settings!$C$16)),1,IF(AND(BZ75=Settings!$C$18,BY75=Settings!$C$19),1,0))))</f>
        <v/>
      </c>
      <c r="CB1071" s="175" t="str">
        <f t="shared" si="9"/>
        <v/>
      </c>
      <c r="CC1071" s="175" t="str">
        <f t="shared" si="10"/>
        <v/>
      </c>
      <c r="CD1071" s="175" t="str">
        <f t="shared" si="11"/>
        <v/>
      </c>
      <c r="CE1071" s="175" t="str">
        <f t="shared" si="12"/>
        <v/>
      </c>
      <c r="CF1071" s="175" t="str">
        <f t="shared" si="13"/>
        <v/>
      </c>
      <c r="CG1071" s="175" t="str">
        <f t="shared" si="14"/>
        <v/>
      </c>
      <c r="CH1071" s="175" t="str">
        <f t="shared" si="15"/>
        <v/>
      </c>
    </row>
    <row r="1072" spans="1:86" x14ac:dyDescent="0.25">
      <c r="A1072" s="39" t="str">
        <f t="shared" si="8"/>
        <v xml:space="preserve"> </v>
      </c>
      <c r="C1072" s="169" t="str">
        <f>IF(C76="","",IF(C76=Settings!$C$16,1,IF(AND(C76=Settings!$C$17,NOT(B76=Settings!$C$16)),1,IF(AND(C76=Settings!$C$18,B76=Settings!$C$19),1,0))))</f>
        <v/>
      </c>
      <c r="E1072" s="169" t="str">
        <f>IF(E76="","",IF(E76=Settings!$C$16,1,IF(AND(E76=Settings!$C$17,NOT(D76=Settings!$C$16)),1,IF(AND(E76=Settings!$C$18,D76=Settings!$C$19),1,0))))</f>
        <v/>
      </c>
      <c r="G1072" s="169" t="str">
        <f>IF(G76="","",IF(G76=Settings!$C$16,1,IF(AND(G76=Settings!$C$17,NOT(F76=Settings!$C$16)),1,IF(AND(G76=Settings!$C$18,F76=Settings!$C$19),1,0))))</f>
        <v/>
      </c>
      <c r="I1072" s="169" t="str">
        <f>IF(I76="","",IF(I76=Settings!$C$16,1,IF(AND(I76=Settings!$C$17,NOT(H76=Settings!$C$16)),1,IF(AND(I76=Settings!$C$18,H76=Settings!$C$19),1,0))))</f>
        <v/>
      </c>
      <c r="K1072" s="169" t="str">
        <f>IF(K76="","",IF(K76=Settings!$C$16,1,IF(AND(K76=Settings!$C$17,NOT(J76=Settings!$C$16)),1,IF(AND(K76=Settings!$C$18,J76=Settings!$C$19),1,0))))</f>
        <v/>
      </c>
      <c r="M1072" s="169" t="str">
        <f>IF(M76="","",IF(M76=Settings!$C$16,1,IF(AND(M76=Settings!$C$17,NOT(L76=Settings!$C$16)),1,IF(AND(M76=Settings!$C$18,L76=Settings!$C$19),1,0))))</f>
        <v/>
      </c>
      <c r="P1072" s="169" t="str">
        <f>IF(P76="","",IF(P76=Settings!$C$16,1,IF(AND(P76=Settings!$C$17,NOT(O76=Settings!$C$16)),1,IF(AND(P76=Settings!$C$18,O76=Settings!$C$19),1,0))))</f>
        <v/>
      </c>
      <c r="Q1072" s="170"/>
      <c r="R1072" s="169" t="str">
        <f>IF(R76="","",IF(R76=Settings!$C$16,1,IF(AND(R76=Settings!$C$17,NOT(Q76=Settings!$C$16)),1,IF(AND(R76=Settings!$C$18,Q76=Settings!$C$19),1,0))))</f>
        <v/>
      </c>
      <c r="S1072" s="170"/>
      <c r="T1072" s="169" t="str">
        <f>IF(T76="","",IF(T76=Settings!$C$16,1,IF(AND(T76=Settings!$C$17,NOT(S76=Settings!$C$16)),1,IF(AND(T76=Settings!$C$18,S76=Settings!$C$19),1,0))))</f>
        <v/>
      </c>
      <c r="U1072" s="170"/>
      <c r="V1072" s="169" t="str">
        <f>IF(V76="","",IF(V76=Settings!$C$16,1,IF(AND(V76=Settings!$C$17,NOT(U76=Settings!$C$16)),1,IF(AND(V76=Settings!$C$18,U76=Settings!$C$19),1,0))))</f>
        <v/>
      </c>
      <c r="X1072" s="169" t="str">
        <f>IF(X76="","",IF(X76=Settings!$C$16,1,IF(AND(X76=Settings!$C$17,NOT(W76=Settings!$C$16)),1,IF(AND(X76=Settings!$C$18,W76=Settings!$C$19),1,0))))</f>
        <v/>
      </c>
      <c r="Z1072" s="169" t="str">
        <f>IF(Z76="","",IF(Z76=Settings!$C$16,1,IF(AND(Z76=Settings!$C$17,NOT(Y76=Settings!$C$16)),1,IF(AND(Z76=Settings!$C$18,Y76=Settings!$C$19),1,0))))</f>
        <v/>
      </c>
      <c r="AC1072" s="169" t="str">
        <f>IF(AC76="","",IF(AC76=Settings!$C$16,1,IF(AND(AC76=Settings!$C$17,NOT(AB76=Settings!$C$16)),1,IF(AND(AC76=Settings!$C$18,AB76=Settings!$C$19),1,0))))</f>
        <v/>
      </c>
      <c r="AD1072" s="170"/>
      <c r="AE1072" s="169" t="str">
        <f>IF(AE76="","",IF(AE76=Settings!$C$16,1,IF(AND(AE76=Settings!$C$17,NOT(AD76=Settings!$C$16)),1,IF(AND(AE76=Settings!$C$18,AD76=Settings!$C$19),1,0))))</f>
        <v/>
      </c>
      <c r="AF1072" s="170"/>
      <c r="AG1072" s="169" t="str">
        <f>IF(AG76="","",IF(AG76=Settings!$C$16,1,IF(AND(AG76=Settings!$C$17,NOT(AF76=Settings!$C$16)),1,IF(AND(AG76=Settings!$C$18,AF76=Settings!$C$19),1,0))))</f>
        <v/>
      </c>
      <c r="AH1072" s="170"/>
      <c r="AI1072" s="169" t="str">
        <f>IF(AI76="","",IF(AI76=Settings!$C$16,1,IF(AND(AI76=Settings!$C$17,NOT(AH76=Settings!$C$16)),1,IF(AND(AI76=Settings!$C$18,AH76=Settings!$C$19),1,0))))</f>
        <v/>
      </c>
      <c r="AK1072" s="169" t="str">
        <f>IF(AK76="","",IF(AK76=Settings!$C$16,1,IF(AND(AK76=Settings!$C$17,NOT(AJ76=Settings!$C$16)),1,IF(AND(AK76=Settings!$C$18,AJ76=Settings!$C$19),1,0))))</f>
        <v/>
      </c>
      <c r="AM1072" s="169" t="str">
        <f>IF(AM76="","",IF(AM76=Settings!$C$16,1,IF(AND(AM76=Settings!$C$17,NOT(AL76=Settings!$C$16)),1,IF(AND(AM76=Settings!$C$18,AL76=Settings!$C$19),1,0))))</f>
        <v/>
      </c>
      <c r="AP1072" s="169" t="str">
        <f>IF(AP76="","",IF(AP76=Settings!$C$16,1,IF(AND(AP76=Settings!$C$17,NOT(AO76=Settings!$C$16)),1,IF(AND(AP76=Settings!$C$18,AO76=Settings!$C$19),1,0))))</f>
        <v/>
      </c>
      <c r="AQ1072" s="170"/>
      <c r="AR1072" s="169" t="str">
        <f>IF(AR76="","",IF(AR76=Settings!$C$16,1,IF(AND(AR76=Settings!$C$17,NOT(AQ76=Settings!$C$16)),1,IF(AND(AR76=Settings!$C$18,AQ76=Settings!$C$19),1,0))))</f>
        <v/>
      </c>
      <c r="AS1072" s="170"/>
      <c r="AT1072" s="169" t="str">
        <f>IF(AT76="","",IF(AT76=Settings!$C$16,1,IF(AND(AT76=Settings!$C$17,NOT(AS76=Settings!$C$16)),1,IF(AND(AT76=Settings!$C$18,AS76=Settings!$C$19),1,0))))</f>
        <v/>
      </c>
      <c r="AU1072" s="170"/>
      <c r="AV1072" s="169" t="str">
        <f>IF(AV76="","",IF(AV76=Settings!$C$16,1,IF(AND(AV76=Settings!$C$17,NOT(AU76=Settings!$C$16)),1,IF(AND(AV76=Settings!$C$18,AU76=Settings!$C$19),1,0))))</f>
        <v/>
      </c>
      <c r="AX1072" s="169" t="str">
        <f>IF(AX76="","",IF(AX76=Settings!$C$16,1,IF(AND(AX76=Settings!$C$17,NOT(AW76=Settings!$C$16)),1,IF(AND(AX76=Settings!$C$18,AW76=Settings!$C$19),1,0))))</f>
        <v/>
      </c>
      <c r="AZ1072" s="169" t="str">
        <f>IF(AZ76="","",IF(AZ76=Settings!$C$16,1,IF(AND(AZ76=Settings!$C$17,NOT(AY76=Settings!$C$16)),1,IF(AND(AZ76=Settings!$C$18,AY76=Settings!$C$19),1,0))))</f>
        <v/>
      </c>
      <c r="BC1072" s="169" t="str">
        <f>IF(BC76="","",IF(BC76=Settings!$C$16,1,IF(AND(BC76=Settings!$C$17,NOT(BB76=Settings!$C$16)),1,IF(AND(BC76=Settings!$C$18,BB76=Settings!$C$19),1,0))))</f>
        <v/>
      </c>
      <c r="BD1072" s="170"/>
      <c r="BE1072" s="169" t="str">
        <f>IF(BE76="","",IF(BE76=Settings!$C$16,1,IF(AND(BE76=Settings!$C$17,NOT(BD76=Settings!$C$16)),1,IF(AND(BE76=Settings!$C$18,BD76=Settings!$C$19),1,0))))</f>
        <v/>
      </c>
      <c r="BF1072" s="170"/>
      <c r="BG1072" s="169" t="str">
        <f>IF(BG76="","",IF(BG76=Settings!$C$16,1,IF(AND(BG76=Settings!$C$17,NOT(BF76=Settings!$C$16)),1,IF(AND(BG76=Settings!$C$18,BF76=Settings!$C$19),1,0))))</f>
        <v/>
      </c>
      <c r="BH1072" s="170"/>
      <c r="BI1072" s="169" t="str">
        <f>IF(BI76="","",IF(BI76=Settings!$C$16,1,IF(AND(BI76=Settings!$C$17,NOT(BH76=Settings!$C$16)),1,IF(AND(BI76=Settings!$C$18,BH76=Settings!$C$19),1,0))))</f>
        <v/>
      </c>
      <c r="BK1072" s="169" t="str">
        <f>IF(BK76="","",IF(BK76=Settings!$C$16,1,IF(AND(BK76=Settings!$C$17,NOT(BJ76=Settings!$C$16)),1,IF(AND(BK76=Settings!$C$18,BJ76=Settings!$C$19),1,0))))</f>
        <v/>
      </c>
      <c r="BM1072" s="169" t="str">
        <f>IF(BM76="","",IF(BM76=Settings!$C$16,1,IF(AND(BM76=Settings!$C$17,NOT(BL76=Settings!$C$16)),1,IF(AND(BM76=Settings!$C$18,BL76=Settings!$C$19),1,0))))</f>
        <v/>
      </c>
      <c r="BP1072" s="169" t="str">
        <f>IF(BP76="","",IF(BP76=Settings!$C$16,1,IF(AND(BP76=Settings!$C$17,NOT(BO76=Settings!$C$16)),1,IF(AND(BP76=Settings!$C$18,BO76=Settings!$C$19),1,0))))</f>
        <v/>
      </c>
      <c r="BQ1072" s="170"/>
      <c r="BR1072" s="169" t="str">
        <f>IF(BR76="","",IF(BR76=Settings!$C$16,1,IF(AND(BR76=Settings!$C$17,NOT(BQ76=Settings!$C$16)),1,IF(AND(BR76=Settings!$C$18,BQ76=Settings!$C$19),1,0))))</f>
        <v/>
      </c>
      <c r="BS1072" s="170"/>
      <c r="BT1072" s="169" t="str">
        <f>IF(BT76="","",IF(BT76=Settings!$C$16,1,IF(AND(BT76=Settings!$C$17,NOT(BS76=Settings!$C$16)),1,IF(AND(BT76=Settings!$C$18,BS76=Settings!$C$19),1,0))))</f>
        <v/>
      </c>
      <c r="BU1072" s="170"/>
      <c r="BV1072" s="169" t="str">
        <f>IF(BV76="","",IF(BV76=Settings!$C$16,1,IF(AND(BV76=Settings!$C$17,NOT(BU76=Settings!$C$16)),1,IF(AND(BV76=Settings!$C$18,BU76=Settings!$C$19),1,0))))</f>
        <v/>
      </c>
      <c r="BX1072" s="169" t="str">
        <f>IF(BX76="","",IF(BX76=Settings!$C$16,1,IF(AND(BX76=Settings!$C$17,NOT(BW76=Settings!$C$16)),1,IF(AND(BX76=Settings!$C$18,BW76=Settings!$C$19),1,0))))</f>
        <v/>
      </c>
      <c r="BZ1072" s="169" t="str">
        <f>IF(BZ76="","",IF(BZ76=Settings!$C$16,1,IF(AND(BZ76=Settings!$C$17,NOT(BY76=Settings!$C$16)),1,IF(AND(BZ76=Settings!$C$18,BY76=Settings!$C$19),1,0))))</f>
        <v/>
      </c>
      <c r="CB1072" s="175" t="str">
        <f t="shared" si="9"/>
        <v/>
      </c>
      <c r="CC1072" s="175" t="str">
        <f t="shared" si="10"/>
        <v/>
      </c>
      <c r="CD1072" s="175" t="str">
        <f t="shared" si="11"/>
        <v/>
      </c>
      <c r="CE1072" s="175" t="str">
        <f t="shared" si="12"/>
        <v/>
      </c>
      <c r="CF1072" s="175" t="str">
        <f t="shared" si="13"/>
        <v/>
      </c>
      <c r="CG1072" s="175" t="str">
        <f t="shared" si="14"/>
        <v/>
      </c>
      <c r="CH1072" s="175" t="str">
        <f t="shared" si="15"/>
        <v/>
      </c>
    </row>
    <row r="1073" spans="1:86" x14ac:dyDescent="0.25">
      <c r="A1073" s="39" t="str">
        <f t="shared" si="8"/>
        <v xml:space="preserve"> </v>
      </c>
      <c r="C1073" s="169" t="str">
        <f>IF(C77="","",IF(C77=Settings!$C$16,1,IF(AND(C77=Settings!$C$17,NOT(B77=Settings!$C$16)),1,IF(AND(C77=Settings!$C$18,B77=Settings!$C$19),1,0))))</f>
        <v/>
      </c>
      <c r="E1073" s="169" t="str">
        <f>IF(E77="","",IF(E77=Settings!$C$16,1,IF(AND(E77=Settings!$C$17,NOT(D77=Settings!$C$16)),1,IF(AND(E77=Settings!$C$18,D77=Settings!$C$19),1,0))))</f>
        <v/>
      </c>
      <c r="G1073" s="169" t="str">
        <f>IF(G77="","",IF(G77=Settings!$C$16,1,IF(AND(G77=Settings!$C$17,NOT(F77=Settings!$C$16)),1,IF(AND(G77=Settings!$C$18,F77=Settings!$C$19),1,0))))</f>
        <v/>
      </c>
      <c r="I1073" s="169" t="str">
        <f>IF(I77="","",IF(I77=Settings!$C$16,1,IF(AND(I77=Settings!$C$17,NOT(H77=Settings!$C$16)),1,IF(AND(I77=Settings!$C$18,H77=Settings!$C$19),1,0))))</f>
        <v/>
      </c>
      <c r="K1073" s="169" t="str">
        <f>IF(K77="","",IF(K77=Settings!$C$16,1,IF(AND(K77=Settings!$C$17,NOT(J77=Settings!$C$16)),1,IF(AND(K77=Settings!$C$18,J77=Settings!$C$19),1,0))))</f>
        <v/>
      </c>
      <c r="M1073" s="169" t="str">
        <f>IF(M77="","",IF(M77=Settings!$C$16,1,IF(AND(M77=Settings!$C$17,NOT(L77=Settings!$C$16)),1,IF(AND(M77=Settings!$C$18,L77=Settings!$C$19),1,0))))</f>
        <v/>
      </c>
      <c r="P1073" s="169" t="str">
        <f>IF(P77="","",IF(P77=Settings!$C$16,1,IF(AND(P77=Settings!$C$17,NOT(O77=Settings!$C$16)),1,IF(AND(P77=Settings!$C$18,O77=Settings!$C$19),1,0))))</f>
        <v/>
      </c>
      <c r="Q1073" s="170"/>
      <c r="R1073" s="169" t="str">
        <f>IF(R77="","",IF(R77=Settings!$C$16,1,IF(AND(R77=Settings!$C$17,NOT(Q77=Settings!$C$16)),1,IF(AND(R77=Settings!$C$18,Q77=Settings!$C$19),1,0))))</f>
        <v/>
      </c>
      <c r="S1073" s="170"/>
      <c r="T1073" s="169" t="str">
        <f>IF(T77="","",IF(T77=Settings!$C$16,1,IF(AND(T77=Settings!$C$17,NOT(S77=Settings!$C$16)),1,IF(AND(T77=Settings!$C$18,S77=Settings!$C$19),1,0))))</f>
        <v/>
      </c>
      <c r="U1073" s="170"/>
      <c r="V1073" s="169" t="str">
        <f>IF(V77="","",IF(V77=Settings!$C$16,1,IF(AND(V77=Settings!$C$17,NOT(U77=Settings!$C$16)),1,IF(AND(V77=Settings!$C$18,U77=Settings!$C$19),1,0))))</f>
        <v/>
      </c>
      <c r="X1073" s="169" t="str">
        <f>IF(X77="","",IF(X77=Settings!$C$16,1,IF(AND(X77=Settings!$C$17,NOT(W77=Settings!$C$16)),1,IF(AND(X77=Settings!$C$18,W77=Settings!$C$19),1,0))))</f>
        <v/>
      </c>
      <c r="Z1073" s="169" t="str">
        <f>IF(Z77="","",IF(Z77=Settings!$C$16,1,IF(AND(Z77=Settings!$C$17,NOT(Y77=Settings!$C$16)),1,IF(AND(Z77=Settings!$C$18,Y77=Settings!$C$19),1,0))))</f>
        <v/>
      </c>
      <c r="AC1073" s="169" t="str">
        <f>IF(AC77="","",IF(AC77=Settings!$C$16,1,IF(AND(AC77=Settings!$C$17,NOT(AB77=Settings!$C$16)),1,IF(AND(AC77=Settings!$C$18,AB77=Settings!$C$19),1,0))))</f>
        <v/>
      </c>
      <c r="AD1073" s="170"/>
      <c r="AE1073" s="169" t="str">
        <f>IF(AE77="","",IF(AE77=Settings!$C$16,1,IF(AND(AE77=Settings!$C$17,NOT(AD77=Settings!$C$16)),1,IF(AND(AE77=Settings!$C$18,AD77=Settings!$C$19),1,0))))</f>
        <v/>
      </c>
      <c r="AF1073" s="170"/>
      <c r="AG1073" s="169" t="str">
        <f>IF(AG77="","",IF(AG77=Settings!$C$16,1,IF(AND(AG77=Settings!$C$17,NOT(AF77=Settings!$C$16)),1,IF(AND(AG77=Settings!$C$18,AF77=Settings!$C$19),1,0))))</f>
        <v/>
      </c>
      <c r="AH1073" s="170"/>
      <c r="AI1073" s="169" t="str">
        <f>IF(AI77="","",IF(AI77=Settings!$C$16,1,IF(AND(AI77=Settings!$C$17,NOT(AH77=Settings!$C$16)),1,IF(AND(AI77=Settings!$C$18,AH77=Settings!$C$19),1,0))))</f>
        <v/>
      </c>
      <c r="AK1073" s="169" t="str">
        <f>IF(AK77="","",IF(AK77=Settings!$C$16,1,IF(AND(AK77=Settings!$C$17,NOT(AJ77=Settings!$C$16)),1,IF(AND(AK77=Settings!$C$18,AJ77=Settings!$C$19),1,0))))</f>
        <v/>
      </c>
      <c r="AM1073" s="169" t="str">
        <f>IF(AM77="","",IF(AM77=Settings!$C$16,1,IF(AND(AM77=Settings!$C$17,NOT(AL77=Settings!$C$16)),1,IF(AND(AM77=Settings!$C$18,AL77=Settings!$C$19),1,0))))</f>
        <v/>
      </c>
      <c r="AP1073" s="169" t="str">
        <f>IF(AP77="","",IF(AP77=Settings!$C$16,1,IF(AND(AP77=Settings!$C$17,NOT(AO77=Settings!$C$16)),1,IF(AND(AP77=Settings!$C$18,AO77=Settings!$C$19),1,0))))</f>
        <v/>
      </c>
      <c r="AQ1073" s="170"/>
      <c r="AR1073" s="169" t="str">
        <f>IF(AR77="","",IF(AR77=Settings!$C$16,1,IF(AND(AR77=Settings!$C$17,NOT(AQ77=Settings!$C$16)),1,IF(AND(AR77=Settings!$C$18,AQ77=Settings!$C$19),1,0))))</f>
        <v/>
      </c>
      <c r="AS1073" s="170"/>
      <c r="AT1073" s="169" t="str">
        <f>IF(AT77="","",IF(AT77=Settings!$C$16,1,IF(AND(AT77=Settings!$C$17,NOT(AS77=Settings!$C$16)),1,IF(AND(AT77=Settings!$C$18,AS77=Settings!$C$19),1,0))))</f>
        <v/>
      </c>
      <c r="AU1073" s="170"/>
      <c r="AV1073" s="169" t="str">
        <f>IF(AV77="","",IF(AV77=Settings!$C$16,1,IF(AND(AV77=Settings!$C$17,NOT(AU77=Settings!$C$16)),1,IF(AND(AV77=Settings!$C$18,AU77=Settings!$C$19),1,0))))</f>
        <v/>
      </c>
      <c r="AX1073" s="169" t="str">
        <f>IF(AX77="","",IF(AX77=Settings!$C$16,1,IF(AND(AX77=Settings!$C$17,NOT(AW77=Settings!$C$16)),1,IF(AND(AX77=Settings!$C$18,AW77=Settings!$C$19),1,0))))</f>
        <v/>
      </c>
      <c r="AZ1073" s="169" t="str">
        <f>IF(AZ77="","",IF(AZ77=Settings!$C$16,1,IF(AND(AZ77=Settings!$C$17,NOT(AY77=Settings!$C$16)),1,IF(AND(AZ77=Settings!$C$18,AY77=Settings!$C$19),1,0))))</f>
        <v/>
      </c>
      <c r="BC1073" s="169" t="str">
        <f>IF(BC77="","",IF(BC77=Settings!$C$16,1,IF(AND(BC77=Settings!$C$17,NOT(BB77=Settings!$C$16)),1,IF(AND(BC77=Settings!$C$18,BB77=Settings!$C$19),1,0))))</f>
        <v/>
      </c>
      <c r="BD1073" s="170"/>
      <c r="BE1073" s="169" t="str">
        <f>IF(BE77="","",IF(BE77=Settings!$C$16,1,IF(AND(BE77=Settings!$C$17,NOT(BD77=Settings!$C$16)),1,IF(AND(BE77=Settings!$C$18,BD77=Settings!$C$19),1,0))))</f>
        <v/>
      </c>
      <c r="BF1073" s="170"/>
      <c r="BG1073" s="169" t="str">
        <f>IF(BG77="","",IF(BG77=Settings!$C$16,1,IF(AND(BG77=Settings!$C$17,NOT(BF77=Settings!$C$16)),1,IF(AND(BG77=Settings!$C$18,BF77=Settings!$C$19),1,0))))</f>
        <v/>
      </c>
      <c r="BH1073" s="170"/>
      <c r="BI1073" s="169" t="str">
        <f>IF(BI77="","",IF(BI77=Settings!$C$16,1,IF(AND(BI77=Settings!$C$17,NOT(BH77=Settings!$C$16)),1,IF(AND(BI77=Settings!$C$18,BH77=Settings!$C$19),1,0))))</f>
        <v/>
      </c>
      <c r="BK1073" s="169" t="str">
        <f>IF(BK77="","",IF(BK77=Settings!$C$16,1,IF(AND(BK77=Settings!$C$17,NOT(BJ77=Settings!$C$16)),1,IF(AND(BK77=Settings!$C$18,BJ77=Settings!$C$19),1,0))))</f>
        <v/>
      </c>
      <c r="BM1073" s="169" t="str">
        <f>IF(BM77="","",IF(BM77=Settings!$C$16,1,IF(AND(BM77=Settings!$C$17,NOT(BL77=Settings!$C$16)),1,IF(AND(BM77=Settings!$C$18,BL77=Settings!$C$19),1,0))))</f>
        <v/>
      </c>
      <c r="BP1073" s="169" t="str">
        <f>IF(BP77="","",IF(BP77=Settings!$C$16,1,IF(AND(BP77=Settings!$C$17,NOT(BO77=Settings!$C$16)),1,IF(AND(BP77=Settings!$C$18,BO77=Settings!$C$19),1,0))))</f>
        <v/>
      </c>
      <c r="BQ1073" s="170"/>
      <c r="BR1073" s="169" t="str">
        <f>IF(BR77="","",IF(BR77=Settings!$C$16,1,IF(AND(BR77=Settings!$C$17,NOT(BQ77=Settings!$C$16)),1,IF(AND(BR77=Settings!$C$18,BQ77=Settings!$C$19),1,0))))</f>
        <v/>
      </c>
      <c r="BS1073" s="170"/>
      <c r="BT1073" s="169" t="str">
        <f>IF(BT77="","",IF(BT77=Settings!$C$16,1,IF(AND(BT77=Settings!$C$17,NOT(BS77=Settings!$C$16)),1,IF(AND(BT77=Settings!$C$18,BS77=Settings!$C$19),1,0))))</f>
        <v/>
      </c>
      <c r="BU1073" s="170"/>
      <c r="BV1073" s="169" t="str">
        <f>IF(BV77="","",IF(BV77=Settings!$C$16,1,IF(AND(BV77=Settings!$C$17,NOT(BU77=Settings!$C$16)),1,IF(AND(BV77=Settings!$C$18,BU77=Settings!$C$19),1,0))))</f>
        <v/>
      </c>
      <c r="BX1073" s="169" t="str">
        <f>IF(BX77="","",IF(BX77=Settings!$C$16,1,IF(AND(BX77=Settings!$C$17,NOT(BW77=Settings!$C$16)),1,IF(AND(BX77=Settings!$C$18,BW77=Settings!$C$19),1,0))))</f>
        <v/>
      </c>
      <c r="BZ1073" s="169" t="str">
        <f>IF(BZ77="","",IF(BZ77=Settings!$C$16,1,IF(AND(BZ77=Settings!$C$17,NOT(BY77=Settings!$C$16)),1,IF(AND(BZ77=Settings!$C$18,BY77=Settings!$C$19),1,0))))</f>
        <v/>
      </c>
      <c r="CB1073" s="175" t="str">
        <f t="shared" si="9"/>
        <v/>
      </c>
      <c r="CC1073" s="175" t="str">
        <f t="shared" si="10"/>
        <v/>
      </c>
      <c r="CD1073" s="175" t="str">
        <f t="shared" si="11"/>
        <v/>
      </c>
      <c r="CE1073" s="175" t="str">
        <f t="shared" si="12"/>
        <v/>
      </c>
      <c r="CF1073" s="175" t="str">
        <f t="shared" si="13"/>
        <v/>
      </c>
      <c r="CG1073" s="175" t="str">
        <f t="shared" si="14"/>
        <v/>
      </c>
      <c r="CH1073" s="175" t="str">
        <f t="shared" si="15"/>
        <v/>
      </c>
    </row>
    <row r="1074" spans="1:86" x14ac:dyDescent="0.25">
      <c r="A1074" s="39" t="str">
        <f t="shared" si="8"/>
        <v xml:space="preserve"> </v>
      </c>
      <c r="C1074" s="169" t="str">
        <f>IF(C78="","",IF(C78=Settings!$C$16,1,IF(AND(C78=Settings!$C$17,NOT(B78=Settings!$C$16)),1,IF(AND(C78=Settings!$C$18,B78=Settings!$C$19),1,0))))</f>
        <v/>
      </c>
      <c r="E1074" s="169" t="str">
        <f>IF(E78="","",IF(E78=Settings!$C$16,1,IF(AND(E78=Settings!$C$17,NOT(D78=Settings!$C$16)),1,IF(AND(E78=Settings!$C$18,D78=Settings!$C$19),1,0))))</f>
        <v/>
      </c>
      <c r="G1074" s="169" t="str">
        <f>IF(G78="","",IF(G78=Settings!$C$16,1,IF(AND(G78=Settings!$C$17,NOT(F78=Settings!$C$16)),1,IF(AND(G78=Settings!$C$18,F78=Settings!$C$19),1,0))))</f>
        <v/>
      </c>
      <c r="I1074" s="169" t="str">
        <f>IF(I78="","",IF(I78=Settings!$C$16,1,IF(AND(I78=Settings!$C$17,NOT(H78=Settings!$C$16)),1,IF(AND(I78=Settings!$C$18,H78=Settings!$C$19),1,0))))</f>
        <v/>
      </c>
      <c r="K1074" s="169" t="str">
        <f>IF(K78="","",IF(K78=Settings!$C$16,1,IF(AND(K78=Settings!$C$17,NOT(J78=Settings!$C$16)),1,IF(AND(K78=Settings!$C$18,J78=Settings!$C$19),1,0))))</f>
        <v/>
      </c>
      <c r="M1074" s="169" t="str">
        <f>IF(M78="","",IF(M78=Settings!$C$16,1,IF(AND(M78=Settings!$C$17,NOT(L78=Settings!$C$16)),1,IF(AND(M78=Settings!$C$18,L78=Settings!$C$19),1,0))))</f>
        <v/>
      </c>
      <c r="P1074" s="169" t="str">
        <f>IF(P78="","",IF(P78=Settings!$C$16,1,IF(AND(P78=Settings!$C$17,NOT(O78=Settings!$C$16)),1,IF(AND(P78=Settings!$C$18,O78=Settings!$C$19),1,0))))</f>
        <v/>
      </c>
      <c r="Q1074" s="170"/>
      <c r="R1074" s="169" t="str">
        <f>IF(R78="","",IF(R78=Settings!$C$16,1,IF(AND(R78=Settings!$C$17,NOT(Q78=Settings!$C$16)),1,IF(AND(R78=Settings!$C$18,Q78=Settings!$C$19),1,0))))</f>
        <v/>
      </c>
      <c r="S1074" s="170"/>
      <c r="T1074" s="169" t="str">
        <f>IF(T78="","",IF(T78=Settings!$C$16,1,IF(AND(T78=Settings!$C$17,NOT(S78=Settings!$C$16)),1,IF(AND(T78=Settings!$C$18,S78=Settings!$C$19),1,0))))</f>
        <v/>
      </c>
      <c r="U1074" s="170"/>
      <c r="V1074" s="169" t="str">
        <f>IF(V78="","",IF(V78=Settings!$C$16,1,IF(AND(V78=Settings!$C$17,NOT(U78=Settings!$C$16)),1,IF(AND(V78=Settings!$C$18,U78=Settings!$C$19),1,0))))</f>
        <v/>
      </c>
      <c r="X1074" s="169" t="str">
        <f>IF(X78="","",IF(X78=Settings!$C$16,1,IF(AND(X78=Settings!$C$17,NOT(W78=Settings!$C$16)),1,IF(AND(X78=Settings!$C$18,W78=Settings!$C$19),1,0))))</f>
        <v/>
      </c>
      <c r="Z1074" s="169" t="str">
        <f>IF(Z78="","",IF(Z78=Settings!$C$16,1,IF(AND(Z78=Settings!$C$17,NOT(Y78=Settings!$C$16)),1,IF(AND(Z78=Settings!$C$18,Y78=Settings!$C$19),1,0))))</f>
        <v/>
      </c>
      <c r="AC1074" s="169" t="str">
        <f>IF(AC78="","",IF(AC78=Settings!$C$16,1,IF(AND(AC78=Settings!$C$17,NOT(AB78=Settings!$C$16)),1,IF(AND(AC78=Settings!$C$18,AB78=Settings!$C$19),1,0))))</f>
        <v/>
      </c>
      <c r="AD1074" s="170"/>
      <c r="AE1074" s="169" t="str">
        <f>IF(AE78="","",IF(AE78=Settings!$C$16,1,IF(AND(AE78=Settings!$C$17,NOT(AD78=Settings!$C$16)),1,IF(AND(AE78=Settings!$C$18,AD78=Settings!$C$19),1,0))))</f>
        <v/>
      </c>
      <c r="AF1074" s="170"/>
      <c r="AG1074" s="169" t="str">
        <f>IF(AG78="","",IF(AG78=Settings!$C$16,1,IF(AND(AG78=Settings!$C$17,NOT(AF78=Settings!$C$16)),1,IF(AND(AG78=Settings!$C$18,AF78=Settings!$C$19),1,0))))</f>
        <v/>
      </c>
      <c r="AH1074" s="170"/>
      <c r="AI1074" s="169" t="str">
        <f>IF(AI78="","",IF(AI78=Settings!$C$16,1,IF(AND(AI78=Settings!$C$17,NOT(AH78=Settings!$C$16)),1,IF(AND(AI78=Settings!$C$18,AH78=Settings!$C$19),1,0))))</f>
        <v/>
      </c>
      <c r="AK1074" s="169" t="str">
        <f>IF(AK78="","",IF(AK78=Settings!$C$16,1,IF(AND(AK78=Settings!$C$17,NOT(AJ78=Settings!$C$16)),1,IF(AND(AK78=Settings!$C$18,AJ78=Settings!$C$19),1,0))))</f>
        <v/>
      </c>
      <c r="AM1074" s="169" t="str">
        <f>IF(AM78="","",IF(AM78=Settings!$C$16,1,IF(AND(AM78=Settings!$C$17,NOT(AL78=Settings!$C$16)),1,IF(AND(AM78=Settings!$C$18,AL78=Settings!$C$19),1,0))))</f>
        <v/>
      </c>
      <c r="AP1074" s="169" t="str">
        <f>IF(AP78="","",IF(AP78=Settings!$C$16,1,IF(AND(AP78=Settings!$C$17,NOT(AO78=Settings!$C$16)),1,IF(AND(AP78=Settings!$C$18,AO78=Settings!$C$19),1,0))))</f>
        <v/>
      </c>
      <c r="AQ1074" s="170"/>
      <c r="AR1074" s="169" t="str">
        <f>IF(AR78="","",IF(AR78=Settings!$C$16,1,IF(AND(AR78=Settings!$C$17,NOT(AQ78=Settings!$C$16)),1,IF(AND(AR78=Settings!$C$18,AQ78=Settings!$C$19),1,0))))</f>
        <v/>
      </c>
      <c r="AS1074" s="170"/>
      <c r="AT1074" s="169" t="str">
        <f>IF(AT78="","",IF(AT78=Settings!$C$16,1,IF(AND(AT78=Settings!$C$17,NOT(AS78=Settings!$C$16)),1,IF(AND(AT78=Settings!$C$18,AS78=Settings!$C$19),1,0))))</f>
        <v/>
      </c>
      <c r="AU1074" s="170"/>
      <c r="AV1074" s="169" t="str">
        <f>IF(AV78="","",IF(AV78=Settings!$C$16,1,IF(AND(AV78=Settings!$C$17,NOT(AU78=Settings!$C$16)),1,IF(AND(AV78=Settings!$C$18,AU78=Settings!$C$19),1,0))))</f>
        <v/>
      </c>
      <c r="AX1074" s="169" t="str">
        <f>IF(AX78="","",IF(AX78=Settings!$C$16,1,IF(AND(AX78=Settings!$C$17,NOT(AW78=Settings!$C$16)),1,IF(AND(AX78=Settings!$C$18,AW78=Settings!$C$19),1,0))))</f>
        <v/>
      </c>
      <c r="AZ1074" s="169" t="str">
        <f>IF(AZ78="","",IF(AZ78=Settings!$C$16,1,IF(AND(AZ78=Settings!$C$17,NOT(AY78=Settings!$C$16)),1,IF(AND(AZ78=Settings!$C$18,AY78=Settings!$C$19),1,0))))</f>
        <v/>
      </c>
      <c r="BC1074" s="169" t="str">
        <f>IF(BC78="","",IF(BC78=Settings!$C$16,1,IF(AND(BC78=Settings!$C$17,NOT(BB78=Settings!$C$16)),1,IF(AND(BC78=Settings!$C$18,BB78=Settings!$C$19),1,0))))</f>
        <v/>
      </c>
      <c r="BD1074" s="170"/>
      <c r="BE1074" s="169" t="str">
        <f>IF(BE78="","",IF(BE78=Settings!$C$16,1,IF(AND(BE78=Settings!$C$17,NOT(BD78=Settings!$C$16)),1,IF(AND(BE78=Settings!$C$18,BD78=Settings!$C$19),1,0))))</f>
        <v/>
      </c>
      <c r="BF1074" s="170"/>
      <c r="BG1074" s="169" t="str">
        <f>IF(BG78="","",IF(BG78=Settings!$C$16,1,IF(AND(BG78=Settings!$C$17,NOT(BF78=Settings!$C$16)),1,IF(AND(BG78=Settings!$C$18,BF78=Settings!$C$19),1,0))))</f>
        <v/>
      </c>
      <c r="BH1074" s="170"/>
      <c r="BI1074" s="169" t="str">
        <f>IF(BI78="","",IF(BI78=Settings!$C$16,1,IF(AND(BI78=Settings!$C$17,NOT(BH78=Settings!$C$16)),1,IF(AND(BI78=Settings!$C$18,BH78=Settings!$C$19),1,0))))</f>
        <v/>
      </c>
      <c r="BK1074" s="169" t="str">
        <f>IF(BK78="","",IF(BK78=Settings!$C$16,1,IF(AND(BK78=Settings!$C$17,NOT(BJ78=Settings!$C$16)),1,IF(AND(BK78=Settings!$C$18,BJ78=Settings!$C$19),1,0))))</f>
        <v/>
      </c>
      <c r="BM1074" s="169" t="str">
        <f>IF(BM78="","",IF(BM78=Settings!$C$16,1,IF(AND(BM78=Settings!$C$17,NOT(BL78=Settings!$C$16)),1,IF(AND(BM78=Settings!$C$18,BL78=Settings!$C$19),1,0))))</f>
        <v/>
      </c>
      <c r="BP1074" s="169" t="str">
        <f>IF(BP78="","",IF(BP78=Settings!$C$16,1,IF(AND(BP78=Settings!$C$17,NOT(BO78=Settings!$C$16)),1,IF(AND(BP78=Settings!$C$18,BO78=Settings!$C$19),1,0))))</f>
        <v/>
      </c>
      <c r="BQ1074" s="170"/>
      <c r="BR1074" s="169" t="str">
        <f>IF(BR78="","",IF(BR78=Settings!$C$16,1,IF(AND(BR78=Settings!$C$17,NOT(BQ78=Settings!$C$16)),1,IF(AND(BR78=Settings!$C$18,BQ78=Settings!$C$19),1,0))))</f>
        <v/>
      </c>
      <c r="BS1074" s="170"/>
      <c r="BT1074" s="169" t="str">
        <f>IF(BT78="","",IF(BT78=Settings!$C$16,1,IF(AND(BT78=Settings!$C$17,NOT(BS78=Settings!$C$16)),1,IF(AND(BT78=Settings!$C$18,BS78=Settings!$C$19),1,0))))</f>
        <v/>
      </c>
      <c r="BU1074" s="170"/>
      <c r="BV1074" s="169" t="str">
        <f>IF(BV78="","",IF(BV78=Settings!$C$16,1,IF(AND(BV78=Settings!$C$17,NOT(BU78=Settings!$C$16)),1,IF(AND(BV78=Settings!$C$18,BU78=Settings!$C$19),1,0))))</f>
        <v/>
      </c>
      <c r="BX1074" s="169" t="str">
        <f>IF(BX78="","",IF(BX78=Settings!$C$16,1,IF(AND(BX78=Settings!$C$17,NOT(BW78=Settings!$C$16)),1,IF(AND(BX78=Settings!$C$18,BW78=Settings!$C$19),1,0))))</f>
        <v/>
      </c>
      <c r="BZ1074" s="169" t="str">
        <f>IF(BZ78="","",IF(BZ78=Settings!$C$16,1,IF(AND(BZ78=Settings!$C$17,NOT(BY78=Settings!$C$16)),1,IF(AND(BZ78=Settings!$C$18,BY78=Settings!$C$19),1,0))))</f>
        <v/>
      </c>
      <c r="CB1074" s="175" t="str">
        <f t="shared" si="9"/>
        <v/>
      </c>
      <c r="CC1074" s="175" t="str">
        <f t="shared" si="10"/>
        <v/>
      </c>
      <c r="CD1074" s="175" t="str">
        <f t="shared" si="11"/>
        <v/>
      </c>
      <c r="CE1074" s="175" t="str">
        <f t="shared" si="12"/>
        <v/>
      </c>
      <c r="CF1074" s="175" t="str">
        <f t="shared" si="13"/>
        <v/>
      </c>
      <c r="CG1074" s="175" t="str">
        <f t="shared" si="14"/>
        <v/>
      </c>
      <c r="CH1074" s="175" t="str">
        <f t="shared" si="15"/>
        <v/>
      </c>
    </row>
    <row r="1075" spans="1:86" x14ac:dyDescent="0.25">
      <c r="A1075" s="39" t="str">
        <f t="shared" si="8"/>
        <v xml:space="preserve"> </v>
      </c>
      <c r="C1075" s="169" t="str">
        <f>IF(C79="","",IF(C79=Settings!$C$16,1,IF(AND(C79=Settings!$C$17,NOT(B79=Settings!$C$16)),1,IF(AND(C79=Settings!$C$18,B79=Settings!$C$19),1,0))))</f>
        <v/>
      </c>
      <c r="E1075" s="169" t="str">
        <f>IF(E79="","",IF(E79=Settings!$C$16,1,IF(AND(E79=Settings!$C$17,NOT(D79=Settings!$C$16)),1,IF(AND(E79=Settings!$C$18,D79=Settings!$C$19),1,0))))</f>
        <v/>
      </c>
      <c r="G1075" s="169" t="str">
        <f>IF(G79="","",IF(G79=Settings!$C$16,1,IF(AND(G79=Settings!$C$17,NOT(F79=Settings!$C$16)),1,IF(AND(G79=Settings!$C$18,F79=Settings!$C$19),1,0))))</f>
        <v/>
      </c>
      <c r="I1075" s="169" t="str">
        <f>IF(I79="","",IF(I79=Settings!$C$16,1,IF(AND(I79=Settings!$C$17,NOT(H79=Settings!$C$16)),1,IF(AND(I79=Settings!$C$18,H79=Settings!$C$19),1,0))))</f>
        <v/>
      </c>
      <c r="K1075" s="169" t="str">
        <f>IF(K79="","",IF(K79=Settings!$C$16,1,IF(AND(K79=Settings!$C$17,NOT(J79=Settings!$C$16)),1,IF(AND(K79=Settings!$C$18,J79=Settings!$C$19),1,0))))</f>
        <v/>
      </c>
      <c r="M1075" s="169" t="str">
        <f>IF(M79="","",IF(M79=Settings!$C$16,1,IF(AND(M79=Settings!$C$17,NOT(L79=Settings!$C$16)),1,IF(AND(M79=Settings!$C$18,L79=Settings!$C$19),1,0))))</f>
        <v/>
      </c>
      <c r="P1075" s="169" t="str">
        <f>IF(P79="","",IF(P79=Settings!$C$16,1,IF(AND(P79=Settings!$C$17,NOT(O79=Settings!$C$16)),1,IF(AND(P79=Settings!$C$18,O79=Settings!$C$19),1,0))))</f>
        <v/>
      </c>
      <c r="Q1075" s="170"/>
      <c r="R1075" s="169" t="str">
        <f>IF(R79="","",IF(R79=Settings!$C$16,1,IF(AND(R79=Settings!$C$17,NOT(Q79=Settings!$C$16)),1,IF(AND(R79=Settings!$C$18,Q79=Settings!$C$19),1,0))))</f>
        <v/>
      </c>
      <c r="S1075" s="170"/>
      <c r="T1075" s="169" t="str">
        <f>IF(T79="","",IF(T79=Settings!$C$16,1,IF(AND(T79=Settings!$C$17,NOT(S79=Settings!$C$16)),1,IF(AND(T79=Settings!$C$18,S79=Settings!$C$19),1,0))))</f>
        <v/>
      </c>
      <c r="U1075" s="170"/>
      <c r="V1075" s="169" t="str">
        <f>IF(V79="","",IF(V79=Settings!$C$16,1,IF(AND(V79=Settings!$C$17,NOT(U79=Settings!$C$16)),1,IF(AND(V79=Settings!$C$18,U79=Settings!$C$19),1,0))))</f>
        <v/>
      </c>
      <c r="X1075" s="169" t="str">
        <f>IF(X79="","",IF(X79=Settings!$C$16,1,IF(AND(X79=Settings!$C$17,NOT(W79=Settings!$C$16)),1,IF(AND(X79=Settings!$C$18,W79=Settings!$C$19),1,0))))</f>
        <v/>
      </c>
      <c r="Z1075" s="169" t="str">
        <f>IF(Z79="","",IF(Z79=Settings!$C$16,1,IF(AND(Z79=Settings!$C$17,NOT(Y79=Settings!$C$16)),1,IF(AND(Z79=Settings!$C$18,Y79=Settings!$C$19),1,0))))</f>
        <v/>
      </c>
      <c r="AC1075" s="169" t="str">
        <f>IF(AC79="","",IF(AC79=Settings!$C$16,1,IF(AND(AC79=Settings!$C$17,NOT(AB79=Settings!$C$16)),1,IF(AND(AC79=Settings!$C$18,AB79=Settings!$C$19),1,0))))</f>
        <v/>
      </c>
      <c r="AD1075" s="170"/>
      <c r="AE1075" s="169" t="str">
        <f>IF(AE79="","",IF(AE79=Settings!$C$16,1,IF(AND(AE79=Settings!$C$17,NOT(AD79=Settings!$C$16)),1,IF(AND(AE79=Settings!$C$18,AD79=Settings!$C$19),1,0))))</f>
        <v/>
      </c>
      <c r="AF1075" s="170"/>
      <c r="AG1075" s="169" t="str">
        <f>IF(AG79="","",IF(AG79=Settings!$C$16,1,IF(AND(AG79=Settings!$C$17,NOT(AF79=Settings!$C$16)),1,IF(AND(AG79=Settings!$C$18,AF79=Settings!$C$19),1,0))))</f>
        <v/>
      </c>
      <c r="AH1075" s="170"/>
      <c r="AI1075" s="169" t="str">
        <f>IF(AI79="","",IF(AI79=Settings!$C$16,1,IF(AND(AI79=Settings!$C$17,NOT(AH79=Settings!$C$16)),1,IF(AND(AI79=Settings!$C$18,AH79=Settings!$C$19),1,0))))</f>
        <v/>
      </c>
      <c r="AK1075" s="169" t="str">
        <f>IF(AK79="","",IF(AK79=Settings!$C$16,1,IF(AND(AK79=Settings!$C$17,NOT(AJ79=Settings!$C$16)),1,IF(AND(AK79=Settings!$C$18,AJ79=Settings!$C$19),1,0))))</f>
        <v/>
      </c>
      <c r="AM1075" s="169" t="str">
        <f>IF(AM79="","",IF(AM79=Settings!$C$16,1,IF(AND(AM79=Settings!$C$17,NOT(AL79=Settings!$C$16)),1,IF(AND(AM79=Settings!$C$18,AL79=Settings!$C$19),1,0))))</f>
        <v/>
      </c>
      <c r="AP1075" s="169" t="str">
        <f>IF(AP79="","",IF(AP79=Settings!$C$16,1,IF(AND(AP79=Settings!$C$17,NOT(AO79=Settings!$C$16)),1,IF(AND(AP79=Settings!$C$18,AO79=Settings!$C$19),1,0))))</f>
        <v/>
      </c>
      <c r="AQ1075" s="170"/>
      <c r="AR1075" s="169" t="str">
        <f>IF(AR79="","",IF(AR79=Settings!$C$16,1,IF(AND(AR79=Settings!$C$17,NOT(AQ79=Settings!$C$16)),1,IF(AND(AR79=Settings!$C$18,AQ79=Settings!$C$19),1,0))))</f>
        <v/>
      </c>
      <c r="AS1075" s="170"/>
      <c r="AT1075" s="169" t="str">
        <f>IF(AT79="","",IF(AT79=Settings!$C$16,1,IF(AND(AT79=Settings!$C$17,NOT(AS79=Settings!$C$16)),1,IF(AND(AT79=Settings!$C$18,AS79=Settings!$C$19),1,0))))</f>
        <v/>
      </c>
      <c r="AU1075" s="170"/>
      <c r="AV1075" s="169" t="str">
        <f>IF(AV79="","",IF(AV79=Settings!$C$16,1,IF(AND(AV79=Settings!$C$17,NOT(AU79=Settings!$C$16)),1,IF(AND(AV79=Settings!$C$18,AU79=Settings!$C$19),1,0))))</f>
        <v/>
      </c>
      <c r="AX1075" s="169" t="str">
        <f>IF(AX79="","",IF(AX79=Settings!$C$16,1,IF(AND(AX79=Settings!$C$17,NOT(AW79=Settings!$C$16)),1,IF(AND(AX79=Settings!$C$18,AW79=Settings!$C$19),1,0))))</f>
        <v/>
      </c>
      <c r="AZ1075" s="169" t="str">
        <f>IF(AZ79="","",IF(AZ79=Settings!$C$16,1,IF(AND(AZ79=Settings!$C$17,NOT(AY79=Settings!$C$16)),1,IF(AND(AZ79=Settings!$C$18,AY79=Settings!$C$19),1,0))))</f>
        <v/>
      </c>
      <c r="BC1075" s="169" t="str">
        <f>IF(BC79="","",IF(BC79=Settings!$C$16,1,IF(AND(BC79=Settings!$C$17,NOT(BB79=Settings!$C$16)),1,IF(AND(BC79=Settings!$C$18,BB79=Settings!$C$19),1,0))))</f>
        <v/>
      </c>
      <c r="BD1075" s="170"/>
      <c r="BE1075" s="169" t="str">
        <f>IF(BE79="","",IF(BE79=Settings!$C$16,1,IF(AND(BE79=Settings!$C$17,NOT(BD79=Settings!$C$16)),1,IF(AND(BE79=Settings!$C$18,BD79=Settings!$C$19),1,0))))</f>
        <v/>
      </c>
      <c r="BF1075" s="170"/>
      <c r="BG1075" s="169" t="str">
        <f>IF(BG79="","",IF(BG79=Settings!$C$16,1,IF(AND(BG79=Settings!$C$17,NOT(BF79=Settings!$C$16)),1,IF(AND(BG79=Settings!$C$18,BF79=Settings!$C$19),1,0))))</f>
        <v/>
      </c>
      <c r="BH1075" s="170"/>
      <c r="BI1075" s="169" t="str">
        <f>IF(BI79="","",IF(BI79=Settings!$C$16,1,IF(AND(BI79=Settings!$C$17,NOT(BH79=Settings!$C$16)),1,IF(AND(BI79=Settings!$C$18,BH79=Settings!$C$19),1,0))))</f>
        <v/>
      </c>
      <c r="BK1075" s="169" t="str">
        <f>IF(BK79="","",IF(BK79=Settings!$C$16,1,IF(AND(BK79=Settings!$C$17,NOT(BJ79=Settings!$C$16)),1,IF(AND(BK79=Settings!$C$18,BJ79=Settings!$C$19),1,0))))</f>
        <v/>
      </c>
      <c r="BM1075" s="169" t="str">
        <f>IF(BM79="","",IF(BM79=Settings!$C$16,1,IF(AND(BM79=Settings!$C$17,NOT(BL79=Settings!$C$16)),1,IF(AND(BM79=Settings!$C$18,BL79=Settings!$C$19),1,0))))</f>
        <v/>
      </c>
      <c r="BP1075" s="169" t="str">
        <f>IF(BP79="","",IF(BP79=Settings!$C$16,1,IF(AND(BP79=Settings!$C$17,NOT(BO79=Settings!$C$16)),1,IF(AND(BP79=Settings!$C$18,BO79=Settings!$C$19),1,0))))</f>
        <v/>
      </c>
      <c r="BQ1075" s="170"/>
      <c r="BR1075" s="169" t="str">
        <f>IF(BR79="","",IF(BR79=Settings!$C$16,1,IF(AND(BR79=Settings!$C$17,NOT(BQ79=Settings!$C$16)),1,IF(AND(BR79=Settings!$C$18,BQ79=Settings!$C$19),1,0))))</f>
        <v/>
      </c>
      <c r="BS1075" s="170"/>
      <c r="BT1075" s="169" t="str">
        <f>IF(BT79="","",IF(BT79=Settings!$C$16,1,IF(AND(BT79=Settings!$C$17,NOT(BS79=Settings!$C$16)),1,IF(AND(BT79=Settings!$C$18,BS79=Settings!$C$19),1,0))))</f>
        <v/>
      </c>
      <c r="BU1075" s="170"/>
      <c r="BV1075" s="169" t="str">
        <f>IF(BV79="","",IF(BV79=Settings!$C$16,1,IF(AND(BV79=Settings!$C$17,NOT(BU79=Settings!$C$16)),1,IF(AND(BV79=Settings!$C$18,BU79=Settings!$C$19),1,0))))</f>
        <v/>
      </c>
      <c r="BX1075" s="169" t="str">
        <f>IF(BX79="","",IF(BX79=Settings!$C$16,1,IF(AND(BX79=Settings!$C$17,NOT(BW79=Settings!$C$16)),1,IF(AND(BX79=Settings!$C$18,BW79=Settings!$C$19),1,0))))</f>
        <v/>
      </c>
      <c r="BZ1075" s="169" t="str">
        <f>IF(BZ79="","",IF(BZ79=Settings!$C$16,1,IF(AND(BZ79=Settings!$C$17,NOT(BY79=Settings!$C$16)),1,IF(AND(BZ79=Settings!$C$18,BY79=Settings!$C$19),1,0))))</f>
        <v/>
      </c>
      <c r="CB1075" s="175" t="str">
        <f t="shared" si="9"/>
        <v/>
      </c>
      <c r="CC1075" s="175" t="str">
        <f t="shared" si="10"/>
        <v/>
      </c>
      <c r="CD1075" s="175" t="str">
        <f t="shared" si="11"/>
        <v/>
      </c>
      <c r="CE1075" s="175" t="str">
        <f t="shared" si="12"/>
        <v/>
      </c>
      <c r="CF1075" s="175" t="str">
        <f t="shared" si="13"/>
        <v/>
      </c>
      <c r="CG1075" s="175" t="str">
        <f t="shared" si="14"/>
        <v/>
      </c>
      <c r="CH1075" s="175" t="str">
        <f t="shared" si="15"/>
        <v/>
      </c>
    </row>
    <row r="1076" spans="1:86" x14ac:dyDescent="0.25">
      <c r="A1076" s="39" t="str">
        <f t="shared" si="8"/>
        <v xml:space="preserve"> </v>
      </c>
      <c r="C1076" s="169" t="str">
        <f>IF(C80="","",IF(C80=Settings!$C$16,1,IF(AND(C80=Settings!$C$17,NOT(B80=Settings!$C$16)),1,IF(AND(C80=Settings!$C$18,B80=Settings!$C$19),1,0))))</f>
        <v/>
      </c>
      <c r="E1076" s="169" t="str">
        <f>IF(E80="","",IF(E80=Settings!$C$16,1,IF(AND(E80=Settings!$C$17,NOT(D80=Settings!$C$16)),1,IF(AND(E80=Settings!$C$18,D80=Settings!$C$19),1,0))))</f>
        <v/>
      </c>
      <c r="G1076" s="169" t="str">
        <f>IF(G80="","",IF(G80=Settings!$C$16,1,IF(AND(G80=Settings!$C$17,NOT(F80=Settings!$C$16)),1,IF(AND(G80=Settings!$C$18,F80=Settings!$C$19),1,0))))</f>
        <v/>
      </c>
      <c r="I1076" s="169" t="str">
        <f>IF(I80="","",IF(I80=Settings!$C$16,1,IF(AND(I80=Settings!$C$17,NOT(H80=Settings!$C$16)),1,IF(AND(I80=Settings!$C$18,H80=Settings!$C$19),1,0))))</f>
        <v/>
      </c>
      <c r="K1076" s="169" t="str">
        <f>IF(K80="","",IF(K80=Settings!$C$16,1,IF(AND(K80=Settings!$C$17,NOT(J80=Settings!$C$16)),1,IF(AND(K80=Settings!$C$18,J80=Settings!$C$19),1,0))))</f>
        <v/>
      </c>
      <c r="M1076" s="169" t="str">
        <f>IF(M80="","",IF(M80=Settings!$C$16,1,IF(AND(M80=Settings!$C$17,NOT(L80=Settings!$C$16)),1,IF(AND(M80=Settings!$C$18,L80=Settings!$C$19),1,0))))</f>
        <v/>
      </c>
      <c r="P1076" s="169" t="str">
        <f>IF(P80="","",IF(P80=Settings!$C$16,1,IF(AND(P80=Settings!$C$17,NOT(O80=Settings!$C$16)),1,IF(AND(P80=Settings!$C$18,O80=Settings!$C$19),1,0))))</f>
        <v/>
      </c>
      <c r="Q1076" s="170"/>
      <c r="R1076" s="169" t="str">
        <f>IF(R80="","",IF(R80=Settings!$C$16,1,IF(AND(R80=Settings!$C$17,NOT(Q80=Settings!$C$16)),1,IF(AND(R80=Settings!$C$18,Q80=Settings!$C$19),1,0))))</f>
        <v/>
      </c>
      <c r="S1076" s="170"/>
      <c r="T1076" s="169" t="str">
        <f>IF(T80="","",IF(T80=Settings!$C$16,1,IF(AND(T80=Settings!$C$17,NOT(S80=Settings!$C$16)),1,IF(AND(T80=Settings!$C$18,S80=Settings!$C$19),1,0))))</f>
        <v/>
      </c>
      <c r="U1076" s="170"/>
      <c r="V1076" s="169" t="str">
        <f>IF(V80="","",IF(V80=Settings!$C$16,1,IF(AND(V80=Settings!$C$17,NOT(U80=Settings!$C$16)),1,IF(AND(V80=Settings!$C$18,U80=Settings!$C$19),1,0))))</f>
        <v/>
      </c>
      <c r="X1076" s="169" t="str">
        <f>IF(X80="","",IF(X80=Settings!$C$16,1,IF(AND(X80=Settings!$C$17,NOT(W80=Settings!$C$16)),1,IF(AND(X80=Settings!$C$18,W80=Settings!$C$19),1,0))))</f>
        <v/>
      </c>
      <c r="Z1076" s="169" t="str">
        <f>IF(Z80="","",IF(Z80=Settings!$C$16,1,IF(AND(Z80=Settings!$C$17,NOT(Y80=Settings!$C$16)),1,IF(AND(Z80=Settings!$C$18,Y80=Settings!$C$19),1,0))))</f>
        <v/>
      </c>
      <c r="AC1076" s="169" t="str">
        <f>IF(AC80="","",IF(AC80=Settings!$C$16,1,IF(AND(AC80=Settings!$C$17,NOT(AB80=Settings!$C$16)),1,IF(AND(AC80=Settings!$C$18,AB80=Settings!$C$19),1,0))))</f>
        <v/>
      </c>
      <c r="AD1076" s="170"/>
      <c r="AE1076" s="169" t="str">
        <f>IF(AE80="","",IF(AE80=Settings!$C$16,1,IF(AND(AE80=Settings!$C$17,NOT(AD80=Settings!$C$16)),1,IF(AND(AE80=Settings!$C$18,AD80=Settings!$C$19),1,0))))</f>
        <v/>
      </c>
      <c r="AF1076" s="170"/>
      <c r="AG1076" s="169" t="str">
        <f>IF(AG80="","",IF(AG80=Settings!$C$16,1,IF(AND(AG80=Settings!$C$17,NOT(AF80=Settings!$C$16)),1,IF(AND(AG80=Settings!$C$18,AF80=Settings!$C$19),1,0))))</f>
        <v/>
      </c>
      <c r="AH1076" s="170"/>
      <c r="AI1076" s="169" t="str">
        <f>IF(AI80="","",IF(AI80=Settings!$C$16,1,IF(AND(AI80=Settings!$C$17,NOT(AH80=Settings!$C$16)),1,IF(AND(AI80=Settings!$C$18,AH80=Settings!$C$19),1,0))))</f>
        <v/>
      </c>
      <c r="AK1076" s="169" t="str">
        <f>IF(AK80="","",IF(AK80=Settings!$C$16,1,IF(AND(AK80=Settings!$C$17,NOT(AJ80=Settings!$C$16)),1,IF(AND(AK80=Settings!$C$18,AJ80=Settings!$C$19),1,0))))</f>
        <v/>
      </c>
      <c r="AM1076" s="169" t="str">
        <f>IF(AM80="","",IF(AM80=Settings!$C$16,1,IF(AND(AM80=Settings!$C$17,NOT(AL80=Settings!$C$16)),1,IF(AND(AM80=Settings!$C$18,AL80=Settings!$C$19),1,0))))</f>
        <v/>
      </c>
      <c r="AP1076" s="169" t="str">
        <f>IF(AP80="","",IF(AP80=Settings!$C$16,1,IF(AND(AP80=Settings!$C$17,NOT(AO80=Settings!$C$16)),1,IF(AND(AP80=Settings!$C$18,AO80=Settings!$C$19),1,0))))</f>
        <v/>
      </c>
      <c r="AQ1076" s="170"/>
      <c r="AR1076" s="169" t="str">
        <f>IF(AR80="","",IF(AR80=Settings!$C$16,1,IF(AND(AR80=Settings!$C$17,NOT(AQ80=Settings!$C$16)),1,IF(AND(AR80=Settings!$C$18,AQ80=Settings!$C$19),1,0))))</f>
        <v/>
      </c>
      <c r="AS1076" s="170"/>
      <c r="AT1076" s="169" t="str">
        <f>IF(AT80="","",IF(AT80=Settings!$C$16,1,IF(AND(AT80=Settings!$C$17,NOT(AS80=Settings!$C$16)),1,IF(AND(AT80=Settings!$C$18,AS80=Settings!$C$19),1,0))))</f>
        <v/>
      </c>
      <c r="AU1076" s="170"/>
      <c r="AV1076" s="169" t="str">
        <f>IF(AV80="","",IF(AV80=Settings!$C$16,1,IF(AND(AV80=Settings!$C$17,NOT(AU80=Settings!$C$16)),1,IF(AND(AV80=Settings!$C$18,AU80=Settings!$C$19),1,0))))</f>
        <v/>
      </c>
      <c r="AX1076" s="169" t="str">
        <f>IF(AX80="","",IF(AX80=Settings!$C$16,1,IF(AND(AX80=Settings!$C$17,NOT(AW80=Settings!$C$16)),1,IF(AND(AX80=Settings!$C$18,AW80=Settings!$C$19),1,0))))</f>
        <v/>
      </c>
      <c r="AZ1076" s="169" t="str">
        <f>IF(AZ80="","",IF(AZ80=Settings!$C$16,1,IF(AND(AZ80=Settings!$C$17,NOT(AY80=Settings!$C$16)),1,IF(AND(AZ80=Settings!$C$18,AY80=Settings!$C$19),1,0))))</f>
        <v/>
      </c>
      <c r="BC1076" s="169" t="str">
        <f>IF(BC80="","",IF(BC80=Settings!$C$16,1,IF(AND(BC80=Settings!$C$17,NOT(BB80=Settings!$C$16)),1,IF(AND(BC80=Settings!$C$18,BB80=Settings!$C$19),1,0))))</f>
        <v/>
      </c>
      <c r="BD1076" s="170"/>
      <c r="BE1076" s="169" t="str">
        <f>IF(BE80="","",IF(BE80=Settings!$C$16,1,IF(AND(BE80=Settings!$C$17,NOT(BD80=Settings!$C$16)),1,IF(AND(BE80=Settings!$C$18,BD80=Settings!$C$19),1,0))))</f>
        <v/>
      </c>
      <c r="BF1076" s="170"/>
      <c r="BG1076" s="169" t="str">
        <f>IF(BG80="","",IF(BG80=Settings!$C$16,1,IF(AND(BG80=Settings!$C$17,NOT(BF80=Settings!$C$16)),1,IF(AND(BG80=Settings!$C$18,BF80=Settings!$C$19),1,0))))</f>
        <v/>
      </c>
      <c r="BH1076" s="170"/>
      <c r="BI1076" s="169" t="str">
        <f>IF(BI80="","",IF(BI80=Settings!$C$16,1,IF(AND(BI80=Settings!$C$17,NOT(BH80=Settings!$C$16)),1,IF(AND(BI80=Settings!$C$18,BH80=Settings!$C$19),1,0))))</f>
        <v/>
      </c>
      <c r="BK1076" s="169" t="str">
        <f>IF(BK80="","",IF(BK80=Settings!$C$16,1,IF(AND(BK80=Settings!$C$17,NOT(BJ80=Settings!$C$16)),1,IF(AND(BK80=Settings!$C$18,BJ80=Settings!$C$19),1,0))))</f>
        <v/>
      </c>
      <c r="BM1076" s="169" t="str">
        <f>IF(BM80="","",IF(BM80=Settings!$C$16,1,IF(AND(BM80=Settings!$C$17,NOT(BL80=Settings!$C$16)),1,IF(AND(BM80=Settings!$C$18,BL80=Settings!$C$19),1,0))))</f>
        <v/>
      </c>
      <c r="BP1076" s="169" t="str">
        <f>IF(BP80="","",IF(BP80=Settings!$C$16,1,IF(AND(BP80=Settings!$C$17,NOT(BO80=Settings!$C$16)),1,IF(AND(BP80=Settings!$C$18,BO80=Settings!$C$19),1,0))))</f>
        <v/>
      </c>
      <c r="BQ1076" s="170"/>
      <c r="BR1076" s="169" t="str">
        <f>IF(BR80="","",IF(BR80=Settings!$C$16,1,IF(AND(BR80=Settings!$C$17,NOT(BQ80=Settings!$C$16)),1,IF(AND(BR80=Settings!$C$18,BQ80=Settings!$C$19),1,0))))</f>
        <v/>
      </c>
      <c r="BS1076" s="170"/>
      <c r="BT1076" s="169" t="str">
        <f>IF(BT80="","",IF(BT80=Settings!$C$16,1,IF(AND(BT80=Settings!$C$17,NOT(BS80=Settings!$C$16)),1,IF(AND(BT80=Settings!$C$18,BS80=Settings!$C$19),1,0))))</f>
        <v/>
      </c>
      <c r="BU1076" s="170"/>
      <c r="BV1076" s="169" t="str">
        <f>IF(BV80="","",IF(BV80=Settings!$C$16,1,IF(AND(BV80=Settings!$C$17,NOT(BU80=Settings!$C$16)),1,IF(AND(BV80=Settings!$C$18,BU80=Settings!$C$19),1,0))))</f>
        <v/>
      </c>
      <c r="BX1076" s="169" t="str">
        <f>IF(BX80="","",IF(BX80=Settings!$C$16,1,IF(AND(BX80=Settings!$C$17,NOT(BW80=Settings!$C$16)),1,IF(AND(BX80=Settings!$C$18,BW80=Settings!$C$19),1,0))))</f>
        <v/>
      </c>
      <c r="BZ1076" s="169" t="str">
        <f>IF(BZ80="","",IF(BZ80=Settings!$C$16,1,IF(AND(BZ80=Settings!$C$17,NOT(BY80=Settings!$C$16)),1,IF(AND(BZ80=Settings!$C$18,BY80=Settings!$C$19),1,0))))</f>
        <v/>
      </c>
      <c r="CB1076" s="175" t="str">
        <f t="shared" si="9"/>
        <v/>
      </c>
      <c r="CC1076" s="175" t="str">
        <f t="shared" si="10"/>
        <v/>
      </c>
      <c r="CD1076" s="175" t="str">
        <f t="shared" si="11"/>
        <v/>
      </c>
      <c r="CE1076" s="175" t="str">
        <f t="shared" si="12"/>
        <v/>
      </c>
      <c r="CF1076" s="175" t="str">
        <f t="shared" si="13"/>
        <v/>
      </c>
      <c r="CG1076" s="175" t="str">
        <f t="shared" si="14"/>
        <v/>
      </c>
      <c r="CH1076" s="175" t="str">
        <f t="shared" si="15"/>
        <v/>
      </c>
    </row>
    <row r="1077" spans="1:86" x14ac:dyDescent="0.25">
      <c r="A1077" s="39" t="str">
        <f t="shared" si="8"/>
        <v xml:space="preserve"> </v>
      </c>
      <c r="C1077" s="169" t="str">
        <f>IF(C81="","",IF(C81=Settings!$C$16,1,IF(AND(C81=Settings!$C$17,NOT(B81=Settings!$C$16)),1,IF(AND(C81=Settings!$C$18,B81=Settings!$C$19),1,0))))</f>
        <v/>
      </c>
      <c r="E1077" s="169" t="str">
        <f>IF(E81="","",IF(E81=Settings!$C$16,1,IF(AND(E81=Settings!$C$17,NOT(D81=Settings!$C$16)),1,IF(AND(E81=Settings!$C$18,D81=Settings!$C$19),1,0))))</f>
        <v/>
      </c>
      <c r="G1077" s="169" t="str">
        <f>IF(G81="","",IF(G81=Settings!$C$16,1,IF(AND(G81=Settings!$C$17,NOT(F81=Settings!$C$16)),1,IF(AND(G81=Settings!$C$18,F81=Settings!$C$19),1,0))))</f>
        <v/>
      </c>
      <c r="I1077" s="169" t="str">
        <f>IF(I81="","",IF(I81=Settings!$C$16,1,IF(AND(I81=Settings!$C$17,NOT(H81=Settings!$C$16)),1,IF(AND(I81=Settings!$C$18,H81=Settings!$C$19),1,0))))</f>
        <v/>
      </c>
      <c r="K1077" s="169" t="str">
        <f>IF(K81="","",IF(K81=Settings!$C$16,1,IF(AND(K81=Settings!$C$17,NOT(J81=Settings!$C$16)),1,IF(AND(K81=Settings!$C$18,J81=Settings!$C$19),1,0))))</f>
        <v/>
      </c>
      <c r="M1077" s="169" t="str">
        <f>IF(M81="","",IF(M81=Settings!$C$16,1,IF(AND(M81=Settings!$C$17,NOT(L81=Settings!$C$16)),1,IF(AND(M81=Settings!$C$18,L81=Settings!$C$19),1,0))))</f>
        <v/>
      </c>
      <c r="P1077" s="169" t="str">
        <f>IF(P81="","",IF(P81=Settings!$C$16,1,IF(AND(P81=Settings!$C$17,NOT(O81=Settings!$C$16)),1,IF(AND(P81=Settings!$C$18,O81=Settings!$C$19),1,0))))</f>
        <v/>
      </c>
      <c r="Q1077" s="170"/>
      <c r="R1077" s="169" t="str">
        <f>IF(R81="","",IF(R81=Settings!$C$16,1,IF(AND(R81=Settings!$C$17,NOT(Q81=Settings!$C$16)),1,IF(AND(R81=Settings!$C$18,Q81=Settings!$C$19),1,0))))</f>
        <v/>
      </c>
      <c r="S1077" s="170"/>
      <c r="T1077" s="169" t="str">
        <f>IF(T81="","",IF(T81=Settings!$C$16,1,IF(AND(T81=Settings!$C$17,NOT(S81=Settings!$C$16)),1,IF(AND(T81=Settings!$C$18,S81=Settings!$C$19),1,0))))</f>
        <v/>
      </c>
      <c r="U1077" s="170"/>
      <c r="V1077" s="169" t="str">
        <f>IF(V81="","",IF(V81=Settings!$C$16,1,IF(AND(V81=Settings!$C$17,NOT(U81=Settings!$C$16)),1,IF(AND(V81=Settings!$C$18,U81=Settings!$C$19),1,0))))</f>
        <v/>
      </c>
      <c r="X1077" s="169" t="str">
        <f>IF(X81="","",IF(X81=Settings!$C$16,1,IF(AND(X81=Settings!$C$17,NOT(W81=Settings!$C$16)),1,IF(AND(X81=Settings!$C$18,W81=Settings!$C$19),1,0))))</f>
        <v/>
      </c>
      <c r="Z1077" s="169" t="str">
        <f>IF(Z81="","",IF(Z81=Settings!$C$16,1,IF(AND(Z81=Settings!$C$17,NOT(Y81=Settings!$C$16)),1,IF(AND(Z81=Settings!$C$18,Y81=Settings!$C$19),1,0))))</f>
        <v/>
      </c>
      <c r="AC1077" s="169" t="str">
        <f>IF(AC81="","",IF(AC81=Settings!$C$16,1,IF(AND(AC81=Settings!$C$17,NOT(AB81=Settings!$C$16)),1,IF(AND(AC81=Settings!$C$18,AB81=Settings!$C$19),1,0))))</f>
        <v/>
      </c>
      <c r="AD1077" s="170"/>
      <c r="AE1077" s="169" t="str">
        <f>IF(AE81="","",IF(AE81=Settings!$C$16,1,IF(AND(AE81=Settings!$C$17,NOT(AD81=Settings!$C$16)),1,IF(AND(AE81=Settings!$C$18,AD81=Settings!$C$19),1,0))))</f>
        <v/>
      </c>
      <c r="AF1077" s="170"/>
      <c r="AG1077" s="169" t="str">
        <f>IF(AG81="","",IF(AG81=Settings!$C$16,1,IF(AND(AG81=Settings!$C$17,NOT(AF81=Settings!$C$16)),1,IF(AND(AG81=Settings!$C$18,AF81=Settings!$C$19),1,0))))</f>
        <v/>
      </c>
      <c r="AH1077" s="170"/>
      <c r="AI1077" s="169" t="str">
        <f>IF(AI81="","",IF(AI81=Settings!$C$16,1,IF(AND(AI81=Settings!$C$17,NOT(AH81=Settings!$C$16)),1,IF(AND(AI81=Settings!$C$18,AH81=Settings!$C$19),1,0))))</f>
        <v/>
      </c>
      <c r="AK1077" s="169" t="str">
        <f>IF(AK81="","",IF(AK81=Settings!$C$16,1,IF(AND(AK81=Settings!$C$17,NOT(AJ81=Settings!$C$16)),1,IF(AND(AK81=Settings!$C$18,AJ81=Settings!$C$19),1,0))))</f>
        <v/>
      </c>
      <c r="AM1077" s="169" t="str">
        <f>IF(AM81="","",IF(AM81=Settings!$C$16,1,IF(AND(AM81=Settings!$C$17,NOT(AL81=Settings!$C$16)),1,IF(AND(AM81=Settings!$C$18,AL81=Settings!$C$19),1,0))))</f>
        <v/>
      </c>
      <c r="AP1077" s="169" t="str">
        <f>IF(AP81="","",IF(AP81=Settings!$C$16,1,IF(AND(AP81=Settings!$C$17,NOT(AO81=Settings!$C$16)),1,IF(AND(AP81=Settings!$C$18,AO81=Settings!$C$19),1,0))))</f>
        <v/>
      </c>
      <c r="AQ1077" s="170"/>
      <c r="AR1077" s="169" t="str">
        <f>IF(AR81="","",IF(AR81=Settings!$C$16,1,IF(AND(AR81=Settings!$C$17,NOT(AQ81=Settings!$C$16)),1,IF(AND(AR81=Settings!$C$18,AQ81=Settings!$C$19),1,0))))</f>
        <v/>
      </c>
      <c r="AS1077" s="170"/>
      <c r="AT1077" s="169" t="str">
        <f>IF(AT81="","",IF(AT81=Settings!$C$16,1,IF(AND(AT81=Settings!$C$17,NOT(AS81=Settings!$C$16)),1,IF(AND(AT81=Settings!$C$18,AS81=Settings!$C$19),1,0))))</f>
        <v/>
      </c>
      <c r="AU1077" s="170"/>
      <c r="AV1077" s="169" t="str">
        <f>IF(AV81="","",IF(AV81=Settings!$C$16,1,IF(AND(AV81=Settings!$C$17,NOT(AU81=Settings!$C$16)),1,IF(AND(AV81=Settings!$C$18,AU81=Settings!$C$19),1,0))))</f>
        <v/>
      </c>
      <c r="AX1077" s="169" t="str">
        <f>IF(AX81="","",IF(AX81=Settings!$C$16,1,IF(AND(AX81=Settings!$C$17,NOT(AW81=Settings!$C$16)),1,IF(AND(AX81=Settings!$C$18,AW81=Settings!$C$19),1,0))))</f>
        <v/>
      </c>
      <c r="AZ1077" s="169" t="str">
        <f>IF(AZ81="","",IF(AZ81=Settings!$C$16,1,IF(AND(AZ81=Settings!$C$17,NOT(AY81=Settings!$C$16)),1,IF(AND(AZ81=Settings!$C$18,AY81=Settings!$C$19),1,0))))</f>
        <v/>
      </c>
      <c r="BC1077" s="169" t="str">
        <f>IF(BC81="","",IF(BC81=Settings!$C$16,1,IF(AND(BC81=Settings!$C$17,NOT(BB81=Settings!$C$16)),1,IF(AND(BC81=Settings!$C$18,BB81=Settings!$C$19),1,0))))</f>
        <v/>
      </c>
      <c r="BD1077" s="170"/>
      <c r="BE1077" s="169" t="str">
        <f>IF(BE81="","",IF(BE81=Settings!$C$16,1,IF(AND(BE81=Settings!$C$17,NOT(BD81=Settings!$C$16)),1,IF(AND(BE81=Settings!$C$18,BD81=Settings!$C$19),1,0))))</f>
        <v/>
      </c>
      <c r="BF1077" s="170"/>
      <c r="BG1077" s="169" t="str">
        <f>IF(BG81="","",IF(BG81=Settings!$C$16,1,IF(AND(BG81=Settings!$C$17,NOT(BF81=Settings!$C$16)),1,IF(AND(BG81=Settings!$C$18,BF81=Settings!$C$19),1,0))))</f>
        <v/>
      </c>
      <c r="BH1077" s="170"/>
      <c r="BI1077" s="169" t="str">
        <f>IF(BI81="","",IF(BI81=Settings!$C$16,1,IF(AND(BI81=Settings!$C$17,NOT(BH81=Settings!$C$16)),1,IF(AND(BI81=Settings!$C$18,BH81=Settings!$C$19),1,0))))</f>
        <v/>
      </c>
      <c r="BK1077" s="169" t="str">
        <f>IF(BK81="","",IF(BK81=Settings!$C$16,1,IF(AND(BK81=Settings!$C$17,NOT(BJ81=Settings!$C$16)),1,IF(AND(BK81=Settings!$C$18,BJ81=Settings!$C$19),1,0))))</f>
        <v/>
      </c>
      <c r="BM1077" s="169" t="str">
        <f>IF(BM81="","",IF(BM81=Settings!$C$16,1,IF(AND(BM81=Settings!$C$17,NOT(BL81=Settings!$C$16)),1,IF(AND(BM81=Settings!$C$18,BL81=Settings!$C$19),1,0))))</f>
        <v/>
      </c>
      <c r="BP1077" s="169" t="str">
        <f>IF(BP81="","",IF(BP81=Settings!$C$16,1,IF(AND(BP81=Settings!$C$17,NOT(BO81=Settings!$C$16)),1,IF(AND(BP81=Settings!$C$18,BO81=Settings!$C$19),1,0))))</f>
        <v/>
      </c>
      <c r="BQ1077" s="170"/>
      <c r="BR1077" s="169" t="str">
        <f>IF(BR81="","",IF(BR81=Settings!$C$16,1,IF(AND(BR81=Settings!$C$17,NOT(BQ81=Settings!$C$16)),1,IF(AND(BR81=Settings!$C$18,BQ81=Settings!$C$19),1,0))))</f>
        <v/>
      </c>
      <c r="BS1077" s="170"/>
      <c r="BT1077" s="169" t="str">
        <f>IF(BT81="","",IF(BT81=Settings!$C$16,1,IF(AND(BT81=Settings!$C$17,NOT(BS81=Settings!$C$16)),1,IF(AND(BT81=Settings!$C$18,BS81=Settings!$C$19),1,0))))</f>
        <v/>
      </c>
      <c r="BU1077" s="170"/>
      <c r="BV1077" s="169" t="str">
        <f>IF(BV81="","",IF(BV81=Settings!$C$16,1,IF(AND(BV81=Settings!$C$17,NOT(BU81=Settings!$C$16)),1,IF(AND(BV81=Settings!$C$18,BU81=Settings!$C$19),1,0))))</f>
        <v/>
      </c>
      <c r="BX1077" s="169" t="str">
        <f>IF(BX81="","",IF(BX81=Settings!$C$16,1,IF(AND(BX81=Settings!$C$17,NOT(BW81=Settings!$C$16)),1,IF(AND(BX81=Settings!$C$18,BW81=Settings!$C$19),1,0))))</f>
        <v/>
      </c>
      <c r="BZ1077" s="169" t="str">
        <f>IF(BZ81="","",IF(BZ81=Settings!$C$16,1,IF(AND(BZ81=Settings!$C$17,NOT(BY81=Settings!$C$16)),1,IF(AND(BZ81=Settings!$C$18,BY81=Settings!$C$19),1,0))))</f>
        <v/>
      </c>
      <c r="CB1077" s="175" t="str">
        <f t="shared" si="9"/>
        <v/>
      </c>
      <c r="CC1077" s="175" t="str">
        <f t="shared" si="10"/>
        <v/>
      </c>
      <c r="CD1077" s="175" t="str">
        <f t="shared" si="11"/>
        <v/>
      </c>
      <c r="CE1077" s="175" t="str">
        <f t="shared" si="12"/>
        <v/>
      </c>
      <c r="CF1077" s="175" t="str">
        <f t="shared" si="13"/>
        <v/>
      </c>
      <c r="CG1077" s="175" t="str">
        <f t="shared" si="14"/>
        <v/>
      </c>
      <c r="CH1077" s="175" t="str">
        <f t="shared" si="15"/>
        <v/>
      </c>
    </row>
    <row r="1078" spans="1:86" x14ac:dyDescent="0.25">
      <c r="A1078" s="39" t="str">
        <f t="shared" si="8"/>
        <v xml:space="preserve"> </v>
      </c>
      <c r="C1078" s="169" t="str">
        <f>IF(C82="","",IF(C82=Settings!$C$16,1,IF(AND(C82=Settings!$C$17,NOT(B82=Settings!$C$16)),1,IF(AND(C82=Settings!$C$18,B82=Settings!$C$19),1,0))))</f>
        <v/>
      </c>
      <c r="E1078" s="169" t="str">
        <f>IF(E82="","",IF(E82=Settings!$C$16,1,IF(AND(E82=Settings!$C$17,NOT(D82=Settings!$C$16)),1,IF(AND(E82=Settings!$C$18,D82=Settings!$C$19),1,0))))</f>
        <v/>
      </c>
      <c r="G1078" s="169" t="str">
        <f>IF(G82="","",IF(G82=Settings!$C$16,1,IF(AND(G82=Settings!$C$17,NOT(F82=Settings!$C$16)),1,IF(AND(G82=Settings!$C$18,F82=Settings!$C$19),1,0))))</f>
        <v/>
      </c>
      <c r="I1078" s="169" t="str">
        <f>IF(I82="","",IF(I82=Settings!$C$16,1,IF(AND(I82=Settings!$C$17,NOT(H82=Settings!$C$16)),1,IF(AND(I82=Settings!$C$18,H82=Settings!$C$19),1,0))))</f>
        <v/>
      </c>
      <c r="K1078" s="169" t="str">
        <f>IF(K82="","",IF(K82=Settings!$C$16,1,IF(AND(K82=Settings!$C$17,NOT(J82=Settings!$C$16)),1,IF(AND(K82=Settings!$C$18,J82=Settings!$C$19),1,0))))</f>
        <v/>
      </c>
      <c r="M1078" s="169" t="str">
        <f>IF(M82="","",IF(M82=Settings!$C$16,1,IF(AND(M82=Settings!$C$17,NOT(L82=Settings!$C$16)),1,IF(AND(M82=Settings!$C$18,L82=Settings!$C$19),1,0))))</f>
        <v/>
      </c>
      <c r="P1078" s="169" t="str">
        <f>IF(P82="","",IF(P82=Settings!$C$16,1,IF(AND(P82=Settings!$C$17,NOT(O82=Settings!$C$16)),1,IF(AND(P82=Settings!$C$18,O82=Settings!$C$19),1,0))))</f>
        <v/>
      </c>
      <c r="Q1078" s="170"/>
      <c r="R1078" s="169" t="str">
        <f>IF(R82="","",IF(R82=Settings!$C$16,1,IF(AND(R82=Settings!$C$17,NOT(Q82=Settings!$C$16)),1,IF(AND(R82=Settings!$C$18,Q82=Settings!$C$19),1,0))))</f>
        <v/>
      </c>
      <c r="S1078" s="170"/>
      <c r="T1078" s="169" t="str">
        <f>IF(T82="","",IF(T82=Settings!$C$16,1,IF(AND(T82=Settings!$C$17,NOT(S82=Settings!$C$16)),1,IF(AND(T82=Settings!$C$18,S82=Settings!$C$19),1,0))))</f>
        <v/>
      </c>
      <c r="U1078" s="170"/>
      <c r="V1078" s="169" t="str">
        <f>IF(V82="","",IF(V82=Settings!$C$16,1,IF(AND(V82=Settings!$C$17,NOT(U82=Settings!$C$16)),1,IF(AND(V82=Settings!$C$18,U82=Settings!$C$19),1,0))))</f>
        <v/>
      </c>
      <c r="X1078" s="169" t="str">
        <f>IF(X82="","",IF(X82=Settings!$C$16,1,IF(AND(X82=Settings!$C$17,NOT(W82=Settings!$C$16)),1,IF(AND(X82=Settings!$C$18,W82=Settings!$C$19),1,0))))</f>
        <v/>
      </c>
      <c r="Z1078" s="169" t="str">
        <f>IF(Z82="","",IF(Z82=Settings!$C$16,1,IF(AND(Z82=Settings!$C$17,NOT(Y82=Settings!$C$16)),1,IF(AND(Z82=Settings!$C$18,Y82=Settings!$C$19),1,0))))</f>
        <v/>
      </c>
      <c r="AC1078" s="169" t="str">
        <f>IF(AC82="","",IF(AC82=Settings!$C$16,1,IF(AND(AC82=Settings!$C$17,NOT(AB82=Settings!$C$16)),1,IF(AND(AC82=Settings!$C$18,AB82=Settings!$C$19),1,0))))</f>
        <v/>
      </c>
      <c r="AD1078" s="170"/>
      <c r="AE1078" s="169" t="str">
        <f>IF(AE82="","",IF(AE82=Settings!$C$16,1,IF(AND(AE82=Settings!$C$17,NOT(AD82=Settings!$C$16)),1,IF(AND(AE82=Settings!$C$18,AD82=Settings!$C$19),1,0))))</f>
        <v/>
      </c>
      <c r="AF1078" s="170"/>
      <c r="AG1078" s="169" t="str">
        <f>IF(AG82="","",IF(AG82=Settings!$C$16,1,IF(AND(AG82=Settings!$C$17,NOT(AF82=Settings!$C$16)),1,IF(AND(AG82=Settings!$C$18,AF82=Settings!$C$19),1,0))))</f>
        <v/>
      </c>
      <c r="AH1078" s="170"/>
      <c r="AI1078" s="169" t="str">
        <f>IF(AI82="","",IF(AI82=Settings!$C$16,1,IF(AND(AI82=Settings!$C$17,NOT(AH82=Settings!$C$16)),1,IF(AND(AI82=Settings!$C$18,AH82=Settings!$C$19),1,0))))</f>
        <v/>
      </c>
      <c r="AK1078" s="169" t="str">
        <f>IF(AK82="","",IF(AK82=Settings!$C$16,1,IF(AND(AK82=Settings!$C$17,NOT(AJ82=Settings!$C$16)),1,IF(AND(AK82=Settings!$C$18,AJ82=Settings!$C$19),1,0))))</f>
        <v/>
      </c>
      <c r="AM1078" s="169" t="str">
        <f>IF(AM82="","",IF(AM82=Settings!$C$16,1,IF(AND(AM82=Settings!$C$17,NOT(AL82=Settings!$C$16)),1,IF(AND(AM82=Settings!$C$18,AL82=Settings!$C$19),1,0))))</f>
        <v/>
      </c>
      <c r="AP1078" s="169" t="str">
        <f>IF(AP82="","",IF(AP82=Settings!$C$16,1,IF(AND(AP82=Settings!$C$17,NOT(AO82=Settings!$C$16)),1,IF(AND(AP82=Settings!$C$18,AO82=Settings!$C$19),1,0))))</f>
        <v/>
      </c>
      <c r="AQ1078" s="170"/>
      <c r="AR1078" s="169" t="str">
        <f>IF(AR82="","",IF(AR82=Settings!$C$16,1,IF(AND(AR82=Settings!$C$17,NOT(AQ82=Settings!$C$16)),1,IF(AND(AR82=Settings!$C$18,AQ82=Settings!$C$19),1,0))))</f>
        <v/>
      </c>
      <c r="AS1078" s="170"/>
      <c r="AT1078" s="169" t="str">
        <f>IF(AT82="","",IF(AT82=Settings!$C$16,1,IF(AND(AT82=Settings!$C$17,NOT(AS82=Settings!$C$16)),1,IF(AND(AT82=Settings!$C$18,AS82=Settings!$C$19),1,0))))</f>
        <v/>
      </c>
      <c r="AU1078" s="170"/>
      <c r="AV1078" s="169" t="str">
        <f>IF(AV82="","",IF(AV82=Settings!$C$16,1,IF(AND(AV82=Settings!$C$17,NOT(AU82=Settings!$C$16)),1,IF(AND(AV82=Settings!$C$18,AU82=Settings!$C$19),1,0))))</f>
        <v/>
      </c>
      <c r="AX1078" s="169" t="str">
        <f>IF(AX82="","",IF(AX82=Settings!$C$16,1,IF(AND(AX82=Settings!$C$17,NOT(AW82=Settings!$C$16)),1,IF(AND(AX82=Settings!$C$18,AW82=Settings!$C$19),1,0))))</f>
        <v/>
      </c>
      <c r="AZ1078" s="169" t="str">
        <f>IF(AZ82="","",IF(AZ82=Settings!$C$16,1,IF(AND(AZ82=Settings!$C$17,NOT(AY82=Settings!$C$16)),1,IF(AND(AZ82=Settings!$C$18,AY82=Settings!$C$19),1,0))))</f>
        <v/>
      </c>
      <c r="BC1078" s="169" t="str">
        <f>IF(BC82="","",IF(BC82=Settings!$C$16,1,IF(AND(BC82=Settings!$C$17,NOT(BB82=Settings!$C$16)),1,IF(AND(BC82=Settings!$C$18,BB82=Settings!$C$19),1,0))))</f>
        <v/>
      </c>
      <c r="BD1078" s="170"/>
      <c r="BE1078" s="169" t="str">
        <f>IF(BE82="","",IF(BE82=Settings!$C$16,1,IF(AND(BE82=Settings!$C$17,NOT(BD82=Settings!$C$16)),1,IF(AND(BE82=Settings!$C$18,BD82=Settings!$C$19),1,0))))</f>
        <v/>
      </c>
      <c r="BF1078" s="170"/>
      <c r="BG1078" s="169" t="str">
        <f>IF(BG82="","",IF(BG82=Settings!$C$16,1,IF(AND(BG82=Settings!$C$17,NOT(BF82=Settings!$C$16)),1,IF(AND(BG82=Settings!$C$18,BF82=Settings!$C$19),1,0))))</f>
        <v/>
      </c>
      <c r="BH1078" s="170"/>
      <c r="BI1078" s="169" t="str">
        <f>IF(BI82="","",IF(BI82=Settings!$C$16,1,IF(AND(BI82=Settings!$C$17,NOT(BH82=Settings!$C$16)),1,IF(AND(BI82=Settings!$C$18,BH82=Settings!$C$19),1,0))))</f>
        <v/>
      </c>
      <c r="BK1078" s="169" t="str">
        <f>IF(BK82="","",IF(BK82=Settings!$C$16,1,IF(AND(BK82=Settings!$C$17,NOT(BJ82=Settings!$C$16)),1,IF(AND(BK82=Settings!$C$18,BJ82=Settings!$C$19),1,0))))</f>
        <v/>
      </c>
      <c r="BM1078" s="169" t="str">
        <f>IF(BM82="","",IF(BM82=Settings!$C$16,1,IF(AND(BM82=Settings!$C$17,NOT(BL82=Settings!$C$16)),1,IF(AND(BM82=Settings!$C$18,BL82=Settings!$C$19),1,0))))</f>
        <v/>
      </c>
      <c r="BP1078" s="169" t="str">
        <f>IF(BP82="","",IF(BP82=Settings!$C$16,1,IF(AND(BP82=Settings!$C$17,NOT(BO82=Settings!$C$16)),1,IF(AND(BP82=Settings!$C$18,BO82=Settings!$C$19),1,0))))</f>
        <v/>
      </c>
      <c r="BQ1078" s="170"/>
      <c r="BR1078" s="169" t="str">
        <f>IF(BR82="","",IF(BR82=Settings!$C$16,1,IF(AND(BR82=Settings!$C$17,NOT(BQ82=Settings!$C$16)),1,IF(AND(BR82=Settings!$C$18,BQ82=Settings!$C$19),1,0))))</f>
        <v/>
      </c>
      <c r="BS1078" s="170"/>
      <c r="BT1078" s="169" t="str">
        <f>IF(BT82="","",IF(BT82=Settings!$C$16,1,IF(AND(BT82=Settings!$C$17,NOT(BS82=Settings!$C$16)),1,IF(AND(BT82=Settings!$C$18,BS82=Settings!$C$19),1,0))))</f>
        <v/>
      </c>
      <c r="BU1078" s="170"/>
      <c r="BV1078" s="169" t="str">
        <f>IF(BV82="","",IF(BV82=Settings!$C$16,1,IF(AND(BV82=Settings!$C$17,NOT(BU82=Settings!$C$16)),1,IF(AND(BV82=Settings!$C$18,BU82=Settings!$C$19),1,0))))</f>
        <v/>
      </c>
      <c r="BX1078" s="169" t="str">
        <f>IF(BX82="","",IF(BX82=Settings!$C$16,1,IF(AND(BX82=Settings!$C$17,NOT(BW82=Settings!$C$16)),1,IF(AND(BX82=Settings!$C$18,BW82=Settings!$C$19),1,0))))</f>
        <v/>
      </c>
      <c r="BZ1078" s="169" t="str">
        <f>IF(BZ82="","",IF(BZ82=Settings!$C$16,1,IF(AND(BZ82=Settings!$C$17,NOT(BY82=Settings!$C$16)),1,IF(AND(BZ82=Settings!$C$18,BY82=Settings!$C$19),1,0))))</f>
        <v/>
      </c>
      <c r="CB1078" s="175" t="str">
        <f t="shared" si="9"/>
        <v/>
      </c>
      <c r="CC1078" s="175" t="str">
        <f t="shared" si="10"/>
        <v/>
      </c>
      <c r="CD1078" s="175" t="str">
        <f t="shared" si="11"/>
        <v/>
      </c>
      <c r="CE1078" s="175" t="str">
        <f t="shared" si="12"/>
        <v/>
      </c>
      <c r="CF1078" s="175" t="str">
        <f t="shared" si="13"/>
        <v/>
      </c>
      <c r="CG1078" s="175" t="str">
        <f t="shared" si="14"/>
        <v/>
      </c>
      <c r="CH1078" s="175" t="str">
        <f t="shared" si="15"/>
        <v/>
      </c>
    </row>
    <row r="1079" spans="1:86" x14ac:dyDescent="0.25">
      <c r="A1079" s="39" t="str">
        <f t="shared" si="8"/>
        <v xml:space="preserve"> </v>
      </c>
      <c r="C1079" s="169" t="str">
        <f>IF(C83="","",IF(C83=Settings!$C$16,1,IF(AND(C83=Settings!$C$17,NOT(B83=Settings!$C$16)),1,IF(AND(C83=Settings!$C$18,B83=Settings!$C$19),1,0))))</f>
        <v/>
      </c>
      <c r="E1079" s="169" t="str">
        <f>IF(E83="","",IF(E83=Settings!$C$16,1,IF(AND(E83=Settings!$C$17,NOT(D83=Settings!$C$16)),1,IF(AND(E83=Settings!$C$18,D83=Settings!$C$19),1,0))))</f>
        <v/>
      </c>
      <c r="G1079" s="169" t="str">
        <f>IF(G83="","",IF(G83=Settings!$C$16,1,IF(AND(G83=Settings!$C$17,NOT(F83=Settings!$C$16)),1,IF(AND(G83=Settings!$C$18,F83=Settings!$C$19),1,0))))</f>
        <v/>
      </c>
      <c r="I1079" s="169" t="str">
        <f>IF(I83="","",IF(I83=Settings!$C$16,1,IF(AND(I83=Settings!$C$17,NOT(H83=Settings!$C$16)),1,IF(AND(I83=Settings!$C$18,H83=Settings!$C$19),1,0))))</f>
        <v/>
      </c>
      <c r="K1079" s="169" t="str">
        <f>IF(K83="","",IF(K83=Settings!$C$16,1,IF(AND(K83=Settings!$C$17,NOT(J83=Settings!$C$16)),1,IF(AND(K83=Settings!$C$18,J83=Settings!$C$19),1,0))))</f>
        <v/>
      </c>
      <c r="M1079" s="169" t="str">
        <f>IF(M83="","",IF(M83=Settings!$C$16,1,IF(AND(M83=Settings!$C$17,NOT(L83=Settings!$C$16)),1,IF(AND(M83=Settings!$C$18,L83=Settings!$C$19),1,0))))</f>
        <v/>
      </c>
      <c r="P1079" s="169" t="str">
        <f>IF(P83="","",IF(P83=Settings!$C$16,1,IF(AND(P83=Settings!$C$17,NOT(O83=Settings!$C$16)),1,IF(AND(P83=Settings!$C$18,O83=Settings!$C$19),1,0))))</f>
        <v/>
      </c>
      <c r="Q1079" s="170"/>
      <c r="R1079" s="169" t="str">
        <f>IF(R83="","",IF(R83=Settings!$C$16,1,IF(AND(R83=Settings!$C$17,NOT(Q83=Settings!$C$16)),1,IF(AND(R83=Settings!$C$18,Q83=Settings!$C$19),1,0))))</f>
        <v/>
      </c>
      <c r="S1079" s="170"/>
      <c r="T1079" s="169" t="str">
        <f>IF(T83="","",IF(T83=Settings!$C$16,1,IF(AND(T83=Settings!$C$17,NOT(S83=Settings!$C$16)),1,IF(AND(T83=Settings!$C$18,S83=Settings!$C$19),1,0))))</f>
        <v/>
      </c>
      <c r="U1079" s="170"/>
      <c r="V1079" s="169" t="str">
        <f>IF(V83="","",IF(V83=Settings!$C$16,1,IF(AND(V83=Settings!$C$17,NOT(U83=Settings!$C$16)),1,IF(AND(V83=Settings!$C$18,U83=Settings!$C$19),1,0))))</f>
        <v/>
      </c>
      <c r="X1079" s="169" t="str">
        <f>IF(X83="","",IF(X83=Settings!$C$16,1,IF(AND(X83=Settings!$C$17,NOT(W83=Settings!$C$16)),1,IF(AND(X83=Settings!$C$18,W83=Settings!$C$19),1,0))))</f>
        <v/>
      </c>
      <c r="Z1079" s="169" t="str">
        <f>IF(Z83="","",IF(Z83=Settings!$C$16,1,IF(AND(Z83=Settings!$C$17,NOT(Y83=Settings!$C$16)),1,IF(AND(Z83=Settings!$C$18,Y83=Settings!$C$19),1,0))))</f>
        <v/>
      </c>
      <c r="AC1079" s="169" t="str">
        <f>IF(AC83="","",IF(AC83=Settings!$C$16,1,IF(AND(AC83=Settings!$C$17,NOT(AB83=Settings!$C$16)),1,IF(AND(AC83=Settings!$C$18,AB83=Settings!$C$19),1,0))))</f>
        <v/>
      </c>
      <c r="AD1079" s="170"/>
      <c r="AE1079" s="169" t="str">
        <f>IF(AE83="","",IF(AE83=Settings!$C$16,1,IF(AND(AE83=Settings!$C$17,NOT(AD83=Settings!$C$16)),1,IF(AND(AE83=Settings!$C$18,AD83=Settings!$C$19),1,0))))</f>
        <v/>
      </c>
      <c r="AF1079" s="170"/>
      <c r="AG1079" s="169" t="str">
        <f>IF(AG83="","",IF(AG83=Settings!$C$16,1,IF(AND(AG83=Settings!$C$17,NOT(AF83=Settings!$C$16)),1,IF(AND(AG83=Settings!$C$18,AF83=Settings!$C$19),1,0))))</f>
        <v/>
      </c>
      <c r="AH1079" s="170"/>
      <c r="AI1079" s="169" t="str">
        <f>IF(AI83="","",IF(AI83=Settings!$C$16,1,IF(AND(AI83=Settings!$C$17,NOT(AH83=Settings!$C$16)),1,IF(AND(AI83=Settings!$C$18,AH83=Settings!$C$19),1,0))))</f>
        <v/>
      </c>
      <c r="AK1079" s="169" t="str">
        <f>IF(AK83="","",IF(AK83=Settings!$C$16,1,IF(AND(AK83=Settings!$C$17,NOT(AJ83=Settings!$C$16)),1,IF(AND(AK83=Settings!$C$18,AJ83=Settings!$C$19),1,0))))</f>
        <v/>
      </c>
      <c r="AM1079" s="169" t="str">
        <f>IF(AM83="","",IF(AM83=Settings!$C$16,1,IF(AND(AM83=Settings!$C$17,NOT(AL83=Settings!$C$16)),1,IF(AND(AM83=Settings!$C$18,AL83=Settings!$C$19),1,0))))</f>
        <v/>
      </c>
      <c r="AP1079" s="169" t="str">
        <f>IF(AP83="","",IF(AP83=Settings!$C$16,1,IF(AND(AP83=Settings!$C$17,NOT(AO83=Settings!$C$16)),1,IF(AND(AP83=Settings!$C$18,AO83=Settings!$C$19),1,0))))</f>
        <v/>
      </c>
      <c r="AQ1079" s="170"/>
      <c r="AR1079" s="169" t="str">
        <f>IF(AR83="","",IF(AR83=Settings!$C$16,1,IF(AND(AR83=Settings!$C$17,NOT(AQ83=Settings!$C$16)),1,IF(AND(AR83=Settings!$C$18,AQ83=Settings!$C$19),1,0))))</f>
        <v/>
      </c>
      <c r="AS1079" s="170"/>
      <c r="AT1079" s="169" t="str">
        <f>IF(AT83="","",IF(AT83=Settings!$C$16,1,IF(AND(AT83=Settings!$C$17,NOT(AS83=Settings!$C$16)),1,IF(AND(AT83=Settings!$C$18,AS83=Settings!$C$19),1,0))))</f>
        <v/>
      </c>
      <c r="AU1079" s="170"/>
      <c r="AV1079" s="169" t="str">
        <f>IF(AV83="","",IF(AV83=Settings!$C$16,1,IF(AND(AV83=Settings!$C$17,NOT(AU83=Settings!$C$16)),1,IF(AND(AV83=Settings!$C$18,AU83=Settings!$C$19),1,0))))</f>
        <v/>
      </c>
      <c r="AX1079" s="169" t="str">
        <f>IF(AX83="","",IF(AX83=Settings!$C$16,1,IF(AND(AX83=Settings!$C$17,NOT(AW83=Settings!$C$16)),1,IF(AND(AX83=Settings!$C$18,AW83=Settings!$C$19),1,0))))</f>
        <v/>
      </c>
      <c r="AZ1079" s="169" t="str">
        <f>IF(AZ83="","",IF(AZ83=Settings!$C$16,1,IF(AND(AZ83=Settings!$C$17,NOT(AY83=Settings!$C$16)),1,IF(AND(AZ83=Settings!$C$18,AY83=Settings!$C$19),1,0))))</f>
        <v/>
      </c>
      <c r="BC1079" s="169" t="str">
        <f>IF(BC83="","",IF(BC83=Settings!$C$16,1,IF(AND(BC83=Settings!$C$17,NOT(BB83=Settings!$C$16)),1,IF(AND(BC83=Settings!$C$18,BB83=Settings!$C$19),1,0))))</f>
        <v/>
      </c>
      <c r="BD1079" s="170"/>
      <c r="BE1079" s="169" t="str">
        <f>IF(BE83="","",IF(BE83=Settings!$C$16,1,IF(AND(BE83=Settings!$C$17,NOT(BD83=Settings!$C$16)),1,IF(AND(BE83=Settings!$C$18,BD83=Settings!$C$19),1,0))))</f>
        <v/>
      </c>
      <c r="BF1079" s="170"/>
      <c r="BG1079" s="169" t="str">
        <f>IF(BG83="","",IF(BG83=Settings!$C$16,1,IF(AND(BG83=Settings!$C$17,NOT(BF83=Settings!$C$16)),1,IF(AND(BG83=Settings!$C$18,BF83=Settings!$C$19),1,0))))</f>
        <v/>
      </c>
      <c r="BH1079" s="170"/>
      <c r="BI1079" s="169" t="str">
        <f>IF(BI83="","",IF(BI83=Settings!$C$16,1,IF(AND(BI83=Settings!$C$17,NOT(BH83=Settings!$C$16)),1,IF(AND(BI83=Settings!$C$18,BH83=Settings!$C$19),1,0))))</f>
        <v/>
      </c>
      <c r="BK1079" s="169" t="str">
        <f>IF(BK83="","",IF(BK83=Settings!$C$16,1,IF(AND(BK83=Settings!$C$17,NOT(BJ83=Settings!$C$16)),1,IF(AND(BK83=Settings!$C$18,BJ83=Settings!$C$19),1,0))))</f>
        <v/>
      </c>
      <c r="BM1079" s="169" t="str">
        <f>IF(BM83="","",IF(BM83=Settings!$C$16,1,IF(AND(BM83=Settings!$C$17,NOT(BL83=Settings!$C$16)),1,IF(AND(BM83=Settings!$C$18,BL83=Settings!$C$19),1,0))))</f>
        <v/>
      </c>
      <c r="BP1079" s="169" t="str">
        <f>IF(BP83="","",IF(BP83=Settings!$C$16,1,IF(AND(BP83=Settings!$C$17,NOT(BO83=Settings!$C$16)),1,IF(AND(BP83=Settings!$C$18,BO83=Settings!$C$19),1,0))))</f>
        <v/>
      </c>
      <c r="BQ1079" s="170"/>
      <c r="BR1079" s="169" t="str">
        <f>IF(BR83="","",IF(BR83=Settings!$C$16,1,IF(AND(BR83=Settings!$C$17,NOT(BQ83=Settings!$C$16)),1,IF(AND(BR83=Settings!$C$18,BQ83=Settings!$C$19),1,0))))</f>
        <v/>
      </c>
      <c r="BS1079" s="170"/>
      <c r="BT1079" s="169" t="str">
        <f>IF(BT83="","",IF(BT83=Settings!$C$16,1,IF(AND(BT83=Settings!$C$17,NOT(BS83=Settings!$C$16)),1,IF(AND(BT83=Settings!$C$18,BS83=Settings!$C$19),1,0))))</f>
        <v/>
      </c>
      <c r="BU1079" s="170"/>
      <c r="BV1079" s="169" t="str">
        <f>IF(BV83="","",IF(BV83=Settings!$C$16,1,IF(AND(BV83=Settings!$C$17,NOT(BU83=Settings!$C$16)),1,IF(AND(BV83=Settings!$C$18,BU83=Settings!$C$19),1,0))))</f>
        <v/>
      </c>
      <c r="BX1079" s="169" t="str">
        <f>IF(BX83="","",IF(BX83=Settings!$C$16,1,IF(AND(BX83=Settings!$C$17,NOT(BW83=Settings!$C$16)),1,IF(AND(BX83=Settings!$C$18,BW83=Settings!$C$19),1,0))))</f>
        <v/>
      </c>
      <c r="BZ1079" s="169" t="str">
        <f>IF(BZ83="","",IF(BZ83=Settings!$C$16,1,IF(AND(BZ83=Settings!$C$17,NOT(BY83=Settings!$C$16)),1,IF(AND(BZ83=Settings!$C$18,BY83=Settings!$C$19),1,0))))</f>
        <v/>
      </c>
      <c r="CB1079" s="175" t="str">
        <f t="shared" si="9"/>
        <v/>
      </c>
      <c r="CC1079" s="175" t="str">
        <f t="shared" si="10"/>
        <v/>
      </c>
      <c r="CD1079" s="175" t="str">
        <f t="shared" si="11"/>
        <v/>
      </c>
      <c r="CE1079" s="175" t="str">
        <f t="shared" si="12"/>
        <v/>
      </c>
      <c r="CF1079" s="175" t="str">
        <f t="shared" si="13"/>
        <v/>
      </c>
      <c r="CG1079" s="175" t="str">
        <f t="shared" si="14"/>
        <v/>
      </c>
      <c r="CH1079" s="175" t="str">
        <f t="shared" si="15"/>
        <v/>
      </c>
    </row>
    <row r="1080" spans="1:86" x14ac:dyDescent="0.25">
      <c r="A1080" s="39" t="str">
        <f t="shared" si="8"/>
        <v xml:space="preserve"> </v>
      </c>
      <c r="C1080" s="169" t="str">
        <f>IF(C84="","",IF(C84=Settings!$C$16,1,IF(AND(C84=Settings!$C$17,NOT(B84=Settings!$C$16)),1,IF(AND(C84=Settings!$C$18,B84=Settings!$C$19),1,0))))</f>
        <v/>
      </c>
      <c r="E1080" s="169" t="str">
        <f>IF(E84="","",IF(E84=Settings!$C$16,1,IF(AND(E84=Settings!$C$17,NOT(D84=Settings!$C$16)),1,IF(AND(E84=Settings!$C$18,D84=Settings!$C$19),1,0))))</f>
        <v/>
      </c>
      <c r="G1080" s="169" t="str">
        <f>IF(G84="","",IF(G84=Settings!$C$16,1,IF(AND(G84=Settings!$C$17,NOT(F84=Settings!$C$16)),1,IF(AND(G84=Settings!$C$18,F84=Settings!$C$19),1,0))))</f>
        <v/>
      </c>
      <c r="I1080" s="169" t="str">
        <f>IF(I84="","",IF(I84=Settings!$C$16,1,IF(AND(I84=Settings!$C$17,NOT(H84=Settings!$C$16)),1,IF(AND(I84=Settings!$C$18,H84=Settings!$C$19),1,0))))</f>
        <v/>
      </c>
      <c r="K1080" s="169" t="str">
        <f>IF(K84="","",IF(K84=Settings!$C$16,1,IF(AND(K84=Settings!$C$17,NOT(J84=Settings!$C$16)),1,IF(AND(K84=Settings!$C$18,J84=Settings!$C$19),1,0))))</f>
        <v/>
      </c>
      <c r="M1080" s="169" t="str">
        <f>IF(M84="","",IF(M84=Settings!$C$16,1,IF(AND(M84=Settings!$C$17,NOT(L84=Settings!$C$16)),1,IF(AND(M84=Settings!$C$18,L84=Settings!$C$19),1,0))))</f>
        <v/>
      </c>
      <c r="P1080" s="169" t="str">
        <f>IF(P84="","",IF(P84=Settings!$C$16,1,IF(AND(P84=Settings!$C$17,NOT(O84=Settings!$C$16)),1,IF(AND(P84=Settings!$C$18,O84=Settings!$C$19),1,0))))</f>
        <v/>
      </c>
      <c r="Q1080" s="170"/>
      <c r="R1080" s="169" t="str">
        <f>IF(R84="","",IF(R84=Settings!$C$16,1,IF(AND(R84=Settings!$C$17,NOT(Q84=Settings!$C$16)),1,IF(AND(R84=Settings!$C$18,Q84=Settings!$C$19),1,0))))</f>
        <v/>
      </c>
      <c r="S1080" s="170"/>
      <c r="T1080" s="169" t="str">
        <f>IF(T84="","",IF(T84=Settings!$C$16,1,IF(AND(T84=Settings!$C$17,NOT(S84=Settings!$C$16)),1,IF(AND(T84=Settings!$C$18,S84=Settings!$C$19),1,0))))</f>
        <v/>
      </c>
      <c r="U1080" s="170"/>
      <c r="V1080" s="169" t="str">
        <f>IF(V84="","",IF(V84=Settings!$C$16,1,IF(AND(V84=Settings!$C$17,NOT(U84=Settings!$C$16)),1,IF(AND(V84=Settings!$C$18,U84=Settings!$C$19),1,0))))</f>
        <v/>
      </c>
      <c r="X1080" s="169" t="str">
        <f>IF(X84="","",IF(X84=Settings!$C$16,1,IF(AND(X84=Settings!$C$17,NOT(W84=Settings!$C$16)),1,IF(AND(X84=Settings!$C$18,W84=Settings!$C$19),1,0))))</f>
        <v/>
      </c>
      <c r="Z1080" s="169" t="str">
        <f>IF(Z84="","",IF(Z84=Settings!$C$16,1,IF(AND(Z84=Settings!$C$17,NOT(Y84=Settings!$C$16)),1,IF(AND(Z84=Settings!$C$18,Y84=Settings!$C$19),1,0))))</f>
        <v/>
      </c>
      <c r="AC1080" s="169" t="str">
        <f>IF(AC84="","",IF(AC84=Settings!$C$16,1,IF(AND(AC84=Settings!$C$17,NOT(AB84=Settings!$C$16)),1,IF(AND(AC84=Settings!$C$18,AB84=Settings!$C$19),1,0))))</f>
        <v/>
      </c>
      <c r="AD1080" s="170"/>
      <c r="AE1080" s="169" t="str">
        <f>IF(AE84="","",IF(AE84=Settings!$C$16,1,IF(AND(AE84=Settings!$C$17,NOT(AD84=Settings!$C$16)),1,IF(AND(AE84=Settings!$C$18,AD84=Settings!$C$19),1,0))))</f>
        <v/>
      </c>
      <c r="AF1080" s="170"/>
      <c r="AG1080" s="169" t="str">
        <f>IF(AG84="","",IF(AG84=Settings!$C$16,1,IF(AND(AG84=Settings!$C$17,NOT(AF84=Settings!$C$16)),1,IF(AND(AG84=Settings!$C$18,AF84=Settings!$C$19),1,0))))</f>
        <v/>
      </c>
      <c r="AH1080" s="170"/>
      <c r="AI1080" s="169" t="str">
        <f>IF(AI84="","",IF(AI84=Settings!$C$16,1,IF(AND(AI84=Settings!$C$17,NOT(AH84=Settings!$C$16)),1,IF(AND(AI84=Settings!$C$18,AH84=Settings!$C$19),1,0))))</f>
        <v/>
      </c>
      <c r="AK1080" s="169" t="str">
        <f>IF(AK84="","",IF(AK84=Settings!$C$16,1,IF(AND(AK84=Settings!$C$17,NOT(AJ84=Settings!$C$16)),1,IF(AND(AK84=Settings!$C$18,AJ84=Settings!$C$19),1,0))))</f>
        <v/>
      </c>
      <c r="AM1080" s="169" t="str">
        <f>IF(AM84="","",IF(AM84=Settings!$C$16,1,IF(AND(AM84=Settings!$C$17,NOT(AL84=Settings!$C$16)),1,IF(AND(AM84=Settings!$C$18,AL84=Settings!$C$19),1,0))))</f>
        <v/>
      </c>
      <c r="AP1080" s="169" t="str">
        <f>IF(AP84="","",IF(AP84=Settings!$C$16,1,IF(AND(AP84=Settings!$C$17,NOT(AO84=Settings!$C$16)),1,IF(AND(AP84=Settings!$C$18,AO84=Settings!$C$19),1,0))))</f>
        <v/>
      </c>
      <c r="AQ1080" s="170"/>
      <c r="AR1080" s="169" t="str">
        <f>IF(AR84="","",IF(AR84=Settings!$C$16,1,IF(AND(AR84=Settings!$C$17,NOT(AQ84=Settings!$C$16)),1,IF(AND(AR84=Settings!$C$18,AQ84=Settings!$C$19),1,0))))</f>
        <v/>
      </c>
      <c r="AS1080" s="170"/>
      <c r="AT1080" s="169" t="str">
        <f>IF(AT84="","",IF(AT84=Settings!$C$16,1,IF(AND(AT84=Settings!$C$17,NOT(AS84=Settings!$C$16)),1,IF(AND(AT84=Settings!$C$18,AS84=Settings!$C$19),1,0))))</f>
        <v/>
      </c>
      <c r="AU1080" s="170"/>
      <c r="AV1080" s="169" t="str">
        <f>IF(AV84="","",IF(AV84=Settings!$C$16,1,IF(AND(AV84=Settings!$C$17,NOT(AU84=Settings!$C$16)),1,IF(AND(AV84=Settings!$C$18,AU84=Settings!$C$19),1,0))))</f>
        <v/>
      </c>
      <c r="AX1080" s="169" t="str">
        <f>IF(AX84="","",IF(AX84=Settings!$C$16,1,IF(AND(AX84=Settings!$C$17,NOT(AW84=Settings!$C$16)),1,IF(AND(AX84=Settings!$C$18,AW84=Settings!$C$19),1,0))))</f>
        <v/>
      </c>
      <c r="AZ1080" s="169" t="str">
        <f>IF(AZ84="","",IF(AZ84=Settings!$C$16,1,IF(AND(AZ84=Settings!$C$17,NOT(AY84=Settings!$C$16)),1,IF(AND(AZ84=Settings!$C$18,AY84=Settings!$C$19),1,0))))</f>
        <v/>
      </c>
      <c r="BC1080" s="169" t="str">
        <f>IF(BC84="","",IF(BC84=Settings!$C$16,1,IF(AND(BC84=Settings!$C$17,NOT(BB84=Settings!$C$16)),1,IF(AND(BC84=Settings!$C$18,BB84=Settings!$C$19),1,0))))</f>
        <v/>
      </c>
      <c r="BD1080" s="170"/>
      <c r="BE1080" s="169" t="str">
        <f>IF(BE84="","",IF(BE84=Settings!$C$16,1,IF(AND(BE84=Settings!$C$17,NOT(BD84=Settings!$C$16)),1,IF(AND(BE84=Settings!$C$18,BD84=Settings!$C$19),1,0))))</f>
        <v/>
      </c>
      <c r="BF1080" s="170"/>
      <c r="BG1080" s="169" t="str">
        <f>IF(BG84="","",IF(BG84=Settings!$C$16,1,IF(AND(BG84=Settings!$C$17,NOT(BF84=Settings!$C$16)),1,IF(AND(BG84=Settings!$C$18,BF84=Settings!$C$19),1,0))))</f>
        <v/>
      </c>
      <c r="BH1080" s="170"/>
      <c r="BI1080" s="169" t="str">
        <f>IF(BI84="","",IF(BI84=Settings!$C$16,1,IF(AND(BI84=Settings!$C$17,NOT(BH84=Settings!$C$16)),1,IF(AND(BI84=Settings!$C$18,BH84=Settings!$C$19),1,0))))</f>
        <v/>
      </c>
      <c r="BK1080" s="169" t="str">
        <f>IF(BK84="","",IF(BK84=Settings!$C$16,1,IF(AND(BK84=Settings!$C$17,NOT(BJ84=Settings!$C$16)),1,IF(AND(BK84=Settings!$C$18,BJ84=Settings!$C$19),1,0))))</f>
        <v/>
      </c>
      <c r="BM1080" s="169" t="str">
        <f>IF(BM84="","",IF(BM84=Settings!$C$16,1,IF(AND(BM84=Settings!$C$17,NOT(BL84=Settings!$C$16)),1,IF(AND(BM84=Settings!$C$18,BL84=Settings!$C$19),1,0))))</f>
        <v/>
      </c>
      <c r="BP1080" s="169" t="str">
        <f>IF(BP84="","",IF(BP84=Settings!$C$16,1,IF(AND(BP84=Settings!$C$17,NOT(BO84=Settings!$C$16)),1,IF(AND(BP84=Settings!$C$18,BO84=Settings!$C$19),1,0))))</f>
        <v/>
      </c>
      <c r="BQ1080" s="170"/>
      <c r="BR1080" s="169" t="str">
        <f>IF(BR84="","",IF(BR84=Settings!$C$16,1,IF(AND(BR84=Settings!$C$17,NOT(BQ84=Settings!$C$16)),1,IF(AND(BR84=Settings!$C$18,BQ84=Settings!$C$19),1,0))))</f>
        <v/>
      </c>
      <c r="BS1080" s="170"/>
      <c r="BT1080" s="169" t="str">
        <f>IF(BT84="","",IF(BT84=Settings!$C$16,1,IF(AND(BT84=Settings!$C$17,NOT(BS84=Settings!$C$16)),1,IF(AND(BT84=Settings!$C$18,BS84=Settings!$C$19),1,0))))</f>
        <v/>
      </c>
      <c r="BU1080" s="170"/>
      <c r="BV1080" s="169" t="str">
        <f>IF(BV84="","",IF(BV84=Settings!$C$16,1,IF(AND(BV84=Settings!$C$17,NOT(BU84=Settings!$C$16)),1,IF(AND(BV84=Settings!$C$18,BU84=Settings!$C$19),1,0))))</f>
        <v/>
      </c>
      <c r="BX1080" s="169" t="str">
        <f>IF(BX84="","",IF(BX84=Settings!$C$16,1,IF(AND(BX84=Settings!$C$17,NOT(BW84=Settings!$C$16)),1,IF(AND(BX84=Settings!$C$18,BW84=Settings!$C$19),1,0))))</f>
        <v/>
      </c>
      <c r="BZ1080" s="169" t="str">
        <f>IF(BZ84="","",IF(BZ84=Settings!$C$16,1,IF(AND(BZ84=Settings!$C$17,NOT(BY84=Settings!$C$16)),1,IF(AND(BZ84=Settings!$C$18,BY84=Settings!$C$19),1,0))))</f>
        <v/>
      </c>
      <c r="CB1080" s="175" t="str">
        <f t="shared" si="9"/>
        <v/>
      </c>
      <c r="CC1080" s="175" t="str">
        <f t="shared" si="10"/>
        <v/>
      </c>
      <c r="CD1080" s="175" t="str">
        <f t="shared" si="11"/>
        <v/>
      </c>
      <c r="CE1080" s="175" t="str">
        <f t="shared" si="12"/>
        <v/>
      </c>
      <c r="CF1080" s="175" t="str">
        <f t="shared" si="13"/>
        <v/>
      </c>
      <c r="CG1080" s="175" t="str">
        <f t="shared" si="14"/>
        <v/>
      </c>
      <c r="CH1080" s="175" t="str">
        <f t="shared" si="15"/>
        <v/>
      </c>
    </row>
    <row r="1081" spans="1:86" x14ac:dyDescent="0.25">
      <c r="A1081" s="39" t="str">
        <f t="shared" si="8"/>
        <v xml:space="preserve"> </v>
      </c>
      <c r="C1081" s="169" t="str">
        <f>IF(C85="","",IF(C85=Settings!$C$16,1,IF(AND(C85=Settings!$C$17,NOT(B85=Settings!$C$16)),1,IF(AND(C85=Settings!$C$18,B85=Settings!$C$19),1,0))))</f>
        <v/>
      </c>
      <c r="E1081" s="169" t="str">
        <f>IF(E85="","",IF(E85=Settings!$C$16,1,IF(AND(E85=Settings!$C$17,NOT(D85=Settings!$C$16)),1,IF(AND(E85=Settings!$C$18,D85=Settings!$C$19),1,0))))</f>
        <v/>
      </c>
      <c r="G1081" s="169" t="str">
        <f>IF(G85="","",IF(G85=Settings!$C$16,1,IF(AND(G85=Settings!$C$17,NOT(F85=Settings!$C$16)),1,IF(AND(G85=Settings!$C$18,F85=Settings!$C$19),1,0))))</f>
        <v/>
      </c>
      <c r="I1081" s="169" t="str">
        <f>IF(I85="","",IF(I85=Settings!$C$16,1,IF(AND(I85=Settings!$C$17,NOT(H85=Settings!$C$16)),1,IF(AND(I85=Settings!$C$18,H85=Settings!$C$19),1,0))))</f>
        <v/>
      </c>
      <c r="K1081" s="169" t="str">
        <f>IF(K85="","",IF(K85=Settings!$C$16,1,IF(AND(K85=Settings!$C$17,NOT(J85=Settings!$C$16)),1,IF(AND(K85=Settings!$C$18,J85=Settings!$C$19),1,0))))</f>
        <v/>
      </c>
      <c r="M1081" s="169" t="str">
        <f>IF(M85="","",IF(M85=Settings!$C$16,1,IF(AND(M85=Settings!$C$17,NOT(L85=Settings!$C$16)),1,IF(AND(M85=Settings!$C$18,L85=Settings!$C$19),1,0))))</f>
        <v/>
      </c>
      <c r="P1081" s="169" t="str">
        <f>IF(P85="","",IF(P85=Settings!$C$16,1,IF(AND(P85=Settings!$C$17,NOT(O85=Settings!$C$16)),1,IF(AND(P85=Settings!$C$18,O85=Settings!$C$19),1,0))))</f>
        <v/>
      </c>
      <c r="Q1081" s="170"/>
      <c r="R1081" s="169" t="str">
        <f>IF(R85="","",IF(R85=Settings!$C$16,1,IF(AND(R85=Settings!$C$17,NOT(Q85=Settings!$C$16)),1,IF(AND(R85=Settings!$C$18,Q85=Settings!$C$19),1,0))))</f>
        <v/>
      </c>
      <c r="S1081" s="170"/>
      <c r="T1081" s="169" t="str">
        <f>IF(T85="","",IF(T85=Settings!$C$16,1,IF(AND(T85=Settings!$C$17,NOT(S85=Settings!$C$16)),1,IF(AND(T85=Settings!$C$18,S85=Settings!$C$19),1,0))))</f>
        <v/>
      </c>
      <c r="U1081" s="170"/>
      <c r="V1081" s="169" t="str">
        <f>IF(V85="","",IF(V85=Settings!$C$16,1,IF(AND(V85=Settings!$C$17,NOT(U85=Settings!$C$16)),1,IF(AND(V85=Settings!$C$18,U85=Settings!$C$19),1,0))))</f>
        <v/>
      </c>
      <c r="X1081" s="169" t="str">
        <f>IF(X85="","",IF(X85=Settings!$C$16,1,IF(AND(X85=Settings!$C$17,NOT(W85=Settings!$C$16)),1,IF(AND(X85=Settings!$C$18,W85=Settings!$C$19),1,0))))</f>
        <v/>
      </c>
      <c r="Z1081" s="169" t="str">
        <f>IF(Z85="","",IF(Z85=Settings!$C$16,1,IF(AND(Z85=Settings!$C$17,NOT(Y85=Settings!$C$16)),1,IF(AND(Z85=Settings!$C$18,Y85=Settings!$C$19),1,0))))</f>
        <v/>
      </c>
      <c r="AC1081" s="169" t="str">
        <f>IF(AC85="","",IF(AC85=Settings!$C$16,1,IF(AND(AC85=Settings!$C$17,NOT(AB85=Settings!$C$16)),1,IF(AND(AC85=Settings!$C$18,AB85=Settings!$C$19),1,0))))</f>
        <v/>
      </c>
      <c r="AD1081" s="170"/>
      <c r="AE1081" s="169" t="str">
        <f>IF(AE85="","",IF(AE85=Settings!$C$16,1,IF(AND(AE85=Settings!$C$17,NOT(AD85=Settings!$C$16)),1,IF(AND(AE85=Settings!$C$18,AD85=Settings!$C$19),1,0))))</f>
        <v/>
      </c>
      <c r="AF1081" s="170"/>
      <c r="AG1081" s="169" t="str">
        <f>IF(AG85="","",IF(AG85=Settings!$C$16,1,IF(AND(AG85=Settings!$C$17,NOT(AF85=Settings!$C$16)),1,IF(AND(AG85=Settings!$C$18,AF85=Settings!$C$19),1,0))))</f>
        <v/>
      </c>
      <c r="AH1081" s="170"/>
      <c r="AI1081" s="169" t="str">
        <f>IF(AI85="","",IF(AI85=Settings!$C$16,1,IF(AND(AI85=Settings!$C$17,NOT(AH85=Settings!$C$16)),1,IF(AND(AI85=Settings!$C$18,AH85=Settings!$C$19),1,0))))</f>
        <v/>
      </c>
      <c r="AK1081" s="169" t="str">
        <f>IF(AK85="","",IF(AK85=Settings!$C$16,1,IF(AND(AK85=Settings!$C$17,NOT(AJ85=Settings!$C$16)),1,IF(AND(AK85=Settings!$C$18,AJ85=Settings!$C$19),1,0))))</f>
        <v/>
      </c>
      <c r="AM1081" s="169" t="str">
        <f>IF(AM85="","",IF(AM85=Settings!$C$16,1,IF(AND(AM85=Settings!$C$17,NOT(AL85=Settings!$C$16)),1,IF(AND(AM85=Settings!$C$18,AL85=Settings!$C$19),1,0))))</f>
        <v/>
      </c>
      <c r="AP1081" s="169" t="str">
        <f>IF(AP85="","",IF(AP85=Settings!$C$16,1,IF(AND(AP85=Settings!$C$17,NOT(AO85=Settings!$C$16)),1,IF(AND(AP85=Settings!$C$18,AO85=Settings!$C$19),1,0))))</f>
        <v/>
      </c>
      <c r="AQ1081" s="170"/>
      <c r="AR1081" s="169" t="str">
        <f>IF(AR85="","",IF(AR85=Settings!$C$16,1,IF(AND(AR85=Settings!$C$17,NOT(AQ85=Settings!$C$16)),1,IF(AND(AR85=Settings!$C$18,AQ85=Settings!$C$19),1,0))))</f>
        <v/>
      </c>
      <c r="AS1081" s="170"/>
      <c r="AT1081" s="169" t="str">
        <f>IF(AT85="","",IF(AT85=Settings!$C$16,1,IF(AND(AT85=Settings!$C$17,NOT(AS85=Settings!$C$16)),1,IF(AND(AT85=Settings!$C$18,AS85=Settings!$C$19),1,0))))</f>
        <v/>
      </c>
      <c r="AU1081" s="170"/>
      <c r="AV1081" s="169" t="str">
        <f>IF(AV85="","",IF(AV85=Settings!$C$16,1,IF(AND(AV85=Settings!$C$17,NOT(AU85=Settings!$C$16)),1,IF(AND(AV85=Settings!$C$18,AU85=Settings!$C$19),1,0))))</f>
        <v/>
      </c>
      <c r="AX1081" s="169" t="str">
        <f>IF(AX85="","",IF(AX85=Settings!$C$16,1,IF(AND(AX85=Settings!$C$17,NOT(AW85=Settings!$C$16)),1,IF(AND(AX85=Settings!$C$18,AW85=Settings!$C$19),1,0))))</f>
        <v/>
      </c>
      <c r="AZ1081" s="169" t="str">
        <f>IF(AZ85="","",IF(AZ85=Settings!$C$16,1,IF(AND(AZ85=Settings!$C$17,NOT(AY85=Settings!$C$16)),1,IF(AND(AZ85=Settings!$C$18,AY85=Settings!$C$19),1,0))))</f>
        <v/>
      </c>
      <c r="BC1081" s="169" t="str">
        <f>IF(BC85="","",IF(BC85=Settings!$C$16,1,IF(AND(BC85=Settings!$C$17,NOT(BB85=Settings!$C$16)),1,IF(AND(BC85=Settings!$C$18,BB85=Settings!$C$19),1,0))))</f>
        <v/>
      </c>
      <c r="BD1081" s="170"/>
      <c r="BE1081" s="169" t="str">
        <f>IF(BE85="","",IF(BE85=Settings!$C$16,1,IF(AND(BE85=Settings!$C$17,NOT(BD85=Settings!$C$16)),1,IF(AND(BE85=Settings!$C$18,BD85=Settings!$C$19),1,0))))</f>
        <v/>
      </c>
      <c r="BF1081" s="170"/>
      <c r="BG1081" s="169" t="str">
        <f>IF(BG85="","",IF(BG85=Settings!$C$16,1,IF(AND(BG85=Settings!$C$17,NOT(BF85=Settings!$C$16)),1,IF(AND(BG85=Settings!$C$18,BF85=Settings!$C$19),1,0))))</f>
        <v/>
      </c>
      <c r="BH1081" s="170"/>
      <c r="BI1081" s="169" t="str">
        <f>IF(BI85="","",IF(BI85=Settings!$C$16,1,IF(AND(BI85=Settings!$C$17,NOT(BH85=Settings!$C$16)),1,IF(AND(BI85=Settings!$C$18,BH85=Settings!$C$19),1,0))))</f>
        <v/>
      </c>
      <c r="BK1081" s="169" t="str">
        <f>IF(BK85="","",IF(BK85=Settings!$C$16,1,IF(AND(BK85=Settings!$C$17,NOT(BJ85=Settings!$C$16)),1,IF(AND(BK85=Settings!$C$18,BJ85=Settings!$C$19),1,0))))</f>
        <v/>
      </c>
      <c r="BM1081" s="169" t="str">
        <f>IF(BM85="","",IF(BM85=Settings!$C$16,1,IF(AND(BM85=Settings!$C$17,NOT(BL85=Settings!$C$16)),1,IF(AND(BM85=Settings!$C$18,BL85=Settings!$C$19),1,0))))</f>
        <v/>
      </c>
      <c r="BP1081" s="169" t="str">
        <f>IF(BP85="","",IF(BP85=Settings!$C$16,1,IF(AND(BP85=Settings!$C$17,NOT(BO85=Settings!$C$16)),1,IF(AND(BP85=Settings!$C$18,BO85=Settings!$C$19),1,0))))</f>
        <v/>
      </c>
      <c r="BQ1081" s="170"/>
      <c r="BR1081" s="169" t="str">
        <f>IF(BR85="","",IF(BR85=Settings!$C$16,1,IF(AND(BR85=Settings!$C$17,NOT(BQ85=Settings!$C$16)),1,IF(AND(BR85=Settings!$C$18,BQ85=Settings!$C$19),1,0))))</f>
        <v/>
      </c>
      <c r="BS1081" s="170"/>
      <c r="BT1081" s="169" t="str">
        <f>IF(BT85="","",IF(BT85=Settings!$C$16,1,IF(AND(BT85=Settings!$C$17,NOT(BS85=Settings!$C$16)),1,IF(AND(BT85=Settings!$C$18,BS85=Settings!$C$19),1,0))))</f>
        <v/>
      </c>
      <c r="BU1081" s="170"/>
      <c r="BV1081" s="169" t="str">
        <f>IF(BV85="","",IF(BV85=Settings!$C$16,1,IF(AND(BV85=Settings!$C$17,NOT(BU85=Settings!$C$16)),1,IF(AND(BV85=Settings!$C$18,BU85=Settings!$C$19),1,0))))</f>
        <v/>
      </c>
      <c r="BX1081" s="169" t="str">
        <f>IF(BX85="","",IF(BX85=Settings!$C$16,1,IF(AND(BX85=Settings!$C$17,NOT(BW85=Settings!$C$16)),1,IF(AND(BX85=Settings!$C$18,BW85=Settings!$C$19),1,0))))</f>
        <v/>
      </c>
      <c r="BZ1081" s="169" t="str">
        <f>IF(BZ85="","",IF(BZ85=Settings!$C$16,1,IF(AND(BZ85=Settings!$C$17,NOT(BY85=Settings!$C$16)),1,IF(AND(BZ85=Settings!$C$18,BY85=Settings!$C$19),1,0))))</f>
        <v/>
      </c>
      <c r="CB1081" s="175" t="str">
        <f t="shared" si="9"/>
        <v/>
      </c>
      <c r="CC1081" s="175" t="str">
        <f t="shared" si="10"/>
        <v/>
      </c>
      <c r="CD1081" s="175" t="str">
        <f t="shared" si="11"/>
        <v/>
      </c>
      <c r="CE1081" s="175" t="str">
        <f t="shared" si="12"/>
        <v/>
      </c>
      <c r="CF1081" s="175" t="str">
        <f t="shared" si="13"/>
        <v/>
      </c>
      <c r="CG1081" s="175" t="str">
        <f t="shared" si="14"/>
        <v/>
      </c>
      <c r="CH1081" s="175" t="str">
        <f t="shared" si="15"/>
        <v/>
      </c>
    </row>
    <row r="1082" spans="1:86" x14ac:dyDescent="0.25">
      <c r="A1082" s="39" t="str">
        <f t="shared" si="8"/>
        <v xml:space="preserve"> </v>
      </c>
      <c r="C1082" s="169" t="str">
        <f>IF(C86="","",IF(C86=Settings!$C$16,1,IF(AND(C86=Settings!$C$17,NOT(B86=Settings!$C$16)),1,IF(AND(C86=Settings!$C$18,B86=Settings!$C$19),1,0))))</f>
        <v/>
      </c>
      <c r="E1082" s="169" t="str">
        <f>IF(E86="","",IF(E86=Settings!$C$16,1,IF(AND(E86=Settings!$C$17,NOT(D86=Settings!$C$16)),1,IF(AND(E86=Settings!$C$18,D86=Settings!$C$19),1,0))))</f>
        <v/>
      </c>
      <c r="G1082" s="169" t="str">
        <f>IF(G86="","",IF(G86=Settings!$C$16,1,IF(AND(G86=Settings!$C$17,NOT(F86=Settings!$C$16)),1,IF(AND(G86=Settings!$C$18,F86=Settings!$C$19),1,0))))</f>
        <v/>
      </c>
      <c r="I1082" s="169" t="str">
        <f>IF(I86="","",IF(I86=Settings!$C$16,1,IF(AND(I86=Settings!$C$17,NOT(H86=Settings!$C$16)),1,IF(AND(I86=Settings!$C$18,H86=Settings!$C$19),1,0))))</f>
        <v/>
      </c>
      <c r="K1082" s="169" t="str">
        <f>IF(K86="","",IF(K86=Settings!$C$16,1,IF(AND(K86=Settings!$C$17,NOT(J86=Settings!$C$16)),1,IF(AND(K86=Settings!$C$18,J86=Settings!$C$19),1,0))))</f>
        <v/>
      </c>
      <c r="M1082" s="169" t="str">
        <f>IF(M86="","",IF(M86=Settings!$C$16,1,IF(AND(M86=Settings!$C$17,NOT(L86=Settings!$C$16)),1,IF(AND(M86=Settings!$C$18,L86=Settings!$C$19),1,0))))</f>
        <v/>
      </c>
      <c r="P1082" s="169" t="str">
        <f>IF(P86="","",IF(P86=Settings!$C$16,1,IF(AND(P86=Settings!$C$17,NOT(O86=Settings!$C$16)),1,IF(AND(P86=Settings!$C$18,O86=Settings!$C$19),1,0))))</f>
        <v/>
      </c>
      <c r="Q1082" s="170"/>
      <c r="R1082" s="169" t="str">
        <f>IF(R86="","",IF(R86=Settings!$C$16,1,IF(AND(R86=Settings!$C$17,NOT(Q86=Settings!$C$16)),1,IF(AND(R86=Settings!$C$18,Q86=Settings!$C$19),1,0))))</f>
        <v/>
      </c>
      <c r="S1082" s="170"/>
      <c r="T1082" s="169" t="str">
        <f>IF(T86="","",IF(T86=Settings!$C$16,1,IF(AND(T86=Settings!$C$17,NOT(S86=Settings!$C$16)),1,IF(AND(T86=Settings!$C$18,S86=Settings!$C$19),1,0))))</f>
        <v/>
      </c>
      <c r="U1082" s="170"/>
      <c r="V1082" s="169" t="str">
        <f>IF(V86="","",IF(V86=Settings!$C$16,1,IF(AND(V86=Settings!$C$17,NOT(U86=Settings!$C$16)),1,IF(AND(V86=Settings!$C$18,U86=Settings!$C$19),1,0))))</f>
        <v/>
      </c>
      <c r="X1082" s="169" t="str">
        <f>IF(X86="","",IF(X86=Settings!$C$16,1,IF(AND(X86=Settings!$C$17,NOT(W86=Settings!$C$16)),1,IF(AND(X86=Settings!$C$18,W86=Settings!$C$19),1,0))))</f>
        <v/>
      </c>
      <c r="Z1082" s="169" t="str">
        <f>IF(Z86="","",IF(Z86=Settings!$C$16,1,IF(AND(Z86=Settings!$C$17,NOT(Y86=Settings!$C$16)),1,IF(AND(Z86=Settings!$C$18,Y86=Settings!$C$19),1,0))))</f>
        <v/>
      </c>
      <c r="AC1082" s="169" t="str">
        <f>IF(AC86="","",IF(AC86=Settings!$C$16,1,IF(AND(AC86=Settings!$C$17,NOT(AB86=Settings!$C$16)),1,IF(AND(AC86=Settings!$C$18,AB86=Settings!$C$19),1,0))))</f>
        <v/>
      </c>
      <c r="AD1082" s="170"/>
      <c r="AE1082" s="169" t="str">
        <f>IF(AE86="","",IF(AE86=Settings!$C$16,1,IF(AND(AE86=Settings!$C$17,NOT(AD86=Settings!$C$16)),1,IF(AND(AE86=Settings!$C$18,AD86=Settings!$C$19),1,0))))</f>
        <v/>
      </c>
      <c r="AF1082" s="170"/>
      <c r="AG1082" s="169" t="str">
        <f>IF(AG86="","",IF(AG86=Settings!$C$16,1,IF(AND(AG86=Settings!$C$17,NOT(AF86=Settings!$C$16)),1,IF(AND(AG86=Settings!$C$18,AF86=Settings!$C$19),1,0))))</f>
        <v/>
      </c>
      <c r="AH1082" s="170"/>
      <c r="AI1082" s="169" t="str">
        <f>IF(AI86="","",IF(AI86=Settings!$C$16,1,IF(AND(AI86=Settings!$C$17,NOT(AH86=Settings!$C$16)),1,IF(AND(AI86=Settings!$C$18,AH86=Settings!$C$19),1,0))))</f>
        <v/>
      </c>
      <c r="AK1082" s="169" t="str">
        <f>IF(AK86="","",IF(AK86=Settings!$C$16,1,IF(AND(AK86=Settings!$C$17,NOT(AJ86=Settings!$C$16)),1,IF(AND(AK86=Settings!$C$18,AJ86=Settings!$C$19),1,0))))</f>
        <v/>
      </c>
      <c r="AM1082" s="169" t="str">
        <f>IF(AM86="","",IF(AM86=Settings!$C$16,1,IF(AND(AM86=Settings!$C$17,NOT(AL86=Settings!$C$16)),1,IF(AND(AM86=Settings!$C$18,AL86=Settings!$C$19),1,0))))</f>
        <v/>
      </c>
      <c r="AP1082" s="169" t="str">
        <f>IF(AP86="","",IF(AP86=Settings!$C$16,1,IF(AND(AP86=Settings!$C$17,NOT(AO86=Settings!$C$16)),1,IF(AND(AP86=Settings!$C$18,AO86=Settings!$C$19),1,0))))</f>
        <v/>
      </c>
      <c r="AQ1082" s="170"/>
      <c r="AR1082" s="169" t="str">
        <f>IF(AR86="","",IF(AR86=Settings!$C$16,1,IF(AND(AR86=Settings!$C$17,NOT(AQ86=Settings!$C$16)),1,IF(AND(AR86=Settings!$C$18,AQ86=Settings!$C$19),1,0))))</f>
        <v/>
      </c>
      <c r="AS1082" s="170"/>
      <c r="AT1082" s="169" t="str">
        <f>IF(AT86="","",IF(AT86=Settings!$C$16,1,IF(AND(AT86=Settings!$C$17,NOT(AS86=Settings!$C$16)),1,IF(AND(AT86=Settings!$C$18,AS86=Settings!$C$19),1,0))))</f>
        <v/>
      </c>
      <c r="AU1082" s="170"/>
      <c r="AV1082" s="169" t="str">
        <f>IF(AV86="","",IF(AV86=Settings!$C$16,1,IF(AND(AV86=Settings!$C$17,NOT(AU86=Settings!$C$16)),1,IF(AND(AV86=Settings!$C$18,AU86=Settings!$C$19),1,0))))</f>
        <v/>
      </c>
      <c r="AX1082" s="169" t="str">
        <f>IF(AX86="","",IF(AX86=Settings!$C$16,1,IF(AND(AX86=Settings!$C$17,NOT(AW86=Settings!$C$16)),1,IF(AND(AX86=Settings!$C$18,AW86=Settings!$C$19),1,0))))</f>
        <v/>
      </c>
      <c r="AZ1082" s="169" t="str">
        <f>IF(AZ86="","",IF(AZ86=Settings!$C$16,1,IF(AND(AZ86=Settings!$C$17,NOT(AY86=Settings!$C$16)),1,IF(AND(AZ86=Settings!$C$18,AY86=Settings!$C$19),1,0))))</f>
        <v/>
      </c>
      <c r="BC1082" s="169" t="str">
        <f>IF(BC86="","",IF(BC86=Settings!$C$16,1,IF(AND(BC86=Settings!$C$17,NOT(BB86=Settings!$C$16)),1,IF(AND(BC86=Settings!$C$18,BB86=Settings!$C$19),1,0))))</f>
        <v/>
      </c>
      <c r="BD1082" s="170"/>
      <c r="BE1082" s="169" t="str">
        <f>IF(BE86="","",IF(BE86=Settings!$C$16,1,IF(AND(BE86=Settings!$C$17,NOT(BD86=Settings!$C$16)),1,IF(AND(BE86=Settings!$C$18,BD86=Settings!$C$19),1,0))))</f>
        <v/>
      </c>
      <c r="BF1082" s="170"/>
      <c r="BG1082" s="169" t="str">
        <f>IF(BG86="","",IF(BG86=Settings!$C$16,1,IF(AND(BG86=Settings!$C$17,NOT(BF86=Settings!$C$16)),1,IF(AND(BG86=Settings!$C$18,BF86=Settings!$C$19),1,0))))</f>
        <v/>
      </c>
      <c r="BH1082" s="170"/>
      <c r="BI1082" s="169" t="str">
        <f>IF(BI86="","",IF(BI86=Settings!$C$16,1,IF(AND(BI86=Settings!$C$17,NOT(BH86=Settings!$C$16)),1,IF(AND(BI86=Settings!$C$18,BH86=Settings!$C$19),1,0))))</f>
        <v/>
      </c>
      <c r="BK1082" s="169" t="str">
        <f>IF(BK86="","",IF(BK86=Settings!$C$16,1,IF(AND(BK86=Settings!$C$17,NOT(BJ86=Settings!$C$16)),1,IF(AND(BK86=Settings!$C$18,BJ86=Settings!$C$19),1,0))))</f>
        <v/>
      </c>
      <c r="BM1082" s="169" t="str">
        <f>IF(BM86="","",IF(BM86=Settings!$C$16,1,IF(AND(BM86=Settings!$C$17,NOT(BL86=Settings!$C$16)),1,IF(AND(BM86=Settings!$C$18,BL86=Settings!$C$19),1,0))))</f>
        <v/>
      </c>
      <c r="BP1082" s="169" t="str">
        <f>IF(BP86="","",IF(BP86=Settings!$C$16,1,IF(AND(BP86=Settings!$C$17,NOT(BO86=Settings!$C$16)),1,IF(AND(BP86=Settings!$C$18,BO86=Settings!$C$19),1,0))))</f>
        <v/>
      </c>
      <c r="BQ1082" s="170"/>
      <c r="BR1082" s="169" t="str">
        <f>IF(BR86="","",IF(BR86=Settings!$C$16,1,IF(AND(BR86=Settings!$C$17,NOT(BQ86=Settings!$C$16)),1,IF(AND(BR86=Settings!$C$18,BQ86=Settings!$C$19),1,0))))</f>
        <v/>
      </c>
      <c r="BS1082" s="170"/>
      <c r="BT1082" s="169" t="str">
        <f>IF(BT86="","",IF(BT86=Settings!$C$16,1,IF(AND(BT86=Settings!$C$17,NOT(BS86=Settings!$C$16)),1,IF(AND(BT86=Settings!$C$18,BS86=Settings!$C$19),1,0))))</f>
        <v/>
      </c>
      <c r="BU1082" s="170"/>
      <c r="BV1082" s="169" t="str">
        <f>IF(BV86="","",IF(BV86=Settings!$C$16,1,IF(AND(BV86=Settings!$C$17,NOT(BU86=Settings!$C$16)),1,IF(AND(BV86=Settings!$C$18,BU86=Settings!$C$19),1,0))))</f>
        <v/>
      </c>
      <c r="BX1082" s="169" t="str">
        <f>IF(BX86="","",IF(BX86=Settings!$C$16,1,IF(AND(BX86=Settings!$C$17,NOT(BW86=Settings!$C$16)),1,IF(AND(BX86=Settings!$C$18,BW86=Settings!$C$19),1,0))))</f>
        <v/>
      </c>
      <c r="BZ1082" s="169" t="str">
        <f>IF(BZ86="","",IF(BZ86=Settings!$C$16,1,IF(AND(BZ86=Settings!$C$17,NOT(BY86=Settings!$C$16)),1,IF(AND(BZ86=Settings!$C$18,BY86=Settings!$C$19),1,0))))</f>
        <v/>
      </c>
      <c r="CB1082" s="175" t="str">
        <f t="shared" si="9"/>
        <v/>
      </c>
      <c r="CC1082" s="175" t="str">
        <f t="shared" si="10"/>
        <v/>
      </c>
      <c r="CD1082" s="175" t="str">
        <f t="shared" si="11"/>
        <v/>
      </c>
      <c r="CE1082" s="175" t="str">
        <f t="shared" si="12"/>
        <v/>
      </c>
      <c r="CF1082" s="175" t="str">
        <f t="shared" si="13"/>
        <v/>
      </c>
      <c r="CG1082" s="175" t="str">
        <f t="shared" si="14"/>
        <v/>
      </c>
      <c r="CH1082" s="175" t="str">
        <f t="shared" si="15"/>
        <v/>
      </c>
    </row>
    <row r="1083" spans="1:86" x14ac:dyDescent="0.25">
      <c r="A1083" s="39" t="str">
        <f t="shared" si="8"/>
        <v xml:space="preserve"> </v>
      </c>
      <c r="C1083" s="169" t="str">
        <f>IF(C87="","",IF(C87=Settings!$C$16,1,IF(AND(C87=Settings!$C$17,NOT(B87=Settings!$C$16)),1,IF(AND(C87=Settings!$C$18,B87=Settings!$C$19),1,0))))</f>
        <v/>
      </c>
      <c r="E1083" s="169" t="str">
        <f>IF(E87="","",IF(E87=Settings!$C$16,1,IF(AND(E87=Settings!$C$17,NOT(D87=Settings!$C$16)),1,IF(AND(E87=Settings!$C$18,D87=Settings!$C$19),1,0))))</f>
        <v/>
      </c>
      <c r="G1083" s="169" t="str">
        <f>IF(G87="","",IF(G87=Settings!$C$16,1,IF(AND(G87=Settings!$C$17,NOT(F87=Settings!$C$16)),1,IF(AND(G87=Settings!$C$18,F87=Settings!$C$19),1,0))))</f>
        <v/>
      </c>
      <c r="I1083" s="169" t="str">
        <f>IF(I87="","",IF(I87=Settings!$C$16,1,IF(AND(I87=Settings!$C$17,NOT(H87=Settings!$C$16)),1,IF(AND(I87=Settings!$C$18,H87=Settings!$C$19),1,0))))</f>
        <v/>
      </c>
      <c r="K1083" s="169" t="str">
        <f>IF(K87="","",IF(K87=Settings!$C$16,1,IF(AND(K87=Settings!$C$17,NOT(J87=Settings!$C$16)),1,IF(AND(K87=Settings!$C$18,J87=Settings!$C$19),1,0))))</f>
        <v/>
      </c>
      <c r="M1083" s="169" t="str">
        <f>IF(M87="","",IF(M87=Settings!$C$16,1,IF(AND(M87=Settings!$C$17,NOT(L87=Settings!$C$16)),1,IF(AND(M87=Settings!$C$18,L87=Settings!$C$19),1,0))))</f>
        <v/>
      </c>
      <c r="P1083" s="169" t="str">
        <f>IF(P87="","",IF(P87=Settings!$C$16,1,IF(AND(P87=Settings!$C$17,NOT(O87=Settings!$C$16)),1,IF(AND(P87=Settings!$C$18,O87=Settings!$C$19),1,0))))</f>
        <v/>
      </c>
      <c r="Q1083" s="170"/>
      <c r="R1083" s="169" t="str">
        <f>IF(R87="","",IF(R87=Settings!$C$16,1,IF(AND(R87=Settings!$C$17,NOT(Q87=Settings!$C$16)),1,IF(AND(R87=Settings!$C$18,Q87=Settings!$C$19),1,0))))</f>
        <v/>
      </c>
      <c r="S1083" s="170"/>
      <c r="T1083" s="169" t="str">
        <f>IF(T87="","",IF(T87=Settings!$C$16,1,IF(AND(T87=Settings!$C$17,NOT(S87=Settings!$C$16)),1,IF(AND(T87=Settings!$C$18,S87=Settings!$C$19),1,0))))</f>
        <v/>
      </c>
      <c r="U1083" s="170"/>
      <c r="V1083" s="169" t="str">
        <f>IF(V87="","",IF(V87=Settings!$C$16,1,IF(AND(V87=Settings!$C$17,NOT(U87=Settings!$C$16)),1,IF(AND(V87=Settings!$C$18,U87=Settings!$C$19),1,0))))</f>
        <v/>
      </c>
      <c r="X1083" s="169" t="str">
        <f>IF(X87="","",IF(X87=Settings!$C$16,1,IF(AND(X87=Settings!$C$17,NOT(W87=Settings!$C$16)),1,IF(AND(X87=Settings!$C$18,W87=Settings!$C$19),1,0))))</f>
        <v/>
      </c>
      <c r="Z1083" s="169" t="str">
        <f>IF(Z87="","",IF(Z87=Settings!$C$16,1,IF(AND(Z87=Settings!$C$17,NOT(Y87=Settings!$C$16)),1,IF(AND(Z87=Settings!$C$18,Y87=Settings!$C$19),1,0))))</f>
        <v/>
      </c>
      <c r="AC1083" s="169" t="str">
        <f>IF(AC87="","",IF(AC87=Settings!$C$16,1,IF(AND(AC87=Settings!$C$17,NOT(AB87=Settings!$C$16)),1,IF(AND(AC87=Settings!$C$18,AB87=Settings!$C$19),1,0))))</f>
        <v/>
      </c>
      <c r="AD1083" s="170"/>
      <c r="AE1083" s="169" t="str">
        <f>IF(AE87="","",IF(AE87=Settings!$C$16,1,IF(AND(AE87=Settings!$C$17,NOT(AD87=Settings!$C$16)),1,IF(AND(AE87=Settings!$C$18,AD87=Settings!$C$19),1,0))))</f>
        <v/>
      </c>
      <c r="AF1083" s="170"/>
      <c r="AG1083" s="169" t="str">
        <f>IF(AG87="","",IF(AG87=Settings!$C$16,1,IF(AND(AG87=Settings!$C$17,NOT(AF87=Settings!$C$16)),1,IF(AND(AG87=Settings!$C$18,AF87=Settings!$C$19),1,0))))</f>
        <v/>
      </c>
      <c r="AH1083" s="170"/>
      <c r="AI1083" s="169" t="str">
        <f>IF(AI87="","",IF(AI87=Settings!$C$16,1,IF(AND(AI87=Settings!$C$17,NOT(AH87=Settings!$C$16)),1,IF(AND(AI87=Settings!$C$18,AH87=Settings!$C$19),1,0))))</f>
        <v/>
      </c>
      <c r="AK1083" s="169" t="str">
        <f>IF(AK87="","",IF(AK87=Settings!$C$16,1,IF(AND(AK87=Settings!$C$17,NOT(AJ87=Settings!$C$16)),1,IF(AND(AK87=Settings!$C$18,AJ87=Settings!$C$19),1,0))))</f>
        <v/>
      </c>
      <c r="AM1083" s="169" t="str">
        <f>IF(AM87="","",IF(AM87=Settings!$C$16,1,IF(AND(AM87=Settings!$C$17,NOT(AL87=Settings!$C$16)),1,IF(AND(AM87=Settings!$C$18,AL87=Settings!$C$19),1,0))))</f>
        <v/>
      </c>
      <c r="AP1083" s="169" t="str">
        <f>IF(AP87="","",IF(AP87=Settings!$C$16,1,IF(AND(AP87=Settings!$C$17,NOT(AO87=Settings!$C$16)),1,IF(AND(AP87=Settings!$C$18,AO87=Settings!$C$19),1,0))))</f>
        <v/>
      </c>
      <c r="AQ1083" s="170"/>
      <c r="AR1083" s="169" t="str">
        <f>IF(AR87="","",IF(AR87=Settings!$C$16,1,IF(AND(AR87=Settings!$C$17,NOT(AQ87=Settings!$C$16)),1,IF(AND(AR87=Settings!$C$18,AQ87=Settings!$C$19),1,0))))</f>
        <v/>
      </c>
      <c r="AS1083" s="170"/>
      <c r="AT1083" s="169" t="str">
        <f>IF(AT87="","",IF(AT87=Settings!$C$16,1,IF(AND(AT87=Settings!$C$17,NOT(AS87=Settings!$C$16)),1,IF(AND(AT87=Settings!$C$18,AS87=Settings!$C$19),1,0))))</f>
        <v/>
      </c>
      <c r="AU1083" s="170"/>
      <c r="AV1083" s="169" t="str">
        <f>IF(AV87="","",IF(AV87=Settings!$C$16,1,IF(AND(AV87=Settings!$C$17,NOT(AU87=Settings!$C$16)),1,IF(AND(AV87=Settings!$C$18,AU87=Settings!$C$19),1,0))))</f>
        <v/>
      </c>
      <c r="AX1083" s="169" t="str">
        <f>IF(AX87="","",IF(AX87=Settings!$C$16,1,IF(AND(AX87=Settings!$C$17,NOT(AW87=Settings!$C$16)),1,IF(AND(AX87=Settings!$C$18,AW87=Settings!$C$19),1,0))))</f>
        <v/>
      </c>
      <c r="AZ1083" s="169" t="str">
        <f>IF(AZ87="","",IF(AZ87=Settings!$C$16,1,IF(AND(AZ87=Settings!$C$17,NOT(AY87=Settings!$C$16)),1,IF(AND(AZ87=Settings!$C$18,AY87=Settings!$C$19),1,0))))</f>
        <v/>
      </c>
      <c r="BC1083" s="169" t="str">
        <f>IF(BC87="","",IF(BC87=Settings!$C$16,1,IF(AND(BC87=Settings!$C$17,NOT(BB87=Settings!$C$16)),1,IF(AND(BC87=Settings!$C$18,BB87=Settings!$C$19),1,0))))</f>
        <v/>
      </c>
      <c r="BD1083" s="170"/>
      <c r="BE1083" s="169" t="str">
        <f>IF(BE87="","",IF(BE87=Settings!$C$16,1,IF(AND(BE87=Settings!$C$17,NOT(BD87=Settings!$C$16)),1,IF(AND(BE87=Settings!$C$18,BD87=Settings!$C$19),1,0))))</f>
        <v/>
      </c>
      <c r="BF1083" s="170"/>
      <c r="BG1083" s="169" t="str">
        <f>IF(BG87="","",IF(BG87=Settings!$C$16,1,IF(AND(BG87=Settings!$C$17,NOT(BF87=Settings!$C$16)),1,IF(AND(BG87=Settings!$C$18,BF87=Settings!$C$19),1,0))))</f>
        <v/>
      </c>
      <c r="BH1083" s="170"/>
      <c r="BI1083" s="169" t="str">
        <f>IF(BI87="","",IF(BI87=Settings!$C$16,1,IF(AND(BI87=Settings!$C$17,NOT(BH87=Settings!$C$16)),1,IF(AND(BI87=Settings!$C$18,BH87=Settings!$C$19),1,0))))</f>
        <v/>
      </c>
      <c r="BK1083" s="169" t="str">
        <f>IF(BK87="","",IF(BK87=Settings!$C$16,1,IF(AND(BK87=Settings!$C$17,NOT(BJ87=Settings!$C$16)),1,IF(AND(BK87=Settings!$C$18,BJ87=Settings!$C$19),1,0))))</f>
        <v/>
      </c>
      <c r="BM1083" s="169" t="str">
        <f>IF(BM87="","",IF(BM87=Settings!$C$16,1,IF(AND(BM87=Settings!$C$17,NOT(BL87=Settings!$C$16)),1,IF(AND(BM87=Settings!$C$18,BL87=Settings!$C$19),1,0))))</f>
        <v/>
      </c>
      <c r="BP1083" s="169" t="str">
        <f>IF(BP87="","",IF(BP87=Settings!$C$16,1,IF(AND(BP87=Settings!$C$17,NOT(BO87=Settings!$C$16)),1,IF(AND(BP87=Settings!$C$18,BO87=Settings!$C$19),1,0))))</f>
        <v/>
      </c>
      <c r="BQ1083" s="170"/>
      <c r="BR1083" s="169" t="str">
        <f>IF(BR87="","",IF(BR87=Settings!$C$16,1,IF(AND(BR87=Settings!$C$17,NOT(BQ87=Settings!$C$16)),1,IF(AND(BR87=Settings!$C$18,BQ87=Settings!$C$19),1,0))))</f>
        <v/>
      </c>
      <c r="BS1083" s="170"/>
      <c r="BT1083" s="169" t="str">
        <f>IF(BT87="","",IF(BT87=Settings!$C$16,1,IF(AND(BT87=Settings!$C$17,NOT(BS87=Settings!$C$16)),1,IF(AND(BT87=Settings!$C$18,BS87=Settings!$C$19),1,0))))</f>
        <v/>
      </c>
      <c r="BU1083" s="170"/>
      <c r="BV1083" s="169" t="str">
        <f>IF(BV87="","",IF(BV87=Settings!$C$16,1,IF(AND(BV87=Settings!$C$17,NOT(BU87=Settings!$C$16)),1,IF(AND(BV87=Settings!$C$18,BU87=Settings!$C$19),1,0))))</f>
        <v/>
      </c>
      <c r="BX1083" s="169" t="str">
        <f>IF(BX87="","",IF(BX87=Settings!$C$16,1,IF(AND(BX87=Settings!$C$17,NOT(BW87=Settings!$C$16)),1,IF(AND(BX87=Settings!$C$18,BW87=Settings!$C$19),1,0))))</f>
        <v/>
      </c>
      <c r="BZ1083" s="169" t="str">
        <f>IF(BZ87="","",IF(BZ87=Settings!$C$16,1,IF(AND(BZ87=Settings!$C$17,NOT(BY87=Settings!$C$16)),1,IF(AND(BZ87=Settings!$C$18,BY87=Settings!$C$19),1,0))))</f>
        <v/>
      </c>
      <c r="CB1083" s="175" t="str">
        <f t="shared" si="9"/>
        <v/>
      </c>
      <c r="CC1083" s="175" t="str">
        <f t="shared" si="10"/>
        <v/>
      </c>
      <c r="CD1083" s="175" t="str">
        <f t="shared" si="11"/>
        <v/>
      </c>
      <c r="CE1083" s="175" t="str">
        <f t="shared" si="12"/>
        <v/>
      </c>
      <c r="CF1083" s="175" t="str">
        <f t="shared" si="13"/>
        <v/>
      </c>
      <c r="CG1083" s="175" t="str">
        <f t="shared" si="14"/>
        <v/>
      </c>
      <c r="CH1083" s="175" t="str">
        <f t="shared" si="15"/>
        <v/>
      </c>
    </row>
    <row r="1084" spans="1:86" x14ac:dyDescent="0.25">
      <c r="A1084" s="39" t="str">
        <f t="shared" si="8"/>
        <v xml:space="preserve"> </v>
      </c>
      <c r="C1084" s="169" t="str">
        <f>IF(C88="","",IF(C88=Settings!$C$16,1,IF(AND(C88=Settings!$C$17,NOT(B88=Settings!$C$16)),1,IF(AND(C88=Settings!$C$18,B88=Settings!$C$19),1,0))))</f>
        <v/>
      </c>
      <c r="E1084" s="169" t="str">
        <f>IF(E88="","",IF(E88=Settings!$C$16,1,IF(AND(E88=Settings!$C$17,NOT(D88=Settings!$C$16)),1,IF(AND(E88=Settings!$C$18,D88=Settings!$C$19),1,0))))</f>
        <v/>
      </c>
      <c r="G1084" s="169" t="str">
        <f>IF(G88="","",IF(G88=Settings!$C$16,1,IF(AND(G88=Settings!$C$17,NOT(F88=Settings!$C$16)),1,IF(AND(G88=Settings!$C$18,F88=Settings!$C$19),1,0))))</f>
        <v/>
      </c>
      <c r="I1084" s="169" t="str">
        <f>IF(I88="","",IF(I88=Settings!$C$16,1,IF(AND(I88=Settings!$C$17,NOT(H88=Settings!$C$16)),1,IF(AND(I88=Settings!$C$18,H88=Settings!$C$19),1,0))))</f>
        <v/>
      </c>
      <c r="K1084" s="169" t="str">
        <f>IF(K88="","",IF(K88=Settings!$C$16,1,IF(AND(K88=Settings!$C$17,NOT(J88=Settings!$C$16)),1,IF(AND(K88=Settings!$C$18,J88=Settings!$C$19),1,0))))</f>
        <v/>
      </c>
      <c r="M1084" s="169" t="str">
        <f>IF(M88="","",IF(M88=Settings!$C$16,1,IF(AND(M88=Settings!$C$17,NOT(L88=Settings!$C$16)),1,IF(AND(M88=Settings!$C$18,L88=Settings!$C$19),1,0))))</f>
        <v/>
      </c>
      <c r="P1084" s="169" t="str">
        <f>IF(P88="","",IF(P88=Settings!$C$16,1,IF(AND(P88=Settings!$C$17,NOT(O88=Settings!$C$16)),1,IF(AND(P88=Settings!$C$18,O88=Settings!$C$19),1,0))))</f>
        <v/>
      </c>
      <c r="Q1084" s="170"/>
      <c r="R1084" s="169" t="str">
        <f>IF(R88="","",IF(R88=Settings!$C$16,1,IF(AND(R88=Settings!$C$17,NOT(Q88=Settings!$C$16)),1,IF(AND(R88=Settings!$C$18,Q88=Settings!$C$19),1,0))))</f>
        <v/>
      </c>
      <c r="S1084" s="170"/>
      <c r="T1084" s="169" t="str">
        <f>IF(T88="","",IF(T88=Settings!$C$16,1,IF(AND(T88=Settings!$C$17,NOT(S88=Settings!$C$16)),1,IF(AND(T88=Settings!$C$18,S88=Settings!$C$19),1,0))))</f>
        <v/>
      </c>
      <c r="U1084" s="170"/>
      <c r="V1084" s="169" t="str">
        <f>IF(V88="","",IF(V88=Settings!$C$16,1,IF(AND(V88=Settings!$C$17,NOT(U88=Settings!$C$16)),1,IF(AND(V88=Settings!$C$18,U88=Settings!$C$19),1,0))))</f>
        <v/>
      </c>
      <c r="X1084" s="169" t="str">
        <f>IF(X88="","",IF(X88=Settings!$C$16,1,IF(AND(X88=Settings!$C$17,NOT(W88=Settings!$C$16)),1,IF(AND(X88=Settings!$C$18,W88=Settings!$C$19),1,0))))</f>
        <v/>
      </c>
      <c r="Z1084" s="169" t="str">
        <f>IF(Z88="","",IF(Z88=Settings!$C$16,1,IF(AND(Z88=Settings!$C$17,NOT(Y88=Settings!$C$16)),1,IF(AND(Z88=Settings!$C$18,Y88=Settings!$C$19),1,0))))</f>
        <v/>
      </c>
      <c r="AC1084" s="169" t="str">
        <f>IF(AC88="","",IF(AC88=Settings!$C$16,1,IF(AND(AC88=Settings!$C$17,NOT(AB88=Settings!$C$16)),1,IF(AND(AC88=Settings!$C$18,AB88=Settings!$C$19),1,0))))</f>
        <v/>
      </c>
      <c r="AD1084" s="170"/>
      <c r="AE1084" s="169" t="str">
        <f>IF(AE88="","",IF(AE88=Settings!$C$16,1,IF(AND(AE88=Settings!$C$17,NOT(AD88=Settings!$C$16)),1,IF(AND(AE88=Settings!$C$18,AD88=Settings!$C$19),1,0))))</f>
        <v/>
      </c>
      <c r="AF1084" s="170"/>
      <c r="AG1084" s="169" t="str">
        <f>IF(AG88="","",IF(AG88=Settings!$C$16,1,IF(AND(AG88=Settings!$C$17,NOT(AF88=Settings!$C$16)),1,IF(AND(AG88=Settings!$C$18,AF88=Settings!$C$19),1,0))))</f>
        <v/>
      </c>
      <c r="AH1084" s="170"/>
      <c r="AI1084" s="169" t="str">
        <f>IF(AI88="","",IF(AI88=Settings!$C$16,1,IF(AND(AI88=Settings!$C$17,NOT(AH88=Settings!$C$16)),1,IF(AND(AI88=Settings!$C$18,AH88=Settings!$C$19),1,0))))</f>
        <v/>
      </c>
      <c r="AK1084" s="169" t="str">
        <f>IF(AK88="","",IF(AK88=Settings!$C$16,1,IF(AND(AK88=Settings!$C$17,NOT(AJ88=Settings!$C$16)),1,IF(AND(AK88=Settings!$C$18,AJ88=Settings!$C$19),1,0))))</f>
        <v/>
      </c>
      <c r="AM1084" s="169" t="str">
        <f>IF(AM88="","",IF(AM88=Settings!$C$16,1,IF(AND(AM88=Settings!$C$17,NOT(AL88=Settings!$C$16)),1,IF(AND(AM88=Settings!$C$18,AL88=Settings!$C$19),1,0))))</f>
        <v/>
      </c>
      <c r="AP1084" s="169" t="str">
        <f>IF(AP88="","",IF(AP88=Settings!$C$16,1,IF(AND(AP88=Settings!$C$17,NOT(AO88=Settings!$C$16)),1,IF(AND(AP88=Settings!$C$18,AO88=Settings!$C$19),1,0))))</f>
        <v/>
      </c>
      <c r="AQ1084" s="170"/>
      <c r="AR1084" s="169" t="str">
        <f>IF(AR88="","",IF(AR88=Settings!$C$16,1,IF(AND(AR88=Settings!$C$17,NOT(AQ88=Settings!$C$16)),1,IF(AND(AR88=Settings!$C$18,AQ88=Settings!$C$19),1,0))))</f>
        <v/>
      </c>
      <c r="AS1084" s="170"/>
      <c r="AT1084" s="169" t="str">
        <f>IF(AT88="","",IF(AT88=Settings!$C$16,1,IF(AND(AT88=Settings!$C$17,NOT(AS88=Settings!$C$16)),1,IF(AND(AT88=Settings!$C$18,AS88=Settings!$C$19),1,0))))</f>
        <v/>
      </c>
      <c r="AU1084" s="170"/>
      <c r="AV1084" s="169" t="str">
        <f>IF(AV88="","",IF(AV88=Settings!$C$16,1,IF(AND(AV88=Settings!$C$17,NOT(AU88=Settings!$C$16)),1,IF(AND(AV88=Settings!$C$18,AU88=Settings!$C$19),1,0))))</f>
        <v/>
      </c>
      <c r="AX1084" s="169" t="str">
        <f>IF(AX88="","",IF(AX88=Settings!$C$16,1,IF(AND(AX88=Settings!$C$17,NOT(AW88=Settings!$C$16)),1,IF(AND(AX88=Settings!$C$18,AW88=Settings!$C$19),1,0))))</f>
        <v/>
      </c>
      <c r="AZ1084" s="169" t="str">
        <f>IF(AZ88="","",IF(AZ88=Settings!$C$16,1,IF(AND(AZ88=Settings!$C$17,NOT(AY88=Settings!$C$16)),1,IF(AND(AZ88=Settings!$C$18,AY88=Settings!$C$19),1,0))))</f>
        <v/>
      </c>
      <c r="BC1084" s="169" t="str">
        <f>IF(BC88="","",IF(BC88=Settings!$C$16,1,IF(AND(BC88=Settings!$C$17,NOT(BB88=Settings!$C$16)),1,IF(AND(BC88=Settings!$C$18,BB88=Settings!$C$19),1,0))))</f>
        <v/>
      </c>
      <c r="BD1084" s="170"/>
      <c r="BE1084" s="169" t="str">
        <f>IF(BE88="","",IF(BE88=Settings!$C$16,1,IF(AND(BE88=Settings!$C$17,NOT(BD88=Settings!$C$16)),1,IF(AND(BE88=Settings!$C$18,BD88=Settings!$C$19),1,0))))</f>
        <v/>
      </c>
      <c r="BF1084" s="170"/>
      <c r="BG1084" s="169" t="str">
        <f>IF(BG88="","",IF(BG88=Settings!$C$16,1,IF(AND(BG88=Settings!$C$17,NOT(BF88=Settings!$C$16)),1,IF(AND(BG88=Settings!$C$18,BF88=Settings!$C$19),1,0))))</f>
        <v/>
      </c>
      <c r="BH1084" s="170"/>
      <c r="BI1084" s="169" t="str">
        <f>IF(BI88="","",IF(BI88=Settings!$C$16,1,IF(AND(BI88=Settings!$C$17,NOT(BH88=Settings!$C$16)),1,IF(AND(BI88=Settings!$C$18,BH88=Settings!$C$19),1,0))))</f>
        <v/>
      </c>
      <c r="BK1084" s="169" t="str">
        <f>IF(BK88="","",IF(BK88=Settings!$C$16,1,IF(AND(BK88=Settings!$C$17,NOT(BJ88=Settings!$C$16)),1,IF(AND(BK88=Settings!$C$18,BJ88=Settings!$C$19),1,0))))</f>
        <v/>
      </c>
      <c r="BM1084" s="169" t="str">
        <f>IF(BM88="","",IF(BM88=Settings!$C$16,1,IF(AND(BM88=Settings!$C$17,NOT(BL88=Settings!$C$16)),1,IF(AND(BM88=Settings!$C$18,BL88=Settings!$C$19),1,0))))</f>
        <v/>
      </c>
      <c r="BP1084" s="169" t="str">
        <f>IF(BP88="","",IF(BP88=Settings!$C$16,1,IF(AND(BP88=Settings!$C$17,NOT(BO88=Settings!$C$16)),1,IF(AND(BP88=Settings!$C$18,BO88=Settings!$C$19),1,0))))</f>
        <v/>
      </c>
      <c r="BQ1084" s="170"/>
      <c r="BR1084" s="169" t="str">
        <f>IF(BR88="","",IF(BR88=Settings!$C$16,1,IF(AND(BR88=Settings!$C$17,NOT(BQ88=Settings!$C$16)),1,IF(AND(BR88=Settings!$C$18,BQ88=Settings!$C$19),1,0))))</f>
        <v/>
      </c>
      <c r="BS1084" s="170"/>
      <c r="BT1084" s="169" t="str">
        <f>IF(BT88="","",IF(BT88=Settings!$C$16,1,IF(AND(BT88=Settings!$C$17,NOT(BS88=Settings!$C$16)),1,IF(AND(BT88=Settings!$C$18,BS88=Settings!$C$19),1,0))))</f>
        <v/>
      </c>
      <c r="BU1084" s="170"/>
      <c r="BV1084" s="169" t="str">
        <f>IF(BV88="","",IF(BV88=Settings!$C$16,1,IF(AND(BV88=Settings!$C$17,NOT(BU88=Settings!$C$16)),1,IF(AND(BV88=Settings!$C$18,BU88=Settings!$C$19),1,0))))</f>
        <v/>
      </c>
      <c r="BX1084" s="169" t="str">
        <f>IF(BX88="","",IF(BX88=Settings!$C$16,1,IF(AND(BX88=Settings!$C$17,NOT(BW88=Settings!$C$16)),1,IF(AND(BX88=Settings!$C$18,BW88=Settings!$C$19),1,0))))</f>
        <v/>
      </c>
      <c r="BZ1084" s="169" t="str">
        <f>IF(BZ88="","",IF(BZ88=Settings!$C$16,1,IF(AND(BZ88=Settings!$C$17,NOT(BY88=Settings!$C$16)),1,IF(AND(BZ88=Settings!$C$18,BY88=Settings!$C$19),1,0))))</f>
        <v/>
      </c>
      <c r="CB1084" s="175" t="str">
        <f t="shared" si="9"/>
        <v/>
      </c>
      <c r="CC1084" s="175" t="str">
        <f t="shared" si="10"/>
        <v/>
      </c>
      <c r="CD1084" s="175" t="str">
        <f t="shared" si="11"/>
        <v/>
      </c>
      <c r="CE1084" s="175" t="str">
        <f t="shared" si="12"/>
        <v/>
      </c>
      <c r="CF1084" s="175" t="str">
        <f t="shared" si="13"/>
        <v/>
      </c>
      <c r="CG1084" s="175" t="str">
        <f t="shared" si="14"/>
        <v/>
      </c>
      <c r="CH1084" s="175" t="str">
        <f t="shared" si="15"/>
        <v/>
      </c>
    </row>
    <row r="1085" spans="1:86" x14ac:dyDescent="0.25">
      <c r="A1085" s="39" t="str">
        <f t="shared" si="8"/>
        <v xml:space="preserve"> </v>
      </c>
      <c r="C1085" s="169" t="str">
        <f>IF(C89="","",IF(C89=Settings!$C$16,1,IF(AND(C89=Settings!$C$17,NOT(B89=Settings!$C$16)),1,IF(AND(C89=Settings!$C$18,B89=Settings!$C$19),1,0))))</f>
        <v/>
      </c>
      <c r="E1085" s="169" t="str">
        <f>IF(E89="","",IF(E89=Settings!$C$16,1,IF(AND(E89=Settings!$C$17,NOT(D89=Settings!$C$16)),1,IF(AND(E89=Settings!$C$18,D89=Settings!$C$19),1,0))))</f>
        <v/>
      </c>
      <c r="G1085" s="169" t="str">
        <f>IF(G89="","",IF(G89=Settings!$C$16,1,IF(AND(G89=Settings!$C$17,NOT(F89=Settings!$C$16)),1,IF(AND(G89=Settings!$C$18,F89=Settings!$C$19),1,0))))</f>
        <v/>
      </c>
      <c r="I1085" s="169" t="str">
        <f>IF(I89="","",IF(I89=Settings!$C$16,1,IF(AND(I89=Settings!$C$17,NOT(H89=Settings!$C$16)),1,IF(AND(I89=Settings!$C$18,H89=Settings!$C$19),1,0))))</f>
        <v/>
      </c>
      <c r="K1085" s="169" t="str">
        <f>IF(K89="","",IF(K89=Settings!$C$16,1,IF(AND(K89=Settings!$C$17,NOT(J89=Settings!$C$16)),1,IF(AND(K89=Settings!$C$18,J89=Settings!$C$19),1,0))))</f>
        <v/>
      </c>
      <c r="M1085" s="169" t="str">
        <f>IF(M89="","",IF(M89=Settings!$C$16,1,IF(AND(M89=Settings!$C$17,NOT(L89=Settings!$C$16)),1,IF(AND(M89=Settings!$C$18,L89=Settings!$C$19),1,0))))</f>
        <v/>
      </c>
      <c r="P1085" s="169" t="str">
        <f>IF(P89="","",IF(P89=Settings!$C$16,1,IF(AND(P89=Settings!$C$17,NOT(O89=Settings!$C$16)),1,IF(AND(P89=Settings!$C$18,O89=Settings!$C$19),1,0))))</f>
        <v/>
      </c>
      <c r="Q1085" s="170"/>
      <c r="R1085" s="169" t="str">
        <f>IF(R89="","",IF(R89=Settings!$C$16,1,IF(AND(R89=Settings!$C$17,NOT(Q89=Settings!$C$16)),1,IF(AND(R89=Settings!$C$18,Q89=Settings!$C$19),1,0))))</f>
        <v/>
      </c>
      <c r="S1085" s="170"/>
      <c r="T1085" s="169" t="str">
        <f>IF(T89="","",IF(T89=Settings!$C$16,1,IF(AND(T89=Settings!$C$17,NOT(S89=Settings!$C$16)),1,IF(AND(T89=Settings!$C$18,S89=Settings!$C$19),1,0))))</f>
        <v/>
      </c>
      <c r="U1085" s="170"/>
      <c r="V1085" s="169" t="str">
        <f>IF(V89="","",IF(V89=Settings!$C$16,1,IF(AND(V89=Settings!$C$17,NOT(U89=Settings!$C$16)),1,IF(AND(V89=Settings!$C$18,U89=Settings!$C$19),1,0))))</f>
        <v/>
      </c>
      <c r="X1085" s="169" t="str">
        <f>IF(X89="","",IF(X89=Settings!$C$16,1,IF(AND(X89=Settings!$C$17,NOT(W89=Settings!$C$16)),1,IF(AND(X89=Settings!$C$18,W89=Settings!$C$19),1,0))))</f>
        <v/>
      </c>
      <c r="Z1085" s="169" t="str">
        <f>IF(Z89="","",IF(Z89=Settings!$C$16,1,IF(AND(Z89=Settings!$C$17,NOT(Y89=Settings!$C$16)),1,IF(AND(Z89=Settings!$C$18,Y89=Settings!$C$19),1,0))))</f>
        <v/>
      </c>
      <c r="AC1085" s="169" t="str">
        <f>IF(AC89="","",IF(AC89=Settings!$C$16,1,IF(AND(AC89=Settings!$C$17,NOT(AB89=Settings!$C$16)),1,IF(AND(AC89=Settings!$C$18,AB89=Settings!$C$19),1,0))))</f>
        <v/>
      </c>
      <c r="AD1085" s="170"/>
      <c r="AE1085" s="169" t="str">
        <f>IF(AE89="","",IF(AE89=Settings!$C$16,1,IF(AND(AE89=Settings!$C$17,NOT(AD89=Settings!$C$16)),1,IF(AND(AE89=Settings!$C$18,AD89=Settings!$C$19),1,0))))</f>
        <v/>
      </c>
      <c r="AF1085" s="170"/>
      <c r="AG1085" s="169" t="str">
        <f>IF(AG89="","",IF(AG89=Settings!$C$16,1,IF(AND(AG89=Settings!$C$17,NOT(AF89=Settings!$C$16)),1,IF(AND(AG89=Settings!$C$18,AF89=Settings!$C$19),1,0))))</f>
        <v/>
      </c>
      <c r="AH1085" s="170"/>
      <c r="AI1085" s="169" t="str">
        <f>IF(AI89="","",IF(AI89=Settings!$C$16,1,IF(AND(AI89=Settings!$C$17,NOT(AH89=Settings!$C$16)),1,IF(AND(AI89=Settings!$C$18,AH89=Settings!$C$19),1,0))))</f>
        <v/>
      </c>
      <c r="AK1085" s="169" t="str">
        <f>IF(AK89="","",IF(AK89=Settings!$C$16,1,IF(AND(AK89=Settings!$C$17,NOT(AJ89=Settings!$C$16)),1,IF(AND(AK89=Settings!$C$18,AJ89=Settings!$C$19),1,0))))</f>
        <v/>
      </c>
      <c r="AM1085" s="169" t="str">
        <f>IF(AM89="","",IF(AM89=Settings!$C$16,1,IF(AND(AM89=Settings!$C$17,NOT(AL89=Settings!$C$16)),1,IF(AND(AM89=Settings!$C$18,AL89=Settings!$C$19),1,0))))</f>
        <v/>
      </c>
      <c r="AP1085" s="169" t="str">
        <f>IF(AP89="","",IF(AP89=Settings!$C$16,1,IF(AND(AP89=Settings!$C$17,NOT(AO89=Settings!$C$16)),1,IF(AND(AP89=Settings!$C$18,AO89=Settings!$C$19),1,0))))</f>
        <v/>
      </c>
      <c r="AQ1085" s="170"/>
      <c r="AR1085" s="169" t="str">
        <f>IF(AR89="","",IF(AR89=Settings!$C$16,1,IF(AND(AR89=Settings!$C$17,NOT(AQ89=Settings!$C$16)),1,IF(AND(AR89=Settings!$C$18,AQ89=Settings!$C$19),1,0))))</f>
        <v/>
      </c>
      <c r="AS1085" s="170"/>
      <c r="AT1085" s="169" t="str">
        <f>IF(AT89="","",IF(AT89=Settings!$C$16,1,IF(AND(AT89=Settings!$C$17,NOT(AS89=Settings!$C$16)),1,IF(AND(AT89=Settings!$C$18,AS89=Settings!$C$19),1,0))))</f>
        <v/>
      </c>
      <c r="AU1085" s="170"/>
      <c r="AV1085" s="169" t="str">
        <f>IF(AV89="","",IF(AV89=Settings!$C$16,1,IF(AND(AV89=Settings!$C$17,NOT(AU89=Settings!$C$16)),1,IF(AND(AV89=Settings!$C$18,AU89=Settings!$C$19),1,0))))</f>
        <v/>
      </c>
      <c r="AX1085" s="169" t="str">
        <f>IF(AX89="","",IF(AX89=Settings!$C$16,1,IF(AND(AX89=Settings!$C$17,NOT(AW89=Settings!$C$16)),1,IF(AND(AX89=Settings!$C$18,AW89=Settings!$C$19),1,0))))</f>
        <v/>
      </c>
      <c r="AZ1085" s="169" t="str">
        <f>IF(AZ89="","",IF(AZ89=Settings!$C$16,1,IF(AND(AZ89=Settings!$C$17,NOT(AY89=Settings!$C$16)),1,IF(AND(AZ89=Settings!$C$18,AY89=Settings!$C$19),1,0))))</f>
        <v/>
      </c>
      <c r="BC1085" s="169" t="str">
        <f>IF(BC89="","",IF(BC89=Settings!$C$16,1,IF(AND(BC89=Settings!$C$17,NOT(BB89=Settings!$C$16)),1,IF(AND(BC89=Settings!$C$18,BB89=Settings!$C$19),1,0))))</f>
        <v/>
      </c>
      <c r="BD1085" s="170"/>
      <c r="BE1085" s="169" t="str">
        <f>IF(BE89="","",IF(BE89=Settings!$C$16,1,IF(AND(BE89=Settings!$C$17,NOT(BD89=Settings!$C$16)),1,IF(AND(BE89=Settings!$C$18,BD89=Settings!$C$19),1,0))))</f>
        <v/>
      </c>
      <c r="BF1085" s="170"/>
      <c r="BG1085" s="169" t="str">
        <f>IF(BG89="","",IF(BG89=Settings!$C$16,1,IF(AND(BG89=Settings!$C$17,NOT(BF89=Settings!$C$16)),1,IF(AND(BG89=Settings!$C$18,BF89=Settings!$C$19),1,0))))</f>
        <v/>
      </c>
      <c r="BH1085" s="170"/>
      <c r="BI1085" s="169" t="str">
        <f>IF(BI89="","",IF(BI89=Settings!$C$16,1,IF(AND(BI89=Settings!$C$17,NOT(BH89=Settings!$C$16)),1,IF(AND(BI89=Settings!$C$18,BH89=Settings!$C$19),1,0))))</f>
        <v/>
      </c>
      <c r="BK1085" s="169" t="str">
        <f>IF(BK89="","",IF(BK89=Settings!$C$16,1,IF(AND(BK89=Settings!$C$17,NOT(BJ89=Settings!$C$16)),1,IF(AND(BK89=Settings!$C$18,BJ89=Settings!$C$19),1,0))))</f>
        <v/>
      </c>
      <c r="BM1085" s="169" t="str">
        <f>IF(BM89="","",IF(BM89=Settings!$C$16,1,IF(AND(BM89=Settings!$C$17,NOT(BL89=Settings!$C$16)),1,IF(AND(BM89=Settings!$C$18,BL89=Settings!$C$19),1,0))))</f>
        <v/>
      </c>
      <c r="BP1085" s="169" t="str">
        <f>IF(BP89="","",IF(BP89=Settings!$C$16,1,IF(AND(BP89=Settings!$C$17,NOT(BO89=Settings!$C$16)),1,IF(AND(BP89=Settings!$C$18,BO89=Settings!$C$19),1,0))))</f>
        <v/>
      </c>
      <c r="BQ1085" s="170"/>
      <c r="BR1085" s="169" t="str">
        <f>IF(BR89="","",IF(BR89=Settings!$C$16,1,IF(AND(BR89=Settings!$C$17,NOT(BQ89=Settings!$C$16)),1,IF(AND(BR89=Settings!$C$18,BQ89=Settings!$C$19),1,0))))</f>
        <v/>
      </c>
      <c r="BS1085" s="170"/>
      <c r="BT1085" s="169" t="str">
        <f>IF(BT89="","",IF(BT89=Settings!$C$16,1,IF(AND(BT89=Settings!$C$17,NOT(BS89=Settings!$C$16)),1,IF(AND(BT89=Settings!$C$18,BS89=Settings!$C$19),1,0))))</f>
        <v/>
      </c>
      <c r="BU1085" s="170"/>
      <c r="BV1085" s="169" t="str">
        <f>IF(BV89="","",IF(BV89=Settings!$C$16,1,IF(AND(BV89=Settings!$C$17,NOT(BU89=Settings!$C$16)),1,IF(AND(BV89=Settings!$C$18,BU89=Settings!$C$19),1,0))))</f>
        <v/>
      </c>
      <c r="BX1085" s="169" t="str">
        <f>IF(BX89="","",IF(BX89=Settings!$C$16,1,IF(AND(BX89=Settings!$C$17,NOT(BW89=Settings!$C$16)),1,IF(AND(BX89=Settings!$C$18,BW89=Settings!$C$19),1,0))))</f>
        <v/>
      </c>
      <c r="BZ1085" s="169" t="str">
        <f>IF(BZ89="","",IF(BZ89=Settings!$C$16,1,IF(AND(BZ89=Settings!$C$17,NOT(BY89=Settings!$C$16)),1,IF(AND(BZ89=Settings!$C$18,BY89=Settings!$C$19),1,0))))</f>
        <v/>
      </c>
      <c r="CB1085" s="175" t="str">
        <f t="shared" si="9"/>
        <v/>
      </c>
      <c r="CC1085" s="175" t="str">
        <f t="shared" si="10"/>
        <v/>
      </c>
      <c r="CD1085" s="175" t="str">
        <f t="shared" si="11"/>
        <v/>
      </c>
      <c r="CE1085" s="175" t="str">
        <f t="shared" si="12"/>
        <v/>
      </c>
      <c r="CF1085" s="175" t="str">
        <f t="shared" si="13"/>
        <v/>
      </c>
      <c r="CG1085" s="175" t="str">
        <f t="shared" si="14"/>
        <v/>
      </c>
      <c r="CH1085" s="175" t="str">
        <f t="shared" si="15"/>
        <v/>
      </c>
    </row>
    <row r="1086" spans="1:86" x14ac:dyDescent="0.25">
      <c r="A1086" s="39" t="str">
        <f t="shared" si="8"/>
        <v xml:space="preserve"> </v>
      </c>
      <c r="C1086" s="169" t="str">
        <f>IF(C90="","",IF(C90=Settings!$C$16,1,IF(AND(C90=Settings!$C$17,NOT(B90=Settings!$C$16)),1,IF(AND(C90=Settings!$C$18,B90=Settings!$C$19),1,0))))</f>
        <v/>
      </c>
      <c r="E1086" s="169" t="str">
        <f>IF(E90="","",IF(E90=Settings!$C$16,1,IF(AND(E90=Settings!$C$17,NOT(D90=Settings!$C$16)),1,IF(AND(E90=Settings!$C$18,D90=Settings!$C$19),1,0))))</f>
        <v/>
      </c>
      <c r="G1086" s="169" t="str">
        <f>IF(G90="","",IF(G90=Settings!$C$16,1,IF(AND(G90=Settings!$C$17,NOT(F90=Settings!$C$16)),1,IF(AND(G90=Settings!$C$18,F90=Settings!$C$19),1,0))))</f>
        <v/>
      </c>
      <c r="I1086" s="169" t="str">
        <f>IF(I90="","",IF(I90=Settings!$C$16,1,IF(AND(I90=Settings!$C$17,NOT(H90=Settings!$C$16)),1,IF(AND(I90=Settings!$C$18,H90=Settings!$C$19),1,0))))</f>
        <v/>
      </c>
      <c r="K1086" s="169" t="str">
        <f>IF(K90="","",IF(K90=Settings!$C$16,1,IF(AND(K90=Settings!$C$17,NOT(J90=Settings!$C$16)),1,IF(AND(K90=Settings!$C$18,J90=Settings!$C$19),1,0))))</f>
        <v/>
      </c>
      <c r="M1086" s="169" t="str">
        <f>IF(M90="","",IF(M90=Settings!$C$16,1,IF(AND(M90=Settings!$C$17,NOT(L90=Settings!$C$16)),1,IF(AND(M90=Settings!$C$18,L90=Settings!$C$19),1,0))))</f>
        <v/>
      </c>
      <c r="P1086" s="169" t="str">
        <f>IF(P90="","",IF(P90=Settings!$C$16,1,IF(AND(P90=Settings!$C$17,NOT(O90=Settings!$C$16)),1,IF(AND(P90=Settings!$C$18,O90=Settings!$C$19),1,0))))</f>
        <v/>
      </c>
      <c r="Q1086" s="170"/>
      <c r="R1086" s="169" t="str">
        <f>IF(R90="","",IF(R90=Settings!$C$16,1,IF(AND(R90=Settings!$C$17,NOT(Q90=Settings!$C$16)),1,IF(AND(R90=Settings!$C$18,Q90=Settings!$C$19),1,0))))</f>
        <v/>
      </c>
      <c r="S1086" s="170"/>
      <c r="T1086" s="169" t="str">
        <f>IF(T90="","",IF(T90=Settings!$C$16,1,IF(AND(T90=Settings!$C$17,NOT(S90=Settings!$C$16)),1,IF(AND(T90=Settings!$C$18,S90=Settings!$C$19),1,0))))</f>
        <v/>
      </c>
      <c r="U1086" s="170"/>
      <c r="V1086" s="169" t="str">
        <f>IF(V90="","",IF(V90=Settings!$C$16,1,IF(AND(V90=Settings!$C$17,NOT(U90=Settings!$C$16)),1,IF(AND(V90=Settings!$C$18,U90=Settings!$C$19),1,0))))</f>
        <v/>
      </c>
      <c r="X1086" s="169" t="str">
        <f>IF(X90="","",IF(X90=Settings!$C$16,1,IF(AND(X90=Settings!$C$17,NOT(W90=Settings!$C$16)),1,IF(AND(X90=Settings!$C$18,W90=Settings!$C$19),1,0))))</f>
        <v/>
      </c>
      <c r="Z1086" s="169" t="str">
        <f>IF(Z90="","",IF(Z90=Settings!$C$16,1,IF(AND(Z90=Settings!$C$17,NOT(Y90=Settings!$C$16)),1,IF(AND(Z90=Settings!$C$18,Y90=Settings!$C$19),1,0))))</f>
        <v/>
      </c>
      <c r="AC1086" s="169" t="str">
        <f>IF(AC90="","",IF(AC90=Settings!$C$16,1,IF(AND(AC90=Settings!$C$17,NOT(AB90=Settings!$C$16)),1,IF(AND(AC90=Settings!$C$18,AB90=Settings!$C$19),1,0))))</f>
        <v/>
      </c>
      <c r="AD1086" s="170"/>
      <c r="AE1086" s="169" t="str">
        <f>IF(AE90="","",IF(AE90=Settings!$C$16,1,IF(AND(AE90=Settings!$C$17,NOT(AD90=Settings!$C$16)),1,IF(AND(AE90=Settings!$C$18,AD90=Settings!$C$19),1,0))))</f>
        <v/>
      </c>
      <c r="AF1086" s="170"/>
      <c r="AG1086" s="169" t="str">
        <f>IF(AG90="","",IF(AG90=Settings!$C$16,1,IF(AND(AG90=Settings!$C$17,NOT(AF90=Settings!$C$16)),1,IF(AND(AG90=Settings!$C$18,AF90=Settings!$C$19),1,0))))</f>
        <v/>
      </c>
      <c r="AH1086" s="170"/>
      <c r="AI1086" s="169" t="str">
        <f>IF(AI90="","",IF(AI90=Settings!$C$16,1,IF(AND(AI90=Settings!$C$17,NOT(AH90=Settings!$C$16)),1,IF(AND(AI90=Settings!$C$18,AH90=Settings!$C$19),1,0))))</f>
        <v/>
      </c>
      <c r="AK1086" s="169" t="str">
        <f>IF(AK90="","",IF(AK90=Settings!$C$16,1,IF(AND(AK90=Settings!$C$17,NOT(AJ90=Settings!$C$16)),1,IF(AND(AK90=Settings!$C$18,AJ90=Settings!$C$19),1,0))))</f>
        <v/>
      </c>
      <c r="AM1086" s="169" t="str">
        <f>IF(AM90="","",IF(AM90=Settings!$C$16,1,IF(AND(AM90=Settings!$C$17,NOT(AL90=Settings!$C$16)),1,IF(AND(AM90=Settings!$C$18,AL90=Settings!$C$19),1,0))))</f>
        <v/>
      </c>
      <c r="AP1086" s="169" t="str">
        <f>IF(AP90="","",IF(AP90=Settings!$C$16,1,IF(AND(AP90=Settings!$C$17,NOT(AO90=Settings!$C$16)),1,IF(AND(AP90=Settings!$C$18,AO90=Settings!$C$19),1,0))))</f>
        <v/>
      </c>
      <c r="AQ1086" s="170"/>
      <c r="AR1086" s="169" t="str">
        <f>IF(AR90="","",IF(AR90=Settings!$C$16,1,IF(AND(AR90=Settings!$C$17,NOT(AQ90=Settings!$C$16)),1,IF(AND(AR90=Settings!$C$18,AQ90=Settings!$C$19),1,0))))</f>
        <v/>
      </c>
      <c r="AS1086" s="170"/>
      <c r="AT1086" s="169" t="str">
        <f>IF(AT90="","",IF(AT90=Settings!$C$16,1,IF(AND(AT90=Settings!$C$17,NOT(AS90=Settings!$C$16)),1,IF(AND(AT90=Settings!$C$18,AS90=Settings!$C$19),1,0))))</f>
        <v/>
      </c>
      <c r="AU1086" s="170"/>
      <c r="AV1086" s="169" t="str">
        <f>IF(AV90="","",IF(AV90=Settings!$C$16,1,IF(AND(AV90=Settings!$C$17,NOT(AU90=Settings!$C$16)),1,IF(AND(AV90=Settings!$C$18,AU90=Settings!$C$19),1,0))))</f>
        <v/>
      </c>
      <c r="AX1086" s="169" t="str">
        <f>IF(AX90="","",IF(AX90=Settings!$C$16,1,IF(AND(AX90=Settings!$C$17,NOT(AW90=Settings!$C$16)),1,IF(AND(AX90=Settings!$C$18,AW90=Settings!$C$19),1,0))))</f>
        <v/>
      </c>
      <c r="AZ1086" s="169" t="str">
        <f>IF(AZ90="","",IF(AZ90=Settings!$C$16,1,IF(AND(AZ90=Settings!$C$17,NOT(AY90=Settings!$C$16)),1,IF(AND(AZ90=Settings!$C$18,AY90=Settings!$C$19),1,0))))</f>
        <v/>
      </c>
      <c r="BC1086" s="169" t="str">
        <f>IF(BC90="","",IF(BC90=Settings!$C$16,1,IF(AND(BC90=Settings!$C$17,NOT(BB90=Settings!$C$16)),1,IF(AND(BC90=Settings!$C$18,BB90=Settings!$C$19),1,0))))</f>
        <v/>
      </c>
      <c r="BD1086" s="170"/>
      <c r="BE1086" s="169" t="str">
        <f>IF(BE90="","",IF(BE90=Settings!$C$16,1,IF(AND(BE90=Settings!$C$17,NOT(BD90=Settings!$C$16)),1,IF(AND(BE90=Settings!$C$18,BD90=Settings!$C$19),1,0))))</f>
        <v/>
      </c>
      <c r="BF1086" s="170"/>
      <c r="BG1086" s="169" t="str">
        <f>IF(BG90="","",IF(BG90=Settings!$C$16,1,IF(AND(BG90=Settings!$C$17,NOT(BF90=Settings!$C$16)),1,IF(AND(BG90=Settings!$C$18,BF90=Settings!$C$19),1,0))))</f>
        <v/>
      </c>
      <c r="BH1086" s="170"/>
      <c r="BI1086" s="169" t="str">
        <f>IF(BI90="","",IF(BI90=Settings!$C$16,1,IF(AND(BI90=Settings!$C$17,NOT(BH90=Settings!$C$16)),1,IF(AND(BI90=Settings!$C$18,BH90=Settings!$C$19),1,0))))</f>
        <v/>
      </c>
      <c r="BK1086" s="169" t="str">
        <f>IF(BK90="","",IF(BK90=Settings!$C$16,1,IF(AND(BK90=Settings!$C$17,NOT(BJ90=Settings!$C$16)),1,IF(AND(BK90=Settings!$C$18,BJ90=Settings!$C$19),1,0))))</f>
        <v/>
      </c>
      <c r="BM1086" s="169" t="str">
        <f>IF(BM90="","",IF(BM90=Settings!$C$16,1,IF(AND(BM90=Settings!$C$17,NOT(BL90=Settings!$C$16)),1,IF(AND(BM90=Settings!$C$18,BL90=Settings!$C$19),1,0))))</f>
        <v/>
      </c>
      <c r="BP1086" s="169" t="str">
        <f>IF(BP90="","",IF(BP90=Settings!$C$16,1,IF(AND(BP90=Settings!$C$17,NOT(BO90=Settings!$C$16)),1,IF(AND(BP90=Settings!$C$18,BO90=Settings!$C$19),1,0))))</f>
        <v/>
      </c>
      <c r="BQ1086" s="170"/>
      <c r="BR1086" s="169" t="str">
        <f>IF(BR90="","",IF(BR90=Settings!$C$16,1,IF(AND(BR90=Settings!$C$17,NOT(BQ90=Settings!$C$16)),1,IF(AND(BR90=Settings!$C$18,BQ90=Settings!$C$19),1,0))))</f>
        <v/>
      </c>
      <c r="BS1086" s="170"/>
      <c r="BT1086" s="169" t="str">
        <f>IF(BT90="","",IF(BT90=Settings!$C$16,1,IF(AND(BT90=Settings!$C$17,NOT(BS90=Settings!$C$16)),1,IF(AND(BT90=Settings!$C$18,BS90=Settings!$C$19),1,0))))</f>
        <v/>
      </c>
      <c r="BU1086" s="170"/>
      <c r="BV1086" s="169" t="str">
        <f>IF(BV90="","",IF(BV90=Settings!$C$16,1,IF(AND(BV90=Settings!$C$17,NOT(BU90=Settings!$C$16)),1,IF(AND(BV90=Settings!$C$18,BU90=Settings!$C$19),1,0))))</f>
        <v/>
      </c>
      <c r="BX1086" s="169" t="str">
        <f>IF(BX90="","",IF(BX90=Settings!$C$16,1,IF(AND(BX90=Settings!$C$17,NOT(BW90=Settings!$C$16)),1,IF(AND(BX90=Settings!$C$18,BW90=Settings!$C$19),1,0))))</f>
        <v/>
      </c>
      <c r="BZ1086" s="169" t="str">
        <f>IF(BZ90="","",IF(BZ90=Settings!$C$16,1,IF(AND(BZ90=Settings!$C$17,NOT(BY90=Settings!$C$16)),1,IF(AND(BZ90=Settings!$C$18,BY90=Settings!$C$19),1,0))))</f>
        <v/>
      </c>
      <c r="CB1086" s="175" t="str">
        <f t="shared" si="9"/>
        <v/>
      </c>
      <c r="CC1086" s="175" t="str">
        <f t="shared" si="10"/>
        <v/>
      </c>
      <c r="CD1086" s="175" t="str">
        <f t="shared" si="11"/>
        <v/>
      </c>
      <c r="CE1086" s="175" t="str">
        <f t="shared" si="12"/>
        <v/>
      </c>
      <c r="CF1086" s="175" t="str">
        <f t="shared" si="13"/>
        <v/>
      </c>
      <c r="CG1086" s="175" t="str">
        <f t="shared" si="14"/>
        <v/>
      </c>
      <c r="CH1086" s="175" t="str">
        <f t="shared" si="15"/>
        <v/>
      </c>
    </row>
    <row r="1087" spans="1:86" x14ac:dyDescent="0.25">
      <c r="A1087" s="39" t="str">
        <f t="shared" si="8"/>
        <v xml:space="preserve"> </v>
      </c>
      <c r="C1087" s="169" t="str">
        <f>IF(C91="","",IF(C91=Settings!$C$16,1,IF(AND(C91=Settings!$C$17,NOT(B91=Settings!$C$16)),1,IF(AND(C91=Settings!$C$18,B91=Settings!$C$19),1,0))))</f>
        <v/>
      </c>
      <c r="E1087" s="169" t="str">
        <f>IF(E91="","",IF(E91=Settings!$C$16,1,IF(AND(E91=Settings!$C$17,NOT(D91=Settings!$C$16)),1,IF(AND(E91=Settings!$C$18,D91=Settings!$C$19),1,0))))</f>
        <v/>
      </c>
      <c r="G1087" s="169" t="str">
        <f>IF(G91="","",IF(G91=Settings!$C$16,1,IF(AND(G91=Settings!$C$17,NOT(F91=Settings!$C$16)),1,IF(AND(G91=Settings!$C$18,F91=Settings!$C$19),1,0))))</f>
        <v/>
      </c>
      <c r="I1087" s="169" t="str">
        <f>IF(I91="","",IF(I91=Settings!$C$16,1,IF(AND(I91=Settings!$C$17,NOT(H91=Settings!$C$16)),1,IF(AND(I91=Settings!$C$18,H91=Settings!$C$19),1,0))))</f>
        <v/>
      </c>
      <c r="K1087" s="169" t="str">
        <f>IF(K91="","",IF(K91=Settings!$C$16,1,IF(AND(K91=Settings!$C$17,NOT(J91=Settings!$C$16)),1,IF(AND(K91=Settings!$C$18,J91=Settings!$C$19),1,0))))</f>
        <v/>
      </c>
      <c r="M1087" s="169" t="str">
        <f>IF(M91="","",IF(M91=Settings!$C$16,1,IF(AND(M91=Settings!$C$17,NOT(L91=Settings!$C$16)),1,IF(AND(M91=Settings!$C$18,L91=Settings!$C$19),1,0))))</f>
        <v/>
      </c>
      <c r="P1087" s="169" t="str">
        <f>IF(P91="","",IF(P91=Settings!$C$16,1,IF(AND(P91=Settings!$C$17,NOT(O91=Settings!$C$16)),1,IF(AND(P91=Settings!$C$18,O91=Settings!$C$19),1,0))))</f>
        <v/>
      </c>
      <c r="Q1087" s="170"/>
      <c r="R1087" s="169" t="str">
        <f>IF(R91="","",IF(R91=Settings!$C$16,1,IF(AND(R91=Settings!$C$17,NOT(Q91=Settings!$C$16)),1,IF(AND(R91=Settings!$C$18,Q91=Settings!$C$19),1,0))))</f>
        <v/>
      </c>
      <c r="S1087" s="170"/>
      <c r="T1087" s="169" t="str">
        <f>IF(T91="","",IF(T91=Settings!$C$16,1,IF(AND(T91=Settings!$C$17,NOT(S91=Settings!$C$16)),1,IF(AND(T91=Settings!$C$18,S91=Settings!$C$19),1,0))))</f>
        <v/>
      </c>
      <c r="U1087" s="170"/>
      <c r="V1087" s="169" t="str">
        <f>IF(V91="","",IF(V91=Settings!$C$16,1,IF(AND(V91=Settings!$C$17,NOT(U91=Settings!$C$16)),1,IF(AND(V91=Settings!$C$18,U91=Settings!$C$19),1,0))))</f>
        <v/>
      </c>
      <c r="X1087" s="169" t="str">
        <f>IF(X91="","",IF(X91=Settings!$C$16,1,IF(AND(X91=Settings!$C$17,NOT(W91=Settings!$C$16)),1,IF(AND(X91=Settings!$C$18,W91=Settings!$C$19),1,0))))</f>
        <v/>
      </c>
      <c r="Z1087" s="169" t="str">
        <f>IF(Z91="","",IF(Z91=Settings!$C$16,1,IF(AND(Z91=Settings!$C$17,NOT(Y91=Settings!$C$16)),1,IF(AND(Z91=Settings!$C$18,Y91=Settings!$C$19),1,0))))</f>
        <v/>
      </c>
      <c r="AC1087" s="169" t="str">
        <f>IF(AC91="","",IF(AC91=Settings!$C$16,1,IF(AND(AC91=Settings!$C$17,NOT(AB91=Settings!$C$16)),1,IF(AND(AC91=Settings!$C$18,AB91=Settings!$C$19),1,0))))</f>
        <v/>
      </c>
      <c r="AD1087" s="170"/>
      <c r="AE1087" s="169" t="str">
        <f>IF(AE91="","",IF(AE91=Settings!$C$16,1,IF(AND(AE91=Settings!$C$17,NOT(AD91=Settings!$C$16)),1,IF(AND(AE91=Settings!$C$18,AD91=Settings!$C$19),1,0))))</f>
        <v/>
      </c>
      <c r="AF1087" s="170"/>
      <c r="AG1087" s="169" t="str">
        <f>IF(AG91="","",IF(AG91=Settings!$C$16,1,IF(AND(AG91=Settings!$C$17,NOT(AF91=Settings!$C$16)),1,IF(AND(AG91=Settings!$C$18,AF91=Settings!$C$19),1,0))))</f>
        <v/>
      </c>
      <c r="AH1087" s="170"/>
      <c r="AI1087" s="169" t="str">
        <f>IF(AI91="","",IF(AI91=Settings!$C$16,1,IF(AND(AI91=Settings!$C$17,NOT(AH91=Settings!$C$16)),1,IF(AND(AI91=Settings!$C$18,AH91=Settings!$C$19),1,0))))</f>
        <v/>
      </c>
      <c r="AK1087" s="169" t="str">
        <f>IF(AK91="","",IF(AK91=Settings!$C$16,1,IF(AND(AK91=Settings!$C$17,NOT(AJ91=Settings!$C$16)),1,IF(AND(AK91=Settings!$C$18,AJ91=Settings!$C$19),1,0))))</f>
        <v/>
      </c>
      <c r="AM1087" s="169" t="str">
        <f>IF(AM91="","",IF(AM91=Settings!$C$16,1,IF(AND(AM91=Settings!$C$17,NOT(AL91=Settings!$C$16)),1,IF(AND(AM91=Settings!$C$18,AL91=Settings!$C$19),1,0))))</f>
        <v/>
      </c>
      <c r="AP1087" s="169" t="str">
        <f>IF(AP91="","",IF(AP91=Settings!$C$16,1,IF(AND(AP91=Settings!$C$17,NOT(AO91=Settings!$C$16)),1,IF(AND(AP91=Settings!$C$18,AO91=Settings!$C$19),1,0))))</f>
        <v/>
      </c>
      <c r="AQ1087" s="170"/>
      <c r="AR1087" s="169" t="str">
        <f>IF(AR91="","",IF(AR91=Settings!$C$16,1,IF(AND(AR91=Settings!$C$17,NOT(AQ91=Settings!$C$16)),1,IF(AND(AR91=Settings!$C$18,AQ91=Settings!$C$19),1,0))))</f>
        <v/>
      </c>
      <c r="AS1087" s="170"/>
      <c r="AT1087" s="169" t="str">
        <f>IF(AT91="","",IF(AT91=Settings!$C$16,1,IF(AND(AT91=Settings!$C$17,NOT(AS91=Settings!$C$16)),1,IF(AND(AT91=Settings!$C$18,AS91=Settings!$C$19),1,0))))</f>
        <v/>
      </c>
      <c r="AU1087" s="170"/>
      <c r="AV1087" s="169" t="str">
        <f>IF(AV91="","",IF(AV91=Settings!$C$16,1,IF(AND(AV91=Settings!$C$17,NOT(AU91=Settings!$C$16)),1,IF(AND(AV91=Settings!$C$18,AU91=Settings!$C$19),1,0))))</f>
        <v/>
      </c>
      <c r="AX1087" s="169" t="str">
        <f>IF(AX91="","",IF(AX91=Settings!$C$16,1,IF(AND(AX91=Settings!$C$17,NOT(AW91=Settings!$C$16)),1,IF(AND(AX91=Settings!$C$18,AW91=Settings!$C$19),1,0))))</f>
        <v/>
      </c>
      <c r="AZ1087" s="169" t="str">
        <f>IF(AZ91="","",IF(AZ91=Settings!$C$16,1,IF(AND(AZ91=Settings!$C$17,NOT(AY91=Settings!$C$16)),1,IF(AND(AZ91=Settings!$C$18,AY91=Settings!$C$19),1,0))))</f>
        <v/>
      </c>
      <c r="BC1087" s="169" t="str">
        <f>IF(BC91="","",IF(BC91=Settings!$C$16,1,IF(AND(BC91=Settings!$C$17,NOT(BB91=Settings!$C$16)),1,IF(AND(BC91=Settings!$C$18,BB91=Settings!$C$19),1,0))))</f>
        <v/>
      </c>
      <c r="BD1087" s="170"/>
      <c r="BE1087" s="169" t="str">
        <f>IF(BE91="","",IF(BE91=Settings!$C$16,1,IF(AND(BE91=Settings!$C$17,NOT(BD91=Settings!$C$16)),1,IF(AND(BE91=Settings!$C$18,BD91=Settings!$C$19),1,0))))</f>
        <v/>
      </c>
      <c r="BF1087" s="170"/>
      <c r="BG1087" s="169" t="str">
        <f>IF(BG91="","",IF(BG91=Settings!$C$16,1,IF(AND(BG91=Settings!$C$17,NOT(BF91=Settings!$C$16)),1,IF(AND(BG91=Settings!$C$18,BF91=Settings!$C$19),1,0))))</f>
        <v/>
      </c>
      <c r="BH1087" s="170"/>
      <c r="BI1087" s="169" t="str">
        <f>IF(BI91="","",IF(BI91=Settings!$C$16,1,IF(AND(BI91=Settings!$C$17,NOT(BH91=Settings!$C$16)),1,IF(AND(BI91=Settings!$C$18,BH91=Settings!$C$19),1,0))))</f>
        <v/>
      </c>
      <c r="BK1087" s="169" t="str">
        <f>IF(BK91="","",IF(BK91=Settings!$C$16,1,IF(AND(BK91=Settings!$C$17,NOT(BJ91=Settings!$C$16)),1,IF(AND(BK91=Settings!$C$18,BJ91=Settings!$C$19),1,0))))</f>
        <v/>
      </c>
      <c r="BM1087" s="169" t="str">
        <f>IF(BM91="","",IF(BM91=Settings!$C$16,1,IF(AND(BM91=Settings!$C$17,NOT(BL91=Settings!$C$16)),1,IF(AND(BM91=Settings!$C$18,BL91=Settings!$C$19),1,0))))</f>
        <v/>
      </c>
      <c r="BP1087" s="169" t="str">
        <f>IF(BP91="","",IF(BP91=Settings!$C$16,1,IF(AND(BP91=Settings!$C$17,NOT(BO91=Settings!$C$16)),1,IF(AND(BP91=Settings!$C$18,BO91=Settings!$C$19),1,0))))</f>
        <v/>
      </c>
      <c r="BQ1087" s="170"/>
      <c r="BR1087" s="169" t="str">
        <f>IF(BR91="","",IF(BR91=Settings!$C$16,1,IF(AND(BR91=Settings!$C$17,NOT(BQ91=Settings!$C$16)),1,IF(AND(BR91=Settings!$C$18,BQ91=Settings!$C$19),1,0))))</f>
        <v/>
      </c>
      <c r="BS1087" s="170"/>
      <c r="BT1087" s="169" t="str">
        <f>IF(BT91="","",IF(BT91=Settings!$C$16,1,IF(AND(BT91=Settings!$C$17,NOT(BS91=Settings!$C$16)),1,IF(AND(BT91=Settings!$C$18,BS91=Settings!$C$19),1,0))))</f>
        <v/>
      </c>
      <c r="BU1087" s="170"/>
      <c r="BV1087" s="169" t="str">
        <f>IF(BV91="","",IF(BV91=Settings!$C$16,1,IF(AND(BV91=Settings!$C$17,NOT(BU91=Settings!$C$16)),1,IF(AND(BV91=Settings!$C$18,BU91=Settings!$C$19),1,0))))</f>
        <v/>
      </c>
      <c r="BX1087" s="169" t="str">
        <f>IF(BX91="","",IF(BX91=Settings!$C$16,1,IF(AND(BX91=Settings!$C$17,NOT(BW91=Settings!$C$16)),1,IF(AND(BX91=Settings!$C$18,BW91=Settings!$C$19),1,0))))</f>
        <v/>
      </c>
      <c r="BZ1087" s="169" t="str">
        <f>IF(BZ91="","",IF(BZ91=Settings!$C$16,1,IF(AND(BZ91=Settings!$C$17,NOT(BY91=Settings!$C$16)),1,IF(AND(BZ91=Settings!$C$18,BY91=Settings!$C$19),1,0))))</f>
        <v/>
      </c>
      <c r="CB1087" s="175" t="str">
        <f t="shared" si="9"/>
        <v/>
      </c>
      <c r="CC1087" s="175" t="str">
        <f t="shared" si="10"/>
        <v/>
      </c>
      <c r="CD1087" s="175" t="str">
        <f t="shared" si="11"/>
        <v/>
      </c>
      <c r="CE1087" s="175" t="str">
        <f t="shared" si="12"/>
        <v/>
      </c>
      <c r="CF1087" s="175" t="str">
        <f t="shared" si="13"/>
        <v/>
      </c>
      <c r="CG1087" s="175" t="str">
        <f t="shared" si="14"/>
        <v/>
      </c>
      <c r="CH1087" s="175" t="str">
        <f t="shared" si="15"/>
        <v/>
      </c>
    </row>
    <row r="1088" spans="1:86" x14ac:dyDescent="0.25">
      <c r="A1088" s="39" t="str">
        <f t="shared" si="8"/>
        <v xml:space="preserve"> </v>
      </c>
      <c r="C1088" s="169" t="str">
        <f>IF(C92="","",IF(C92=Settings!$C$16,1,IF(AND(C92=Settings!$C$17,NOT(B92=Settings!$C$16)),1,IF(AND(C92=Settings!$C$18,B92=Settings!$C$19),1,0))))</f>
        <v/>
      </c>
      <c r="E1088" s="169" t="str">
        <f>IF(E92="","",IF(E92=Settings!$C$16,1,IF(AND(E92=Settings!$C$17,NOT(D92=Settings!$C$16)),1,IF(AND(E92=Settings!$C$18,D92=Settings!$C$19),1,0))))</f>
        <v/>
      </c>
      <c r="G1088" s="169" t="str">
        <f>IF(G92="","",IF(G92=Settings!$C$16,1,IF(AND(G92=Settings!$C$17,NOT(F92=Settings!$C$16)),1,IF(AND(G92=Settings!$C$18,F92=Settings!$C$19),1,0))))</f>
        <v/>
      </c>
      <c r="I1088" s="169" t="str">
        <f>IF(I92="","",IF(I92=Settings!$C$16,1,IF(AND(I92=Settings!$C$17,NOT(H92=Settings!$C$16)),1,IF(AND(I92=Settings!$C$18,H92=Settings!$C$19),1,0))))</f>
        <v/>
      </c>
      <c r="K1088" s="169" t="str">
        <f>IF(K92="","",IF(K92=Settings!$C$16,1,IF(AND(K92=Settings!$C$17,NOT(J92=Settings!$C$16)),1,IF(AND(K92=Settings!$C$18,J92=Settings!$C$19),1,0))))</f>
        <v/>
      </c>
      <c r="M1088" s="169" t="str">
        <f>IF(M92="","",IF(M92=Settings!$C$16,1,IF(AND(M92=Settings!$C$17,NOT(L92=Settings!$C$16)),1,IF(AND(M92=Settings!$C$18,L92=Settings!$C$19),1,0))))</f>
        <v/>
      </c>
      <c r="P1088" s="169" t="str">
        <f>IF(P92="","",IF(P92=Settings!$C$16,1,IF(AND(P92=Settings!$C$17,NOT(O92=Settings!$C$16)),1,IF(AND(P92=Settings!$C$18,O92=Settings!$C$19),1,0))))</f>
        <v/>
      </c>
      <c r="Q1088" s="170"/>
      <c r="R1088" s="169" t="str">
        <f>IF(R92="","",IF(R92=Settings!$C$16,1,IF(AND(R92=Settings!$C$17,NOT(Q92=Settings!$C$16)),1,IF(AND(R92=Settings!$C$18,Q92=Settings!$C$19),1,0))))</f>
        <v/>
      </c>
      <c r="S1088" s="170"/>
      <c r="T1088" s="169" t="str">
        <f>IF(T92="","",IF(T92=Settings!$C$16,1,IF(AND(T92=Settings!$C$17,NOT(S92=Settings!$C$16)),1,IF(AND(T92=Settings!$C$18,S92=Settings!$C$19),1,0))))</f>
        <v/>
      </c>
      <c r="U1088" s="170"/>
      <c r="V1088" s="169" t="str">
        <f>IF(V92="","",IF(V92=Settings!$C$16,1,IF(AND(V92=Settings!$C$17,NOT(U92=Settings!$C$16)),1,IF(AND(V92=Settings!$C$18,U92=Settings!$C$19),1,0))))</f>
        <v/>
      </c>
      <c r="X1088" s="169" t="str">
        <f>IF(X92="","",IF(X92=Settings!$C$16,1,IF(AND(X92=Settings!$C$17,NOT(W92=Settings!$C$16)),1,IF(AND(X92=Settings!$C$18,W92=Settings!$C$19),1,0))))</f>
        <v/>
      </c>
      <c r="Z1088" s="169" t="str">
        <f>IF(Z92="","",IF(Z92=Settings!$C$16,1,IF(AND(Z92=Settings!$C$17,NOT(Y92=Settings!$C$16)),1,IF(AND(Z92=Settings!$C$18,Y92=Settings!$C$19),1,0))))</f>
        <v/>
      </c>
      <c r="AC1088" s="169" t="str">
        <f>IF(AC92="","",IF(AC92=Settings!$C$16,1,IF(AND(AC92=Settings!$C$17,NOT(AB92=Settings!$C$16)),1,IF(AND(AC92=Settings!$C$18,AB92=Settings!$C$19),1,0))))</f>
        <v/>
      </c>
      <c r="AD1088" s="170"/>
      <c r="AE1088" s="169" t="str">
        <f>IF(AE92="","",IF(AE92=Settings!$C$16,1,IF(AND(AE92=Settings!$C$17,NOT(AD92=Settings!$C$16)),1,IF(AND(AE92=Settings!$C$18,AD92=Settings!$C$19),1,0))))</f>
        <v/>
      </c>
      <c r="AF1088" s="170"/>
      <c r="AG1088" s="169" t="str">
        <f>IF(AG92="","",IF(AG92=Settings!$C$16,1,IF(AND(AG92=Settings!$C$17,NOT(AF92=Settings!$C$16)),1,IF(AND(AG92=Settings!$C$18,AF92=Settings!$C$19),1,0))))</f>
        <v/>
      </c>
      <c r="AH1088" s="170"/>
      <c r="AI1088" s="169" t="str">
        <f>IF(AI92="","",IF(AI92=Settings!$C$16,1,IF(AND(AI92=Settings!$C$17,NOT(AH92=Settings!$C$16)),1,IF(AND(AI92=Settings!$C$18,AH92=Settings!$C$19),1,0))))</f>
        <v/>
      </c>
      <c r="AK1088" s="169" t="str">
        <f>IF(AK92="","",IF(AK92=Settings!$C$16,1,IF(AND(AK92=Settings!$C$17,NOT(AJ92=Settings!$C$16)),1,IF(AND(AK92=Settings!$C$18,AJ92=Settings!$C$19),1,0))))</f>
        <v/>
      </c>
      <c r="AM1088" s="169" t="str">
        <f>IF(AM92="","",IF(AM92=Settings!$C$16,1,IF(AND(AM92=Settings!$C$17,NOT(AL92=Settings!$C$16)),1,IF(AND(AM92=Settings!$C$18,AL92=Settings!$C$19),1,0))))</f>
        <v/>
      </c>
      <c r="AP1088" s="169" t="str">
        <f>IF(AP92="","",IF(AP92=Settings!$C$16,1,IF(AND(AP92=Settings!$C$17,NOT(AO92=Settings!$C$16)),1,IF(AND(AP92=Settings!$C$18,AO92=Settings!$C$19),1,0))))</f>
        <v/>
      </c>
      <c r="AQ1088" s="170"/>
      <c r="AR1088" s="169" t="str">
        <f>IF(AR92="","",IF(AR92=Settings!$C$16,1,IF(AND(AR92=Settings!$C$17,NOT(AQ92=Settings!$C$16)),1,IF(AND(AR92=Settings!$C$18,AQ92=Settings!$C$19),1,0))))</f>
        <v/>
      </c>
      <c r="AS1088" s="170"/>
      <c r="AT1088" s="169" t="str">
        <f>IF(AT92="","",IF(AT92=Settings!$C$16,1,IF(AND(AT92=Settings!$C$17,NOT(AS92=Settings!$C$16)),1,IF(AND(AT92=Settings!$C$18,AS92=Settings!$C$19),1,0))))</f>
        <v/>
      </c>
      <c r="AU1088" s="170"/>
      <c r="AV1088" s="169" t="str">
        <f>IF(AV92="","",IF(AV92=Settings!$C$16,1,IF(AND(AV92=Settings!$C$17,NOT(AU92=Settings!$C$16)),1,IF(AND(AV92=Settings!$C$18,AU92=Settings!$C$19),1,0))))</f>
        <v/>
      </c>
      <c r="AX1088" s="169" t="str">
        <f>IF(AX92="","",IF(AX92=Settings!$C$16,1,IF(AND(AX92=Settings!$C$17,NOT(AW92=Settings!$C$16)),1,IF(AND(AX92=Settings!$C$18,AW92=Settings!$C$19),1,0))))</f>
        <v/>
      </c>
      <c r="AZ1088" s="169" t="str">
        <f>IF(AZ92="","",IF(AZ92=Settings!$C$16,1,IF(AND(AZ92=Settings!$C$17,NOT(AY92=Settings!$C$16)),1,IF(AND(AZ92=Settings!$C$18,AY92=Settings!$C$19),1,0))))</f>
        <v/>
      </c>
      <c r="BC1088" s="169" t="str">
        <f>IF(BC92="","",IF(BC92=Settings!$C$16,1,IF(AND(BC92=Settings!$C$17,NOT(BB92=Settings!$C$16)),1,IF(AND(BC92=Settings!$C$18,BB92=Settings!$C$19),1,0))))</f>
        <v/>
      </c>
      <c r="BD1088" s="170"/>
      <c r="BE1088" s="169" t="str">
        <f>IF(BE92="","",IF(BE92=Settings!$C$16,1,IF(AND(BE92=Settings!$C$17,NOT(BD92=Settings!$C$16)),1,IF(AND(BE92=Settings!$C$18,BD92=Settings!$C$19),1,0))))</f>
        <v/>
      </c>
      <c r="BF1088" s="170"/>
      <c r="BG1088" s="169" t="str">
        <f>IF(BG92="","",IF(BG92=Settings!$C$16,1,IF(AND(BG92=Settings!$C$17,NOT(BF92=Settings!$C$16)),1,IF(AND(BG92=Settings!$C$18,BF92=Settings!$C$19),1,0))))</f>
        <v/>
      </c>
      <c r="BH1088" s="170"/>
      <c r="BI1088" s="169" t="str">
        <f>IF(BI92="","",IF(BI92=Settings!$C$16,1,IF(AND(BI92=Settings!$C$17,NOT(BH92=Settings!$C$16)),1,IF(AND(BI92=Settings!$C$18,BH92=Settings!$C$19),1,0))))</f>
        <v/>
      </c>
      <c r="BK1088" s="169" t="str">
        <f>IF(BK92="","",IF(BK92=Settings!$C$16,1,IF(AND(BK92=Settings!$C$17,NOT(BJ92=Settings!$C$16)),1,IF(AND(BK92=Settings!$C$18,BJ92=Settings!$C$19),1,0))))</f>
        <v/>
      </c>
      <c r="BM1088" s="169" t="str">
        <f>IF(BM92="","",IF(BM92=Settings!$C$16,1,IF(AND(BM92=Settings!$C$17,NOT(BL92=Settings!$C$16)),1,IF(AND(BM92=Settings!$C$18,BL92=Settings!$C$19),1,0))))</f>
        <v/>
      </c>
      <c r="BP1088" s="169" t="str">
        <f>IF(BP92="","",IF(BP92=Settings!$C$16,1,IF(AND(BP92=Settings!$C$17,NOT(BO92=Settings!$C$16)),1,IF(AND(BP92=Settings!$C$18,BO92=Settings!$C$19),1,0))))</f>
        <v/>
      </c>
      <c r="BQ1088" s="170"/>
      <c r="BR1088" s="169" t="str">
        <f>IF(BR92="","",IF(BR92=Settings!$C$16,1,IF(AND(BR92=Settings!$C$17,NOT(BQ92=Settings!$C$16)),1,IF(AND(BR92=Settings!$C$18,BQ92=Settings!$C$19),1,0))))</f>
        <v/>
      </c>
      <c r="BS1088" s="170"/>
      <c r="BT1088" s="169" t="str">
        <f>IF(BT92="","",IF(BT92=Settings!$C$16,1,IF(AND(BT92=Settings!$C$17,NOT(BS92=Settings!$C$16)),1,IF(AND(BT92=Settings!$C$18,BS92=Settings!$C$19),1,0))))</f>
        <v/>
      </c>
      <c r="BU1088" s="170"/>
      <c r="BV1088" s="169" t="str">
        <f>IF(BV92="","",IF(BV92=Settings!$C$16,1,IF(AND(BV92=Settings!$C$17,NOT(BU92=Settings!$C$16)),1,IF(AND(BV92=Settings!$C$18,BU92=Settings!$C$19),1,0))))</f>
        <v/>
      </c>
      <c r="BX1088" s="169" t="str">
        <f>IF(BX92="","",IF(BX92=Settings!$C$16,1,IF(AND(BX92=Settings!$C$17,NOT(BW92=Settings!$C$16)),1,IF(AND(BX92=Settings!$C$18,BW92=Settings!$C$19),1,0))))</f>
        <v/>
      </c>
      <c r="BZ1088" s="169" t="str">
        <f>IF(BZ92="","",IF(BZ92=Settings!$C$16,1,IF(AND(BZ92=Settings!$C$17,NOT(BY92=Settings!$C$16)),1,IF(AND(BZ92=Settings!$C$18,BY92=Settings!$C$19),1,0))))</f>
        <v/>
      </c>
      <c r="CB1088" s="175" t="str">
        <f t="shared" si="9"/>
        <v/>
      </c>
      <c r="CC1088" s="175" t="str">
        <f t="shared" si="10"/>
        <v/>
      </c>
      <c r="CD1088" s="175" t="str">
        <f t="shared" si="11"/>
        <v/>
      </c>
      <c r="CE1088" s="175" t="str">
        <f t="shared" si="12"/>
        <v/>
      </c>
      <c r="CF1088" s="175" t="str">
        <f t="shared" si="13"/>
        <v/>
      </c>
      <c r="CG1088" s="175" t="str">
        <f t="shared" si="14"/>
        <v/>
      </c>
      <c r="CH1088" s="175" t="str">
        <f t="shared" si="15"/>
        <v/>
      </c>
    </row>
    <row r="1089" spans="1:86" x14ac:dyDescent="0.25">
      <c r="A1089" s="39" t="str">
        <f t="shared" si="8"/>
        <v xml:space="preserve"> </v>
      </c>
      <c r="C1089" s="169" t="str">
        <f>IF(C93="","",IF(C93=Settings!$C$16,1,IF(AND(C93=Settings!$C$17,NOT(B93=Settings!$C$16)),1,IF(AND(C93=Settings!$C$18,B93=Settings!$C$19),1,0))))</f>
        <v/>
      </c>
      <c r="E1089" s="169" t="str">
        <f>IF(E93="","",IF(E93=Settings!$C$16,1,IF(AND(E93=Settings!$C$17,NOT(D93=Settings!$C$16)),1,IF(AND(E93=Settings!$C$18,D93=Settings!$C$19),1,0))))</f>
        <v/>
      </c>
      <c r="G1089" s="169" t="str">
        <f>IF(G93="","",IF(G93=Settings!$C$16,1,IF(AND(G93=Settings!$C$17,NOT(F93=Settings!$C$16)),1,IF(AND(G93=Settings!$C$18,F93=Settings!$C$19),1,0))))</f>
        <v/>
      </c>
      <c r="I1089" s="169" t="str">
        <f>IF(I93="","",IF(I93=Settings!$C$16,1,IF(AND(I93=Settings!$C$17,NOT(H93=Settings!$C$16)),1,IF(AND(I93=Settings!$C$18,H93=Settings!$C$19),1,0))))</f>
        <v/>
      </c>
      <c r="K1089" s="169" t="str">
        <f>IF(K93="","",IF(K93=Settings!$C$16,1,IF(AND(K93=Settings!$C$17,NOT(J93=Settings!$C$16)),1,IF(AND(K93=Settings!$C$18,J93=Settings!$C$19),1,0))))</f>
        <v/>
      </c>
      <c r="M1089" s="169" t="str">
        <f>IF(M93="","",IF(M93=Settings!$C$16,1,IF(AND(M93=Settings!$C$17,NOT(L93=Settings!$C$16)),1,IF(AND(M93=Settings!$C$18,L93=Settings!$C$19),1,0))))</f>
        <v/>
      </c>
      <c r="P1089" s="169" t="str">
        <f>IF(P93="","",IF(P93=Settings!$C$16,1,IF(AND(P93=Settings!$C$17,NOT(O93=Settings!$C$16)),1,IF(AND(P93=Settings!$C$18,O93=Settings!$C$19),1,0))))</f>
        <v/>
      </c>
      <c r="Q1089" s="170"/>
      <c r="R1089" s="169" t="str">
        <f>IF(R93="","",IF(R93=Settings!$C$16,1,IF(AND(R93=Settings!$C$17,NOT(Q93=Settings!$C$16)),1,IF(AND(R93=Settings!$C$18,Q93=Settings!$C$19),1,0))))</f>
        <v/>
      </c>
      <c r="S1089" s="170"/>
      <c r="T1089" s="169" t="str">
        <f>IF(T93="","",IF(T93=Settings!$C$16,1,IF(AND(T93=Settings!$C$17,NOT(S93=Settings!$C$16)),1,IF(AND(T93=Settings!$C$18,S93=Settings!$C$19),1,0))))</f>
        <v/>
      </c>
      <c r="U1089" s="170"/>
      <c r="V1089" s="169" t="str">
        <f>IF(V93="","",IF(V93=Settings!$C$16,1,IF(AND(V93=Settings!$C$17,NOT(U93=Settings!$C$16)),1,IF(AND(V93=Settings!$C$18,U93=Settings!$C$19),1,0))))</f>
        <v/>
      </c>
      <c r="X1089" s="169" t="str">
        <f>IF(X93="","",IF(X93=Settings!$C$16,1,IF(AND(X93=Settings!$C$17,NOT(W93=Settings!$C$16)),1,IF(AND(X93=Settings!$C$18,W93=Settings!$C$19),1,0))))</f>
        <v/>
      </c>
      <c r="Z1089" s="169" t="str">
        <f>IF(Z93="","",IF(Z93=Settings!$C$16,1,IF(AND(Z93=Settings!$C$17,NOT(Y93=Settings!$C$16)),1,IF(AND(Z93=Settings!$C$18,Y93=Settings!$C$19),1,0))))</f>
        <v/>
      </c>
      <c r="AC1089" s="169" t="str">
        <f>IF(AC93="","",IF(AC93=Settings!$C$16,1,IF(AND(AC93=Settings!$C$17,NOT(AB93=Settings!$C$16)),1,IF(AND(AC93=Settings!$C$18,AB93=Settings!$C$19),1,0))))</f>
        <v/>
      </c>
      <c r="AD1089" s="170"/>
      <c r="AE1089" s="169" t="str">
        <f>IF(AE93="","",IF(AE93=Settings!$C$16,1,IF(AND(AE93=Settings!$C$17,NOT(AD93=Settings!$C$16)),1,IF(AND(AE93=Settings!$C$18,AD93=Settings!$C$19),1,0))))</f>
        <v/>
      </c>
      <c r="AF1089" s="170"/>
      <c r="AG1089" s="169" t="str">
        <f>IF(AG93="","",IF(AG93=Settings!$C$16,1,IF(AND(AG93=Settings!$C$17,NOT(AF93=Settings!$C$16)),1,IF(AND(AG93=Settings!$C$18,AF93=Settings!$C$19),1,0))))</f>
        <v/>
      </c>
      <c r="AH1089" s="170"/>
      <c r="AI1089" s="169" t="str">
        <f>IF(AI93="","",IF(AI93=Settings!$C$16,1,IF(AND(AI93=Settings!$C$17,NOT(AH93=Settings!$C$16)),1,IF(AND(AI93=Settings!$C$18,AH93=Settings!$C$19),1,0))))</f>
        <v/>
      </c>
      <c r="AK1089" s="169" t="str">
        <f>IF(AK93="","",IF(AK93=Settings!$C$16,1,IF(AND(AK93=Settings!$C$17,NOT(AJ93=Settings!$C$16)),1,IF(AND(AK93=Settings!$C$18,AJ93=Settings!$C$19),1,0))))</f>
        <v/>
      </c>
      <c r="AM1089" s="169" t="str">
        <f>IF(AM93="","",IF(AM93=Settings!$C$16,1,IF(AND(AM93=Settings!$C$17,NOT(AL93=Settings!$C$16)),1,IF(AND(AM93=Settings!$C$18,AL93=Settings!$C$19),1,0))))</f>
        <v/>
      </c>
      <c r="AP1089" s="169" t="str">
        <f>IF(AP93="","",IF(AP93=Settings!$C$16,1,IF(AND(AP93=Settings!$C$17,NOT(AO93=Settings!$C$16)),1,IF(AND(AP93=Settings!$C$18,AO93=Settings!$C$19),1,0))))</f>
        <v/>
      </c>
      <c r="AQ1089" s="170"/>
      <c r="AR1089" s="169" t="str">
        <f>IF(AR93="","",IF(AR93=Settings!$C$16,1,IF(AND(AR93=Settings!$C$17,NOT(AQ93=Settings!$C$16)),1,IF(AND(AR93=Settings!$C$18,AQ93=Settings!$C$19),1,0))))</f>
        <v/>
      </c>
      <c r="AS1089" s="170"/>
      <c r="AT1089" s="169" t="str">
        <f>IF(AT93="","",IF(AT93=Settings!$C$16,1,IF(AND(AT93=Settings!$C$17,NOT(AS93=Settings!$C$16)),1,IF(AND(AT93=Settings!$C$18,AS93=Settings!$C$19),1,0))))</f>
        <v/>
      </c>
      <c r="AU1089" s="170"/>
      <c r="AV1089" s="169" t="str">
        <f>IF(AV93="","",IF(AV93=Settings!$C$16,1,IF(AND(AV93=Settings!$C$17,NOT(AU93=Settings!$C$16)),1,IF(AND(AV93=Settings!$C$18,AU93=Settings!$C$19),1,0))))</f>
        <v/>
      </c>
      <c r="AX1089" s="169" t="str">
        <f>IF(AX93="","",IF(AX93=Settings!$C$16,1,IF(AND(AX93=Settings!$C$17,NOT(AW93=Settings!$C$16)),1,IF(AND(AX93=Settings!$C$18,AW93=Settings!$C$19),1,0))))</f>
        <v/>
      </c>
      <c r="AZ1089" s="169" t="str">
        <f>IF(AZ93="","",IF(AZ93=Settings!$C$16,1,IF(AND(AZ93=Settings!$C$17,NOT(AY93=Settings!$C$16)),1,IF(AND(AZ93=Settings!$C$18,AY93=Settings!$C$19),1,0))))</f>
        <v/>
      </c>
      <c r="BC1089" s="169" t="str">
        <f>IF(BC93="","",IF(BC93=Settings!$C$16,1,IF(AND(BC93=Settings!$C$17,NOT(BB93=Settings!$C$16)),1,IF(AND(BC93=Settings!$C$18,BB93=Settings!$C$19),1,0))))</f>
        <v/>
      </c>
      <c r="BD1089" s="170"/>
      <c r="BE1089" s="169" t="str">
        <f>IF(BE93="","",IF(BE93=Settings!$C$16,1,IF(AND(BE93=Settings!$C$17,NOT(BD93=Settings!$C$16)),1,IF(AND(BE93=Settings!$C$18,BD93=Settings!$C$19),1,0))))</f>
        <v/>
      </c>
      <c r="BF1089" s="170"/>
      <c r="BG1089" s="169" t="str">
        <f>IF(BG93="","",IF(BG93=Settings!$C$16,1,IF(AND(BG93=Settings!$C$17,NOT(BF93=Settings!$C$16)),1,IF(AND(BG93=Settings!$C$18,BF93=Settings!$C$19),1,0))))</f>
        <v/>
      </c>
      <c r="BH1089" s="170"/>
      <c r="BI1089" s="169" t="str">
        <f>IF(BI93="","",IF(BI93=Settings!$C$16,1,IF(AND(BI93=Settings!$C$17,NOT(BH93=Settings!$C$16)),1,IF(AND(BI93=Settings!$C$18,BH93=Settings!$C$19),1,0))))</f>
        <v/>
      </c>
      <c r="BK1089" s="169" t="str">
        <f>IF(BK93="","",IF(BK93=Settings!$C$16,1,IF(AND(BK93=Settings!$C$17,NOT(BJ93=Settings!$C$16)),1,IF(AND(BK93=Settings!$C$18,BJ93=Settings!$C$19),1,0))))</f>
        <v/>
      </c>
      <c r="BM1089" s="169" t="str">
        <f>IF(BM93="","",IF(BM93=Settings!$C$16,1,IF(AND(BM93=Settings!$C$17,NOT(BL93=Settings!$C$16)),1,IF(AND(BM93=Settings!$C$18,BL93=Settings!$C$19),1,0))))</f>
        <v/>
      </c>
      <c r="BP1089" s="169" t="str">
        <f>IF(BP93="","",IF(BP93=Settings!$C$16,1,IF(AND(BP93=Settings!$C$17,NOT(BO93=Settings!$C$16)),1,IF(AND(BP93=Settings!$C$18,BO93=Settings!$C$19),1,0))))</f>
        <v/>
      </c>
      <c r="BQ1089" s="170"/>
      <c r="BR1089" s="169" t="str">
        <f>IF(BR93="","",IF(BR93=Settings!$C$16,1,IF(AND(BR93=Settings!$C$17,NOT(BQ93=Settings!$C$16)),1,IF(AND(BR93=Settings!$C$18,BQ93=Settings!$C$19),1,0))))</f>
        <v/>
      </c>
      <c r="BS1089" s="170"/>
      <c r="BT1089" s="169" t="str">
        <f>IF(BT93="","",IF(BT93=Settings!$C$16,1,IF(AND(BT93=Settings!$C$17,NOT(BS93=Settings!$C$16)),1,IF(AND(BT93=Settings!$C$18,BS93=Settings!$C$19),1,0))))</f>
        <v/>
      </c>
      <c r="BU1089" s="170"/>
      <c r="BV1089" s="169" t="str">
        <f>IF(BV93="","",IF(BV93=Settings!$C$16,1,IF(AND(BV93=Settings!$C$17,NOT(BU93=Settings!$C$16)),1,IF(AND(BV93=Settings!$C$18,BU93=Settings!$C$19),1,0))))</f>
        <v/>
      </c>
      <c r="BX1089" s="169" t="str">
        <f>IF(BX93="","",IF(BX93=Settings!$C$16,1,IF(AND(BX93=Settings!$C$17,NOT(BW93=Settings!$C$16)),1,IF(AND(BX93=Settings!$C$18,BW93=Settings!$C$19),1,0))))</f>
        <v/>
      </c>
      <c r="BZ1089" s="169" t="str">
        <f>IF(BZ93="","",IF(BZ93=Settings!$C$16,1,IF(AND(BZ93=Settings!$C$17,NOT(BY93=Settings!$C$16)),1,IF(AND(BZ93=Settings!$C$18,BY93=Settings!$C$19),1,0))))</f>
        <v/>
      </c>
      <c r="CB1089" s="175" t="str">
        <f t="shared" si="9"/>
        <v/>
      </c>
      <c r="CC1089" s="175" t="str">
        <f t="shared" si="10"/>
        <v/>
      </c>
      <c r="CD1089" s="175" t="str">
        <f t="shared" si="11"/>
        <v/>
      </c>
      <c r="CE1089" s="175" t="str">
        <f t="shared" si="12"/>
        <v/>
      </c>
      <c r="CF1089" s="175" t="str">
        <f t="shared" si="13"/>
        <v/>
      </c>
      <c r="CG1089" s="175" t="str">
        <f t="shared" si="14"/>
        <v/>
      </c>
      <c r="CH1089" s="175" t="str">
        <f t="shared" si="15"/>
        <v/>
      </c>
    </row>
    <row r="1090" spans="1:86" x14ac:dyDescent="0.25">
      <c r="A1090" s="39" t="str">
        <f t="shared" si="8"/>
        <v xml:space="preserve"> </v>
      </c>
      <c r="C1090" s="169" t="str">
        <f>IF(C94="","",IF(C94=Settings!$C$16,1,IF(AND(C94=Settings!$C$17,NOT(B94=Settings!$C$16)),1,IF(AND(C94=Settings!$C$18,B94=Settings!$C$19),1,0))))</f>
        <v/>
      </c>
      <c r="E1090" s="169" t="str">
        <f>IF(E94="","",IF(E94=Settings!$C$16,1,IF(AND(E94=Settings!$C$17,NOT(D94=Settings!$C$16)),1,IF(AND(E94=Settings!$C$18,D94=Settings!$C$19),1,0))))</f>
        <v/>
      </c>
      <c r="G1090" s="169" t="str">
        <f>IF(G94="","",IF(G94=Settings!$C$16,1,IF(AND(G94=Settings!$C$17,NOT(F94=Settings!$C$16)),1,IF(AND(G94=Settings!$C$18,F94=Settings!$C$19),1,0))))</f>
        <v/>
      </c>
      <c r="I1090" s="169" t="str">
        <f>IF(I94="","",IF(I94=Settings!$C$16,1,IF(AND(I94=Settings!$C$17,NOT(H94=Settings!$C$16)),1,IF(AND(I94=Settings!$C$18,H94=Settings!$C$19),1,0))))</f>
        <v/>
      </c>
      <c r="K1090" s="169" t="str">
        <f>IF(K94="","",IF(K94=Settings!$C$16,1,IF(AND(K94=Settings!$C$17,NOT(J94=Settings!$C$16)),1,IF(AND(K94=Settings!$C$18,J94=Settings!$C$19),1,0))))</f>
        <v/>
      </c>
      <c r="M1090" s="169" t="str">
        <f>IF(M94="","",IF(M94=Settings!$C$16,1,IF(AND(M94=Settings!$C$17,NOT(L94=Settings!$C$16)),1,IF(AND(M94=Settings!$C$18,L94=Settings!$C$19),1,0))))</f>
        <v/>
      </c>
      <c r="P1090" s="169" t="str">
        <f>IF(P94="","",IF(P94=Settings!$C$16,1,IF(AND(P94=Settings!$C$17,NOT(O94=Settings!$C$16)),1,IF(AND(P94=Settings!$C$18,O94=Settings!$C$19),1,0))))</f>
        <v/>
      </c>
      <c r="Q1090" s="170"/>
      <c r="R1090" s="169" t="str">
        <f>IF(R94="","",IF(R94=Settings!$C$16,1,IF(AND(R94=Settings!$C$17,NOT(Q94=Settings!$C$16)),1,IF(AND(R94=Settings!$C$18,Q94=Settings!$C$19),1,0))))</f>
        <v/>
      </c>
      <c r="S1090" s="170"/>
      <c r="T1090" s="169" t="str">
        <f>IF(T94="","",IF(T94=Settings!$C$16,1,IF(AND(T94=Settings!$C$17,NOT(S94=Settings!$C$16)),1,IF(AND(T94=Settings!$C$18,S94=Settings!$C$19),1,0))))</f>
        <v/>
      </c>
      <c r="U1090" s="170"/>
      <c r="V1090" s="169" t="str">
        <f>IF(V94="","",IF(V94=Settings!$C$16,1,IF(AND(V94=Settings!$C$17,NOT(U94=Settings!$C$16)),1,IF(AND(V94=Settings!$C$18,U94=Settings!$C$19),1,0))))</f>
        <v/>
      </c>
      <c r="X1090" s="169" t="str">
        <f>IF(X94="","",IF(X94=Settings!$C$16,1,IF(AND(X94=Settings!$C$17,NOT(W94=Settings!$C$16)),1,IF(AND(X94=Settings!$C$18,W94=Settings!$C$19),1,0))))</f>
        <v/>
      </c>
      <c r="Z1090" s="169" t="str">
        <f>IF(Z94="","",IF(Z94=Settings!$C$16,1,IF(AND(Z94=Settings!$C$17,NOT(Y94=Settings!$C$16)),1,IF(AND(Z94=Settings!$C$18,Y94=Settings!$C$19),1,0))))</f>
        <v/>
      </c>
      <c r="AC1090" s="169" t="str">
        <f>IF(AC94="","",IF(AC94=Settings!$C$16,1,IF(AND(AC94=Settings!$C$17,NOT(AB94=Settings!$C$16)),1,IF(AND(AC94=Settings!$C$18,AB94=Settings!$C$19),1,0))))</f>
        <v/>
      </c>
      <c r="AD1090" s="170"/>
      <c r="AE1090" s="169" t="str">
        <f>IF(AE94="","",IF(AE94=Settings!$C$16,1,IF(AND(AE94=Settings!$C$17,NOT(AD94=Settings!$C$16)),1,IF(AND(AE94=Settings!$C$18,AD94=Settings!$C$19),1,0))))</f>
        <v/>
      </c>
      <c r="AF1090" s="170"/>
      <c r="AG1090" s="169" t="str">
        <f>IF(AG94="","",IF(AG94=Settings!$C$16,1,IF(AND(AG94=Settings!$C$17,NOT(AF94=Settings!$C$16)),1,IF(AND(AG94=Settings!$C$18,AF94=Settings!$C$19),1,0))))</f>
        <v/>
      </c>
      <c r="AH1090" s="170"/>
      <c r="AI1090" s="169" t="str">
        <f>IF(AI94="","",IF(AI94=Settings!$C$16,1,IF(AND(AI94=Settings!$C$17,NOT(AH94=Settings!$C$16)),1,IF(AND(AI94=Settings!$C$18,AH94=Settings!$C$19),1,0))))</f>
        <v/>
      </c>
      <c r="AK1090" s="169" t="str">
        <f>IF(AK94="","",IF(AK94=Settings!$C$16,1,IF(AND(AK94=Settings!$C$17,NOT(AJ94=Settings!$C$16)),1,IF(AND(AK94=Settings!$C$18,AJ94=Settings!$C$19),1,0))))</f>
        <v/>
      </c>
      <c r="AM1090" s="169" t="str">
        <f>IF(AM94="","",IF(AM94=Settings!$C$16,1,IF(AND(AM94=Settings!$C$17,NOT(AL94=Settings!$C$16)),1,IF(AND(AM94=Settings!$C$18,AL94=Settings!$C$19),1,0))))</f>
        <v/>
      </c>
      <c r="AP1090" s="169" t="str">
        <f>IF(AP94="","",IF(AP94=Settings!$C$16,1,IF(AND(AP94=Settings!$C$17,NOT(AO94=Settings!$C$16)),1,IF(AND(AP94=Settings!$C$18,AO94=Settings!$C$19),1,0))))</f>
        <v/>
      </c>
      <c r="AQ1090" s="170"/>
      <c r="AR1090" s="169" t="str">
        <f>IF(AR94="","",IF(AR94=Settings!$C$16,1,IF(AND(AR94=Settings!$C$17,NOT(AQ94=Settings!$C$16)),1,IF(AND(AR94=Settings!$C$18,AQ94=Settings!$C$19),1,0))))</f>
        <v/>
      </c>
      <c r="AS1090" s="170"/>
      <c r="AT1090" s="169" t="str">
        <f>IF(AT94="","",IF(AT94=Settings!$C$16,1,IF(AND(AT94=Settings!$C$17,NOT(AS94=Settings!$C$16)),1,IF(AND(AT94=Settings!$C$18,AS94=Settings!$C$19),1,0))))</f>
        <v/>
      </c>
      <c r="AU1090" s="170"/>
      <c r="AV1090" s="169" t="str">
        <f>IF(AV94="","",IF(AV94=Settings!$C$16,1,IF(AND(AV94=Settings!$C$17,NOT(AU94=Settings!$C$16)),1,IF(AND(AV94=Settings!$C$18,AU94=Settings!$C$19),1,0))))</f>
        <v/>
      </c>
      <c r="AX1090" s="169" t="str">
        <f>IF(AX94="","",IF(AX94=Settings!$C$16,1,IF(AND(AX94=Settings!$C$17,NOT(AW94=Settings!$C$16)),1,IF(AND(AX94=Settings!$C$18,AW94=Settings!$C$19),1,0))))</f>
        <v/>
      </c>
      <c r="AZ1090" s="169" t="str">
        <f>IF(AZ94="","",IF(AZ94=Settings!$C$16,1,IF(AND(AZ94=Settings!$C$17,NOT(AY94=Settings!$C$16)),1,IF(AND(AZ94=Settings!$C$18,AY94=Settings!$C$19),1,0))))</f>
        <v/>
      </c>
      <c r="BC1090" s="169" t="str">
        <f>IF(BC94="","",IF(BC94=Settings!$C$16,1,IF(AND(BC94=Settings!$C$17,NOT(BB94=Settings!$C$16)),1,IF(AND(BC94=Settings!$C$18,BB94=Settings!$C$19),1,0))))</f>
        <v/>
      </c>
      <c r="BD1090" s="170"/>
      <c r="BE1090" s="169" t="str">
        <f>IF(BE94="","",IF(BE94=Settings!$C$16,1,IF(AND(BE94=Settings!$C$17,NOT(BD94=Settings!$C$16)),1,IF(AND(BE94=Settings!$C$18,BD94=Settings!$C$19),1,0))))</f>
        <v/>
      </c>
      <c r="BF1090" s="170"/>
      <c r="BG1090" s="169" t="str">
        <f>IF(BG94="","",IF(BG94=Settings!$C$16,1,IF(AND(BG94=Settings!$C$17,NOT(BF94=Settings!$C$16)),1,IF(AND(BG94=Settings!$C$18,BF94=Settings!$C$19),1,0))))</f>
        <v/>
      </c>
      <c r="BH1090" s="170"/>
      <c r="BI1090" s="169" t="str">
        <f>IF(BI94="","",IF(BI94=Settings!$C$16,1,IF(AND(BI94=Settings!$C$17,NOT(BH94=Settings!$C$16)),1,IF(AND(BI94=Settings!$C$18,BH94=Settings!$C$19),1,0))))</f>
        <v/>
      </c>
      <c r="BK1090" s="169" t="str">
        <f>IF(BK94="","",IF(BK94=Settings!$C$16,1,IF(AND(BK94=Settings!$C$17,NOT(BJ94=Settings!$C$16)),1,IF(AND(BK94=Settings!$C$18,BJ94=Settings!$C$19),1,0))))</f>
        <v/>
      </c>
      <c r="BM1090" s="169" t="str">
        <f>IF(BM94="","",IF(BM94=Settings!$C$16,1,IF(AND(BM94=Settings!$C$17,NOT(BL94=Settings!$C$16)),1,IF(AND(BM94=Settings!$C$18,BL94=Settings!$C$19),1,0))))</f>
        <v/>
      </c>
      <c r="BP1090" s="169" t="str">
        <f>IF(BP94="","",IF(BP94=Settings!$C$16,1,IF(AND(BP94=Settings!$C$17,NOT(BO94=Settings!$C$16)),1,IF(AND(BP94=Settings!$C$18,BO94=Settings!$C$19),1,0))))</f>
        <v/>
      </c>
      <c r="BQ1090" s="170"/>
      <c r="BR1090" s="169" t="str">
        <f>IF(BR94="","",IF(BR94=Settings!$C$16,1,IF(AND(BR94=Settings!$C$17,NOT(BQ94=Settings!$C$16)),1,IF(AND(BR94=Settings!$C$18,BQ94=Settings!$C$19),1,0))))</f>
        <v/>
      </c>
      <c r="BS1090" s="170"/>
      <c r="BT1090" s="169" t="str">
        <f>IF(BT94="","",IF(BT94=Settings!$C$16,1,IF(AND(BT94=Settings!$C$17,NOT(BS94=Settings!$C$16)),1,IF(AND(BT94=Settings!$C$18,BS94=Settings!$C$19),1,0))))</f>
        <v/>
      </c>
      <c r="BU1090" s="170"/>
      <c r="BV1090" s="169" t="str">
        <f>IF(BV94="","",IF(BV94=Settings!$C$16,1,IF(AND(BV94=Settings!$C$17,NOT(BU94=Settings!$C$16)),1,IF(AND(BV94=Settings!$C$18,BU94=Settings!$C$19),1,0))))</f>
        <v/>
      </c>
      <c r="BX1090" s="169" t="str">
        <f>IF(BX94="","",IF(BX94=Settings!$C$16,1,IF(AND(BX94=Settings!$C$17,NOT(BW94=Settings!$C$16)),1,IF(AND(BX94=Settings!$C$18,BW94=Settings!$C$19),1,0))))</f>
        <v/>
      </c>
      <c r="BZ1090" s="169" t="str">
        <f>IF(BZ94="","",IF(BZ94=Settings!$C$16,1,IF(AND(BZ94=Settings!$C$17,NOT(BY94=Settings!$C$16)),1,IF(AND(BZ94=Settings!$C$18,BY94=Settings!$C$19),1,0))))</f>
        <v/>
      </c>
      <c r="CB1090" s="175" t="str">
        <f t="shared" si="9"/>
        <v/>
      </c>
      <c r="CC1090" s="175" t="str">
        <f t="shared" si="10"/>
        <v/>
      </c>
      <c r="CD1090" s="175" t="str">
        <f t="shared" si="11"/>
        <v/>
      </c>
      <c r="CE1090" s="175" t="str">
        <f t="shared" si="12"/>
        <v/>
      </c>
      <c r="CF1090" s="175" t="str">
        <f t="shared" si="13"/>
        <v/>
      </c>
      <c r="CG1090" s="175" t="str">
        <f t="shared" si="14"/>
        <v/>
      </c>
      <c r="CH1090" s="175" t="str">
        <f t="shared" si="15"/>
        <v/>
      </c>
    </row>
    <row r="1091" spans="1:86" x14ac:dyDescent="0.25">
      <c r="A1091" s="39" t="str">
        <f t="shared" si="8"/>
        <v xml:space="preserve"> </v>
      </c>
      <c r="C1091" s="169" t="str">
        <f>IF(C95="","",IF(C95=Settings!$C$16,1,IF(AND(C95=Settings!$C$17,NOT(B95=Settings!$C$16)),1,IF(AND(C95=Settings!$C$18,B95=Settings!$C$19),1,0))))</f>
        <v/>
      </c>
      <c r="E1091" s="169" t="str">
        <f>IF(E95="","",IF(E95=Settings!$C$16,1,IF(AND(E95=Settings!$C$17,NOT(D95=Settings!$C$16)),1,IF(AND(E95=Settings!$C$18,D95=Settings!$C$19),1,0))))</f>
        <v/>
      </c>
      <c r="G1091" s="169" t="str">
        <f>IF(G95="","",IF(G95=Settings!$C$16,1,IF(AND(G95=Settings!$C$17,NOT(F95=Settings!$C$16)),1,IF(AND(G95=Settings!$C$18,F95=Settings!$C$19),1,0))))</f>
        <v/>
      </c>
      <c r="I1091" s="169" t="str">
        <f>IF(I95="","",IF(I95=Settings!$C$16,1,IF(AND(I95=Settings!$C$17,NOT(H95=Settings!$C$16)),1,IF(AND(I95=Settings!$C$18,H95=Settings!$C$19),1,0))))</f>
        <v/>
      </c>
      <c r="K1091" s="169" t="str">
        <f>IF(K95="","",IF(K95=Settings!$C$16,1,IF(AND(K95=Settings!$C$17,NOT(J95=Settings!$C$16)),1,IF(AND(K95=Settings!$C$18,J95=Settings!$C$19),1,0))))</f>
        <v/>
      </c>
      <c r="M1091" s="169" t="str">
        <f>IF(M95="","",IF(M95=Settings!$C$16,1,IF(AND(M95=Settings!$C$17,NOT(L95=Settings!$C$16)),1,IF(AND(M95=Settings!$C$18,L95=Settings!$C$19),1,0))))</f>
        <v/>
      </c>
      <c r="P1091" s="169" t="str">
        <f>IF(P95="","",IF(P95=Settings!$C$16,1,IF(AND(P95=Settings!$C$17,NOT(O95=Settings!$C$16)),1,IF(AND(P95=Settings!$C$18,O95=Settings!$C$19),1,0))))</f>
        <v/>
      </c>
      <c r="Q1091" s="170"/>
      <c r="R1091" s="169" t="str">
        <f>IF(R95="","",IF(R95=Settings!$C$16,1,IF(AND(R95=Settings!$C$17,NOT(Q95=Settings!$C$16)),1,IF(AND(R95=Settings!$C$18,Q95=Settings!$C$19),1,0))))</f>
        <v/>
      </c>
      <c r="S1091" s="170"/>
      <c r="T1091" s="169" t="str">
        <f>IF(T95="","",IF(T95=Settings!$C$16,1,IF(AND(T95=Settings!$C$17,NOT(S95=Settings!$C$16)),1,IF(AND(T95=Settings!$C$18,S95=Settings!$C$19),1,0))))</f>
        <v/>
      </c>
      <c r="U1091" s="170"/>
      <c r="V1091" s="169" t="str">
        <f>IF(V95="","",IF(V95=Settings!$C$16,1,IF(AND(V95=Settings!$C$17,NOT(U95=Settings!$C$16)),1,IF(AND(V95=Settings!$C$18,U95=Settings!$C$19),1,0))))</f>
        <v/>
      </c>
      <c r="X1091" s="169" t="str">
        <f>IF(X95="","",IF(X95=Settings!$C$16,1,IF(AND(X95=Settings!$C$17,NOT(W95=Settings!$C$16)),1,IF(AND(X95=Settings!$C$18,W95=Settings!$C$19),1,0))))</f>
        <v/>
      </c>
      <c r="Z1091" s="169" t="str">
        <f>IF(Z95="","",IF(Z95=Settings!$C$16,1,IF(AND(Z95=Settings!$C$17,NOT(Y95=Settings!$C$16)),1,IF(AND(Z95=Settings!$C$18,Y95=Settings!$C$19),1,0))))</f>
        <v/>
      </c>
      <c r="AC1091" s="169" t="str">
        <f>IF(AC95="","",IF(AC95=Settings!$C$16,1,IF(AND(AC95=Settings!$C$17,NOT(AB95=Settings!$C$16)),1,IF(AND(AC95=Settings!$C$18,AB95=Settings!$C$19),1,0))))</f>
        <v/>
      </c>
      <c r="AD1091" s="170"/>
      <c r="AE1091" s="169" t="str">
        <f>IF(AE95="","",IF(AE95=Settings!$C$16,1,IF(AND(AE95=Settings!$C$17,NOT(AD95=Settings!$C$16)),1,IF(AND(AE95=Settings!$C$18,AD95=Settings!$C$19),1,0))))</f>
        <v/>
      </c>
      <c r="AF1091" s="170"/>
      <c r="AG1091" s="169" t="str">
        <f>IF(AG95="","",IF(AG95=Settings!$C$16,1,IF(AND(AG95=Settings!$C$17,NOT(AF95=Settings!$C$16)),1,IF(AND(AG95=Settings!$C$18,AF95=Settings!$C$19),1,0))))</f>
        <v/>
      </c>
      <c r="AH1091" s="170"/>
      <c r="AI1091" s="169" t="str">
        <f>IF(AI95="","",IF(AI95=Settings!$C$16,1,IF(AND(AI95=Settings!$C$17,NOT(AH95=Settings!$C$16)),1,IF(AND(AI95=Settings!$C$18,AH95=Settings!$C$19),1,0))))</f>
        <v/>
      </c>
      <c r="AK1091" s="169" t="str">
        <f>IF(AK95="","",IF(AK95=Settings!$C$16,1,IF(AND(AK95=Settings!$C$17,NOT(AJ95=Settings!$C$16)),1,IF(AND(AK95=Settings!$C$18,AJ95=Settings!$C$19),1,0))))</f>
        <v/>
      </c>
      <c r="AM1091" s="169" t="str">
        <f>IF(AM95="","",IF(AM95=Settings!$C$16,1,IF(AND(AM95=Settings!$C$17,NOT(AL95=Settings!$C$16)),1,IF(AND(AM95=Settings!$C$18,AL95=Settings!$C$19),1,0))))</f>
        <v/>
      </c>
      <c r="AP1091" s="169" t="str">
        <f>IF(AP95="","",IF(AP95=Settings!$C$16,1,IF(AND(AP95=Settings!$C$17,NOT(AO95=Settings!$C$16)),1,IF(AND(AP95=Settings!$C$18,AO95=Settings!$C$19),1,0))))</f>
        <v/>
      </c>
      <c r="AQ1091" s="170"/>
      <c r="AR1091" s="169" t="str">
        <f>IF(AR95="","",IF(AR95=Settings!$C$16,1,IF(AND(AR95=Settings!$C$17,NOT(AQ95=Settings!$C$16)),1,IF(AND(AR95=Settings!$C$18,AQ95=Settings!$C$19),1,0))))</f>
        <v/>
      </c>
      <c r="AS1091" s="170"/>
      <c r="AT1091" s="169" t="str">
        <f>IF(AT95="","",IF(AT95=Settings!$C$16,1,IF(AND(AT95=Settings!$C$17,NOT(AS95=Settings!$C$16)),1,IF(AND(AT95=Settings!$C$18,AS95=Settings!$C$19),1,0))))</f>
        <v/>
      </c>
      <c r="AU1091" s="170"/>
      <c r="AV1091" s="169" t="str">
        <f>IF(AV95="","",IF(AV95=Settings!$C$16,1,IF(AND(AV95=Settings!$C$17,NOT(AU95=Settings!$C$16)),1,IF(AND(AV95=Settings!$C$18,AU95=Settings!$C$19),1,0))))</f>
        <v/>
      </c>
      <c r="AX1091" s="169" t="str">
        <f>IF(AX95="","",IF(AX95=Settings!$C$16,1,IF(AND(AX95=Settings!$C$17,NOT(AW95=Settings!$C$16)),1,IF(AND(AX95=Settings!$C$18,AW95=Settings!$C$19),1,0))))</f>
        <v/>
      </c>
      <c r="AZ1091" s="169" t="str">
        <f>IF(AZ95="","",IF(AZ95=Settings!$C$16,1,IF(AND(AZ95=Settings!$C$17,NOT(AY95=Settings!$C$16)),1,IF(AND(AZ95=Settings!$C$18,AY95=Settings!$C$19),1,0))))</f>
        <v/>
      </c>
      <c r="BC1091" s="169" t="str">
        <f>IF(BC95="","",IF(BC95=Settings!$C$16,1,IF(AND(BC95=Settings!$C$17,NOT(BB95=Settings!$C$16)),1,IF(AND(BC95=Settings!$C$18,BB95=Settings!$C$19),1,0))))</f>
        <v/>
      </c>
      <c r="BD1091" s="170"/>
      <c r="BE1091" s="169" t="str">
        <f>IF(BE95="","",IF(BE95=Settings!$C$16,1,IF(AND(BE95=Settings!$C$17,NOT(BD95=Settings!$C$16)),1,IF(AND(BE95=Settings!$C$18,BD95=Settings!$C$19),1,0))))</f>
        <v/>
      </c>
      <c r="BF1091" s="170"/>
      <c r="BG1091" s="169" t="str">
        <f>IF(BG95="","",IF(BG95=Settings!$C$16,1,IF(AND(BG95=Settings!$C$17,NOT(BF95=Settings!$C$16)),1,IF(AND(BG95=Settings!$C$18,BF95=Settings!$C$19),1,0))))</f>
        <v/>
      </c>
      <c r="BH1091" s="170"/>
      <c r="BI1091" s="169" t="str">
        <f>IF(BI95="","",IF(BI95=Settings!$C$16,1,IF(AND(BI95=Settings!$C$17,NOT(BH95=Settings!$C$16)),1,IF(AND(BI95=Settings!$C$18,BH95=Settings!$C$19),1,0))))</f>
        <v/>
      </c>
      <c r="BK1091" s="169" t="str">
        <f>IF(BK95="","",IF(BK95=Settings!$C$16,1,IF(AND(BK95=Settings!$C$17,NOT(BJ95=Settings!$C$16)),1,IF(AND(BK95=Settings!$C$18,BJ95=Settings!$C$19),1,0))))</f>
        <v/>
      </c>
      <c r="BM1091" s="169" t="str">
        <f>IF(BM95="","",IF(BM95=Settings!$C$16,1,IF(AND(BM95=Settings!$C$17,NOT(BL95=Settings!$C$16)),1,IF(AND(BM95=Settings!$C$18,BL95=Settings!$C$19),1,0))))</f>
        <v/>
      </c>
      <c r="BP1091" s="169" t="str">
        <f>IF(BP95="","",IF(BP95=Settings!$C$16,1,IF(AND(BP95=Settings!$C$17,NOT(BO95=Settings!$C$16)),1,IF(AND(BP95=Settings!$C$18,BO95=Settings!$C$19),1,0))))</f>
        <v/>
      </c>
      <c r="BQ1091" s="170"/>
      <c r="BR1091" s="169" t="str">
        <f>IF(BR95="","",IF(BR95=Settings!$C$16,1,IF(AND(BR95=Settings!$C$17,NOT(BQ95=Settings!$C$16)),1,IF(AND(BR95=Settings!$C$18,BQ95=Settings!$C$19),1,0))))</f>
        <v/>
      </c>
      <c r="BS1091" s="170"/>
      <c r="BT1091" s="169" t="str">
        <f>IF(BT95="","",IF(BT95=Settings!$C$16,1,IF(AND(BT95=Settings!$C$17,NOT(BS95=Settings!$C$16)),1,IF(AND(BT95=Settings!$C$18,BS95=Settings!$C$19),1,0))))</f>
        <v/>
      </c>
      <c r="BU1091" s="170"/>
      <c r="BV1091" s="169" t="str">
        <f>IF(BV95="","",IF(BV95=Settings!$C$16,1,IF(AND(BV95=Settings!$C$17,NOT(BU95=Settings!$C$16)),1,IF(AND(BV95=Settings!$C$18,BU95=Settings!$C$19),1,0))))</f>
        <v/>
      </c>
      <c r="BX1091" s="169" t="str">
        <f>IF(BX95="","",IF(BX95=Settings!$C$16,1,IF(AND(BX95=Settings!$C$17,NOT(BW95=Settings!$C$16)),1,IF(AND(BX95=Settings!$C$18,BW95=Settings!$C$19),1,0))))</f>
        <v/>
      </c>
      <c r="BZ1091" s="169" t="str">
        <f>IF(BZ95="","",IF(BZ95=Settings!$C$16,1,IF(AND(BZ95=Settings!$C$17,NOT(BY95=Settings!$C$16)),1,IF(AND(BZ95=Settings!$C$18,BY95=Settings!$C$19),1,0))))</f>
        <v/>
      </c>
      <c r="CB1091" s="175" t="str">
        <f t="shared" si="9"/>
        <v/>
      </c>
      <c r="CC1091" s="175" t="str">
        <f t="shared" si="10"/>
        <v/>
      </c>
      <c r="CD1091" s="175" t="str">
        <f t="shared" si="11"/>
        <v/>
      </c>
      <c r="CE1091" s="175" t="str">
        <f t="shared" si="12"/>
        <v/>
      </c>
      <c r="CF1091" s="175" t="str">
        <f t="shared" si="13"/>
        <v/>
      </c>
      <c r="CG1091" s="175" t="str">
        <f t="shared" si="14"/>
        <v/>
      </c>
      <c r="CH1091" s="175" t="str">
        <f t="shared" si="15"/>
        <v/>
      </c>
    </row>
    <row r="1092" spans="1:86" x14ac:dyDescent="0.25">
      <c r="A1092" s="39" t="str">
        <f t="shared" si="8"/>
        <v xml:space="preserve"> </v>
      </c>
      <c r="C1092" s="169" t="str">
        <f>IF(C96="","",IF(C96=Settings!$C$16,1,IF(AND(C96=Settings!$C$17,NOT(B96=Settings!$C$16)),1,IF(AND(C96=Settings!$C$18,B96=Settings!$C$19),1,0))))</f>
        <v/>
      </c>
      <c r="E1092" s="169" t="str">
        <f>IF(E96="","",IF(E96=Settings!$C$16,1,IF(AND(E96=Settings!$C$17,NOT(D96=Settings!$C$16)),1,IF(AND(E96=Settings!$C$18,D96=Settings!$C$19),1,0))))</f>
        <v/>
      </c>
      <c r="G1092" s="169" t="str">
        <f>IF(G96="","",IF(G96=Settings!$C$16,1,IF(AND(G96=Settings!$C$17,NOT(F96=Settings!$C$16)),1,IF(AND(G96=Settings!$C$18,F96=Settings!$C$19),1,0))))</f>
        <v/>
      </c>
      <c r="I1092" s="169" t="str">
        <f>IF(I96="","",IF(I96=Settings!$C$16,1,IF(AND(I96=Settings!$C$17,NOT(H96=Settings!$C$16)),1,IF(AND(I96=Settings!$C$18,H96=Settings!$C$19),1,0))))</f>
        <v/>
      </c>
      <c r="K1092" s="169" t="str">
        <f>IF(K96="","",IF(K96=Settings!$C$16,1,IF(AND(K96=Settings!$C$17,NOT(J96=Settings!$C$16)),1,IF(AND(K96=Settings!$C$18,J96=Settings!$C$19),1,0))))</f>
        <v/>
      </c>
      <c r="M1092" s="169" t="str">
        <f>IF(M96="","",IF(M96=Settings!$C$16,1,IF(AND(M96=Settings!$C$17,NOT(L96=Settings!$C$16)),1,IF(AND(M96=Settings!$C$18,L96=Settings!$C$19),1,0))))</f>
        <v/>
      </c>
      <c r="P1092" s="169" t="str">
        <f>IF(P96="","",IF(P96=Settings!$C$16,1,IF(AND(P96=Settings!$C$17,NOT(O96=Settings!$C$16)),1,IF(AND(P96=Settings!$C$18,O96=Settings!$C$19),1,0))))</f>
        <v/>
      </c>
      <c r="Q1092" s="170"/>
      <c r="R1092" s="169" t="str">
        <f>IF(R96="","",IF(R96=Settings!$C$16,1,IF(AND(R96=Settings!$C$17,NOT(Q96=Settings!$C$16)),1,IF(AND(R96=Settings!$C$18,Q96=Settings!$C$19),1,0))))</f>
        <v/>
      </c>
      <c r="S1092" s="170"/>
      <c r="T1092" s="169" t="str">
        <f>IF(T96="","",IF(T96=Settings!$C$16,1,IF(AND(T96=Settings!$C$17,NOT(S96=Settings!$C$16)),1,IF(AND(T96=Settings!$C$18,S96=Settings!$C$19),1,0))))</f>
        <v/>
      </c>
      <c r="U1092" s="170"/>
      <c r="V1092" s="169" t="str">
        <f>IF(V96="","",IF(V96=Settings!$C$16,1,IF(AND(V96=Settings!$C$17,NOT(U96=Settings!$C$16)),1,IF(AND(V96=Settings!$C$18,U96=Settings!$C$19),1,0))))</f>
        <v/>
      </c>
      <c r="X1092" s="169" t="str">
        <f>IF(X96="","",IF(X96=Settings!$C$16,1,IF(AND(X96=Settings!$C$17,NOT(W96=Settings!$C$16)),1,IF(AND(X96=Settings!$C$18,W96=Settings!$C$19),1,0))))</f>
        <v/>
      </c>
      <c r="Z1092" s="169" t="str">
        <f>IF(Z96="","",IF(Z96=Settings!$C$16,1,IF(AND(Z96=Settings!$C$17,NOT(Y96=Settings!$C$16)),1,IF(AND(Z96=Settings!$C$18,Y96=Settings!$C$19),1,0))))</f>
        <v/>
      </c>
      <c r="AC1092" s="169" t="str">
        <f>IF(AC96="","",IF(AC96=Settings!$C$16,1,IF(AND(AC96=Settings!$C$17,NOT(AB96=Settings!$C$16)),1,IF(AND(AC96=Settings!$C$18,AB96=Settings!$C$19),1,0))))</f>
        <v/>
      </c>
      <c r="AD1092" s="170"/>
      <c r="AE1092" s="169" t="str">
        <f>IF(AE96="","",IF(AE96=Settings!$C$16,1,IF(AND(AE96=Settings!$C$17,NOT(AD96=Settings!$C$16)),1,IF(AND(AE96=Settings!$C$18,AD96=Settings!$C$19),1,0))))</f>
        <v/>
      </c>
      <c r="AF1092" s="170"/>
      <c r="AG1092" s="169" t="str">
        <f>IF(AG96="","",IF(AG96=Settings!$C$16,1,IF(AND(AG96=Settings!$C$17,NOT(AF96=Settings!$C$16)),1,IF(AND(AG96=Settings!$C$18,AF96=Settings!$C$19),1,0))))</f>
        <v/>
      </c>
      <c r="AH1092" s="170"/>
      <c r="AI1092" s="169" t="str">
        <f>IF(AI96="","",IF(AI96=Settings!$C$16,1,IF(AND(AI96=Settings!$C$17,NOT(AH96=Settings!$C$16)),1,IF(AND(AI96=Settings!$C$18,AH96=Settings!$C$19),1,0))))</f>
        <v/>
      </c>
      <c r="AK1092" s="169" t="str">
        <f>IF(AK96="","",IF(AK96=Settings!$C$16,1,IF(AND(AK96=Settings!$C$17,NOT(AJ96=Settings!$C$16)),1,IF(AND(AK96=Settings!$C$18,AJ96=Settings!$C$19),1,0))))</f>
        <v/>
      </c>
      <c r="AM1092" s="169" t="str">
        <f>IF(AM96="","",IF(AM96=Settings!$C$16,1,IF(AND(AM96=Settings!$C$17,NOT(AL96=Settings!$C$16)),1,IF(AND(AM96=Settings!$C$18,AL96=Settings!$C$19),1,0))))</f>
        <v/>
      </c>
      <c r="AP1092" s="169" t="str">
        <f>IF(AP96="","",IF(AP96=Settings!$C$16,1,IF(AND(AP96=Settings!$C$17,NOT(AO96=Settings!$C$16)),1,IF(AND(AP96=Settings!$C$18,AO96=Settings!$C$19),1,0))))</f>
        <v/>
      </c>
      <c r="AQ1092" s="170"/>
      <c r="AR1092" s="169" t="str">
        <f>IF(AR96="","",IF(AR96=Settings!$C$16,1,IF(AND(AR96=Settings!$C$17,NOT(AQ96=Settings!$C$16)),1,IF(AND(AR96=Settings!$C$18,AQ96=Settings!$C$19),1,0))))</f>
        <v/>
      </c>
      <c r="AS1092" s="170"/>
      <c r="AT1092" s="169" t="str">
        <f>IF(AT96="","",IF(AT96=Settings!$C$16,1,IF(AND(AT96=Settings!$C$17,NOT(AS96=Settings!$C$16)),1,IF(AND(AT96=Settings!$C$18,AS96=Settings!$C$19),1,0))))</f>
        <v/>
      </c>
      <c r="AU1092" s="170"/>
      <c r="AV1092" s="169" t="str">
        <f>IF(AV96="","",IF(AV96=Settings!$C$16,1,IF(AND(AV96=Settings!$C$17,NOT(AU96=Settings!$C$16)),1,IF(AND(AV96=Settings!$C$18,AU96=Settings!$C$19),1,0))))</f>
        <v/>
      </c>
      <c r="AX1092" s="169" t="str">
        <f>IF(AX96="","",IF(AX96=Settings!$C$16,1,IF(AND(AX96=Settings!$C$17,NOT(AW96=Settings!$C$16)),1,IF(AND(AX96=Settings!$C$18,AW96=Settings!$C$19),1,0))))</f>
        <v/>
      </c>
      <c r="AZ1092" s="169" t="str">
        <f>IF(AZ96="","",IF(AZ96=Settings!$C$16,1,IF(AND(AZ96=Settings!$C$17,NOT(AY96=Settings!$C$16)),1,IF(AND(AZ96=Settings!$C$18,AY96=Settings!$C$19),1,0))))</f>
        <v/>
      </c>
      <c r="BC1092" s="169" t="str">
        <f>IF(BC96="","",IF(BC96=Settings!$C$16,1,IF(AND(BC96=Settings!$C$17,NOT(BB96=Settings!$C$16)),1,IF(AND(BC96=Settings!$C$18,BB96=Settings!$C$19),1,0))))</f>
        <v/>
      </c>
      <c r="BD1092" s="170"/>
      <c r="BE1092" s="169" t="str">
        <f>IF(BE96="","",IF(BE96=Settings!$C$16,1,IF(AND(BE96=Settings!$C$17,NOT(BD96=Settings!$C$16)),1,IF(AND(BE96=Settings!$C$18,BD96=Settings!$C$19),1,0))))</f>
        <v/>
      </c>
      <c r="BF1092" s="170"/>
      <c r="BG1092" s="169" t="str">
        <f>IF(BG96="","",IF(BG96=Settings!$C$16,1,IF(AND(BG96=Settings!$C$17,NOT(BF96=Settings!$C$16)),1,IF(AND(BG96=Settings!$C$18,BF96=Settings!$C$19),1,0))))</f>
        <v/>
      </c>
      <c r="BH1092" s="170"/>
      <c r="BI1092" s="169" t="str">
        <f>IF(BI96="","",IF(BI96=Settings!$C$16,1,IF(AND(BI96=Settings!$C$17,NOT(BH96=Settings!$C$16)),1,IF(AND(BI96=Settings!$C$18,BH96=Settings!$C$19),1,0))))</f>
        <v/>
      </c>
      <c r="BK1092" s="169" t="str">
        <f>IF(BK96="","",IF(BK96=Settings!$C$16,1,IF(AND(BK96=Settings!$C$17,NOT(BJ96=Settings!$C$16)),1,IF(AND(BK96=Settings!$C$18,BJ96=Settings!$C$19),1,0))))</f>
        <v/>
      </c>
      <c r="BM1092" s="169" t="str">
        <f>IF(BM96="","",IF(BM96=Settings!$C$16,1,IF(AND(BM96=Settings!$C$17,NOT(BL96=Settings!$C$16)),1,IF(AND(BM96=Settings!$C$18,BL96=Settings!$C$19),1,0))))</f>
        <v/>
      </c>
      <c r="BP1092" s="169" t="str">
        <f>IF(BP96="","",IF(BP96=Settings!$C$16,1,IF(AND(BP96=Settings!$C$17,NOT(BO96=Settings!$C$16)),1,IF(AND(BP96=Settings!$C$18,BO96=Settings!$C$19),1,0))))</f>
        <v/>
      </c>
      <c r="BQ1092" s="170"/>
      <c r="BR1092" s="169" t="str">
        <f>IF(BR96="","",IF(BR96=Settings!$C$16,1,IF(AND(BR96=Settings!$C$17,NOT(BQ96=Settings!$C$16)),1,IF(AND(BR96=Settings!$C$18,BQ96=Settings!$C$19),1,0))))</f>
        <v/>
      </c>
      <c r="BS1092" s="170"/>
      <c r="BT1092" s="169" t="str">
        <f>IF(BT96="","",IF(BT96=Settings!$C$16,1,IF(AND(BT96=Settings!$C$17,NOT(BS96=Settings!$C$16)),1,IF(AND(BT96=Settings!$C$18,BS96=Settings!$C$19),1,0))))</f>
        <v/>
      </c>
      <c r="BU1092" s="170"/>
      <c r="BV1092" s="169" t="str">
        <f>IF(BV96="","",IF(BV96=Settings!$C$16,1,IF(AND(BV96=Settings!$C$17,NOT(BU96=Settings!$C$16)),1,IF(AND(BV96=Settings!$C$18,BU96=Settings!$C$19),1,0))))</f>
        <v/>
      </c>
      <c r="BX1092" s="169" t="str">
        <f>IF(BX96="","",IF(BX96=Settings!$C$16,1,IF(AND(BX96=Settings!$C$17,NOT(BW96=Settings!$C$16)),1,IF(AND(BX96=Settings!$C$18,BW96=Settings!$C$19),1,0))))</f>
        <v/>
      </c>
      <c r="BZ1092" s="169" t="str">
        <f>IF(BZ96="","",IF(BZ96=Settings!$C$16,1,IF(AND(BZ96=Settings!$C$17,NOT(BY96=Settings!$C$16)),1,IF(AND(BZ96=Settings!$C$18,BY96=Settings!$C$19),1,0))))</f>
        <v/>
      </c>
      <c r="CB1092" s="175" t="str">
        <f t="shared" si="9"/>
        <v/>
      </c>
      <c r="CC1092" s="175" t="str">
        <f t="shared" si="10"/>
        <v/>
      </c>
      <c r="CD1092" s="175" t="str">
        <f t="shared" si="11"/>
        <v/>
      </c>
      <c r="CE1092" s="175" t="str">
        <f t="shared" si="12"/>
        <v/>
      </c>
      <c r="CF1092" s="175" t="str">
        <f t="shared" si="13"/>
        <v/>
      </c>
      <c r="CG1092" s="175" t="str">
        <f t="shared" si="14"/>
        <v/>
      </c>
      <c r="CH1092" s="175" t="str">
        <f t="shared" si="15"/>
        <v/>
      </c>
    </row>
    <row r="1093" spans="1:86" x14ac:dyDescent="0.25">
      <c r="A1093" s="39" t="str">
        <f t="shared" si="8"/>
        <v xml:space="preserve"> </v>
      </c>
      <c r="C1093" s="169" t="str">
        <f>IF(C97="","",IF(C97=Settings!$C$16,1,IF(AND(C97=Settings!$C$17,NOT(B97=Settings!$C$16)),1,IF(AND(C97=Settings!$C$18,B97=Settings!$C$19),1,0))))</f>
        <v/>
      </c>
      <c r="E1093" s="169" t="str">
        <f>IF(E97="","",IF(E97=Settings!$C$16,1,IF(AND(E97=Settings!$C$17,NOT(D97=Settings!$C$16)),1,IF(AND(E97=Settings!$C$18,D97=Settings!$C$19),1,0))))</f>
        <v/>
      </c>
      <c r="G1093" s="169" t="str">
        <f>IF(G97="","",IF(G97=Settings!$C$16,1,IF(AND(G97=Settings!$C$17,NOT(F97=Settings!$C$16)),1,IF(AND(G97=Settings!$C$18,F97=Settings!$C$19),1,0))))</f>
        <v/>
      </c>
      <c r="I1093" s="169" t="str">
        <f>IF(I97="","",IF(I97=Settings!$C$16,1,IF(AND(I97=Settings!$C$17,NOT(H97=Settings!$C$16)),1,IF(AND(I97=Settings!$C$18,H97=Settings!$C$19),1,0))))</f>
        <v/>
      </c>
      <c r="K1093" s="169" t="str">
        <f>IF(K97="","",IF(K97=Settings!$C$16,1,IF(AND(K97=Settings!$C$17,NOT(J97=Settings!$C$16)),1,IF(AND(K97=Settings!$C$18,J97=Settings!$C$19),1,0))))</f>
        <v/>
      </c>
      <c r="M1093" s="169" t="str">
        <f>IF(M97="","",IF(M97=Settings!$C$16,1,IF(AND(M97=Settings!$C$17,NOT(L97=Settings!$C$16)),1,IF(AND(M97=Settings!$C$18,L97=Settings!$C$19),1,0))))</f>
        <v/>
      </c>
      <c r="P1093" s="169" t="str">
        <f>IF(P97="","",IF(P97=Settings!$C$16,1,IF(AND(P97=Settings!$C$17,NOT(O97=Settings!$C$16)),1,IF(AND(P97=Settings!$C$18,O97=Settings!$C$19),1,0))))</f>
        <v/>
      </c>
      <c r="Q1093" s="170"/>
      <c r="R1093" s="169" t="str">
        <f>IF(R97="","",IF(R97=Settings!$C$16,1,IF(AND(R97=Settings!$C$17,NOT(Q97=Settings!$C$16)),1,IF(AND(R97=Settings!$C$18,Q97=Settings!$C$19),1,0))))</f>
        <v/>
      </c>
      <c r="S1093" s="170"/>
      <c r="T1093" s="169" t="str">
        <f>IF(T97="","",IF(T97=Settings!$C$16,1,IF(AND(T97=Settings!$C$17,NOT(S97=Settings!$C$16)),1,IF(AND(T97=Settings!$C$18,S97=Settings!$C$19),1,0))))</f>
        <v/>
      </c>
      <c r="U1093" s="170"/>
      <c r="V1093" s="169" t="str">
        <f>IF(V97="","",IF(V97=Settings!$C$16,1,IF(AND(V97=Settings!$C$17,NOT(U97=Settings!$C$16)),1,IF(AND(V97=Settings!$C$18,U97=Settings!$C$19),1,0))))</f>
        <v/>
      </c>
      <c r="X1093" s="169" t="str">
        <f>IF(X97="","",IF(X97=Settings!$C$16,1,IF(AND(X97=Settings!$C$17,NOT(W97=Settings!$C$16)),1,IF(AND(X97=Settings!$C$18,W97=Settings!$C$19),1,0))))</f>
        <v/>
      </c>
      <c r="Z1093" s="169" t="str">
        <f>IF(Z97="","",IF(Z97=Settings!$C$16,1,IF(AND(Z97=Settings!$C$17,NOT(Y97=Settings!$C$16)),1,IF(AND(Z97=Settings!$C$18,Y97=Settings!$C$19),1,0))))</f>
        <v/>
      </c>
      <c r="AC1093" s="169" t="str">
        <f>IF(AC97="","",IF(AC97=Settings!$C$16,1,IF(AND(AC97=Settings!$C$17,NOT(AB97=Settings!$C$16)),1,IF(AND(AC97=Settings!$C$18,AB97=Settings!$C$19),1,0))))</f>
        <v/>
      </c>
      <c r="AD1093" s="170"/>
      <c r="AE1093" s="169" t="str">
        <f>IF(AE97="","",IF(AE97=Settings!$C$16,1,IF(AND(AE97=Settings!$C$17,NOT(AD97=Settings!$C$16)),1,IF(AND(AE97=Settings!$C$18,AD97=Settings!$C$19),1,0))))</f>
        <v/>
      </c>
      <c r="AF1093" s="170"/>
      <c r="AG1093" s="169" t="str">
        <f>IF(AG97="","",IF(AG97=Settings!$C$16,1,IF(AND(AG97=Settings!$C$17,NOT(AF97=Settings!$C$16)),1,IF(AND(AG97=Settings!$C$18,AF97=Settings!$C$19),1,0))))</f>
        <v/>
      </c>
      <c r="AH1093" s="170"/>
      <c r="AI1093" s="169" t="str">
        <f>IF(AI97="","",IF(AI97=Settings!$C$16,1,IF(AND(AI97=Settings!$C$17,NOT(AH97=Settings!$C$16)),1,IF(AND(AI97=Settings!$C$18,AH97=Settings!$C$19),1,0))))</f>
        <v/>
      </c>
      <c r="AK1093" s="169" t="str">
        <f>IF(AK97="","",IF(AK97=Settings!$C$16,1,IF(AND(AK97=Settings!$C$17,NOT(AJ97=Settings!$C$16)),1,IF(AND(AK97=Settings!$C$18,AJ97=Settings!$C$19),1,0))))</f>
        <v/>
      </c>
      <c r="AM1093" s="169" t="str">
        <f>IF(AM97="","",IF(AM97=Settings!$C$16,1,IF(AND(AM97=Settings!$C$17,NOT(AL97=Settings!$C$16)),1,IF(AND(AM97=Settings!$C$18,AL97=Settings!$C$19),1,0))))</f>
        <v/>
      </c>
      <c r="AP1093" s="169" t="str">
        <f>IF(AP97="","",IF(AP97=Settings!$C$16,1,IF(AND(AP97=Settings!$C$17,NOT(AO97=Settings!$C$16)),1,IF(AND(AP97=Settings!$C$18,AO97=Settings!$C$19),1,0))))</f>
        <v/>
      </c>
      <c r="AQ1093" s="170"/>
      <c r="AR1093" s="169" t="str">
        <f>IF(AR97="","",IF(AR97=Settings!$C$16,1,IF(AND(AR97=Settings!$C$17,NOT(AQ97=Settings!$C$16)),1,IF(AND(AR97=Settings!$C$18,AQ97=Settings!$C$19),1,0))))</f>
        <v/>
      </c>
      <c r="AS1093" s="170"/>
      <c r="AT1093" s="169" t="str">
        <f>IF(AT97="","",IF(AT97=Settings!$C$16,1,IF(AND(AT97=Settings!$C$17,NOT(AS97=Settings!$C$16)),1,IF(AND(AT97=Settings!$C$18,AS97=Settings!$C$19),1,0))))</f>
        <v/>
      </c>
      <c r="AU1093" s="170"/>
      <c r="AV1093" s="169" t="str">
        <f>IF(AV97="","",IF(AV97=Settings!$C$16,1,IF(AND(AV97=Settings!$C$17,NOT(AU97=Settings!$C$16)),1,IF(AND(AV97=Settings!$C$18,AU97=Settings!$C$19),1,0))))</f>
        <v/>
      </c>
      <c r="AX1093" s="169" t="str">
        <f>IF(AX97="","",IF(AX97=Settings!$C$16,1,IF(AND(AX97=Settings!$C$17,NOT(AW97=Settings!$C$16)),1,IF(AND(AX97=Settings!$C$18,AW97=Settings!$C$19),1,0))))</f>
        <v/>
      </c>
      <c r="AZ1093" s="169" t="str">
        <f>IF(AZ97="","",IF(AZ97=Settings!$C$16,1,IF(AND(AZ97=Settings!$C$17,NOT(AY97=Settings!$C$16)),1,IF(AND(AZ97=Settings!$C$18,AY97=Settings!$C$19),1,0))))</f>
        <v/>
      </c>
      <c r="BC1093" s="169" t="str">
        <f>IF(BC97="","",IF(BC97=Settings!$C$16,1,IF(AND(BC97=Settings!$C$17,NOT(BB97=Settings!$C$16)),1,IF(AND(BC97=Settings!$C$18,BB97=Settings!$C$19),1,0))))</f>
        <v/>
      </c>
      <c r="BD1093" s="170"/>
      <c r="BE1093" s="169" t="str">
        <f>IF(BE97="","",IF(BE97=Settings!$C$16,1,IF(AND(BE97=Settings!$C$17,NOT(BD97=Settings!$C$16)),1,IF(AND(BE97=Settings!$C$18,BD97=Settings!$C$19),1,0))))</f>
        <v/>
      </c>
      <c r="BF1093" s="170"/>
      <c r="BG1093" s="169" t="str">
        <f>IF(BG97="","",IF(BG97=Settings!$C$16,1,IF(AND(BG97=Settings!$C$17,NOT(BF97=Settings!$C$16)),1,IF(AND(BG97=Settings!$C$18,BF97=Settings!$C$19),1,0))))</f>
        <v/>
      </c>
      <c r="BH1093" s="170"/>
      <c r="BI1093" s="169" t="str">
        <f>IF(BI97="","",IF(BI97=Settings!$C$16,1,IF(AND(BI97=Settings!$C$17,NOT(BH97=Settings!$C$16)),1,IF(AND(BI97=Settings!$C$18,BH97=Settings!$C$19),1,0))))</f>
        <v/>
      </c>
      <c r="BK1093" s="169" t="str">
        <f>IF(BK97="","",IF(BK97=Settings!$C$16,1,IF(AND(BK97=Settings!$C$17,NOT(BJ97=Settings!$C$16)),1,IF(AND(BK97=Settings!$C$18,BJ97=Settings!$C$19),1,0))))</f>
        <v/>
      </c>
      <c r="BM1093" s="169" t="str">
        <f>IF(BM97="","",IF(BM97=Settings!$C$16,1,IF(AND(BM97=Settings!$C$17,NOT(BL97=Settings!$C$16)),1,IF(AND(BM97=Settings!$C$18,BL97=Settings!$C$19),1,0))))</f>
        <v/>
      </c>
      <c r="BP1093" s="169" t="str">
        <f>IF(BP97="","",IF(BP97=Settings!$C$16,1,IF(AND(BP97=Settings!$C$17,NOT(BO97=Settings!$C$16)),1,IF(AND(BP97=Settings!$C$18,BO97=Settings!$C$19),1,0))))</f>
        <v/>
      </c>
      <c r="BQ1093" s="170"/>
      <c r="BR1093" s="169" t="str">
        <f>IF(BR97="","",IF(BR97=Settings!$C$16,1,IF(AND(BR97=Settings!$C$17,NOT(BQ97=Settings!$C$16)),1,IF(AND(BR97=Settings!$C$18,BQ97=Settings!$C$19),1,0))))</f>
        <v/>
      </c>
      <c r="BS1093" s="170"/>
      <c r="BT1093" s="169" t="str">
        <f>IF(BT97="","",IF(BT97=Settings!$C$16,1,IF(AND(BT97=Settings!$C$17,NOT(BS97=Settings!$C$16)),1,IF(AND(BT97=Settings!$C$18,BS97=Settings!$C$19),1,0))))</f>
        <v/>
      </c>
      <c r="BU1093" s="170"/>
      <c r="BV1093" s="169" t="str">
        <f>IF(BV97="","",IF(BV97=Settings!$C$16,1,IF(AND(BV97=Settings!$C$17,NOT(BU97=Settings!$C$16)),1,IF(AND(BV97=Settings!$C$18,BU97=Settings!$C$19),1,0))))</f>
        <v/>
      </c>
      <c r="BX1093" s="169" t="str">
        <f>IF(BX97="","",IF(BX97=Settings!$C$16,1,IF(AND(BX97=Settings!$C$17,NOT(BW97=Settings!$C$16)),1,IF(AND(BX97=Settings!$C$18,BW97=Settings!$C$19),1,0))))</f>
        <v/>
      </c>
      <c r="BZ1093" s="169" t="str">
        <f>IF(BZ97="","",IF(BZ97=Settings!$C$16,1,IF(AND(BZ97=Settings!$C$17,NOT(BY97=Settings!$C$16)),1,IF(AND(BZ97=Settings!$C$18,BY97=Settings!$C$19),1,0))))</f>
        <v/>
      </c>
      <c r="CB1093" s="175" t="str">
        <f t="shared" si="9"/>
        <v/>
      </c>
      <c r="CC1093" s="175" t="str">
        <f t="shared" si="10"/>
        <v/>
      </c>
      <c r="CD1093" s="175" t="str">
        <f t="shared" si="11"/>
        <v/>
      </c>
      <c r="CE1093" s="175" t="str">
        <f t="shared" si="12"/>
        <v/>
      </c>
      <c r="CF1093" s="175" t="str">
        <f t="shared" si="13"/>
        <v/>
      </c>
      <c r="CG1093" s="175" t="str">
        <f t="shared" si="14"/>
        <v/>
      </c>
      <c r="CH1093" s="175" t="str">
        <f t="shared" si="15"/>
        <v/>
      </c>
    </row>
    <row r="1094" spans="1:86" x14ac:dyDescent="0.25">
      <c r="A1094" s="39" t="str">
        <f t="shared" si="8"/>
        <v xml:space="preserve"> </v>
      </c>
      <c r="C1094" s="169" t="str">
        <f>IF(C98="","",IF(C98=Settings!$C$16,1,IF(AND(C98=Settings!$C$17,NOT(B98=Settings!$C$16)),1,IF(AND(C98=Settings!$C$18,B98=Settings!$C$19),1,0))))</f>
        <v/>
      </c>
      <c r="E1094" s="169" t="str">
        <f>IF(E98="","",IF(E98=Settings!$C$16,1,IF(AND(E98=Settings!$C$17,NOT(D98=Settings!$C$16)),1,IF(AND(E98=Settings!$C$18,D98=Settings!$C$19),1,0))))</f>
        <v/>
      </c>
      <c r="G1094" s="169" t="str">
        <f>IF(G98="","",IF(G98=Settings!$C$16,1,IF(AND(G98=Settings!$C$17,NOT(F98=Settings!$C$16)),1,IF(AND(G98=Settings!$C$18,F98=Settings!$C$19),1,0))))</f>
        <v/>
      </c>
      <c r="I1094" s="169" t="str">
        <f>IF(I98="","",IF(I98=Settings!$C$16,1,IF(AND(I98=Settings!$C$17,NOT(H98=Settings!$C$16)),1,IF(AND(I98=Settings!$C$18,H98=Settings!$C$19),1,0))))</f>
        <v/>
      </c>
      <c r="K1094" s="169" t="str">
        <f>IF(K98="","",IF(K98=Settings!$C$16,1,IF(AND(K98=Settings!$C$17,NOT(J98=Settings!$C$16)),1,IF(AND(K98=Settings!$C$18,J98=Settings!$C$19),1,0))))</f>
        <v/>
      </c>
      <c r="M1094" s="169" t="str">
        <f>IF(M98="","",IF(M98=Settings!$C$16,1,IF(AND(M98=Settings!$C$17,NOT(L98=Settings!$C$16)),1,IF(AND(M98=Settings!$C$18,L98=Settings!$C$19),1,0))))</f>
        <v/>
      </c>
      <c r="P1094" s="169" t="str">
        <f>IF(P98="","",IF(P98=Settings!$C$16,1,IF(AND(P98=Settings!$C$17,NOT(O98=Settings!$C$16)),1,IF(AND(P98=Settings!$C$18,O98=Settings!$C$19),1,0))))</f>
        <v/>
      </c>
      <c r="Q1094" s="170"/>
      <c r="R1094" s="169" t="str">
        <f>IF(R98="","",IF(R98=Settings!$C$16,1,IF(AND(R98=Settings!$C$17,NOT(Q98=Settings!$C$16)),1,IF(AND(R98=Settings!$C$18,Q98=Settings!$C$19),1,0))))</f>
        <v/>
      </c>
      <c r="S1094" s="170"/>
      <c r="T1094" s="169" t="str">
        <f>IF(T98="","",IF(T98=Settings!$C$16,1,IF(AND(T98=Settings!$C$17,NOT(S98=Settings!$C$16)),1,IF(AND(T98=Settings!$C$18,S98=Settings!$C$19),1,0))))</f>
        <v/>
      </c>
      <c r="U1094" s="170"/>
      <c r="V1094" s="169" t="str">
        <f>IF(V98="","",IF(V98=Settings!$C$16,1,IF(AND(V98=Settings!$C$17,NOT(U98=Settings!$C$16)),1,IF(AND(V98=Settings!$C$18,U98=Settings!$C$19),1,0))))</f>
        <v/>
      </c>
      <c r="X1094" s="169" t="str">
        <f>IF(X98="","",IF(X98=Settings!$C$16,1,IF(AND(X98=Settings!$C$17,NOT(W98=Settings!$C$16)),1,IF(AND(X98=Settings!$C$18,W98=Settings!$C$19),1,0))))</f>
        <v/>
      </c>
      <c r="Z1094" s="169" t="str">
        <f>IF(Z98="","",IF(Z98=Settings!$C$16,1,IF(AND(Z98=Settings!$C$17,NOT(Y98=Settings!$C$16)),1,IF(AND(Z98=Settings!$C$18,Y98=Settings!$C$19),1,0))))</f>
        <v/>
      </c>
      <c r="AC1094" s="169" t="str">
        <f>IF(AC98="","",IF(AC98=Settings!$C$16,1,IF(AND(AC98=Settings!$C$17,NOT(AB98=Settings!$C$16)),1,IF(AND(AC98=Settings!$C$18,AB98=Settings!$C$19),1,0))))</f>
        <v/>
      </c>
      <c r="AD1094" s="170"/>
      <c r="AE1094" s="169" t="str">
        <f>IF(AE98="","",IF(AE98=Settings!$C$16,1,IF(AND(AE98=Settings!$C$17,NOT(AD98=Settings!$C$16)),1,IF(AND(AE98=Settings!$C$18,AD98=Settings!$C$19),1,0))))</f>
        <v/>
      </c>
      <c r="AF1094" s="170"/>
      <c r="AG1094" s="169" t="str">
        <f>IF(AG98="","",IF(AG98=Settings!$C$16,1,IF(AND(AG98=Settings!$C$17,NOT(AF98=Settings!$C$16)),1,IF(AND(AG98=Settings!$C$18,AF98=Settings!$C$19),1,0))))</f>
        <v/>
      </c>
      <c r="AH1094" s="170"/>
      <c r="AI1094" s="169" t="str">
        <f>IF(AI98="","",IF(AI98=Settings!$C$16,1,IF(AND(AI98=Settings!$C$17,NOT(AH98=Settings!$C$16)),1,IF(AND(AI98=Settings!$C$18,AH98=Settings!$C$19),1,0))))</f>
        <v/>
      </c>
      <c r="AK1094" s="169" t="str">
        <f>IF(AK98="","",IF(AK98=Settings!$C$16,1,IF(AND(AK98=Settings!$C$17,NOT(AJ98=Settings!$C$16)),1,IF(AND(AK98=Settings!$C$18,AJ98=Settings!$C$19),1,0))))</f>
        <v/>
      </c>
      <c r="AM1094" s="169" t="str">
        <f>IF(AM98="","",IF(AM98=Settings!$C$16,1,IF(AND(AM98=Settings!$C$17,NOT(AL98=Settings!$C$16)),1,IF(AND(AM98=Settings!$C$18,AL98=Settings!$C$19),1,0))))</f>
        <v/>
      </c>
      <c r="AP1094" s="169" t="str">
        <f>IF(AP98="","",IF(AP98=Settings!$C$16,1,IF(AND(AP98=Settings!$C$17,NOT(AO98=Settings!$C$16)),1,IF(AND(AP98=Settings!$C$18,AO98=Settings!$C$19),1,0))))</f>
        <v/>
      </c>
      <c r="AQ1094" s="170"/>
      <c r="AR1094" s="169" t="str">
        <f>IF(AR98="","",IF(AR98=Settings!$C$16,1,IF(AND(AR98=Settings!$C$17,NOT(AQ98=Settings!$C$16)),1,IF(AND(AR98=Settings!$C$18,AQ98=Settings!$C$19),1,0))))</f>
        <v/>
      </c>
      <c r="AS1094" s="170"/>
      <c r="AT1094" s="169" t="str">
        <f>IF(AT98="","",IF(AT98=Settings!$C$16,1,IF(AND(AT98=Settings!$C$17,NOT(AS98=Settings!$C$16)),1,IF(AND(AT98=Settings!$C$18,AS98=Settings!$C$19),1,0))))</f>
        <v/>
      </c>
      <c r="AU1094" s="170"/>
      <c r="AV1094" s="169" t="str">
        <f>IF(AV98="","",IF(AV98=Settings!$C$16,1,IF(AND(AV98=Settings!$C$17,NOT(AU98=Settings!$C$16)),1,IF(AND(AV98=Settings!$C$18,AU98=Settings!$C$19),1,0))))</f>
        <v/>
      </c>
      <c r="AX1094" s="169" t="str">
        <f>IF(AX98="","",IF(AX98=Settings!$C$16,1,IF(AND(AX98=Settings!$C$17,NOT(AW98=Settings!$C$16)),1,IF(AND(AX98=Settings!$C$18,AW98=Settings!$C$19),1,0))))</f>
        <v/>
      </c>
      <c r="AZ1094" s="169" t="str">
        <f>IF(AZ98="","",IF(AZ98=Settings!$C$16,1,IF(AND(AZ98=Settings!$C$17,NOT(AY98=Settings!$C$16)),1,IF(AND(AZ98=Settings!$C$18,AY98=Settings!$C$19),1,0))))</f>
        <v/>
      </c>
      <c r="BC1094" s="169" t="str">
        <f>IF(BC98="","",IF(BC98=Settings!$C$16,1,IF(AND(BC98=Settings!$C$17,NOT(BB98=Settings!$C$16)),1,IF(AND(BC98=Settings!$C$18,BB98=Settings!$C$19),1,0))))</f>
        <v/>
      </c>
      <c r="BD1094" s="170"/>
      <c r="BE1094" s="169" t="str">
        <f>IF(BE98="","",IF(BE98=Settings!$C$16,1,IF(AND(BE98=Settings!$C$17,NOT(BD98=Settings!$C$16)),1,IF(AND(BE98=Settings!$C$18,BD98=Settings!$C$19),1,0))))</f>
        <v/>
      </c>
      <c r="BF1094" s="170"/>
      <c r="BG1094" s="169" t="str">
        <f>IF(BG98="","",IF(BG98=Settings!$C$16,1,IF(AND(BG98=Settings!$C$17,NOT(BF98=Settings!$C$16)),1,IF(AND(BG98=Settings!$C$18,BF98=Settings!$C$19),1,0))))</f>
        <v/>
      </c>
      <c r="BH1094" s="170"/>
      <c r="BI1094" s="169" t="str">
        <f>IF(BI98="","",IF(BI98=Settings!$C$16,1,IF(AND(BI98=Settings!$C$17,NOT(BH98=Settings!$C$16)),1,IF(AND(BI98=Settings!$C$18,BH98=Settings!$C$19),1,0))))</f>
        <v/>
      </c>
      <c r="BK1094" s="169" t="str">
        <f>IF(BK98="","",IF(BK98=Settings!$C$16,1,IF(AND(BK98=Settings!$C$17,NOT(BJ98=Settings!$C$16)),1,IF(AND(BK98=Settings!$C$18,BJ98=Settings!$C$19),1,0))))</f>
        <v/>
      </c>
      <c r="BM1094" s="169" t="str">
        <f>IF(BM98="","",IF(BM98=Settings!$C$16,1,IF(AND(BM98=Settings!$C$17,NOT(BL98=Settings!$C$16)),1,IF(AND(BM98=Settings!$C$18,BL98=Settings!$C$19),1,0))))</f>
        <v/>
      </c>
      <c r="BP1094" s="169" t="str">
        <f>IF(BP98="","",IF(BP98=Settings!$C$16,1,IF(AND(BP98=Settings!$C$17,NOT(BO98=Settings!$C$16)),1,IF(AND(BP98=Settings!$C$18,BO98=Settings!$C$19),1,0))))</f>
        <v/>
      </c>
      <c r="BQ1094" s="170"/>
      <c r="BR1094" s="169" t="str">
        <f>IF(BR98="","",IF(BR98=Settings!$C$16,1,IF(AND(BR98=Settings!$C$17,NOT(BQ98=Settings!$C$16)),1,IF(AND(BR98=Settings!$C$18,BQ98=Settings!$C$19),1,0))))</f>
        <v/>
      </c>
      <c r="BS1094" s="170"/>
      <c r="BT1094" s="169" t="str">
        <f>IF(BT98="","",IF(BT98=Settings!$C$16,1,IF(AND(BT98=Settings!$C$17,NOT(BS98=Settings!$C$16)),1,IF(AND(BT98=Settings!$C$18,BS98=Settings!$C$19),1,0))))</f>
        <v/>
      </c>
      <c r="BU1094" s="170"/>
      <c r="BV1094" s="169" t="str">
        <f>IF(BV98="","",IF(BV98=Settings!$C$16,1,IF(AND(BV98=Settings!$C$17,NOT(BU98=Settings!$C$16)),1,IF(AND(BV98=Settings!$C$18,BU98=Settings!$C$19),1,0))))</f>
        <v/>
      </c>
      <c r="BX1094" s="169" t="str">
        <f>IF(BX98="","",IF(BX98=Settings!$C$16,1,IF(AND(BX98=Settings!$C$17,NOT(BW98=Settings!$C$16)),1,IF(AND(BX98=Settings!$C$18,BW98=Settings!$C$19),1,0))))</f>
        <v/>
      </c>
      <c r="BZ1094" s="169" t="str">
        <f>IF(BZ98="","",IF(BZ98=Settings!$C$16,1,IF(AND(BZ98=Settings!$C$17,NOT(BY98=Settings!$C$16)),1,IF(AND(BZ98=Settings!$C$18,BY98=Settings!$C$19),1,0))))</f>
        <v/>
      </c>
      <c r="CB1094" s="175" t="str">
        <f t="shared" si="9"/>
        <v/>
      </c>
      <c r="CC1094" s="175" t="str">
        <f t="shared" si="10"/>
        <v/>
      </c>
      <c r="CD1094" s="175" t="str">
        <f t="shared" si="11"/>
        <v/>
      </c>
      <c r="CE1094" s="175" t="str">
        <f t="shared" si="12"/>
        <v/>
      </c>
      <c r="CF1094" s="175" t="str">
        <f t="shared" si="13"/>
        <v/>
      </c>
      <c r="CG1094" s="175" t="str">
        <f t="shared" si="14"/>
        <v/>
      </c>
      <c r="CH1094" s="175" t="str">
        <f t="shared" si="15"/>
        <v/>
      </c>
    </row>
    <row r="1095" spans="1:86" x14ac:dyDescent="0.25">
      <c r="A1095" s="39" t="str">
        <f t="shared" si="8"/>
        <v xml:space="preserve"> </v>
      </c>
      <c r="C1095" s="169" t="str">
        <f>IF(C99="","",IF(C99=Settings!$C$16,1,IF(AND(C99=Settings!$C$17,NOT(B99=Settings!$C$16)),1,IF(AND(C99=Settings!$C$18,B99=Settings!$C$19),1,0))))</f>
        <v/>
      </c>
      <c r="E1095" s="169" t="str">
        <f>IF(E99="","",IF(E99=Settings!$C$16,1,IF(AND(E99=Settings!$C$17,NOT(D99=Settings!$C$16)),1,IF(AND(E99=Settings!$C$18,D99=Settings!$C$19),1,0))))</f>
        <v/>
      </c>
      <c r="G1095" s="169" t="str">
        <f>IF(G99="","",IF(G99=Settings!$C$16,1,IF(AND(G99=Settings!$C$17,NOT(F99=Settings!$C$16)),1,IF(AND(G99=Settings!$C$18,F99=Settings!$C$19),1,0))))</f>
        <v/>
      </c>
      <c r="I1095" s="169" t="str">
        <f>IF(I99="","",IF(I99=Settings!$C$16,1,IF(AND(I99=Settings!$C$17,NOT(H99=Settings!$C$16)),1,IF(AND(I99=Settings!$C$18,H99=Settings!$C$19),1,0))))</f>
        <v/>
      </c>
      <c r="K1095" s="169" t="str">
        <f>IF(K99="","",IF(K99=Settings!$C$16,1,IF(AND(K99=Settings!$C$17,NOT(J99=Settings!$C$16)),1,IF(AND(K99=Settings!$C$18,J99=Settings!$C$19),1,0))))</f>
        <v/>
      </c>
      <c r="M1095" s="169" t="str">
        <f>IF(M99="","",IF(M99=Settings!$C$16,1,IF(AND(M99=Settings!$C$17,NOT(L99=Settings!$C$16)),1,IF(AND(M99=Settings!$C$18,L99=Settings!$C$19),1,0))))</f>
        <v/>
      </c>
      <c r="P1095" s="169" t="str">
        <f>IF(P99="","",IF(P99=Settings!$C$16,1,IF(AND(P99=Settings!$C$17,NOT(O99=Settings!$C$16)),1,IF(AND(P99=Settings!$C$18,O99=Settings!$C$19),1,0))))</f>
        <v/>
      </c>
      <c r="Q1095" s="170"/>
      <c r="R1095" s="169" t="str">
        <f>IF(R99="","",IF(R99=Settings!$C$16,1,IF(AND(R99=Settings!$C$17,NOT(Q99=Settings!$C$16)),1,IF(AND(R99=Settings!$C$18,Q99=Settings!$C$19),1,0))))</f>
        <v/>
      </c>
      <c r="S1095" s="170"/>
      <c r="T1095" s="169" t="str">
        <f>IF(T99="","",IF(T99=Settings!$C$16,1,IF(AND(T99=Settings!$C$17,NOT(S99=Settings!$C$16)),1,IF(AND(T99=Settings!$C$18,S99=Settings!$C$19),1,0))))</f>
        <v/>
      </c>
      <c r="U1095" s="170"/>
      <c r="V1095" s="169" t="str">
        <f>IF(V99="","",IF(V99=Settings!$C$16,1,IF(AND(V99=Settings!$C$17,NOT(U99=Settings!$C$16)),1,IF(AND(V99=Settings!$C$18,U99=Settings!$C$19),1,0))))</f>
        <v/>
      </c>
      <c r="X1095" s="169" t="str">
        <f>IF(X99="","",IF(X99=Settings!$C$16,1,IF(AND(X99=Settings!$C$17,NOT(W99=Settings!$C$16)),1,IF(AND(X99=Settings!$C$18,W99=Settings!$C$19),1,0))))</f>
        <v/>
      </c>
      <c r="Z1095" s="169" t="str">
        <f>IF(Z99="","",IF(Z99=Settings!$C$16,1,IF(AND(Z99=Settings!$C$17,NOT(Y99=Settings!$C$16)),1,IF(AND(Z99=Settings!$C$18,Y99=Settings!$C$19),1,0))))</f>
        <v/>
      </c>
      <c r="AC1095" s="169" t="str">
        <f>IF(AC99="","",IF(AC99=Settings!$C$16,1,IF(AND(AC99=Settings!$C$17,NOT(AB99=Settings!$C$16)),1,IF(AND(AC99=Settings!$C$18,AB99=Settings!$C$19),1,0))))</f>
        <v/>
      </c>
      <c r="AD1095" s="170"/>
      <c r="AE1095" s="169" t="str">
        <f>IF(AE99="","",IF(AE99=Settings!$C$16,1,IF(AND(AE99=Settings!$C$17,NOT(AD99=Settings!$C$16)),1,IF(AND(AE99=Settings!$C$18,AD99=Settings!$C$19),1,0))))</f>
        <v/>
      </c>
      <c r="AF1095" s="170"/>
      <c r="AG1095" s="169" t="str">
        <f>IF(AG99="","",IF(AG99=Settings!$C$16,1,IF(AND(AG99=Settings!$C$17,NOT(AF99=Settings!$C$16)),1,IF(AND(AG99=Settings!$C$18,AF99=Settings!$C$19),1,0))))</f>
        <v/>
      </c>
      <c r="AH1095" s="170"/>
      <c r="AI1095" s="169" t="str">
        <f>IF(AI99="","",IF(AI99=Settings!$C$16,1,IF(AND(AI99=Settings!$C$17,NOT(AH99=Settings!$C$16)),1,IF(AND(AI99=Settings!$C$18,AH99=Settings!$C$19),1,0))))</f>
        <v/>
      </c>
      <c r="AK1095" s="169" t="str">
        <f>IF(AK99="","",IF(AK99=Settings!$C$16,1,IF(AND(AK99=Settings!$C$17,NOT(AJ99=Settings!$C$16)),1,IF(AND(AK99=Settings!$C$18,AJ99=Settings!$C$19),1,0))))</f>
        <v/>
      </c>
      <c r="AM1095" s="169" t="str">
        <f>IF(AM99="","",IF(AM99=Settings!$C$16,1,IF(AND(AM99=Settings!$C$17,NOT(AL99=Settings!$C$16)),1,IF(AND(AM99=Settings!$C$18,AL99=Settings!$C$19),1,0))))</f>
        <v/>
      </c>
      <c r="AP1095" s="169" t="str">
        <f>IF(AP99="","",IF(AP99=Settings!$C$16,1,IF(AND(AP99=Settings!$C$17,NOT(AO99=Settings!$C$16)),1,IF(AND(AP99=Settings!$C$18,AO99=Settings!$C$19),1,0))))</f>
        <v/>
      </c>
      <c r="AQ1095" s="170"/>
      <c r="AR1095" s="169" t="str">
        <f>IF(AR99="","",IF(AR99=Settings!$C$16,1,IF(AND(AR99=Settings!$C$17,NOT(AQ99=Settings!$C$16)),1,IF(AND(AR99=Settings!$C$18,AQ99=Settings!$C$19),1,0))))</f>
        <v/>
      </c>
      <c r="AS1095" s="170"/>
      <c r="AT1095" s="169" t="str">
        <f>IF(AT99="","",IF(AT99=Settings!$C$16,1,IF(AND(AT99=Settings!$C$17,NOT(AS99=Settings!$C$16)),1,IF(AND(AT99=Settings!$C$18,AS99=Settings!$C$19),1,0))))</f>
        <v/>
      </c>
      <c r="AU1095" s="170"/>
      <c r="AV1095" s="169" t="str">
        <f>IF(AV99="","",IF(AV99=Settings!$C$16,1,IF(AND(AV99=Settings!$C$17,NOT(AU99=Settings!$C$16)),1,IF(AND(AV99=Settings!$C$18,AU99=Settings!$C$19),1,0))))</f>
        <v/>
      </c>
      <c r="AX1095" s="169" t="str">
        <f>IF(AX99="","",IF(AX99=Settings!$C$16,1,IF(AND(AX99=Settings!$C$17,NOT(AW99=Settings!$C$16)),1,IF(AND(AX99=Settings!$C$18,AW99=Settings!$C$19),1,0))))</f>
        <v/>
      </c>
      <c r="AZ1095" s="169" t="str">
        <f>IF(AZ99="","",IF(AZ99=Settings!$C$16,1,IF(AND(AZ99=Settings!$C$17,NOT(AY99=Settings!$C$16)),1,IF(AND(AZ99=Settings!$C$18,AY99=Settings!$C$19),1,0))))</f>
        <v/>
      </c>
      <c r="BC1095" s="169" t="str">
        <f>IF(BC99="","",IF(BC99=Settings!$C$16,1,IF(AND(BC99=Settings!$C$17,NOT(BB99=Settings!$C$16)),1,IF(AND(BC99=Settings!$C$18,BB99=Settings!$C$19),1,0))))</f>
        <v/>
      </c>
      <c r="BD1095" s="170"/>
      <c r="BE1095" s="169" t="str">
        <f>IF(BE99="","",IF(BE99=Settings!$C$16,1,IF(AND(BE99=Settings!$C$17,NOT(BD99=Settings!$C$16)),1,IF(AND(BE99=Settings!$C$18,BD99=Settings!$C$19),1,0))))</f>
        <v/>
      </c>
      <c r="BF1095" s="170"/>
      <c r="BG1095" s="169" t="str">
        <f>IF(BG99="","",IF(BG99=Settings!$C$16,1,IF(AND(BG99=Settings!$C$17,NOT(BF99=Settings!$C$16)),1,IF(AND(BG99=Settings!$C$18,BF99=Settings!$C$19),1,0))))</f>
        <v/>
      </c>
      <c r="BH1095" s="170"/>
      <c r="BI1095" s="169" t="str">
        <f>IF(BI99="","",IF(BI99=Settings!$C$16,1,IF(AND(BI99=Settings!$C$17,NOT(BH99=Settings!$C$16)),1,IF(AND(BI99=Settings!$C$18,BH99=Settings!$C$19),1,0))))</f>
        <v/>
      </c>
      <c r="BK1095" s="169" t="str">
        <f>IF(BK99="","",IF(BK99=Settings!$C$16,1,IF(AND(BK99=Settings!$C$17,NOT(BJ99=Settings!$C$16)),1,IF(AND(BK99=Settings!$C$18,BJ99=Settings!$C$19),1,0))))</f>
        <v/>
      </c>
      <c r="BM1095" s="169" t="str">
        <f>IF(BM99="","",IF(BM99=Settings!$C$16,1,IF(AND(BM99=Settings!$C$17,NOT(BL99=Settings!$C$16)),1,IF(AND(BM99=Settings!$C$18,BL99=Settings!$C$19),1,0))))</f>
        <v/>
      </c>
      <c r="BP1095" s="169" t="str">
        <f>IF(BP99="","",IF(BP99=Settings!$C$16,1,IF(AND(BP99=Settings!$C$17,NOT(BO99=Settings!$C$16)),1,IF(AND(BP99=Settings!$C$18,BO99=Settings!$C$19),1,0))))</f>
        <v/>
      </c>
      <c r="BQ1095" s="170"/>
      <c r="BR1095" s="169" t="str">
        <f>IF(BR99="","",IF(BR99=Settings!$C$16,1,IF(AND(BR99=Settings!$C$17,NOT(BQ99=Settings!$C$16)),1,IF(AND(BR99=Settings!$C$18,BQ99=Settings!$C$19),1,0))))</f>
        <v/>
      </c>
      <c r="BS1095" s="170"/>
      <c r="BT1095" s="169" t="str">
        <f>IF(BT99="","",IF(BT99=Settings!$C$16,1,IF(AND(BT99=Settings!$C$17,NOT(BS99=Settings!$C$16)),1,IF(AND(BT99=Settings!$C$18,BS99=Settings!$C$19),1,0))))</f>
        <v/>
      </c>
      <c r="BU1095" s="170"/>
      <c r="BV1095" s="169" t="str">
        <f>IF(BV99="","",IF(BV99=Settings!$C$16,1,IF(AND(BV99=Settings!$C$17,NOT(BU99=Settings!$C$16)),1,IF(AND(BV99=Settings!$C$18,BU99=Settings!$C$19),1,0))))</f>
        <v/>
      </c>
      <c r="BX1095" s="169" t="str">
        <f>IF(BX99="","",IF(BX99=Settings!$C$16,1,IF(AND(BX99=Settings!$C$17,NOT(BW99=Settings!$C$16)),1,IF(AND(BX99=Settings!$C$18,BW99=Settings!$C$19),1,0))))</f>
        <v/>
      </c>
      <c r="BZ1095" s="169" t="str">
        <f>IF(BZ99="","",IF(BZ99=Settings!$C$16,1,IF(AND(BZ99=Settings!$C$17,NOT(BY99=Settings!$C$16)),1,IF(AND(BZ99=Settings!$C$18,BY99=Settings!$C$19),1,0))))</f>
        <v/>
      </c>
      <c r="CB1095" s="175" t="str">
        <f t="shared" si="9"/>
        <v/>
      </c>
      <c r="CC1095" s="175" t="str">
        <f t="shared" si="10"/>
        <v/>
      </c>
      <c r="CD1095" s="175" t="str">
        <f t="shared" si="11"/>
        <v/>
      </c>
      <c r="CE1095" s="175" t="str">
        <f t="shared" si="12"/>
        <v/>
      </c>
      <c r="CF1095" s="175" t="str">
        <f t="shared" si="13"/>
        <v/>
      </c>
      <c r="CG1095" s="175" t="str">
        <f t="shared" si="14"/>
        <v/>
      </c>
      <c r="CH1095" s="175" t="str">
        <f t="shared" si="15"/>
        <v/>
      </c>
    </row>
    <row r="1096" spans="1:86" x14ac:dyDescent="0.25">
      <c r="A1096" s="39" t="str">
        <f t="shared" si="8"/>
        <v xml:space="preserve"> </v>
      </c>
      <c r="C1096" s="169" t="str">
        <f>IF(C100="","",IF(C100=Settings!$C$16,1,IF(AND(C100=Settings!$C$17,NOT(B100=Settings!$C$16)),1,IF(AND(C100=Settings!$C$18,B100=Settings!$C$19),1,0))))</f>
        <v/>
      </c>
      <c r="E1096" s="169" t="str">
        <f>IF(E100="","",IF(E100=Settings!$C$16,1,IF(AND(E100=Settings!$C$17,NOT(D100=Settings!$C$16)),1,IF(AND(E100=Settings!$C$18,D100=Settings!$C$19),1,0))))</f>
        <v/>
      </c>
      <c r="G1096" s="169" t="str">
        <f>IF(G100="","",IF(G100=Settings!$C$16,1,IF(AND(G100=Settings!$C$17,NOT(F100=Settings!$C$16)),1,IF(AND(G100=Settings!$C$18,F100=Settings!$C$19),1,0))))</f>
        <v/>
      </c>
      <c r="I1096" s="169" t="str">
        <f>IF(I100="","",IF(I100=Settings!$C$16,1,IF(AND(I100=Settings!$C$17,NOT(H100=Settings!$C$16)),1,IF(AND(I100=Settings!$C$18,H100=Settings!$C$19),1,0))))</f>
        <v/>
      </c>
      <c r="K1096" s="169" t="str">
        <f>IF(K100="","",IF(K100=Settings!$C$16,1,IF(AND(K100=Settings!$C$17,NOT(J100=Settings!$C$16)),1,IF(AND(K100=Settings!$C$18,J100=Settings!$C$19),1,0))))</f>
        <v/>
      </c>
      <c r="M1096" s="169" t="str">
        <f>IF(M100="","",IF(M100=Settings!$C$16,1,IF(AND(M100=Settings!$C$17,NOT(L100=Settings!$C$16)),1,IF(AND(M100=Settings!$C$18,L100=Settings!$C$19),1,0))))</f>
        <v/>
      </c>
      <c r="P1096" s="169" t="str">
        <f>IF(P100="","",IF(P100=Settings!$C$16,1,IF(AND(P100=Settings!$C$17,NOT(O100=Settings!$C$16)),1,IF(AND(P100=Settings!$C$18,O100=Settings!$C$19),1,0))))</f>
        <v/>
      </c>
      <c r="Q1096" s="170"/>
      <c r="R1096" s="169" t="str">
        <f>IF(R100="","",IF(R100=Settings!$C$16,1,IF(AND(R100=Settings!$C$17,NOT(Q100=Settings!$C$16)),1,IF(AND(R100=Settings!$C$18,Q100=Settings!$C$19),1,0))))</f>
        <v/>
      </c>
      <c r="S1096" s="170"/>
      <c r="T1096" s="169" t="str">
        <f>IF(T100="","",IF(T100=Settings!$C$16,1,IF(AND(T100=Settings!$C$17,NOT(S100=Settings!$C$16)),1,IF(AND(T100=Settings!$C$18,S100=Settings!$C$19),1,0))))</f>
        <v/>
      </c>
      <c r="U1096" s="170"/>
      <c r="V1096" s="169" t="str">
        <f>IF(V100="","",IF(V100=Settings!$C$16,1,IF(AND(V100=Settings!$C$17,NOT(U100=Settings!$C$16)),1,IF(AND(V100=Settings!$C$18,U100=Settings!$C$19),1,0))))</f>
        <v/>
      </c>
      <c r="X1096" s="169" t="str">
        <f>IF(X100="","",IF(X100=Settings!$C$16,1,IF(AND(X100=Settings!$C$17,NOT(W100=Settings!$C$16)),1,IF(AND(X100=Settings!$C$18,W100=Settings!$C$19),1,0))))</f>
        <v/>
      </c>
      <c r="Z1096" s="169" t="str">
        <f>IF(Z100="","",IF(Z100=Settings!$C$16,1,IF(AND(Z100=Settings!$C$17,NOT(Y100=Settings!$C$16)),1,IF(AND(Z100=Settings!$C$18,Y100=Settings!$C$19),1,0))))</f>
        <v/>
      </c>
      <c r="AC1096" s="169" t="str">
        <f>IF(AC100="","",IF(AC100=Settings!$C$16,1,IF(AND(AC100=Settings!$C$17,NOT(AB100=Settings!$C$16)),1,IF(AND(AC100=Settings!$C$18,AB100=Settings!$C$19),1,0))))</f>
        <v/>
      </c>
      <c r="AD1096" s="170"/>
      <c r="AE1096" s="169" t="str">
        <f>IF(AE100="","",IF(AE100=Settings!$C$16,1,IF(AND(AE100=Settings!$C$17,NOT(AD100=Settings!$C$16)),1,IF(AND(AE100=Settings!$C$18,AD100=Settings!$C$19),1,0))))</f>
        <v/>
      </c>
      <c r="AF1096" s="170"/>
      <c r="AG1096" s="169" t="str">
        <f>IF(AG100="","",IF(AG100=Settings!$C$16,1,IF(AND(AG100=Settings!$C$17,NOT(AF100=Settings!$C$16)),1,IF(AND(AG100=Settings!$C$18,AF100=Settings!$C$19),1,0))))</f>
        <v/>
      </c>
      <c r="AH1096" s="170"/>
      <c r="AI1096" s="169" t="str">
        <f>IF(AI100="","",IF(AI100=Settings!$C$16,1,IF(AND(AI100=Settings!$C$17,NOT(AH100=Settings!$C$16)),1,IF(AND(AI100=Settings!$C$18,AH100=Settings!$C$19),1,0))))</f>
        <v/>
      </c>
      <c r="AK1096" s="169" t="str">
        <f>IF(AK100="","",IF(AK100=Settings!$C$16,1,IF(AND(AK100=Settings!$C$17,NOT(AJ100=Settings!$C$16)),1,IF(AND(AK100=Settings!$C$18,AJ100=Settings!$C$19),1,0))))</f>
        <v/>
      </c>
      <c r="AM1096" s="169" t="str">
        <f>IF(AM100="","",IF(AM100=Settings!$C$16,1,IF(AND(AM100=Settings!$C$17,NOT(AL100=Settings!$C$16)),1,IF(AND(AM100=Settings!$C$18,AL100=Settings!$C$19),1,0))))</f>
        <v/>
      </c>
      <c r="AP1096" s="169" t="str">
        <f>IF(AP100="","",IF(AP100=Settings!$C$16,1,IF(AND(AP100=Settings!$C$17,NOT(AO100=Settings!$C$16)),1,IF(AND(AP100=Settings!$C$18,AO100=Settings!$C$19),1,0))))</f>
        <v/>
      </c>
      <c r="AQ1096" s="170"/>
      <c r="AR1096" s="169" t="str">
        <f>IF(AR100="","",IF(AR100=Settings!$C$16,1,IF(AND(AR100=Settings!$C$17,NOT(AQ100=Settings!$C$16)),1,IF(AND(AR100=Settings!$C$18,AQ100=Settings!$C$19),1,0))))</f>
        <v/>
      </c>
      <c r="AS1096" s="170"/>
      <c r="AT1096" s="169" t="str">
        <f>IF(AT100="","",IF(AT100=Settings!$C$16,1,IF(AND(AT100=Settings!$C$17,NOT(AS100=Settings!$C$16)),1,IF(AND(AT100=Settings!$C$18,AS100=Settings!$C$19),1,0))))</f>
        <v/>
      </c>
      <c r="AU1096" s="170"/>
      <c r="AV1096" s="169" t="str">
        <f>IF(AV100="","",IF(AV100=Settings!$C$16,1,IF(AND(AV100=Settings!$C$17,NOT(AU100=Settings!$C$16)),1,IF(AND(AV100=Settings!$C$18,AU100=Settings!$C$19),1,0))))</f>
        <v/>
      </c>
      <c r="AX1096" s="169" t="str">
        <f>IF(AX100="","",IF(AX100=Settings!$C$16,1,IF(AND(AX100=Settings!$C$17,NOT(AW100=Settings!$C$16)),1,IF(AND(AX100=Settings!$C$18,AW100=Settings!$C$19),1,0))))</f>
        <v/>
      </c>
      <c r="AZ1096" s="169" t="str">
        <f>IF(AZ100="","",IF(AZ100=Settings!$C$16,1,IF(AND(AZ100=Settings!$C$17,NOT(AY100=Settings!$C$16)),1,IF(AND(AZ100=Settings!$C$18,AY100=Settings!$C$19),1,0))))</f>
        <v/>
      </c>
      <c r="BC1096" s="169" t="str">
        <f>IF(BC100="","",IF(BC100=Settings!$C$16,1,IF(AND(BC100=Settings!$C$17,NOT(BB100=Settings!$C$16)),1,IF(AND(BC100=Settings!$C$18,BB100=Settings!$C$19),1,0))))</f>
        <v/>
      </c>
      <c r="BD1096" s="170"/>
      <c r="BE1096" s="169" t="str">
        <f>IF(BE100="","",IF(BE100=Settings!$C$16,1,IF(AND(BE100=Settings!$C$17,NOT(BD100=Settings!$C$16)),1,IF(AND(BE100=Settings!$C$18,BD100=Settings!$C$19),1,0))))</f>
        <v/>
      </c>
      <c r="BF1096" s="170"/>
      <c r="BG1096" s="169" t="str">
        <f>IF(BG100="","",IF(BG100=Settings!$C$16,1,IF(AND(BG100=Settings!$C$17,NOT(BF100=Settings!$C$16)),1,IF(AND(BG100=Settings!$C$18,BF100=Settings!$C$19),1,0))))</f>
        <v/>
      </c>
      <c r="BH1096" s="170"/>
      <c r="BI1096" s="169" t="str">
        <f>IF(BI100="","",IF(BI100=Settings!$C$16,1,IF(AND(BI100=Settings!$C$17,NOT(BH100=Settings!$C$16)),1,IF(AND(BI100=Settings!$C$18,BH100=Settings!$C$19),1,0))))</f>
        <v/>
      </c>
      <c r="BK1096" s="169" t="str">
        <f>IF(BK100="","",IF(BK100=Settings!$C$16,1,IF(AND(BK100=Settings!$C$17,NOT(BJ100=Settings!$C$16)),1,IF(AND(BK100=Settings!$C$18,BJ100=Settings!$C$19),1,0))))</f>
        <v/>
      </c>
      <c r="BM1096" s="169" t="str">
        <f>IF(BM100="","",IF(BM100=Settings!$C$16,1,IF(AND(BM100=Settings!$C$17,NOT(BL100=Settings!$C$16)),1,IF(AND(BM100=Settings!$C$18,BL100=Settings!$C$19),1,0))))</f>
        <v/>
      </c>
      <c r="BP1096" s="169" t="str">
        <f>IF(BP100="","",IF(BP100=Settings!$C$16,1,IF(AND(BP100=Settings!$C$17,NOT(BO100=Settings!$C$16)),1,IF(AND(BP100=Settings!$C$18,BO100=Settings!$C$19),1,0))))</f>
        <v/>
      </c>
      <c r="BQ1096" s="170"/>
      <c r="BR1096" s="169" t="str">
        <f>IF(BR100="","",IF(BR100=Settings!$C$16,1,IF(AND(BR100=Settings!$C$17,NOT(BQ100=Settings!$C$16)),1,IF(AND(BR100=Settings!$C$18,BQ100=Settings!$C$19),1,0))))</f>
        <v/>
      </c>
      <c r="BS1096" s="170"/>
      <c r="BT1096" s="169" t="str">
        <f>IF(BT100="","",IF(BT100=Settings!$C$16,1,IF(AND(BT100=Settings!$C$17,NOT(BS100=Settings!$C$16)),1,IF(AND(BT100=Settings!$C$18,BS100=Settings!$C$19),1,0))))</f>
        <v/>
      </c>
      <c r="BU1096" s="170"/>
      <c r="BV1096" s="169" t="str">
        <f>IF(BV100="","",IF(BV100=Settings!$C$16,1,IF(AND(BV100=Settings!$C$17,NOT(BU100=Settings!$C$16)),1,IF(AND(BV100=Settings!$C$18,BU100=Settings!$C$19),1,0))))</f>
        <v/>
      </c>
      <c r="BX1096" s="169" t="str">
        <f>IF(BX100="","",IF(BX100=Settings!$C$16,1,IF(AND(BX100=Settings!$C$17,NOT(BW100=Settings!$C$16)),1,IF(AND(BX100=Settings!$C$18,BW100=Settings!$C$19),1,0))))</f>
        <v/>
      </c>
      <c r="BZ1096" s="169" t="str">
        <f>IF(BZ100="","",IF(BZ100=Settings!$C$16,1,IF(AND(BZ100=Settings!$C$17,NOT(BY100=Settings!$C$16)),1,IF(AND(BZ100=Settings!$C$18,BY100=Settings!$C$19),1,0))))</f>
        <v/>
      </c>
      <c r="CB1096" s="175" t="str">
        <f t="shared" si="9"/>
        <v/>
      </c>
      <c r="CC1096" s="175" t="str">
        <f t="shared" si="10"/>
        <v/>
      </c>
      <c r="CD1096" s="175" t="str">
        <f t="shared" si="11"/>
        <v/>
      </c>
      <c r="CE1096" s="175" t="str">
        <f t="shared" si="12"/>
        <v/>
      </c>
      <c r="CF1096" s="175" t="str">
        <f t="shared" si="13"/>
        <v/>
      </c>
      <c r="CG1096" s="175" t="str">
        <f t="shared" si="14"/>
        <v/>
      </c>
      <c r="CH1096" s="175" t="str">
        <f t="shared" si="15"/>
        <v/>
      </c>
    </row>
    <row r="1097" spans="1:86" x14ac:dyDescent="0.25">
      <c r="A1097" s="39" t="str">
        <f t="shared" si="8"/>
        <v xml:space="preserve"> </v>
      </c>
      <c r="C1097" s="169" t="str">
        <f>IF(C101="","",IF(C101=Settings!$C$16,1,IF(AND(C101=Settings!$C$17,NOT(B101=Settings!$C$16)),1,IF(AND(C101=Settings!$C$18,B101=Settings!$C$19),1,0))))</f>
        <v/>
      </c>
      <c r="E1097" s="169" t="str">
        <f>IF(E101="","",IF(E101=Settings!$C$16,1,IF(AND(E101=Settings!$C$17,NOT(D101=Settings!$C$16)),1,IF(AND(E101=Settings!$C$18,D101=Settings!$C$19),1,0))))</f>
        <v/>
      </c>
      <c r="G1097" s="169" t="str">
        <f>IF(G101="","",IF(G101=Settings!$C$16,1,IF(AND(G101=Settings!$C$17,NOT(F101=Settings!$C$16)),1,IF(AND(G101=Settings!$C$18,F101=Settings!$C$19),1,0))))</f>
        <v/>
      </c>
      <c r="I1097" s="169" t="str">
        <f>IF(I101="","",IF(I101=Settings!$C$16,1,IF(AND(I101=Settings!$C$17,NOT(H101=Settings!$C$16)),1,IF(AND(I101=Settings!$C$18,H101=Settings!$C$19),1,0))))</f>
        <v/>
      </c>
      <c r="K1097" s="169" t="str">
        <f>IF(K101="","",IF(K101=Settings!$C$16,1,IF(AND(K101=Settings!$C$17,NOT(J101=Settings!$C$16)),1,IF(AND(K101=Settings!$C$18,J101=Settings!$C$19),1,0))))</f>
        <v/>
      </c>
      <c r="M1097" s="169" t="str">
        <f>IF(M101="","",IF(M101=Settings!$C$16,1,IF(AND(M101=Settings!$C$17,NOT(L101=Settings!$C$16)),1,IF(AND(M101=Settings!$C$18,L101=Settings!$C$19),1,0))))</f>
        <v/>
      </c>
      <c r="P1097" s="169" t="str">
        <f>IF(P101="","",IF(P101=Settings!$C$16,1,IF(AND(P101=Settings!$C$17,NOT(O101=Settings!$C$16)),1,IF(AND(P101=Settings!$C$18,O101=Settings!$C$19),1,0))))</f>
        <v/>
      </c>
      <c r="Q1097" s="170"/>
      <c r="R1097" s="169" t="str">
        <f>IF(R101="","",IF(R101=Settings!$C$16,1,IF(AND(R101=Settings!$C$17,NOT(Q101=Settings!$C$16)),1,IF(AND(R101=Settings!$C$18,Q101=Settings!$C$19),1,0))))</f>
        <v/>
      </c>
      <c r="S1097" s="170"/>
      <c r="T1097" s="169" t="str">
        <f>IF(T101="","",IF(T101=Settings!$C$16,1,IF(AND(T101=Settings!$C$17,NOT(S101=Settings!$C$16)),1,IF(AND(T101=Settings!$C$18,S101=Settings!$C$19),1,0))))</f>
        <v/>
      </c>
      <c r="U1097" s="170"/>
      <c r="V1097" s="169" t="str">
        <f>IF(V101="","",IF(V101=Settings!$C$16,1,IF(AND(V101=Settings!$C$17,NOT(U101=Settings!$C$16)),1,IF(AND(V101=Settings!$C$18,U101=Settings!$C$19),1,0))))</f>
        <v/>
      </c>
      <c r="X1097" s="169" t="str">
        <f>IF(X101="","",IF(X101=Settings!$C$16,1,IF(AND(X101=Settings!$C$17,NOT(W101=Settings!$C$16)),1,IF(AND(X101=Settings!$C$18,W101=Settings!$C$19),1,0))))</f>
        <v/>
      </c>
      <c r="Z1097" s="169" t="str">
        <f>IF(Z101="","",IF(Z101=Settings!$C$16,1,IF(AND(Z101=Settings!$C$17,NOT(Y101=Settings!$C$16)),1,IF(AND(Z101=Settings!$C$18,Y101=Settings!$C$19),1,0))))</f>
        <v/>
      </c>
      <c r="AC1097" s="169" t="str">
        <f>IF(AC101="","",IF(AC101=Settings!$C$16,1,IF(AND(AC101=Settings!$C$17,NOT(AB101=Settings!$C$16)),1,IF(AND(AC101=Settings!$C$18,AB101=Settings!$C$19),1,0))))</f>
        <v/>
      </c>
      <c r="AD1097" s="170"/>
      <c r="AE1097" s="169" t="str">
        <f>IF(AE101="","",IF(AE101=Settings!$C$16,1,IF(AND(AE101=Settings!$C$17,NOT(AD101=Settings!$C$16)),1,IF(AND(AE101=Settings!$C$18,AD101=Settings!$C$19),1,0))))</f>
        <v/>
      </c>
      <c r="AF1097" s="170"/>
      <c r="AG1097" s="169" t="str">
        <f>IF(AG101="","",IF(AG101=Settings!$C$16,1,IF(AND(AG101=Settings!$C$17,NOT(AF101=Settings!$C$16)),1,IF(AND(AG101=Settings!$C$18,AF101=Settings!$C$19),1,0))))</f>
        <v/>
      </c>
      <c r="AH1097" s="170"/>
      <c r="AI1097" s="169" t="str">
        <f>IF(AI101="","",IF(AI101=Settings!$C$16,1,IF(AND(AI101=Settings!$C$17,NOT(AH101=Settings!$C$16)),1,IF(AND(AI101=Settings!$C$18,AH101=Settings!$C$19),1,0))))</f>
        <v/>
      </c>
      <c r="AK1097" s="169" t="str">
        <f>IF(AK101="","",IF(AK101=Settings!$C$16,1,IF(AND(AK101=Settings!$C$17,NOT(AJ101=Settings!$C$16)),1,IF(AND(AK101=Settings!$C$18,AJ101=Settings!$C$19),1,0))))</f>
        <v/>
      </c>
      <c r="AM1097" s="169" t="str">
        <f>IF(AM101="","",IF(AM101=Settings!$C$16,1,IF(AND(AM101=Settings!$C$17,NOT(AL101=Settings!$C$16)),1,IF(AND(AM101=Settings!$C$18,AL101=Settings!$C$19),1,0))))</f>
        <v/>
      </c>
      <c r="AP1097" s="169" t="str">
        <f>IF(AP101="","",IF(AP101=Settings!$C$16,1,IF(AND(AP101=Settings!$C$17,NOT(AO101=Settings!$C$16)),1,IF(AND(AP101=Settings!$C$18,AO101=Settings!$C$19),1,0))))</f>
        <v/>
      </c>
      <c r="AQ1097" s="170"/>
      <c r="AR1097" s="169" t="str">
        <f>IF(AR101="","",IF(AR101=Settings!$C$16,1,IF(AND(AR101=Settings!$C$17,NOT(AQ101=Settings!$C$16)),1,IF(AND(AR101=Settings!$C$18,AQ101=Settings!$C$19),1,0))))</f>
        <v/>
      </c>
      <c r="AS1097" s="170"/>
      <c r="AT1097" s="169" t="str">
        <f>IF(AT101="","",IF(AT101=Settings!$C$16,1,IF(AND(AT101=Settings!$C$17,NOT(AS101=Settings!$C$16)),1,IF(AND(AT101=Settings!$C$18,AS101=Settings!$C$19),1,0))))</f>
        <v/>
      </c>
      <c r="AU1097" s="170"/>
      <c r="AV1097" s="169" t="str">
        <f>IF(AV101="","",IF(AV101=Settings!$C$16,1,IF(AND(AV101=Settings!$C$17,NOT(AU101=Settings!$C$16)),1,IF(AND(AV101=Settings!$C$18,AU101=Settings!$C$19),1,0))))</f>
        <v/>
      </c>
      <c r="AX1097" s="169" t="str">
        <f>IF(AX101="","",IF(AX101=Settings!$C$16,1,IF(AND(AX101=Settings!$C$17,NOT(AW101=Settings!$C$16)),1,IF(AND(AX101=Settings!$C$18,AW101=Settings!$C$19),1,0))))</f>
        <v/>
      </c>
      <c r="AZ1097" s="169" t="str">
        <f>IF(AZ101="","",IF(AZ101=Settings!$C$16,1,IF(AND(AZ101=Settings!$C$17,NOT(AY101=Settings!$C$16)),1,IF(AND(AZ101=Settings!$C$18,AY101=Settings!$C$19),1,0))))</f>
        <v/>
      </c>
      <c r="BC1097" s="169" t="str">
        <f>IF(BC101="","",IF(BC101=Settings!$C$16,1,IF(AND(BC101=Settings!$C$17,NOT(BB101=Settings!$C$16)),1,IF(AND(BC101=Settings!$C$18,BB101=Settings!$C$19),1,0))))</f>
        <v/>
      </c>
      <c r="BD1097" s="170"/>
      <c r="BE1097" s="169" t="str">
        <f>IF(BE101="","",IF(BE101=Settings!$C$16,1,IF(AND(BE101=Settings!$C$17,NOT(BD101=Settings!$C$16)),1,IF(AND(BE101=Settings!$C$18,BD101=Settings!$C$19),1,0))))</f>
        <v/>
      </c>
      <c r="BF1097" s="170"/>
      <c r="BG1097" s="169" t="str">
        <f>IF(BG101="","",IF(BG101=Settings!$C$16,1,IF(AND(BG101=Settings!$C$17,NOT(BF101=Settings!$C$16)),1,IF(AND(BG101=Settings!$C$18,BF101=Settings!$C$19),1,0))))</f>
        <v/>
      </c>
      <c r="BH1097" s="170"/>
      <c r="BI1097" s="169" t="str">
        <f>IF(BI101="","",IF(BI101=Settings!$C$16,1,IF(AND(BI101=Settings!$C$17,NOT(BH101=Settings!$C$16)),1,IF(AND(BI101=Settings!$C$18,BH101=Settings!$C$19),1,0))))</f>
        <v/>
      </c>
      <c r="BK1097" s="169" t="str">
        <f>IF(BK101="","",IF(BK101=Settings!$C$16,1,IF(AND(BK101=Settings!$C$17,NOT(BJ101=Settings!$C$16)),1,IF(AND(BK101=Settings!$C$18,BJ101=Settings!$C$19),1,0))))</f>
        <v/>
      </c>
      <c r="BM1097" s="169" t="str">
        <f>IF(BM101="","",IF(BM101=Settings!$C$16,1,IF(AND(BM101=Settings!$C$17,NOT(BL101=Settings!$C$16)),1,IF(AND(BM101=Settings!$C$18,BL101=Settings!$C$19),1,0))))</f>
        <v/>
      </c>
      <c r="BP1097" s="169" t="str">
        <f>IF(BP101="","",IF(BP101=Settings!$C$16,1,IF(AND(BP101=Settings!$C$17,NOT(BO101=Settings!$C$16)),1,IF(AND(BP101=Settings!$C$18,BO101=Settings!$C$19),1,0))))</f>
        <v/>
      </c>
      <c r="BQ1097" s="170"/>
      <c r="BR1097" s="169" t="str">
        <f>IF(BR101="","",IF(BR101=Settings!$C$16,1,IF(AND(BR101=Settings!$C$17,NOT(BQ101=Settings!$C$16)),1,IF(AND(BR101=Settings!$C$18,BQ101=Settings!$C$19),1,0))))</f>
        <v/>
      </c>
      <c r="BS1097" s="170"/>
      <c r="BT1097" s="169" t="str">
        <f>IF(BT101="","",IF(BT101=Settings!$C$16,1,IF(AND(BT101=Settings!$C$17,NOT(BS101=Settings!$C$16)),1,IF(AND(BT101=Settings!$C$18,BS101=Settings!$C$19),1,0))))</f>
        <v/>
      </c>
      <c r="BU1097" s="170"/>
      <c r="BV1097" s="169" t="str">
        <f>IF(BV101="","",IF(BV101=Settings!$C$16,1,IF(AND(BV101=Settings!$C$17,NOT(BU101=Settings!$C$16)),1,IF(AND(BV101=Settings!$C$18,BU101=Settings!$C$19),1,0))))</f>
        <v/>
      </c>
      <c r="BX1097" s="169" t="str">
        <f>IF(BX101="","",IF(BX101=Settings!$C$16,1,IF(AND(BX101=Settings!$C$17,NOT(BW101=Settings!$C$16)),1,IF(AND(BX101=Settings!$C$18,BW101=Settings!$C$19),1,0))))</f>
        <v/>
      </c>
      <c r="BZ1097" s="169" t="str">
        <f>IF(BZ101="","",IF(BZ101=Settings!$C$16,1,IF(AND(BZ101=Settings!$C$17,NOT(BY101=Settings!$C$16)),1,IF(AND(BZ101=Settings!$C$18,BY101=Settings!$C$19),1,0))))</f>
        <v/>
      </c>
      <c r="CB1097" s="175" t="str">
        <f t="shared" si="9"/>
        <v/>
      </c>
      <c r="CC1097" s="175" t="str">
        <f t="shared" si="10"/>
        <v/>
      </c>
      <c r="CD1097" s="175" t="str">
        <f t="shared" si="11"/>
        <v/>
      </c>
      <c r="CE1097" s="175" t="str">
        <f t="shared" si="12"/>
        <v/>
      </c>
      <c r="CF1097" s="175" t="str">
        <f t="shared" si="13"/>
        <v/>
      </c>
      <c r="CG1097" s="175" t="str">
        <f t="shared" si="14"/>
        <v/>
      </c>
      <c r="CH1097" s="175" t="str">
        <f t="shared" si="15"/>
        <v/>
      </c>
    </row>
    <row r="1098" spans="1:86" x14ac:dyDescent="0.25">
      <c r="A1098" s="39" t="str">
        <f t="shared" si="8"/>
        <v xml:space="preserve"> </v>
      </c>
      <c r="C1098" s="169" t="str">
        <f>IF(C102="","",IF(C102=Settings!$C$16,1,IF(AND(C102=Settings!$C$17,NOT(B102=Settings!$C$16)),1,IF(AND(C102=Settings!$C$18,B102=Settings!$C$19),1,0))))</f>
        <v/>
      </c>
      <c r="E1098" s="169" t="str">
        <f>IF(E102="","",IF(E102=Settings!$C$16,1,IF(AND(E102=Settings!$C$17,NOT(D102=Settings!$C$16)),1,IF(AND(E102=Settings!$C$18,D102=Settings!$C$19),1,0))))</f>
        <v/>
      </c>
      <c r="G1098" s="169" t="str">
        <f>IF(G102="","",IF(G102=Settings!$C$16,1,IF(AND(G102=Settings!$C$17,NOT(F102=Settings!$C$16)),1,IF(AND(G102=Settings!$C$18,F102=Settings!$C$19),1,0))))</f>
        <v/>
      </c>
      <c r="I1098" s="169" t="str">
        <f>IF(I102="","",IF(I102=Settings!$C$16,1,IF(AND(I102=Settings!$C$17,NOT(H102=Settings!$C$16)),1,IF(AND(I102=Settings!$C$18,H102=Settings!$C$19),1,0))))</f>
        <v/>
      </c>
      <c r="K1098" s="169" t="str">
        <f>IF(K102="","",IF(K102=Settings!$C$16,1,IF(AND(K102=Settings!$C$17,NOT(J102=Settings!$C$16)),1,IF(AND(K102=Settings!$C$18,J102=Settings!$C$19),1,0))))</f>
        <v/>
      </c>
      <c r="M1098" s="169" t="str">
        <f>IF(M102="","",IF(M102=Settings!$C$16,1,IF(AND(M102=Settings!$C$17,NOT(L102=Settings!$C$16)),1,IF(AND(M102=Settings!$C$18,L102=Settings!$C$19),1,0))))</f>
        <v/>
      </c>
      <c r="P1098" s="169" t="str">
        <f>IF(P102="","",IF(P102=Settings!$C$16,1,IF(AND(P102=Settings!$C$17,NOT(O102=Settings!$C$16)),1,IF(AND(P102=Settings!$C$18,O102=Settings!$C$19),1,0))))</f>
        <v/>
      </c>
      <c r="Q1098" s="170"/>
      <c r="R1098" s="169" t="str">
        <f>IF(R102="","",IF(R102=Settings!$C$16,1,IF(AND(R102=Settings!$C$17,NOT(Q102=Settings!$C$16)),1,IF(AND(R102=Settings!$C$18,Q102=Settings!$C$19),1,0))))</f>
        <v/>
      </c>
      <c r="S1098" s="170"/>
      <c r="T1098" s="169" t="str">
        <f>IF(T102="","",IF(T102=Settings!$C$16,1,IF(AND(T102=Settings!$C$17,NOT(S102=Settings!$C$16)),1,IF(AND(T102=Settings!$C$18,S102=Settings!$C$19),1,0))))</f>
        <v/>
      </c>
      <c r="U1098" s="170"/>
      <c r="V1098" s="169" t="str">
        <f>IF(V102="","",IF(V102=Settings!$C$16,1,IF(AND(V102=Settings!$C$17,NOT(U102=Settings!$C$16)),1,IF(AND(V102=Settings!$C$18,U102=Settings!$C$19),1,0))))</f>
        <v/>
      </c>
      <c r="X1098" s="169" t="str">
        <f>IF(X102="","",IF(X102=Settings!$C$16,1,IF(AND(X102=Settings!$C$17,NOT(W102=Settings!$C$16)),1,IF(AND(X102=Settings!$C$18,W102=Settings!$C$19),1,0))))</f>
        <v/>
      </c>
      <c r="Z1098" s="169" t="str">
        <f>IF(Z102="","",IF(Z102=Settings!$C$16,1,IF(AND(Z102=Settings!$C$17,NOT(Y102=Settings!$C$16)),1,IF(AND(Z102=Settings!$C$18,Y102=Settings!$C$19),1,0))))</f>
        <v/>
      </c>
      <c r="AC1098" s="169" t="str">
        <f>IF(AC102="","",IF(AC102=Settings!$C$16,1,IF(AND(AC102=Settings!$C$17,NOT(AB102=Settings!$C$16)),1,IF(AND(AC102=Settings!$C$18,AB102=Settings!$C$19),1,0))))</f>
        <v/>
      </c>
      <c r="AD1098" s="170"/>
      <c r="AE1098" s="169" t="str">
        <f>IF(AE102="","",IF(AE102=Settings!$C$16,1,IF(AND(AE102=Settings!$C$17,NOT(AD102=Settings!$C$16)),1,IF(AND(AE102=Settings!$C$18,AD102=Settings!$C$19),1,0))))</f>
        <v/>
      </c>
      <c r="AF1098" s="170"/>
      <c r="AG1098" s="169" t="str">
        <f>IF(AG102="","",IF(AG102=Settings!$C$16,1,IF(AND(AG102=Settings!$C$17,NOT(AF102=Settings!$C$16)),1,IF(AND(AG102=Settings!$C$18,AF102=Settings!$C$19),1,0))))</f>
        <v/>
      </c>
      <c r="AH1098" s="170"/>
      <c r="AI1098" s="169" t="str">
        <f>IF(AI102="","",IF(AI102=Settings!$C$16,1,IF(AND(AI102=Settings!$C$17,NOT(AH102=Settings!$C$16)),1,IF(AND(AI102=Settings!$C$18,AH102=Settings!$C$19),1,0))))</f>
        <v/>
      </c>
      <c r="AK1098" s="169" t="str">
        <f>IF(AK102="","",IF(AK102=Settings!$C$16,1,IF(AND(AK102=Settings!$C$17,NOT(AJ102=Settings!$C$16)),1,IF(AND(AK102=Settings!$C$18,AJ102=Settings!$C$19),1,0))))</f>
        <v/>
      </c>
      <c r="AM1098" s="169" t="str">
        <f>IF(AM102="","",IF(AM102=Settings!$C$16,1,IF(AND(AM102=Settings!$C$17,NOT(AL102=Settings!$C$16)),1,IF(AND(AM102=Settings!$C$18,AL102=Settings!$C$19),1,0))))</f>
        <v/>
      </c>
      <c r="AP1098" s="169" t="str">
        <f>IF(AP102="","",IF(AP102=Settings!$C$16,1,IF(AND(AP102=Settings!$C$17,NOT(AO102=Settings!$C$16)),1,IF(AND(AP102=Settings!$C$18,AO102=Settings!$C$19),1,0))))</f>
        <v/>
      </c>
      <c r="AQ1098" s="170"/>
      <c r="AR1098" s="169" t="str">
        <f>IF(AR102="","",IF(AR102=Settings!$C$16,1,IF(AND(AR102=Settings!$C$17,NOT(AQ102=Settings!$C$16)),1,IF(AND(AR102=Settings!$C$18,AQ102=Settings!$C$19),1,0))))</f>
        <v/>
      </c>
      <c r="AS1098" s="170"/>
      <c r="AT1098" s="169" t="str">
        <f>IF(AT102="","",IF(AT102=Settings!$C$16,1,IF(AND(AT102=Settings!$C$17,NOT(AS102=Settings!$C$16)),1,IF(AND(AT102=Settings!$C$18,AS102=Settings!$C$19),1,0))))</f>
        <v/>
      </c>
      <c r="AU1098" s="170"/>
      <c r="AV1098" s="169" t="str">
        <f>IF(AV102="","",IF(AV102=Settings!$C$16,1,IF(AND(AV102=Settings!$C$17,NOT(AU102=Settings!$C$16)),1,IF(AND(AV102=Settings!$C$18,AU102=Settings!$C$19),1,0))))</f>
        <v/>
      </c>
      <c r="AX1098" s="169" t="str">
        <f>IF(AX102="","",IF(AX102=Settings!$C$16,1,IF(AND(AX102=Settings!$C$17,NOT(AW102=Settings!$C$16)),1,IF(AND(AX102=Settings!$C$18,AW102=Settings!$C$19),1,0))))</f>
        <v/>
      </c>
      <c r="AZ1098" s="169" t="str">
        <f>IF(AZ102="","",IF(AZ102=Settings!$C$16,1,IF(AND(AZ102=Settings!$C$17,NOT(AY102=Settings!$C$16)),1,IF(AND(AZ102=Settings!$C$18,AY102=Settings!$C$19),1,0))))</f>
        <v/>
      </c>
      <c r="BC1098" s="169" t="str">
        <f>IF(BC102="","",IF(BC102=Settings!$C$16,1,IF(AND(BC102=Settings!$C$17,NOT(BB102=Settings!$C$16)),1,IF(AND(BC102=Settings!$C$18,BB102=Settings!$C$19),1,0))))</f>
        <v/>
      </c>
      <c r="BD1098" s="170"/>
      <c r="BE1098" s="169" t="str">
        <f>IF(BE102="","",IF(BE102=Settings!$C$16,1,IF(AND(BE102=Settings!$C$17,NOT(BD102=Settings!$C$16)),1,IF(AND(BE102=Settings!$C$18,BD102=Settings!$C$19),1,0))))</f>
        <v/>
      </c>
      <c r="BF1098" s="170"/>
      <c r="BG1098" s="169" t="str">
        <f>IF(BG102="","",IF(BG102=Settings!$C$16,1,IF(AND(BG102=Settings!$C$17,NOT(BF102=Settings!$C$16)),1,IF(AND(BG102=Settings!$C$18,BF102=Settings!$C$19),1,0))))</f>
        <v/>
      </c>
      <c r="BH1098" s="170"/>
      <c r="BI1098" s="169" t="str">
        <f>IF(BI102="","",IF(BI102=Settings!$C$16,1,IF(AND(BI102=Settings!$C$17,NOT(BH102=Settings!$C$16)),1,IF(AND(BI102=Settings!$C$18,BH102=Settings!$C$19),1,0))))</f>
        <v/>
      </c>
      <c r="BK1098" s="169" t="str">
        <f>IF(BK102="","",IF(BK102=Settings!$C$16,1,IF(AND(BK102=Settings!$C$17,NOT(BJ102=Settings!$C$16)),1,IF(AND(BK102=Settings!$C$18,BJ102=Settings!$C$19),1,0))))</f>
        <v/>
      </c>
      <c r="BM1098" s="169" t="str">
        <f>IF(BM102="","",IF(BM102=Settings!$C$16,1,IF(AND(BM102=Settings!$C$17,NOT(BL102=Settings!$C$16)),1,IF(AND(BM102=Settings!$C$18,BL102=Settings!$C$19),1,0))))</f>
        <v/>
      </c>
      <c r="BP1098" s="169" t="str">
        <f>IF(BP102="","",IF(BP102=Settings!$C$16,1,IF(AND(BP102=Settings!$C$17,NOT(BO102=Settings!$C$16)),1,IF(AND(BP102=Settings!$C$18,BO102=Settings!$C$19),1,0))))</f>
        <v/>
      </c>
      <c r="BQ1098" s="170"/>
      <c r="BR1098" s="169" t="str">
        <f>IF(BR102="","",IF(BR102=Settings!$C$16,1,IF(AND(BR102=Settings!$C$17,NOT(BQ102=Settings!$C$16)),1,IF(AND(BR102=Settings!$C$18,BQ102=Settings!$C$19),1,0))))</f>
        <v/>
      </c>
      <c r="BS1098" s="170"/>
      <c r="BT1098" s="169" t="str">
        <f>IF(BT102="","",IF(BT102=Settings!$C$16,1,IF(AND(BT102=Settings!$C$17,NOT(BS102=Settings!$C$16)),1,IF(AND(BT102=Settings!$C$18,BS102=Settings!$C$19),1,0))))</f>
        <v/>
      </c>
      <c r="BU1098" s="170"/>
      <c r="BV1098" s="169" t="str">
        <f>IF(BV102="","",IF(BV102=Settings!$C$16,1,IF(AND(BV102=Settings!$C$17,NOT(BU102=Settings!$C$16)),1,IF(AND(BV102=Settings!$C$18,BU102=Settings!$C$19),1,0))))</f>
        <v/>
      </c>
      <c r="BX1098" s="169" t="str">
        <f>IF(BX102="","",IF(BX102=Settings!$C$16,1,IF(AND(BX102=Settings!$C$17,NOT(BW102=Settings!$C$16)),1,IF(AND(BX102=Settings!$C$18,BW102=Settings!$C$19),1,0))))</f>
        <v/>
      </c>
      <c r="BZ1098" s="169" t="str">
        <f>IF(BZ102="","",IF(BZ102=Settings!$C$16,1,IF(AND(BZ102=Settings!$C$17,NOT(BY102=Settings!$C$16)),1,IF(AND(BZ102=Settings!$C$18,BY102=Settings!$C$19),1,0))))</f>
        <v/>
      </c>
      <c r="CB1098" s="175" t="str">
        <f t="shared" si="9"/>
        <v/>
      </c>
      <c r="CC1098" s="175" t="str">
        <f t="shared" si="10"/>
        <v/>
      </c>
      <c r="CD1098" s="175" t="str">
        <f t="shared" si="11"/>
        <v/>
      </c>
      <c r="CE1098" s="175" t="str">
        <f t="shared" si="12"/>
        <v/>
      </c>
      <c r="CF1098" s="175" t="str">
        <f t="shared" si="13"/>
        <v/>
      </c>
      <c r="CG1098" s="175" t="str">
        <f t="shared" si="14"/>
        <v/>
      </c>
      <c r="CH1098" s="175" t="str">
        <f t="shared" si="15"/>
        <v/>
      </c>
    </row>
    <row r="1099" spans="1:86" x14ac:dyDescent="0.25">
      <c r="A1099" s="39" t="str">
        <f t="shared" si="8"/>
        <v xml:space="preserve"> </v>
      </c>
      <c r="C1099" s="169" t="str">
        <f>IF(C103="","",IF(C103=Settings!$C$16,1,IF(AND(C103=Settings!$C$17,NOT(B103=Settings!$C$16)),1,IF(AND(C103=Settings!$C$18,B103=Settings!$C$19),1,0))))</f>
        <v/>
      </c>
      <c r="E1099" s="169" t="str">
        <f>IF(E103="","",IF(E103=Settings!$C$16,1,IF(AND(E103=Settings!$C$17,NOT(D103=Settings!$C$16)),1,IF(AND(E103=Settings!$C$18,D103=Settings!$C$19),1,0))))</f>
        <v/>
      </c>
      <c r="G1099" s="169" t="str">
        <f>IF(G103="","",IF(G103=Settings!$C$16,1,IF(AND(G103=Settings!$C$17,NOT(F103=Settings!$C$16)),1,IF(AND(G103=Settings!$C$18,F103=Settings!$C$19),1,0))))</f>
        <v/>
      </c>
      <c r="I1099" s="169" t="str">
        <f>IF(I103="","",IF(I103=Settings!$C$16,1,IF(AND(I103=Settings!$C$17,NOT(H103=Settings!$C$16)),1,IF(AND(I103=Settings!$C$18,H103=Settings!$C$19),1,0))))</f>
        <v/>
      </c>
      <c r="K1099" s="169" t="str">
        <f>IF(K103="","",IF(K103=Settings!$C$16,1,IF(AND(K103=Settings!$C$17,NOT(J103=Settings!$C$16)),1,IF(AND(K103=Settings!$C$18,J103=Settings!$C$19),1,0))))</f>
        <v/>
      </c>
      <c r="M1099" s="169" t="str">
        <f>IF(M103="","",IF(M103=Settings!$C$16,1,IF(AND(M103=Settings!$C$17,NOT(L103=Settings!$C$16)),1,IF(AND(M103=Settings!$C$18,L103=Settings!$C$19),1,0))))</f>
        <v/>
      </c>
      <c r="P1099" s="169" t="str">
        <f>IF(P103="","",IF(P103=Settings!$C$16,1,IF(AND(P103=Settings!$C$17,NOT(O103=Settings!$C$16)),1,IF(AND(P103=Settings!$C$18,O103=Settings!$C$19),1,0))))</f>
        <v/>
      </c>
      <c r="Q1099" s="170"/>
      <c r="R1099" s="169" t="str">
        <f>IF(R103="","",IF(R103=Settings!$C$16,1,IF(AND(R103=Settings!$C$17,NOT(Q103=Settings!$C$16)),1,IF(AND(R103=Settings!$C$18,Q103=Settings!$C$19),1,0))))</f>
        <v/>
      </c>
      <c r="S1099" s="170"/>
      <c r="T1099" s="169" t="str">
        <f>IF(T103="","",IF(T103=Settings!$C$16,1,IF(AND(T103=Settings!$C$17,NOT(S103=Settings!$C$16)),1,IF(AND(T103=Settings!$C$18,S103=Settings!$C$19),1,0))))</f>
        <v/>
      </c>
      <c r="U1099" s="170"/>
      <c r="V1099" s="169" t="str">
        <f>IF(V103="","",IF(V103=Settings!$C$16,1,IF(AND(V103=Settings!$C$17,NOT(U103=Settings!$C$16)),1,IF(AND(V103=Settings!$C$18,U103=Settings!$C$19),1,0))))</f>
        <v/>
      </c>
      <c r="X1099" s="169" t="str">
        <f>IF(X103="","",IF(X103=Settings!$C$16,1,IF(AND(X103=Settings!$C$17,NOT(W103=Settings!$C$16)),1,IF(AND(X103=Settings!$C$18,W103=Settings!$C$19),1,0))))</f>
        <v/>
      </c>
      <c r="Z1099" s="169" t="str">
        <f>IF(Z103="","",IF(Z103=Settings!$C$16,1,IF(AND(Z103=Settings!$C$17,NOT(Y103=Settings!$C$16)),1,IF(AND(Z103=Settings!$C$18,Y103=Settings!$C$19),1,0))))</f>
        <v/>
      </c>
      <c r="AC1099" s="169" t="str">
        <f>IF(AC103="","",IF(AC103=Settings!$C$16,1,IF(AND(AC103=Settings!$C$17,NOT(AB103=Settings!$C$16)),1,IF(AND(AC103=Settings!$C$18,AB103=Settings!$C$19),1,0))))</f>
        <v/>
      </c>
      <c r="AD1099" s="170"/>
      <c r="AE1099" s="169" t="str">
        <f>IF(AE103="","",IF(AE103=Settings!$C$16,1,IF(AND(AE103=Settings!$C$17,NOT(AD103=Settings!$C$16)),1,IF(AND(AE103=Settings!$C$18,AD103=Settings!$C$19),1,0))))</f>
        <v/>
      </c>
      <c r="AF1099" s="170"/>
      <c r="AG1099" s="169" t="str">
        <f>IF(AG103="","",IF(AG103=Settings!$C$16,1,IF(AND(AG103=Settings!$C$17,NOT(AF103=Settings!$C$16)),1,IF(AND(AG103=Settings!$C$18,AF103=Settings!$C$19),1,0))))</f>
        <v/>
      </c>
      <c r="AH1099" s="170"/>
      <c r="AI1099" s="169" t="str">
        <f>IF(AI103="","",IF(AI103=Settings!$C$16,1,IF(AND(AI103=Settings!$C$17,NOT(AH103=Settings!$C$16)),1,IF(AND(AI103=Settings!$C$18,AH103=Settings!$C$19),1,0))))</f>
        <v/>
      </c>
      <c r="AK1099" s="169" t="str">
        <f>IF(AK103="","",IF(AK103=Settings!$C$16,1,IF(AND(AK103=Settings!$C$17,NOT(AJ103=Settings!$C$16)),1,IF(AND(AK103=Settings!$C$18,AJ103=Settings!$C$19),1,0))))</f>
        <v/>
      </c>
      <c r="AM1099" s="169" t="str">
        <f>IF(AM103="","",IF(AM103=Settings!$C$16,1,IF(AND(AM103=Settings!$C$17,NOT(AL103=Settings!$C$16)),1,IF(AND(AM103=Settings!$C$18,AL103=Settings!$C$19),1,0))))</f>
        <v/>
      </c>
      <c r="AP1099" s="169" t="str">
        <f>IF(AP103="","",IF(AP103=Settings!$C$16,1,IF(AND(AP103=Settings!$C$17,NOT(AO103=Settings!$C$16)),1,IF(AND(AP103=Settings!$C$18,AO103=Settings!$C$19),1,0))))</f>
        <v/>
      </c>
      <c r="AQ1099" s="170"/>
      <c r="AR1099" s="169" t="str">
        <f>IF(AR103="","",IF(AR103=Settings!$C$16,1,IF(AND(AR103=Settings!$C$17,NOT(AQ103=Settings!$C$16)),1,IF(AND(AR103=Settings!$C$18,AQ103=Settings!$C$19),1,0))))</f>
        <v/>
      </c>
      <c r="AS1099" s="170"/>
      <c r="AT1099" s="169" t="str">
        <f>IF(AT103="","",IF(AT103=Settings!$C$16,1,IF(AND(AT103=Settings!$C$17,NOT(AS103=Settings!$C$16)),1,IF(AND(AT103=Settings!$C$18,AS103=Settings!$C$19),1,0))))</f>
        <v/>
      </c>
      <c r="AU1099" s="170"/>
      <c r="AV1099" s="169" t="str">
        <f>IF(AV103="","",IF(AV103=Settings!$C$16,1,IF(AND(AV103=Settings!$C$17,NOT(AU103=Settings!$C$16)),1,IF(AND(AV103=Settings!$C$18,AU103=Settings!$C$19),1,0))))</f>
        <v/>
      </c>
      <c r="AX1099" s="169" t="str">
        <f>IF(AX103="","",IF(AX103=Settings!$C$16,1,IF(AND(AX103=Settings!$C$17,NOT(AW103=Settings!$C$16)),1,IF(AND(AX103=Settings!$C$18,AW103=Settings!$C$19),1,0))))</f>
        <v/>
      </c>
      <c r="AZ1099" s="169" t="str">
        <f>IF(AZ103="","",IF(AZ103=Settings!$C$16,1,IF(AND(AZ103=Settings!$C$17,NOT(AY103=Settings!$C$16)),1,IF(AND(AZ103=Settings!$C$18,AY103=Settings!$C$19),1,0))))</f>
        <v/>
      </c>
      <c r="BC1099" s="169" t="str">
        <f>IF(BC103="","",IF(BC103=Settings!$C$16,1,IF(AND(BC103=Settings!$C$17,NOT(BB103=Settings!$C$16)),1,IF(AND(BC103=Settings!$C$18,BB103=Settings!$C$19),1,0))))</f>
        <v/>
      </c>
      <c r="BD1099" s="170"/>
      <c r="BE1099" s="169" t="str">
        <f>IF(BE103="","",IF(BE103=Settings!$C$16,1,IF(AND(BE103=Settings!$C$17,NOT(BD103=Settings!$C$16)),1,IF(AND(BE103=Settings!$C$18,BD103=Settings!$C$19),1,0))))</f>
        <v/>
      </c>
      <c r="BF1099" s="170"/>
      <c r="BG1099" s="169" t="str">
        <f>IF(BG103="","",IF(BG103=Settings!$C$16,1,IF(AND(BG103=Settings!$C$17,NOT(BF103=Settings!$C$16)),1,IF(AND(BG103=Settings!$C$18,BF103=Settings!$C$19),1,0))))</f>
        <v/>
      </c>
      <c r="BH1099" s="170"/>
      <c r="BI1099" s="169" t="str">
        <f>IF(BI103="","",IF(BI103=Settings!$C$16,1,IF(AND(BI103=Settings!$C$17,NOT(BH103=Settings!$C$16)),1,IF(AND(BI103=Settings!$C$18,BH103=Settings!$C$19),1,0))))</f>
        <v/>
      </c>
      <c r="BK1099" s="169" t="str">
        <f>IF(BK103="","",IF(BK103=Settings!$C$16,1,IF(AND(BK103=Settings!$C$17,NOT(BJ103=Settings!$C$16)),1,IF(AND(BK103=Settings!$C$18,BJ103=Settings!$C$19),1,0))))</f>
        <v/>
      </c>
      <c r="BM1099" s="169" t="str">
        <f>IF(BM103="","",IF(BM103=Settings!$C$16,1,IF(AND(BM103=Settings!$C$17,NOT(BL103=Settings!$C$16)),1,IF(AND(BM103=Settings!$C$18,BL103=Settings!$C$19),1,0))))</f>
        <v/>
      </c>
      <c r="BP1099" s="169" t="str">
        <f>IF(BP103="","",IF(BP103=Settings!$C$16,1,IF(AND(BP103=Settings!$C$17,NOT(BO103=Settings!$C$16)),1,IF(AND(BP103=Settings!$C$18,BO103=Settings!$C$19),1,0))))</f>
        <v/>
      </c>
      <c r="BQ1099" s="170"/>
      <c r="BR1099" s="169" t="str">
        <f>IF(BR103="","",IF(BR103=Settings!$C$16,1,IF(AND(BR103=Settings!$C$17,NOT(BQ103=Settings!$C$16)),1,IF(AND(BR103=Settings!$C$18,BQ103=Settings!$C$19),1,0))))</f>
        <v/>
      </c>
      <c r="BS1099" s="170"/>
      <c r="BT1099" s="169" t="str">
        <f>IF(BT103="","",IF(BT103=Settings!$C$16,1,IF(AND(BT103=Settings!$C$17,NOT(BS103=Settings!$C$16)),1,IF(AND(BT103=Settings!$C$18,BS103=Settings!$C$19),1,0))))</f>
        <v/>
      </c>
      <c r="BU1099" s="170"/>
      <c r="BV1099" s="169" t="str">
        <f>IF(BV103="","",IF(BV103=Settings!$C$16,1,IF(AND(BV103=Settings!$C$17,NOT(BU103=Settings!$C$16)),1,IF(AND(BV103=Settings!$C$18,BU103=Settings!$C$19),1,0))))</f>
        <v/>
      </c>
      <c r="BX1099" s="169" t="str">
        <f>IF(BX103="","",IF(BX103=Settings!$C$16,1,IF(AND(BX103=Settings!$C$17,NOT(BW103=Settings!$C$16)),1,IF(AND(BX103=Settings!$C$18,BW103=Settings!$C$19),1,0))))</f>
        <v/>
      </c>
      <c r="BZ1099" s="169" t="str">
        <f>IF(BZ103="","",IF(BZ103=Settings!$C$16,1,IF(AND(BZ103=Settings!$C$17,NOT(BY103=Settings!$C$16)),1,IF(AND(BZ103=Settings!$C$18,BY103=Settings!$C$19),1,0))))</f>
        <v/>
      </c>
      <c r="CB1099" s="175" t="str">
        <f t="shared" si="9"/>
        <v/>
      </c>
      <c r="CC1099" s="175" t="str">
        <f t="shared" si="10"/>
        <v/>
      </c>
      <c r="CD1099" s="175" t="str">
        <f t="shared" si="11"/>
        <v/>
      </c>
      <c r="CE1099" s="175" t="str">
        <f t="shared" si="12"/>
        <v/>
      </c>
      <c r="CF1099" s="175" t="str">
        <f t="shared" si="13"/>
        <v/>
      </c>
      <c r="CG1099" s="175" t="str">
        <f t="shared" si="14"/>
        <v/>
      </c>
      <c r="CH1099" s="175" t="str">
        <f t="shared" si="15"/>
        <v/>
      </c>
    </row>
    <row r="1100" spans="1:86" x14ac:dyDescent="0.25">
      <c r="A1100" s="39" t="str">
        <f t="shared" si="8"/>
        <v xml:space="preserve"> </v>
      </c>
      <c r="C1100" s="169" t="str">
        <f>IF(C104="","",IF(C104=Settings!$C$16,1,IF(AND(C104=Settings!$C$17,NOT(B104=Settings!$C$16)),1,IF(AND(C104=Settings!$C$18,B104=Settings!$C$19),1,0))))</f>
        <v/>
      </c>
      <c r="E1100" s="169" t="str">
        <f>IF(E104="","",IF(E104=Settings!$C$16,1,IF(AND(E104=Settings!$C$17,NOT(D104=Settings!$C$16)),1,IF(AND(E104=Settings!$C$18,D104=Settings!$C$19),1,0))))</f>
        <v/>
      </c>
      <c r="G1100" s="169" t="str">
        <f>IF(G104="","",IF(G104=Settings!$C$16,1,IF(AND(G104=Settings!$C$17,NOT(F104=Settings!$C$16)),1,IF(AND(G104=Settings!$C$18,F104=Settings!$C$19),1,0))))</f>
        <v/>
      </c>
      <c r="I1100" s="169" t="str">
        <f>IF(I104="","",IF(I104=Settings!$C$16,1,IF(AND(I104=Settings!$C$17,NOT(H104=Settings!$C$16)),1,IF(AND(I104=Settings!$C$18,H104=Settings!$C$19),1,0))))</f>
        <v/>
      </c>
      <c r="K1100" s="169" t="str">
        <f>IF(K104="","",IF(K104=Settings!$C$16,1,IF(AND(K104=Settings!$C$17,NOT(J104=Settings!$C$16)),1,IF(AND(K104=Settings!$C$18,J104=Settings!$C$19),1,0))))</f>
        <v/>
      </c>
      <c r="M1100" s="169" t="str">
        <f>IF(M104="","",IF(M104=Settings!$C$16,1,IF(AND(M104=Settings!$C$17,NOT(L104=Settings!$C$16)),1,IF(AND(M104=Settings!$C$18,L104=Settings!$C$19),1,0))))</f>
        <v/>
      </c>
      <c r="P1100" s="169" t="str">
        <f>IF(P104="","",IF(P104=Settings!$C$16,1,IF(AND(P104=Settings!$C$17,NOT(O104=Settings!$C$16)),1,IF(AND(P104=Settings!$C$18,O104=Settings!$C$19),1,0))))</f>
        <v/>
      </c>
      <c r="Q1100" s="170"/>
      <c r="R1100" s="169" t="str">
        <f>IF(R104="","",IF(R104=Settings!$C$16,1,IF(AND(R104=Settings!$C$17,NOT(Q104=Settings!$C$16)),1,IF(AND(R104=Settings!$C$18,Q104=Settings!$C$19),1,0))))</f>
        <v/>
      </c>
      <c r="S1100" s="170"/>
      <c r="T1100" s="169" t="str">
        <f>IF(T104="","",IF(T104=Settings!$C$16,1,IF(AND(T104=Settings!$C$17,NOT(S104=Settings!$C$16)),1,IF(AND(T104=Settings!$C$18,S104=Settings!$C$19),1,0))))</f>
        <v/>
      </c>
      <c r="U1100" s="170"/>
      <c r="V1100" s="169" t="str">
        <f>IF(V104="","",IF(V104=Settings!$C$16,1,IF(AND(V104=Settings!$C$17,NOT(U104=Settings!$C$16)),1,IF(AND(V104=Settings!$C$18,U104=Settings!$C$19),1,0))))</f>
        <v/>
      </c>
      <c r="X1100" s="169" t="str">
        <f>IF(X104="","",IF(X104=Settings!$C$16,1,IF(AND(X104=Settings!$C$17,NOT(W104=Settings!$C$16)),1,IF(AND(X104=Settings!$C$18,W104=Settings!$C$19),1,0))))</f>
        <v/>
      </c>
      <c r="Z1100" s="169" t="str">
        <f>IF(Z104="","",IF(Z104=Settings!$C$16,1,IF(AND(Z104=Settings!$C$17,NOT(Y104=Settings!$C$16)),1,IF(AND(Z104=Settings!$C$18,Y104=Settings!$C$19),1,0))))</f>
        <v/>
      </c>
      <c r="AC1100" s="169" t="str">
        <f>IF(AC104="","",IF(AC104=Settings!$C$16,1,IF(AND(AC104=Settings!$C$17,NOT(AB104=Settings!$C$16)),1,IF(AND(AC104=Settings!$C$18,AB104=Settings!$C$19),1,0))))</f>
        <v/>
      </c>
      <c r="AD1100" s="170"/>
      <c r="AE1100" s="169" t="str">
        <f>IF(AE104="","",IF(AE104=Settings!$C$16,1,IF(AND(AE104=Settings!$C$17,NOT(AD104=Settings!$C$16)),1,IF(AND(AE104=Settings!$C$18,AD104=Settings!$C$19),1,0))))</f>
        <v/>
      </c>
      <c r="AF1100" s="170"/>
      <c r="AG1100" s="169" t="str">
        <f>IF(AG104="","",IF(AG104=Settings!$C$16,1,IF(AND(AG104=Settings!$C$17,NOT(AF104=Settings!$C$16)),1,IF(AND(AG104=Settings!$C$18,AF104=Settings!$C$19),1,0))))</f>
        <v/>
      </c>
      <c r="AH1100" s="170"/>
      <c r="AI1100" s="169" t="str">
        <f>IF(AI104="","",IF(AI104=Settings!$C$16,1,IF(AND(AI104=Settings!$C$17,NOT(AH104=Settings!$C$16)),1,IF(AND(AI104=Settings!$C$18,AH104=Settings!$C$19),1,0))))</f>
        <v/>
      </c>
      <c r="AK1100" s="169" t="str">
        <f>IF(AK104="","",IF(AK104=Settings!$C$16,1,IF(AND(AK104=Settings!$C$17,NOT(AJ104=Settings!$C$16)),1,IF(AND(AK104=Settings!$C$18,AJ104=Settings!$C$19),1,0))))</f>
        <v/>
      </c>
      <c r="AM1100" s="169" t="str">
        <f>IF(AM104="","",IF(AM104=Settings!$C$16,1,IF(AND(AM104=Settings!$C$17,NOT(AL104=Settings!$C$16)),1,IF(AND(AM104=Settings!$C$18,AL104=Settings!$C$19),1,0))))</f>
        <v/>
      </c>
      <c r="AP1100" s="169" t="str">
        <f>IF(AP104="","",IF(AP104=Settings!$C$16,1,IF(AND(AP104=Settings!$C$17,NOT(AO104=Settings!$C$16)),1,IF(AND(AP104=Settings!$C$18,AO104=Settings!$C$19),1,0))))</f>
        <v/>
      </c>
      <c r="AQ1100" s="170"/>
      <c r="AR1100" s="169" t="str">
        <f>IF(AR104="","",IF(AR104=Settings!$C$16,1,IF(AND(AR104=Settings!$C$17,NOT(AQ104=Settings!$C$16)),1,IF(AND(AR104=Settings!$C$18,AQ104=Settings!$C$19),1,0))))</f>
        <v/>
      </c>
      <c r="AS1100" s="170"/>
      <c r="AT1100" s="169" t="str">
        <f>IF(AT104="","",IF(AT104=Settings!$C$16,1,IF(AND(AT104=Settings!$C$17,NOT(AS104=Settings!$C$16)),1,IF(AND(AT104=Settings!$C$18,AS104=Settings!$C$19),1,0))))</f>
        <v/>
      </c>
      <c r="AU1100" s="170"/>
      <c r="AV1100" s="169" t="str">
        <f>IF(AV104="","",IF(AV104=Settings!$C$16,1,IF(AND(AV104=Settings!$C$17,NOT(AU104=Settings!$C$16)),1,IF(AND(AV104=Settings!$C$18,AU104=Settings!$C$19),1,0))))</f>
        <v/>
      </c>
      <c r="AX1100" s="169" t="str">
        <f>IF(AX104="","",IF(AX104=Settings!$C$16,1,IF(AND(AX104=Settings!$C$17,NOT(AW104=Settings!$C$16)),1,IF(AND(AX104=Settings!$C$18,AW104=Settings!$C$19),1,0))))</f>
        <v/>
      </c>
      <c r="AZ1100" s="169" t="str">
        <f>IF(AZ104="","",IF(AZ104=Settings!$C$16,1,IF(AND(AZ104=Settings!$C$17,NOT(AY104=Settings!$C$16)),1,IF(AND(AZ104=Settings!$C$18,AY104=Settings!$C$19),1,0))))</f>
        <v/>
      </c>
      <c r="BC1100" s="169" t="str">
        <f>IF(BC104="","",IF(BC104=Settings!$C$16,1,IF(AND(BC104=Settings!$C$17,NOT(BB104=Settings!$C$16)),1,IF(AND(BC104=Settings!$C$18,BB104=Settings!$C$19),1,0))))</f>
        <v/>
      </c>
      <c r="BD1100" s="170"/>
      <c r="BE1100" s="169" t="str">
        <f>IF(BE104="","",IF(BE104=Settings!$C$16,1,IF(AND(BE104=Settings!$C$17,NOT(BD104=Settings!$C$16)),1,IF(AND(BE104=Settings!$C$18,BD104=Settings!$C$19),1,0))))</f>
        <v/>
      </c>
      <c r="BF1100" s="170"/>
      <c r="BG1100" s="169" t="str">
        <f>IF(BG104="","",IF(BG104=Settings!$C$16,1,IF(AND(BG104=Settings!$C$17,NOT(BF104=Settings!$C$16)),1,IF(AND(BG104=Settings!$C$18,BF104=Settings!$C$19),1,0))))</f>
        <v/>
      </c>
      <c r="BH1100" s="170"/>
      <c r="BI1100" s="169" t="str">
        <f>IF(BI104="","",IF(BI104=Settings!$C$16,1,IF(AND(BI104=Settings!$C$17,NOT(BH104=Settings!$C$16)),1,IF(AND(BI104=Settings!$C$18,BH104=Settings!$C$19),1,0))))</f>
        <v/>
      </c>
      <c r="BK1100" s="169" t="str">
        <f>IF(BK104="","",IF(BK104=Settings!$C$16,1,IF(AND(BK104=Settings!$C$17,NOT(BJ104=Settings!$C$16)),1,IF(AND(BK104=Settings!$C$18,BJ104=Settings!$C$19),1,0))))</f>
        <v/>
      </c>
      <c r="BM1100" s="169" t="str">
        <f>IF(BM104="","",IF(BM104=Settings!$C$16,1,IF(AND(BM104=Settings!$C$17,NOT(BL104=Settings!$C$16)),1,IF(AND(BM104=Settings!$C$18,BL104=Settings!$C$19),1,0))))</f>
        <v/>
      </c>
      <c r="BP1100" s="169" t="str">
        <f>IF(BP104="","",IF(BP104=Settings!$C$16,1,IF(AND(BP104=Settings!$C$17,NOT(BO104=Settings!$C$16)),1,IF(AND(BP104=Settings!$C$18,BO104=Settings!$C$19),1,0))))</f>
        <v/>
      </c>
      <c r="BQ1100" s="170"/>
      <c r="BR1100" s="169" t="str">
        <f>IF(BR104="","",IF(BR104=Settings!$C$16,1,IF(AND(BR104=Settings!$C$17,NOT(BQ104=Settings!$C$16)),1,IF(AND(BR104=Settings!$C$18,BQ104=Settings!$C$19),1,0))))</f>
        <v/>
      </c>
      <c r="BS1100" s="170"/>
      <c r="BT1100" s="169" t="str">
        <f>IF(BT104="","",IF(BT104=Settings!$C$16,1,IF(AND(BT104=Settings!$C$17,NOT(BS104=Settings!$C$16)),1,IF(AND(BT104=Settings!$C$18,BS104=Settings!$C$19),1,0))))</f>
        <v/>
      </c>
      <c r="BU1100" s="170"/>
      <c r="BV1100" s="169" t="str">
        <f>IF(BV104="","",IF(BV104=Settings!$C$16,1,IF(AND(BV104=Settings!$C$17,NOT(BU104=Settings!$C$16)),1,IF(AND(BV104=Settings!$C$18,BU104=Settings!$C$19),1,0))))</f>
        <v/>
      </c>
      <c r="BX1100" s="169" t="str">
        <f>IF(BX104="","",IF(BX104=Settings!$C$16,1,IF(AND(BX104=Settings!$C$17,NOT(BW104=Settings!$C$16)),1,IF(AND(BX104=Settings!$C$18,BW104=Settings!$C$19),1,0))))</f>
        <v/>
      </c>
      <c r="BZ1100" s="169" t="str">
        <f>IF(BZ104="","",IF(BZ104=Settings!$C$16,1,IF(AND(BZ104=Settings!$C$17,NOT(BY104=Settings!$C$16)),1,IF(AND(BZ104=Settings!$C$18,BY104=Settings!$C$19),1,0))))</f>
        <v/>
      </c>
      <c r="CB1100" s="175" t="str">
        <f t="shared" si="9"/>
        <v/>
      </c>
      <c r="CC1100" s="175" t="str">
        <f t="shared" si="10"/>
        <v/>
      </c>
      <c r="CD1100" s="175" t="str">
        <f t="shared" si="11"/>
        <v/>
      </c>
      <c r="CE1100" s="175" t="str">
        <f t="shared" si="12"/>
        <v/>
      </c>
      <c r="CF1100" s="175" t="str">
        <f t="shared" si="13"/>
        <v/>
      </c>
      <c r="CG1100" s="175" t="str">
        <f t="shared" si="14"/>
        <v/>
      </c>
      <c r="CH1100" s="175" t="str">
        <f t="shared" si="15"/>
        <v/>
      </c>
    </row>
    <row r="1101" spans="1:86" x14ac:dyDescent="0.25">
      <c r="A1101" s="39" t="str">
        <f t="shared" si="8"/>
        <v xml:space="preserve"> </v>
      </c>
      <c r="C1101" s="169" t="str">
        <f>IF(C105="","",IF(C105=Settings!$C$16,1,IF(AND(C105=Settings!$C$17,NOT(B105=Settings!$C$16)),1,IF(AND(C105=Settings!$C$18,B105=Settings!$C$19),1,0))))</f>
        <v/>
      </c>
      <c r="E1101" s="169" t="str">
        <f>IF(E105="","",IF(E105=Settings!$C$16,1,IF(AND(E105=Settings!$C$17,NOT(D105=Settings!$C$16)),1,IF(AND(E105=Settings!$C$18,D105=Settings!$C$19),1,0))))</f>
        <v/>
      </c>
      <c r="G1101" s="169" t="str">
        <f>IF(G105="","",IF(G105=Settings!$C$16,1,IF(AND(G105=Settings!$C$17,NOT(F105=Settings!$C$16)),1,IF(AND(G105=Settings!$C$18,F105=Settings!$C$19),1,0))))</f>
        <v/>
      </c>
      <c r="I1101" s="169" t="str">
        <f>IF(I105="","",IF(I105=Settings!$C$16,1,IF(AND(I105=Settings!$C$17,NOT(H105=Settings!$C$16)),1,IF(AND(I105=Settings!$C$18,H105=Settings!$C$19),1,0))))</f>
        <v/>
      </c>
      <c r="K1101" s="169" t="str">
        <f>IF(K105="","",IF(K105=Settings!$C$16,1,IF(AND(K105=Settings!$C$17,NOT(J105=Settings!$C$16)),1,IF(AND(K105=Settings!$C$18,J105=Settings!$C$19),1,0))))</f>
        <v/>
      </c>
      <c r="M1101" s="169" t="str">
        <f>IF(M105="","",IF(M105=Settings!$C$16,1,IF(AND(M105=Settings!$C$17,NOT(L105=Settings!$C$16)),1,IF(AND(M105=Settings!$C$18,L105=Settings!$C$19),1,0))))</f>
        <v/>
      </c>
      <c r="P1101" s="169" t="str">
        <f>IF(P105="","",IF(P105=Settings!$C$16,1,IF(AND(P105=Settings!$C$17,NOT(O105=Settings!$C$16)),1,IF(AND(P105=Settings!$C$18,O105=Settings!$C$19),1,0))))</f>
        <v/>
      </c>
      <c r="Q1101" s="170"/>
      <c r="R1101" s="169" t="str">
        <f>IF(R105="","",IF(R105=Settings!$C$16,1,IF(AND(R105=Settings!$C$17,NOT(Q105=Settings!$C$16)),1,IF(AND(R105=Settings!$C$18,Q105=Settings!$C$19),1,0))))</f>
        <v/>
      </c>
      <c r="S1101" s="170"/>
      <c r="T1101" s="169" t="str">
        <f>IF(T105="","",IF(T105=Settings!$C$16,1,IF(AND(T105=Settings!$C$17,NOT(S105=Settings!$C$16)),1,IF(AND(T105=Settings!$C$18,S105=Settings!$C$19),1,0))))</f>
        <v/>
      </c>
      <c r="U1101" s="170"/>
      <c r="V1101" s="169" t="str">
        <f>IF(V105="","",IF(V105=Settings!$C$16,1,IF(AND(V105=Settings!$C$17,NOT(U105=Settings!$C$16)),1,IF(AND(V105=Settings!$C$18,U105=Settings!$C$19),1,0))))</f>
        <v/>
      </c>
      <c r="X1101" s="169" t="str">
        <f>IF(X105="","",IF(X105=Settings!$C$16,1,IF(AND(X105=Settings!$C$17,NOT(W105=Settings!$C$16)),1,IF(AND(X105=Settings!$C$18,W105=Settings!$C$19),1,0))))</f>
        <v/>
      </c>
      <c r="Z1101" s="169" t="str">
        <f>IF(Z105="","",IF(Z105=Settings!$C$16,1,IF(AND(Z105=Settings!$C$17,NOT(Y105=Settings!$C$16)),1,IF(AND(Z105=Settings!$C$18,Y105=Settings!$C$19),1,0))))</f>
        <v/>
      </c>
      <c r="AC1101" s="169" t="str">
        <f>IF(AC105="","",IF(AC105=Settings!$C$16,1,IF(AND(AC105=Settings!$C$17,NOT(AB105=Settings!$C$16)),1,IF(AND(AC105=Settings!$C$18,AB105=Settings!$C$19),1,0))))</f>
        <v/>
      </c>
      <c r="AD1101" s="170"/>
      <c r="AE1101" s="169" t="str">
        <f>IF(AE105="","",IF(AE105=Settings!$C$16,1,IF(AND(AE105=Settings!$C$17,NOT(AD105=Settings!$C$16)),1,IF(AND(AE105=Settings!$C$18,AD105=Settings!$C$19),1,0))))</f>
        <v/>
      </c>
      <c r="AF1101" s="170"/>
      <c r="AG1101" s="169" t="str">
        <f>IF(AG105="","",IF(AG105=Settings!$C$16,1,IF(AND(AG105=Settings!$C$17,NOT(AF105=Settings!$C$16)),1,IF(AND(AG105=Settings!$C$18,AF105=Settings!$C$19),1,0))))</f>
        <v/>
      </c>
      <c r="AH1101" s="170"/>
      <c r="AI1101" s="169" t="str">
        <f>IF(AI105="","",IF(AI105=Settings!$C$16,1,IF(AND(AI105=Settings!$C$17,NOT(AH105=Settings!$C$16)),1,IF(AND(AI105=Settings!$C$18,AH105=Settings!$C$19),1,0))))</f>
        <v/>
      </c>
      <c r="AK1101" s="169" t="str">
        <f>IF(AK105="","",IF(AK105=Settings!$C$16,1,IF(AND(AK105=Settings!$C$17,NOT(AJ105=Settings!$C$16)),1,IF(AND(AK105=Settings!$C$18,AJ105=Settings!$C$19),1,0))))</f>
        <v/>
      </c>
      <c r="AM1101" s="169" t="str">
        <f>IF(AM105="","",IF(AM105=Settings!$C$16,1,IF(AND(AM105=Settings!$C$17,NOT(AL105=Settings!$C$16)),1,IF(AND(AM105=Settings!$C$18,AL105=Settings!$C$19),1,0))))</f>
        <v/>
      </c>
      <c r="AP1101" s="169" t="str">
        <f>IF(AP105="","",IF(AP105=Settings!$C$16,1,IF(AND(AP105=Settings!$C$17,NOT(AO105=Settings!$C$16)),1,IF(AND(AP105=Settings!$C$18,AO105=Settings!$C$19),1,0))))</f>
        <v/>
      </c>
      <c r="AQ1101" s="170"/>
      <c r="AR1101" s="169" t="str">
        <f>IF(AR105="","",IF(AR105=Settings!$C$16,1,IF(AND(AR105=Settings!$C$17,NOT(AQ105=Settings!$C$16)),1,IF(AND(AR105=Settings!$C$18,AQ105=Settings!$C$19),1,0))))</f>
        <v/>
      </c>
      <c r="AS1101" s="170"/>
      <c r="AT1101" s="169" t="str">
        <f>IF(AT105="","",IF(AT105=Settings!$C$16,1,IF(AND(AT105=Settings!$C$17,NOT(AS105=Settings!$C$16)),1,IF(AND(AT105=Settings!$C$18,AS105=Settings!$C$19),1,0))))</f>
        <v/>
      </c>
      <c r="AU1101" s="170"/>
      <c r="AV1101" s="169" t="str">
        <f>IF(AV105="","",IF(AV105=Settings!$C$16,1,IF(AND(AV105=Settings!$C$17,NOT(AU105=Settings!$C$16)),1,IF(AND(AV105=Settings!$C$18,AU105=Settings!$C$19),1,0))))</f>
        <v/>
      </c>
      <c r="AX1101" s="169" t="str">
        <f>IF(AX105="","",IF(AX105=Settings!$C$16,1,IF(AND(AX105=Settings!$C$17,NOT(AW105=Settings!$C$16)),1,IF(AND(AX105=Settings!$C$18,AW105=Settings!$C$19),1,0))))</f>
        <v/>
      </c>
      <c r="AZ1101" s="169" t="str">
        <f>IF(AZ105="","",IF(AZ105=Settings!$C$16,1,IF(AND(AZ105=Settings!$C$17,NOT(AY105=Settings!$C$16)),1,IF(AND(AZ105=Settings!$C$18,AY105=Settings!$C$19),1,0))))</f>
        <v/>
      </c>
      <c r="BC1101" s="169" t="str">
        <f>IF(BC105="","",IF(BC105=Settings!$C$16,1,IF(AND(BC105=Settings!$C$17,NOT(BB105=Settings!$C$16)),1,IF(AND(BC105=Settings!$C$18,BB105=Settings!$C$19),1,0))))</f>
        <v/>
      </c>
      <c r="BD1101" s="170"/>
      <c r="BE1101" s="169" t="str">
        <f>IF(BE105="","",IF(BE105=Settings!$C$16,1,IF(AND(BE105=Settings!$C$17,NOT(BD105=Settings!$C$16)),1,IF(AND(BE105=Settings!$C$18,BD105=Settings!$C$19),1,0))))</f>
        <v/>
      </c>
      <c r="BF1101" s="170"/>
      <c r="BG1101" s="169" t="str">
        <f>IF(BG105="","",IF(BG105=Settings!$C$16,1,IF(AND(BG105=Settings!$C$17,NOT(BF105=Settings!$C$16)),1,IF(AND(BG105=Settings!$C$18,BF105=Settings!$C$19),1,0))))</f>
        <v/>
      </c>
      <c r="BH1101" s="170"/>
      <c r="BI1101" s="169" t="str">
        <f>IF(BI105="","",IF(BI105=Settings!$C$16,1,IF(AND(BI105=Settings!$C$17,NOT(BH105=Settings!$C$16)),1,IF(AND(BI105=Settings!$C$18,BH105=Settings!$C$19),1,0))))</f>
        <v/>
      </c>
      <c r="BK1101" s="169" t="str">
        <f>IF(BK105="","",IF(BK105=Settings!$C$16,1,IF(AND(BK105=Settings!$C$17,NOT(BJ105=Settings!$C$16)),1,IF(AND(BK105=Settings!$C$18,BJ105=Settings!$C$19),1,0))))</f>
        <v/>
      </c>
      <c r="BM1101" s="169" t="str">
        <f>IF(BM105="","",IF(BM105=Settings!$C$16,1,IF(AND(BM105=Settings!$C$17,NOT(BL105=Settings!$C$16)),1,IF(AND(BM105=Settings!$C$18,BL105=Settings!$C$19),1,0))))</f>
        <v/>
      </c>
      <c r="BP1101" s="169" t="str">
        <f>IF(BP105="","",IF(BP105=Settings!$C$16,1,IF(AND(BP105=Settings!$C$17,NOT(BO105=Settings!$C$16)),1,IF(AND(BP105=Settings!$C$18,BO105=Settings!$C$19),1,0))))</f>
        <v/>
      </c>
      <c r="BQ1101" s="170"/>
      <c r="BR1101" s="169" t="str">
        <f>IF(BR105="","",IF(BR105=Settings!$C$16,1,IF(AND(BR105=Settings!$C$17,NOT(BQ105=Settings!$C$16)),1,IF(AND(BR105=Settings!$C$18,BQ105=Settings!$C$19),1,0))))</f>
        <v/>
      </c>
      <c r="BS1101" s="170"/>
      <c r="BT1101" s="169" t="str">
        <f>IF(BT105="","",IF(BT105=Settings!$C$16,1,IF(AND(BT105=Settings!$C$17,NOT(BS105=Settings!$C$16)),1,IF(AND(BT105=Settings!$C$18,BS105=Settings!$C$19),1,0))))</f>
        <v/>
      </c>
      <c r="BU1101" s="170"/>
      <c r="BV1101" s="169" t="str">
        <f>IF(BV105="","",IF(BV105=Settings!$C$16,1,IF(AND(BV105=Settings!$C$17,NOT(BU105=Settings!$C$16)),1,IF(AND(BV105=Settings!$C$18,BU105=Settings!$C$19),1,0))))</f>
        <v/>
      </c>
      <c r="BX1101" s="169" t="str">
        <f>IF(BX105="","",IF(BX105=Settings!$C$16,1,IF(AND(BX105=Settings!$C$17,NOT(BW105=Settings!$C$16)),1,IF(AND(BX105=Settings!$C$18,BW105=Settings!$C$19),1,0))))</f>
        <v/>
      </c>
      <c r="BZ1101" s="169" t="str">
        <f>IF(BZ105="","",IF(BZ105=Settings!$C$16,1,IF(AND(BZ105=Settings!$C$17,NOT(BY105=Settings!$C$16)),1,IF(AND(BZ105=Settings!$C$18,BY105=Settings!$C$19),1,0))))</f>
        <v/>
      </c>
      <c r="CB1101" s="175" t="str">
        <f t="shared" si="9"/>
        <v/>
      </c>
      <c r="CC1101" s="175" t="str">
        <f t="shared" si="10"/>
        <v/>
      </c>
      <c r="CD1101" s="175" t="str">
        <f t="shared" si="11"/>
        <v/>
      </c>
      <c r="CE1101" s="175" t="str">
        <f t="shared" si="12"/>
        <v/>
      </c>
      <c r="CF1101" s="175" t="str">
        <f t="shared" si="13"/>
        <v/>
      </c>
      <c r="CG1101" s="175" t="str">
        <f t="shared" si="14"/>
        <v/>
      </c>
      <c r="CH1101" s="175" t="str">
        <f t="shared" si="15"/>
        <v/>
      </c>
    </row>
    <row r="1102" spans="1:86" x14ac:dyDescent="0.25">
      <c r="A1102" s="39" t="str">
        <f t="shared" si="8"/>
        <v xml:space="preserve"> </v>
      </c>
      <c r="C1102" s="169" t="str">
        <f>IF(C106="","",IF(C106=Settings!$C$16,1,IF(AND(C106=Settings!$C$17,NOT(B106=Settings!$C$16)),1,IF(AND(C106=Settings!$C$18,B106=Settings!$C$19),1,0))))</f>
        <v/>
      </c>
      <c r="E1102" s="169" t="str">
        <f>IF(E106="","",IF(E106=Settings!$C$16,1,IF(AND(E106=Settings!$C$17,NOT(D106=Settings!$C$16)),1,IF(AND(E106=Settings!$C$18,D106=Settings!$C$19),1,0))))</f>
        <v/>
      </c>
      <c r="G1102" s="169" t="str">
        <f>IF(G106="","",IF(G106=Settings!$C$16,1,IF(AND(G106=Settings!$C$17,NOT(F106=Settings!$C$16)),1,IF(AND(G106=Settings!$C$18,F106=Settings!$C$19),1,0))))</f>
        <v/>
      </c>
      <c r="I1102" s="169" t="str">
        <f>IF(I106="","",IF(I106=Settings!$C$16,1,IF(AND(I106=Settings!$C$17,NOT(H106=Settings!$C$16)),1,IF(AND(I106=Settings!$C$18,H106=Settings!$C$19),1,0))))</f>
        <v/>
      </c>
      <c r="K1102" s="169" t="str">
        <f>IF(K106="","",IF(K106=Settings!$C$16,1,IF(AND(K106=Settings!$C$17,NOT(J106=Settings!$C$16)),1,IF(AND(K106=Settings!$C$18,J106=Settings!$C$19),1,0))))</f>
        <v/>
      </c>
      <c r="M1102" s="169" t="str">
        <f>IF(M106="","",IF(M106=Settings!$C$16,1,IF(AND(M106=Settings!$C$17,NOT(L106=Settings!$C$16)),1,IF(AND(M106=Settings!$C$18,L106=Settings!$C$19),1,0))))</f>
        <v/>
      </c>
      <c r="P1102" s="169" t="str">
        <f>IF(P106="","",IF(P106=Settings!$C$16,1,IF(AND(P106=Settings!$C$17,NOT(O106=Settings!$C$16)),1,IF(AND(P106=Settings!$C$18,O106=Settings!$C$19),1,0))))</f>
        <v/>
      </c>
      <c r="Q1102" s="170"/>
      <c r="R1102" s="169" t="str">
        <f>IF(R106="","",IF(R106=Settings!$C$16,1,IF(AND(R106=Settings!$C$17,NOT(Q106=Settings!$C$16)),1,IF(AND(R106=Settings!$C$18,Q106=Settings!$C$19),1,0))))</f>
        <v/>
      </c>
      <c r="S1102" s="170"/>
      <c r="T1102" s="169" t="str">
        <f>IF(T106="","",IF(T106=Settings!$C$16,1,IF(AND(T106=Settings!$C$17,NOT(S106=Settings!$C$16)),1,IF(AND(T106=Settings!$C$18,S106=Settings!$C$19),1,0))))</f>
        <v/>
      </c>
      <c r="U1102" s="170"/>
      <c r="V1102" s="169" t="str">
        <f>IF(V106="","",IF(V106=Settings!$C$16,1,IF(AND(V106=Settings!$C$17,NOT(U106=Settings!$C$16)),1,IF(AND(V106=Settings!$C$18,U106=Settings!$C$19),1,0))))</f>
        <v/>
      </c>
      <c r="X1102" s="169" t="str">
        <f>IF(X106="","",IF(X106=Settings!$C$16,1,IF(AND(X106=Settings!$C$17,NOT(W106=Settings!$C$16)),1,IF(AND(X106=Settings!$C$18,W106=Settings!$C$19),1,0))))</f>
        <v/>
      </c>
      <c r="Z1102" s="169" t="str">
        <f>IF(Z106="","",IF(Z106=Settings!$C$16,1,IF(AND(Z106=Settings!$C$17,NOT(Y106=Settings!$C$16)),1,IF(AND(Z106=Settings!$C$18,Y106=Settings!$C$19),1,0))))</f>
        <v/>
      </c>
      <c r="AC1102" s="169" t="str">
        <f>IF(AC106="","",IF(AC106=Settings!$C$16,1,IF(AND(AC106=Settings!$C$17,NOT(AB106=Settings!$C$16)),1,IF(AND(AC106=Settings!$C$18,AB106=Settings!$C$19),1,0))))</f>
        <v/>
      </c>
      <c r="AD1102" s="170"/>
      <c r="AE1102" s="169" t="str">
        <f>IF(AE106="","",IF(AE106=Settings!$C$16,1,IF(AND(AE106=Settings!$C$17,NOT(AD106=Settings!$C$16)),1,IF(AND(AE106=Settings!$C$18,AD106=Settings!$C$19),1,0))))</f>
        <v/>
      </c>
      <c r="AF1102" s="170"/>
      <c r="AG1102" s="169" t="str">
        <f>IF(AG106="","",IF(AG106=Settings!$C$16,1,IF(AND(AG106=Settings!$C$17,NOT(AF106=Settings!$C$16)),1,IF(AND(AG106=Settings!$C$18,AF106=Settings!$C$19),1,0))))</f>
        <v/>
      </c>
      <c r="AH1102" s="170"/>
      <c r="AI1102" s="169" t="str">
        <f>IF(AI106="","",IF(AI106=Settings!$C$16,1,IF(AND(AI106=Settings!$C$17,NOT(AH106=Settings!$C$16)),1,IF(AND(AI106=Settings!$C$18,AH106=Settings!$C$19),1,0))))</f>
        <v/>
      </c>
      <c r="AK1102" s="169" t="str">
        <f>IF(AK106="","",IF(AK106=Settings!$C$16,1,IF(AND(AK106=Settings!$C$17,NOT(AJ106=Settings!$C$16)),1,IF(AND(AK106=Settings!$C$18,AJ106=Settings!$C$19),1,0))))</f>
        <v/>
      </c>
      <c r="AM1102" s="169" t="str">
        <f>IF(AM106="","",IF(AM106=Settings!$C$16,1,IF(AND(AM106=Settings!$C$17,NOT(AL106=Settings!$C$16)),1,IF(AND(AM106=Settings!$C$18,AL106=Settings!$C$19),1,0))))</f>
        <v/>
      </c>
      <c r="AP1102" s="169" t="str">
        <f>IF(AP106="","",IF(AP106=Settings!$C$16,1,IF(AND(AP106=Settings!$C$17,NOT(AO106=Settings!$C$16)),1,IF(AND(AP106=Settings!$C$18,AO106=Settings!$C$19),1,0))))</f>
        <v/>
      </c>
      <c r="AQ1102" s="170"/>
      <c r="AR1102" s="169" t="str">
        <f>IF(AR106="","",IF(AR106=Settings!$C$16,1,IF(AND(AR106=Settings!$C$17,NOT(AQ106=Settings!$C$16)),1,IF(AND(AR106=Settings!$C$18,AQ106=Settings!$C$19),1,0))))</f>
        <v/>
      </c>
      <c r="AS1102" s="170"/>
      <c r="AT1102" s="169" t="str">
        <f>IF(AT106="","",IF(AT106=Settings!$C$16,1,IF(AND(AT106=Settings!$C$17,NOT(AS106=Settings!$C$16)),1,IF(AND(AT106=Settings!$C$18,AS106=Settings!$C$19),1,0))))</f>
        <v/>
      </c>
      <c r="AU1102" s="170"/>
      <c r="AV1102" s="169" t="str">
        <f>IF(AV106="","",IF(AV106=Settings!$C$16,1,IF(AND(AV106=Settings!$C$17,NOT(AU106=Settings!$C$16)),1,IF(AND(AV106=Settings!$C$18,AU106=Settings!$C$19),1,0))))</f>
        <v/>
      </c>
      <c r="AX1102" s="169" t="str">
        <f>IF(AX106="","",IF(AX106=Settings!$C$16,1,IF(AND(AX106=Settings!$C$17,NOT(AW106=Settings!$C$16)),1,IF(AND(AX106=Settings!$C$18,AW106=Settings!$C$19),1,0))))</f>
        <v/>
      </c>
      <c r="AZ1102" s="169" t="str">
        <f>IF(AZ106="","",IF(AZ106=Settings!$C$16,1,IF(AND(AZ106=Settings!$C$17,NOT(AY106=Settings!$C$16)),1,IF(AND(AZ106=Settings!$C$18,AY106=Settings!$C$19),1,0))))</f>
        <v/>
      </c>
      <c r="BC1102" s="169" t="str">
        <f>IF(BC106="","",IF(BC106=Settings!$C$16,1,IF(AND(BC106=Settings!$C$17,NOT(BB106=Settings!$C$16)),1,IF(AND(BC106=Settings!$C$18,BB106=Settings!$C$19),1,0))))</f>
        <v/>
      </c>
      <c r="BD1102" s="170"/>
      <c r="BE1102" s="169" t="str">
        <f>IF(BE106="","",IF(BE106=Settings!$C$16,1,IF(AND(BE106=Settings!$C$17,NOT(BD106=Settings!$C$16)),1,IF(AND(BE106=Settings!$C$18,BD106=Settings!$C$19),1,0))))</f>
        <v/>
      </c>
      <c r="BF1102" s="170"/>
      <c r="BG1102" s="169" t="str">
        <f>IF(BG106="","",IF(BG106=Settings!$C$16,1,IF(AND(BG106=Settings!$C$17,NOT(BF106=Settings!$C$16)),1,IF(AND(BG106=Settings!$C$18,BF106=Settings!$C$19),1,0))))</f>
        <v/>
      </c>
      <c r="BH1102" s="170"/>
      <c r="BI1102" s="169" t="str">
        <f>IF(BI106="","",IF(BI106=Settings!$C$16,1,IF(AND(BI106=Settings!$C$17,NOT(BH106=Settings!$C$16)),1,IF(AND(BI106=Settings!$C$18,BH106=Settings!$C$19),1,0))))</f>
        <v/>
      </c>
      <c r="BK1102" s="169" t="str">
        <f>IF(BK106="","",IF(BK106=Settings!$C$16,1,IF(AND(BK106=Settings!$C$17,NOT(BJ106=Settings!$C$16)),1,IF(AND(BK106=Settings!$C$18,BJ106=Settings!$C$19),1,0))))</f>
        <v/>
      </c>
      <c r="BM1102" s="169" t="str">
        <f>IF(BM106="","",IF(BM106=Settings!$C$16,1,IF(AND(BM106=Settings!$C$17,NOT(BL106=Settings!$C$16)),1,IF(AND(BM106=Settings!$C$18,BL106=Settings!$C$19),1,0))))</f>
        <v/>
      </c>
      <c r="BP1102" s="169" t="str">
        <f>IF(BP106="","",IF(BP106=Settings!$C$16,1,IF(AND(BP106=Settings!$C$17,NOT(BO106=Settings!$C$16)),1,IF(AND(BP106=Settings!$C$18,BO106=Settings!$C$19),1,0))))</f>
        <v/>
      </c>
      <c r="BQ1102" s="170"/>
      <c r="BR1102" s="169" t="str">
        <f>IF(BR106="","",IF(BR106=Settings!$C$16,1,IF(AND(BR106=Settings!$C$17,NOT(BQ106=Settings!$C$16)),1,IF(AND(BR106=Settings!$C$18,BQ106=Settings!$C$19),1,0))))</f>
        <v/>
      </c>
      <c r="BS1102" s="170"/>
      <c r="BT1102" s="169" t="str">
        <f>IF(BT106="","",IF(BT106=Settings!$C$16,1,IF(AND(BT106=Settings!$C$17,NOT(BS106=Settings!$C$16)),1,IF(AND(BT106=Settings!$C$18,BS106=Settings!$C$19),1,0))))</f>
        <v/>
      </c>
      <c r="BU1102" s="170"/>
      <c r="BV1102" s="169" t="str">
        <f>IF(BV106="","",IF(BV106=Settings!$C$16,1,IF(AND(BV106=Settings!$C$17,NOT(BU106=Settings!$C$16)),1,IF(AND(BV106=Settings!$C$18,BU106=Settings!$C$19),1,0))))</f>
        <v/>
      </c>
      <c r="BX1102" s="169" t="str">
        <f>IF(BX106="","",IF(BX106=Settings!$C$16,1,IF(AND(BX106=Settings!$C$17,NOT(BW106=Settings!$C$16)),1,IF(AND(BX106=Settings!$C$18,BW106=Settings!$C$19),1,0))))</f>
        <v/>
      </c>
      <c r="BZ1102" s="169" t="str">
        <f>IF(BZ106="","",IF(BZ106=Settings!$C$16,1,IF(AND(BZ106=Settings!$C$17,NOT(BY106=Settings!$C$16)),1,IF(AND(BZ106=Settings!$C$18,BY106=Settings!$C$19),1,0))))</f>
        <v/>
      </c>
      <c r="CB1102" s="175" t="str">
        <f t="shared" si="9"/>
        <v/>
      </c>
      <c r="CC1102" s="175" t="str">
        <f t="shared" si="10"/>
        <v/>
      </c>
      <c r="CD1102" s="175" t="str">
        <f t="shared" si="11"/>
        <v/>
      </c>
      <c r="CE1102" s="175" t="str">
        <f t="shared" si="12"/>
        <v/>
      </c>
      <c r="CF1102" s="175" t="str">
        <f t="shared" si="13"/>
        <v/>
      </c>
      <c r="CG1102" s="175" t="str">
        <f t="shared" si="14"/>
        <v/>
      </c>
      <c r="CH1102" s="175" t="str">
        <f t="shared" si="15"/>
        <v/>
      </c>
    </row>
    <row r="1103" spans="1:86" x14ac:dyDescent="0.25">
      <c r="A1103" s="39" t="str">
        <f t="shared" si="8"/>
        <v xml:space="preserve"> </v>
      </c>
      <c r="C1103" s="169" t="str">
        <f>IF(C107="","",IF(C107=Settings!$C$16,1,IF(AND(C107=Settings!$C$17,NOT(B107=Settings!$C$16)),1,IF(AND(C107=Settings!$C$18,B107=Settings!$C$19),1,0))))</f>
        <v/>
      </c>
      <c r="E1103" s="169" t="str">
        <f>IF(E107="","",IF(E107=Settings!$C$16,1,IF(AND(E107=Settings!$C$17,NOT(D107=Settings!$C$16)),1,IF(AND(E107=Settings!$C$18,D107=Settings!$C$19),1,0))))</f>
        <v/>
      </c>
      <c r="G1103" s="169" t="str">
        <f>IF(G107="","",IF(G107=Settings!$C$16,1,IF(AND(G107=Settings!$C$17,NOT(F107=Settings!$C$16)),1,IF(AND(G107=Settings!$C$18,F107=Settings!$C$19),1,0))))</f>
        <v/>
      </c>
      <c r="I1103" s="169" t="str">
        <f>IF(I107="","",IF(I107=Settings!$C$16,1,IF(AND(I107=Settings!$C$17,NOT(H107=Settings!$C$16)),1,IF(AND(I107=Settings!$C$18,H107=Settings!$C$19),1,0))))</f>
        <v/>
      </c>
      <c r="K1103" s="169" t="str">
        <f>IF(K107="","",IF(K107=Settings!$C$16,1,IF(AND(K107=Settings!$C$17,NOT(J107=Settings!$C$16)),1,IF(AND(K107=Settings!$C$18,J107=Settings!$C$19),1,0))))</f>
        <v/>
      </c>
      <c r="M1103" s="169" t="str">
        <f>IF(M107="","",IF(M107=Settings!$C$16,1,IF(AND(M107=Settings!$C$17,NOT(L107=Settings!$C$16)),1,IF(AND(M107=Settings!$C$18,L107=Settings!$C$19),1,0))))</f>
        <v/>
      </c>
      <c r="P1103" s="169" t="str">
        <f>IF(P107="","",IF(P107=Settings!$C$16,1,IF(AND(P107=Settings!$C$17,NOT(O107=Settings!$C$16)),1,IF(AND(P107=Settings!$C$18,O107=Settings!$C$19),1,0))))</f>
        <v/>
      </c>
      <c r="Q1103" s="170"/>
      <c r="R1103" s="169" t="str">
        <f>IF(R107="","",IF(R107=Settings!$C$16,1,IF(AND(R107=Settings!$C$17,NOT(Q107=Settings!$C$16)),1,IF(AND(R107=Settings!$C$18,Q107=Settings!$C$19),1,0))))</f>
        <v/>
      </c>
      <c r="S1103" s="170"/>
      <c r="T1103" s="169" t="str">
        <f>IF(T107="","",IF(T107=Settings!$C$16,1,IF(AND(T107=Settings!$C$17,NOT(S107=Settings!$C$16)),1,IF(AND(T107=Settings!$C$18,S107=Settings!$C$19),1,0))))</f>
        <v/>
      </c>
      <c r="U1103" s="170"/>
      <c r="V1103" s="169" t="str">
        <f>IF(V107="","",IF(V107=Settings!$C$16,1,IF(AND(V107=Settings!$C$17,NOT(U107=Settings!$C$16)),1,IF(AND(V107=Settings!$C$18,U107=Settings!$C$19),1,0))))</f>
        <v/>
      </c>
      <c r="X1103" s="169" t="str">
        <f>IF(X107="","",IF(X107=Settings!$C$16,1,IF(AND(X107=Settings!$C$17,NOT(W107=Settings!$C$16)),1,IF(AND(X107=Settings!$C$18,W107=Settings!$C$19),1,0))))</f>
        <v/>
      </c>
      <c r="Z1103" s="169" t="str">
        <f>IF(Z107="","",IF(Z107=Settings!$C$16,1,IF(AND(Z107=Settings!$C$17,NOT(Y107=Settings!$C$16)),1,IF(AND(Z107=Settings!$C$18,Y107=Settings!$C$19),1,0))))</f>
        <v/>
      </c>
      <c r="AC1103" s="169" t="str">
        <f>IF(AC107="","",IF(AC107=Settings!$C$16,1,IF(AND(AC107=Settings!$C$17,NOT(AB107=Settings!$C$16)),1,IF(AND(AC107=Settings!$C$18,AB107=Settings!$C$19),1,0))))</f>
        <v/>
      </c>
      <c r="AD1103" s="170"/>
      <c r="AE1103" s="169" t="str">
        <f>IF(AE107="","",IF(AE107=Settings!$C$16,1,IF(AND(AE107=Settings!$C$17,NOT(AD107=Settings!$C$16)),1,IF(AND(AE107=Settings!$C$18,AD107=Settings!$C$19),1,0))))</f>
        <v/>
      </c>
      <c r="AF1103" s="170"/>
      <c r="AG1103" s="169" t="str">
        <f>IF(AG107="","",IF(AG107=Settings!$C$16,1,IF(AND(AG107=Settings!$C$17,NOT(AF107=Settings!$C$16)),1,IF(AND(AG107=Settings!$C$18,AF107=Settings!$C$19),1,0))))</f>
        <v/>
      </c>
      <c r="AH1103" s="170"/>
      <c r="AI1103" s="169" t="str">
        <f>IF(AI107="","",IF(AI107=Settings!$C$16,1,IF(AND(AI107=Settings!$C$17,NOT(AH107=Settings!$C$16)),1,IF(AND(AI107=Settings!$C$18,AH107=Settings!$C$19),1,0))))</f>
        <v/>
      </c>
      <c r="AK1103" s="169" t="str">
        <f>IF(AK107="","",IF(AK107=Settings!$C$16,1,IF(AND(AK107=Settings!$C$17,NOT(AJ107=Settings!$C$16)),1,IF(AND(AK107=Settings!$C$18,AJ107=Settings!$C$19),1,0))))</f>
        <v/>
      </c>
      <c r="AM1103" s="169" t="str">
        <f>IF(AM107="","",IF(AM107=Settings!$C$16,1,IF(AND(AM107=Settings!$C$17,NOT(AL107=Settings!$C$16)),1,IF(AND(AM107=Settings!$C$18,AL107=Settings!$C$19),1,0))))</f>
        <v/>
      </c>
      <c r="AP1103" s="169" t="str">
        <f>IF(AP107="","",IF(AP107=Settings!$C$16,1,IF(AND(AP107=Settings!$C$17,NOT(AO107=Settings!$C$16)),1,IF(AND(AP107=Settings!$C$18,AO107=Settings!$C$19),1,0))))</f>
        <v/>
      </c>
      <c r="AQ1103" s="170"/>
      <c r="AR1103" s="169" t="str">
        <f>IF(AR107="","",IF(AR107=Settings!$C$16,1,IF(AND(AR107=Settings!$C$17,NOT(AQ107=Settings!$C$16)),1,IF(AND(AR107=Settings!$C$18,AQ107=Settings!$C$19),1,0))))</f>
        <v/>
      </c>
      <c r="AS1103" s="170"/>
      <c r="AT1103" s="169" t="str">
        <f>IF(AT107="","",IF(AT107=Settings!$C$16,1,IF(AND(AT107=Settings!$C$17,NOT(AS107=Settings!$C$16)),1,IF(AND(AT107=Settings!$C$18,AS107=Settings!$C$19),1,0))))</f>
        <v/>
      </c>
      <c r="AU1103" s="170"/>
      <c r="AV1103" s="169" t="str">
        <f>IF(AV107="","",IF(AV107=Settings!$C$16,1,IF(AND(AV107=Settings!$C$17,NOT(AU107=Settings!$C$16)),1,IF(AND(AV107=Settings!$C$18,AU107=Settings!$C$19),1,0))))</f>
        <v/>
      </c>
      <c r="AX1103" s="169" t="str">
        <f>IF(AX107="","",IF(AX107=Settings!$C$16,1,IF(AND(AX107=Settings!$C$17,NOT(AW107=Settings!$C$16)),1,IF(AND(AX107=Settings!$C$18,AW107=Settings!$C$19),1,0))))</f>
        <v/>
      </c>
      <c r="AZ1103" s="169" t="str">
        <f>IF(AZ107="","",IF(AZ107=Settings!$C$16,1,IF(AND(AZ107=Settings!$C$17,NOT(AY107=Settings!$C$16)),1,IF(AND(AZ107=Settings!$C$18,AY107=Settings!$C$19),1,0))))</f>
        <v/>
      </c>
      <c r="BC1103" s="169" t="str">
        <f>IF(BC107="","",IF(BC107=Settings!$C$16,1,IF(AND(BC107=Settings!$C$17,NOT(BB107=Settings!$C$16)),1,IF(AND(BC107=Settings!$C$18,BB107=Settings!$C$19),1,0))))</f>
        <v/>
      </c>
      <c r="BD1103" s="170"/>
      <c r="BE1103" s="169" t="str">
        <f>IF(BE107="","",IF(BE107=Settings!$C$16,1,IF(AND(BE107=Settings!$C$17,NOT(BD107=Settings!$C$16)),1,IF(AND(BE107=Settings!$C$18,BD107=Settings!$C$19),1,0))))</f>
        <v/>
      </c>
      <c r="BF1103" s="170"/>
      <c r="BG1103" s="169" t="str">
        <f>IF(BG107="","",IF(BG107=Settings!$C$16,1,IF(AND(BG107=Settings!$C$17,NOT(BF107=Settings!$C$16)),1,IF(AND(BG107=Settings!$C$18,BF107=Settings!$C$19),1,0))))</f>
        <v/>
      </c>
      <c r="BH1103" s="170"/>
      <c r="BI1103" s="169" t="str">
        <f>IF(BI107="","",IF(BI107=Settings!$C$16,1,IF(AND(BI107=Settings!$C$17,NOT(BH107=Settings!$C$16)),1,IF(AND(BI107=Settings!$C$18,BH107=Settings!$C$19),1,0))))</f>
        <v/>
      </c>
      <c r="BK1103" s="169" t="str">
        <f>IF(BK107="","",IF(BK107=Settings!$C$16,1,IF(AND(BK107=Settings!$C$17,NOT(BJ107=Settings!$C$16)),1,IF(AND(BK107=Settings!$C$18,BJ107=Settings!$C$19),1,0))))</f>
        <v/>
      </c>
      <c r="BM1103" s="169" t="str">
        <f>IF(BM107="","",IF(BM107=Settings!$C$16,1,IF(AND(BM107=Settings!$C$17,NOT(BL107=Settings!$C$16)),1,IF(AND(BM107=Settings!$C$18,BL107=Settings!$C$19),1,0))))</f>
        <v/>
      </c>
      <c r="BP1103" s="169" t="str">
        <f>IF(BP107="","",IF(BP107=Settings!$C$16,1,IF(AND(BP107=Settings!$C$17,NOT(BO107=Settings!$C$16)),1,IF(AND(BP107=Settings!$C$18,BO107=Settings!$C$19),1,0))))</f>
        <v/>
      </c>
      <c r="BQ1103" s="170"/>
      <c r="BR1103" s="169" t="str">
        <f>IF(BR107="","",IF(BR107=Settings!$C$16,1,IF(AND(BR107=Settings!$C$17,NOT(BQ107=Settings!$C$16)),1,IF(AND(BR107=Settings!$C$18,BQ107=Settings!$C$19),1,0))))</f>
        <v/>
      </c>
      <c r="BS1103" s="170"/>
      <c r="BT1103" s="169" t="str">
        <f>IF(BT107="","",IF(BT107=Settings!$C$16,1,IF(AND(BT107=Settings!$C$17,NOT(BS107=Settings!$C$16)),1,IF(AND(BT107=Settings!$C$18,BS107=Settings!$C$19),1,0))))</f>
        <v/>
      </c>
      <c r="BU1103" s="170"/>
      <c r="BV1103" s="169" t="str">
        <f>IF(BV107="","",IF(BV107=Settings!$C$16,1,IF(AND(BV107=Settings!$C$17,NOT(BU107=Settings!$C$16)),1,IF(AND(BV107=Settings!$C$18,BU107=Settings!$C$19),1,0))))</f>
        <v/>
      </c>
      <c r="BX1103" s="169" t="str">
        <f>IF(BX107="","",IF(BX107=Settings!$C$16,1,IF(AND(BX107=Settings!$C$17,NOT(BW107=Settings!$C$16)),1,IF(AND(BX107=Settings!$C$18,BW107=Settings!$C$19),1,0))))</f>
        <v/>
      </c>
      <c r="BZ1103" s="169" t="str">
        <f>IF(BZ107="","",IF(BZ107=Settings!$C$16,1,IF(AND(BZ107=Settings!$C$17,NOT(BY107=Settings!$C$16)),1,IF(AND(BZ107=Settings!$C$18,BY107=Settings!$C$19),1,0))))</f>
        <v/>
      </c>
      <c r="CB1103" s="175" t="str">
        <f t="shared" si="9"/>
        <v/>
      </c>
      <c r="CC1103" s="175" t="str">
        <f t="shared" si="10"/>
        <v/>
      </c>
      <c r="CD1103" s="175" t="str">
        <f t="shared" si="11"/>
        <v/>
      </c>
      <c r="CE1103" s="175" t="str">
        <f t="shared" si="12"/>
        <v/>
      </c>
      <c r="CF1103" s="175" t="str">
        <f t="shared" si="13"/>
        <v/>
      </c>
      <c r="CG1103" s="175" t="str">
        <f t="shared" si="14"/>
        <v/>
      </c>
      <c r="CH1103" s="175" t="str">
        <f t="shared" si="15"/>
        <v/>
      </c>
    </row>
    <row r="1104" spans="1:86" x14ac:dyDescent="0.25">
      <c r="A1104" s="39" t="str">
        <f t="shared" si="8"/>
        <v xml:space="preserve"> </v>
      </c>
      <c r="C1104" s="169" t="str">
        <f>IF(C108="","",IF(C108=Settings!$C$16,1,IF(AND(C108=Settings!$C$17,NOT(B108=Settings!$C$16)),1,IF(AND(C108=Settings!$C$18,B108=Settings!$C$19),1,0))))</f>
        <v/>
      </c>
      <c r="E1104" s="169" t="str">
        <f>IF(E108="","",IF(E108=Settings!$C$16,1,IF(AND(E108=Settings!$C$17,NOT(D108=Settings!$C$16)),1,IF(AND(E108=Settings!$C$18,D108=Settings!$C$19),1,0))))</f>
        <v/>
      </c>
      <c r="G1104" s="169" t="str">
        <f>IF(G108="","",IF(G108=Settings!$C$16,1,IF(AND(G108=Settings!$C$17,NOT(F108=Settings!$C$16)),1,IF(AND(G108=Settings!$C$18,F108=Settings!$C$19),1,0))))</f>
        <v/>
      </c>
      <c r="I1104" s="169" t="str">
        <f>IF(I108="","",IF(I108=Settings!$C$16,1,IF(AND(I108=Settings!$C$17,NOT(H108=Settings!$C$16)),1,IF(AND(I108=Settings!$C$18,H108=Settings!$C$19),1,0))))</f>
        <v/>
      </c>
      <c r="K1104" s="169" t="str">
        <f>IF(K108="","",IF(K108=Settings!$C$16,1,IF(AND(K108=Settings!$C$17,NOT(J108=Settings!$C$16)),1,IF(AND(K108=Settings!$C$18,J108=Settings!$C$19),1,0))))</f>
        <v/>
      </c>
      <c r="M1104" s="169" t="str">
        <f>IF(M108="","",IF(M108=Settings!$C$16,1,IF(AND(M108=Settings!$C$17,NOT(L108=Settings!$C$16)),1,IF(AND(M108=Settings!$C$18,L108=Settings!$C$19),1,0))))</f>
        <v/>
      </c>
      <c r="P1104" s="169" t="str">
        <f>IF(P108="","",IF(P108=Settings!$C$16,1,IF(AND(P108=Settings!$C$17,NOT(O108=Settings!$C$16)),1,IF(AND(P108=Settings!$C$18,O108=Settings!$C$19),1,0))))</f>
        <v/>
      </c>
      <c r="Q1104" s="170"/>
      <c r="R1104" s="169" t="str">
        <f>IF(R108="","",IF(R108=Settings!$C$16,1,IF(AND(R108=Settings!$C$17,NOT(Q108=Settings!$C$16)),1,IF(AND(R108=Settings!$C$18,Q108=Settings!$C$19),1,0))))</f>
        <v/>
      </c>
      <c r="S1104" s="170"/>
      <c r="T1104" s="169" t="str">
        <f>IF(T108="","",IF(T108=Settings!$C$16,1,IF(AND(T108=Settings!$C$17,NOT(S108=Settings!$C$16)),1,IF(AND(T108=Settings!$C$18,S108=Settings!$C$19),1,0))))</f>
        <v/>
      </c>
      <c r="U1104" s="170"/>
      <c r="V1104" s="169" t="str">
        <f>IF(V108="","",IF(V108=Settings!$C$16,1,IF(AND(V108=Settings!$C$17,NOT(U108=Settings!$C$16)),1,IF(AND(V108=Settings!$C$18,U108=Settings!$C$19),1,0))))</f>
        <v/>
      </c>
      <c r="X1104" s="169" t="str">
        <f>IF(X108="","",IF(X108=Settings!$C$16,1,IF(AND(X108=Settings!$C$17,NOT(W108=Settings!$C$16)),1,IF(AND(X108=Settings!$C$18,W108=Settings!$C$19),1,0))))</f>
        <v/>
      </c>
      <c r="Z1104" s="169" t="str">
        <f>IF(Z108="","",IF(Z108=Settings!$C$16,1,IF(AND(Z108=Settings!$C$17,NOT(Y108=Settings!$C$16)),1,IF(AND(Z108=Settings!$C$18,Y108=Settings!$C$19),1,0))))</f>
        <v/>
      </c>
      <c r="AC1104" s="169" t="str">
        <f>IF(AC108="","",IF(AC108=Settings!$C$16,1,IF(AND(AC108=Settings!$C$17,NOT(AB108=Settings!$C$16)),1,IF(AND(AC108=Settings!$C$18,AB108=Settings!$C$19),1,0))))</f>
        <v/>
      </c>
      <c r="AD1104" s="170"/>
      <c r="AE1104" s="169" t="str">
        <f>IF(AE108="","",IF(AE108=Settings!$C$16,1,IF(AND(AE108=Settings!$C$17,NOT(AD108=Settings!$C$16)),1,IF(AND(AE108=Settings!$C$18,AD108=Settings!$C$19),1,0))))</f>
        <v/>
      </c>
      <c r="AF1104" s="170"/>
      <c r="AG1104" s="169" t="str">
        <f>IF(AG108="","",IF(AG108=Settings!$C$16,1,IF(AND(AG108=Settings!$C$17,NOT(AF108=Settings!$C$16)),1,IF(AND(AG108=Settings!$C$18,AF108=Settings!$C$19),1,0))))</f>
        <v/>
      </c>
      <c r="AH1104" s="170"/>
      <c r="AI1104" s="169" t="str">
        <f>IF(AI108="","",IF(AI108=Settings!$C$16,1,IF(AND(AI108=Settings!$C$17,NOT(AH108=Settings!$C$16)),1,IF(AND(AI108=Settings!$C$18,AH108=Settings!$C$19),1,0))))</f>
        <v/>
      </c>
      <c r="AK1104" s="169" t="str">
        <f>IF(AK108="","",IF(AK108=Settings!$C$16,1,IF(AND(AK108=Settings!$C$17,NOT(AJ108=Settings!$C$16)),1,IF(AND(AK108=Settings!$C$18,AJ108=Settings!$C$19),1,0))))</f>
        <v/>
      </c>
      <c r="AM1104" s="169" t="str">
        <f>IF(AM108="","",IF(AM108=Settings!$C$16,1,IF(AND(AM108=Settings!$C$17,NOT(AL108=Settings!$C$16)),1,IF(AND(AM108=Settings!$C$18,AL108=Settings!$C$19),1,0))))</f>
        <v/>
      </c>
      <c r="AP1104" s="169" t="str">
        <f>IF(AP108="","",IF(AP108=Settings!$C$16,1,IF(AND(AP108=Settings!$C$17,NOT(AO108=Settings!$C$16)),1,IF(AND(AP108=Settings!$C$18,AO108=Settings!$C$19),1,0))))</f>
        <v/>
      </c>
      <c r="AQ1104" s="170"/>
      <c r="AR1104" s="169" t="str">
        <f>IF(AR108="","",IF(AR108=Settings!$C$16,1,IF(AND(AR108=Settings!$C$17,NOT(AQ108=Settings!$C$16)),1,IF(AND(AR108=Settings!$C$18,AQ108=Settings!$C$19),1,0))))</f>
        <v/>
      </c>
      <c r="AS1104" s="170"/>
      <c r="AT1104" s="169" t="str">
        <f>IF(AT108="","",IF(AT108=Settings!$C$16,1,IF(AND(AT108=Settings!$C$17,NOT(AS108=Settings!$C$16)),1,IF(AND(AT108=Settings!$C$18,AS108=Settings!$C$19),1,0))))</f>
        <v/>
      </c>
      <c r="AU1104" s="170"/>
      <c r="AV1104" s="169" t="str">
        <f>IF(AV108="","",IF(AV108=Settings!$C$16,1,IF(AND(AV108=Settings!$C$17,NOT(AU108=Settings!$C$16)),1,IF(AND(AV108=Settings!$C$18,AU108=Settings!$C$19),1,0))))</f>
        <v/>
      </c>
      <c r="AX1104" s="169" t="str">
        <f>IF(AX108="","",IF(AX108=Settings!$C$16,1,IF(AND(AX108=Settings!$C$17,NOT(AW108=Settings!$C$16)),1,IF(AND(AX108=Settings!$C$18,AW108=Settings!$C$19),1,0))))</f>
        <v/>
      </c>
      <c r="AZ1104" s="169" t="str">
        <f>IF(AZ108="","",IF(AZ108=Settings!$C$16,1,IF(AND(AZ108=Settings!$C$17,NOT(AY108=Settings!$C$16)),1,IF(AND(AZ108=Settings!$C$18,AY108=Settings!$C$19),1,0))))</f>
        <v/>
      </c>
      <c r="BC1104" s="169" t="str">
        <f>IF(BC108="","",IF(BC108=Settings!$C$16,1,IF(AND(BC108=Settings!$C$17,NOT(BB108=Settings!$C$16)),1,IF(AND(BC108=Settings!$C$18,BB108=Settings!$C$19),1,0))))</f>
        <v/>
      </c>
      <c r="BD1104" s="170"/>
      <c r="BE1104" s="169" t="str">
        <f>IF(BE108="","",IF(BE108=Settings!$C$16,1,IF(AND(BE108=Settings!$C$17,NOT(BD108=Settings!$C$16)),1,IF(AND(BE108=Settings!$C$18,BD108=Settings!$C$19),1,0))))</f>
        <v/>
      </c>
      <c r="BF1104" s="170"/>
      <c r="BG1104" s="169" t="str">
        <f>IF(BG108="","",IF(BG108=Settings!$C$16,1,IF(AND(BG108=Settings!$C$17,NOT(BF108=Settings!$C$16)),1,IF(AND(BG108=Settings!$C$18,BF108=Settings!$C$19),1,0))))</f>
        <v/>
      </c>
      <c r="BH1104" s="170"/>
      <c r="BI1104" s="169" t="str">
        <f>IF(BI108="","",IF(BI108=Settings!$C$16,1,IF(AND(BI108=Settings!$C$17,NOT(BH108=Settings!$C$16)),1,IF(AND(BI108=Settings!$C$18,BH108=Settings!$C$19),1,0))))</f>
        <v/>
      </c>
      <c r="BK1104" s="169" t="str">
        <f>IF(BK108="","",IF(BK108=Settings!$C$16,1,IF(AND(BK108=Settings!$C$17,NOT(BJ108=Settings!$C$16)),1,IF(AND(BK108=Settings!$C$18,BJ108=Settings!$C$19),1,0))))</f>
        <v/>
      </c>
      <c r="BM1104" s="169" t="str">
        <f>IF(BM108="","",IF(BM108=Settings!$C$16,1,IF(AND(BM108=Settings!$C$17,NOT(BL108=Settings!$C$16)),1,IF(AND(BM108=Settings!$C$18,BL108=Settings!$C$19),1,0))))</f>
        <v/>
      </c>
      <c r="BP1104" s="169" t="str">
        <f>IF(BP108="","",IF(BP108=Settings!$C$16,1,IF(AND(BP108=Settings!$C$17,NOT(BO108=Settings!$C$16)),1,IF(AND(BP108=Settings!$C$18,BO108=Settings!$C$19),1,0))))</f>
        <v/>
      </c>
      <c r="BQ1104" s="170"/>
      <c r="BR1104" s="169" t="str">
        <f>IF(BR108="","",IF(BR108=Settings!$C$16,1,IF(AND(BR108=Settings!$C$17,NOT(BQ108=Settings!$C$16)),1,IF(AND(BR108=Settings!$C$18,BQ108=Settings!$C$19),1,0))))</f>
        <v/>
      </c>
      <c r="BS1104" s="170"/>
      <c r="BT1104" s="169" t="str">
        <f>IF(BT108="","",IF(BT108=Settings!$C$16,1,IF(AND(BT108=Settings!$C$17,NOT(BS108=Settings!$C$16)),1,IF(AND(BT108=Settings!$C$18,BS108=Settings!$C$19),1,0))))</f>
        <v/>
      </c>
      <c r="BU1104" s="170"/>
      <c r="BV1104" s="169" t="str">
        <f>IF(BV108="","",IF(BV108=Settings!$C$16,1,IF(AND(BV108=Settings!$C$17,NOT(BU108=Settings!$C$16)),1,IF(AND(BV108=Settings!$C$18,BU108=Settings!$C$19),1,0))))</f>
        <v/>
      </c>
      <c r="BX1104" s="169" t="str">
        <f>IF(BX108="","",IF(BX108=Settings!$C$16,1,IF(AND(BX108=Settings!$C$17,NOT(BW108=Settings!$C$16)),1,IF(AND(BX108=Settings!$C$18,BW108=Settings!$C$19),1,0))))</f>
        <v/>
      </c>
      <c r="BZ1104" s="169" t="str">
        <f>IF(BZ108="","",IF(BZ108=Settings!$C$16,1,IF(AND(BZ108=Settings!$C$17,NOT(BY108=Settings!$C$16)),1,IF(AND(BZ108=Settings!$C$18,BY108=Settings!$C$19),1,0))))</f>
        <v/>
      </c>
      <c r="CB1104" s="175" t="str">
        <f t="shared" si="9"/>
        <v/>
      </c>
      <c r="CC1104" s="175" t="str">
        <f t="shared" si="10"/>
        <v/>
      </c>
      <c r="CD1104" s="175" t="str">
        <f t="shared" si="11"/>
        <v/>
      </c>
      <c r="CE1104" s="175" t="str">
        <f t="shared" si="12"/>
        <v/>
      </c>
      <c r="CF1104" s="175" t="str">
        <f t="shared" si="13"/>
        <v/>
      </c>
      <c r="CG1104" s="175" t="str">
        <f t="shared" si="14"/>
        <v/>
      </c>
      <c r="CH1104" s="175" t="str">
        <f t="shared" si="15"/>
        <v/>
      </c>
    </row>
    <row r="1105" spans="1:86" x14ac:dyDescent="0.25">
      <c r="A1105" s="39" t="str">
        <f t="shared" si="8"/>
        <v xml:space="preserve"> </v>
      </c>
      <c r="C1105" s="169" t="str">
        <f>IF(C109="","",IF(C109=Settings!$C$16,1,IF(AND(C109=Settings!$C$17,NOT(B109=Settings!$C$16)),1,IF(AND(C109=Settings!$C$18,B109=Settings!$C$19),1,0))))</f>
        <v/>
      </c>
      <c r="E1105" s="169" t="str">
        <f>IF(E109="","",IF(E109=Settings!$C$16,1,IF(AND(E109=Settings!$C$17,NOT(D109=Settings!$C$16)),1,IF(AND(E109=Settings!$C$18,D109=Settings!$C$19),1,0))))</f>
        <v/>
      </c>
      <c r="G1105" s="169" t="str">
        <f>IF(G109="","",IF(G109=Settings!$C$16,1,IF(AND(G109=Settings!$C$17,NOT(F109=Settings!$C$16)),1,IF(AND(G109=Settings!$C$18,F109=Settings!$C$19),1,0))))</f>
        <v/>
      </c>
      <c r="I1105" s="169" t="str">
        <f>IF(I109="","",IF(I109=Settings!$C$16,1,IF(AND(I109=Settings!$C$17,NOT(H109=Settings!$C$16)),1,IF(AND(I109=Settings!$C$18,H109=Settings!$C$19),1,0))))</f>
        <v/>
      </c>
      <c r="K1105" s="169" t="str">
        <f>IF(K109="","",IF(K109=Settings!$C$16,1,IF(AND(K109=Settings!$C$17,NOT(J109=Settings!$C$16)),1,IF(AND(K109=Settings!$C$18,J109=Settings!$C$19),1,0))))</f>
        <v/>
      </c>
      <c r="M1105" s="169" t="str">
        <f>IF(M109="","",IF(M109=Settings!$C$16,1,IF(AND(M109=Settings!$C$17,NOT(L109=Settings!$C$16)),1,IF(AND(M109=Settings!$C$18,L109=Settings!$C$19),1,0))))</f>
        <v/>
      </c>
      <c r="P1105" s="169" t="str">
        <f>IF(P109="","",IF(P109=Settings!$C$16,1,IF(AND(P109=Settings!$C$17,NOT(O109=Settings!$C$16)),1,IF(AND(P109=Settings!$C$18,O109=Settings!$C$19),1,0))))</f>
        <v/>
      </c>
      <c r="Q1105" s="170"/>
      <c r="R1105" s="169" t="str">
        <f>IF(R109="","",IF(R109=Settings!$C$16,1,IF(AND(R109=Settings!$C$17,NOT(Q109=Settings!$C$16)),1,IF(AND(R109=Settings!$C$18,Q109=Settings!$C$19),1,0))))</f>
        <v/>
      </c>
      <c r="S1105" s="170"/>
      <c r="T1105" s="169" t="str">
        <f>IF(T109="","",IF(T109=Settings!$C$16,1,IF(AND(T109=Settings!$C$17,NOT(S109=Settings!$C$16)),1,IF(AND(T109=Settings!$C$18,S109=Settings!$C$19),1,0))))</f>
        <v/>
      </c>
      <c r="U1105" s="170"/>
      <c r="V1105" s="169" t="str">
        <f>IF(V109="","",IF(V109=Settings!$C$16,1,IF(AND(V109=Settings!$C$17,NOT(U109=Settings!$C$16)),1,IF(AND(V109=Settings!$C$18,U109=Settings!$C$19),1,0))))</f>
        <v/>
      </c>
      <c r="X1105" s="169" t="str">
        <f>IF(X109="","",IF(X109=Settings!$C$16,1,IF(AND(X109=Settings!$C$17,NOT(W109=Settings!$C$16)),1,IF(AND(X109=Settings!$C$18,W109=Settings!$C$19),1,0))))</f>
        <v/>
      </c>
      <c r="Z1105" s="169" t="str">
        <f>IF(Z109="","",IF(Z109=Settings!$C$16,1,IF(AND(Z109=Settings!$C$17,NOT(Y109=Settings!$C$16)),1,IF(AND(Z109=Settings!$C$18,Y109=Settings!$C$19),1,0))))</f>
        <v/>
      </c>
      <c r="AC1105" s="169" t="str">
        <f>IF(AC109="","",IF(AC109=Settings!$C$16,1,IF(AND(AC109=Settings!$C$17,NOT(AB109=Settings!$C$16)),1,IF(AND(AC109=Settings!$C$18,AB109=Settings!$C$19),1,0))))</f>
        <v/>
      </c>
      <c r="AD1105" s="170"/>
      <c r="AE1105" s="169" t="str">
        <f>IF(AE109="","",IF(AE109=Settings!$C$16,1,IF(AND(AE109=Settings!$C$17,NOT(AD109=Settings!$C$16)),1,IF(AND(AE109=Settings!$C$18,AD109=Settings!$C$19),1,0))))</f>
        <v/>
      </c>
      <c r="AF1105" s="170"/>
      <c r="AG1105" s="169" t="str">
        <f>IF(AG109="","",IF(AG109=Settings!$C$16,1,IF(AND(AG109=Settings!$C$17,NOT(AF109=Settings!$C$16)),1,IF(AND(AG109=Settings!$C$18,AF109=Settings!$C$19),1,0))))</f>
        <v/>
      </c>
      <c r="AH1105" s="170"/>
      <c r="AI1105" s="169" t="str">
        <f>IF(AI109="","",IF(AI109=Settings!$C$16,1,IF(AND(AI109=Settings!$C$17,NOT(AH109=Settings!$C$16)),1,IF(AND(AI109=Settings!$C$18,AH109=Settings!$C$19),1,0))))</f>
        <v/>
      </c>
      <c r="AK1105" s="169" t="str">
        <f>IF(AK109="","",IF(AK109=Settings!$C$16,1,IF(AND(AK109=Settings!$C$17,NOT(AJ109=Settings!$C$16)),1,IF(AND(AK109=Settings!$C$18,AJ109=Settings!$C$19),1,0))))</f>
        <v/>
      </c>
      <c r="AM1105" s="169" t="str">
        <f>IF(AM109="","",IF(AM109=Settings!$C$16,1,IF(AND(AM109=Settings!$C$17,NOT(AL109=Settings!$C$16)),1,IF(AND(AM109=Settings!$C$18,AL109=Settings!$C$19),1,0))))</f>
        <v/>
      </c>
      <c r="AP1105" s="169" t="str">
        <f>IF(AP109="","",IF(AP109=Settings!$C$16,1,IF(AND(AP109=Settings!$C$17,NOT(AO109=Settings!$C$16)),1,IF(AND(AP109=Settings!$C$18,AO109=Settings!$C$19),1,0))))</f>
        <v/>
      </c>
      <c r="AQ1105" s="170"/>
      <c r="AR1105" s="169" t="str">
        <f>IF(AR109="","",IF(AR109=Settings!$C$16,1,IF(AND(AR109=Settings!$C$17,NOT(AQ109=Settings!$C$16)),1,IF(AND(AR109=Settings!$C$18,AQ109=Settings!$C$19),1,0))))</f>
        <v/>
      </c>
      <c r="AS1105" s="170"/>
      <c r="AT1105" s="169" t="str">
        <f>IF(AT109="","",IF(AT109=Settings!$C$16,1,IF(AND(AT109=Settings!$C$17,NOT(AS109=Settings!$C$16)),1,IF(AND(AT109=Settings!$C$18,AS109=Settings!$C$19),1,0))))</f>
        <v/>
      </c>
      <c r="AU1105" s="170"/>
      <c r="AV1105" s="169" t="str">
        <f>IF(AV109="","",IF(AV109=Settings!$C$16,1,IF(AND(AV109=Settings!$C$17,NOT(AU109=Settings!$C$16)),1,IF(AND(AV109=Settings!$C$18,AU109=Settings!$C$19),1,0))))</f>
        <v/>
      </c>
      <c r="AX1105" s="169" t="str">
        <f>IF(AX109="","",IF(AX109=Settings!$C$16,1,IF(AND(AX109=Settings!$C$17,NOT(AW109=Settings!$C$16)),1,IF(AND(AX109=Settings!$C$18,AW109=Settings!$C$19),1,0))))</f>
        <v/>
      </c>
      <c r="AZ1105" s="169" t="str">
        <f>IF(AZ109="","",IF(AZ109=Settings!$C$16,1,IF(AND(AZ109=Settings!$C$17,NOT(AY109=Settings!$C$16)),1,IF(AND(AZ109=Settings!$C$18,AY109=Settings!$C$19),1,0))))</f>
        <v/>
      </c>
      <c r="BC1105" s="169" t="str">
        <f>IF(BC109="","",IF(BC109=Settings!$C$16,1,IF(AND(BC109=Settings!$C$17,NOT(BB109=Settings!$C$16)),1,IF(AND(BC109=Settings!$C$18,BB109=Settings!$C$19),1,0))))</f>
        <v/>
      </c>
      <c r="BD1105" s="170"/>
      <c r="BE1105" s="169" t="str">
        <f>IF(BE109="","",IF(BE109=Settings!$C$16,1,IF(AND(BE109=Settings!$C$17,NOT(BD109=Settings!$C$16)),1,IF(AND(BE109=Settings!$C$18,BD109=Settings!$C$19),1,0))))</f>
        <v/>
      </c>
      <c r="BF1105" s="170"/>
      <c r="BG1105" s="169" t="str">
        <f>IF(BG109="","",IF(BG109=Settings!$C$16,1,IF(AND(BG109=Settings!$C$17,NOT(BF109=Settings!$C$16)),1,IF(AND(BG109=Settings!$C$18,BF109=Settings!$C$19),1,0))))</f>
        <v/>
      </c>
      <c r="BH1105" s="170"/>
      <c r="BI1105" s="169" t="str">
        <f>IF(BI109="","",IF(BI109=Settings!$C$16,1,IF(AND(BI109=Settings!$C$17,NOT(BH109=Settings!$C$16)),1,IF(AND(BI109=Settings!$C$18,BH109=Settings!$C$19),1,0))))</f>
        <v/>
      </c>
      <c r="BK1105" s="169" t="str">
        <f>IF(BK109="","",IF(BK109=Settings!$C$16,1,IF(AND(BK109=Settings!$C$17,NOT(BJ109=Settings!$C$16)),1,IF(AND(BK109=Settings!$C$18,BJ109=Settings!$C$19),1,0))))</f>
        <v/>
      </c>
      <c r="BM1105" s="169" t="str">
        <f>IF(BM109="","",IF(BM109=Settings!$C$16,1,IF(AND(BM109=Settings!$C$17,NOT(BL109=Settings!$C$16)),1,IF(AND(BM109=Settings!$C$18,BL109=Settings!$C$19),1,0))))</f>
        <v/>
      </c>
      <c r="BP1105" s="169" t="str">
        <f>IF(BP109="","",IF(BP109=Settings!$C$16,1,IF(AND(BP109=Settings!$C$17,NOT(BO109=Settings!$C$16)),1,IF(AND(BP109=Settings!$C$18,BO109=Settings!$C$19),1,0))))</f>
        <v/>
      </c>
      <c r="BQ1105" s="170"/>
      <c r="BR1105" s="169" t="str">
        <f>IF(BR109="","",IF(BR109=Settings!$C$16,1,IF(AND(BR109=Settings!$C$17,NOT(BQ109=Settings!$C$16)),1,IF(AND(BR109=Settings!$C$18,BQ109=Settings!$C$19),1,0))))</f>
        <v/>
      </c>
      <c r="BS1105" s="170"/>
      <c r="BT1105" s="169" t="str">
        <f>IF(BT109="","",IF(BT109=Settings!$C$16,1,IF(AND(BT109=Settings!$C$17,NOT(BS109=Settings!$C$16)),1,IF(AND(BT109=Settings!$C$18,BS109=Settings!$C$19),1,0))))</f>
        <v/>
      </c>
      <c r="BU1105" s="170"/>
      <c r="BV1105" s="169" t="str">
        <f>IF(BV109="","",IF(BV109=Settings!$C$16,1,IF(AND(BV109=Settings!$C$17,NOT(BU109=Settings!$C$16)),1,IF(AND(BV109=Settings!$C$18,BU109=Settings!$C$19),1,0))))</f>
        <v/>
      </c>
      <c r="BX1105" s="169" t="str">
        <f>IF(BX109="","",IF(BX109=Settings!$C$16,1,IF(AND(BX109=Settings!$C$17,NOT(BW109=Settings!$C$16)),1,IF(AND(BX109=Settings!$C$18,BW109=Settings!$C$19),1,0))))</f>
        <v/>
      </c>
      <c r="BZ1105" s="169" t="str">
        <f>IF(BZ109="","",IF(BZ109=Settings!$C$16,1,IF(AND(BZ109=Settings!$C$17,NOT(BY109=Settings!$C$16)),1,IF(AND(BZ109=Settings!$C$18,BY109=Settings!$C$19),1,0))))</f>
        <v/>
      </c>
      <c r="CB1105" s="175" t="str">
        <f t="shared" si="9"/>
        <v/>
      </c>
      <c r="CC1105" s="175" t="str">
        <f t="shared" si="10"/>
        <v/>
      </c>
      <c r="CD1105" s="175" t="str">
        <f t="shared" si="11"/>
        <v/>
      </c>
      <c r="CE1105" s="175" t="str">
        <f t="shared" si="12"/>
        <v/>
      </c>
      <c r="CF1105" s="175" t="str">
        <f t="shared" si="13"/>
        <v/>
      </c>
      <c r="CG1105" s="175" t="str">
        <f t="shared" si="14"/>
        <v/>
      </c>
      <c r="CH1105" s="175" t="str">
        <f t="shared" si="15"/>
        <v/>
      </c>
    </row>
    <row r="1106" spans="1:86" x14ac:dyDescent="0.25">
      <c r="A1106" s="39" t="str">
        <f t="shared" si="8"/>
        <v xml:space="preserve"> </v>
      </c>
      <c r="C1106" s="169" t="str">
        <f>IF(C110="","",IF(C110=Settings!$C$16,1,IF(AND(C110=Settings!$C$17,NOT(B110=Settings!$C$16)),1,IF(AND(C110=Settings!$C$18,B110=Settings!$C$19),1,0))))</f>
        <v/>
      </c>
      <c r="E1106" s="169" t="str">
        <f>IF(E110="","",IF(E110=Settings!$C$16,1,IF(AND(E110=Settings!$C$17,NOT(D110=Settings!$C$16)),1,IF(AND(E110=Settings!$C$18,D110=Settings!$C$19),1,0))))</f>
        <v/>
      </c>
      <c r="G1106" s="169" t="str">
        <f>IF(G110="","",IF(G110=Settings!$C$16,1,IF(AND(G110=Settings!$C$17,NOT(F110=Settings!$C$16)),1,IF(AND(G110=Settings!$C$18,F110=Settings!$C$19),1,0))))</f>
        <v/>
      </c>
      <c r="I1106" s="169" t="str">
        <f>IF(I110="","",IF(I110=Settings!$C$16,1,IF(AND(I110=Settings!$C$17,NOT(H110=Settings!$C$16)),1,IF(AND(I110=Settings!$C$18,H110=Settings!$C$19),1,0))))</f>
        <v/>
      </c>
      <c r="K1106" s="169" t="str">
        <f>IF(K110="","",IF(K110=Settings!$C$16,1,IF(AND(K110=Settings!$C$17,NOT(J110=Settings!$C$16)),1,IF(AND(K110=Settings!$C$18,J110=Settings!$C$19),1,0))))</f>
        <v/>
      </c>
      <c r="M1106" s="169" t="str">
        <f>IF(M110="","",IF(M110=Settings!$C$16,1,IF(AND(M110=Settings!$C$17,NOT(L110=Settings!$C$16)),1,IF(AND(M110=Settings!$C$18,L110=Settings!$C$19),1,0))))</f>
        <v/>
      </c>
      <c r="P1106" s="169" t="str">
        <f>IF(P110="","",IF(P110=Settings!$C$16,1,IF(AND(P110=Settings!$C$17,NOT(O110=Settings!$C$16)),1,IF(AND(P110=Settings!$C$18,O110=Settings!$C$19),1,0))))</f>
        <v/>
      </c>
      <c r="Q1106" s="170"/>
      <c r="R1106" s="169" t="str">
        <f>IF(R110="","",IF(R110=Settings!$C$16,1,IF(AND(R110=Settings!$C$17,NOT(Q110=Settings!$C$16)),1,IF(AND(R110=Settings!$C$18,Q110=Settings!$C$19),1,0))))</f>
        <v/>
      </c>
      <c r="S1106" s="170"/>
      <c r="T1106" s="169" t="str">
        <f>IF(T110="","",IF(T110=Settings!$C$16,1,IF(AND(T110=Settings!$C$17,NOT(S110=Settings!$C$16)),1,IF(AND(T110=Settings!$C$18,S110=Settings!$C$19),1,0))))</f>
        <v/>
      </c>
      <c r="U1106" s="170"/>
      <c r="V1106" s="169" t="str">
        <f>IF(V110="","",IF(V110=Settings!$C$16,1,IF(AND(V110=Settings!$C$17,NOT(U110=Settings!$C$16)),1,IF(AND(V110=Settings!$C$18,U110=Settings!$C$19),1,0))))</f>
        <v/>
      </c>
      <c r="X1106" s="169" t="str">
        <f>IF(X110="","",IF(X110=Settings!$C$16,1,IF(AND(X110=Settings!$C$17,NOT(W110=Settings!$C$16)),1,IF(AND(X110=Settings!$C$18,W110=Settings!$C$19),1,0))))</f>
        <v/>
      </c>
      <c r="Z1106" s="169" t="str">
        <f>IF(Z110="","",IF(Z110=Settings!$C$16,1,IF(AND(Z110=Settings!$C$17,NOT(Y110=Settings!$C$16)),1,IF(AND(Z110=Settings!$C$18,Y110=Settings!$C$19),1,0))))</f>
        <v/>
      </c>
      <c r="AC1106" s="169" t="str">
        <f>IF(AC110="","",IF(AC110=Settings!$C$16,1,IF(AND(AC110=Settings!$C$17,NOT(AB110=Settings!$C$16)),1,IF(AND(AC110=Settings!$C$18,AB110=Settings!$C$19),1,0))))</f>
        <v/>
      </c>
      <c r="AD1106" s="170"/>
      <c r="AE1106" s="169" t="str">
        <f>IF(AE110="","",IF(AE110=Settings!$C$16,1,IF(AND(AE110=Settings!$C$17,NOT(AD110=Settings!$C$16)),1,IF(AND(AE110=Settings!$C$18,AD110=Settings!$C$19),1,0))))</f>
        <v/>
      </c>
      <c r="AF1106" s="170"/>
      <c r="AG1106" s="169" t="str">
        <f>IF(AG110="","",IF(AG110=Settings!$C$16,1,IF(AND(AG110=Settings!$C$17,NOT(AF110=Settings!$C$16)),1,IF(AND(AG110=Settings!$C$18,AF110=Settings!$C$19),1,0))))</f>
        <v/>
      </c>
      <c r="AH1106" s="170"/>
      <c r="AI1106" s="169" t="str">
        <f>IF(AI110="","",IF(AI110=Settings!$C$16,1,IF(AND(AI110=Settings!$C$17,NOT(AH110=Settings!$C$16)),1,IF(AND(AI110=Settings!$C$18,AH110=Settings!$C$19),1,0))))</f>
        <v/>
      </c>
      <c r="AK1106" s="169" t="str">
        <f>IF(AK110="","",IF(AK110=Settings!$C$16,1,IF(AND(AK110=Settings!$C$17,NOT(AJ110=Settings!$C$16)),1,IF(AND(AK110=Settings!$C$18,AJ110=Settings!$C$19),1,0))))</f>
        <v/>
      </c>
      <c r="AM1106" s="169" t="str">
        <f>IF(AM110="","",IF(AM110=Settings!$C$16,1,IF(AND(AM110=Settings!$C$17,NOT(AL110=Settings!$C$16)),1,IF(AND(AM110=Settings!$C$18,AL110=Settings!$C$19),1,0))))</f>
        <v/>
      </c>
      <c r="AP1106" s="169" t="str">
        <f>IF(AP110="","",IF(AP110=Settings!$C$16,1,IF(AND(AP110=Settings!$C$17,NOT(AO110=Settings!$C$16)),1,IF(AND(AP110=Settings!$C$18,AO110=Settings!$C$19),1,0))))</f>
        <v/>
      </c>
      <c r="AQ1106" s="170"/>
      <c r="AR1106" s="169" t="str">
        <f>IF(AR110="","",IF(AR110=Settings!$C$16,1,IF(AND(AR110=Settings!$C$17,NOT(AQ110=Settings!$C$16)),1,IF(AND(AR110=Settings!$C$18,AQ110=Settings!$C$19),1,0))))</f>
        <v/>
      </c>
      <c r="AS1106" s="170"/>
      <c r="AT1106" s="169" t="str">
        <f>IF(AT110="","",IF(AT110=Settings!$C$16,1,IF(AND(AT110=Settings!$C$17,NOT(AS110=Settings!$C$16)),1,IF(AND(AT110=Settings!$C$18,AS110=Settings!$C$19),1,0))))</f>
        <v/>
      </c>
      <c r="AU1106" s="170"/>
      <c r="AV1106" s="169" t="str">
        <f>IF(AV110="","",IF(AV110=Settings!$C$16,1,IF(AND(AV110=Settings!$C$17,NOT(AU110=Settings!$C$16)),1,IF(AND(AV110=Settings!$C$18,AU110=Settings!$C$19),1,0))))</f>
        <v/>
      </c>
      <c r="AX1106" s="169" t="str">
        <f>IF(AX110="","",IF(AX110=Settings!$C$16,1,IF(AND(AX110=Settings!$C$17,NOT(AW110=Settings!$C$16)),1,IF(AND(AX110=Settings!$C$18,AW110=Settings!$C$19),1,0))))</f>
        <v/>
      </c>
      <c r="AZ1106" s="169" t="str">
        <f>IF(AZ110="","",IF(AZ110=Settings!$C$16,1,IF(AND(AZ110=Settings!$C$17,NOT(AY110=Settings!$C$16)),1,IF(AND(AZ110=Settings!$C$18,AY110=Settings!$C$19),1,0))))</f>
        <v/>
      </c>
      <c r="BC1106" s="169" t="str">
        <f>IF(BC110="","",IF(BC110=Settings!$C$16,1,IF(AND(BC110=Settings!$C$17,NOT(BB110=Settings!$C$16)),1,IF(AND(BC110=Settings!$C$18,BB110=Settings!$C$19),1,0))))</f>
        <v/>
      </c>
      <c r="BD1106" s="170"/>
      <c r="BE1106" s="169" t="str">
        <f>IF(BE110="","",IF(BE110=Settings!$C$16,1,IF(AND(BE110=Settings!$C$17,NOT(BD110=Settings!$C$16)),1,IF(AND(BE110=Settings!$C$18,BD110=Settings!$C$19),1,0))))</f>
        <v/>
      </c>
      <c r="BF1106" s="170"/>
      <c r="BG1106" s="169" t="str">
        <f>IF(BG110="","",IF(BG110=Settings!$C$16,1,IF(AND(BG110=Settings!$C$17,NOT(BF110=Settings!$C$16)),1,IF(AND(BG110=Settings!$C$18,BF110=Settings!$C$19),1,0))))</f>
        <v/>
      </c>
      <c r="BH1106" s="170"/>
      <c r="BI1106" s="169" t="str">
        <f>IF(BI110="","",IF(BI110=Settings!$C$16,1,IF(AND(BI110=Settings!$C$17,NOT(BH110=Settings!$C$16)),1,IF(AND(BI110=Settings!$C$18,BH110=Settings!$C$19),1,0))))</f>
        <v/>
      </c>
      <c r="BK1106" s="169" t="str">
        <f>IF(BK110="","",IF(BK110=Settings!$C$16,1,IF(AND(BK110=Settings!$C$17,NOT(BJ110=Settings!$C$16)),1,IF(AND(BK110=Settings!$C$18,BJ110=Settings!$C$19),1,0))))</f>
        <v/>
      </c>
      <c r="BM1106" s="169" t="str">
        <f>IF(BM110="","",IF(BM110=Settings!$C$16,1,IF(AND(BM110=Settings!$C$17,NOT(BL110=Settings!$C$16)),1,IF(AND(BM110=Settings!$C$18,BL110=Settings!$C$19),1,0))))</f>
        <v/>
      </c>
      <c r="BP1106" s="169" t="str">
        <f>IF(BP110="","",IF(BP110=Settings!$C$16,1,IF(AND(BP110=Settings!$C$17,NOT(BO110=Settings!$C$16)),1,IF(AND(BP110=Settings!$C$18,BO110=Settings!$C$19),1,0))))</f>
        <v/>
      </c>
      <c r="BQ1106" s="170"/>
      <c r="BR1106" s="169" t="str">
        <f>IF(BR110="","",IF(BR110=Settings!$C$16,1,IF(AND(BR110=Settings!$C$17,NOT(BQ110=Settings!$C$16)),1,IF(AND(BR110=Settings!$C$18,BQ110=Settings!$C$19),1,0))))</f>
        <v/>
      </c>
      <c r="BS1106" s="170"/>
      <c r="BT1106" s="169" t="str">
        <f>IF(BT110="","",IF(BT110=Settings!$C$16,1,IF(AND(BT110=Settings!$C$17,NOT(BS110=Settings!$C$16)),1,IF(AND(BT110=Settings!$C$18,BS110=Settings!$C$19),1,0))))</f>
        <v/>
      </c>
      <c r="BU1106" s="170"/>
      <c r="BV1106" s="169" t="str">
        <f>IF(BV110="","",IF(BV110=Settings!$C$16,1,IF(AND(BV110=Settings!$C$17,NOT(BU110=Settings!$C$16)),1,IF(AND(BV110=Settings!$C$18,BU110=Settings!$C$19),1,0))))</f>
        <v/>
      </c>
      <c r="BX1106" s="169" t="str">
        <f>IF(BX110="","",IF(BX110=Settings!$C$16,1,IF(AND(BX110=Settings!$C$17,NOT(BW110=Settings!$C$16)),1,IF(AND(BX110=Settings!$C$18,BW110=Settings!$C$19),1,0))))</f>
        <v/>
      </c>
      <c r="BZ1106" s="169" t="str">
        <f>IF(BZ110="","",IF(BZ110=Settings!$C$16,1,IF(AND(BZ110=Settings!$C$17,NOT(BY110=Settings!$C$16)),1,IF(AND(BZ110=Settings!$C$18,BY110=Settings!$C$19),1,0))))</f>
        <v/>
      </c>
      <c r="CB1106" s="175" t="str">
        <f t="shared" si="9"/>
        <v/>
      </c>
      <c r="CC1106" s="175" t="str">
        <f t="shared" si="10"/>
        <v/>
      </c>
      <c r="CD1106" s="175" t="str">
        <f t="shared" si="11"/>
        <v/>
      </c>
      <c r="CE1106" s="175" t="str">
        <f t="shared" si="12"/>
        <v/>
      </c>
      <c r="CF1106" s="175" t="str">
        <f t="shared" si="13"/>
        <v/>
      </c>
      <c r="CG1106" s="175" t="str">
        <f t="shared" si="14"/>
        <v/>
      </c>
      <c r="CH1106" s="175" t="str">
        <f t="shared" si="15"/>
        <v/>
      </c>
    </row>
    <row r="1107" spans="1:86" x14ac:dyDescent="0.25">
      <c r="A1107" s="39" t="str">
        <f t="shared" si="8"/>
        <v xml:space="preserve"> </v>
      </c>
      <c r="C1107" s="169" t="str">
        <f>IF(C111="","",IF(C111=Settings!$C$16,1,IF(AND(C111=Settings!$C$17,NOT(B111=Settings!$C$16)),1,IF(AND(C111=Settings!$C$18,B111=Settings!$C$19),1,0))))</f>
        <v/>
      </c>
      <c r="E1107" s="169" t="str">
        <f>IF(E111="","",IF(E111=Settings!$C$16,1,IF(AND(E111=Settings!$C$17,NOT(D111=Settings!$C$16)),1,IF(AND(E111=Settings!$C$18,D111=Settings!$C$19),1,0))))</f>
        <v/>
      </c>
      <c r="G1107" s="169" t="str">
        <f>IF(G111="","",IF(G111=Settings!$C$16,1,IF(AND(G111=Settings!$C$17,NOT(F111=Settings!$C$16)),1,IF(AND(G111=Settings!$C$18,F111=Settings!$C$19),1,0))))</f>
        <v/>
      </c>
      <c r="I1107" s="169" t="str">
        <f>IF(I111="","",IF(I111=Settings!$C$16,1,IF(AND(I111=Settings!$C$17,NOT(H111=Settings!$C$16)),1,IF(AND(I111=Settings!$C$18,H111=Settings!$C$19),1,0))))</f>
        <v/>
      </c>
      <c r="K1107" s="169" t="str">
        <f>IF(K111="","",IF(K111=Settings!$C$16,1,IF(AND(K111=Settings!$C$17,NOT(J111=Settings!$C$16)),1,IF(AND(K111=Settings!$C$18,J111=Settings!$C$19),1,0))))</f>
        <v/>
      </c>
      <c r="M1107" s="169" t="str">
        <f>IF(M111="","",IF(M111=Settings!$C$16,1,IF(AND(M111=Settings!$C$17,NOT(L111=Settings!$C$16)),1,IF(AND(M111=Settings!$C$18,L111=Settings!$C$19),1,0))))</f>
        <v/>
      </c>
      <c r="P1107" s="169" t="str">
        <f>IF(P111="","",IF(P111=Settings!$C$16,1,IF(AND(P111=Settings!$C$17,NOT(O111=Settings!$C$16)),1,IF(AND(P111=Settings!$C$18,O111=Settings!$C$19),1,0))))</f>
        <v/>
      </c>
      <c r="Q1107" s="170"/>
      <c r="R1107" s="169" t="str">
        <f>IF(R111="","",IF(R111=Settings!$C$16,1,IF(AND(R111=Settings!$C$17,NOT(Q111=Settings!$C$16)),1,IF(AND(R111=Settings!$C$18,Q111=Settings!$C$19),1,0))))</f>
        <v/>
      </c>
      <c r="S1107" s="170"/>
      <c r="T1107" s="169" t="str">
        <f>IF(T111="","",IF(T111=Settings!$C$16,1,IF(AND(T111=Settings!$C$17,NOT(S111=Settings!$C$16)),1,IF(AND(T111=Settings!$C$18,S111=Settings!$C$19),1,0))))</f>
        <v/>
      </c>
      <c r="U1107" s="170"/>
      <c r="V1107" s="169" t="str">
        <f>IF(V111="","",IF(V111=Settings!$C$16,1,IF(AND(V111=Settings!$C$17,NOT(U111=Settings!$C$16)),1,IF(AND(V111=Settings!$C$18,U111=Settings!$C$19),1,0))))</f>
        <v/>
      </c>
      <c r="X1107" s="169" t="str">
        <f>IF(X111="","",IF(X111=Settings!$C$16,1,IF(AND(X111=Settings!$C$17,NOT(W111=Settings!$C$16)),1,IF(AND(X111=Settings!$C$18,W111=Settings!$C$19),1,0))))</f>
        <v/>
      </c>
      <c r="Z1107" s="169" t="str">
        <f>IF(Z111="","",IF(Z111=Settings!$C$16,1,IF(AND(Z111=Settings!$C$17,NOT(Y111=Settings!$C$16)),1,IF(AND(Z111=Settings!$C$18,Y111=Settings!$C$19),1,0))))</f>
        <v/>
      </c>
      <c r="AC1107" s="169" t="str">
        <f>IF(AC111="","",IF(AC111=Settings!$C$16,1,IF(AND(AC111=Settings!$C$17,NOT(AB111=Settings!$C$16)),1,IF(AND(AC111=Settings!$C$18,AB111=Settings!$C$19),1,0))))</f>
        <v/>
      </c>
      <c r="AD1107" s="170"/>
      <c r="AE1107" s="169" t="str">
        <f>IF(AE111="","",IF(AE111=Settings!$C$16,1,IF(AND(AE111=Settings!$C$17,NOT(AD111=Settings!$C$16)),1,IF(AND(AE111=Settings!$C$18,AD111=Settings!$C$19),1,0))))</f>
        <v/>
      </c>
      <c r="AF1107" s="170"/>
      <c r="AG1107" s="169" t="str">
        <f>IF(AG111="","",IF(AG111=Settings!$C$16,1,IF(AND(AG111=Settings!$C$17,NOT(AF111=Settings!$C$16)),1,IF(AND(AG111=Settings!$C$18,AF111=Settings!$C$19),1,0))))</f>
        <v/>
      </c>
      <c r="AH1107" s="170"/>
      <c r="AI1107" s="169" t="str">
        <f>IF(AI111="","",IF(AI111=Settings!$C$16,1,IF(AND(AI111=Settings!$C$17,NOT(AH111=Settings!$C$16)),1,IF(AND(AI111=Settings!$C$18,AH111=Settings!$C$19),1,0))))</f>
        <v/>
      </c>
      <c r="AK1107" s="169" t="str">
        <f>IF(AK111="","",IF(AK111=Settings!$C$16,1,IF(AND(AK111=Settings!$C$17,NOT(AJ111=Settings!$C$16)),1,IF(AND(AK111=Settings!$C$18,AJ111=Settings!$C$19),1,0))))</f>
        <v/>
      </c>
      <c r="AM1107" s="169" t="str">
        <f>IF(AM111="","",IF(AM111=Settings!$C$16,1,IF(AND(AM111=Settings!$C$17,NOT(AL111=Settings!$C$16)),1,IF(AND(AM111=Settings!$C$18,AL111=Settings!$C$19),1,0))))</f>
        <v/>
      </c>
      <c r="AP1107" s="169" t="str">
        <f>IF(AP111="","",IF(AP111=Settings!$C$16,1,IF(AND(AP111=Settings!$C$17,NOT(AO111=Settings!$C$16)),1,IF(AND(AP111=Settings!$C$18,AO111=Settings!$C$19),1,0))))</f>
        <v/>
      </c>
      <c r="AQ1107" s="170"/>
      <c r="AR1107" s="169" t="str">
        <f>IF(AR111="","",IF(AR111=Settings!$C$16,1,IF(AND(AR111=Settings!$C$17,NOT(AQ111=Settings!$C$16)),1,IF(AND(AR111=Settings!$C$18,AQ111=Settings!$C$19),1,0))))</f>
        <v/>
      </c>
      <c r="AS1107" s="170"/>
      <c r="AT1107" s="169" t="str">
        <f>IF(AT111="","",IF(AT111=Settings!$C$16,1,IF(AND(AT111=Settings!$C$17,NOT(AS111=Settings!$C$16)),1,IF(AND(AT111=Settings!$C$18,AS111=Settings!$C$19),1,0))))</f>
        <v/>
      </c>
      <c r="AU1107" s="170"/>
      <c r="AV1107" s="169" t="str">
        <f>IF(AV111="","",IF(AV111=Settings!$C$16,1,IF(AND(AV111=Settings!$C$17,NOT(AU111=Settings!$C$16)),1,IF(AND(AV111=Settings!$C$18,AU111=Settings!$C$19),1,0))))</f>
        <v/>
      </c>
      <c r="AX1107" s="169" t="str">
        <f>IF(AX111="","",IF(AX111=Settings!$C$16,1,IF(AND(AX111=Settings!$C$17,NOT(AW111=Settings!$C$16)),1,IF(AND(AX111=Settings!$C$18,AW111=Settings!$C$19),1,0))))</f>
        <v/>
      </c>
      <c r="AZ1107" s="169" t="str">
        <f>IF(AZ111="","",IF(AZ111=Settings!$C$16,1,IF(AND(AZ111=Settings!$C$17,NOT(AY111=Settings!$C$16)),1,IF(AND(AZ111=Settings!$C$18,AY111=Settings!$C$19),1,0))))</f>
        <v/>
      </c>
      <c r="BC1107" s="169" t="str">
        <f>IF(BC111="","",IF(BC111=Settings!$C$16,1,IF(AND(BC111=Settings!$C$17,NOT(BB111=Settings!$C$16)),1,IF(AND(BC111=Settings!$C$18,BB111=Settings!$C$19),1,0))))</f>
        <v/>
      </c>
      <c r="BD1107" s="170"/>
      <c r="BE1107" s="169" t="str">
        <f>IF(BE111="","",IF(BE111=Settings!$C$16,1,IF(AND(BE111=Settings!$C$17,NOT(BD111=Settings!$C$16)),1,IF(AND(BE111=Settings!$C$18,BD111=Settings!$C$19),1,0))))</f>
        <v/>
      </c>
      <c r="BF1107" s="170"/>
      <c r="BG1107" s="169" t="str">
        <f>IF(BG111="","",IF(BG111=Settings!$C$16,1,IF(AND(BG111=Settings!$C$17,NOT(BF111=Settings!$C$16)),1,IF(AND(BG111=Settings!$C$18,BF111=Settings!$C$19),1,0))))</f>
        <v/>
      </c>
      <c r="BH1107" s="170"/>
      <c r="BI1107" s="169" t="str">
        <f>IF(BI111="","",IF(BI111=Settings!$C$16,1,IF(AND(BI111=Settings!$C$17,NOT(BH111=Settings!$C$16)),1,IF(AND(BI111=Settings!$C$18,BH111=Settings!$C$19),1,0))))</f>
        <v/>
      </c>
      <c r="BK1107" s="169" t="str">
        <f>IF(BK111="","",IF(BK111=Settings!$C$16,1,IF(AND(BK111=Settings!$C$17,NOT(BJ111=Settings!$C$16)),1,IF(AND(BK111=Settings!$C$18,BJ111=Settings!$C$19),1,0))))</f>
        <v/>
      </c>
      <c r="BM1107" s="169" t="str">
        <f>IF(BM111="","",IF(BM111=Settings!$C$16,1,IF(AND(BM111=Settings!$C$17,NOT(BL111=Settings!$C$16)),1,IF(AND(BM111=Settings!$C$18,BL111=Settings!$C$19),1,0))))</f>
        <v/>
      </c>
      <c r="BP1107" s="169" t="str">
        <f>IF(BP111="","",IF(BP111=Settings!$C$16,1,IF(AND(BP111=Settings!$C$17,NOT(BO111=Settings!$C$16)),1,IF(AND(BP111=Settings!$C$18,BO111=Settings!$C$19),1,0))))</f>
        <v/>
      </c>
      <c r="BQ1107" s="170"/>
      <c r="BR1107" s="169" t="str">
        <f>IF(BR111="","",IF(BR111=Settings!$C$16,1,IF(AND(BR111=Settings!$C$17,NOT(BQ111=Settings!$C$16)),1,IF(AND(BR111=Settings!$C$18,BQ111=Settings!$C$19),1,0))))</f>
        <v/>
      </c>
      <c r="BS1107" s="170"/>
      <c r="BT1107" s="169" t="str">
        <f>IF(BT111="","",IF(BT111=Settings!$C$16,1,IF(AND(BT111=Settings!$C$17,NOT(BS111=Settings!$C$16)),1,IF(AND(BT111=Settings!$C$18,BS111=Settings!$C$19),1,0))))</f>
        <v/>
      </c>
      <c r="BU1107" s="170"/>
      <c r="BV1107" s="169" t="str">
        <f>IF(BV111="","",IF(BV111=Settings!$C$16,1,IF(AND(BV111=Settings!$C$17,NOT(BU111=Settings!$C$16)),1,IF(AND(BV111=Settings!$C$18,BU111=Settings!$C$19),1,0))))</f>
        <v/>
      </c>
      <c r="BX1107" s="169" t="str">
        <f>IF(BX111="","",IF(BX111=Settings!$C$16,1,IF(AND(BX111=Settings!$C$17,NOT(BW111=Settings!$C$16)),1,IF(AND(BX111=Settings!$C$18,BW111=Settings!$C$19),1,0))))</f>
        <v/>
      </c>
      <c r="BZ1107" s="169" t="str">
        <f>IF(BZ111="","",IF(BZ111=Settings!$C$16,1,IF(AND(BZ111=Settings!$C$17,NOT(BY111=Settings!$C$16)),1,IF(AND(BZ111=Settings!$C$18,BY111=Settings!$C$19),1,0))))</f>
        <v/>
      </c>
      <c r="CB1107" s="175" t="str">
        <f t="shared" si="9"/>
        <v/>
      </c>
      <c r="CC1107" s="175" t="str">
        <f t="shared" si="10"/>
        <v/>
      </c>
      <c r="CD1107" s="175" t="str">
        <f t="shared" si="11"/>
        <v/>
      </c>
      <c r="CE1107" s="175" t="str">
        <f t="shared" si="12"/>
        <v/>
      </c>
      <c r="CF1107" s="175" t="str">
        <f t="shared" si="13"/>
        <v/>
      </c>
      <c r="CG1107" s="175" t="str">
        <f t="shared" si="14"/>
        <v/>
      </c>
      <c r="CH1107" s="175" t="str">
        <f t="shared" si="15"/>
        <v/>
      </c>
    </row>
    <row r="1108" spans="1:86" x14ac:dyDescent="0.25">
      <c r="A1108" s="39" t="str">
        <f t="shared" si="8"/>
        <v xml:space="preserve"> </v>
      </c>
      <c r="C1108" s="169" t="str">
        <f>IF(C112="","",IF(C112=Settings!$C$16,1,IF(AND(C112=Settings!$C$17,NOT(B112=Settings!$C$16)),1,IF(AND(C112=Settings!$C$18,B112=Settings!$C$19),1,0))))</f>
        <v/>
      </c>
      <c r="E1108" s="169" t="str">
        <f>IF(E112="","",IF(E112=Settings!$C$16,1,IF(AND(E112=Settings!$C$17,NOT(D112=Settings!$C$16)),1,IF(AND(E112=Settings!$C$18,D112=Settings!$C$19),1,0))))</f>
        <v/>
      </c>
      <c r="G1108" s="169" t="str">
        <f>IF(G112="","",IF(G112=Settings!$C$16,1,IF(AND(G112=Settings!$C$17,NOT(F112=Settings!$C$16)),1,IF(AND(G112=Settings!$C$18,F112=Settings!$C$19),1,0))))</f>
        <v/>
      </c>
      <c r="I1108" s="169" t="str">
        <f>IF(I112="","",IF(I112=Settings!$C$16,1,IF(AND(I112=Settings!$C$17,NOT(H112=Settings!$C$16)),1,IF(AND(I112=Settings!$C$18,H112=Settings!$C$19),1,0))))</f>
        <v/>
      </c>
      <c r="K1108" s="169" t="str">
        <f>IF(K112="","",IF(K112=Settings!$C$16,1,IF(AND(K112=Settings!$C$17,NOT(J112=Settings!$C$16)),1,IF(AND(K112=Settings!$C$18,J112=Settings!$C$19),1,0))))</f>
        <v/>
      </c>
      <c r="M1108" s="169" t="str">
        <f>IF(M112="","",IF(M112=Settings!$C$16,1,IF(AND(M112=Settings!$C$17,NOT(L112=Settings!$C$16)),1,IF(AND(M112=Settings!$C$18,L112=Settings!$C$19),1,0))))</f>
        <v/>
      </c>
      <c r="P1108" s="169" t="str">
        <f>IF(P112="","",IF(P112=Settings!$C$16,1,IF(AND(P112=Settings!$C$17,NOT(O112=Settings!$C$16)),1,IF(AND(P112=Settings!$C$18,O112=Settings!$C$19),1,0))))</f>
        <v/>
      </c>
      <c r="Q1108" s="170"/>
      <c r="R1108" s="169" t="str">
        <f>IF(R112="","",IF(R112=Settings!$C$16,1,IF(AND(R112=Settings!$C$17,NOT(Q112=Settings!$C$16)),1,IF(AND(R112=Settings!$C$18,Q112=Settings!$C$19),1,0))))</f>
        <v/>
      </c>
      <c r="S1108" s="170"/>
      <c r="T1108" s="169" t="str">
        <f>IF(T112="","",IF(T112=Settings!$C$16,1,IF(AND(T112=Settings!$C$17,NOT(S112=Settings!$C$16)),1,IF(AND(T112=Settings!$C$18,S112=Settings!$C$19),1,0))))</f>
        <v/>
      </c>
      <c r="U1108" s="170"/>
      <c r="V1108" s="169" t="str">
        <f>IF(V112="","",IF(V112=Settings!$C$16,1,IF(AND(V112=Settings!$C$17,NOT(U112=Settings!$C$16)),1,IF(AND(V112=Settings!$C$18,U112=Settings!$C$19),1,0))))</f>
        <v/>
      </c>
      <c r="X1108" s="169" t="str">
        <f>IF(X112="","",IF(X112=Settings!$C$16,1,IF(AND(X112=Settings!$C$17,NOT(W112=Settings!$C$16)),1,IF(AND(X112=Settings!$C$18,W112=Settings!$C$19),1,0))))</f>
        <v/>
      </c>
      <c r="Z1108" s="169" t="str">
        <f>IF(Z112="","",IF(Z112=Settings!$C$16,1,IF(AND(Z112=Settings!$C$17,NOT(Y112=Settings!$C$16)),1,IF(AND(Z112=Settings!$C$18,Y112=Settings!$C$19),1,0))))</f>
        <v/>
      </c>
      <c r="AC1108" s="169" t="str">
        <f>IF(AC112="","",IF(AC112=Settings!$C$16,1,IF(AND(AC112=Settings!$C$17,NOT(AB112=Settings!$C$16)),1,IF(AND(AC112=Settings!$C$18,AB112=Settings!$C$19),1,0))))</f>
        <v/>
      </c>
      <c r="AD1108" s="170"/>
      <c r="AE1108" s="169" t="str">
        <f>IF(AE112="","",IF(AE112=Settings!$C$16,1,IF(AND(AE112=Settings!$C$17,NOT(AD112=Settings!$C$16)),1,IF(AND(AE112=Settings!$C$18,AD112=Settings!$C$19),1,0))))</f>
        <v/>
      </c>
      <c r="AF1108" s="170"/>
      <c r="AG1108" s="169" t="str">
        <f>IF(AG112="","",IF(AG112=Settings!$C$16,1,IF(AND(AG112=Settings!$C$17,NOT(AF112=Settings!$C$16)),1,IF(AND(AG112=Settings!$C$18,AF112=Settings!$C$19),1,0))))</f>
        <v/>
      </c>
      <c r="AH1108" s="170"/>
      <c r="AI1108" s="169" t="str">
        <f>IF(AI112="","",IF(AI112=Settings!$C$16,1,IF(AND(AI112=Settings!$C$17,NOT(AH112=Settings!$C$16)),1,IF(AND(AI112=Settings!$C$18,AH112=Settings!$C$19),1,0))))</f>
        <v/>
      </c>
      <c r="AK1108" s="169" t="str">
        <f>IF(AK112="","",IF(AK112=Settings!$C$16,1,IF(AND(AK112=Settings!$C$17,NOT(AJ112=Settings!$C$16)),1,IF(AND(AK112=Settings!$C$18,AJ112=Settings!$C$19),1,0))))</f>
        <v/>
      </c>
      <c r="AM1108" s="169" t="str">
        <f>IF(AM112="","",IF(AM112=Settings!$C$16,1,IF(AND(AM112=Settings!$C$17,NOT(AL112=Settings!$C$16)),1,IF(AND(AM112=Settings!$C$18,AL112=Settings!$C$19),1,0))))</f>
        <v/>
      </c>
      <c r="AP1108" s="169" t="str">
        <f>IF(AP112="","",IF(AP112=Settings!$C$16,1,IF(AND(AP112=Settings!$C$17,NOT(AO112=Settings!$C$16)),1,IF(AND(AP112=Settings!$C$18,AO112=Settings!$C$19),1,0))))</f>
        <v/>
      </c>
      <c r="AQ1108" s="170"/>
      <c r="AR1108" s="169" t="str">
        <f>IF(AR112="","",IF(AR112=Settings!$C$16,1,IF(AND(AR112=Settings!$C$17,NOT(AQ112=Settings!$C$16)),1,IF(AND(AR112=Settings!$C$18,AQ112=Settings!$C$19),1,0))))</f>
        <v/>
      </c>
      <c r="AS1108" s="170"/>
      <c r="AT1108" s="169" t="str">
        <f>IF(AT112="","",IF(AT112=Settings!$C$16,1,IF(AND(AT112=Settings!$C$17,NOT(AS112=Settings!$C$16)),1,IF(AND(AT112=Settings!$C$18,AS112=Settings!$C$19),1,0))))</f>
        <v/>
      </c>
      <c r="AU1108" s="170"/>
      <c r="AV1108" s="169" t="str">
        <f>IF(AV112="","",IF(AV112=Settings!$C$16,1,IF(AND(AV112=Settings!$C$17,NOT(AU112=Settings!$C$16)),1,IF(AND(AV112=Settings!$C$18,AU112=Settings!$C$19),1,0))))</f>
        <v/>
      </c>
      <c r="AX1108" s="169" t="str">
        <f>IF(AX112="","",IF(AX112=Settings!$C$16,1,IF(AND(AX112=Settings!$C$17,NOT(AW112=Settings!$C$16)),1,IF(AND(AX112=Settings!$C$18,AW112=Settings!$C$19),1,0))))</f>
        <v/>
      </c>
      <c r="AZ1108" s="169" t="str">
        <f>IF(AZ112="","",IF(AZ112=Settings!$C$16,1,IF(AND(AZ112=Settings!$C$17,NOT(AY112=Settings!$C$16)),1,IF(AND(AZ112=Settings!$C$18,AY112=Settings!$C$19),1,0))))</f>
        <v/>
      </c>
      <c r="BC1108" s="169" t="str">
        <f>IF(BC112="","",IF(BC112=Settings!$C$16,1,IF(AND(BC112=Settings!$C$17,NOT(BB112=Settings!$C$16)),1,IF(AND(BC112=Settings!$C$18,BB112=Settings!$C$19),1,0))))</f>
        <v/>
      </c>
      <c r="BD1108" s="170"/>
      <c r="BE1108" s="169" t="str">
        <f>IF(BE112="","",IF(BE112=Settings!$C$16,1,IF(AND(BE112=Settings!$C$17,NOT(BD112=Settings!$C$16)),1,IF(AND(BE112=Settings!$C$18,BD112=Settings!$C$19),1,0))))</f>
        <v/>
      </c>
      <c r="BF1108" s="170"/>
      <c r="BG1108" s="169" t="str">
        <f>IF(BG112="","",IF(BG112=Settings!$C$16,1,IF(AND(BG112=Settings!$C$17,NOT(BF112=Settings!$C$16)),1,IF(AND(BG112=Settings!$C$18,BF112=Settings!$C$19),1,0))))</f>
        <v/>
      </c>
      <c r="BH1108" s="170"/>
      <c r="BI1108" s="169" t="str">
        <f>IF(BI112="","",IF(BI112=Settings!$C$16,1,IF(AND(BI112=Settings!$C$17,NOT(BH112=Settings!$C$16)),1,IF(AND(BI112=Settings!$C$18,BH112=Settings!$C$19),1,0))))</f>
        <v/>
      </c>
      <c r="BK1108" s="169" t="str">
        <f>IF(BK112="","",IF(BK112=Settings!$C$16,1,IF(AND(BK112=Settings!$C$17,NOT(BJ112=Settings!$C$16)),1,IF(AND(BK112=Settings!$C$18,BJ112=Settings!$C$19),1,0))))</f>
        <v/>
      </c>
      <c r="BM1108" s="169" t="str">
        <f>IF(BM112="","",IF(BM112=Settings!$C$16,1,IF(AND(BM112=Settings!$C$17,NOT(BL112=Settings!$C$16)),1,IF(AND(BM112=Settings!$C$18,BL112=Settings!$C$19),1,0))))</f>
        <v/>
      </c>
      <c r="BP1108" s="169" t="str">
        <f>IF(BP112="","",IF(BP112=Settings!$C$16,1,IF(AND(BP112=Settings!$C$17,NOT(BO112=Settings!$C$16)),1,IF(AND(BP112=Settings!$C$18,BO112=Settings!$C$19),1,0))))</f>
        <v/>
      </c>
      <c r="BQ1108" s="170"/>
      <c r="BR1108" s="169" t="str">
        <f>IF(BR112="","",IF(BR112=Settings!$C$16,1,IF(AND(BR112=Settings!$C$17,NOT(BQ112=Settings!$C$16)),1,IF(AND(BR112=Settings!$C$18,BQ112=Settings!$C$19),1,0))))</f>
        <v/>
      </c>
      <c r="BS1108" s="170"/>
      <c r="BT1108" s="169" t="str">
        <f>IF(BT112="","",IF(BT112=Settings!$C$16,1,IF(AND(BT112=Settings!$C$17,NOT(BS112=Settings!$C$16)),1,IF(AND(BT112=Settings!$C$18,BS112=Settings!$C$19),1,0))))</f>
        <v/>
      </c>
      <c r="BU1108" s="170"/>
      <c r="BV1108" s="169" t="str">
        <f>IF(BV112="","",IF(BV112=Settings!$C$16,1,IF(AND(BV112=Settings!$C$17,NOT(BU112=Settings!$C$16)),1,IF(AND(BV112=Settings!$C$18,BU112=Settings!$C$19),1,0))))</f>
        <v/>
      </c>
      <c r="BX1108" s="169" t="str">
        <f>IF(BX112="","",IF(BX112=Settings!$C$16,1,IF(AND(BX112=Settings!$C$17,NOT(BW112=Settings!$C$16)),1,IF(AND(BX112=Settings!$C$18,BW112=Settings!$C$19),1,0))))</f>
        <v/>
      </c>
      <c r="BZ1108" s="169" t="str">
        <f>IF(BZ112="","",IF(BZ112=Settings!$C$16,1,IF(AND(BZ112=Settings!$C$17,NOT(BY112=Settings!$C$16)),1,IF(AND(BZ112=Settings!$C$18,BY112=Settings!$C$19),1,0))))</f>
        <v/>
      </c>
      <c r="CB1108" s="175" t="str">
        <f t="shared" si="9"/>
        <v/>
      </c>
      <c r="CC1108" s="175" t="str">
        <f t="shared" si="10"/>
        <v/>
      </c>
      <c r="CD1108" s="175" t="str">
        <f t="shared" si="11"/>
        <v/>
      </c>
      <c r="CE1108" s="175" t="str">
        <f t="shared" si="12"/>
        <v/>
      </c>
      <c r="CF1108" s="175" t="str">
        <f t="shared" si="13"/>
        <v/>
      </c>
      <c r="CG1108" s="175" t="str">
        <f t="shared" si="14"/>
        <v/>
      </c>
      <c r="CH1108" s="175" t="str">
        <f t="shared" si="15"/>
        <v/>
      </c>
    </row>
    <row r="1109" spans="1:86" x14ac:dyDescent="0.25">
      <c r="A1109" s="39" t="str">
        <f t="shared" si="8"/>
        <v xml:space="preserve"> </v>
      </c>
      <c r="C1109" s="169" t="str">
        <f>IF(C113="","",IF(C113=Settings!$C$16,1,IF(AND(C113=Settings!$C$17,NOT(B113=Settings!$C$16)),1,IF(AND(C113=Settings!$C$18,B113=Settings!$C$19),1,0))))</f>
        <v/>
      </c>
      <c r="E1109" s="169" t="str">
        <f>IF(E113="","",IF(E113=Settings!$C$16,1,IF(AND(E113=Settings!$C$17,NOT(D113=Settings!$C$16)),1,IF(AND(E113=Settings!$C$18,D113=Settings!$C$19),1,0))))</f>
        <v/>
      </c>
      <c r="G1109" s="169" t="str">
        <f>IF(G113="","",IF(G113=Settings!$C$16,1,IF(AND(G113=Settings!$C$17,NOT(F113=Settings!$C$16)),1,IF(AND(G113=Settings!$C$18,F113=Settings!$C$19),1,0))))</f>
        <v/>
      </c>
      <c r="I1109" s="169" t="str">
        <f>IF(I113="","",IF(I113=Settings!$C$16,1,IF(AND(I113=Settings!$C$17,NOT(H113=Settings!$C$16)),1,IF(AND(I113=Settings!$C$18,H113=Settings!$C$19),1,0))))</f>
        <v/>
      </c>
      <c r="K1109" s="169" t="str">
        <f>IF(K113="","",IF(K113=Settings!$C$16,1,IF(AND(K113=Settings!$C$17,NOT(J113=Settings!$C$16)),1,IF(AND(K113=Settings!$C$18,J113=Settings!$C$19),1,0))))</f>
        <v/>
      </c>
      <c r="M1109" s="169" t="str">
        <f>IF(M113="","",IF(M113=Settings!$C$16,1,IF(AND(M113=Settings!$C$17,NOT(L113=Settings!$C$16)),1,IF(AND(M113=Settings!$C$18,L113=Settings!$C$19),1,0))))</f>
        <v/>
      </c>
      <c r="P1109" s="169" t="str">
        <f>IF(P113="","",IF(P113=Settings!$C$16,1,IF(AND(P113=Settings!$C$17,NOT(O113=Settings!$C$16)),1,IF(AND(P113=Settings!$C$18,O113=Settings!$C$19),1,0))))</f>
        <v/>
      </c>
      <c r="Q1109" s="170"/>
      <c r="R1109" s="169" t="str">
        <f>IF(R113="","",IF(R113=Settings!$C$16,1,IF(AND(R113=Settings!$C$17,NOT(Q113=Settings!$C$16)),1,IF(AND(R113=Settings!$C$18,Q113=Settings!$C$19),1,0))))</f>
        <v/>
      </c>
      <c r="S1109" s="170"/>
      <c r="T1109" s="169" t="str">
        <f>IF(T113="","",IF(T113=Settings!$C$16,1,IF(AND(T113=Settings!$C$17,NOT(S113=Settings!$C$16)),1,IF(AND(T113=Settings!$C$18,S113=Settings!$C$19),1,0))))</f>
        <v/>
      </c>
      <c r="U1109" s="170"/>
      <c r="V1109" s="169" t="str">
        <f>IF(V113="","",IF(V113=Settings!$C$16,1,IF(AND(V113=Settings!$C$17,NOT(U113=Settings!$C$16)),1,IF(AND(V113=Settings!$C$18,U113=Settings!$C$19),1,0))))</f>
        <v/>
      </c>
      <c r="X1109" s="169" t="str">
        <f>IF(X113="","",IF(X113=Settings!$C$16,1,IF(AND(X113=Settings!$C$17,NOT(W113=Settings!$C$16)),1,IF(AND(X113=Settings!$C$18,W113=Settings!$C$19),1,0))))</f>
        <v/>
      </c>
      <c r="Z1109" s="169" t="str">
        <f>IF(Z113="","",IF(Z113=Settings!$C$16,1,IF(AND(Z113=Settings!$C$17,NOT(Y113=Settings!$C$16)),1,IF(AND(Z113=Settings!$C$18,Y113=Settings!$C$19),1,0))))</f>
        <v/>
      </c>
      <c r="AC1109" s="169" t="str">
        <f>IF(AC113="","",IF(AC113=Settings!$C$16,1,IF(AND(AC113=Settings!$C$17,NOT(AB113=Settings!$C$16)),1,IF(AND(AC113=Settings!$C$18,AB113=Settings!$C$19),1,0))))</f>
        <v/>
      </c>
      <c r="AD1109" s="170"/>
      <c r="AE1109" s="169" t="str">
        <f>IF(AE113="","",IF(AE113=Settings!$C$16,1,IF(AND(AE113=Settings!$C$17,NOT(AD113=Settings!$C$16)),1,IF(AND(AE113=Settings!$C$18,AD113=Settings!$C$19),1,0))))</f>
        <v/>
      </c>
      <c r="AF1109" s="170"/>
      <c r="AG1109" s="169" t="str">
        <f>IF(AG113="","",IF(AG113=Settings!$C$16,1,IF(AND(AG113=Settings!$C$17,NOT(AF113=Settings!$C$16)),1,IF(AND(AG113=Settings!$C$18,AF113=Settings!$C$19),1,0))))</f>
        <v/>
      </c>
      <c r="AH1109" s="170"/>
      <c r="AI1109" s="169" t="str">
        <f>IF(AI113="","",IF(AI113=Settings!$C$16,1,IF(AND(AI113=Settings!$C$17,NOT(AH113=Settings!$C$16)),1,IF(AND(AI113=Settings!$C$18,AH113=Settings!$C$19),1,0))))</f>
        <v/>
      </c>
      <c r="AK1109" s="169" t="str">
        <f>IF(AK113="","",IF(AK113=Settings!$C$16,1,IF(AND(AK113=Settings!$C$17,NOT(AJ113=Settings!$C$16)),1,IF(AND(AK113=Settings!$C$18,AJ113=Settings!$C$19),1,0))))</f>
        <v/>
      </c>
      <c r="AM1109" s="169" t="str">
        <f>IF(AM113="","",IF(AM113=Settings!$C$16,1,IF(AND(AM113=Settings!$C$17,NOT(AL113=Settings!$C$16)),1,IF(AND(AM113=Settings!$C$18,AL113=Settings!$C$19),1,0))))</f>
        <v/>
      </c>
      <c r="AP1109" s="169" t="str">
        <f>IF(AP113="","",IF(AP113=Settings!$C$16,1,IF(AND(AP113=Settings!$C$17,NOT(AO113=Settings!$C$16)),1,IF(AND(AP113=Settings!$C$18,AO113=Settings!$C$19),1,0))))</f>
        <v/>
      </c>
      <c r="AQ1109" s="170"/>
      <c r="AR1109" s="169" t="str">
        <f>IF(AR113="","",IF(AR113=Settings!$C$16,1,IF(AND(AR113=Settings!$C$17,NOT(AQ113=Settings!$C$16)),1,IF(AND(AR113=Settings!$C$18,AQ113=Settings!$C$19),1,0))))</f>
        <v/>
      </c>
      <c r="AS1109" s="170"/>
      <c r="AT1109" s="169" t="str">
        <f>IF(AT113="","",IF(AT113=Settings!$C$16,1,IF(AND(AT113=Settings!$C$17,NOT(AS113=Settings!$C$16)),1,IF(AND(AT113=Settings!$C$18,AS113=Settings!$C$19),1,0))))</f>
        <v/>
      </c>
      <c r="AU1109" s="170"/>
      <c r="AV1109" s="169" t="str">
        <f>IF(AV113="","",IF(AV113=Settings!$C$16,1,IF(AND(AV113=Settings!$C$17,NOT(AU113=Settings!$C$16)),1,IF(AND(AV113=Settings!$C$18,AU113=Settings!$C$19),1,0))))</f>
        <v/>
      </c>
      <c r="AX1109" s="169" t="str">
        <f>IF(AX113="","",IF(AX113=Settings!$C$16,1,IF(AND(AX113=Settings!$C$17,NOT(AW113=Settings!$C$16)),1,IF(AND(AX113=Settings!$C$18,AW113=Settings!$C$19),1,0))))</f>
        <v/>
      </c>
      <c r="AZ1109" s="169" t="str">
        <f>IF(AZ113="","",IF(AZ113=Settings!$C$16,1,IF(AND(AZ113=Settings!$C$17,NOT(AY113=Settings!$C$16)),1,IF(AND(AZ113=Settings!$C$18,AY113=Settings!$C$19),1,0))))</f>
        <v/>
      </c>
      <c r="BC1109" s="169" t="str">
        <f>IF(BC113="","",IF(BC113=Settings!$C$16,1,IF(AND(BC113=Settings!$C$17,NOT(BB113=Settings!$C$16)),1,IF(AND(BC113=Settings!$C$18,BB113=Settings!$C$19),1,0))))</f>
        <v/>
      </c>
      <c r="BD1109" s="170"/>
      <c r="BE1109" s="169" t="str">
        <f>IF(BE113="","",IF(BE113=Settings!$C$16,1,IF(AND(BE113=Settings!$C$17,NOT(BD113=Settings!$C$16)),1,IF(AND(BE113=Settings!$C$18,BD113=Settings!$C$19),1,0))))</f>
        <v/>
      </c>
      <c r="BF1109" s="170"/>
      <c r="BG1109" s="169" t="str">
        <f>IF(BG113="","",IF(BG113=Settings!$C$16,1,IF(AND(BG113=Settings!$C$17,NOT(BF113=Settings!$C$16)),1,IF(AND(BG113=Settings!$C$18,BF113=Settings!$C$19),1,0))))</f>
        <v/>
      </c>
      <c r="BH1109" s="170"/>
      <c r="BI1109" s="169" t="str">
        <f>IF(BI113="","",IF(BI113=Settings!$C$16,1,IF(AND(BI113=Settings!$C$17,NOT(BH113=Settings!$C$16)),1,IF(AND(BI113=Settings!$C$18,BH113=Settings!$C$19),1,0))))</f>
        <v/>
      </c>
      <c r="BK1109" s="169" t="str">
        <f>IF(BK113="","",IF(BK113=Settings!$C$16,1,IF(AND(BK113=Settings!$C$17,NOT(BJ113=Settings!$C$16)),1,IF(AND(BK113=Settings!$C$18,BJ113=Settings!$C$19),1,0))))</f>
        <v/>
      </c>
      <c r="BM1109" s="169" t="str">
        <f>IF(BM113="","",IF(BM113=Settings!$C$16,1,IF(AND(BM113=Settings!$C$17,NOT(BL113=Settings!$C$16)),1,IF(AND(BM113=Settings!$C$18,BL113=Settings!$C$19),1,0))))</f>
        <v/>
      </c>
      <c r="BP1109" s="169" t="str">
        <f>IF(BP113="","",IF(BP113=Settings!$C$16,1,IF(AND(BP113=Settings!$C$17,NOT(BO113=Settings!$C$16)),1,IF(AND(BP113=Settings!$C$18,BO113=Settings!$C$19),1,0))))</f>
        <v/>
      </c>
      <c r="BQ1109" s="170"/>
      <c r="BR1109" s="169" t="str">
        <f>IF(BR113="","",IF(BR113=Settings!$C$16,1,IF(AND(BR113=Settings!$C$17,NOT(BQ113=Settings!$C$16)),1,IF(AND(BR113=Settings!$C$18,BQ113=Settings!$C$19),1,0))))</f>
        <v/>
      </c>
      <c r="BS1109" s="170"/>
      <c r="BT1109" s="169" t="str">
        <f>IF(BT113="","",IF(BT113=Settings!$C$16,1,IF(AND(BT113=Settings!$C$17,NOT(BS113=Settings!$C$16)),1,IF(AND(BT113=Settings!$C$18,BS113=Settings!$C$19),1,0))))</f>
        <v/>
      </c>
      <c r="BU1109" s="170"/>
      <c r="BV1109" s="169" t="str">
        <f>IF(BV113="","",IF(BV113=Settings!$C$16,1,IF(AND(BV113=Settings!$C$17,NOT(BU113=Settings!$C$16)),1,IF(AND(BV113=Settings!$C$18,BU113=Settings!$C$19),1,0))))</f>
        <v/>
      </c>
      <c r="BX1109" s="169" t="str">
        <f>IF(BX113="","",IF(BX113=Settings!$C$16,1,IF(AND(BX113=Settings!$C$17,NOT(BW113=Settings!$C$16)),1,IF(AND(BX113=Settings!$C$18,BW113=Settings!$C$19),1,0))))</f>
        <v/>
      </c>
      <c r="BZ1109" s="169" t="str">
        <f>IF(BZ113="","",IF(BZ113=Settings!$C$16,1,IF(AND(BZ113=Settings!$C$17,NOT(BY113=Settings!$C$16)),1,IF(AND(BZ113=Settings!$C$18,BY113=Settings!$C$19),1,0))))</f>
        <v/>
      </c>
      <c r="CB1109" s="175" t="str">
        <f t="shared" si="9"/>
        <v/>
      </c>
      <c r="CC1109" s="175" t="str">
        <f t="shared" si="10"/>
        <v/>
      </c>
      <c r="CD1109" s="175" t="str">
        <f t="shared" si="11"/>
        <v/>
      </c>
      <c r="CE1109" s="175" t="str">
        <f t="shared" si="12"/>
        <v/>
      </c>
      <c r="CF1109" s="175" t="str">
        <f t="shared" si="13"/>
        <v/>
      </c>
      <c r="CG1109" s="175" t="str">
        <f t="shared" si="14"/>
        <v/>
      </c>
      <c r="CH1109" s="175" t="str">
        <f t="shared" si="15"/>
        <v/>
      </c>
    </row>
    <row r="1110" spans="1:86" x14ac:dyDescent="0.25">
      <c r="A1110" s="39" t="str">
        <f t="shared" si="8"/>
        <v xml:space="preserve"> </v>
      </c>
      <c r="C1110" s="169" t="str">
        <f>IF(C114="","",IF(C114=Settings!$C$16,1,IF(AND(C114=Settings!$C$17,NOT(B114=Settings!$C$16)),1,IF(AND(C114=Settings!$C$18,B114=Settings!$C$19),1,0))))</f>
        <v/>
      </c>
      <c r="E1110" s="169" t="str">
        <f>IF(E114="","",IF(E114=Settings!$C$16,1,IF(AND(E114=Settings!$C$17,NOT(D114=Settings!$C$16)),1,IF(AND(E114=Settings!$C$18,D114=Settings!$C$19),1,0))))</f>
        <v/>
      </c>
      <c r="G1110" s="169" t="str">
        <f>IF(G114="","",IF(G114=Settings!$C$16,1,IF(AND(G114=Settings!$C$17,NOT(F114=Settings!$C$16)),1,IF(AND(G114=Settings!$C$18,F114=Settings!$C$19),1,0))))</f>
        <v/>
      </c>
      <c r="I1110" s="169" t="str">
        <f>IF(I114="","",IF(I114=Settings!$C$16,1,IF(AND(I114=Settings!$C$17,NOT(H114=Settings!$C$16)),1,IF(AND(I114=Settings!$C$18,H114=Settings!$C$19),1,0))))</f>
        <v/>
      </c>
      <c r="K1110" s="169" t="str">
        <f>IF(K114="","",IF(K114=Settings!$C$16,1,IF(AND(K114=Settings!$C$17,NOT(J114=Settings!$C$16)),1,IF(AND(K114=Settings!$C$18,J114=Settings!$C$19),1,0))))</f>
        <v/>
      </c>
      <c r="M1110" s="169" t="str">
        <f>IF(M114="","",IF(M114=Settings!$C$16,1,IF(AND(M114=Settings!$C$17,NOT(L114=Settings!$C$16)),1,IF(AND(M114=Settings!$C$18,L114=Settings!$C$19),1,0))))</f>
        <v/>
      </c>
      <c r="P1110" s="169" t="str">
        <f>IF(P114="","",IF(P114=Settings!$C$16,1,IF(AND(P114=Settings!$C$17,NOT(O114=Settings!$C$16)),1,IF(AND(P114=Settings!$C$18,O114=Settings!$C$19),1,0))))</f>
        <v/>
      </c>
      <c r="Q1110" s="170"/>
      <c r="R1110" s="169" t="str">
        <f>IF(R114="","",IF(R114=Settings!$C$16,1,IF(AND(R114=Settings!$C$17,NOT(Q114=Settings!$C$16)),1,IF(AND(R114=Settings!$C$18,Q114=Settings!$C$19),1,0))))</f>
        <v/>
      </c>
      <c r="S1110" s="170"/>
      <c r="T1110" s="169" t="str">
        <f>IF(T114="","",IF(T114=Settings!$C$16,1,IF(AND(T114=Settings!$C$17,NOT(S114=Settings!$C$16)),1,IF(AND(T114=Settings!$C$18,S114=Settings!$C$19),1,0))))</f>
        <v/>
      </c>
      <c r="U1110" s="170"/>
      <c r="V1110" s="169" t="str">
        <f>IF(V114="","",IF(V114=Settings!$C$16,1,IF(AND(V114=Settings!$C$17,NOT(U114=Settings!$C$16)),1,IF(AND(V114=Settings!$C$18,U114=Settings!$C$19),1,0))))</f>
        <v/>
      </c>
      <c r="X1110" s="169" t="str">
        <f>IF(X114="","",IF(X114=Settings!$C$16,1,IF(AND(X114=Settings!$C$17,NOT(W114=Settings!$C$16)),1,IF(AND(X114=Settings!$C$18,W114=Settings!$C$19),1,0))))</f>
        <v/>
      </c>
      <c r="Z1110" s="169" t="str">
        <f>IF(Z114="","",IF(Z114=Settings!$C$16,1,IF(AND(Z114=Settings!$C$17,NOT(Y114=Settings!$C$16)),1,IF(AND(Z114=Settings!$C$18,Y114=Settings!$C$19),1,0))))</f>
        <v/>
      </c>
      <c r="AC1110" s="169" t="str">
        <f>IF(AC114="","",IF(AC114=Settings!$C$16,1,IF(AND(AC114=Settings!$C$17,NOT(AB114=Settings!$C$16)),1,IF(AND(AC114=Settings!$C$18,AB114=Settings!$C$19),1,0))))</f>
        <v/>
      </c>
      <c r="AD1110" s="170"/>
      <c r="AE1110" s="169" t="str">
        <f>IF(AE114="","",IF(AE114=Settings!$C$16,1,IF(AND(AE114=Settings!$C$17,NOT(AD114=Settings!$C$16)),1,IF(AND(AE114=Settings!$C$18,AD114=Settings!$C$19),1,0))))</f>
        <v/>
      </c>
      <c r="AF1110" s="170"/>
      <c r="AG1110" s="169" t="str">
        <f>IF(AG114="","",IF(AG114=Settings!$C$16,1,IF(AND(AG114=Settings!$C$17,NOT(AF114=Settings!$C$16)),1,IF(AND(AG114=Settings!$C$18,AF114=Settings!$C$19),1,0))))</f>
        <v/>
      </c>
      <c r="AH1110" s="170"/>
      <c r="AI1110" s="169" t="str">
        <f>IF(AI114="","",IF(AI114=Settings!$C$16,1,IF(AND(AI114=Settings!$C$17,NOT(AH114=Settings!$C$16)),1,IF(AND(AI114=Settings!$C$18,AH114=Settings!$C$19),1,0))))</f>
        <v/>
      </c>
      <c r="AK1110" s="169" t="str">
        <f>IF(AK114="","",IF(AK114=Settings!$C$16,1,IF(AND(AK114=Settings!$C$17,NOT(AJ114=Settings!$C$16)),1,IF(AND(AK114=Settings!$C$18,AJ114=Settings!$C$19),1,0))))</f>
        <v/>
      </c>
      <c r="AM1110" s="169" t="str">
        <f>IF(AM114="","",IF(AM114=Settings!$C$16,1,IF(AND(AM114=Settings!$C$17,NOT(AL114=Settings!$C$16)),1,IF(AND(AM114=Settings!$C$18,AL114=Settings!$C$19),1,0))))</f>
        <v/>
      </c>
      <c r="AP1110" s="169" t="str">
        <f>IF(AP114="","",IF(AP114=Settings!$C$16,1,IF(AND(AP114=Settings!$C$17,NOT(AO114=Settings!$C$16)),1,IF(AND(AP114=Settings!$C$18,AO114=Settings!$C$19),1,0))))</f>
        <v/>
      </c>
      <c r="AQ1110" s="170"/>
      <c r="AR1110" s="169" t="str">
        <f>IF(AR114="","",IF(AR114=Settings!$C$16,1,IF(AND(AR114=Settings!$C$17,NOT(AQ114=Settings!$C$16)),1,IF(AND(AR114=Settings!$C$18,AQ114=Settings!$C$19),1,0))))</f>
        <v/>
      </c>
      <c r="AS1110" s="170"/>
      <c r="AT1110" s="169" t="str">
        <f>IF(AT114="","",IF(AT114=Settings!$C$16,1,IF(AND(AT114=Settings!$C$17,NOT(AS114=Settings!$C$16)),1,IF(AND(AT114=Settings!$C$18,AS114=Settings!$C$19),1,0))))</f>
        <v/>
      </c>
      <c r="AU1110" s="170"/>
      <c r="AV1110" s="169" t="str">
        <f>IF(AV114="","",IF(AV114=Settings!$C$16,1,IF(AND(AV114=Settings!$C$17,NOT(AU114=Settings!$C$16)),1,IF(AND(AV114=Settings!$C$18,AU114=Settings!$C$19),1,0))))</f>
        <v/>
      </c>
      <c r="AX1110" s="169" t="str">
        <f>IF(AX114="","",IF(AX114=Settings!$C$16,1,IF(AND(AX114=Settings!$C$17,NOT(AW114=Settings!$C$16)),1,IF(AND(AX114=Settings!$C$18,AW114=Settings!$C$19),1,0))))</f>
        <v/>
      </c>
      <c r="AZ1110" s="169" t="str">
        <f>IF(AZ114="","",IF(AZ114=Settings!$C$16,1,IF(AND(AZ114=Settings!$C$17,NOT(AY114=Settings!$C$16)),1,IF(AND(AZ114=Settings!$C$18,AY114=Settings!$C$19),1,0))))</f>
        <v/>
      </c>
      <c r="BC1110" s="169" t="str">
        <f>IF(BC114="","",IF(BC114=Settings!$C$16,1,IF(AND(BC114=Settings!$C$17,NOT(BB114=Settings!$C$16)),1,IF(AND(BC114=Settings!$C$18,BB114=Settings!$C$19),1,0))))</f>
        <v/>
      </c>
      <c r="BD1110" s="170"/>
      <c r="BE1110" s="169" t="str">
        <f>IF(BE114="","",IF(BE114=Settings!$C$16,1,IF(AND(BE114=Settings!$C$17,NOT(BD114=Settings!$C$16)),1,IF(AND(BE114=Settings!$C$18,BD114=Settings!$C$19),1,0))))</f>
        <v/>
      </c>
      <c r="BF1110" s="170"/>
      <c r="BG1110" s="169" t="str">
        <f>IF(BG114="","",IF(BG114=Settings!$C$16,1,IF(AND(BG114=Settings!$C$17,NOT(BF114=Settings!$C$16)),1,IF(AND(BG114=Settings!$C$18,BF114=Settings!$C$19),1,0))))</f>
        <v/>
      </c>
      <c r="BH1110" s="170"/>
      <c r="BI1110" s="169" t="str">
        <f>IF(BI114="","",IF(BI114=Settings!$C$16,1,IF(AND(BI114=Settings!$C$17,NOT(BH114=Settings!$C$16)),1,IF(AND(BI114=Settings!$C$18,BH114=Settings!$C$19),1,0))))</f>
        <v/>
      </c>
      <c r="BK1110" s="169" t="str">
        <f>IF(BK114="","",IF(BK114=Settings!$C$16,1,IF(AND(BK114=Settings!$C$17,NOT(BJ114=Settings!$C$16)),1,IF(AND(BK114=Settings!$C$18,BJ114=Settings!$C$19),1,0))))</f>
        <v/>
      </c>
      <c r="BM1110" s="169" t="str">
        <f>IF(BM114="","",IF(BM114=Settings!$C$16,1,IF(AND(BM114=Settings!$C$17,NOT(BL114=Settings!$C$16)),1,IF(AND(BM114=Settings!$C$18,BL114=Settings!$C$19),1,0))))</f>
        <v/>
      </c>
      <c r="BP1110" s="169" t="str">
        <f>IF(BP114="","",IF(BP114=Settings!$C$16,1,IF(AND(BP114=Settings!$C$17,NOT(BO114=Settings!$C$16)),1,IF(AND(BP114=Settings!$C$18,BO114=Settings!$C$19),1,0))))</f>
        <v/>
      </c>
      <c r="BQ1110" s="170"/>
      <c r="BR1110" s="169" t="str">
        <f>IF(BR114="","",IF(BR114=Settings!$C$16,1,IF(AND(BR114=Settings!$C$17,NOT(BQ114=Settings!$C$16)),1,IF(AND(BR114=Settings!$C$18,BQ114=Settings!$C$19),1,0))))</f>
        <v/>
      </c>
      <c r="BS1110" s="170"/>
      <c r="BT1110" s="169" t="str">
        <f>IF(BT114="","",IF(BT114=Settings!$C$16,1,IF(AND(BT114=Settings!$C$17,NOT(BS114=Settings!$C$16)),1,IF(AND(BT114=Settings!$C$18,BS114=Settings!$C$19),1,0))))</f>
        <v/>
      </c>
      <c r="BU1110" s="170"/>
      <c r="BV1110" s="169" t="str">
        <f>IF(BV114="","",IF(BV114=Settings!$C$16,1,IF(AND(BV114=Settings!$C$17,NOT(BU114=Settings!$C$16)),1,IF(AND(BV114=Settings!$C$18,BU114=Settings!$C$19),1,0))))</f>
        <v/>
      </c>
      <c r="BX1110" s="169" t="str">
        <f>IF(BX114="","",IF(BX114=Settings!$C$16,1,IF(AND(BX114=Settings!$C$17,NOT(BW114=Settings!$C$16)),1,IF(AND(BX114=Settings!$C$18,BW114=Settings!$C$19),1,0))))</f>
        <v/>
      </c>
      <c r="BZ1110" s="169" t="str">
        <f>IF(BZ114="","",IF(BZ114=Settings!$C$16,1,IF(AND(BZ114=Settings!$C$17,NOT(BY114=Settings!$C$16)),1,IF(AND(BZ114=Settings!$C$18,BY114=Settings!$C$19),1,0))))</f>
        <v/>
      </c>
      <c r="CB1110" s="175" t="str">
        <f t="shared" si="9"/>
        <v/>
      </c>
      <c r="CC1110" s="175" t="str">
        <f t="shared" si="10"/>
        <v/>
      </c>
      <c r="CD1110" s="175" t="str">
        <f t="shared" si="11"/>
        <v/>
      </c>
      <c r="CE1110" s="175" t="str">
        <f t="shared" si="12"/>
        <v/>
      </c>
      <c r="CF1110" s="175" t="str">
        <f t="shared" si="13"/>
        <v/>
      </c>
      <c r="CG1110" s="175" t="str">
        <f t="shared" si="14"/>
        <v/>
      </c>
      <c r="CH1110" s="175" t="str">
        <f t="shared" si="15"/>
        <v/>
      </c>
    </row>
    <row r="1111" spans="1:86" x14ac:dyDescent="0.25">
      <c r="A1111" s="39" t="str">
        <f t="shared" si="8"/>
        <v xml:space="preserve"> </v>
      </c>
      <c r="C1111" s="169" t="str">
        <f>IF(C115="","",IF(C115=Settings!$C$16,1,IF(AND(C115=Settings!$C$17,NOT(B115=Settings!$C$16)),1,IF(AND(C115=Settings!$C$18,B115=Settings!$C$19),1,0))))</f>
        <v/>
      </c>
      <c r="E1111" s="169" t="str">
        <f>IF(E115="","",IF(E115=Settings!$C$16,1,IF(AND(E115=Settings!$C$17,NOT(D115=Settings!$C$16)),1,IF(AND(E115=Settings!$C$18,D115=Settings!$C$19),1,0))))</f>
        <v/>
      </c>
      <c r="G1111" s="169" t="str">
        <f>IF(G115="","",IF(G115=Settings!$C$16,1,IF(AND(G115=Settings!$C$17,NOT(F115=Settings!$C$16)),1,IF(AND(G115=Settings!$C$18,F115=Settings!$C$19),1,0))))</f>
        <v/>
      </c>
      <c r="I1111" s="169" t="str">
        <f>IF(I115="","",IF(I115=Settings!$C$16,1,IF(AND(I115=Settings!$C$17,NOT(H115=Settings!$C$16)),1,IF(AND(I115=Settings!$C$18,H115=Settings!$C$19),1,0))))</f>
        <v/>
      </c>
      <c r="K1111" s="169" t="str">
        <f>IF(K115="","",IF(K115=Settings!$C$16,1,IF(AND(K115=Settings!$C$17,NOT(J115=Settings!$C$16)),1,IF(AND(K115=Settings!$C$18,J115=Settings!$C$19),1,0))))</f>
        <v/>
      </c>
      <c r="M1111" s="169" t="str">
        <f>IF(M115="","",IF(M115=Settings!$C$16,1,IF(AND(M115=Settings!$C$17,NOT(L115=Settings!$C$16)),1,IF(AND(M115=Settings!$C$18,L115=Settings!$C$19),1,0))))</f>
        <v/>
      </c>
      <c r="P1111" s="169" t="str">
        <f>IF(P115="","",IF(P115=Settings!$C$16,1,IF(AND(P115=Settings!$C$17,NOT(O115=Settings!$C$16)),1,IF(AND(P115=Settings!$C$18,O115=Settings!$C$19),1,0))))</f>
        <v/>
      </c>
      <c r="Q1111" s="170"/>
      <c r="R1111" s="169" t="str">
        <f>IF(R115="","",IF(R115=Settings!$C$16,1,IF(AND(R115=Settings!$C$17,NOT(Q115=Settings!$C$16)),1,IF(AND(R115=Settings!$C$18,Q115=Settings!$C$19),1,0))))</f>
        <v/>
      </c>
      <c r="S1111" s="170"/>
      <c r="T1111" s="169" t="str">
        <f>IF(T115="","",IF(T115=Settings!$C$16,1,IF(AND(T115=Settings!$C$17,NOT(S115=Settings!$C$16)),1,IF(AND(T115=Settings!$C$18,S115=Settings!$C$19),1,0))))</f>
        <v/>
      </c>
      <c r="U1111" s="170"/>
      <c r="V1111" s="169" t="str">
        <f>IF(V115="","",IF(V115=Settings!$C$16,1,IF(AND(V115=Settings!$C$17,NOT(U115=Settings!$C$16)),1,IF(AND(V115=Settings!$C$18,U115=Settings!$C$19),1,0))))</f>
        <v/>
      </c>
      <c r="X1111" s="169" t="str">
        <f>IF(X115="","",IF(X115=Settings!$C$16,1,IF(AND(X115=Settings!$C$17,NOT(W115=Settings!$C$16)),1,IF(AND(X115=Settings!$C$18,W115=Settings!$C$19),1,0))))</f>
        <v/>
      </c>
      <c r="Z1111" s="169" t="str">
        <f>IF(Z115="","",IF(Z115=Settings!$C$16,1,IF(AND(Z115=Settings!$C$17,NOT(Y115=Settings!$C$16)),1,IF(AND(Z115=Settings!$C$18,Y115=Settings!$C$19),1,0))))</f>
        <v/>
      </c>
      <c r="AC1111" s="169" t="str">
        <f>IF(AC115="","",IF(AC115=Settings!$C$16,1,IF(AND(AC115=Settings!$C$17,NOT(AB115=Settings!$C$16)),1,IF(AND(AC115=Settings!$C$18,AB115=Settings!$C$19),1,0))))</f>
        <v/>
      </c>
      <c r="AD1111" s="170"/>
      <c r="AE1111" s="169" t="str">
        <f>IF(AE115="","",IF(AE115=Settings!$C$16,1,IF(AND(AE115=Settings!$C$17,NOT(AD115=Settings!$C$16)),1,IF(AND(AE115=Settings!$C$18,AD115=Settings!$C$19),1,0))))</f>
        <v/>
      </c>
      <c r="AF1111" s="170"/>
      <c r="AG1111" s="169" t="str">
        <f>IF(AG115="","",IF(AG115=Settings!$C$16,1,IF(AND(AG115=Settings!$C$17,NOT(AF115=Settings!$C$16)),1,IF(AND(AG115=Settings!$C$18,AF115=Settings!$C$19),1,0))))</f>
        <v/>
      </c>
      <c r="AH1111" s="170"/>
      <c r="AI1111" s="169" t="str">
        <f>IF(AI115="","",IF(AI115=Settings!$C$16,1,IF(AND(AI115=Settings!$C$17,NOT(AH115=Settings!$C$16)),1,IF(AND(AI115=Settings!$C$18,AH115=Settings!$C$19),1,0))))</f>
        <v/>
      </c>
      <c r="AK1111" s="169" t="str">
        <f>IF(AK115="","",IF(AK115=Settings!$C$16,1,IF(AND(AK115=Settings!$C$17,NOT(AJ115=Settings!$C$16)),1,IF(AND(AK115=Settings!$C$18,AJ115=Settings!$C$19),1,0))))</f>
        <v/>
      </c>
      <c r="AM1111" s="169" t="str">
        <f>IF(AM115="","",IF(AM115=Settings!$C$16,1,IF(AND(AM115=Settings!$C$17,NOT(AL115=Settings!$C$16)),1,IF(AND(AM115=Settings!$C$18,AL115=Settings!$C$19),1,0))))</f>
        <v/>
      </c>
      <c r="AP1111" s="169" t="str">
        <f>IF(AP115="","",IF(AP115=Settings!$C$16,1,IF(AND(AP115=Settings!$C$17,NOT(AO115=Settings!$C$16)),1,IF(AND(AP115=Settings!$C$18,AO115=Settings!$C$19),1,0))))</f>
        <v/>
      </c>
      <c r="AQ1111" s="170"/>
      <c r="AR1111" s="169" t="str">
        <f>IF(AR115="","",IF(AR115=Settings!$C$16,1,IF(AND(AR115=Settings!$C$17,NOT(AQ115=Settings!$C$16)),1,IF(AND(AR115=Settings!$C$18,AQ115=Settings!$C$19),1,0))))</f>
        <v/>
      </c>
      <c r="AS1111" s="170"/>
      <c r="AT1111" s="169" t="str">
        <f>IF(AT115="","",IF(AT115=Settings!$C$16,1,IF(AND(AT115=Settings!$C$17,NOT(AS115=Settings!$C$16)),1,IF(AND(AT115=Settings!$C$18,AS115=Settings!$C$19),1,0))))</f>
        <v/>
      </c>
      <c r="AU1111" s="170"/>
      <c r="AV1111" s="169" t="str">
        <f>IF(AV115="","",IF(AV115=Settings!$C$16,1,IF(AND(AV115=Settings!$C$17,NOT(AU115=Settings!$C$16)),1,IF(AND(AV115=Settings!$C$18,AU115=Settings!$C$19),1,0))))</f>
        <v/>
      </c>
      <c r="AX1111" s="169" t="str">
        <f>IF(AX115="","",IF(AX115=Settings!$C$16,1,IF(AND(AX115=Settings!$C$17,NOT(AW115=Settings!$C$16)),1,IF(AND(AX115=Settings!$C$18,AW115=Settings!$C$19),1,0))))</f>
        <v/>
      </c>
      <c r="AZ1111" s="169" t="str">
        <f>IF(AZ115="","",IF(AZ115=Settings!$C$16,1,IF(AND(AZ115=Settings!$C$17,NOT(AY115=Settings!$C$16)),1,IF(AND(AZ115=Settings!$C$18,AY115=Settings!$C$19),1,0))))</f>
        <v/>
      </c>
      <c r="BC1111" s="169" t="str">
        <f>IF(BC115="","",IF(BC115=Settings!$C$16,1,IF(AND(BC115=Settings!$C$17,NOT(BB115=Settings!$C$16)),1,IF(AND(BC115=Settings!$C$18,BB115=Settings!$C$19),1,0))))</f>
        <v/>
      </c>
      <c r="BD1111" s="170"/>
      <c r="BE1111" s="169" t="str">
        <f>IF(BE115="","",IF(BE115=Settings!$C$16,1,IF(AND(BE115=Settings!$C$17,NOT(BD115=Settings!$C$16)),1,IF(AND(BE115=Settings!$C$18,BD115=Settings!$C$19),1,0))))</f>
        <v/>
      </c>
      <c r="BF1111" s="170"/>
      <c r="BG1111" s="169" t="str">
        <f>IF(BG115="","",IF(BG115=Settings!$C$16,1,IF(AND(BG115=Settings!$C$17,NOT(BF115=Settings!$C$16)),1,IF(AND(BG115=Settings!$C$18,BF115=Settings!$C$19),1,0))))</f>
        <v/>
      </c>
      <c r="BH1111" s="170"/>
      <c r="BI1111" s="169" t="str">
        <f>IF(BI115="","",IF(BI115=Settings!$C$16,1,IF(AND(BI115=Settings!$C$17,NOT(BH115=Settings!$C$16)),1,IF(AND(BI115=Settings!$C$18,BH115=Settings!$C$19),1,0))))</f>
        <v/>
      </c>
      <c r="BK1111" s="169" t="str">
        <f>IF(BK115="","",IF(BK115=Settings!$C$16,1,IF(AND(BK115=Settings!$C$17,NOT(BJ115=Settings!$C$16)),1,IF(AND(BK115=Settings!$C$18,BJ115=Settings!$C$19),1,0))))</f>
        <v/>
      </c>
      <c r="BM1111" s="169" t="str">
        <f>IF(BM115="","",IF(BM115=Settings!$C$16,1,IF(AND(BM115=Settings!$C$17,NOT(BL115=Settings!$C$16)),1,IF(AND(BM115=Settings!$C$18,BL115=Settings!$C$19),1,0))))</f>
        <v/>
      </c>
      <c r="BP1111" s="169" t="str">
        <f>IF(BP115="","",IF(BP115=Settings!$C$16,1,IF(AND(BP115=Settings!$C$17,NOT(BO115=Settings!$C$16)),1,IF(AND(BP115=Settings!$C$18,BO115=Settings!$C$19),1,0))))</f>
        <v/>
      </c>
      <c r="BQ1111" s="170"/>
      <c r="BR1111" s="169" t="str">
        <f>IF(BR115="","",IF(BR115=Settings!$C$16,1,IF(AND(BR115=Settings!$C$17,NOT(BQ115=Settings!$C$16)),1,IF(AND(BR115=Settings!$C$18,BQ115=Settings!$C$19),1,0))))</f>
        <v/>
      </c>
      <c r="BS1111" s="170"/>
      <c r="BT1111" s="169" t="str">
        <f>IF(BT115="","",IF(BT115=Settings!$C$16,1,IF(AND(BT115=Settings!$C$17,NOT(BS115=Settings!$C$16)),1,IF(AND(BT115=Settings!$C$18,BS115=Settings!$C$19),1,0))))</f>
        <v/>
      </c>
      <c r="BU1111" s="170"/>
      <c r="BV1111" s="169" t="str">
        <f>IF(BV115="","",IF(BV115=Settings!$C$16,1,IF(AND(BV115=Settings!$C$17,NOT(BU115=Settings!$C$16)),1,IF(AND(BV115=Settings!$C$18,BU115=Settings!$C$19),1,0))))</f>
        <v/>
      </c>
      <c r="BX1111" s="169" t="str">
        <f>IF(BX115="","",IF(BX115=Settings!$C$16,1,IF(AND(BX115=Settings!$C$17,NOT(BW115=Settings!$C$16)),1,IF(AND(BX115=Settings!$C$18,BW115=Settings!$C$19),1,0))))</f>
        <v/>
      </c>
      <c r="BZ1111" s="169" t="str">
        <f>IF(BZ115="","",IF(BZ115=Settings!$C$16,1,IF(AND(BZ115=Settings!$C$17,NOT(BY115=Settings!$C$16)),1,IF(AND(BZ115=Settings!$C$18,BY115=Settings!$C$19),1,0))))</f>
        <v/>
      </c>
      <c r="CB1111" s="175" t="str">
        <f t="shared" si="9"/>
        <v/>
      </c>
      <c r="CC1111" s="175" t="str">
        <f t="shared" si="10"/>
        <v/>
      </c>
      <c r="CD1111" s="175" t="str">
        <f t="shared" si="11"/>
        <v/>
      </c>
      <c r="CE1111" s="175" t="str">
        <f t="shared" si="12"/>
        <v/>
      </c>
      <c r="CF1111" s="175" t="str">
        <f t="shared" si="13"/>
        <v/>
      </c>
      <c r="CG1111" s="175" t="str">
        <f t="shared" si="14"/>
        <v/>
      </c>
      <c r="CH1111" s="175" t="str">
        <f t="shared" si="15"/>
        <v/>
      </c>
    </row>
    <row r="1112" spans="1:86" x14ac:dyDescent="0.25">
      <c r="A1112" s="39" t="str">
        <f t="shared" si="8"/>
        <v xml:space="preserve"> </v>
      </c>
      <c r="C1112" s="169" t="str">
        <f>IF(C116="","",IF(C116=Settings!$C$16,1,IF(AND(C116=Settings!$C$17,NOT(B116=Settings!$C$16)),1,IF(AND(C116=Settings!$C$18,B116=Settings!$C$19),1,0))))</f>
        <v/>
      </c>
      <c r="E1112" s="169" t="str">
        <f>IF(E116="","",IF(E116=Settings!$C$16,1,IF(AND(E116=Settings!$C$17,NOT(D116=Settings!$C$16)),1,IF(AND(E116=Settings!$C$18,D116=Settings!$C$19),1,0))))</f>
        <v/>
      </c>
      <c r="G1112" s="169" t="str">
        <f>IF(G116="","",IF(G116=Settings!$C$16,1,IF(AND(G116=Settings!$C$17,NOT(F116=Settings!$C$16)),1,IF(AND(G116=Settings!$C$18,F116=Settings!$C$19),1,0))))</f>
        <v/>
      </c>
      <c r="I1112" s="169" t="str">
        <f>IF(I116="","",IF(I116=Settings!$C$16,1,IF(AND(I116=Settings!$C$17,NOT(H116=Settings!$C$16)),1,IF(AND(I116=Settings!$C$18,H116=Settings!$C$19),1,0))))</f>
        <v/>
      </c>
      <c r="K1112" s="169" t="str">
        <f>IF(K116="","",IF(K116=Settings!$C$16,1,IF(AND(K116=Settings!$C$17,NOT(J116=Settings!$C$16)),1,IF(AND(K116=Settings!$C$18,J116=Settings!$C$19),1,0))))</f>
        <v/>
      </c>
      <c r="M1112" s="169" t="str">
        <f>IF(M116="","",IF(M116=Settings!$C$16,1,IF(AND(M116=Settings!$C$17,NOT(L116=Settings!$C$16)),1,IF(AND(M116=Settings!$C$18,L116=Settings!$C$19),1,0))))</f>
        <v/>
      </c>
      <c r="P1112" s="169" t="str">
        <f>IF(P116="","",IF(P116=Settings!$C$16,1,IF(AND(P116=Settings!$C$17,NOT(O116=Settings!$C$16)),1,IF(AND(P116=Settings!$C$18,O116=Settings!$C$19),1,0))))</f>
        <v/>
      </c>
      <c r="Q1112" s="170"/>
      <c r="R1112" s="169" t="str">
        <f>IF(R116="","",IF(R116=Settings!$C$16,1,IF(AND(R116=Settings!$C$17,NOT(Q116=Settings!$C$16)),1,IF(AND(R116=Settings!$C$18,Q116=Settings!$C$19),1,0))))</f>
        <v/>
      </c>
      <c r="S1112" s="170"/>
      <c r="T1112" s="169" t="str">
        <f>IF(T116="","",IF(T116=Settings!$C$16,1,IF(AND(T116=Settings!$C$17,NOT(S116=Settings!$C$16)),1,IF(AND(T116=Settings!$C$18,S116=Settings!$C$19),1,0))))</f>
        <v/>
      </c>
      <c r="U1112" s="170"/>
      <c r="V1112" s="169" t="str">
        <f>IF(V116="","",IF(V116=Settings!$C$16,1,IF(AND(V116=Settings!$C$17,NOT(U116=Settings!$C$16)),1,IF(AND(V116=Settings!$C$18,U116=Settings!$C$19),1,0))))</f>
        <v/>
      </c>
      <c r="X1112" s="169" t="str">
        <f>IF(X116="","",IF(X116=Settings!$C$16,1,IF(AND(X116=Settings!$C$17,NOT(W116=Settings!$C$16)),1,IF(AND(X116=Settings!$C$18,W116=Settings!$C$19),1,0))))</f>
        <v/>
      </c>
      <c r="Z1112" s="169" t="str">
        <f>IF(Z116="","",IF(Z116=Settings!$C$16,1,IF(AND(Z116=Settings!$C$17,NOT(Y116=Settings!$C$16)),1,IF(AND(Z116=Settings!$C$18,Y116=Settings!$C$19),1,0))))</f>
        <v/>
      </c>
      <c r="AC1112" s="169" t="str">
        <f>IF(AC116="","",IF(AC116=Settings!$C$16,1,IF(AND(AC116=Settings!$C$17,NOT(AB116=Settings!$C$16)),1,IF(AND(AC116=Settings!$C$18,AB116=Settings!$C$19),1,0))))</f>
        <v/>
      </c>
      <c r="AD1112" s="170"/>
      <c r="AE1112" s="169" t="str">
        <f>IF(AE116="","",IF(AE116=Settings!$C$16,1,IF(AND(AE116=Settings!$C$17,NOT(AD116=Settings!$C$16)),1,IF(AND(AE116=Settings!$C$18,AD116=Settings!$C$19),1,0))))</f>
        <v/>
      </c>
      <c r="AF1112" s="170"/>
      <c r="AG1112" s="169" t="str">
        <f>IF(AG116="","",IF(AG116=Settings!$C$16,1,IF(AND(AG116=Settings!$C$17,NOT(AF116=Settings!$C$16)),1,IF(AND(AG116=Settings!$C$18,AF116=Settings!$C$19),1,0))))</f>
        <v/>
      </c>
      <c r="AH1112" s="170"/>
      <c r="AI1112" s="169" t="str">
        <f>IF(AI116="","",IF(AI116=Settings!$C$16,1,IF(AND(AI116=Settings!$C$17,NOT(AH116=Settings!$C$16)),1,IF(AND(AI116=Settings!$C$18,AH116=Settings!$C$19),1,0))))</f>
        <v/>
      </c>
      <c r="AK1112" s="169" t="str">
        <f>IF(AK116="","",IF(AK116=Settings!$C$16,1,IF(AND(AK116=Settings!$C$17,NOT(AJ116=Settings!$C$16)),1,IF(AND(AK116=Settings!$C$18,AJ116=Settings!$C$19),1,0))))</f>
        <v/>
      </c>
      <c r="AM1112" s="169" t="str">
        <f>IF(AM116="","",IF(AM116=Settings!$C$16,1,IF(AND(AM116=Settings!$C$17,NOT(AL116=Settings!$C$16)),1,IF(AND(AM116=Settings!$C$18,AL116=Settings!$C$19),1,0))))</f>
        <v/>
      </c>
      <c r="AP1112" s="169" t="str">
        <f>IF(AP116="","",IF(AP116=Settings!$C$16,1,IF(AND(AP116=Settings!$C$17,NOT(AO116=Settings!$C$16)),1,IF(AND(AP116=Settings!$C$18,AO116=Settings!$C$19),1,0))))</f>
        <v/>
      </c>
      <c r="AQ1112" s="170"/>
      <c r="AR1112" s="169" t="str">
        <f>IF(AR116="","",IF(AR116=Settings!$C$16,1,IF(AND(AR116=Settings!$C$17,NOT(AQ116=Settings!$C$16)),1,IF(AND(AR116=Settings!$C$18,AQ116=Settings!$C$19),1,0))))</f>
        <v/>
      </c>
      <c r="AS1112" s="170"/>
      <c r="AT1112" s="169" t="str">
        <f>IF(AT116="","",IF(AT116=Settings!$C$16,1,IF(AND(AT116=Settings!$C$17,NOT(AS116=Settings!$C$16)),1,IF(AND(AT116=Settings!$C$18,AS116=Settings!$C$19),1,0))))</f>
        <v/>
      </c>
      <c r="AU1112" s="170"/>
      <c r="AV1112" s="169" t="str">
        <f>IF(AV116="","",IF(AV116=Settings!$C$16,1,IF(AND(AV116=Settings!$C$17,NOT(AU116=Settings!$C$16)),1,IF(AND(AV116=Settings!$C$18,AU116=Settings!$C$19),1,0))))</f>
        <v/>
      </c>
      <c r="AX1112" s="169" t="str">
        <f>IF(AX116="","",IF(AX116=Settings!$C$16,1,IF(AND(AX116=Settings!$C$17,NOT(AW116=Settings!$C$16)),1,IF(AND(AX116=Settings!$C$18,AW116=Settings!$C$19),1,0))))</f>
        <v/>
      </c>
      <c r="AZ1112" s="169" t="str">
        <f>IF(AZ116="","",IF(AZ116=Settings!$C$16,1,IF(AND(AZ116=Settings!$C$17,NOT(AY116=Settings!$C$16)),1,IF(AND(AZ116=Settings!$C$18,AY116=Settings!$C$19),1,0))))</f>
        <v/>
      </c>
      <c r="BC1112" s="169" t="str">
        <f>IF(BC116="","",IF(BC116=Settings!$C$16,1,IF(AND(BC116=Settings!$C$17,NOT(BB116=Settings!$C$16)),1,IF(AND(BC116=Settings!$C$18,BB116=Settings!$C$19),1,0))))</f>
        <v/>
      </c>
      <c r="BD1112" s="170"/>
      <c r="BE1112" s="169" t="str">
        <f>IF(BE116="","",IF(BE116=Settings!$C$16,1,IF(AND(BE116=Settings!$C$17,NOT(BD116=Settings!$C$16)),1,IF(AND(BE116=Settings!$C$18,BD116=Settings!$C$19),1,0))))</f>
        <v/>
      </c>
      <c r="BF1112" s="170"/>
      <c r="BG1112" s="169" t="str">
        <f>IF(BG116="","",IF(BG116=Settings!$C$16,1,IF(AND(BG116=Settings!$C$17,NOT(BF116=Settings!$C$16)),1,IF(AND(BG116=Settings!$C$18,BF116=Settings!$C$19),1,0))))</f>
        <v/>
      </c>
      <c r="BH1112" s="170"/>
      <c r="BI1112" s="169" t="str">
        <f>IF(BI116="","",IF(BI116=Settings!$C$16,1,IF(AND(BI116=Settings!$C$17,NOT(BH116=Settings!$C$16)),1,IF(AND(BI116=Settings!$C$18,BH116=Settings!$C$19),1,0))))</f>
        <v/>
      </c>
      <c r="BK1112" s="169" t="str">
        <f>IF(BK116="","",IF(BK116=Settings!$C$16,1,IF(AND(BK116=Settings!$C$17,NOT(BJ116=Settings!$C$16)),1,IF(AND(BK116=Settings!$C$18,BJ116=Settings!$C$19),1,0))))</f>
        <v/>
      </c>
      <c r="BM1112" s="169" t="str">
        <f>IF(BM116="","",IF(BM116=Settings!$C$16,1,IF(AND(BM116=Settings!$C$17,NOT(BL116=Settings!$C$16)),1,IF(AND(BM116=Settings!$C$18,BL116=Settings!$C$19),1,0))))</f>
        <v/>
      </c>
      <c r="BP1112" s="169" t="str">
        <f>IF(BP116="","",IF(BP116=Settings!$C$16,1,IF(AND(BP116=Settings!$C$17,NOT(BO116=Settings!$C$16)),1,IF(AND(BP116=Settings!$C$18,BO116=Settings!$C$19),1,0))))</f>
        <v/>
      </c>
      <c r="BQ1112" s="170"/>
      <c r="BR1112" s="169" t="str">
        <f>IF(BR116="","",IF(BR116=Settings!$C$16,1,IF(AND(BR116=Settings!$C$17,NOT(BQ116=Settings!$C$16)),1,IF(AND(BR116=Settings!$C$18,BQ116=Settings!$C$19),1,0))))</f>
        <v/>
      </c>
      <c r="BS1112" s="170"/>
      <c r="BT1112" s="169" t="str">
        <f>IF(BT116="","",IF(BT116=Settings!$C$16,1,IF(AND(BT116=Settings!$C$17,NOT(BS116=Settings!$C$16)),1,IF(AND(BT116=Settings!$C$18,BS116=Settings!$C$19),1,0))))</f>
        <v/>
      </c>
      <c r="BU1112" s="170"/>
      <c r="BV1112" s="169" t="str">
        <f>IF(BV116="","",IF(BV116=Settings!$C$16,1,IF(AND(BV116=Settings!$C$17,NOT(BU116=Settings!$C$16)),1,IF(AND(BV116=Settings!$C$18,BU116=Settings!$C$19),1,0))))</f>
        <v/>
      </c>
      <c r="BX1112" s="169" t="str">
        <f>IF(BX116="","",IF(BX116=Settings!$C$16,1,IF(AND(BX116=Settings!$C$17,NOT(BW116=Settings!$C$16)),1,IF(AND(BX116=Settings!$C$18,BW116=Settings!$C$19),1,0))))</f>
        <v/>
      </c>
      <c r="BZ1112" s="169" t="str">
        <f>IF(BZ116="","",IF(BZ116=Settings!$C$16,1,IF(AND(BZ116=Settings!$C$17,NOT(BY116=Settings!$C$16)),1,IF(AND(BZ116=Settings!$C$18,BY116=Settings!$C$19),1,0))))</f>
        <v/>
      </c>
      <c r="CB1112" s="175" t="str">
        <f t="shared" si="9"/>
        <v/>
      </c>
      <c r="CC1112" s="175" t="str">
        <f t="shared" si="10"/>
        <v/>
      </c>
      <c r="CD1112" s="175" t="str">
        <f t="shared" si="11"/>
        <v/>
      </c>
      <c r="CE1112" s="175" t="str">
        <f t="shared" si="12"/>
        <v/>
      </c>
      <c r="CF1112" s="175" t="str">
        <f t="shared" si="13"/>
        <v/>
      </c>
      <c r="CG1112" s="175" t="str">
        <f t="shared" si="14"/>
        <v/>
      </c>
      <c r="CH1112" s="175" t="str">
        <f t="shared" si="15"/>
        <v/>
      </c>
    </row>
    <row r="1113" spans="1:86" x14ac:dyDescent="0.25">
      <c r="A1113" s="39" t="str">
        <f t="shared" si="8"/>
        <v xml:space="preserve"> </v>
      </c>
      <c r="C1113" s="169" t="str">
        <f>IF(C117="","",IF(C117=Settings!$C$16,1,IF(AND(C117=Settings!$C$17,NOT(B117=Settings!$C$16)),1,IF(AND(C117=Settings!$C$18,B117=Settings!$C$19),1,0))))</f>
        <v/>
      </c>
      <c r="E1113" s="169" t="str">
        <f>IF(E117="","",IF(E117=Settings!$C$16,1,IF(AND(E117=Settings!$C$17,NOT(D117=Settings!$C$16)),1,IF(AND(E117=Settings!$C$18,D117=Settings!$C$19),1,0))))</f>
        <v/>
      </c>
      <c r="G1113" s="169" t="str">
        <f>IF(G117="","",IF(G117=Settings!$C$16,1,IF(AND(G117=Settings!$C$17,NOT(F117=Settings!$C$16)),1,IF(AND(G117=Settings!$C$18,F117=Settings!$C$19),1,0))))</f>
        <v/>
      </c>
      <c r="I1113" s="169" t="str">
        <f>IF(I117="","",IF(I117=Settings!$C$16,1,IF(AND(I117=Settings!$C$17,NOT(H117=Settings!$C$16)),1,IF(AND(I117=Settings!$C$18,H117=Settings!$C$19),1,0))))</f>
        <v/>
      </c>
      <c r="K1113" s="169" t="str">
        <f>IF(K117="","",IF(K117=Settings!$C$16,1,IF(AND(K117=Settings!$C$17,NOT(J117=Settings!$C$16)),1,IF(AND(K117=Settings!$C$18,J117=Settings!$C$19),1,0))))</f>
        <v/>
      </c>
      <c r="M1113" s="169" t="str">
        <f>IF(M117="","",IF(M117=Settings!$C$16,1,IF(AND(M117=Settings!$C$17,NOT(L117=Settings!$C$16)),1,IF(AND(M117=Settings!$C$18,L117=Settings!$C$19),1,0))))</f>
        <v/>
      </c>
      <c r="P1113" s="169" t="str">
        <f>IF(P117="","",IF(P117=Settings!$C$16,1,IF(AND(P117=Settings!$C$17,NOT(O117=Settings!$C$16)),1,IF(AND(P117=Settings!$C$18,O117=Settings!$C$19),1,0))))</f>
        <v/>
      </c>
      <c r="Q1113" s="170"/>
      <c r="R1113" s="169" t="str">
        <f>IF(R117="","",IF(R117=Settings!$C$16,1,IF(AND(R117=Settings!$C$17,NOT(Q117=Settings!$C$16)),1,IF(AND(R117=Settings!$C$18,Q117=Settings!$C$19),1,0))))</f>
        <v/>
      </c>
      <c r="S1113" s="170"/>
      <c r="T1113" s="169" t="str">
        <f>IF(T117="","",IF(T117=Settings!$C$16,1,IF(AND(T117=Settings!$C$17,NOT(S117=Settings!$C$16)),1,IF(AND(T117=Settings!$C$18,S117=Settings!$C$19),1,0))))</f>
        <v/>
      </c>
      <c r="U1113" s="170"/>
      <c r="V1113" s="169" t="str">
        <f>IF(V117="","",IF(V117=Settings!$C$16,1,IF(AND(V117=Settings!$C$17,NOT(U117=Settings!$C$16)),1,IF(AND(V117=Settings!$C$18,U117=Settings!$C$19),1,0))))</f>
        <v/>
      </c>
      <c r="X1113" s="169" t="str">
        <f>IF(X117="","",IF(X117=Settings!$C$16,1,IF(AND(X117=Settings!$C$17,NOT(W117=Settings!$C$16)),1,IF(AND(X117=Settings!$C$18,W117=Settings!$C$19),1,0))))</f>
        <v/>
      </c>
      <c r="Z1113" s="169" t="str">
        <f>IF(Z117="","",IF(Z117=Settings!$C$16,1,IF(AND(Z117=Settings!$C$17,NOT(Y117=Settings!$C$16)),1,IF(AND(Z117=Settings!$C$18,Y117=Settings!$C$19),1,0))))</f>
        <v/>
      </c>
      <c r="AC1113" s="169" t="str">
        <f>IF(AC117="","",IF(AC117=Settings!$C$16,1,IF(AND(AC117=Settings!$C$17,NOT(AB117=Settings!$C$16)),1,IF(AND(AC117=Settings!$C$18,AB117=Settings!$C$19),1,0))))</f>
        <v/>
      </c>
      <c r="AD1113" s="170"/>
      <c r="AE1113" s="169" t="str">
        <f>IF(AE117="","",IF(AE117=Settings!$C$16,1,IF(AND(AE117=Settings!$C$17,NOT(AD117=Settings!$C$16)),1,IF(AND(AE117=Settings!$C$18,AD117=Settings!$C$19),1,0))))</f>
        <v/>
      </c>
      <c r="AF1113" s="170"/>
      <c r="AG1113" s="169" t="str">
        <f>IF(AG117="","",IF(AG117=Settings!$C$16,1,IF(AND(AG117=Settings!$C$17,NOT(AF117=Settings!$C$16)),1,IF(AND(AG117=Settings!$C$18,AF117=Settings!$C$19),1,0))))</f>
        <v/>
      </c>
      <c r="AH1113" s="170"/>
      <c r="AI1113" s="169" t="str">
        <f>IF(AI117="","",IF(AI117=Settings!$C$16,1,IF(AND(AI117=Settings!$C$17,NOT(AH117=Settings!$C$16)),1,IF(AND(AI117=Settings!$C$18,AH117=Settings!$C$19),1,0))))</f>
        <v/>
      </c>
      <c r="AK1113" s="169" t="str">
        <f>IF(AK117="","",IF(AK117=Settings!$C$16,1,IF(AND(AK117=Settings!$C$17,NOT(AJ117=Settings!$C$16)),1,IF(AND(AK117=Settings!$C$18,AJ117=Settings!$C$19),1,0))))</f>
        <v/>
      </c>
      <c r="AM1113" s="169" t="str">
        <f>IF(AM117="","",IF(AM117=Settings!$C$16,1,IF(AND(AM117=Settings!$C$17,NOT(AL117=Settings!$C$16)),1,IF(AND(AM117=Settings!$C$18,AL117=Settings!$C$19),1,0))))</f>
        <v/>
      </c>
      <c r="AP1113" s="169" t="str">
        <f>IF(AP117="","",IF(AP117=Settings!$C$16,1,IF(AND(AP117=Settings!$C$17,NOT(AO117=Settings!$C$16)),1,IF(AND(AP117=Settings!$C$18,AO117=Settings!$C$19),1,0))))</f>
        <v/>
      </c>
      <c r="AQ1113" s="170"/>
      <c r="AR1113" s="169" t="str">
        <f>IF(AR117="","",IF(AR117=Settings!$C$16,1,IF(AND(AR117=Settings!$C$17,NOT(AQ117=Settings!$C$16)),1,IF(AND(AR117=Settings!$C$18,AQ117=Settings!$C$19),1,0))))</f>
        <v/>
      </c>
      <c r="AS1113" s="170"/>
      <c r="AT1113" s="169" t="str">
        <f>IF(AT117="","",IF(AT117=Settings!$C$16,1,IF(AND(AT117=Settings!$C$17,NOT(AS117=Settings!$C$16)),1,IF(AND(AT117=Settings!$C$18,AS117=Settings!$C$19),1,0))))</f>
        <v/>
      </c>
      <c r="AU1113" s="170"/>
      <c r="AV1113" s="169" t="str">
        <f>IF(AV117="","",IF(AV117=Settings!$C$16,1,IF(AND(AV117=Settings!$C$17,NOT(AU117=Settings!$C$16)),1,IF(AND(AV117=Settings!$C$18,AU117=Settings!$C$19),1,0))))</f>
        <v/>
      </c>
      <c r="AX1113" s="169" t="str">
        <f>IF(AX117="","",IF(AX117=Settings!$C$16,1,IF(AND(AX117=Settings!$C$17,NOT(AW117=Settings!$C$16)),1,IF(AND(AX117=Settings!$C$18,AW117=Settings!$C$19),1,0))))</f>
        <v/>
      </c>
      <c r="AZ1113" s="169" t="str">
        <f>IF(AZ117="","",IF(AZ117=Settings!$C$16,1,IF(AND(AZ117=Settings!$C$17,NOT(AY117=Settings!$C$16)),1,IF(AND(AZ117=Settings!$C$18,AY117=Settings!$C$19),1,0))))</f>
        <v/>
      </c>
      <c r="BC1113" s="169" t="str">
        <f>IF(BC117="","",IF(BC117=Settings!$C$16,1,IF(AND(BC117=Settings!$C$17,NOT(BB117=Settings!$C$16)),1,IF(AND(BC117=Settings!$C$18,BB117=Settings!$C$19),1,0))))</f>
        <v/>
      </c>
      <c r="BD1113" s="170"/>
      <c r="BE1113" s="169" t="str">
        <f>IF(BE117="","",IF(BE117=Settings!$C$16,1,IF(AND(BE117=Settings!$C$17,NOT(BD117=Settings!$C$16)),1,IF(AND(BE117=Settings!$C$18,BD117=Settings!$C$19),1,0))))</f>
        <v/>
      </c>
      <c r="BF1113" s="170"/>
      <c r="BG1113" s="169" t="str">
        <f>IF(BG117="","",IF(BG117=Settings!$C$16,1,IF(AND(BG117=Settings!$C$17,NOT(BF117=Settings!$C$16)),1,IF(AND(BG117=Settings!$C$18,BF117=Settings!$C$19),1,0))))</f>
        <v/>
      </c>
      <c r="BH1113" s="170"/>
      <c r="BI1113" s="169" t="str">
        <f>IF(BI117="","",IF(BI117=Settings!$C$16,1,IF(AND(BI117=Settings!$C$17,NOT(BH117=Settings!$C$16)),1,IF(AND(BI117=Settings!$C$18,BH117=Settings!$C$19),1,0))))</f>
        <v/>
      </c>
      <c r="BK1113" s="169" t="str">
        <f>IF(BK117="","",IF(BK117=Settings!$C$16,1,IF(AND(BK117=Settings!$C$17,NOT(BJ117=Settings!$C$16)),1,IF(AND(BK117=Settings!$C$18,BJ117=Settings!$C$19),1,0))))</f>
        <v/>
      </c>
      <c r="BM1113" s="169" t="str">
        <f>IF(BM117="","",IF(BM117=Settings!$C$16,1,IF(AND(BM117=Settings!$C$17,NOT(BL117=Settings!$C$16)),1,IF(AND(BM117=Settings!$C$18,BL117=Settings!$C$19),1,0))))</f>
        <v/>
      </c>
      <c r="BP1113" s="169" t="str">
        <f>IF(BP117="","",IF(BP117=Settings!$C$16,1,IF(AND(BP117=Settings!$C$17,NOT(BO117=Settings!$C$16)),1,IF(AND(BP117=Settings!$C$18,BO117=Settings!$C$19),1,0))))</f>
        <v/>
      </c>
      <c r="BQ1113" s="170"/>
      <c r="BR1113" s="169" t="str">
        <f>IF(BR117="","",IF(BR117=Settings!$C$16,1,IF(AND(BR117=Settings!$C$17,NOT(BQ117=Settings!$C$16)),1,IF(AND(BR117=Settings!$C$18,BQ117=Settings!$C$19),1,0))))</f>
        <v/>
      </c>
      <c r="BS1113" s="170"/>
      <c r="BT1113" s="169" t="str">
        <f>IF(BT117="","",IF(BT117=Settings!$C$16,1,IF(AND(BT117=Settings!$C$17,NOT(BS117=Settings!$C$16)),1,IF(AND(BT117=Settings!$C$18,BS117=Settings!$C$19),1,0))))</f>
        <v/>
      </c>
      <c r="BU1113" s="170"/>
      <c r="BV1113" s="169" t="str">
        <f>IF(BV117="","",IF(BV117=Settings!$C$16,1,IF(AND(BV117=Settings!$C$17,NOT(BU117=Settings!$C$16)),1,IF(AND(BV117=Settings!$C$18,BU117=Settings!$C$19),1,0))))</f>
        <v/>
      </c>
      <c r="BX1113" s="169" t="str">
        <f>IF(BX117="","",IF(BX117=Settings!$C$16,1,IF(AND(BX117=Settings!$C$17,NOT(BW117=Settings!$C$16)),1,IF(AND(BX117=Settings!$C$18,BW117=Settings!$C$19),1,0))))</f>
        <v/>
      </c>
      <c r="BZ1113" s="169" t="str">
        <f>IF(BZ117="","",IF(BZ117=Settings!$C$16,1,IF(AND(BZ117=Settings!$C$17,NOT(BY117=Settings!$C$16)),1,IF(AND(BZ117=Settings!$C$18,BY117=Settings!$C$19),1,0))))</f>
        <v/>
      </c>
      <c r="CB1113" s="175" t="str">
        <f t="shared" si="9"/>
        <v/>
      </c>
      <c r="CC1113" s="175" t="str">
        <f t="shared" si="10"/>
        <v/>
      </c>
      <c r="CD1113" s="175" t="str">
        <f t="shared" si="11"/>
        <v/>
      </c>
      <c r="CE1113" s="175" t="str">
        <f t="shared" si="12"/>
        <v/>
      </c>
      <c r="CF1113" s="175" t="str">
        <f t="shared" si="13"/>
        <v/>
      </c>
      <c r="CG1113" s="175" t="str">
        <f t="shared" si="14"/>
        <v/>
      </c>
      <c r="CH1113" s="175" t="str">
        <f t="shared" si="15"/>
        <v/>
      </c>
    </row>
    <row r="1114" spans="1:86" x14ac:dyDescent="0.25">
      <c r="A1114" s="39" t="str">
        <f t="shared" si="8"/>
        <v xml:space="preserve"> </v>
      </c>
      <c r="C1114" s="169" t="str">
        <f>IF(C118="","",IF(C118=Settings!$C$16,1,IF(AND(C118=Settings!$C$17,NOT(B118=Settings!$C$16)),1,IF(AND(C118=Settings!$C$18,B118=Settings!$C$19),1,0))))</f>
        <v/>
      </c>
      <c r="E1114" s="169" t="str">
        <f>IF(E118="","",IF(E118=Settings!$C$16,1,IF(AND(E118=Settings!$C$17,NOT(D118=Settings!$C$16)),1,IF(AND(E118=Settings!$C$18,D118=Settings!$C$19),1,0))))</f>
        <v/>
      </c>
      <c r="G1114" s="169" t="str">
        <f>IF(G118="","",IF(G118=Settings!$C$16,1,IF(AND(G118=Settings!$C$17,NOT(F118=Settings!$C$16)),1,IF(AND(G118=Settings!$C$18,F118=Settings!$C$19),1,0))))</f>
        <v/>
      </c>
      <c r="I1114" s="169" t="str">
        <f>IF(I118="","",IF(I118=Settings!$C$16,1,IF(AND(I118=Settings!$C$17,NOT(H118=Settings!$C$16)),1,IF(AND(I118=Settings!$C$18,H118=Settings!$C$19),1,0))))</f>
        <v/>
      </c>
      <c r="K1114" s="169" t="str">
        <f>IF(K118="","",IF(K118=Settings!$C$16,1,IF(AND(K118=Settings!$C$17,NOT(J118=Settings!$C$16)),1,IF(AND(K118=Settings!$C$18,J118=Settings!$C$19),1,0))))</f>
        <v/>
      </c>
      <c r="M1114" s="169" t="str">
        <f>IF(M118="","",IF(M118=Settings!$C$16,1,IF(AND(M118=Settings!$C$17,NOT(L118=Settings!$C$16)),1,IF(AND(M118=Settings!$C$18,L118=Settings!$C$19),1,0))))</f>
        <v/>
      </c>
      <c r="P1114" s="169" t="str">
        <f>IF(P118="","",IF(P118=Settings!$C$16,1,IF(AND(P118=Settings!$C$17,NOT(O118=Settings!$C$16)),1,IF(AND(P118=Settings!$C$18,O118=Settings!$C$19),1,0))))</f>
        <v/>
      </c>
      <c r="Q1114" s="170"/>
      <c r="R1114" s="169" t="str">
        <f>IF(R118="","",IF(R118=Settings!$C$16,1,IF(AND(R118=Settings!$C$17,NOT(Q118=Settings!$C$16)),1,IF(AND(R118=Settings!$C$18,Q118=Settings!$C$19),1,0))))</f>
        <v/>
      </c>
      <c r="S1114" s="170"/>
      <c r="T1114" s="169" t="str">
        <f>IF(T118="","",IF(T118=Settings!$C$16,1,IF(AND(T118=Settings!$C$17,NOT(S118=Settings!$C$16)),1,IF(AND(T118=Settings!$C$18,S118=Settings!$C$19),1,0))))</f>
        <v/>
      </c>
      <c r="U1114" s="170"/>
      <c r="V1114" s="169" t="str">
        <f>IF(V118="","",IF(V118=Settings!$C$16,1,IF(AND(V118=Settings!$C$17,NOT(U118=Settings!$C$16)),1,IF(AND(V118=Settings!$C$18,U118=Settings!$C$19),1,0))))</f>
        <v/>
      </c>
      <c r="X1114" s="169" t="str">
        <f>IF(X118="","",IF(X118=Settings!$C$16,1,IF(AND(X118=Settings!$C$17,NOT(W118=Settings!$C$16)),1,IF(AND(X118=Settings!$C$18,W118=Settings!$C$19),1,0))))</f>
        <v/>
      </c>
      <c r="Z1114" s="169" t="str">
        <f>IF(Z118="","",IF(Z118=Settings!$C$16,1,IF(AND(Z118=Settings!$C$17,NOT(Y118=Settings!$C$16)),1,IF(AND(Z118=Settings!$C$18,Y118=Settings!$C$19),1,0))))</f>
        <v/>
      </c>
      <c r="AC1114" s="169" t="str">
        <f>IF(AC118="","",IF(AC118=Settings!$C$16,1,IF(AND(AC118=Settings!$C$17,NOT(AB118=Settings!$C$16)),1,IF(AND(AC118=Settings!$C$18,AB118=Settings!$C$19),1,0))))</f>
        <v/>
      </c>
      <c r="AD1114" s="170"/>
      <c r="AE1114" s="169" t="str">
        <f>IF(AE118="","",IF(AE118=Settings!$C$16,1,IF(AND(AE118=Settings!$C$17,NOT(AD118=Settings!$C$16)),1,IF(AND(AE118=Settings!$C$18,AD118=Settings!$C$19),1,0))))</f>
        <v/>
      </c>
      <c r="AF1114" s="170"/>
      <c r="AG1114" s="169" t="str">
        <f>IF(AG118="","",IF(AG118=Settings!$C$16,1,IF(AND(AG118=Settings!$C$17,NOT(AF118=Settings!$C$16)),1,IF(AND(AG118=Settings!$C$18,AF118=Settings!$C$19),1,0))))</f>
        <v/>
      </c>
      <c r="AH1114" s="170"/>
      <c r="AI1114" s="169" t="str">
        <f>IF(AI118="","",IF(AI118=Settings!$C$16,1,IF(AND(AI118=Settings!$C$17,NOT(AH118=Settings!$C$16)),1,IF(AND(AI118=Settings!$C$18,AH118=Settings!$C$19),1,0))))</f>
        <v/>
      </c>
      <c r="AK1114" s="169" t="str">
        <f>IF(AK118="","",IF(AK118=Settings!$C$16,1,IF(AND(AK118=Settings!$C$17,NOT(AJ118=Settings!$C$16)),1,IF(AND(AK118=Settings!$C$18,AJ118=Settings!$C$19),1,0))))</f>
        <v/>
      </c>
      <c r="AM1114" s="169" t="str">
        <f>IF(AM118="","",IF(AM118=Settings!$C$16,1,IF(AND(AM118=Settings!$C$17,NOT(AL118=Settings!$C$16)),1,IF(AND(AM118=Settings!$C$18,AL118=Settings!$C$19),1,0))))</f>
        <v/>
      </c>
      <c r="AP1114" s="169" t="str">
        <f>IF(AP118="","",IF(AP118=Settings!$C$16,1,IF(AND(AP118=Settings!$C$17,NOT(AO118=Settings!$C$16)),1,IF(AND(AP118=Settings!$C$18,AO118=Settings!$C$19),1,0))))</f>
        <v/>
      </c>
      <c r="AQ1114" s="170"/>
      <c r="AR1114" s="169" t="str">
        <f>IF(AR118="","",IF(AR118=Settings!$C$16,1,IF(AND(AR118=Settings!$C$17,NOT(AQ118=Settings!$C$16)),1,IF(AND(AR118=Settings!$C$18,AQ118=Settings!$C$19),1,0))))</f>
        <v/>
      </c>
      <c r="AS1114" s="170"/>
      <c r="AT1114" s="169" t="str">
        <f>IF(AT118="","",IF(AT118=Settings!$C$16,1,IF(AND(AT118=Settings!$C$17,NOT(AS118=Settings!$C$16)),1,IF(AND(AT118=Settings!$C$18,AS118=Settings!$C$19),1,0))))</f>
        <v/>
      </c>
      <c r="AU1114" s="170"/>
      <c r="AV1114" s="169" t="str">
        <f>IF(AV118="","",IF(AV118=Settings!$C$16,1,IF(AND(AV118=Settings!$C$17,NOT(AU118=Settings!$C$16)),1,IF(AND(AV118=Settings!$C$18,AU118=Settings!$C$19),1,0))))</f>
        <v/>
      </c>
      <c r="AX1114" s="169" t="str">
        <f>IF(AX118="","",IF(AX118=Settings!$C$16,1,IF(AND(AX118=Settings!$C$17,NOT(AW118=Settings!$C$16)),1,IF(AND(AX118=Settings!$C$18,AW118=Settings!$C$19),1,0))))</f>
        <v/>
      </c>
      <c r="AZ1114" s="169" t="str">
        <f>IF(AZ118="","",IF(AZ118=Settings!$C$16,1,IF(AND(AZ118=Settings!$C$17,NOT(AY118=Settings!$C$16)),1,IF(AND(AZ118=Settings!$C$18,AY118=Settings!$C$19),1,0))))</f>
        <v/>
      </c>
      <c r="BC1114" s="169" t="str">
        <f>IF(BC118="","",IF(BC118=Settings!$C$16,1,IF(AND(BC118=Settings!$C$17,NOT(BB118=Settings!$C$16)),1,IF(AND(BC118=Settings!$C$18,BB118=Settings!$C$19),1,0))))</f>
        <v/>
      </c>
      <c r="BD1114" s="170"/>
      <c r="BE1114" s="169" t="str">
        <f>IF(BE118="","",IF(BE118=Settings!$C$16,1,IF(AND(BE118=Settings!$C$17,NOT(BD118=Settings!$C$16)),1,IF(AND(BE118=Settings!$C$18,BD118=Settings!$C$19),1,0))))</f>
        <v/>
      </c>
      <c r="BF1114" s="170"/>
      <c r="BG1114" s="169" t="str">
        <f>IF(BG118="","",IF(BG118=Settings!$C$16,1,IF(AND(BG118=Settings!$C$17,NOT(BF118=Settings!$C$16)),1,IF(AND(BG118=Settings!$C$18,BF118=Settings!$C$19),1,0))))</f>
        <v/>
      </c>
      <c r="BH1114" s="170"/>
      <c r="BI1114" s="169" t="str">
        <f>IF(BI118="","",IF(BI118=Settings!$C$16,1,IF(AND(BI118=Settings!$C$17,NOT(BH118=Settings!$C$16)),1,IF(AND(BI118=Settings!$C$18,BH118=Settings!$C$19),1,0))))</f>
        <v/>
      </c>
      <c r="BK1114" s="169" t="str">
        <f>IF(BK118="","",IF(BK118=Settings!$C$16,1,IF(AND(BK118=Settings!$C$17,NOT(BJ118=Settings!$C$16)),1,IF(AND(BK118=Settings!$C$18,BJ118=Settings!$C$19),1,0))))</f>
        <v/>
      </c>
      <c r="BM1114" s="169" t="str">
        <f>IF(BM118="","",IF(BM118=Settings!$C$16,1,IF(AND(BM118=Settings!$C$17,NOT(BL118=Settings!$C$16)),1,IF(AND(BM118=Settings!$C$18,BL118=Settings!$C$19),1,0))))</f>
        <v/>
      </c>
      <c r="BP1114" s="169" t="str">
        <f>IF(BP118="","",IF(BP118=Settings!$C$16,1,IF(AND(BP118=Settings!$C$17,NOT(BO118=Settings!$C$16)),1,IF(AND(BP118=Settings!$C$18,BO118=Settings!$C$19),1,0))))</f>
        <v/>
      </c>
      <c r="BQ1114" s="170"/>
      <c r="BR1114" s="169" t="str">
        <f>IF(BR118="","",IF(BR118=Settings!$C$16,1,IF(AND(BR118=Settings!$C$17,NOT(BQ118=Settings!$C$16)),1,IF(AND(BR118=Settings!$C$18,BQ118=Settings!$C$19),1,0))))</f>
        <v/>
      </c>
      <c r="BS1114" s="170"/>
      <c r="BT1114" s="169" t="str">
        <f>IF(BT118="","",IF(BT118=Settings!$C$16,1,IF(AND(BT118=Settings!$C$17,NOT(BS118=Settings!$C$16)),1,IF(AND(BT118=Settings!$C$18,BS118=Settings!$C$19),1,0))))</f>
        <v/>
      </c>
      <c r="BU1114" s="170"/>
      <c r="BV1114" s="169" t="str">
        <f>IF(BV118="","",IF(BV118=Settings!$C$16,1,IF(AND(BV118=Settings!$C$17,NOT(BU118=Settings!$C$16)),1,IF(AND(BV118=Settings!$C$18,BU118=Settings!$C$19),1,0))))</f>
        <v/>
      </c>
      <c r="BX1114" s="169" t="str">
        <f>IF(BX118="","",IF(BX118=Settings!$C$16,1,IF(AND(BX118=Settings!$C$17,NOT(BW118=Settings!$C$16)),1,IF(AND(BX118=Settings!$C$18,BW118=Settings!$C$19),1,0))))</f>
        <v/>
      </c>
      <c r="BZ1114" s="169" t="str">
        <f>IF(BZ118="","",IF(BZ118=Settings!$C$16,1,IF(AND(BZ118=Settings!$C$17,NOT(BY118=Settings!$C$16)),1,IF(AND(BZ118=Settings!$C$18,BY118=Settings!$C$19),1,0))))</f>
        <v/>
      </c>
      <c r="CB1114" s="175" t="str">
        <f t="shared" si="9"/>
        <v/>
      </c>
      <c r="CC1114" s="175" t="str">
        <f t="shared" si="10"/>
        <v/>
      </c>
      <c r="CD1114" s="175" t="str">
        <f t="shared" si="11"/>
        <v/>
      </c>
      <c r="CE1114" s="175" t="str">
        <f t="shared" si="12"/>
        <v/>
      </c>
      <c r="CF1114" s="175" t="str">
        <f t="shared" si="13"/>
        <v/>
      </c>
      <c r="CG1114" s="175" t="str">
        <f t="shared" si="14"/>
        <v/>
      </c>
      <c r="CH1114" s="175" t="str">
        <f t="shared" si="15"/>
        <v/>
      </c>
    </row>
    <row r="1115" spans="1:86" x14ac:dyDescent="0.25">
      <c r="A1115" s="39" t="str">
        <f t="shared" si="8"/>
        <v xml:space="preserve"> </v>
      </c>
      <c r="C1115" s="169" t="str">
        <f>IF(C119="","",IF(C119=Settings!$C$16,1,IF(AND(C119=Settings!$C$17,NOT(B119=Settings!$C$16)),1,IF(AND(C119=Settings!$C$18,B119=Settings!$C$19),1,0))))</f>
        <v/>
      </c>
      <c r="E1115" s="169" t="str">
        <f>IF(E119="","",IF(E119=Settings!$C$16,1,IF(AND(E119=Settings!$C$17,NOT(D119=Settings!$C$16)),1,IF(AND(E119=Settings!$C$18,D119=Settings!$C$19),1,0))))</f>
        <v/>
      </c>
      <c r="G1115" s="169" t="str">
        <f>IF(G119="","",IF(G119=Settings!$C$16,1,IF(AND(G119=Settings!$C$17,NOT(F119=Settings!$C$16)),1,IF(AND(G119=Settings!$C$18,F119=Settings!$C$19),1,0))))</f>
        <v/>
      </c>
      <c r="I1115" s="169" t="str">
        <f>IF(I119="","",IF(I119=Settings!$C$16,1,IF(AND(I119=Settings!$C$17,NOT(H119=Settings!$C$16)),1,IF(AND(I119=Settings!$C$18,H119=Settings!$C$19),1,0))))</f>
        <v/>
      </c>
      <c r="K1115" s="169" t="str">
        <f>IF(K119="","",IF(K119=Settings!$C$16,1,IF(AND(K119=Settings!$C$17,NOT(J119=Settings!$C$16)),1,IF(AND(K119=Settings!$C$18,J119=Settings!$C$19),1,0))))</f>
        <v/>
      </c>
      <c r="M1115" s="169" t="str">
        <f>IF(M119="","",IF(M119=Settings!$C$16,1,IF(AND(M119=Settings!$C$17,NOT(L119=Settings!$C$16)),1,IF(AND(M119=Settings!$C$18,L119=Settings!$C$19),1,0))))</f>
        <v/>
      </c>
      <c r="P1115" s="169" t="str">
        <f>IF(P119="","",IF(P119=Settings!$C$16,1,IF(AND(P119=Settings!$C$17,NOT(O119=Settings!$C$16)),1,IF(AND(P119=Settings!$C$18,O119=Settings!$C$19),1,0))))</f>
        <v/>
      </c>
      <c r="Q1115" s="170"/>
      <c r="R1115" s="169" t="str">
        <f>IF(R119="","",IF(R119=Settings!$C$16,1,IF(AND(R119=Settings!$C$17,NOT(Q119=Settings!$C$16)),1,IF(AND(R119=Settings!$C$18,Q119=Settings!$C$19),1,0))))</f>
        <v/>
      </c>
      <c r="S1115" s="170"/>
      <c r="T1115" s="169" t="str">
        <f>IF(T119="","",IF(T119=Settings!$C$16,1,IF(AND(T119=Settings!$C$17,NOT(S119=Settings!$C$16)),1,IF(AND(T119=Settings!$C$18,S119=Settings!$C$19),1,0))))</f>
        <v/>
      </c>
      <c r="U1115" s="170"/>
      <c r="V1115" s="169" t="str">
        <f>IF(V119="","",IF(V119=Settings!$C$16,1,IF(AND(V119=Settings!$C$17,NOT(U119=Settings!$C$16)),1,IF(AND(V119=Settings!$C$18,U119=Settings!$C$19),1,0))))</f>
        <v/>
      </c>
      <c r="X1115" s="169" t="str">
        <f>IF(X119="","",IF(X119=Settings!$C$16,1,IF(AND(X119=Settings!$C$17,NOT(W119=Settings!$C$16)),1,IF(AND(X119=Settings!$C$18,W119=Settings!$C$19),1,0))))</f>
        <v/>
      </c>
      <c r="Z1115" s="169" t="str">
        <f>IF(Z119="","",IF(Z119=Settings!$C$16,1,IF(AND(Z119=Settings!$C$17,NOT(Y119=Settings!$C$16)),1,IF(AND(Z119=Settings!$C$18,Y119=Settings!$C$19),1,0))))</f>
        <v/>
      </c>
      <c r="AC1115" s="169" t="str">
        <f>IF(AC119="","",IF(AC119=Settings!$C$16,1,IF(AND(AC119=Settings!$C$17,NOT(AB119=Settings!$C$16)),1,IF(AND(AC119=Settings!$C$18,AB119=Settings!$C$19),1,0))))</f>
        <v/>
      </c>
      <c r="AD1115" s="170"/>
      <c r="AE1115" s="169" t="str">
        <f>IF(AE119="","",IF(AE119=Settings!$C$16,1,IF(AND(AE119=Settings!$C$17,NOT(AD119=Settings!$C$16)),1,IF(AND(AE119=Settings!$C$18,AD119=Settings!$C$19),1,0))))</f>
        <v/>
      </c>
      <c r="AF1115" s="170"/>
      <c r="AG1115" s="169" t="str">
        <f>IF(AG119="","",IF(AG119=Settings!$C$16,1,IF(AND(AG119=Settings!$C$17,NOT(AF119=Settings!$C$16)),1,IF(AND(AG119=Settings!$C$18,AF119=Settings!$C$19),1,0))))</f>
        <v/>
      </c>
      <c r="AH1115" s="170"/>
      <c r="AI1115" s="169" t="str">
        <f>IF(AI119="","",IF(AI119=Settings!$C$16,1,IF(AND(AI119=Settings!$C$17,NOT(AH119=Settings!$C$16)),1,IF(AND(AI119=Settings!$C$18,AH119=Settings!$C$19),1,0))))</f>
        <v/>
      </c>
      <c r="AK1115" s="169" t="str">
        <f>IF(AK119="","",IF(AK119=Settings!$C$16,1,IF(AND(AK119=Settings!$C$17,NOT(AJ119=Settings!$C$16)),1,IF(AND(AK119=Settings!$C$18,AJ119=Settings!$C$19),1,0))))</f>
        <v/>
      </c>
      <c r="AM1115" s="169" t="str">
        <f>IF(AM119="","",IF(AM119=Settings!$C$16,1,IF(AND(AM119=Settings!$C$17,NOT(AL119=Settings!$C$16)),1,IF(AND(AM119=Settings!$C$18,AL119=Settings!$C$19),1,0))))</f>
        <v/>
      </c>
      <c r="AP1115" s="169" t="str">
        <f>IF(AP119="","",IF(AP119=Settings!$C$16,1,IF(AND(AP119=Settings!$C$17,NOT(AO119=Settings!$C$16)),1,IF(AND(AP119=Settings!$C$18,AO119=Settings!$C$19),1,0))))</f>
        <v/>
      </c>
      <c r="AQ1115" s="170"/>
      <c r="AR1115" s="169" t="str">
        <f>IF(AR119="","",IF(AR119=Settings!$C$16,1,IF(AND(AR119=Settings!$C$17,NOT(AQ119=Settings!$C$16)),1,IF(AND(AR119=Settings!$C$18,AQ119=Settings!$C$19),1,0))))</f>
        <v/>
      </c>
      <c r="AS1115" s="170"/>
      <c r="AT1115" s="169" t="str">
        <f>IF(AT119="","",IF(AT119=Settings!$C$16,1,IF(AND(AT119=Settings!$C$17,NOT(AS119=Settings!$C$16)),1,IF(AND(AT119=Settings!$C$18,AS119=Settings!$C$19),1,0))))</f>
        <v/>
      </c>
      <c r="AU1115" s="170"/>
      <c r="AV1115" s="169" t="str">
        <f>IF(AV119="","",IF(AV119=Settings!$C$16,1,IF(AND(AV119=Settings!$C$17,NOT(AU119=Settings!$C$16)),1,IF(AND(AV119=Settings!$C$18,AU119=Settings!$C$19),1,0))))</f>
        <v/>
      </c>
      <c r="AX1115" s="169" t="str">
        <f>IF(AX119="","",IF(AX119=Settings!$C$16,1,IF(AND(AX119=Settings!$C$17,NOT(AW119=Settings!$C$16)),1,IF(AND(AX119=Settings!$C$18,AW119=Settings!$C$19),1,0))))</f>
        <v/>
      </c>
      <c r="AZ1115" s="169" t="str">
        <f>IF(AZ119="","",IF(AZ119=Settings!$C$16,1,IF(AND(AZ119=Settings!$C$17,NOT(AY119=Settings!$C$16)),1,IF(AND(AZ119=Settings!$C$18,AY119=Settings!$C$19),1,0))))</f>
        <v/>
      </c>
      <c r="BC1115" s="169" t="str">
        <f>IF(BC119="","",IF(BC119=Settings!$C$16,1,IF(AND(BC119=Settings!$C$17,NOT(BB119=Settings!$C$16)),1,IF(AND(BC119=Settings!$C$18,BB119=Settings!$C$19),1,0))))</f>
        <v/>
      </c>
      <c r="BD1115" s="170"/>
      <c r="BE1115" s="169" t="str">
        <f>IF(BE119="","",IF(BE119=Settings!$C$16,1,IF(AND(BE119=Settings!$C$17,NOT(BD119=Settings!$C$16)),1,IF(AND(BE119=Settings!$C$18,BD119=Settings!$C$19),1,0))))</f>
        <v/>
      </c>
      <c r="BF1115" s="170"/>
      <c r="BG1115" s="169" t="str">
        <f>IF(BG119="","",IF(BG119=Settings!$C$16,1,IF(AND(BG119=Settings!$C$17,NOT(BF119=Settings!$C$16)),1,IF(AND(BG119=Settings!$C$18,BF119=Settings!$C$19),1,0))))</f>
        <v/>
      </c>
      <c r="BH1115" s="170"/>
      <c r="BI1115" s="169" t="str">
        <f>IF(BI119="","",IF(BI119=Settings!$C$16,1,IF(AND(BI119=Settings!$C$17,NOT(BH119=Settings!$C$16)),1,IF(AND(BI119=Settings!$C$18,BH119=Settings!$C$19),1,0))))</f>
        <v/>
      </c>
      <c r="BK1115" s="169" t="str">
        <f>IF(BK119="","",IF(BK119=Settings!$C$16,1,IF(AND(BK119=Settings!$C$17,NOT(BJ119=Settings!$C$16)),1,IF(AND(BK119=Settings!$C$18,BJ119=Settings!$C$19),1,0))))</f>
        <v/>
      </c>
      <c r="BM1115" s="169" t="str">
        <f>IF(BM119="","",IF(BM119=Settings!$C$16,1,IF(AND(BM119=Settings!$C$17,NOT(BL119=Settings!$C$16)),1,IF(AND(BM119=Settings!$C$18,BL119=Settings!$C$19),1,0))))</f>
        <v/>
      </c>
      <c r="BP1115" s="169" t="str">
        <f>IF(BP119="","",IF(BP119=Settings!$C$16,1,IF(AND(BP119=Settings!$C$17,NOT(BO119=Settings!$C$16)),1,IF(AND(BP119=Settings!$C$18,BO119=Settings!$C$19),1,0))))</f>
        <v/>
      </c>
      <c r="BQ1115" s="170"/>
      <c r="BR1115" s="169" t="str">
        <f>IF(BR119="","",IF(BR119=Settings!$C$16,1,IF(AND(BR119=Settings!$C$17,NOT(BQ119=Settings!$C$16)),1,IF(AND(BR119=Settings!$C$18,BQ119=Settings!$C$19),1,0))))</f>
        <v/>
      </c>
      <c r="BS1115" s="170"/>
      <c r="BT1115" s="169" t="str">
        <f>IF(BT119="","",IF(BT119=Settings!$C$16,1,IF(AND(BT119=Settings!$C$17,NOT(BS119=Settings!$C$16)),1,IF(AND(BT119=Settings!$C$18,BS119=Settings!$C$19),1,0))))</f>
        <v/>
      </c>
      <c r="BU1115" s="170"/>
      <c r="BV1115" s="169" t="str">
        <f>IF(BV119="","",IF(BV119=Settings!$C$16,1,IF(AND(BV119=Settings!$C$17,NOT(BU119=Settings!$C$16)),1,IF(AND(BV119=Settings!$C$18,BU119=Settings!$C$19),1,0))))</f>
        <v/>
      </c>
      <c r="BX1115" s="169" t="str">
        <f>IF(BX119="","",IF(BX119=Settings!$C$16,1,IF(AND(BX119=Settings!$C$17,NOT(BW119=Settings!$C$16)),1,IF(AND(BX119=Settings!$C$18,BW119=Settings!$C$19),1,0))))</f>
        <v/>
      </c>
      <c r="BZ1115" s="169" t="str">
        <f>IF(BZ119="","",IF(BZ119=Settings!$C$16,1,IF(AND(BZ119=Settings!$C$17,NOT(BY119=Settings!$C$16)),1,IF(AND(BZ119=Settings!$C$18,BY119=Settings!$C$19),1,0))))</f>
        <v/>
      </c>
      <c r="CB1115" s="175" t="str">
        <f t="shared" si="9"/>
        <v/>
      </c>
      <c r="CC1115" s="175" t="str">
        <f t="shared" si="10"/>
        <v/>
      </c>
      <c r="CD1115" s="175" t="str">
        <f t="shared" si="11"/>
        <v/>
      </c>
      <c r="CE1115" s="175" t="str">
        <f t="shared" si="12"/>
        <v/>
      </c>
      <c r="CF1115" s="175" t="str">
        <f t="shared" si="13"/>
        <v/>
      </c>
      <c r="CG1115" s="175" t="str">
        <f t="shared" si="14"/>
        <v/>
      </c>
      <c r="CH1115" s="175" t="str">
        <f t="shared" si="15"/>
        <v/>
      </c>
    </row>
    <row r="1116" spans="1:86" x14ac:dyDescent="0.25">
      <c r="A1116" s="39" t="str">
        <f t="shared" si="8"/>
        <v xml:space="preserve"> </v>
      </c>
      <c r="C1116" s="169" t="str">
        <f>IF(C120="","",IF(C120=Settings!$C$16,1,IF(AND(C120=Settings!$C$17,NOT(B120=Settings!$C$16)),1,IF(AND(C120=Settings!$C$18,B120=Settings!$C$19),1,0))))</f>
        <v/>
      </c>
      <c r="E1116" s="169" t="str">
        <f>IF(E120="","",IF(E120=Settings!$C$16,1,IF(AND(E120=Settings!$C$17,NOT(D120=Settings!$C$16)),1,IF(AND(E120=Settings!$C$18,D120=Settings!$C$19),1,0))))</f>
        <v/>
      </c>
      <c r="G1116" s="169" t="str">
        <f>IF(G120="","",IF(G120=Settings!$C$16,1,IF(AND(G120=Settings!$C$17,NOT(F120=Settings!$C$16)),1,IF(AND(G120=Settings!$C$18,F120=Settings!$C$19),1,0))))</f>
        <v/>
      </c>
      <c r="I1116" s="169" t="str">
        <f>IF(I120="","",IF(I120=Settings!$C$16,1,IF(AND(I120=Settings!$C$17,NOT(H120=Settings!$C$16)),1,IF(AND(I120=Settings!$C$18,H120=Settings!$C$19),1,0))))</f>
        <v/>
      </c>
      <c r="K1116" s="169" t="str">
        <f>IF(K120="","",IF(K120=Settings!$C$16,1,IF(AND(K120=Settings!$C$17,NOT(J120=Settings!$C$16)),1,IF(AND(K120=Settings!$C$18,J120=Settings!$C$19),1,0))))</f>
        <v/>
      </c>
      <c r="M1116" s="169" t="str">
        <f>IF(M120="","",IF(M120=Settings!$C$16,1,IF(AND(M120=Settings!$C$17,NOT(L120=Settings!$C$16)),1,IF(AND(M120=Settings!$C$18,L120=Settings!$C$19),1,0))))</f>
        <v/>
      </c>
      <c r="P1116" s="169" t="str">
        <f>IF(P120="","",IF(P120=Settings!$C$16,1,IF(AND(P120=Settings!$C$17,NOT(O120=Settings!$C$16)),1,IF(AND(P120=Settings!$C$18,O120=Settings!$C$19),1,0))))</f>
        <v/>
      </c>
      <c r="Q1116" s="170"/>
      <c r="R1116" s="169" t="str">
        <f>IF(R120="","",IF(R120=Settings!$C$16,1,IF(AND(R120=Settings!$C$17,NOT(Q120=Settings!$C$16)),1,IF(AND(R120=Settings!$C$18,Q120=Settings!$C$19),1,0))))</f>
        <v/>
      </c>
      <c r="S1116" s="170"/>
      <c r="T1116" s="169" t="str">
        <f>IF(T120="","",IF(T120=Settings!$C$16,1,IF(AND(T120=Settings!$C$17,NOT(S120=Settings!$C$16)),1,IF(AND(T120=Settings!$C$18,S120=Settings!$C$19),1,0))))</f>
        <v/>
      </c>
      <c r="U1116" s="170"/>
      <c r="V1116" s="169" t="str">
        <f>IF(V120="","",IF(V120=Settings!$C$16,1,IF(AND(V120=Settings!$C$17,NOT(U120=Settings!$C$16)),1,IF(AND(V120=Settings!$C$18,U120=Settings!$C$19),1,0))))</f>
        <v/>
      </c>
      <c r="X1116" s="169" t="str">
        <f>IF(X120="","",IF(X120=Settings!$C$16,1,IF(AND(X120=Settings!$C$17,NOT(W120=Settings!$C$16)),1,IF(AND(X120=Settings!$C$18,W120=Settings!$C$19),1,0))))</f>
        <v/>
      </c>
      <c r="Z1116" s="169" t="str">
        <f>IF(Z120="","",IF(Z120=Settings!$C$16,1,IF(AND(Z120=Settings!$C$17,NOT(Y120=Settings!$C$16)),1,IF(AND(Z120=Settings!$C$18,Y120=Settings!$C$19),1,0))))</f>
        <v/>
      </c>
      <c r="AC1116" s="169" t="str">
        <f>IF(AC120="","",IF(AC120=Settings!$C$16,1,IF(AND(AC120=Settings!$C$17,NOT(AB120=Settings!$C$16)),1,IF(AND(AC120=Settings!$C$18,AB120=Settings!$C$19),1,0))))</f>
        <v/>
      </c>
      <c r="AD1116" s="170"/>
      <c r="AE1116" s="169" t="str">
        <f>IF(AE120="","",IF(AE120=Settings!$C$16,1,IF(AND(AE120=Settings!$C$17,NOT(AD120=Settings!$C$16)),1,IF(AND(AE120=Settings!$C$18,AD120=Settings!$C$19),1,0))))</f>
        <v/>
      </c>
      <c r="AF1116" s="170"/>
      <c r="AG1116" s="169" t="str">
        <f>IF(AG120="","",IF(AG120=Settings!$C$16,1,IF(AND(AG120=Settings!$C$17,NOT(AF120=Settings!$C$16)),1,IF(AND(AG120=Settings!$C$18,AF120=Settings!$C$19),1,0))))</f>
        <v/>
      </c>
      <c r="AH1116" s="170"/>
      <c r="AI1116" s="169" t="str">
        <f>IF(AI120="","",IF(AI120=Settings!$C$16,1,IF(AND(AI120=Settings!$C$17,NOT(AH120=Settings!$C$16)),1,IF(AND(AI120=Settings!$C$18,AH120=Settings!$C$19),1,0))))</f>
        <v/>
      </c>
      <c r="AK1116" s="169" t="str">
        <f>IF(AK120="","",IF(AK120=Settings!$C$16,1,IF(AND(AK120=Settings!$C$17,NOT(AJ120=Settings!$C$16)),1,IF(AND(AK120=Settings!$C$18,AJ120=Settings!$C$19),1,0))))</f>
        <v/>
      </c>
      <c r="AM1116" s="169" t="str">
        <f>IF(AM120="","",IF(AM120=Settings!$C$16,1,IF(AND(AM120=Settings!$C$17,NOT(AL120=Settings!$C$16)),1,IF(AND(AM120=Settings!$C$18,AL120=Settings!$C$19),1,0))))</f>
        <v/>
      </c>
      <c r="AP1116" s="169" t="str">
        <f>IF(AP120="","",IF(AP120=Settings!$C$16,1,IF(AND(AP120=Settings!$C$17,NOT(AO120=Settings!$C$16)),1,IF(AND(AP120=Settings!$C$18,AO120=Settings!$C$19),1,0))))</f>
        <v/>
      </c>
      <c r="AQ1116" s="170"/>
      <c r="AR1116" s="169" t="str">
        <f>IF(AR120="","",IF(AR120=Settings!$C$16,1,IF(AND(AR120=Settings!$C$17,NOT(AQ120=Settings!$C$16)),1,IF(AND(AR120=Settings!$C$18,AQ120=Settings!$C$19),1,0))))</f>
        <v/>
      </c>
      <c r="AS1116" s="170"/>
      <c r="AT1116" s="169" t="str">
        <f>IF(AT120="","",IF(AT120=Settings!$C$16,1,IF(AND(AT120=Settings!$C$17,NOT(AS120=Settings!$C$16)),1,IF(AND(AT120=Settings!$C$18,AS120=Settings!$C$19),1,0))))</f>
        <v/>
      </c>
      <c r="AU1116" s="170"/>
      <c r="AV1116" s="169" t="str">
        <f>IF(AV120="","",IF(AV120=Settings!$C$16,1,IF(AND(AV120=Settings!$C$17,NOT(AU120=Settings!$C$16)),1,IF(AND(AV120=Settings!$C$18,AU120=Settings!$C$19),1,0))))</f>
        <v/>
      </c>
      <c r="AX1116" s="169" t="str">
        <f>IF(AX120="","",IF(AX120=Settings!$C$16,1,IF(AND(AX120=Settings!$C$17,NOT(AW120=Settings!$C$16)),1,IF(AND(AX120=Settings!$C$18,AW120=Settings!$C$19),1,0))))</f>
        <v/>
      </c>
      <c r="AZ1116" s="169" t="str">
        <f>IF(AZ120="","",IF(AZ120=Settings!$C$16,1,IF(AND(AZ120=Settings!$C$17,NOT(AY120=Settings!$C$16)),1,IF(AND(AZ120=Settings!$C$18,AY120=Settings!$C$19),1,0))))</f>
        <v/>
      </c>
      <c r="BC1116" s="169" t="str">
        <f>IF(BC120="","",IF(BC120=Settings!$C$16,1,IF(AND(BC120=Settings!$C$17,NOT(BB120=Settings!$C$16)),1,IF(AND(BC120=Settings!$C$18,BB120=Settings!$C$19),1,0))))</f>
        <v/>
      </c>
      <c r="BD1116" s="170"/>
      <c r="BE1116" s="169" t="str">
        <f>IF(BE120="","",IF(BE120=Settings!$C$16,1,IF(AND(BE120=Settings!$C$17,NOT(BD120=Settings!$C$16)),1,IF(AND(BE120=Settings!$C$18,BD120=Settings!$C$19),1,0))))</f>
        <v/>
      </c>
      <c r="BF1116" s="170"/>
      <c r="BG1116" s="169" t="str">
        <f>IF(BG120="","",IF(BG120=Settings!$C$16,1,IF(AND(BG120=Settings!$C$17,NOT(BF120=Settings!$C$16)),1,IF(AND(BG120=Settings!$C$18,BF120=Settings!$C$19),1,0))))</f>
        <v/>
      </c>
      <c r="BH1116" s="170"/>
      <c r="BI1116" s="169" t="str">
        <f>IF(BI120="","",IF(BI120=Settings!$C$16,1,IF(AND(BI120=Settings!$C$17,NOT(BH120=Settings!$C$16)),1,IF(AND(BI120=Settings!$C$18,BH120=Settings!$C$19),1,0))))</f>
        <v/>
      </c>
      <c r="BK1116" s="169" t="str">
        <f>IF(BK120="","",IF(BK120=Settings!$C$16,1,IF(AND(BK120=Settings!$C$17,NOT(BJ120=Settings!$C$16)),1,IF(AND(BK120=Settings!$C$18,BJ120=Settings!$C$19),1,0))))</f>
        <v/>
      </c>
      <c r="BM1116" s="169" t="str">
        <f>IF(BM120="","",IF(BM120=Settings!$C$16,1,IF(AND(BM120=Settings!$C$17,NOT(BL120=Settings!$C$16)),1,IF(AND(BM120=Settings!$C$18,BL120=Settings!$C$19),1,0))))</f>
        <v/>
      </c>
      <c r="BP1116" s="169" t="str">
        <f>IF(BP120="","",IF(BP120=Settings!$C$16,1,IF(AND(BP120=Settings!$C$17,NOT(BO120=Settings!$C$16)),1,IF(AND(BP120=Settings!$C$18,BO120=Settings!$C$19),1,0))))</f>
        <v/>
      </c>
      <c r="BQ1116" s="170"/>
      <c r="BR1116" s="169" t="str">
        <f>IF(BR120="","",IF(BR120=Settings!$C$16,1,IF(AND(BR120=Settings!$C$17,NOT(BQ120=Settings!$C$16)),1,IF(AND(BR120=Settings!$C$18,BQ120=Settings!$C$19),1,0))))</f>
        <v/>
      </c>
      <c r="BS1116" s="170"/>
      <c r="BT1116" s="169" t="str">
        <f>IF(BT120="","",IF(BT120=Settings!$C$16,1,IF(AND(BT120=Settings!$C$17,NOT(BS120=Settings!$C$16)),1,IF(AND(BT120=Settings!$C$18,BS120=Settings!$C$19),1,0))))</f>
        <v/>
      </c>
      <c r="BU1116" s="170"/>
      <c r="BV1116" s="169" t="str">
        <f>IF(BV120="","",IF(BV120=Settings!$C$16,1,IF(AND(BV120=Settings!$C$17,NOT(BU120=Settings!$C$16)),1,IF(AND(BV120=Settings!$C$18,BU120=Settings!$C$19),1,0))))</f>
        <v/>
      </c>
      <c r="BX1116" s="169" t="str">
        <f>IF(BX120="","",IF(BX120=Settings!$C$16,1,IF(AND(BX120=Settings!$C$17,NOT(BW120=Settings!$C$16)),1,IF(AND(BX120=Settings!$C$18,BW120=Settings!$C$19),1,0))))</f>
        <v/>
      </c>
      <c r="BZ1116" s="169" t="str">
        <f>IF(BZ120="","",IF(BZ120=Settings!$C$16,1,IF(AND(BZ120=Settings!$C$17,NOT(BY120=Settings!$C$16)),1,IF(AND(BZ120=Settings!$C$18,BY120=Settings!$C$19),1,0))))</f>
        <v/>
      </c>
      <c r="CB1116" s="175" t="str">
        <f t="shared" si="9"/>
        <v/>
      </c>
      <c r="CC1116" s="175" t="str">
        <f t="shared" si="10"/>
        <v/>
      </c>
      <c r="CD1116" s="175" t="str">
        <f t="shared" si="11"/>
        <v/>
      </c>
      <c r="CE1116" s="175" t="str">
        <f t="shared" si="12"/>
        <v/>
      </c>
      <c r="CF1116" s="175" t="str">
        <f t="shared" si="13"/>
        <v/>
      </c>
      <c r="CG1116" s="175" t="str">
        <f t="shared" si="14"/>
        <v/>
      </c>
      <c r="CH1116" s="175" t="str">
        <f t="shared" si="15"/>
        <v/>
      </c>
    </row>
    <row r="1117" spans="1:86" x14ac:dyDescent="0.25">
      <c r="A1117" s="39" t="str">
        <f t="shared" si="8"/>
        <v xml:space="preserve"> </v>
      </c>
      <c r="C1117" s="169" t="str">
        <f>IF(C121="","",IF(C121=Settings!$C$16,1,IF(AND(C121=Settings!$C$17,NOT(B121=Settings!$C$16)),1,IF(AND(C121=Settings!$C$18,B121=Settings!$C$19),1,0))))</f>
        <v/>
      </c>
      <c r="E1117" s="169" t="str">
        <f>IF(E121="","",IF(E121=Settings!$C$16,1,IF(AND(E121=Settings!$C$17,NOT(D121=Settings!$C$16)),1,IF(AND(E121=Settings!$C$18,D121=Settings!$C$19),1,0))))</f>
        <v/>
      </c>
      <c r="G1117" s="169" t="str">
        <f>IF(G121="","",IF(G121=Settings!$C$16,1,IF(AND(G121=Settings!$C$17,NOT(F121=Settings!$C$16)),1,IF(AND(G121=Settings!$C$18,F121=Settings!$C$19),1,0))))</f>
        <v/>
      </c>
      <c r="I1117" s="169" t="str">
        <f>IF(I121="","",IF(I121=Settings!$C$16,1,IF(AND(I121=Settings!$C$17,NOT(H121=Settings!$C$16)),1,IF(AND(I121=Settings!$C$18,H121=Settings!$C$19),1,0))))</f>
        <v/>
      </c>
      <c r="K1117" s="169" t="str">
        <f>IF(K121="","",IF(K121=Settings!$C$16,1,IF(AND(K121=Settings!$C$17,NOT(J121=Settings!$C$16)),1,IF(AND(K121=Settings!$C$18,J121=Settings!$C$19),1,0))))</f>
        <v/>
      </c>
      <c r="M1117" s="169" t="str">
        <f>IF(M121="","",IF(M121=Settings!$C$16,1,IF(AND(M121=Settings!$C$17,NOT(L121=Settings!$C$16)),1,IF(AND(M121=Settings!$C$18,L121=Settings!$C$19),1,0))))</f>
        <v/>
      </c>
      <c r="P1117" s="169" t="str">
        <f>IF(P121="","",IF(P121=Settings!$C$16,1,IF(AND(P121=Settings!$C$17,NOT(O121=Settings!$C$16)),1,IF(AND(P121=Settings!$C$18,O121=Settings!$C$19),1,0))))</f>
        <v/>
      </c>
      <c r="Q1117" s="170"/>
      <c r="R1117" s="169" t="str">
        <f>IF(R121="","",IF(R121=Settings!$C$16,1,IF(AND(R121=Settings!$C$17,NOT(Q121=Settings!$C$16)),1,IF(AND(R121=Settings!$C$18,Q121=Settings!$C$19),1,0))))</f>
        <v/>
      </c>
      <c r="S1117" s="170"/>
      <c r="T1117" s="169" t="str">
        <f>IF(T121="","",IF(T121=Settings!$C$16,1,IF(AND(T121=Settings!$C$17,NOT(S121=Settings!$C$16)),1,IF(AND(T121=Settings!$C$18,S121=Settings!$C$19),1,0))))</f>
        <v/>
      </c>
      <c r="U1117" s="170"/>
      <c r="V1117" s="169" t="str">
        <f>IF(V121="","",IF(V121=Settings!$C$16,1,IF(AND(V121=Settings!$C$17,NOT(U121=Settings!$C$16)),1,IF(AND(V121=Settings!$C$18,U121=Settings!$C$19),1,0))))</f>
        <v/>
      </c>
      <c r="X1117" s="169" t="str">
        <f>IF(X121="","",IF(X121=Settings!$C$16,1,IF(AND(X121=Settings!$C$17,NOT(W121=Settings!$C$16)),1,IF(AND(X121=Settings!$C$18,W121=Settings!$C$19),1,0))))</f>
        <v/>
      </c>
      <c r="Z1117" s="169" t="str">
        <f>IF(Z121="","",IF(Z121=Settings!$C$16,1,IF(AND(Z121=Settings!$C$17,NOT(Y121=Settings!$C$16)),1,IF(AND(Z121=Settings!$C$18,Y121=Settings!$C$19),1,0))))</f>
        <v/>
      </c>
      <c r="AC1117" s="169" t="str">
        <f>IF(AC121="","",IF(AC121=Settings!$C$16,1,IF(AND(AC121=Settings!$C$17,NOT(AB121=Settings!$C$16)),1,IF(AND(AC121=Settings!$C$18,AB121=Settings!$C$19),1,0))))</f>
        <v/>
      </c>
      <c r="AD1117" s="170"/>
      <c r="AE1117" s="169" t="str">
        <f>IF(AE121="","",IF(AE121=Settings!$C$16,1,IF(AND(AE121=Settings!$C$17,NOT(AD121=Settings!$C$16)),1,IF(AND(AE121=Settings!$C$18,AD121=Settings!$C$19),1,0))))</f>
        <v/>
      </c>
      <c r="AF1117" s="170"/>
      <c r="AG1117" s="169" t="str">
        <f>IF(AG121="","",IF(AG121=Settings!$C$16,1,IF(AND(AG121=Settings!$C$17,NOT(AF121=Settings!$C$16)),1,IF(AND(AG121=Settings!$C$18,AF121=Settings!$C$19),1,0))))</f>
        <v/>
      </c>
      <c r="AH1117" s="170"/>
      <c r="AI1117" s="169" t="str">
        <f>IF(AI121="","",IF(AI121=Settings!$C$16,1,IF(AND(AI121=Settings!$C$17,NOT(AH121=Settings!$C$16)),1,IF(AND(AI121=Settings!$C$18,AH121=Settings!$C$19),1,0))))</f>
        <v/>
      </c>
      <c r="AK1117" s="169" t="str">
        <f>IF(AK121="","",IF(AK121=Settings!$C$16,1,IF(AND(AK121=Settings!$C$17,NOT(AJ121=Settings!$C$16)),1,IF(AND(AK121=Settings!$C$18,AJ121=Settings!$C$19),1,0))))</f>
        <v/>
      </c>
      <c r="AM1117" s="169" t="str">
        <f>IF(AM121="","",IF(AM121=Settings!$C$16,1,IF(AND(AM121=Settings!$C$17,NOT(AL121=Settings!$C$16)),1,IF(AND(AM121=Settings!$C$18,AL121=Settings!$C$19),1,0))))</f>
        <v/>
      </c>
      <c r="AP1117" s="169" t="str">
        <f>IF(AP121="","",IF(AP121=Settings!$C$16,1,IF(AND(AP121=Settings!$C$17,NOT(AO121=Settings!$C$16)),1,IF(AND(AP121=Settings!$C$18,AO121=Settings!$C$19),1,0))))</f>
        <v/>
      </c>
      <c r="AQ1117" s="170"/>
      <c r="AR1117" s="169" t="str">
        <f>IF(AR121="","",IF(AR121=Settings!$C$16,1,IF(AND(AR121=Settings!$C$17,NOT(AQ121=Settings!$C$16)),1,IF(AND(AR121=Settings!$C$18,AQ121=Settings!$C$19),1,0))))</f>
        <v/>
      </c>
      <c r="AS1117" s="170"/>
      <c r="AT1117" s="169" t="str">
        <f>IF(AT121="","",IF(AT121=Settings!$C$16,1,IF(AND(AT121=Settings!$C$17,NOT(AS121=Settings!$C$16)),1,IF(AND(AT121=Settings!$C$18,AS121=Settings!$C$19),1,0))))</f>
        <v/>
      </c>
      <c r="AU1117" s="170"/>
      <c r="AV1117" s="169" t="str">
        <f>IF(AV121="","",IF(AV121=Settings!$C$16,1,IF(AND(AV121=Settings!$C$17,NOT(AU121=Settings!$C$16)),1,IF(AND(AV121=Settings!$C$18,AU121=Settings!$C$19),1,0))))</f>
        <v/>
      </c>
      <c r="AX1117" s="169" t="str">
        <f>IF(AX121="","",IF(AX121=Settings!$C$16,1,IF(AND(AX121=Settings!$C$17,NOT(AW121=Settings!$C$16)),1,IF(AND(AX121=Settings!$C$18,AW121=Settings!$C$19),1,0))))</f>
        <v/>
      </c>
      <c r="AZ1117" s="169" t="str">
        <f>IF(AZ121="","",IF(AZ121=Settings!$C$16,1,IF(AND(AZ121=Settings!$C$17,NOT(AY121=Settings!$C$16)),1,IF(AND(AZ121=Settings!$C$18,AY121=Settings!$C$19),1,0))))</f>
        <v/>
      </c>
      <c r="BC1117" s="169" t="str">
        <f>IF(BC121="","",IF(BC121=Settings!$C$16,1,IF(AND(BC121=Settings!$C$17,NOT(BB121=Settings!$C$16)),1,IF(AND(BC121=Settings!$C$18,BB121=Settings!$C$19),1,0))))</f>
        <v/>
      </c>
      <c r="BD1117" s="170"/>
      <c r="BE1117" s="169" t="str">
        <f>IF(BE121="","",IF(BE121=Settings!$C$16,1,IF(AND(BE121=Settings!$C$17,NOT(BD121=Settings!$C$16)),1,IF(AND(BE121=Settings!$C$18,BD121=Settings!$C$19),1,0))))</f>
        <v/>
      </c>
      <c r="BF1117" s="170"/>
      <c r="BG1117" s="169" t="str">
        <f>IF(BG121="","",IF(BG121=Settings!$C$16,1,IF(AND(BG121=Settings!$C$17,NOT(BF121=Settings!$C$16)),1,IF(AND(BG121=Settings!$C$18,BF121=Settings!$C$19),1,0))))</f>
        <v/>
      </c>
      <c r="BH1117" s="170"/>
      <c r="BI1117" s="169" t="str">
        <f>IF(BI121="","",IF(BI121=Settings!$C$16,1,IF(AND(BI121=Settings!$C$17,NOT(BH121=Settings!$C$16)),1,IF(AND(BI121=Settings!$C$18,BH121=Settings!$C$19),1,0))))</f>
        <v/>
      </c>
      <c r="BK1117" s="169" t="str">
        <f>IF(BK121="","",IF(BK121=Settings!$C$16,1,IF(AND(BK121=Settings!$C$17,NOT(BJ121=Settings!$C$16)),1,IF(AND(BK121=Settings!$C$18,BJ121=Settings!$C$19),1,0))))</f>
        <v/>
      </c>
      <c r="BM1117" s="169" t="str">
        <f>IF(BM121="","",IF(BM121=Settings!$C$16,1,IF(AND(BM121=Settings!$C$17,NOT(BL121=Settings!$C$16)),1,IF(AND(BM121=Settings!$C$18,BL121=Settings!$C$19),1,0))))</f>
        <v/>
      </c>
      <c r="BP1117" s="169" t="str">
        <f>IF(BP121="","",IF(BP121=Settings!$C$16,1,IF(AND(BP121=Settings!$C$17,NOT(BO121=Settings!$C$16)),1,IF(AND(BP121=Settings!$C$18,BO121=Settings!$C$19),1,0))))</f>
        <v/>
      </c>
      <c r="BQ1117" s="170"/>
      <c r="BR1117" s="169" t="str">
        <f>IF(BR121="","",IF(BR121=Settings!$C$16,1,IF(AND(BR121=Settings!$C$17,NOT(BQ121=Settings!$C$16)),1,IF(AND(BR121=Settings!$C$18,BQ121=Settings!$C$19),1,0))))</f>
        <v/>
      </c>
      <c r="BS1117" s="170"/>
      <c r="BT1117" s="169" t="str">
        <f>IF(BT121="","",IF(BT121=Settings!$C$16,1,IF(AND(BT121=Settings!$C$17,NOT(BS121=Settings!$C$16)),1,IF(AND(BT121=Settings!$C$18,BS121=Settings!$C$19),1,0))))</f>
        <v/>
      </c>
      <c r="BU1117" s="170"/>
      <c r="BV1117" s="169" t="str">
        <f>IF(BV121="","",IF(BV121=Settings!$C$16,1,IF(AND(BV121=Settings!$C$17,NOT(BU121=Settings!$C$16)),1,IF(AND(BV121=Settings!$C$18,BU121=Settings!$C$19),1,0))))</f>
        <v/>
      </c>
      <c r="BX1117" s="169" t="str">
        <f>IF(BX121="","",IF(BX121=Settings!$C$16,1,IF(AND(BX121=Settings!$C$17,NOT(BW121=Settings!$C$16)),1,IF(AND(BX121=Settings!$C$18,BW121=Settings!$C$19),1,0))))</f>
        <v/>
      </c>
      <c r="BZ1117" s="169" t="str">
        <f>IF(BZ121="","",IF(BZ121=Settings!$C$16,1,IF(AND(BZ121=Settings!$C$17,NOT(BY121=Settings!$C$16)),1,IF(AND(BZ121=Settings!$C$18,BY121=Settings!$C$19),1,0))))</f>
        <v/>
      </c>
      <c r="CB1117" s="175" t="str">
        <f t="shared" si="9"/>
        <v/>
      </c>
      <c r="CC1117" s="175" t="str">
        <f t="shared" si="10"/>
        <v/>
      </c>
      <c r="CD1117" s="175" t="str">
        <f t="shared" si="11"/>
        <v/>
      </c>
      <c r="CE1117" s="175" t="str">
        <f t="shared" si="12"/>
        <v/>
      </c>
      <c r="CF1117" s="175" t="str">
        <f t="shared" si="13"/>
        <v/>
      </c>
      <c r="CG1117" s="175" t="str">
        <f t="shared" si="14"/>
        <v/>
      </c>
      <c r="CH1117" s="175" t="str">
        <f t="shared" si="15"/>
        <v/>
      </c>
    </row>
    <row r="1118" spans="1:86" x14ac:dyDescent="0.25">
      <c r="A1118" s="39" t="str">
        <f t="shared" si="8"/>
        <v xml:space="preserve"> </v>
      </c>
      <c r="C1118" s="169" t="str">
        <f>IF(C122="","",IF(C122=Settings!$C$16,1,IF(AND(C122=Settings!$C$17,NOT(B122=Settings!$C$16)),1,IF(AND(C122=Settings!$C$18,B122=Settings!$C$19),1,0))))</f>
        <v/>
      </c>
      <c r="E1118" s="169" t="str">
        <f>IF(E122="","",IF(E122=Settings!$C$16,1,IF(AND(E122=Settings!$C$17,NOT(D122=Settings!$C$16)),1,IF(AND(E122=Settings!$C$18,D122=Settings!$C$19),1,0))))</f>
        <v/>
      </c>
      <c r="G1118" s="169" t="str">
        <f>IF(G122="","",IF(G122=Settings!$C$16,1,IF(AND(G122=Settings!$C$17,NOT(F122=Settings!$C$16)),1,IF(AND(G122=Settings!$C$18,F122=Settings!$C$19),1,0))))</f>
        <v/>
      </c>
      <c r="I1118" s="169" t="str">
        <f>IF(I122="","",IF(I122=Settings!$C$16,1,IF(AND(I122=Settings!$C$17,NOT(H122=Settings!$C$16)),1,IF(AND(I122=Settings!$C$18,H122=Settings!$C$19),1,0))))</f>
        <v/>
      </c>
      <c r="K1118" s="169" t="str">
        <f>IF(K122="","",IF(K122=Settings!$C$16,1,IF(AND(K122=Settings!$C$17,NOT(J122=Settings!$C$16)),1,IF(AND(K122=Settings!$C$18,J122=Settings!$C$19),1,0))))</f>
        <v/>
      </c>
      <c r="M1118" s="169" t="str">
        <f>IF(M122="","",IF(M122=Settings!$C$16,1,IF(AND(M122=Settings!$C$17,NOT(L122=Settings!$C$16)),1,IF(AND(M122=Settings!$C$18,L122=Settings!$C$19),1,0))))</f>
        <v/>
      </c>
      <c r="P1118" s="169" t="str">
        <f>IF(P122="","",IF(P122=Settings!$C$16,1,IF(AND(P122=Settings!$C$17,NOT(O122=Settings!$C$16)),1,IF(AND(P122=Settings!$C$18,O122=Settings!$C$19),1,0))))</f>
        <v/>
      </c>
      <c r="Q1118" s="170"/>
      <c r="R1118" s="169" t="str">
        <f>IF(R122="","",IF(R122=Settings!$C$16,1,IF(AND(R122=Settings!$C$17,NOT(Q122=Settings!$C$16)),1,IF(AND(R122=Settings!$C$18,Q122=Settings!$C$19),1,0))))</f>
        <v/>
      </c>
      <c r="S1118" s="170"/>
      <c r="T1118" s="169" t="str">
        <f>IF(T122="","",IF(T122=Settings!$C$16,1,IF(AND(T122=Settings!$C$17,NOT(S122=Settings!$C$16)),1,IF(AND(T122=Settings!$C$18,S122=Settings!$C$19),1,0))))</f>
        <v/>
      </c>
      <c r="U1118" s="170"/>
      <c r="V1118" s="169" t="str">
        <f>IF(V122="","",IF(V122=Settings!$C$16,1,IF(AND(V122=Settings!$C$17,NOT(U122=Settings!$C$16)),1,IF(AND(V122=Settings!$C$18,U122=Settings!$C$19),1,0))))</f>
        <v/>
      </c>
      <c r="X1118" s="169" t="str">
        <f>IF(X122="","",IF(X122=Settings!$C$16,1,IF(AND(X122=Settings!$C$17,NOT(W122=Settings!$C$16)),1,IF(AND(X122=Settings!$C$18,W122=Settings!$C$19),1,0))))</f>
        <v/>
      </c>
      <c r="Z1118" s="169" t="str">
        <f>IF(Z122="","",IF(Z122=Settings!$C$16,1,IF(AND(Z122=Settings!$C$17,NOT(Y122=Settings!$C$16)),1,IF(AND(Z122=Settings!$C$18,Y122=Settings!$C$19),1,0))))</f>
        <v/>
      </c>
      <c r="AC1118" s="169" t="str">
        <f>IF(AC122="","",IF(AC122=Settings!$C$16,1,IF(AND(AC122=Settings!$C$17,NOT(AB122=Settings!$C$16)),1,IF(AND(AC122=Settings!$C$18,AB122=Settings!$C$19),1,0))))</f>
        <v/>
      </c>
      <c r="AD1118" s="170"/>
      <c r="AE1118" s="169" t="str">
        <f>IF(AE122="","",IF(AE122=Settings!$C$16,1,IF(AND(AE122=Settings!$C$17,NOT(AD122=Settings!$C$16)),1,IF(AND(AE122=Settings!$C$18,AD122=Settings!$C$19),1,0))))</f>
        <v/>
      </c>
      <c r="AF1118" s="170"/>
      <c r="AG1118" s="169" t="str">
        <f>IF(AG122="","",IF(AG122=Settings!$C$16,1,IF(AND(AG122=Settings!$C$17,NOT(AF122=Settings!$C$16)),1,IF(AND(AG122=Settings!$C$18,AF122=Settings!$C$19),1,0))))</f>
        <v/>
      </c>
      <c r="AH1118" s="170"/>
      <c r="AI1118" s="169" t="str">
        <f>IF(AI122="","",IF(AI122=Settings!$C$16,1,IF(AND(AI122=Settings!$C$17,NOT(AH122=Settings!$C$16)),1,IF(AND(AI122=Settings!$C$18,AH122=Settings!$C$19),1,0))))</f>
        <v/>
      </c>
      <c r="AK1118" s="169" t="str">
        <f>IF(AK122="","",IF(AK122=Settings!$C$16,1,IF(AND(AK122=Settings!$C$17,NOT(AJ122=Settings!$C$16)),1,IF(AND(AK122=Settings!$C$18,AJ122=Settings!$C$19),1,0))))</f>
        <v/>
      </c>
      <c r="AM1118" s="169" t="str">
        <f>IF(AM122="","",IF(AM122=Settings!$C$16,1,IF(AND(AM122=Settings!$C$17,NOT(AL122=Settings!$C$16)),1,IF(AND(AM122=Settings!$C$18,AL122=Settings!$C$19),1,0))))</f>
        <v/>
      </c>
      <c r="AP1118" s="169" t="str">
        <f>IF(AP122="","",IF(AP122=Settings!$C$16,1,IF(AND(AP122=Settings!$C$17,NOT(AO122=Settings!$C$16)),1,IF(AND(AP122=Settings!$C$18,AO122=Settings!$C$19),1,0))))</f>
        <v/>
      </c>
      <c r="AQ1118" s="170"/>
      <c r="AR1118" s="169" t="str">
        <f>IF(AR122="","",IF(AR122=Settings!$C$16,1,IF(AND(AR122=Settings!$C$17,NOT(AQ122=Settings!$C$16)),1,IF(AND(AR122=Settings!$C$18,AQ122=Settings!$C$19),1,0))))</f>
        <v/>
      </c>
      <c r="AS1118" s="170"/>
      <c r="AT1118" s="169" t="str">
        <f>IF(AT122="","",IF(AT122=Settings!$C$16,1,IF(AND(AT122=Settings!$C$17,NOT(AS122=Settings!$C$16)),1,IF(AND(AT122=Settings!$C$18,AS122=Settings!$C$19),1,0))))</f>
        <v/>
      </c>
      <c r="AU1118" s="170"/>
      <c r="AV1118" s="169" t="str">
        <f>IF(AV122="","",IF(AV122=Settings!$C$16,1,IF(AND(AV122=Settings!$C$17,NOT(AU122=Settings!$C$16)),1,IF(AND(AV122=Settings!$C$18,AU122=Settings!$C$19),1,0))))</f>
        <v/>
      </c>
      <c r="AX1118" s="169" t="str">
        <f>IF(AX122="","",IF(AX122=Settings!$C$16,1,IF(AND(AX122=Settings!$C$17,NOT(AW122=Settings!$C$16)),1,IF(AND(AX122=Settings!$C$18,AW122=Settings!$C$19),1,0))))</f>
        <v/>
      </c>
      <c r="AZ1118" s="169" t="str">
        <f>IF(AZ122="","",IF(AZ122=Settings!$C$16,1,IF(AND(AZ122=Settings!$C$17,NOT(AY122=Settings!$C$16)),1,IF(AND(AZ122=Settings!$C$18,AY122=Settings!$C$19),1,0))))</f>
        <v/>
      </c>
      <c r="BC1118" s="169" t="str">
        <f>IF(BC122="","",IF(BC122=Settings!$C$16,1,IF(AND(BC122=Settings!$C$17,NOT(BB122=Settings!$C$16)),1,IF(AND(BC122=Settings!$C$18,BB122=Settings!$C$19),1,0))))</f>
        <v/>
      </c>
      <c r="BD1118" s="170"/>
      <c r="BE1118" s="169" t="str">
        <f>IF(BE122="","",IF(BE122=Settings!$C$16,1,IF(AND(BE122=Settings!$C$17,NOT(BD122=Settings!$C$16)),1,IF(AND(BE122=Settings!$C$18,BD122=Settings!$C$19),1,0))))</f>
        <v/>
      </c>
      <c r="BF1118" s="170"/>
      <c r="BG1118" s="169" t="str">
        <f>IF(BG122="","",IF(BG122=Settings!$C$16,1,IF(AND(BG122=Settings!$C$17,NOT(BF122=Settings!$C$16)),1,IF(AND(BG122=Settings!$C$18,BF122=Settings!$C$19),1,0))))</f>
        <v/>
      </c>
      <c r="BH1118" s="170"/>
      <c r="BI1118" s="169" t="str">
        <f>IF(BI122="","",IF(BI122=Settings!$C$16,1,IF(AND(BI122=Settings!$C$17,NOT(BH122=Settings!$C$16)),1,IF(AND(BI122=Settings!$C$18,BH122=Settings!$C$19),1,0))))</f>
        <v/>
      </c>
      <c r="BK1118" s="169" t="str">
        <f>IF(BK122="","",IF(BK122=Settings!$C$16,1,IF(AND(BK122=Settings!$C$17,NOT(BJ122=Settings!$C$16)),1,IF(AND(BK122=Settings!$C$18,BJ122=Settings!$C$19),1,0))))</f>
        <v/>
      </c>
      <c r="BM1118" s="169" t="str">
        <f>IF(BM122="","",IF(BM122=Settings!$C$16,1,IF(AND(BM122=Settings!$C$17,NOT(BL122=Settings!$C$16)),1,IF(AND(BM122=Settings!$C$18,BL122=Settings!$C$19),1,0))))</f>
        <v/>
      </c>
      <c r="BP1118" s="169" t="str">
        <f>IF(BP122="","",IF(BP122=Settings!$C$16,1,IF(AND(BP122=Settings!$C$17,NOT(BO122=Settings!$C$16)),1,IF(AND(BP122=Settings!$C$18,BO122=Settings!$C$19),1,0))))</f>
        <v/>
      </c>
      <c r="BQ1118" s="170"/>
      <c r="BR1118" s="169" t="str">
        <f>IF(BR122="","",IF(BR122=Settings!$C$16,1,IF(AND(BR122=Settings!$C$17,NOT(BQ122=Settings!$C$16)),1,IF(AND(BR122=Settings!$C$18,BQ122=Settings!$C$19),1,0))))</f>
        <v/>
      </c>
      <c r="BS1118" s="170"/>
      <c r="BT1118" s="169" t="str">
        <f>IF(BT122="","",IF(BT122=Settings!$C$16,1,IF(AND(BT122=Settings!$C$17,NOT(BS122=Settings!$C$16)),1,IF(AND(BT122=Settings!$C$18,BS122=Settings!$C$19),1,0))))</f>
        <v/>
      </c>
      <c r="BU1118" s="170"/>
      <c r="BV1118" s="169" t="str">
        <f>IF(BV122="","",IF(BV122=Settings!$C$16,1,IF(AND(BV122=Settings!$C$17,NOT(BU122=Settings!$C$16)),1,IF(AND(BV122=Settings!$C$18,BU122=Settings!$C$19),1,0))))</f>
        <v/>
      </c>
      <c r="BX1118" s="169" t="str">
        <f>IF(BX122="","",IF(BX122=Settings!$C$16,1,IF(AND(BX122=Settings!$C$17,NOT(BW122=Settings!$C$16)),1,IF(AND(BX122=Settings!$C$18,BW122=Settings!$C$19),1,0))))</f>
        <v/>
      </c>
      <c r="BZ1118" s="169" t="str">
        <f>IF(BZ122="","",IF(BZ122=Settings!$C$16,1,IF(AND(BZ122=Settings!$C$17,NOT(BY122=Settings!$C$16)),1,IF(AND(BZ122=Settings!$C$18,BY122=Settings!$C$19),1,0))))</f>
        <v/>
      </c>
      <c r="CB1118" s="175" t="str">
        <f t="shared" si="9"/>
        <v/>
      </c>
      <c r="CC1118" s="175" t="str">
        <f t="shared" si="10"/>
        <v/>
      </c>
      <c r="CD1118" s="175" t="str">
        <f t="shared" si="11"/>
        <v/>
      </c>
      <c r="CE1118" s="175" t="str">
        <f t="shared" si="12"/>
        <v/>
      </c>
      <c r="CF1118" s="175" t="str">
        <f t="shared" si="13"/>
        <v/>
      </c>
      <c r="CG1118" s="175" t="str">
        <f t="shared" si="14"/>
        <v/>
      </c>
      <c r="CH1118" s="175" t="str">
        <f t="shared" si="15"/>
        <v/>
      </c>
    </row>
    <row r="1119" spans="1:86" x14ac:dyDescent="0.25">
      <c r="A1119" s="39" t="str">
        <f t="shared" si="8"/>
        <v xml:space="preserve"> </v>
      </c>
      <c r="C1119" s="169" t="str">
        <f>IF(C123="","",IF(C123=Settings!$C$16,1,IF(AND(C123=Settings!$C$17,NOT(B123=Settings!$C$16)),1,IF(AND(C123=Settings!$C$18,B123=Settings!$C$19),1,0))))</f>
        <v/>
      </c>
      <c r="E1119" s="169" t="str">
        <f>IF(E123="","",IF(E123=Settings!$C$16,1,IF(AND(E123=Settings!$C$17,NOT(D123=Settings!$C$16)),1,IF(AND(E123=Settings!$C$18,D123=Settings!$C$19),1,0))))</f>
        <v/>
      </c>
      <c r="G1119" s="169" t="str">
        <f>IF(G123="","",IF(G123=Settings!$C$16,1,IF(AND(G123=Settings!$C$17,NOT(F123=Settings!$C$16)),1,IF(AND(G123=Settings!$C$18,F123=Settings!$C$19),1,0))))</f>
        <v/>
      </c>
      <c r="I1119" s="169" t="str">
        <f>IF(I123="","",IF(I123=Settings!$C$16,1,IF(AND(I123=Settings!$C$17,NOT(H123=Settings!$C$16)),1,IF(AND(I123=Settings!$C$18,H123=Settings!$C$19),1,0))))</f>
        <v/>
      </c>
      <c r="K1119" s="169" t="str">
        <f>IF(K123="","",IF(K123=Settings!$C$16,1,IF(AND(K123=Settings!$C$17,NOT(J123=Settings!$C$16)),1,IF(AND(K123=Settings!$C$18,J123=Settings!$C$19),1,0))))</f>
        <v/>
      </c>
      <c r="M1119" s="169" t="str">
        <f>IF(M123="","",IF(M123=Settings!$C$16,1,IF(AND(M123=Settings!$C$17,NOT(L123=Settings!$C$16)),1,IF(AND(M123=Settings!$C$18,L123=Settings!$C$19),1,0))))</f>
        <v/>
      </c>
      <c r="P1119" s="169" t="str">
        <f>IF(P123="","",IF(P123=Settings!$C$16,1,IF(AND(P123=Settings!$C$17,NOT(O123=Settings!$C$16)),1,IF(AND(P123=Settings!$C$18,O123=Settings!$C$19),1,0))))</f>
        <v/>
      </c>
      <c r="Q1119" s="170"/>
      <c r="R1119" s="169" t="str">
        <f>IF(R123="","",IF(R123=Settings!$C$16,1,IF(AND(R123=Settings!$C$17,NOT(Q123=Settings!$C$16)),1,IF(AND(R123=Settings!$C$18,Q123=Settings!$C$19),1,0))))</f>
        <v/>
      </c>
      <c r="S1119" s="170"/>
      <c r="T1119" s="169" t="str">
        <f>IF(T123="","",IF(T123=Settings!$C$16,1,IF(AND(T123=Settings!$C$17,NOT(S123=Settings!$C$16)),1,IF(AND(T123=Settings!$C$18,S123=Settings!$C$19),1,0))))</f>
        <v/>
      </c>
      <c r="U1119" s="170"/>
      <c r="V1119" s="169" t="str">
        <f>IF(V123="","",IF(V123=Settings!$C$16,1,IF(AND(V123=Settings!$C$17,NOT(U123=Settings!$C$16)),1,IF(AND(V123=Settings!$C$18,U123=Settings!$C$19),1,0))))</f>
        <v/>
      </c>
      <c r="X1119" s="169" t="str">
        <f>IF(X123="","",IF(X123=Settings!$C$16,1,IF(AND(X123=Settings!$C$17,NOT(W123=Settings!$C$16)),1,IF(AND(X123=Settings!$C$18,W123=Settings!$C$19),1,0))))</f>
        <v/>
      </c>
      <c r="Z1119" s="169" t="str">
        <f>IF(Z123="","",IF(Z123=Settings!$C$16,1,IF(AND(Z123=Settings!$C$17,NOT(Y123=Settings!$C$16)),1,IF(AND(Z123=Settings!$C$18,Y123=Settings!$C$19),1,0))))</f>
        <v/>
      </c>
      <c r="AC1119" s="169" t="str">
        <f>IF(AC123="","",IF(AC123=Settings!$C$16,1,IF(AND(AC123=Settings!$C$17,NOT(AB123=Settings!$C$16)),1,IF(AND(AC123=Settings!$C$18,AB123=Settings!$C$19),1,0))))</f>
        <v/>
      </c>
      <c r="AD1119" s="170"/>
      <c r="AE1119" s="169" t="str">
        <f>IF(AE123="","",IF(AE123=Settings!$C$16,1,IF(AND(AE123=Settings!$C$17,NOT(AD123=Settings!$C$16)),1,IF(AND(AE123=Settings!$C$18,AD123=Settings!$C$19),1,0))))</f>
        <v/>
      </c>
      <c r="AF1119" s="170"/>
      <c r="AG1119" s="169" t="str">
        <f>IF(AG123="","",IF(AG123=Settings!$C$16,1,IF(AND(AG123=Settings!$C$17,NOT(AF123=Settings!$C$16)),1,IF(AND(AG123=Settings!$C$18,AF123=Settings!$C$19),1,0))))</f>
        <v/>
      </c>
      <c r="AH1119" s="170"/>
      <c r="AI1119" s="169" t="str">
        <f>IF(AI123="","",IF(AI123=Settings!$C$16,1,IF(AND(AI123=Settings!$C$17,NOT(AH123=Settings!$C$16)),1,IF(AND(AI123=Settings!$C$18,AH123=Settings!$C$19),1,0))))</f>
        <v/>
      </c>
      <c r="AK1119" s="169" t="str">
        <f>IF(AK123="","",IF(AK123=Settings!$C$16,1,IF(AND(AK123=Settings!$C$17,NOT(AJ123=Settings!$C$16)),1,IF(AND(AK123=Settings!$C$18,AJ123=Settings!$C$19),1,0))))</f>
        <v/>
      </c>
      <c r="AM1119" s="169" t="str">
        <f>IF(AM123="","",IF(AM123=Settings!$C$16,1,IF(AND(AM123=Settings!$C$17,NOT(AL123=Settings!$C$16)),1,IF(AND(AM123=Settings!$C$18,AL123=Settings!$C$19),1,0))))</f>
        <v/>
      </c>
      <c r="AP1119" s="169" t="str">
        <f>IF(AP123="","",IF(AP123=Settings!$C$16,1,IF(AND(AP123=Settings!$C$17,NOT(AO123=Settings!$C$16)),1,IF(AND(AP123=Settings!$C$18,AO123=Settings!$C$19),1,0))))</f>
        <v/>
      </c>
      <c r="AQ1119" s="170"/>
      <c r="AR1119" s="169" t="str">
        <f>IF(AR123="","",IF(AR123=Settings!$C$16,1,IF(AND(AR123=Settings!$C$17,NOT(AQ123=Settings!$C$16)),1,IF(AND(AR123=Settings!$C$18,AQ123=Settings!$C$19),1,0))))</f>
        <v/>
      </c>
      <c r="AS1119" s="170"/>
      <c r="AT1119" s="169" t="str">
        <f>IF(AT123="","",IF(AT123=Settings!$C$16,1,IF(AND(AT123=Settings!$C$17,NOT(AS123=Settings!$C$16)),1,IF(AND(AT123=Settings!$C$18,AS123=Settings!$C$19),1,0))))</f>
        <v/>
      </c>
      <c r="AU1119" s="170"/>
      <c r="AV1119" s="169" t="str">
        <f>IF(AV123="","",IF(AV123=Settings!$C$16,1,IF(AND(AV123=Settings!$C$17,NOT(AU123=Settings!$C$16)),1,IF(AND(AV123=Settings!$C$18,AU123=Settings!$C$19),1,0))))</f>
        <v/>
      </c>
      <c r="AX1119" s="169" t="str">
        <f>IF(AX123="","",IF(AX123=Settings!$C$16,1,IF(AND(AX123=Settings!$C$17,NOT(AW123=Settings!$C$16)),1,IF(AND(AX123=Settings!$C$18,AW123=Settings!$C$19),1,0))))</f>
        <v/>
      </c>
      <c r="AZ1119" s="169" t="str">
        <f>IF(AZ123="","",IF(AZ123=Settings!$C$16,1,IF(AND(AZ123=Settings!$C$17,NOT(AY123=Settings!$C$16)),1,IF(AND(AZ123=Settings!$C$18,AY123=Settings!$C$19),1,0))))</f>
        <v/>
      </c>
      <c r="BC1119" s="169" t="str">
        <f>IF(BC123="","",IF(BC123=Settings!$C$16,1,IF(AND(BC123=Settings!$C$17,NOT(BB123=Settings!$C$16)),1,IF(AND(BC123=Settings!$C$18,BB123=Settings!$C$19),1,0))))</f>
        <v/>
      </c>
      <c r="BD1119" s="170"/>
      <c r="BE1119" s="169" t="str">
        <f>IF(BE123="","",IF(BE123=Settings!$C$16,1,IF(AND(BE123=Settings!$C$17,NOT(BD123=Settings!$C$16)),1,IF(AND(BE123=Settings!$C$18,BD123=Settings!$C$19),1,0))))</f>
        <v/>
      </c>
      <c r="BF1119" s="170"/>
      <c r="BG1119" s="169" t="str">
        <f>IF(BG123="","",IF(BG123=Settings!$C$16,1,IF(AND(BG123=Settings!$C$17,NOT(BF123=Settings!$C$16)),1,IF(AND(BG123=Settings!$C$18,BF123=Settings!$C$19),1,0))))</f>
        <v/>
      </c>
      <c r="BH1119" s="170"/>
      <c r="BI1119" s="169" t="str">
        <f>IF(BI123="","",IF(BI123=Settings!$C$16,1,IF(AND(BI123=Settings!$C$17,NOT(BH123=Settings!$C$16)),1,IF(AND(BI123=Settings!$C$18,BH123=Settings!$C$19),1,0))))</f>
        <v/>
      </c>
      <c r="BK1119" s="169" t="str">
        <f>IF(BK123="","",IF(BK123=Settings!$C$16,1,IF(AND(BK123=Settings!$C$17,NOT(BJ123=Settings!$C$16)),1,IF(AND(BK123=Settings!$C$18,BJ123=Settings!$C$19),1,0))))</f>
        <v/>
      </c>
      <c r="BM1119" s="169" t="str">
        <f>IF(BM123="","",IF(BM123=Settings!$C$16,1,IF(AND(BM123=Settings!$C$17,NOT(BL123=Settings!$C$16)),1,IF(AND(BM123=Settings!$C$18,BL123=Settings!$C$19),1,0))))</f>
        <v/>
      </c>
      <c r="BP1119" s="169" t="str">
        <f>IF(BP123="","",IF(BP123=Settings!$C$16,1,IF(AND(BP123=Settings!$C$17,NOT(BO123=Settings!$C$16)),1,IF(AND(BP123=Settings!$C$18,BO123=Settings!$C$19),1,0))))</f>
        <v/>
      </c>
      <c r="BQ1119" s="170"/>
      <c r="BR1119" s="169" t="str">
        <f>IF(BR123="","",IF(BR123=Settings!$C$16,1,IF(AND(BR123=Settings!$C$17,NOT(BQ123=Settings!$C$16)),1,IF(AND(BR123=Settings!$C$18,BQ123=Settings!$C$19),1,0))))</f>
        <v/>
      </c>
      <c r="BS1119" s="170"/>
      <c r="BT1119" s="169" t="str">
        <f>IF(BT123="","",IF(BT123=Settings!$C$16,1,IF(AND(BT123=Settings!$C$17,NOT(BS123=Settings!$C$16)),1,IF(AND(BT123=Settings!$C$18,BS123=Settings!$C$19),1,0))))</f>
        <v/>
      </c>
      <c r="BU1119" s="170"/>
      <c r="BV1119" s="169" t="str">
        <f>IF(BV123="","",IF(BV123=Settings!$C$16,1,IF(AND(BV123=Settings!$C$17,NOT(BU123=Settings!$C$16)),1,IF(AND(BV123=Settings!$C$18,BU123=Settings!$C$19),1,0))))</f>
        <v/>
      </c>
      <c r="BX1119" s="169" t="str">
        <f>IF(BX123="","",IF(BX123=Settings!$C$16,1,IF(AND(BX123=Settings!$C$17,NOT(BW123=Settings!$C$16)),1,IF(AND(BX123=Settings!$C$18,BW123=Settings!$C$19),1,0))))</f>
        <v/>
      </c>
      <c r="BZ1119" s="169" t="str">
        <f>IF(BZ123="","",IF(BZ123=Settings!$C$16,1,IF(AND(BZ123=Settings!$C$17,NOT(BY123=Settings!$C$16)),1,IF(AND(BZ123=Settings!$C$18,BY123=Settings!$C$19),1,0))))</f>
        <v/>
      </c>
      <c r="CB1119" s="175" t="str">
        <f t="shared" si="9"/>
        <v/>
      </c>
      <c r="CC1119" s="175" t="str">
        <f t="shared" si="10"/>
        <v/>
      </c>
      <c r="CD1119" s="175" t="str">
        <f t="shared" si="11"/>
        <v/>
      </c>
      <c r="CE1119" s="175" t="str">
        <f t="shared" si="12"/>
        <v/>
      </c>
      <c r="CF1119" s="175" t="str">
        <f t="shared" si="13"/>
        <v/>
      </c>
      <c r="CG1119" s="175" t="str">
        <f t="shared" si="14"/>
        <v/>
      </c>
      <c r="CH1119" s="175" t="str">
        <f t="shared" si="15"/>
        <v/>
      </c>
    </row>
    <row r="1120" spans="1:86" x14ac:dyDescent="0.25">
      <c r="A1120" s="39" t="str">
        <f t="shared" si="8"/>
        <v xml:space="preserve"> </v>
      </c>
      <c r="C1120" s="169" t="str">
        <f>IF(C124="","",IF(C124=Settings!$C$16,1,IF(AND(C124=Settings!$C$17,NOT(B124=Settings!$C$16)),1,IF(AND(C124=Settings!$C$18,B124=Settings!$C$19),1,0))))</f>
        <v/>
      </c>
      <c r="E1120" s="169" t="str">
        <f>IF(E124="","",IF(E124=Settings!$C$16,1,IF(AND(E124=Settings!$C$17,NOT(D124=Settings!$C$16)),1,IF(AND(E124=Settings!$C$18,D124=Settings!$C$19),1,0))))</f>
        <v/>
      </c>
      <c r="G1120" s="169" t="str">
        <f>IF(G124="","",IF(G124=Settings!$C$16,1,IF(AND(G124=Settings!$C$17,NOT(F124=Settings!$C$16)),1,IF(AND(G124=Settings!$C$18,F124=Settings!$C$19),1,0))))</f>
        <v/>
      </c>
      <c r="I1120" s="169" t="str">
        <f>IF(I124="","",IF(I124=Settings!$C$16,1,IF(AND(I124=Settings!$C$17,NOT(H124=Settings!$C$16)),1,IF(AND(I124=Settings!$C$18,H124=Settings!$C$19),1,0))))</f>
        <v/>
      </c>
      <c r="K1120" s="169" t="str">
        <f>IF(K124="","",IF(K124=Settings!$C$16,1,IF(AND(K124=Settings!$C$17,NOT(J124=Settings!$C$16)),1,IF(AND(K124=Settings!$C$18,J124=Settings!$C$19),1,0))))</f>
        <v/>
      </c>
      <c r="M1120" s="169" t="str">
        <f>IF(M124="","",IF(M124=Settings!$C$16,1,IF(AND(M124=Settings!$C$17,NOT(L124=Settings!$C$16)),1,IF(AND(M124=Settings!$C$18,L124=Settings!$C$19),1,0))))</f>
        <v/>
      </c>
      <c r="P1120" s="169" t="str">
        <f>IF(P124="","",IF(P124=Settings!$C$16,1,IF(AND(P124=Settings!$C$17,NOT(O124=Settings!$C$16)),1,IF(AND(P124=Settings!$C$18,O124=Settings!$C$19),1,0))))</f>
        <v/>
      </c>
      <c r="Q1120" s="170"/>
      <c r="R1120" s="169" t="str">
        <f>IF(R124="","",IF(R124=Settings!$C$16,1,IF(AND(R124=Settings!$C$17,NOT(Q124=Settings!$C$16)),1,IF(AND(R124=Settings!$C$18,Q124=Settings!$C$19),1,0))))</f>
        <v/>
      </c>
      <c r="S1120" s="170"/>
      <c r="T1120" s="169" t="str">
        <f>IF(T124="","",IF(T124=Settings!$C$16,1,IF(AND(T124=Settings!$C$17,NOT(S124=Settings!$C$16)),1,IF(AND(T124=Settings!$C$18,S124=Settings!$C$19),1,0))))</f>
        <v/>
      </c>
      <c r="U1120" s="170"/>
      <c r="V1120" s="169" t="str">
        <f>IF(V124="","",IF(V124=Settings!$C$16,1,IF(AND(V124=Settings!$C$17,NOT(U124=Settings!$C$16)),1,IF(AND(V124=Settings!$C$18,U124=Settings!$C$19),1,0))))</f>
        <v/>
      </c>
      <c r="X1120" s="169" t="str">
        <f>IF(X124="","",IF(X124=Settings!$C$16,1,IF(AND(X124=Settings!$C$17,NOT(W124=Settings!$C$16)),1,IF(AND(X124=Settings!$C$18,W124=Settings!$C$19),1,0))))</f>
        <v/>
      </c>
      <c r="Z1120" s="169" t="str">
        <f>IF(Z124="","",IF(Z124=Settings!$C$16,1,IF(AND(Z124=Settings!$C$17,NOT(Y124=Settings!$C$16)),1,IF(AND(Z124=Settings!$C$18,Y124=Settings!$C$19),1,0))))</f>
        <v/>
      </c>
      <c r="AC1120" s="169" t="str">
        <f>IF(AC124="","",IF(AC124=Settings!$C$16,1,IF(AND(AC124=Settings!$C$17,NOT(AB124=Settings!$C$16)),1,IF(AND(AC124=Settings!$C$18,AB124=Settings!$C$19),1,0))))</f>
        <v/>
      </c>
      <c r="AD1120" s="170"/>
      <c r="AE1120" s="169" t="str">
        <f>IF(AE124="","",IF(AE124=Settings!$C$16,1,IF(AND(AE124=Settings!$C$17,NOT(AD124=Settings!$C$16)),1,IF(AND(AE124=Settings!$C$18,AD124=Settings!$C$19),1,0))))</f>
        <v/>
      </c>
      <c r="AF1120" s="170"/>
      <c r="AG1120" s="169" t="str">
        <f>IF(AG124="","",IF(AG124=Settings!$C$16,1,IF(AND(AG124=Settings!$C$17,NOT(AF124=Settings!$C$16)),1,IF(AND(AG124=Settings!$C$18,AF124=Settings!$C$19),1,0))))</f>
        <v/>
      </c>
      <c r="AH1120" s="170"/>
      <c r="AI1120" s="169" t="str">
        <f>IF(AI124="","",IF(AI124=Settings!$C$16,1,IF(AND(AI124=Settings!$C$17,NOT(AH124=Settings!$C$16)),1,IF(AND(AI124=Settings!$C$18,AH124=Settings!$C$19),1,0))))</f>
        <v/>
      </c>
      <c r="AK1120" s="169" t="str">
        <f>IF(AK124="","",IF(AK124=Settings!$C$16,1,IF(AND(AK124=Settings!$C$17,NOT(AJ124=Settings!$C$16)),1,IF(AND(AK124=Settings!$C$18,AJ124=Settings!$C$19),1,0))))</f>
        <v/>
      </c>
      <c r="AM1120" s="169" t="str">
        <f>IF(AM124="","",IF(AM124=Settings!$C$16,1,IF(AND(AM124=Settings!$C$17,NOT(AL124=Settings!$C$16)),1,IF(AND(AM124=Settings!$C$18,AL124=Settings!$C$19),1,0))))</f>
        <v/>
      </c>
      <c r="AP1120" s="169" t="str">
        <f>IF(AP124="","",IF(AP124=Settings!$C$16,1,IF(AND(AP124=Settings!$C$17,NOT(AO124=Settings!$C$16)),1,IF(AND(AP124=Settings!$C$18,AO124=Settings!$C$19),1,0))))</f>
        <v/>
      </c>
      <c r="AQ1120" s="170"/>
      <c r="AR1120" s="169" t="str">
        <f>IF(AR124="","",IF(AR124=Settings!$C$16,1,IF(AND(AR124=Settings!$C$17,NOT(AQ124=Settings!$C$16)),1,IF(AND(AR124=Settings!$C$18,AQ124=Settings!$C$19),1,0))))</f>
        <v/>
      </c>
      <c r="AS1120" s="170"/>
      <c r="AT1120" s="169" t="str">
        <f>IF(AT124="","",IF(AT124=Settings!$C$16,1,IF(AND(AT124=Settings!$C$17,NOT(AS124=Settings!$C$16)),1,IF(AND(AT124=Settings!$C$18,AS124=Settings!$C$19),1,0))))</f>
        <v/>
      </c>
      <c r="AU1120" s="170"/>
      <c r="AV1120" s="169" t="str">
        <f>IF(AV124="","",IF(AV124=Settings!$C$16,1,IF(AND(AV124=Settings!$C$17,NOT(AU124=Settings!$C$16)),1,IF(AND(AV124=Settings!$C$18,AU124=Settings!$C$19),1,0))))</f>
        <v/>
      </c>
      <c r="AX1120" s="169" t="str">
        <f>IF(AX124="","",IF(AX124=Settings!$C$16,1,IF(AND(AX124=Settings!$C$17,NOT(AW124=Settings!$C$16)),1,IF(AND(AX124=Settings!$C$18,AW124=Settings!$C$19),1,0))))</f>
        <v/>
      </c>
      <c r="AZ1120" s="169" t="str">
        <f>IF(AZ124="","",IF(AZ124=Settings!$C$16,1,IF(AND(AZ124=Settings!$C$17,NOT(AY124=Settings!$C$16)),1,IF(AND(AZ124=Settings!$C$18,AY124=Settings!$C$19),1,0))))</f>
        <v/>
      </c>
      <c r="BC1120" s="169" t="str">
        <f>IF(BC124="","",IF(BC124=Settings!$C$16,1,IF(AND(BC124=Settings!$C$17,NOT(BB124=Settings!$C$16)),1,IF(AND(BC124=Settings!$C$18,BB124=Settings!$C$19),1,0))))</f>
        <v/>
      </c>
      <c r="BD1120" s="170"/>
      <c r="BE1120" s="169" t="str">
        <f>IF(BE124="","",IF(BE124=Settings!$C$16,1,IF(AND(BE124=Settings!$C$17,NOT(BD124=Settings!$C$16)),1,IF(AND(BE124=Settings!$C$18,BD124=Settings!$C$19),1,0))))</f>
        <v/>
      </c>
      <c r="BF1120" s="170"/>
      <c r="BG1120" s="169" t="str">
        <f>IF(BG124="","",IF(BG124=Settings!$C$16,1,IF(AND(BG124=Settings!$C$17,NOT(BF124=Settings!$C$16)),1,IF(AND(BG124=Settings!$C$18,BF124=Settings!$C$19),1,0))))</f>
        <v/>
      </c>
      <c r="BH1120" s="170"/>
      <c r="BI1120" s="169" t="str">
        <f>IF(BI124="","",IF(BI124=Settings!$C$16,1,IF(AND(BI124=Settings!$C$17,NOT(BH124=Settings!$C$16)),1,IF(AND(BI124=Settings!$C$18,BH124=Settings!$C$19),1,0))))</f>
        <v/>
      </c>
      <c r="BK1120" s="169" t="str">
        <f>IF(BK124="","",IF(BK124=Settings!$C$16,1,IF(AND(BK124=Settings!$C$17,NOT(BJ124=Settings!$C$16)),1,IF(AND(BK124=Settings!$C$18,BJ124=Settings!$C$19),1,0))))</f>
        <v/>
      </c>
      <c r="BM1120" s="169" t="str">
        <f>IF(BM124="","",IF(BM124=Settings!$C$16,1,IF(AND(BM124=Settings!$C$17,NOT(BL124=Settings!$C$16)),1,IF(AND(BM124=Settings!$C$18,BL124=Settings!$C$19),1,0))))</f>
        <v/>
      </c>
      <c r="BP1120" s="169" t="str">
        <f>IF(BP124="","",IF(BP124=Settings!$C$16,1,IF(AND(BP124=Settings!$C$17,NOT(BO124=Settings!$C$16)),1,IF(AND(BP124=Settings!$C$18,BO124=Settings!$C$19),1,0))))</f>
        <v/>
      </c>
      <c r="BQ1120" s="170"/>
      <c r="BR1120" s="169" t="str">
        <f>IF(BR124="","",IF(BR124=Settings!$C$16,1,IF(AND(BR124=Settings!$C$17,NOT(BQ124=Settings!$C$16)),1,IF(AND(BR124=Settings!$C$18,BQ124=Settings!$C$19),1,0))))</f>
        <v/>
      </c>
      <c r="BS1120" s="170"/>
      <c r="BT1120" s="169" t="str">
        <f>IF(BT124="","",IF(BT124=Settings!$C$16,1,IF(AND(BT124=Settings!$C$17,NOT(BS124=Settings!$C$16)),1,IF(AND(BT124=Settings!$C$18,BS124=Settings!$C$19),1,0))))</f>
        <v/>
      </c>
      <c r="BU1120" s="170"/>
      <c r="BV1120" s="169" t="str">
        <f>IF(BV124="","",IF(BV124=Settings!$C$16,1,IF(AND(BV124=Settings!$C$17,NOT(BU124=Settings!$C$16)),1,IF(AND(BV124=Settings!$C$18,BU124=Settings!$C$19),1,0))))</f>
        <v/>
      </c>
      <c r="BX1120" s="169" t="str">
        <f>IF(BX124="","",IF(BX124=Settings!$C$16,1,IF(AND(BX124=Settings!$C$17,NOT(BW124=Settings!$C$16)),1,IF(AND(BX124=Settings!$C$18,BW124=Settings!$C$19),1,0))))</f>
        <v/>
      </c>
      <c r="BZ1120" s="169" t="str">
        <f>IF(BZ124="","",IF(BZ124=Settings!$C$16,1,IF(AND(BZ124=Settings!$C$17,NOT(BY124=Settings!$C$16)),1,IF(AND(BZ124=Settings!$C$18,BY124=Settings!$C$19),1,0))))</f>
        <v/>
      </c>
      <c r="CB1120" s="175" t="str">
        <f t="shared" si="9"/>
        <v/>
      </c>
      <c r="CC1120" s="175" t="str">
        <f t="shared" si="10"/>
        <v/>
      </c>
      <c r="CD1120" s="175" t="str">
        <f t="shared" si="11"/>
        <v/>
      </c>
      <c r="CE1120" s="175" t="str">
        <f t="shared" si="12"/>
        <v/>
      </c>
      <c r="CF1120" s="175" t="str">
        <f t="shared" si="13"/>
        <v/>
      </c>
      <c r="CG1120" s="175" t="str">
        <f t="shared" si="14"/>
        <v/>
      </c>
      <c r="CH1120" s="175" t="str">
        <f t="shared" si="15"/>
        <v/>
      </c>
    </row>
    <row r="1121" spans="1:86" x14ac:dyDescent="0.25">
      <c r="A1121" s="39" t="str">
        <f t="shared" si="8"/>
        <v xml:space="preserve"> </v>
      </c>
      <c r="C1121" s="169" t="str">
        <f>IF(C125="","",IF(C125=Settings!$C$16,1,IF(AND(C125=Settings!$C$17,NOT(B125=Settings!$C$16)),1,IF(AND(C125=Settings!$C$18,B125=Settings!$C$19),1,0))))</f>
        <v/>
      </c>
      <c r="E1121" s="169" t="str">
        <f>IF(E125="","",IF(E125=Settings!$C$16,1,IF(AND(E125=Settings!$C$17,NOT(D125=Settings!$C$16)),1,IF(AND(E125=Settings!$C$18,D125=Settings!$C$19),1,0))))</f>
        <v/>
      </c>
      <c r="G1121" s="169" t="str">
        <f>IF(G125="","",IF(G125=Settings!$C$16,1,IF(AND(G125=Settings!$C$17,NOT(F125=Settings!$C$16)),1,IF(AND(G125=Settings!$C$18,F125=Settings!$C$19),1,0))))</f>
        <v/>
      </c>
      <c r="I1121" s="169" t="str">
        <f>IF(I125="","",IF(I125=Settings!$C$16,1,IF(AND(I125=Settings!$C$17,NOT(H125=Settings!$C$16)),1,IF(AND(I125=Settings!$C$18,H125=Settings!$C$19),1,0))))</f>
        <v/>
      </c>
      <c r="K1121" s="169" t="str">
        <f>IF(K125="","",IF(K125=Settings!$C$16,1,IF(AND(K125=Settings!$C$17,NOT(J125=Settings!$C$16)),1,IF(AND(K125=Settings!$C$18,J125=Settings!$C$19),1,0))))</f>
        <v/>
      </c>
      <c r="M1121" s="169" t="str">
        <f>IF(M125="","",IF(M125=Settings!$C$16,1,IF(AND(M125=Settings!$C$17,NOT(L125=Settings!$C$16)),1,IF(AND(M125=Settings!$C$18,L125=Settings!$C$19),1,0))))</f>
        <v/>
      </c>
      <c r="P1121" s="169" t="str">
        <f>IF(P125="","",IF(P125=Settings!$C$16,1,IF(AND(P125=Settings!$C$17,NOT(O125=Settings!$C$16)),1,IF(AND(P125=Settings!$C$18,O125=Settings!$C$19),1,0))))</f>
        <v/>
      </c>
      <c r="Q1121" s="170"/>
      <c r="R1121" s="169" t="str">
        <f>IF(R125="","",IF(R125=Settings!$C$16,1,IF(AND(R125=Settings!$C$17,NOT(Q125=Settings!$C$16)),1,IF(AND(R125=Settings!$C$18,Q125=Settings!$C$19),1,0))))</f>
        <v/>
      </c>
      <c r="S1121" s="170"/>
      <c r="T1121" s="169" t="str">
        <f>IF(T125="","",IF(T125=Settings!$C$16,1,IF(AND(T125=Settings!$C$17,NOT(S125=Settings!$C$16)),1,IF(AND(T125=Settings!$C$18,S125=Settings!$C$19),1,0))))</f>
        <v/>
      </c>
      <c r="U1121" s="170"/>
      <c r="V1121" s="169" t="str">
        <f>IF(V125="","",IF(V125=Settings!$C$16,1,IF(AND(V125=Settings!$C$17,NOT(U125=Settings!$C$16)),1,IF(AND(V125=Settings!$C$18,U125=Settings!$C$19),1,0))))</f>
        <v/>
      </c>
      <c r="X1121" s="169" t="str">
        <f>IF(X125="","",IF(X125=Settings!$C$16,1,IF(AND(X125=Settings!$C$17,NOT(W125=Settings!$C$16)),1,IF(AND(X125=Settings!$C$18,W125=Settings!$C$19),1,0))))</f>
        <v/>
      </c>
      <c r="Z1121" s="169" t="str">
        <f>IF(Z125="","",IF(Z125=Settings!$C$16,1,IF(AND(Z125=Settings!$C$17,NOT(Y125=Settings!$C$16)),1,IF(AND(Z125=Settings!$C$18,Y125=Settings!$C$19),1,0))))</f>
        <v/>
      </c>
      <c r="AC1121" s="169" t="str">
        <f>IF(AC125="","",IF(AC125=Settings!$C$16,1,IF(AND(AC125=Settings!$C$17,NOT(AB125=Settings!$C$16)),1,IF(AND(AC125=Settings!$C$18,AB125=Settings!$C$19),1,0))))</f>
        <v/>
      </c>
      <c r="AD1121" s="170"/>
      <c r="AE1121" s="169" t="str">
        <f>IF(AE125="","",IF(AE125=Settings!$C$16,1,IF(AND(AE125=Settings!$C$17,NOT(AD125=Settings!$C$16)),1,IF(AND(AE125=Settings!$C$18,AD125=Settings!$C$19),1,0))))</f>
        <v/>
      </c>
      <c r="AF1121" s="170"/>
      <c r="AG1121" s="169" t="str">
        <f>IF(AG125="","",IF(AG125=Settings!$C$16,1,IF(AND(AG125=Settings!$C$17,NOT(AF125=Settings!$C$16)),1,IF(AND(AG125=Settings!$C$18,AF125=Settings!$C$19),1,0))))</f>
        <v/>
      </c>
      <c r="AH1121" s="170"/>
      <c r="AI1121" s="169" t="str">
        <f>IF(AI125="","",IF(AI125=Settings!$C$16,1,IF(AND(AI125=Settings!$C$17,NOT(AH125=Settings!$C$16)),1,IF(AND(AI125=Settings!$C$18,AH125=Settings!$C$19),1,0))))</f>
        <v/>
      </c>
      <c r="AK1121" s="169" t="str">
        <f>IF(AK125="","",IF(AK125=Settings!$C$16,1,IF(AND(AK125=Settings!$C$17,NOT(AJ125=Settings!$C$16)),1,IF(AND(AK125=Settings!$C$18,AJ125=Settings!$C$19),1,0))))</f>
        <v/>
      </c>
      <c r="AM1121" s="169" t="str">
        <f>IF(AM125="","",IF(AM125=Settings!$C$16,1,IF(AND(AM125=Settings!$C$17,NOT(AL125=Settings!$C$16)),1,IF(AND(AM125=Settings!$C$18,AL125=Settings!$C$19),1,0))))</f>
        <v/>
      </c>
      <c r="AP1121" s="169" t="str">
        <f>IF(AP125="","",IF(AP125=Settings!$C$16,1,IF(AND(AP125=Settings!$C$17,NOT(AO125=Settings!$C$16)),1,IF(AND(AP125=Settings!$C$18,AO125=Settings!$C$19),1,0))))</f>
        <v/>
      </c>
      <c r="AQ1121" s="170"/>
      <c r="AR1121" s="169" t="str">
        <f>IF(AR125="","",IF(AR125=Settings!$C$16,1,IF(AND(AR125=Settings!$C$17,NOT(AQ125=Settings!$C$16)),1,IF(AND(AR125=Settings!$C$18,AQ125=Settings!$C$19),1,0))))</f>
        <v/>
      </c>
      <c r="AS1121" s="170"/>
      <c r="AT1121" s="169" t="str">
        <f>IF(AT125="","",IF(AT125=Settings!$C$16,1,IF(AND(AT125=Settings!$C$17,NOT(AS125=Settings!$C$16)),1,IF(AND(AT125=Settings!$C$18,AS125=Settings!$C$19),1,0))))</f>
        <v/>
      </c>
      <c r="AU1121" s="170"/>
      <c r="AV1121" s="169" t="str">
        <f>IF(AV125="","",IF(AV125=Settings!$C$16,1,IF(AND(AV125=Settings!$C$17,NOT(AU125=Settings!$C$16)),1,IF(AND(AV125=Settings!$C$18,AU125=Settings!$C$19),1,0))))</f>
        <v/>
      </c>
      <c r="AX1121" s="169" t="str">
        <f>IF(AX125="","",IF(AX125=Settings!$C$16,1,IF(AND(AX125=Settings!$C$17,NOT(AW125=Settings!$C$16)),1,IF(AND(AX125=Settings!$C$18,AW125=Settings!$C$19),1,0))))</f>
        <v/>
      </c>
      <c r="AZ1121" s="169" t="str">
        <f>IF(AZ125="","",IF(AZ125=Settings!$C$16,1,IF(AND(AZ125=Settings!$C$17,NOT(AY125=Settings!$C$16)),1,IF(AND(AZ125=Settings!$C$18,AY125=Settings!$C$19),1,0))))</f>
        <v/>
      </c>
      <c r="BC1121" s="169" t="str">
        <f>IF(BC125="","",IF(BC125=Settings!$C$16,1,IF(AND(BC125=Settings!$C$17,NOT(BB125=Settings!$C$16)),1,IF(AND(BC125=Settings!$C$18,BB125=Settings!$C$19),1,0))))</f>
        <v/>
      </c>
      <c r="BD1121" s="170"/>
      <c r="BE1121" s="169" t="str">
        <f>IF(BE125="","",IF(BE125=Settings!$C$16,1,IF(AND(BE125=Settings!$C$17,NOT(BD125=Settings!$C$16)),1,IF(AND(BE125=Settings!$C$18,BD125=Settings!$C$19),1,0))))</f>
        <v/>
      </c>
      <c r="BF1121" s="170"/>
      <c r="BG1121" s="169" t="str">
        <f>IF(BG125="","",IF(BG125=Settings!$C$16,1,IF(AND(BG125=Settings!$C$17,NOT(BF125=Settings!$C$16)),1,IF(AND(BG125=Settings!$C$18,BF125=Settings!$C$19),1,0))))</f>
        <v/>
      </c>
      <c r="BH1121" s="170"/>
      <c r="BI1121" s="169" t="str">
        <f>IF(BI125="","",IF(BI125=Settings!$C$16,1,IF(AND(BI125=Settings!$C$17,NOT(BH125=Settings!$C$16)),1,IF(AND(BI125=Settings!$C$18,BH125=Settings!$C$19),1,0))))</f>
        <v/>
      </c>
      <c r="BK1121" s="169" t="str">
        <f>IF(BK125="","",IF(BK125=Settings!$C$16,1,IF(AND(BK125=Settings!$C$17,NOT(BJ125=Settings!$C$16)),1,IF(AND(BK125=Settings!$C$18,BJ125=Settings!$C$19),1,0))))</f>
        <v/>
      </c>
      <c r="BM1121" s="169" t="str">
        <f>IF(BM125="","",IF(BM125=Settings!$C$16,1,IF(AND(BM125=Settings!$C$17,NOT(BL125=Settings!$C$16)),1,IF(AND(BM125=Settings!$C$18,BL125=Settings!$C$19),1,0))))</f>
        <v/>
      </c>
      <c r="BP1121" s="169" t="str">
        <f>IF(BP125="","",IF(BP125=Settings!$C$16,1,IF(AND(BP125=Settings!$C$17,NOT(BO125=Settings!$C$16)),1,IF(AND(BP125=Settings!$C$18,BO125=Settings!$C$19),1,0))))</f>
        <v/>
      </c>
      <c r="BQ1121" s="170"/>
      <c r="BR1121" s="169" t="str">
        <f>IF(BR125="","",IF(BR125=Settings!$C$16,1,IF(AND(BR125=Settings!$C$17,NOT(BQ125=Settings!$C$16)),1,IF(AND(BR125=Settings!$C$18,BQ125=Settings!$C$19),1,0))))</f>
        <v/>
      </c>
      <c r="BS1121" s="170"/>
      <c r="BT1121" s="169" t="str">
        <f>IF(BT125="","",IF(BT125=Settings!$C$16,1,IF(AND(BT125=Settings!$C$17,NOT(BS125=Settings!$C$16)),1,IF(AND(BT125=Settings!$C$18,BS125=Settings!$C$19),1,0))))</f>
        <v/>
      </c>
      <c r="BU1121" s="170"/>
      <c r="BV1121" s="169" t="str">
        <f>IF(BV125="","",IF(BV125=Settings!$C$16,1,IF(AND(BV125=Settings!$C$17,NOT(BU125=Settings!$C$16)),1,IF(AND(BV125=Settings!$C$18,BU125=Settings!$C$19),1,0))))</f>
        <v/>
      </c>
      <c r="BX1121" s="169" t="str">
        <f>IF(BX125="","",IF(BX125=Settings!$C$16,1,IF(AND(BX125=Settings!$C$17,NOT(BW125=Settings!$C$16)),1,IF(AND(BX125=Settings!$C$18,BW125=Settings!$C$19),1,0))))</f>
        <v/>
      </c>
      <c r="BZ1121" s="169" t="str">
        <f>IF(BZ125="","",IF(BZ125=Settings!$C$16,1,IF(AND(BZ125=Settings!$C$17,NOT(BY125=Settings!$C$16)),1,IF(AND(BZ125=Settings!$C$18,BY125=Settings!$C$19),1,0))))</f>
        <v/>
      </c>
      <c r="CB1121" s="175" t="str">
        <f t="shared" si="9"/>
        <v/>
      </c>
      <c r="CC1121" s="175" t="str">
        <f t="shared" si="10"/>
        <v/>
      </c>
      <c r="CD1121" s="175" t="str">
        <f t="shared" si="11"/>
        <v/>
      </c>
      <c r="CE1121" s="175" t="str">
        <f t="shared" si="12"/>
        <v/>
      </c>
      <c r="CF1121" s="175" t="str">
        <f t="shared" si="13"/>
        <v/>
      </c>
      <c r="CG1121" s="175" t="str">
        <f t="shared" si="14"/>
        <v/>
      </c>
      <c r="CH1121" s="175" t="str">
        <f t="shared" si="15"/>
        <v/>
      </c>
    </row>
    <row r="1122" spans="1:86" x14ac:dyDescent="0.25">
      <c r="A1122" s="39" t="str">
        <f t="shared" si="8"/>
        <v xml:space="preserve"> </v>
      </c>
      <c r="C1122" s="169" t="str">
        <f>IF(C126="","",IF(C126=Settings!$C$16,1,IF(AND(C126=Settings!$C$17,NOT(B126=Settings!$C$16)),1,IF(AND(C126=Settings!$C$18,B126=Settings!$C$19),1,0))))</f>
        <v/>
      </c>
      <c r="E1122" s="169" t="str">
        <f>IF(E126="","",IF(E126=Settings!$C$16,1,IF(AND(E126=Settings!$C$17,NOT(D126=Settings!$C$16)),1,IF(AND(E126=Settings!$C$18,D126=Settings!$C$19),1,0))))</f>
        <v/>
      </c>
      <c r="G1122" s="169" t="str">
        <f>IF(G126="","",IF(G126=Settings!$C$16,1,IF(AND(G126=Settings!$C$17,NOT(F126=Settings!$C$16)),1,IF(AND(G126=Settings!$C$18,F126=Settings!$C$19),1,0))))</f>
        <v/>
      </c>
      <c r="I1122" s="169" t="str">
        <f>IF(I126="","",IF(I126=Settings!$C$16,1,IF(AND(I126=Settings!$C$17,NOT(H126=Settings!$C$16)),1,IF(AND(I126=Settings!$C$18,H126=Settings!$C$19),1,0))))</f>
        <v/>
      </c>
      <c r="K1122" s="169" t="str">
        <f>IF(K126="","",IF(K126=Settings!$C$16,1,IF(AND(K126=Settings!$C$17,NOT(J126=Settings!$C$16)),1,IF(AND(K126=Settings!$C$18,J126=Settings!$C$19),1,0))))</f>
        <v/>
      </c>
      <c r="M1122" s="169" t="str">
        <f>IF(M126="","",IF(M126=Settings!$C$16,1,IF(AND(M126=Settings!$C$17,NOT(L126=Settings!$C$16)),1,IF(AND(M126=Settings!$C$18,L126=Settings!$C$19),1,0))))</f>
        <v/>
      </c>
      <c r="P1122" s="169" t="str">
        <f>IF(P126="","",IF(P126=Settings!$C$16,1,IF(AND(P126=Settings!$C$17,NOT(O126=Settings!$C$16)),1,IF(AND(P126=Settings!$C$18,O126=Settings!$C$19),1,0))))</f>
        <v/>
      </c>
      <c r="Q1122" s="170"/>
      <c r="R1122" s="169" t="str">
        <f>IF(R126="","",IF(R126=Settings!$C$16,1,IF(AND(R126=Settings!$C$17,NOT(Q126=Settings!$C$16)),1,IF(AND(R126=Settings!$C$18,Q126=Settings!$C$19),1,0))))</f>
        <v/>
      </c>
      <c r="S1122" s="170"/>
      <c r="T1122" s="169" t="str">
        <f>IF(T126="","",IF(T126=Settings!$C$16,1,IF(AND(T126=Settings!$C$17,NOT(S126=Settings!$C$16)),1,IF(AND(T126=Settings!$C$18,S126=Settings!$C$19),1,0))))</f>
        <v/>
      </c>
      <c r="U1122" s="170"/>
      <c r="V1122" s="169" t="str">
        <f>IF(V126="","",IF(V126=Settings!$C$16,1,IF(AND(V126=Settings!$C$17,NOT(U126=Settings!$C$16)),1,IF(AND(V126=Settings!$C$18,U126=Settings!$C$19),1,0))))</f>
        <v/>
      </c>
      <c r="X1122" s="169" t="str">
        <f>IF(X126="","",IF(X126=Settings!$C$16,1,IF(AND(X126=Settings!$C$17,NOT(W126=Settings!$C$16)),1,IF(AND(X126=Settings!$C$18,W126=Settings!$C$19),1,0))))</f>
        <v/>
      </c>
      <c r="Z1122" s="169" t="str">
        <f>IF(Z126="","",IF(Z126=Settings!$C$16,1,IF(AND(Z126=Settings!$C$17,NOT(Y126=Settings!$C$16)),1,IF(AND(Z126=Settings!$C$18,Y126=Settings!$C$19),1,0))))</f>
        <v/>
      </c>
      <c r="AC1122" s="169" t="str">
        <f>IF(AC126="","",IF(AC126=Settings!$C$16,1,IF(AND(AC126=Settings!$C$17,NOT(AB126=Settings!$C$16)),1,IF(AND(AC126=Settings!$C$18,AB126=Settings!$C$19),1,0))))</f>
        <v/>
      </c>
      <c r="AD1122" s="170"/>
      <c r="AE1122" s="169" t="str">
        <f>IF(AE126="","",IF(AE126=Settings!$C$16,1,IF(AND(AE126=Settings!$C$17,NOT(AD126=Settings!$C$16)),1,IF(AND(AE126=Settings!$C$18,AD126=Settings!$C$19),1,0))))</f>
        <v/>
      </c>
      <c r="AF1122" s="170"/>
      <c r="AG1122" s="169" t="str">
        <f>IF(AG126="","",IF(AG126=Settings!$C$16,1,IF(AND(AG126=Settings!$C$17,NOT(AF126=Settings!$C$16)),1,IF(AND(AG126=Settings!$C$18,AF126=Settings!$C$19),1,0))))</f>
        <v/>
      </c>
      <c r="AH1122" s="170"/>
      <c r="AI1122" s="169" t="str">
        <f>IF(AI126="","",IF(AI126=Settings!$C$16,1,IF(AND(AI126=Settings!$C$17,NOT(AH126=Settings!$C$16)),1,IF(AND(AI126=Settings!$C$18,AH126=Settings!$C$19),1,0))))</f>
        <v/>
      </c>
      <c r="AK1122" s="169" t="str">
        <f>IF(AK126="","",IF(AK126=Settings!$C$16,1,IF(AND(AK126=Settings!$C$17,NOT(AJ126=Settings!$C$16)),1,IF(AND(AK126=Settings!$C$18,AJ126=Settings!$C$19),1,0))))</f>
        <v/>
      </c>
      <c r="AM1122" s="169" t="str">
        <f>IF(AM126="","",IF(AM126=Settings!$C$16,1,IF(AND(AM126=Settings!$C$17,NOT(AL126=Settings!$C$16)),1,IF(AND(AM126=Settings!$C$18,AL126=Settings!$C$19),1,0))))</f>
        <v/>
      </c>
      <c r="AP1122" s="169" t="str">
        <f>IF(AP126="","",IF(AP126=Settings!$C$16,1,IF(AND(AP126=Settings!$C$17,NOT(AO126=Settings!$C$16)),1,IF(AND(AP126=Settings!$C$18,AO126=Settings!$C$19),1,0))))</f>
        <v/>
      </c>
      <c r="AQ1122" s="170"/>
      <c r="AR1122" s="169" t="str">
        <f>IF(AR126="","",IF(AR126=Settings!$C$16,1,IF(AND(AR126=Settings!$C$17,NOT(AQ126=Settings!$C$16)),1,IF(AND(AR126=Settings!$C$18,AQ126=Settings!$C$19),1,0))))</f>
        <v/>
      </c>
      <c r="AS1122" s="170"/>
      <c r="AT1122" s="169" t="str">
        <f>IF(AT126="","",IF(AT126=Settings!$C$16,1,IF(AND(AT126=Settings!$C$17,NOT(AS126=Settings!$C$16)),1,IF(AND(AT126=Settings!$C$18,AS126=Settings!$C$19),1,0))))</f>
        <v/>
      </c>
      <c r="AU1122" s="170"/>
      <c r="AV1122" s="169" t="str">
        <f>IF(AV126="","",IF(AV126=Settings!$C$16,1,IF(AND(AV126=Settings!$C$17,NOT(AU126=Settings!$C$16)),1,IF(AND(AV126=Settings!$C$18,AU126=Settings!$C$19),1,0))))</f>
        <v/>
      </c>
      <c r="AX1122" s="169" t="str">
        <f>IF(AX126="","",IF(AX126=Settings!$C$16,1,IF(AND(AX126=Settings!$C$17,NOT(AW126=Settings!$C$16)),1,IF(AND(AX126=Settings!$C$18,AW126=Settings!$C$19),1,0))))</f>
        <v/>
      </c>
      <c r="AZ1122" s="169" t="str">
        <f>IF(AZ126="","",IF(AZ126=Settings!$C$16,1,IF(AND(AZ126=Settings!$C$17,NOT(AY126=Settings!$C$16)),1,IF(AND(AZ126=Settings!$C$18,AY126=Settings!$C$19),1,0))))</f>
        <v/>
      </c>
      <c r="BC1122" s="169" t="str">
        <f>IF(BC126="","",IF(BC126=Settings!$C$16,1,IF(AND(BC126=Settings!$C$17,NOT(BB126=Settings!$C$16)),1,IF(AND(BC126=Settings!$C$18,BB126=Settings!$C$19),1,0))))</f>
        <v/>
      </c>
      <c r="BD1122" s="170"/>
      <c r="BE1122" s="169" t="str">
        <f>IF(BE126="","",IF(BE126=Settings!$C$16,1,IF(AND(BE126=Settings!$C$17,NOT(BD126=Settings!$C$16)),1,IF(AND(BE126=Settings!$C$18,BD126=Settings!$C$19),1,0))))</f>
        <v/>
      </c>
      <c r="BF1122" s="170"/>
      <c r="BG1122" s="169" t="str">
        <f>IF(BG126="","",IF(BG126=Settings!$C$16,1,IF(AND(BG126=Settings!$C$17,NOT(BF126=Settings!$C$16)),1,IF(AND(BG126=Settings!$C$18,BF126=Settings!$C$19),1,0))))</f>
        <v/>
      </c>
      <c r="BH1122" s="170"/>
      <c r="BI1122" s="169" t="str">
        <f>IF(BI126="","",IF(BI126=Settings!$C$16,1,IF(AND(BI126=Settings!$C$17,NOT(BH126=Settings!$C$16)),1,IF(AND(BI126=Settings!$C$18,BH126=Settings!$C$19),1,0))))</f>
        <v/>
      </c>
      <c r="BK1122" s="169" t="str">
        <f>IF(BK126="","",IF(BK126=Settings!$C$16,1,IF(AND(BK126=Settings!$C$17,NOT(BJ126=Settings!$C$16)),1,IF(AND(BK126=Settings!$C$18,BJ126=Settings!$C$19),1,0))))</f>
        <v/>
      </c>
      <c r="BM1122" s="169" t="str">
        <f>IF(BM126="","",IF(BM126=Settings!$C$16,1,IF(AND(BM126=Settings!$C$17,NOT(BL126=Settings!$C$16)),1,IF(AND(BM126=Settings!$C$18,BL126=Settings!$C$19),1,0))))</f>
        <v/>
      </c>
      <c r="BP1122" s="169" t="str">
        <f>IF(BP126="","",IF(BP126=Settings!$C$16,1,IF(AND(BP126=Settings!$C$17,NOT(BO126=Settings!$C$16)),1,IF(AND(BP126=Settings!$C$18,BO126=Settings!$C$19),1,0))))</f>
        <v/>
      </c>
      <c r="BQ1122" s="170"/>
      <c r="BR1122" s="169" t="str">
        <f>IF(BR126="","",IF(BR126=Settings!$C$16,1,IF(AND(BR126=Settings!$C$17,NOT(BQ126=Settings!$C$16)),1,IF(AND(BR126=Settings!$C$18,BQ126=Settings!$C$19),1,0))))</f>
        <v/>
      </c>
      <c r="BS1122" s="170"/>
      <c r="BT1122" s="169" t="str">
        <f>IF(BT126="","",IF(BT126=Settings!$C$16,1,IF(AND(BT126=Settings!$C$17,NOT(BS126=Settings!$C$16)),1,IF(AND(BT126=Settings!$C$18,BS126=Settings!$C$19),1,0))))</f>
        <v/>
      </c>
      <c r="BU1122" s="170"/>
      <c r="BV1122" s="169" t="str">
        <f>IF(BV126="","",IF(BV126=Settings!$C$16,1,IF(AND(BV126=Settings!$C$17,NOT(BU126=Settings!$C$16)),1,IF(AND(BV126=Settings!$C$18,BU126=Settings!$C$19),1,0))))</f>
        <v/>
      </c>
      <c r="BX1122" s="169" t="str">
        <f>IF(BX126="","",IF(BX126=Settings!$C$16,1,IF(AND(BX126=Settings!$C$17,NOT(BW126=Settings!$C$16)),1,IF(AND(BX126=Settings!$C$18,BW126=Settings!$C$19),1,0))))</f>
        <v/>
      </c>
      <c r="BZ1122" s="169" t="str">
        <f>IF(BZ126="","",IF(BZ126=Settings!$C$16,1,IF(AND(BZ126=Settings!$C$17,NOT(BY126=Settings!$C$16)),1,IF(AND(BZ126=Settings!$C$18,BY126=Settings!$C$19),1,0))))</f>
        <v/>
      </c>
      <c r="CB1122" s="175" t="str">
        <f t="shared" si="9"/>
        <v/>
      </c>
      <c r="CC1122" s="175" t="str">
        <f t="shared" si="10"/>
        <v/>
      </c>
      <c r="CD1122" s="175" t="str">
        <f t="shared" si="11"/>
        <v/>
      </c>
      <c r="CE1122" s="175" t="str">
        <f t="shared" si="12"/>
        <v/>
      </c>
      <c r="CF1122" s="175" t="str">
        <f t="shared" si="13"/>
        <v/>
      </c>
      <c r="CG1122" s="175" t="str">
        <f t="shared" si="14"/>
        <v/>
      </c>
      <c r="CH1122" s="175" t="str">
        <f t="shared" si="15"/>
        <v/>
      </c>
    </row>
    <row r="1123" spans="1:86" x14ac:dyDescent="0.25">
      <c r="A1123" s="39" t="str">
        <f t="shared" si="8"/>
        <v xml:space="preserve"> </v>
      </c>
      <c r="C1123" s="169" t="str">
        <f>IF(C127="","",IF(C127=Settings!$C$16,1,IF(AND(C127=Settings!$C$17,NOT(B127=Settings!$C$16)),1,IF(AND(C127=Settings!$C$18,B127=Settings!$C$19),1,0))))</f>
        <v/>
      </c>
      <c r="E1123" s="169" t="str">
        <f>IF(E127="","",IF(E127=Settings!$C$16,1,IF(AND(E127=Settings!$C$17,NOT(D127=Settings!$C$16)),1,IF(AND(E127=Settings!$C$18,D127=Settings!$C$19),1,0))))</f>
        <v/>
      </c>
      <c r="G1123" s="169" t="str">
        <f>IF(G127="","",IF(G127=Settings!$C$16,1,IF(AND(G127=Settings!$C$17,NOT(F127=Settings!$C$16)),1,IF(AND(G127=Settings!$C$18,F127=Settings!$C$19),1,0))))</f>
        <v/>
      </c>
      <c r="I1123" s="169" t="str">
        <f>IF(I127="","",IF(I127=Settings!$C$16,1,IF(AND(I127=Settings!$C$17,NOT(H127=Settings!$C$16)),1,IF(AND(I127=Settings!$C$18,H127=Settings!$C$19),1,0))))</f>
        <v/>
      </c>
      <c r="K1123" s="169" t="str">
        <f>IF(K127="","",IF(K127=Settings!$C$16,1,IF(AND(K127=Settings!$C$17,NOT(J127=Settings!$C$16)),1,IF(AND(K127=Settings!$C$18,J127=Settings!$C$19),1,0))))</f>
        <v/>
      </c>
      <c r="M1123" s="169" t="str">
        <f>IF(M127="","",IF(M127=Settings!$C$16,1,IF(AND(M127=Settings!$C$17,NOT(L127=Settings!$C$16)),1,IF(AND(M127=Settings!$C$18,L127=Settings!$C$19),1,0))))</f>
        <v/>
      </c>
      <c r="P1123" s="169" t="str">
        <f>IF(P127="","",IF(P127=Settings!$C$16,1,IF(AND(P127=Settings!$C$17,NOT(O127=Settings!$C$16)),1,IF(AND(P127=Settings!$C$18,O127=Settings!$C$19),1,0))))</f>
        <v/>
      </c>
      <c r="Q1123" s="170"/>
      <c r="R1123" s="169" t="str">
        <f>IF(R127="","",IF(R127=Settings!$C$16,1,IF(AND(R127=Settings!$C$17,NOT(Q127=Settings!$C$16)),1,IF(AND(R127=Settings!$C$18,Q127=Settings!$C$19),1,0))))</f>
        <v/>
      </c>
      <c r="S1123" s="170"/>
      <c r="T1123" s="169" t="str">
        <f>IF(T127="","",IF(T127=Settings!$C$16,1,IF(AND(T127=Settings!$C$17,NOT(S127=Settings!$C$16)),1,IF(AND(T127=Settings!$C$18,S127=Settings!$C$19),1,0))))</f>
        <v/>
      </c>
      <c r="U1123" s="170"/>
      <c r="V1123" s="169" t="str">
        <f>IF(V127="","",IF(V127=Settings!$C$16,1,IF(AND(V127=Settings!$C$17,NOT(U127=Settings!$C$16)),1,IF(AND(V127=Settings!$C$18,U127=Settings!$C$19),1,0))))</f>
        <v/>
      </c>
      <c r="X1123" s="169" t="str">
        <f>IF(X127="","",IF(X127=Settings!$C$16,1,IF(AND(X127=Settings!$C$17,NOT(W127=Settings!$C$16)),1,IF(AND(X127=Settings!$C$18,W127=Settings!$C$19),1,0))))</f>
        <v/>
      </c>
      <c r="Z1123" s="169" t="str">
        <f>IF(Z127="","",IF(Z127=Settings!$C$16,1,IF(AND(Z127=Settings!$C$17,NOT(Y127=Settings!$C$16)),1,IF(AND(Z127=Settings!$C$18,Y127=Settings!$C$19),1,0))))</f>
        <v/>
      </c>
      <c r="AC1123" s="169" t="str">
        <f>IF(AC127="","",IF(AC127=Settings!$C$16,1,IF(AND(AC127=Settings!$C$17,NOT(AB127=Settings!$C$16)),1,IF(AND(AC127=Settings!$C$18,AB127=Settings!$C$19),1,0))))</f>
        <v/>
      </c>
      <c r="AD1123" s="170"/>
      <c r="AE1123" s="169" t="str">
        <f>IF(AE127="","",IF(AE127=Settings!$C$16,1,IF(AND(AE127=Settings!$C$17,NOT(AD127=Settings!$C$16)),1,IF(AND(AE127=Settings!$C$18,AD127=Settings!$C$19),1,0))))</f>
        <v/>
      </c>
      <c r="AF1123" s="170"/>
      <c r="AG1123" s="169" t="str">
        <f>IF(AG127="","",IF(AG127=Settings!$C$16,1,IF(AND(AG127=Settings!$C$17,NOT(AF127=Settings!$C$16)),1,IF(AND(AG127=Settings!$C$18,AF127=Settings!$C$19),1,0))))</f>
        <v/>
      </c>
      <c r="AH1123" s="170"/>
      <c r="AI1123" s="169" t="str">
        <f>IF(AI127="","",IF(AI127=Settings!$C$16,1,IF(AND(AI127=Settings!$C$17,NOT(AH127=Settings!$C$16)),1,IF(AND(AI127=Settings!$C$18,AH127=Settings!$C$19),1,0))))</f>
        <v/>
      </c>
      <c r="AK1123" s="169" t="str">
        <f>IF(AK127="","",IF(AK127=Settings!$C$16,1,IF(AND(AK127=Settings!$C$17,NOT(AJ127=Settings!$C$16)),1,IF(AND(AK127=Settings!$C$18,AJ127=Settings!$C$19),1,0))))</f>
        <v/>
      </c>
      <c r="AM1123" s="169" t="str">
        <f>IF(AM127="","",IF(AM127=Settings!$C$16,1,IF(AND(AM127=Settings!$C$17,NOT(AL127=Settings!$C$16)),1,IF(AND(AM127=Settings!$C$18,AL127=Settings!$C$19),1,0))))</f>
        <v/>
      </c>
      <c r="AP1123" s="169" t="str">
        <f>IF(AP127="","",IF(AP127=Settings!$C$16,1,IF(AND(AP127=Settings!$C$17,NOT(AO127=Settings!$C$16)),1,IF(AND(AP127=Settings!$C$18,AO127=Settings!$C$19),1,0))))</f>
        <v/>
      </c>
      <c r="AQ1123" s="170"/>
      <c r="AR1123" s="169" t="str">
        <f>IF(AR127="","",IF(AR127=Settings!$C$16,1,IF(AND(AR127=Settings!$C$17,NOT(AQ127=Settings!$C$16)),1,IF(AND(AR127=Settings!$C$18,AQ127=Settings!$C$19),1,0))))</f>
        <v/>
      </c>
      <c r="AS1123" s="170"/>
      <c r="AT1123" s="169" t="str">
        <f>IF(AT127="","",IF(AT127=Settings!$C$16,1,IF(AND(AT127=Settings!$C$17,NOT(AS127=Settings!$C$16)),1,IF(AND(AT127=Settings!$C$18,AS127=Settings!$C$19),1,0))))</f>
        <v/>
      </c>
      <c r="AU1123" s="170"/>
      <c r="AV1123" s="169" t="str">
        <f>IF(AV127="","",IF(AV127=Settings!$C$16,1,IF(AND(AV127=Settings!$C$17,NOT(AU127=Settings!$C$16)),1,IF(AND(AV127=Settings!$C$18,AU127=Settings!$C$19),1,0))))</f>
        <v/>
      </c>
      <c r="AX1123" s="169" t="str">
        <f>IF(AX127="","",IF(AX127=Settings!$C$16,1,IF(AND(AX127=Settings!$C$17,NOT(AW127=Settings!$C$16)),1,IF(AND(AX127=Settings!$C$18,AW127=Settings!$C$19),1,0))))</f>
        <v/>
      </c>
      <c r="AZ1123" s="169" t="str">
        <f>IF(AZ127="","",IF(AZ127=Settings!$C$16,1,IF(AND(AZ127=Settings!$C$17,NOT(AY127=Settings!$C$16)),1,IF(AND(AZ127=Settings!$C$18,AY127=Settings!$C$19),1,0))))</f>
        <v/>
      </c>
      <c r="BC1123" s="169" t="str">
        <f>IF(BC127="","",IF(BC127=Settings!$C$16,1,IF(AND(BC127=Settings!$C$17,NOT(BB127=Settings!$C$16)),1,IF(AND(BC127=Settings!$C$18,BB127=Settings!$C$19),1,0))))</f>
        <v/>
      </c>
      <c r="BD1123" s="170"/>
      <c r="BE1123" s="169" t="str">
        <f>IF(BE127="","",IF(BE127=Settings!$C$16,1,IF(AND(BE127=Settings!$C$17,NOT(BD127=Settings!$C$16)),1,IF(AND(BE127=Settings!$C$18,BD127=Settings!$C$19),1,0))))</f>
        <v/>
      </c>
      <c r="BF1123" s="170"/>
      <c r="BG1123" s="169" t="str">
        <f>IF(BG127="","",IF(BG127=Settings!$C$16,1,IF(AND(BG127=Settings!$C$17,NOT(BF127=Settings!$C$16)),1,IF(AND(BG127=Settings!$C$18,BF127=Settings!$C$19),1,0))))</f>
        <v/>
      </c>
      <c r="BH1123" s="170"/>
      <c r="BI1123" s="169" t="str">
        <f>IF(BI127="","",IF(BI127=Settings!$C$16,1,IF(AND(BI127=Settings!$C$17,NOT(BH127=Settings!$C$16)),1,IF(AND(BI127=Settings!$C$18,BH127=Settings!$C$19),1,0))))</f>
        <v/>
      </c>
      <c r="BK1123" s="169" t="str">
        <f>IF(BK127="","",IF(BK127=Settings!$C$16,1,IF(AND(BK127=Settings!$C$17,NOT(BJ127=Settings!$C$16)),1,IF(AND(BK127=Settings!$C$18,BJ127=Settings!$C$19),1,0))))</f>
        <v/>
      </c>
      <c r="BM1123" s="169" t="str">
        <f>IF(BM127="","",IF(BM127=Settings!$C$16,1,IF(AND(BM127=Settings!$C$17,NOT(BL127=Settings!$C$16)),1,IF(AND(BM127=Settings!$C$18,BL127=Settings!$C$19),1,0))))</f>
        <v/>
      </c>
      <c r="BP1123" s="169" t="str">
        <f>IF(BP127="","",IF(BP127=Settings!$C$16,1,IF(AND(BP127=Settings!$C$17,NOT(BO127=Settings!$C$16)),1,IF(AND(BP127=Settings!$C$18,BO127=Settings!$C$19),1,0))))</f>
        <v/>
      </c>
      <c r="BQ1123" s="170"/>
      <c r="BR1123" s="169" t="str">
        <f>IF(BR127="","",IF(BR127=Settings!$C$16,1,IF(AND(BR127=Settings!$C$17,NOT(BQ127=Settings!$C$16)),1,IF(AND(BR127=Settings!$C$18,BQ127=Settings!$C$19),1,0))))</f>
        <v/>
      </c>
      <c r="BS1123" s="170"/>
      <c r="BT1123" s="169" t="str">
        <f>IF(BT127="","",IF(BT127=Settings!$C$16,1,IF(AND(BT127=Settings!$C$17,NOT(BS127=Settings!$C$16)),1,IF(AND(BT127=Settings!$C$18,BS127=Settings!$C$19),1,0))))</f>
        <v/>
      </c>
      <c r="BU1123" s="170"/>
      <c r="BV1123" s="169" t="str">
        <f>IF(BV127="","",IF(BV127=Settings!$C$16,1,IF(AND(BV127=Settings!$C$17,NOT(BU127=Settings!$C$16)),1,IF(AND(BV127=Settings!$C$18,BU127=Settings!$C$19),1,0))))</f>
        <v/>
      </c>
      <c r="BX1123" s="169" t="str">
        <f>IF(BX127="","",IF(BX127=Settings!$C$16,1,IF(AND(BX127=Settings!$C$17,NOT(BW127=Settings!$C$16)),1,IF(AND(BX127=Settings!$C$18,BW127=Settings!$C$19),1,0))))</f>
        <v/>
      </c>
      <c r="BZ1123" s="169" t="str">
        <f>IF(BZ127="","",IF(BZ127=Settings!$C$16,1,IF(AND(BZ127=Settings!$C$17,NOT(BY127=Settings!$C$16)),1,IF(AND(BZ127=Settings!$C$18,BY127=Settings!$C$19),1,0))))</f>
        <v/>
      </c>
      <c r="CB1123" s="175" t="str">
        <f t="shared" si="9"/>
        <v/>
      </c>
      <c r="CC1123" s="175" t="str">
        <f t="shared" si="10"/>
        <v/>
      </c>
      <c r="CD1123" s="175" t="str">
        <f t="shared" si="11"/>
        <v/>
      </c>
      <c r="CE1123" s="175" t="str">
        <f t="shared" si="12"/>
        <v/>
      </c>
      <c r="CF1123" s="175" t="str">
        <f t="shared" si="13"/>
        <v/>
      </c>
      <c r="CG1123" s="175" t="str">
        <f t="shared" si="14"/>
        <v/>
      </c>
      <c r="CH1123" s="175" t="str">
        <f t="shared" si="15"/>
        <v/>
      </c>
    </row>
    <row r="1124" spans="1:86" x14ac:dyDescent="0.25">
      <c r="A1124" s="39" t="str">
        <f t="shared" si="8"/>
        <v xml:space="preserve"> </v>
      </c>
      <c r="C1124" s="169" t="str">
        <f>IF(C128="","",IF(C128=Settings!$C$16,1,IF(AND(C128=Settings!$C$17,NOT(B128=Settings!$C$16)),1,IF(AND(C128=Settings!$C$18,B128=Settings!$C$19),1,0))))</f>
        <v/>
      </c>
      <c r="E1124" s="169" t="str">
        <f>IF(E128="","",IF(E128=Settings!$C$16,1,IF(AND(E128=Settings!$C$17,NOT(D128=Settings!$C$16)),1,IF(AND(E128=Settings!$C$18,D128=Settings!$C$19),1,0))))</f>
        <v/>
      </c>
      <c r="G1124" s="169" t="str">
        <f>IF(G128="","",IF(G128=Settings!$C$16,1,IF(AND(G128=Settings!$C$17,NOT(F128=Settings!$C$16)),1,IF(AND(G128=Settings!$C$18,F128=Settings!$C$19),1,0))))</f>
        <v/>
      </c>
      <c r="I1124" s="169" t="str">
        <f>IF(I128="","",IF(I128=Settings!$C$16,1,IF(AND(I128=Settings!$C$17,NOT(H128=Settings!$C$16)),1,IF(AND(I128=Settings!$C$18,H128=Settings!$C$19),1,0))))</f>
        <v/>
      </c>
      <c r="K1124" s="169" t="str">
        <f>IF(K128="","",IF(K128=Settings!$C$16,1,IF(AND(K128=Settings!$C$17,NOT(J128=Settings!$C$16)),1,IF(AND(K128=Settings!$C$18,J128=Settings!$C$19),1,0))))</f>
        <v/>
      </c>
      <c r="M1124" s="169" t="str">
        <f>IF(M128="","",IF(M128=Settings!$C$16,1,IF(AND(M128=Settings!$C$17,NOT(L128=Settings!$C$16)),1,IF(AND(M128=Settings!$C$18,L128=Settings!$C$19),1,0))))</f>
        <v/>
      </c>
      <c r="P1124" s="169" t="str">
        <f>IF(P128="","",IF(P128=Settings!$C$16,1,IF(AND(P128=Settings!$C$17,NOT(O128=Settings!$C$16)),1,IF(AND(P128=Settings!$C$18,O128=Settings!$C$19),1,0))))</f>
        <v/>
      </c>
      <c r="Q1124" s="170"/>
      <c r="R1124" s="169" t="str">
        <f>IF(R128="","",IF(R128=Settings!$C$16,1,IF(AND(R128=Settings!$C$17,NOT(Q128=Settings!$C$16)),1,IF(AND(R128=Settings!$C$18,Q128=Settings!$C$19),1,0))))</f>
        <v/>
      </c>
      <c r="S1124" s="170"/>
      <c r="T1124" s="169" t="str">
        <f>IF(T128="","",IF(T128=Settings!$C$16,1,IF(AND(T128=Settings!$C$17,NOT(S128=Settings!$C$16)),1,IF(AND(T128=Settings!$C$18,S128=Settings!$C$19),1,0))))</f>
        <v/>
      </c>
      <c r="U1124" s="170"/>
      <c r="V1124" s="169" t="str">
        <f>IF(V128="","",IF(V128=Settings!$C$16,1,IF(AND(V128=Settings!$C$17,NOT(U128=Settings!$C$16)),1,IF(AND(V128=Settings!$C$18,U128=Settings!$C$19),1,0))))</f>
        <v/>
      </c>
      <c r="X1124" s="169" t="str">
        <f>IF(X128="","",IF(X128=Settings!$C$16,1,IF(AND(X128=Settings!$C$17,NOT(W128=Settings!$C$16)),1,IF(AND(X128=Settings!$C$18,W128=Settings!$C$19),1,0))))</f>
        <v/>
      </c>
      <c r="Z1124" s="169" t="str">
        <f>IF(Z128="","",IF(Z128=Settings!$C$16,1,IF(AND(Z128=Settings!$C$17,NOT(Y128=Settings!$C$16)),1,IF(AND(Z128=Settings!$C$18,Y128=Settings!$C$19),1,0))))</f>
        <v/>
      </c>
      <c r="AC1124" s="169" t="str">
        <f>IF(AC128="","",IF(AC128=Settings!$C$16,1,IF(AND(AC128=Settings!$C$17,NOT(AB128=Settings!$C$16)),1,IF(AND(AC128=Settings!$C$18,AB128=Settings!$C$19),1,0))))</f>
        <v/>
      </c>
      <c r="AD1124" s="170"/>
      <c r="AE1124" s="169" t="str">
        <f>IF(AE128="","",IF(AE128=Settings!$C$16,1,IF(AND(AE128=Settings!$C$17,NOT(AD128=Settings!$C$16)),1,IF(AND(AE128=Settings!$C$18,AD128=Settings!$C$19),1,0))))</f>
        <v/>
      </c>
      <c r="AF1124" s="170"/>
      <c r="AG1124" s="169" t="str">
        <f>IF(AG128="","",IF(AG128=Settings!$C$16,1,IF(AND(AG128=Settings!$C$17,NOT(AF128=Settings!$C$16)),1,IF(AND(AG128=Settings!$C$18,AF128=Settings!$C$19),1,0))))</f>
        <v/>
      </c>
      <c r="AH1124" s="170"/>
      <c r="AI1124" s="169" t="str">
        <f>IF(AI128="","",IF(AI128=Settings!$C$16,1,IF(AND(AI128=Settings!$C$17,NOT(AH128=Settings!$C$16)),1,IF(AND(AI128=Settings!$C$18,AH128=Settings!$C$19),1,0))))</f>
        <v/>
      </c>
      <c r="AK1124" s="169" t="str">
        <f>IF(AK128="","",IF(AK128=Settings!$C$16,1,IF(AND(AK128=Settings!$C$17,NOT(AJ128=Settings!$C$16)),1,IF(AND(AK128=Settings!$C$18,AJ128=Settings!$C$19),1,0))))</f>
        <v/>
      </c>
      <c r="AM1124" s="169" t="str">
        <f>IF(AM128="","",IF(AM128=Settings!$C$16,1,IF(AND(AM128=Settings!$C$17,NOT(AL128=Settings!$C$16)),1,IF(AND(AM128=Settings!$C$18,AL128=Settings!$C$19),1,0))))</f>
        <v/>
      </c>
      <c r="AP1124" s="169" t="str">
        <f>IF(AP128="","",IF(AP128=Settings!$C$16,1,IF(AND(AP128=Settings!$C$17,NOT(AO128=Settings!$C$16)),1,IF(AND(AP128=Settings!$C$18,AO128=Settings!$C$19),1,0))))</f>
        <v/>
      </c>
      <c r="AQ1124" s="170"/>
      <c r="AR1124" s="169" t="str">
        <f>IF(AR128="","",IF(AR128=Settings!$C$16,1,IF(AND(AR128=Settings!$C$17,NOT(AQ128=Settings!$C$16)),1,IF(AND(AR128=Settings!$C$18,AQ128=Settings!$C$19),1,0))))</f>
        <v/>
      </c>
      <c r="AS1124" s="170"/>
      <c r="AT1124" s="169" t="str">
        <f>IF(AT128="","",IF(AT128=Settings!$C$16,1,IF(AND(AT128=Settings!$C$17,NOT(AS128=Settings!$C$16)),1,IF(AND(AT128=Settings!$C$18,AS128=Settings!$C$19),1,0))))</f>
        <v/>
      </c>
      <c r="AU1124" s="170"/>
      <c r="AV1124" s="169" t="str">
        <f>IF(AV128="","",IF(AV128=Settings!$C$16,1,IF(AND(AV128=Settings!$C$17,NOT(AU128=Settings!$C$16)),1,IF(AND(AV128=Settings!$C$18,AU128=Settings!$C$19),1,0))))</f>
        <v/>
      </c>
      <c r="AX1124" s="169" t="str">
        <f>IF(AX128="","",IF(AX128=Settings!$C$16,1,IF(AND(AX128=Settings!$C$17,NOT(AW128=Settings!$C$16)),1,IF(AND(AX128=Settings!$C$18,AW128=Settings!$C$19),1,0))))</f>
        <v/>
      </c>
      <c r="AZ1124" s="169" t="str">
        <f>IF(AZ128="","",IF(AZ128=Settings!$C$16,1,IF(AND(AZ128=Settings!$C$17,NOT(AY128=Settings!$C$16)),1,IF(AND(AZ128=Settings!$C$18,AY128=Settings!$C$19),1,0))))</f>
        <v/>
      </c>
      <c r="BC1124" s="169" t="str">
        <f>IF(BC128="","",IF(BC128=Settings!$C$16,1,IF(AND(BC128=Settings!$C$17,NOT(BB128=Settings!$C$16)),1,IF(AND(BC128=Settings!$C$18,BB128=Settings!$C$19),1,0))))</f>
        <v/>
      </c>
      <c r="BD1124" s="170"/>
      <c r="BE1124" s="169" t="str">
        <f>IF(BE128="","",IF(BE128=Settings!$C$16,1,IF(AND(BE128=Settings!$C$17,NOT(BD128=Settings!$C$16)),1,IF(AND(BE128=Settings!$C$18,BD128=Settings!$C$19),1,0))))</f>
        <v/>
      </c>
      <c r="BF1124" s="170"/>
      <c r="BG1124" s="169" t="str">
        <f>IF(BG128="","",IF(BG128=Settings!$C$16,1,IF(AND(BG128=Settings!$C$17,NOT(BF128=Settings!$C$16)),1,IF(AND(BG128=Settings!$C$18,BF128=Settings!$C$19),1,0))))</f>
        <v/>
      </c>
      <c r="BH1124" s="170"/>
      <c r="BI1124" s="169" t="str">
        <f>IF(BI128="","",IF(BI128=Settings!$C$16,1,IF(AND(BI128=Settings!$C$17,NOT(BH128=Settings!$C$16)),1,IF(AND(BI128=Settings!$C$18,BH128=Settings!$C$19),1,0))))</f>
        <v/>
      </c>
      <c r="BK1124" s="169" t="str">
        <f>IF(BK128="","",IF(BK128=Settings!$C$16,1,IF(AND(BK128=Settings!$C$17,NOT(BJ128=Settings!$C$16)),1,IF(AND(BK128=Settings!$C$18,BJ128=Settings!$C$19),1,0))))</f>
        <v/>
      </c>
      <c r="BM1124" s="169" t="str">
        <f>IF(BM128="","",IF(BM128=Settings!$C$16,1,IF(AND(BM128=Settings!$C$17,NOT(BL128=Settings!$C$16)),1,IF(AND(BM128=Settings!$C$18,BL128=Settings!$C$19),1,0))))</f>
        <v/>
      </c>
      <c r="BP1124" s="169" t="str">
        <f>IF(BP128="","",IF(BP128=Settings!$C$16,1,IF(AND(BP128=Settings!$C$17,NOT(BO128=Settings!$C$16)),1,IF(AND(BP128=Settings!$C$18,BO128=Settings!$C$19),1,0))))</f>
        <v/>
      </c>
      <c r="BQ1124" s="170"/>
      <c r="BR1124" s="169" t="str">
        <f>IF(BR128="","",IF(BR128=Settings!$C$16,1,IF(AND(BR128=Settings!$C$17,NOT(BQ128=Settings!$C$16)),1,IF(AND(BR128=Settings!$C$18,BQ128=Settings!$C$19),1,0))))</f>
        <v/>
      </c>
      <c r="BS1124" s="170"/>
      <c r="BT1124" s="169" t="str">
        <f>IF(BT128="","",IF(BT128=Settings!$C$16,1,IF(AND(BT128=Settings!$C$17,NOT(BS128=Settings!$C$16)),1,IF(AND(BT128=Settings!$C$18,BS128=Settings!$C$19),1,0))))</f>
        <v/>
      </c>
      <c r="BU1124" s="170"/>
      <c r="BV1124" s="169" t="str">
        <f>IF(BV128="","",IF(BV128=Settings!$C$16,1,IF(AND(BV128=Settings!$C$17,NOT(BU128=Settings!$C$16)),1,IF(AND(BV128=Settings!$C$18,BU128=Settings!$C$19),1,0))))</f>
        <v/>
      </c>
      <c r="BX1124" s="169" t="str">
        <f>IF(BX128="","",IF(BX128=Settings!$C$16,1,IF(AND(BX128=Settings!$C$17,NOT(BW128=Settings!$C$16)),1,IF(AND(BX128=Settings!$C$18,BW128=Settings!$C$19),1,0))))</f>
        <v/>
      </c>
      <c r="BZ1124" s="169" t="str">
        <f>IF(BZ128="","",IF(BZ128=Settings!$C$16,1,IF(AND(BZ128=Settings!$C$17,NOT(BY128=Settings!$C$16)),1,IF(AND(BZ128=Settings!$C$18,BY128=Settings!$C$19),1,0))))</f>
        <v/>
      </c>
      <c r="CB1124" s="175" t="str">
        <f t="shared" si="9"/>
        <v/>
      </c>
      <c r="CC1124" s="175" t="str">
        <f t="shared" si="10"/>
        <v/>
      </c>
      <c r="CD1124" s="175" t="str">
        <f t="shared" si="11"/>
        <v/>
      </c>
      <c r="CE1124" s="175" t="str">
        <f t="shared" si="12"/>
        <v/>
      </c>
      <c r="CF1124" s="175" t="str">
        <f t="shared" si="13"/>
        <v/>
      </c>
      <c r="CG1124" s="175" t="str">
        <f t="shared" si="14"/>
        <v/>
      </c>
      <c r="CH1124" s="175" t="str">
        <f t="shared" si="15"/>
        <v/>
      </c>
    </row>
    <row r="1125" spans="1:86" x14ac:dyDescent="0.25">
      <c r="A1125" s="39" t="str">
        <f t="shared" si="8"/>
        <v xml:space="preserve"> </v>
      </c>
      <c r="C1125" s="169" t="str">
        <f>IF(C129="","",IF(C129=Settings!$C$16,1,IF(AND(C129=Settings!$C$17,NOT(B129=Settings!$C$16)),1,IF(AND(C129=Settings!$C$18,B129=Settings!$C$19),1,0))))</f>
        <v/>
      </c>
      <c r="E1125" s="169" t="str">
        <f>IF(E129="","",IF(E129=Settings!$C$16,1,IF(AND(E129=Settings!$C$17,NOT(D129=Settings!$C$16)),1,IF(AND(E129=Settings!$C$18,D129=Settings!$C$19),1,0))))</f>
        <v/>
      </c>
      <c r="G1125" s="169" t="str">
        <f>IF(G129="","",IF(G129=Settings!$C$16,1,IF(AND(G129=Settings!$C$17,NOT(F129=Settings!$C$16)),1,IF(AND(G129=Settings!$C$18,F129=Settings!$C$19),1,0))))</f>
        <v/>
      </c>
      <c r="I1125" s="169" t="str">
        <f>IF(I129="","",IF(I129=Settings!$C$16,1,IF(AND(I129=Settings!$C$17,NOT(H129=Settings!$C$16)),1,IF(AND(I129=Settings!$C$18,H129=Settings!$C$19),1,0))))</f>
        <v/>
      </c>
      <c r="K1125" s="169" t="str">
        <f>IF(K129="","",IF(K129=Settings!$C$16,1,IF(AND(K129=Settings!$C$17,NOT(J129=Settings!$C$16)),1,IF(AND(K129=Settings!$C$18,J129=Settings!$C$19),1,0))))</f>
        <v/>
      </c>
      <c r="M1125" s="169" t="str">
        <f>IF(M129="","",IF(M129=Settings!$C$16,1,IF(AND(M129=Settings!$C$17,NOT(L129=Settings!$C$16)),1,IF(AND(M129=Settings!$C$18,L129=Settings!$C$19),1,0))))</f>
        <v/>
      </c>
      <c r="P1125" s="169" t="str">
        <f>IF(P129="","",IF(P129=Settings!$C$16,1,IF(AND(P129=Settings!$C$17,NOT(O129=Settings!$C$16)),1,IF(AND(P129=Settings!$C$18,O129=Settings!$C$19),1,0))))</f>
        <v/>
      </c>
      <c r="Q1125" s="170"/>
      <c r="R1125" s="169" t="str">
        <f>IF(R129="","",IF(R129=Settings!$C$16,1,IF(AND(R129=Settings!$C$17,NOT(Q129=Settings!$C$16)),1,IF(AND(R129=Settings!$C$18,Q129=Settings!$C$19),1,0))))</f>
        <v/>
      </c>
      <c r="S1125" s="170"/>
      <c r="T1125" s="169" t="str">
        <f>IF(T129="","",IF(T129=Settings!$C$16,1,IF(AND(T129=Settings!$C$17,NOT(S129=Settings!$C$16)),1,IF(AND(T129=Settings!$C$18,S129=Settings!$C$19),1,0))))</f>
        <v/>
      </c>
      <c r="U1125" s="170"/>
      <c r="V1125" s="169" t="str">
        <f>IF(V129="","",IF(V129=Settings!$C$16,1,IF(AND(V129=Settings!$C$17,NOT(U129=Settings!$C$16)),1,IF(AND(V129=Settings!$C$18,U129=Settings!$C$19),1,0))))</f>
        <v/>
      </c>
      <c r="X1125" s="169" t="str">
        <f>IF(X129="","",IF(X129=Settings!$C$16,1,IF(AND(X129=Settings!$C$17,NOT(W129=Settings!$C$16)),1,IF(AND(X129=Settings!$C$18,W129=Settings!$C$19),1,0))))</f>
        <v/>
      </c>
      <c r="Z1125" s="169" t="str">
        <f>IF(Z129="","",IF(Z129=Settings!$C$16,1,IF(AND(Z129=Settings!$C$17,NOT(Y129=Settings!$C$16)),1,IF(AND(Z129=Settings!$C$18,Y129=Settings!$C$19),1,0))))</f>
        <v/>
      </c>
      <c r="AC1125" s="169" t="str">
        <f>IF(AC129="","",IF(AC129=Settings!$C$16,1,IF(AND(AC129=Settings!$C$17,NOT(AB129=Settings!$C$16)),1,IF(AND(AC129=Settings!$C$18,AB129=Settings!$C$19),1,0))))</f>
        <v/>
      </c>
      <c r="AD1125" s="170"/>
      <c r="AE1125" s="169" t="str">
        <f>IF(AE129="","",IF(AE129=Settings!$C$16,1,IF(AND(AE129=Settings!$C$17,NOT(AD129=Settings!$C$16)),1,IF(AND(AE129=Settings!$C$18,AD129=Settings!$C$19),1,0))))</f>
        <v/>
      </c>
      <c r="AF1125" s="170"/>
      <c r="AG1125" s="169" t="str">
        <f>IF(AG129="","",IF(AG129=Settings!$C$16,1,IF(AND(AG129=Settings!$C$17,NOT(AF129=Settings!$C$16)),1,IF(AND(AG129=Settings!$C$18,AF129=Settings!$C$19),1,0))))</f>
        <v/>
      </c>
      <c r="AH1125" s="170"/>
      <c r="AI1125" s="169" t="str">
        <f>IF(AI129="","",IF(AI129=Settings!$C$16,1,IF(AND(AI129=Settings!$C$17,NOT(AH129=Settings!$C$16)),1,IF(AND(AI129=Settings!$C$18,AH129=Settings!$C$19),1,0))))</f>
        <v/>
      </c>
      <c r="AK1125" s="169" t="str">
        <f>IF(AK129="","",IF(AK129=Settings!$C$16,1,IF(AND(AK129=Settings!$C$17,NOT(AJ129=Settings!$C$16)),1,IF(AND(AK129=Settings!$C$18,AJ129=Settings!$C$19),1,0))))</f>
        <v/>
      </c>
      <c r="AM1125" s="169" t="str">
        <f>IF(AM129="","",IF(AM129=Settings!$C$16,1,IF(AND(AM129=Settings!$C$17,NOT(AL129=Settings!$C$16)),1,IF(AND(AM129=Settings!$C$18,AL129=Settings!$C$19),1,0))))</f>
        <v/>
      </c>
      <c r="AP1125" s="169" t="str">
        <f>IF(AP129="","",IF(AP129=Settings!$C$16,1,IF(AND(AP129=Settings!$C$17,NOT(AO129=Settings!$C$16)),1,IF(AND(AP129=Settings!$C$18,AO129=Settings!$C$19),1,0))))</f>
        <v/>
      </c>
      <c r="AQ1125" s="170"/>
      <c r="AR1125" s="169" t="str">
        <f>IF(AR129="","",IF(AR129=Settings!$C$16,1,IF(AND(AR129=Settings!$C$17,NOT(AQ129=Settings!$C$16)),1,IF(AND(AR129=Settings!$C$18,AQ129=Settings!$C$19),1,0))))</f>
        <v/>
      </c>
      <c r="AS1125" s="170"/>
      <c r="AT1125" s="169" t="str">
        <f>IF(AT129="","",IF(AT129=Settings!$C$16,1,IF(AND(AT129=Settings!$C$17,NOT(AS129=Settings!$C$16)),1,IF(AND(AT129=Settings!$C$18,AS129=Settings!$C$19),1,0))))</f>
        <v/>
      </c>
      <c r="AU1125" s="170"/>
      <c r="AV1125" s="169" t="str">
        <f>IF(AV129="","",IF(AV129=Settings!$C$16,1,IF(AND(AV129=Settings!$C$17,NOT(AU129=Settings!$C$16)),1,IF(AND(AV129=Settings!$C$18,AU129=Settings!$C$19),1,0))))</f>
        <v/>
      </c>
      <c r="AX1125" s="169" t="str">
        <f>IF(AX129="","",IF(AX129=Settings!$C$16,1,IF(AND(AX129=Settings!$C$17,NOT(AW129=Settings!$C$16)),1,IF(AND(AX129=Settings!$C$18,AW129=Settings!$C$19),1,0))))</f>
        <v/>
      </c>
      <c r="AZ1125" s="169" t="str">
        <f>IF(AZ129="","",IF(AZ129=Settings!$C$16,1,IF(AND(AZ129=Settings!$C$17,NOT(AY129=Settings!$C$16)),1,IF(AND(AZ129=Settings!$C$18,AY129=Settings!$C$19),1,0))))</f>
        <v/>
      </c>
      <c r="BC1125" s="169" t="str">
        <f>IF(BC129="","",IF(BC129=Settings!$C$16,1,IF(AND(BC129=Settings!$C$17,NOT(BB129=Settings!$C$16)),1,IF(AND(BC129=Settings!$C$18,BB129=Settings!$C$19),1,0))))</f>
        <v/>
      </c>
      <c r="BD1125" s="170"/>
      <c r="BE1125" s="169" t="str">
        <f>IF(BE129="","",IF(BE129=Settings!$C$16,1,IF(AND(BE129=Settings!$C$17,NOT(BD129=Settings!$C$16)),1,IF(AND(BE129=Settings!$C$18,BD129=Settings!$C$19),1,0))))</f>
        <v/>
      </c>
      <c r="BF1125" s="170"/>
      <c r="BG1125" s="169" t="str">
        <f>IF(BG129="","",IF(BG129=Settings!$C$16,1,IF(AND(BG129=Settings!$C$17,NOT(BF129=Settings!$C$16)),1,IF(AND(BG129=Settings!$C$18,BF129=Settings!$C$19),1,0))))</f>
        <v/>
      </c>
      <c r="BH1125" s="170"/>
      <c r="BI1125" s="169" t="str">
        <f>IF(BI129="","",IF(BI129=Settings!$C$16,1,IF(AND(BI129=Settings!$C$17,NOT(BH129=Settings!$C$16)),1,IF(AND(BI129=Settings!$C$18,BH129=Settings!$C$19),1,0))))</f>
        <v/>
      </c>
      <c r="BK1125" s="169" t="str">
        <f>IF(BK129="","",IF(BK129=Settings!$C$16,1,IF(AND(BK129=Settings!$C$17,NOT(BJ129=Settings!$C$16)),1,IF(AND(BK129=Settings!$C$18,BJ129=Settings!$C$19),1,0))))</f>
        <v/>
      </c>
      <c r="BM1125" s="169" t="str">
        <f>IF(BM129="","",IF(BM129=Settings!$C$16,1,IF(AND(BM129=Settings!$C$17,NOT(BL129=Settings!$C$16)),1,IF(AND(BM129=Settings!$C$18,BL129=Settings!$C$19),1,0))))</f>
        <v/>
      </c>
      <c r="BP1125" s="169" t="str">
        <f>IF(BP129="","",IF(BP129=Settings!$C$16,1,IF(AND(BP129=Settings!$C$17,NOT(BO129=Settings!$C$16)),1,IF(AND(BP129=Settings!$C$18,BO129=Settings!$C$19),1,0))))</f>
        <v/>
      </c>
      <c r="BQ1125" s="170"/>
      <c r="BR1125" s="169" t="str">
        <f>IF(BR129="","",IF(BR129=Settings!$C$16,1,IF(AND(BR129=Settings!$C$17,NOT(BQ129=Settings!$C$16)),1,IF(AND(BR129=Settings!$C$18,BQ129=Settings!$C$19),1,0))))</f>
        <v/>
      </c>
      <c r="BS1125" s="170"/>
      <c r="BT1125" s="169" t="str">
        <f>IF(BT129="","",IF(BT129=Settings!$C$16,1,IF(AND(BT129=Settings!$C$17,NOT(BS129=Settings!$C$16)),1,IF(AND(BT129=Settings!$C$18,BS129=Settings!$C$19),1,0))))</f>
        <v/>
      </c>
      <c r="BU1125" s="170"/>
      <c r="BV1125" s="169" t="str">
        <f>IF(BV129="","",IF(BV129=Settings!$C$16,1,IF(AND(BV129=Settings!$C$17,NOT(BU129=Settings!$C$16)),1,IF(AND(BV129=Settings!$C$18,BU129=Settings!$C$19),1,0))))</f>
        <v/>
      </c>
      <c r="BX1125" s="169" t="str">
        <f>IF(BX129="","",IF(BX129=Settings!$C$16,1,IF(AND(BX129=Settings!$C$17,NOT(BW129=Settings!$C$16)),1,IF(AND(BX129=Settings!$C$18,BW129=Settings!$C$19),1,0))))</f>
        <v/>
      </c>
      <c r="BZ1125" s="169" t="str">
        <f>IF(BZ129="","",IF(BZ129=Settings!$C$16,1,IF(AND(BZ129=Settings!$C$17,NOT(BY129=Settings!$C$16)),1,IF(AND(BZ129=Settings!$C$18,BY129=Settings!$C$19),1,0))))</f>
        <v/>
      </c>
      <c r="CB1125" s="175" t="str">
        <f t="shared" si="9"/>
        <v/>
      </c>
      <c r="CC1125" s="175" t="str">
        <f t="shared" si="10"/>
        <v/>
      </c>
      <c r="CD1125" s="175" t="str">
        <f t="shared" si="11"/>
        <v/>
      </c>
      <c r="CE1125" s="175" t="str">
        <f t="shared" si="12"/>
        <v/>
      </c>
      <c r="CF1125" s="175" t="str">
        <f t="shared" si="13"/>
        <v/>
      </c>
      <c r="CG1125" s="175" t="str">
        <f t="shared" si="14"/>
        <v/>
      </c>
      <c r="CH1125" s="175" t="str">
        <f t="shared" si="15"/>
        <v/>
      </c>
    </row>
    <row r="1126" spans="1:86" x14ac:dyDescent="0.25">
      <c r="A1126" s="39" t="str">
        <f t="shared" si="8"/>
        <v xml:space="preserve"> </v>
      </c>
      <c r="C1126" s="169" t="str">
        <f>IF(C130="","",IF(C130=Settings!$C$16,1,IF(AND(C130=Settings!$C$17,NOT(B130=Settings!$C$16)),1,IF(AND(C130=Settings!$C$18,B130=Settings!$C$19),1,0))))</f>
        <v/>
      </c>
      <c r="E1126" s="169" t="str">
        <f>IF(E130="","",IF(E130=Settings!$C$16,1,IF(AND(E130=Settings!$C$17,NOT(D130=Settings!$C$16)),1,IF(AND(E130=Settings!$C$18,D130=Settings!$C$19),1,0))))</f>
        <v/>
      </c>
      <c r="G1126" s="169" t="str">
        <f>IF(G130="","",IF(G130=Settings!$C$16,1,IF(AND(G130=Settings!$C$17,NOT(F130=Settings!$C$16)),1,IF(AND(G130=Settings!$C$18,F130=Settings!$C$19),1,0))))</f>
        <v/>
      </c>
      <c r="I1126" s="169" t="str">
        <f>IF(I130="","",IF(I130=Settings!$C$16,1,IF(AND(I130=Settings!$C$17,NOT(H130=Settings!$C$16)),1,IF(AND(I130=Settings!$C$18,H130=Settings!$C$19),1,0))))</f>
        <v/>
      </c>
      <c r="K1126" s="169" t="str">
        <f>IF(K130="","",IF(K130=Settings!$C$16,1,IF(AND(K130=Settings!$C$17,NOT(J130=Settings!$C$16)),1,IF(AND(K130=Settings!$C$18,J130=Settings!$C$19),1,0))))</f>
        <v/>
      </c>
      <c r="M1126" s="169" t="str">
        <f>IF(M130="","",IF(M130=Settings!$C$16,1,IF(AND(M130=Settings!$C$17,NOT(L130=Settings!$C$16)),1,IF(AND(M130=Settings!$C$18,L130=Settings!$C$19),1,0))))</f>
        <v/>
      </c>
      <c r="P1126" s="169" t="str">
        <f>IF(P130="","",IF(P130=Settings!$C$16,1,IF(AND(P130=Settings!$C$17,NOT(O130=Settings!$C$16)),1,IF(AND(P130=Settings!$C$18,O130=Settings!$C$19),1,0))))</f>
        <v/>
      </c>
      <c r="Q1126" s="170"/>
      <c r="R1126" s="169" t="str">
        <f>IF(R130="","",IF(R130=Settings!$C$16,1,IF(AND(R130=Settings!$C$17,NOT(Q130=Settings!$C$16)),1,IF(AND(R130=Settings!$C$18,Q130=Settings!$C$19),1,0))))</f>
        <v/>
      </c>
      <c r="S1126" s="170"/>
      <c r="T1126" s="169" t="str">
        <f>IF(T130="","",IF(T130=Settings!$C$16,1,IF(AND(T130=Settings!$C$17,NOT(S130=Settings!$C$16)),1,IF(AND(T130=Settings!$C$18,S130=Settings!$C$19),1,0))))</f>
        <v/>
      </c>
      <c r="U1126" s="170"/>
      <c r="V1126" s="169" t="str">
        <f>IF(V130="","",IF(V130=Settings!$C$16,1,IF(AND(V130=Settings!$C$17,NOT(U130=Settings!$C$16)),1,IF(AND(V130=Settings!$C$18,U130=Settings!$C$19),1,0))))</f>
        <v/>
      </c>
      <c r="X1126" s="169" t="str">
        <f>IF(X130="","",IF(X130=Settings!$C$16,1,IF(AND(X130=Settings!$C$17,NOT(W130=Settings!$C$16)),1,IF(AND(X130=Settings!$C$18,W130=Settings!$C$19),1,0))))</f>
        <v/>
      </c>
      <c r="Z1126" s="169" t="str">
        <f>IF(Z130="","",IF(Z130=Settings!$C$16,1,IF(AND(Z130=Settings!$C$17,NOT(Y130=Settings!$C$16)),1,IF(AND(Z130=Settings!$C$18,Y130=Settings!$C$19),1,0))))</f>
        <v/>
      </c>
      <c r="AC1126" s="169" t="str">
        <f>IF(AC130="","",IF(AC130=Settings!$C$16,1,IF(AND(AC130=Settings!$C$17,NOT(AB130=Settings!$C$16)),1,IF(AND(AC130=Settings!$C$18,AB130=Settings!$C$19),1,0))))</f>
        <v/>
      </c>
      <c r="AD1126" s="170"/>
      <c r="AE1126" s="169" t="str">
        <f>IF(AE130="","",IF(AE130=Settings!$C$16,1,IF(AND(AE130=Settings!$C$17,NOT(AD130=Settings!$C$16)),1,IF(AND(AE130=Settings!$C$18,AD130=Settings!$C$19),1,0))))</f>
        <v/>
      </c>
      <c r="AF1126" s="170"/>
      <c r="AG1126" s="169" t="str">
        <f>IF(AG130="","",IF(AG130=Settings!$C$16,1,IF(AND(AG130=Settings!$C$17,NOT(AF130=Settings!$C$16)),1,IF(AND(AG130=Settings!$C$18,AF130=Settings!$C$19),1,0))))</f>
        <v/>
      </c>
      <c r="AH1126" s="170"/>
      <c r="AI1126" s="169" t="str">
        <f>IF(AI130="","",IF(AI130=Settings!$C$16,1,IF(AND(AI130=Settings!$C$17,NOT(AH130=Settings!$C$16)),1,IF(AND(AI130=Settings!$C$18,AH130=Settings!$C$19),1,0))))</f>
        <v/>
      </c>
      <c r="AK1126" s="169" t="str">
        <f>IF(AK130="","",IF(AK130=Settings!$C$16,1,IF(AND(AK130=Settings!$C$17,NOT(AJ130=Settings!$C$16)),1,IF(AND(AK130=Settings!$C$18,AJ130=Settings!$C$19),1,0))))</f>
        <v/>
      </c>
      <c r="AM1126" s="169" t="str">
        <f>IF(AM130="","",IF(AM130=Settings!$C$16,1,IF(AND(AM130=Settings!$C$17,NOT(AL130=Settings!$C$16)),1,IF(AND(AM130=Settings!$C$18,AL130=Settings!$C$19),1,0))))</f>
        <v/>
      </c>
      <c r="AP1126" s="169" t="str">
        <f>IF(AP130="","",IF(AP130=Settings!$C$16,1,IF(AND(AP130=Settings!$C$17,NOT(AO130=Settings!$C$16)),1,IF(AND(AP130=Settings!$C$18,AO130=Settings!$C$19),1,0))))</f>
        <v/>
      </c>
      <c r="AQ1126" s="170"/>
      <c r="AR1126" s="169" t="str">
        <f>IF(AR130="","",IF(AR130=Settings!$C$16,1,IF(AND(AR130=Settings!$C$17,NOT(AQ130=Settings!$C$16)),1,IF(AND(AR130=Settings!$C$18,AQ130=Settings!$C$19),1,0))))</f>
        <v/>
      </c>
      <c r="AS1126" s="170"/>
      <c r="AT1126" s="169" t="str">
        <f>IF(AT130="","",IF(AT130=Settings!$C$16,1,IF(AND(AT130=Settings!$C$17,NOT(AS130=Settings!$C$16)),1,IF(AND(AT130=Settings!$C$18,AS130=Settings!$C$19),1,0))))</f>
        <v/>
      </c>
      <c r="AU1126" s="170"/>
      <c r="AV1126" s="169" t="str">
        <f>IF(AV130="","",IF(AV130=Settings!$C$16,1,IF(AND(AV130=Settings!$C$17,NOT(AU130=Settings!$C$16)),1,IF(AND(AV130=Settings!$C$18,AU130=Settings!$C$19),1,0))))</f>
        <v/>
      </c>
      <c r="AX1126" s="169" t="str">
        <f>IF(AX130="","",IF(AX130=Settings!$C$16,1,IF(AND(AX130=Settings!$C$17,NOT(AW130=Settings!$C$16)),1,IF(AND(AX130=Settings!$C$18,AW130=Settings!$C$19),1,0))))</f>
        <v/>
      </c>
      <c r="AZ1126" s="169" t="str">
        <f>IF(AZ130="","",IF(AZ130=Settings!$C$16,1,IF(AND(AZ130=Settings!$C$17,NOT(AY130=Settings!$C$16)),1,IF(AND(AZ130=Settings!$C$18,AY130=Settings!$C$19),1,0))))</f>
        <v/>
      </c>
      <c r="BC1126" s="169" t="str">
        <f>IF(BC130="","",IF(BC130=Settings!$C$16,1,IF(AND(BC130=Settings!$C$17,NOT(BB130=Settings!$C$16)),1,IF(AND(BC130=Settings!$C$18,BB130=Settings!$C$19),1,0))))</f>
        <v/>
      </c>
      <c r="BD1126" s="170"/>
      <c r="BE1126" s="169" t="str">
        <f>IF(BE130="","",IF(BE130=Settings!$C$16,1,IF(AND(BE130=Settings!$C$17,NOT(BD130=Settings!$C$16)),1,IF(AND(BE130=Settings!$C$18,BD130=Settings!$C$19),1,0))))</f>
        <v/>
      </c>
      <c r="BF1126" s="170"/>
      <c r="BG1126" s="169" t="str">
        <f>IF(BG130="","",IF(BG130=Settings!$C$16,1,IF(AND(BG130=Settings!$C$17,NOT(BF130=Settings!$C$16)),1,IF(AND(BG130=Settings!$C$18,BF130=Settings!$C$19),1,0))))</f>
        <v/>
      </c>
      <c r="BH1126" s="170"/>
      <c r="BI1126" s="169" t="str">
        <f>IF(BI130="","",IF(BI130=Settings!$C$16,1,IF(AND(BI130=Settings!$C$17,NOT(BH130=Settings!$C$16)),1,IF(AND(BI130=Settings!$C$18,BH130=Settings!$C$19),1,0))))</f>
        <v/>
      </c>
      <c r="BK1126" s="169" t="str">
        <f>IF(BK130="","",IF(BK130=Settings!$C$16,1,IF(AND(BK130=Settings!$C$17,NOT(BJ130=Settings!$C$16)),1,IF(AND(BK130=Settings!$C$18,BJ130=Settings!$C$19),1,0))))</f>
        <v/>
      </c>
      <c r="BM1126" s="169" t="str">
        <f>IF(BM130="","",IF(BM130=Settings!$C$16,1,IF(AND(BM130=Settings!$C$17,NOT(BL130=Settings!$C$16)),1,IF(AND(BM130=Settings!$C$18,BL130=Settings!$C$19),1,0))))</f>
        <v/>
      </c>
      <c r="BP1126" s="169" t="str">
        <f>IF(BP130="","",IF(BP130=Settings!$C$16,1,IF(AND(BP130=Settings!$C$17,NOT(BO130=Settings!$C$16)),1,IF(AND(BP130=Settings!$C$18,BO130=Settings!$C$19),1,0))))</f>
        <v/>
      </c>
      <c r="BQ1126" s="170"/>
      <c r="BR1126" s="169" t="str">
        <f>IF(BR130="","",IF(BR130=Settings!$C$16,1,IF(AND(BR130=Settings!$C$17,NOT(BQ130=Settings!$C$16)),1,IF(AND(BR130=Settings!$C$18,BQ130=Settings!$C$19),1,0))))</f>
        <v/>
      </c>
      <c r="BS1126" s="170"/>
      <c r="BT1126" s="169" t="str">
        <f>IF(BT130="","",IF(BT130=Settings!$C$16,1,IF(AND(BT130=Settings!$C$17,NOT(BS130=Settings!$C$16)),1,IF(AND(BT130=Settings!$C$18,BS130=Settings!$C$19),1,0))))</f>
        <v/>
      </c>
      <c r="BU1126" s="170"/>
      <c r="BV1126" s="169" t="str">
        <f>IF(BV130="","",IF(BV130=Settings!$C$16,1,IF(AND(BV130=Settings!$C$17,NOT(BU130=Settings!$C$16)),1,IF(AND(BV130=Settings!$C$18,BU130=Settings!$C$19),1,0))))</f>
        <v/>
      </c>
      <c r="BX1126" s="169" t="str">
        <f>IF(BX130="","",IF(BX130=Settings!$C$16,1,IF(AND(BX130=Settings!$C$17,NOT(BW130=Settings!$C$16)),1,IF(AND(BX130=Settings!$C$18,BW130=Settings!$C$19),1,0))))</f>
        <v/>
      </c>
      <c r="BZ1126" s="169" t="str">
        <f>IF(BZ130="","",IF(BZ130=Settings!$C$16,1,IF(AND(BZ130=Settings!$C$17,NOT(BY130=Settings!$C$16)),1,IF(AND(BZ130=Settings!$C$18,BY130=Settings!$C$19),1,0))))</f>
        <v/>
      </c>
      <c r="CB1126" s="175" t="str">
        <f t="shared" si="9"/>
        <v/>
      </c>
      <c r="CC1126" s="175" t="str">
        <f t="shared" si="10"/>
        <v/>
      </c>
      <c r="CD1126" s="175" t="str">
        <f t="shared" si="11"/>
        <v/>
      </c>
      <c r="CE1126" s="175" t="str">
        <f t="shared" si="12"/>
        <v/>
      </c>
      <c r="CF1126" s="175" t="str">
        <f t="shared" si="13"/>
        <v/>
      </c>
      <c r="CG1126" s="175" t="str">
        <f t="shared" si="14"/>
        <v/>
      </c>
      <c r="CH1126" s="175" t="str">
        <f t="shared" si="15"/>
        <v/>
      </c>
    </row>
    <row r="1127" spans="1:86" x14ac:dyDescent="0.25">
      <c r="A1127" s="39" t="str">
        <f t="shared" si="8"/>
        <v xml:space="preserve"> </v>
      </c>
      <c r="C1127" s="169" t="str">
        <f>IF(C131="","",IF(C131=Settings!$C$16,1,IF(AND(C131=Settings!$C$17,NOT(B131=Settings!$C$16)),1,IF(AND(C131=Settings!$C$18,B131=Settings!$C$19),1,0))))</f>
        <v/>
      </c>
      <c r="E1127" s="169" t="str">
        <f>IF(E131="","",IF(E131=Settings!$C$16,1,IF(AND(E131=Settings!$C$17,NOT(D131=Settings!$C$16)),1,IF(AND(E131=Settings!$C$18,D131=Settings!$C$19),1,0))))</f>
        <v/>
      </c>
      <c r="G1127" s="169" t="str">
        <f>IF(G131="","",IF(G131=Settings!$C$16,1,IF(AND(G131=Settings!$C$17,NOT(F131=Settings!$C$16)),1,IF(AND(G131=Settings!$C$18,F131=Settings!$C$19),1,0))))</f>
        <v/>
      </c>
      <c r="I1127" s="169" t="str">
        <f>IF(I131="","",IF(I131=Settings!$C$16,1,IF(AND(I131=Settings!$C$17,NOT(H131=Settings!$C$16)),1,IF(AND(I131=Settings!$C$18,H131=Settings!$C$19),1,0))))</f>
        <v/>
      </c>
      <c r="K1127" s="169" t="str">
        <f>IF(K131="","",IF(K131=Settings!$C$16,1,IF(AND(K131=Settings!$C$17,NOT(J131=Settings!$C$16)),1,IF(AND(K131=Settings!$C$18,J131=Settings!$C$19),1,0))))</f>
        <v/>
      </c>
      <c r="M1127" s="169" t="str">
        <f>IF(M131="","",IF(M131=Settings!$C$16,1,IF(AND(M131=Settings!$C$17,NOT(L131=Settings!$C$16)),1,IF(AND(M131=Settings!$C$18,L131=Settings!$C$19),1,0))))</f>
        <v/>
      </c>
      <c r="P1127" s="169" t="str">
        <f>IF(P131="","",IF(P131=Settings!$C$16,1,IF(AND(P131=Settings!$C$17,NOT(O131=Settings!$C$16)),1,IF(AND(P131=Settings!$C$18,O131=Settings!$C$19),1,0))))</f>
        <v/>
      </c>
      <c r="Q1127" s="170"/>
      <c r="R1127" s="169" t="str">
        <f>IF(R131="","",IF(R131=Settings!$C$16,1,IF(AND(R131=Settings!$C$17,NOT(Q131=Settings!$C$16)),1,IF(AND(R131=Settings!$C$18,Q131=Settings!$C$19),1,0))))</f>
        <v/>
      </c>
      <c r="S1127" s="170"/>
      <c r="T1127" s="169" t="str">
        <f>IF(T131="","",IF(T131=Settings!$C$16,1,IF(AND(T131=Settings!$C$17,NOT(S131=Settings!$C$16)),1,IF(AND(T131=Settings!$C$18,S131=Settings!$C$19),1,0))))</f>
        <v/>
      </c>
      <c r="U1127" s="170"/>
      <c r="V1127" s="169" t="str">
        <f>IF(V131="","",IF(V131=Settings!$C$16,1,IF(AND(V131=Settings!$C$17,NOT(U131=Settings!$C$16)),1,IF(AND(V131=Settings!$C$18,U131=Settings!$C$19),1,0))))</f>
        <v/>
      </c>
      <c r="X1127" s="169" t="str">
        <f>IF(X131="","",IF(X131=Settings!$C$16,1,IF(AND(X131=Settings!$C$17,NOT(W131=Settings!$C$16)),1,IF(AND(X131=Settings!$C$18,W131=Settings!$C$19),1,0))))</f>
        <v/>
      </c>
      <c r="Z1127" s="169" t="str">
        <f>IF(Z131="","",IF(Z131=Settings!$C$16,1,IF(AND(Z131=Settings!$C$17,NOT(Y131=Settings!$C$16)),1,IF(AND(Z131=Settings!$C$18,Y131=Settings!$C$19),1,0))))</f>
        <v/>
      </c>
      <c r="AC1127" s="169" t="str">
        <f>IF(AC131="","",IF(AC131=Settings!$C$16,1,IF(AND(AC131=Settings!$C$17,NOT(AB131=Settings!$C$16)),1,IF(AND(AC131=Settings!$C$18,AB131=Settings!$C$19),1,0))))</f>
        <v/>
      </c>
      <c r="AD1127" s="170"/>
      <c r="AE1127" s="169" t="str">
        <f>IF(AE131="","",IF(AE131=Settings!$C$16,1,IF(AND(AE131=Settings!$C$17,NOT(AD131=Settings!$C$16)),1,IF(AND(AE131=Settings!$C$18,AD131=Settings!$C$19),1,0))))</f>
        <v/>
      </c>
      <c r="AF1127" s="170"/>
      <c r="AG1127" s="169" t="str">
        <f>IF(AG131="","",IF(AG131=Settings!$C$16,1,IF(AND(AG131=Settings!$C$17,NOT(AF131=Settings!$C$16)),1,IF(AND(AG131=Settings!$C$18,AF131=Settings!$C$19),1,0))))</f>
        <v/>
      </c>
      <c r="AH1127" s="170"/>
      <c r="AI1127" s="169" t="str">
        <f>IF(AI131="","",IF(AI131=Settings!$C$16,1,IF(AND(AI131=Settings!$C$17,NOT(AH131=Settings!$C$16)),1,IF(AND(AI131=Settings!$C$18,AH131=Settings!$C$19),1,0))))</f>
        <v/>
      </c>
      <c r="AK1127" s="169" t="str">
        <f>IF(AK131="","",IF(AK131=Settings!$C$16,1,IF(AND(AK131=Settings!$C$17,NOT(AJ131=Settings!$C$16)),1,IF(AND(AK131=Settings!$C$18,AJ131=Settings!$C$19),1,0))))</f>
        <v/>
      </c>
      <c r="AM1127" s="169" t="str">
        <f>IF(AM131="","",IF(AM131=Settings!$C$16,1,IF(AND(AM131=Settings!$C$17,NOT(AL131=Settings!$C$16)),1,IF(AND(AM131=Settings!$C$18,AL131=Settings!$C$19),1,0))))</f>
        <v/>
      </c>
      <c r="AP1127" s="169" t="str">
        <f>IF(AP131="","",IF(AP131=Settings!$C$16,1,IF(AND(AP131=Settings!$C$17,NOT(AO131=Settings!$C$16)),1,IF(AND(AP131=Settings!$C$18,AO131=Settings!$C$19),1,0))))</f>
        <v/>
      </c>
      <c r="AQ1127" s="170"/>
      <c r="AR1127" s="169" t="str">
        <f>IF(AR131="","",IF(AR131=Settings!$C$16,1,IF(AND(AR131=Settings!$C$17,NOT(AQ131=Settings!$C$16)),1,IF(AND(AR131=Settings!$C$18,AQ131=Settings!$C$19),1,0))))</f>
        <v/>
      </c>
      <c r="AS1127" s="170"/>
      <c r="AT1127" s="169" t="str">
        <f>IF(AT131="","",IF(AT131=Settings!$C$16,1,IF(AND(AT131=Settings!$C$17,NOT(AS131=Settings!$C$16)),1,IF(AND(AT131=Settings!$C$18,AS131=Settings!$C$19),1,0))))</f>
        <v/>
      </c>
      <c r="AU1127" s="170"/>
      <c r="AV1127" s="169" t="str">
        <f>IF(AV131="","",IF(AV131=Settings!$C$16,1,IF(AND(AV131=Settings!$C$17,NOT(AU131=Settings!$C$16)),1,IF(AND(AV131=Settings!$C$18,AU131=Settings!$C$19),1,0))))</f>
        <v/>
      </c>
      <c r="AX1127" s="169" t="str">
        <f>IF(AX131="","",IF(AX131=Settings!$C$16,1,IF(AND(AX131=Settings!$C$17,NOT(AW131=Settings!$C$16)),1,IF(AND(AX131=Settings!$C$18,AW131=Settings!$C$19),1,0))))</f>
        <v/>
      </c>
      <c r="AZ1127" s="169" t="str">
        <f>IF(AZ131="","",IF(AZ131=Settings!$C$16,1,IF(AND(AZ131=Settings!$C$17,NOT(AY131=Settings!$C$16)),1,IF(AND(AZ131=Settings!$C$18,AY131=Settings!$C$19),1,0))))</f>
        <v/>
      </c>
      <c r="BC1127" s="169" t="str">
        <f>IF(BC131="","",IF(BC131=Settings!$C$16,1,IF(AND(BC131=Settings!$C$17,NOT(BB131=Settings!$C$16)),1,IF(AND(BC131=Settings!$C$18,BB131=Settings!$C$19),1,0))))</f>
        <v/>
      </c>
      <c r="BD1127" s="170"/>
      <c r="BE1127" s="169" t="str">
        <f>IF(BE131="","",IF(BE131=Settings!$C$16,1,IF(AND(BE131=Settings!$C$17,NOT(BD131=Settings!$C$16)),1,IF(AND(BE131=Settings!$C$18,BD131=Settings!$C$19),1,0))))</f>
        <v/>
      </c>
      <c r="BF1127" s="170"/>
      <c r="BG1127" s="169" t="str">
        <f>IF(BG131="","",IF(BG131=Settings!$C$16,1,IF(AND(BG131=Settings!$C$17,NOT(BF131=Settings!$C$16)),1,IF(AND(BG131=Settings!$C$18,BF131=Settings!$C$19),1,0))))</f>
        <v/>
      </c>
      <c r="BH1127" s="170"/>
      <c r="BI1127" s="169" t="str">
        <f>IF(BI131="","",IF(BI131=Settings!$C$16,1,IF(AND(BI131=Settings!$C$17,NOT(BH131=Settings!$C$16)),1,IF(AND(BI131=Settings!$C$18,BH131=Settings!$C$19),1,0))))</f>
        <v/>
      </c>
      <c r="BK1127" s="169" t="str">
        <f>IF(BK131="","",IF(BK131=Settings!$C$16,1,IF(AND(BK131=Settings!$C$17,NOT(BJ131=Settings!$C$16)),1,IF(AND(BK131=Settings!$C$18,BJ131=Settings!$C$19),1,0))))</f>
        <v/>
      </c>
      <c r="BM1127" s="169" t="str">
        <f>IF(BM131="","",IF(BM131=Settings!$C$16,1,IF(AND(BM131=Settings!$C$17,NOT(BL131=Settings!$C$16)),1,IF(AND(BM131=Settings!$C$18,BL131=Settings!$C$19),1,0))))</f>
        <v/>
      </c>
      <c r="BP1127" s="169" t="str">
        <f>IF(BP131="","",IF(BP131=Settings!$C$16,1,IF(AND(BP131=Settings!$C$17,NOT(BO131=Settings!$C$16)),1,IF(AND(BP131=Settings!$C$18,BO131=Settings!$C$19),1,0))))</f>
        <v/>
      </c>
      <c r="BQ1127" s="170"/>
      <c r="BR1127" s="169" t="str">
        <f>IF(BR131="","",IF(BR131=Settings!$C$16,1,IF(AND(BR131=Settings!$C$17,NOT(BQ131=Settings!$C$16)),1,IF(AND(BR131=Settings!$C$18,BQ131=Settings!$C$19),1,0))))</f>
        <v/>
      </c>
      <c r="BS1127" s="170"/>
      <c r="BT1127" s="169" t="str">
        <f>IF(BT131="","",IF(BT131=Settings!$C$16,1,IF(AND(BT131=Settings!$C$17,NOT(BS131=Settings!$C$16)),1,IF(AND(BT131=Settings!$C$18,BS131=Settings!$C$19),1,0))))</f>
        <v/>
      </c>
      <c r="BU1127" s="170"/>
      <c r="BV1127" s="169" t="str">
        <f>IF(BV131="","",IF(BV131=Settings!$C$16,1,IF(AND(BV131=Settings!$C$17,NOT(BU131=Settings!$C$16)),1,IF(AND(BV131=Settings!$C$18,BU131=Settings!$C$19),1,0))))</f>
        <v/>
      </c>
      <c r="BX1127" s="169" t="str">
        <f>IF(BX131="","",IF(BX131=Settings!$C$16,1,IF(AND(BX131=Settings!$C$17,NOT(BW131=Settings!$C$16)),1,IF(AND(BX131=Settings!$C$18,BW131=Settings!$C$19),1,0))))</f>
        <v/>
      </c>
      <c r="BZ1127" s="169" t="str">
        <f>IF(BZ131="","",IF(BZ131=Settings!$C$16,1,IF(AND(BZ131=Settings!$C$17,NOT(BY131=Settings!$C$16)),1,IF(AND(BZ131=Settings!$C$18,BY131=Settings!$C$19),1,0))))</f>
        <v/>
      </c>
      <c r="CB1127" s="175" t="str">
        <f t="shared" si="9"/>
        <v/>
      </c>
      <c r="CC1127" s="175" t="str">
        <f t="shared" si="10"/>
        <v/>
      </c>
      <c r="CD1127" s="175" t="str">
        <f t="shared" si="11"/>
        <v/>
      </c>
      <c r="CE1127" s="175" t="str">
        <f t="shared" si="12"/>
        <v/>
      </c>
      <c r="CF1127" s="175" t="str">
        <f t="shared" si="13"/>
        <v/>
      </c>
      <c r="CG1127" s="175" t="str">
        <f t="shared" si="14"/>
        <v/>
      </c>
      <c r="CH1127" s="175" t="str">
        <f t="shared" si="15"/>
        <v/>
      </c>
    </row>
    <row r="1128" spans="1:86" x14ac:dyDescent="0.25">
      <c r="A1128" s="39" t="str">
        <f t="shared" si="8"/>
        <v xml:space="preserve"> </v>
      </c>
      <c r="C1128" s="169" t="str">
        <f>IF(C132="","",IF(C132=Settings!$C$16,1,IF(AND(C132=Settings!$C$17,NOT(B132=Settings!$C$16)),1,IF(AND(C132=Settings!$C$18,B132=Settings!$C$19),1,0))))</f>
        <v/>
      </c>
      <c r="E1128" s="169" t="str">
        <f>IF(E132="","",IF(E132=Settings!$C$16,1,IF(AND(E132=Settings!$C$17,NOT(D132=Settings!$C$16)),1,IF(AND(E132=Settings!$C$18,D132=Settings!$C$19),1,0))))</f>
        <v/>
      </c>
      <c r="G1128" s="169" t="str">
        <f>IF(G132="","",IF(G132=Settings!$C$16,1,IF(AND(G132=Settings!$C$17,NOT(F132=Settings!$C$16)),1,IF(AND(G132=Settings!$C$18,F132=Settings!$C$19),1,0))))</f>
        <v/>
      </c>
      <c r="I1128" s="169" t="str">
        <f>IF(I132="","",IF(I132=Settings!$C$16,1,IF(AND(I132=Settings!$C$17,NOT(H132=Settings!$C$16)),1,IF(AND(I132=Settings!$C$18,H132=Settings!$C$19),1,0))))</f>
        <v/>
      </c>
      <c r="K1128" s="169" t="str">
        <f>IF(K132="","",IF(K132=Settings!$C$16,1,IF(AND(K132=Settings!$C$17,NOT(J132=Settings!$C$16)),1,IF(AND(K132=Settings!$C$18,J132=Settings!$C$19),1,0))))</f>
        <v/>
      </c>
      <c r="M1128" s="169" t="str">
        <f>IF(M132="","",IF(M132=Settings!$C$16,1,IF(AND(M132=Settings!$C$17,NOT(L132=Settings!$C$16)),1,IF(AND(M132=Settings!$C$18,L132=Settings!$C$19),1,0))))</f>
        <v/>
      </c>
      <c r="P1128" s="169" t="str">
        <f>IF(P132="","",IF(P132=Settings!$C$16,1,IF(AND(P132=Settings!$C$17,NOT(O132=Settings!$C$16)),1,IF(AND(P132=Settings!$C$18,O132=Settings!$C$19),1,0))))</f>
        <v/>
      </c>
      <c r="Q1128" s="170"/>
      <c r="R1128" s="169" t="str">
        <f>IF(R132="","",IF(R132=Settings!$C$16,1,IF(AND(R132=Settings!$C$17,NOT(Q132=Settings!$C$16)),1,IF(AND(R132=Settings!$C$18,Q132=Settings!$C$19),1,0))))</f>
        <v/>
      </c>
      <c r="S1128" s="170"/>
      <c r="T1128" s="169" t="str">
        <f>IF(T132="","",IF(T132=Settings!$C$16,1,IF(AND(T132=Settings!$C$17,NOT(S132=Settings!$C$16)),1,IF(AND(T132=Settings!$C$18,S132=Settings!$C$19),1,0))))</f>
        <v/>
      </c>
      <c r="U1128" s="170"/>
      <c r="V1128" s="169" t="str">
        <f>IF(V132="","",IF(V132=Settings!$C$16,1,IF(AND(V132=Settings!$C$17,NOT(U132=Settings!$C$16)),1,IF(AND(V132=Settings!$C$18,U132=Settings!$C$19),1,0))))</f>
        <v/>
      </c>
      <c r="X1128" s="169" t="str">
        <f>IF(X132="","",IF(X132=Settings!$C$16,1,IF(AND(X132=Settings!$C$17,NOT(W132=Settings!$C$16)),1,IF(AND(X132=Settings!$C$18,W132=Settings!$C$19),1,0))))</f>
        <v/>
      </c>
      <c r="Z1128" s="169" t="str">
        <f>IF(Z132="","",IF(Z132=Settings!$C$16,1,IF(AND(Z132=Settings!$C$17,NOT(Y132=Settings!$C$16)),1,IF(AND(Z132=Settings!$C$18,Y132=Settings!$C$19),1,0))))</f>
        <v/>
      </c>
      <c r="AC1128" s="169" t="str">
        <f>IF(AC132="","",IF(AC132=Settings!$C$16,1,IF(AND(AC132=Settings!$C$17,NOT(AB132=Settings!$C$16)),1,IF(AND(AC132=Settings!$C$18,AB132=Settings!$C$19),1,0))))</f>
        <v/>
      </c>
      <c r="AD1128" s="170"/>
      <c r="AE1128" s="169" t="str">
        <f>IF(AE132="","",IF(AE132=Settings!$C$16,1,IF(AND(AE132=Settings!$C$17,NOT(AD132=Settings!$C$16)),1,IF(AND(AE132=Settings!$C$18,AD132=Settings!$C$19),1,0))))</f>
        <v/>
      </c>
      <c r="AF1128" s="170"/>
      <c r="AG1128" s="169" t="str">
        <f>IF(AG132="","",IF(AG132=Settings!$C$16,1,IF(AND(AG132=Settings!$C$17,NOT(AF132=Settings!$C$16)),1,IF(AND(AG132=Settings!$C$18,AF132=Settings!$C$19),1,0))))</f>
        <v/>
      </c>
      <c r="AH1128" s="170"/>
      <c r="AI1128" s="169" t="str">
        <f>IF(AI132="","",IF(AI132=Settings!$C$16,1,IF(AND(AI132=Settings!$C$17,NOT(AH132=Settings!$C$16)),1,IF(AND(AI132=Settings!$C$18,AH132=Settings!$C$19),1,0))))</f>
        <v/>
      </c>
      <c r="AK1128" s="169" t="str">
        <f>IF(AK132="","",IF(AK132=Settings!$C$16,1,IF(AND(AK132=Settings!$C$17,NOT(AJ132=Settings!$C$16)),1,IF(AND(AK132=Settings!$C$18,AJ132=Settings!$C$19),1,0))))</f>
        <v/>
      </c>
      <c r="AM1128" s="169" t="str">
        <f>IF(AM132="","",IF(AM132=Settings!$C$16,1,IF(AND(AM132=Settings!$C$17,NOT(AL132=Settings!$C$16)),1,IF(AND(AM132=Settings!$C$18,AL132=Settings!$C$19),1,0))))</f>
        <v/>
      </c>
      <c r="AP1128" s="169" t="str">
        <f>IF(AP132="","",IF(AP132=Settings!$C$16,1,IF(AND(AP132=Settings!$C$17,NOT(AO132=Settings!$C$16)),1,IF(AND(AP132=Settings!$C$18,AO132=Settings!$C$19),1,0))))</f>
        <v/>
      </c>
      <c r="AQ1128" s="170"/>
      <c r="AR1128" s="169" t="str">
        <f>IF(AR132="","",IF(AR132=Settings!$C$16,1,IF(AND(AR132=Settings!$C$17,NOT(AQ132=Settings!$C$16)),1,IF(AND(AR132=Settings!$C$18,AQ132=Settings!$C$19),1,0))))</f>
        <v/>
      </c>
      <c r="AS1128" s="170"/>
      <c r="AT1128" s="169" t="str">
        <f>IF(AT132="","",IF(AT132=Settings!$C$16,1,IF(AND(AT132=Settings!$C$17,NOT(AS132=Settings!$C$16)),1,IF(AND(AT132=Settings!$C$18,AS132=Settings!$C$19),1,0))))</f>
        <v/>
      </c>
      <c r="AU1128" s="170"/>
      <c r="AV1128" s="169" t="str">
        <f>IF(AV132="","",IF(AV132=Settings!$C$16,1,IF(AND(AV132=Settings!$C$17,NOT(AU132=Settings!$C$16)),1,IF(AND(AV132=Settings!$C$18,AU132=Settings!$C$19),1,0))))</f>
        <v/>
      </c>
      <c r="AX1128" s="169" t="str">
        <f>IF(AX132="","",IF(AX132=Settings!$C$16,1,IF(AND(AX132=Settings!$C$17,NOT(AW132=Settings!$C$16)),1,IF(AND(AX132=Settings!$C$18,AW132=Settings!$C$19),1,0))))</f>
        <v/>
      </c>
      <c r="AZ1128" s="169" t="str">
        <f>IF(AZ132="","",IF(AZ132=Settings!$C$16,1,IF(AND(AZ132=Settings!$C$17,NOT(AY132=Settings!$C$16)),1,IF(AND(AZ132=Settings!$C$18,AY132=Settings!$C$19),1,0))))</f>
        <v/>
      </c>
      <c r="BC1128" s="169" t="str">
        <f>IF(BC132="","",IF(BC132=Settings!$C$16,1,IF(AND(BC132=Settings!$C$17,NOT(BB132=Settings!$C$16)),1,IF(AND(BC132=Settings!$C$18,BB132=Settings!$C$19),1,0))))</f>
        <v/>
      </c>
      <c r="BD1128" s="170"/>
      <c r="BE1128" s="169" t="str">
        <f>IF(BE132="","",IF(BE132=Settings!$C$16,1,IF(AND(BE132=Settings!$C$17,NOT(BD132=Settings!$C$16)),1,IF(AND(BE132=Settings!$C$18,BD132=Settings!$C$19),1,0))))</f>
        <v/>
      </c>
      <c r="BF1128" s="170"/>
      <c r="BG1128" s="169" t="str">
        <f>IF(BG132="","",IF(BG132=Settings!$C$16,1,IF(AND(BG132=Settings!$C$17,NOT(BF132=Settings!$C$16)),1,IF(AND(BG132=Settings!$C$18,BF132=Settings!$C$19),1,0))))</f>
        <v/>
      </c>
      <c r="BH1128" s="170"/>
      <c r="BI1128" s="169" t="str">
        <f>IF(BI132="","",IF(BI132=Settings!$C$16,1,IF(AND(BI132=Settings!$C$17,NOT(BH132=Settings!$C$16)),1,IF(AND(BI132=Settings!$C$18,BH132=Settings!$C$19),1,0))))</f>
        <v/>
      </c>
      <c r="BK1128" s="169" t="str">
        <f>IF(BK132="","",IF(BK132=Settings!$C$16,1,IF(AND(BK132=Settings!$C$17,NOT(BJ132=Settings!$C$16)),1,IF(AND(BK132=Settings!$C$18,BJ132=Settings!$C$19),1,0))))</f>
        <v/>
      </c>
      <c r="BM1128" s="169" t="str">
        <f>IF(BM132="","",IF(BM132=Settings!$C$16,1,IF(AND(BM132=Settings!$C$17,NOT(BL132=Settings!$C$16)),1,IF(AND(BM132=Settings!$C$18,BL132=Settings!$C$19),1,0))))</f>
        <v/>
      </c>
      <c r="BP1128" s="169" t="str">
        <f>IF(BP132="","",IF(BP132=Settings!$C$16,1,IF(AND(BP132=Settings!$C$17,NOT(BO132=Settings!$C$16)),1,IF(AND(BP132=Settings!$C$18,BO132=Settings!$C$19),1,0))))</f>
        <v/>
      </c>
      <c r="BQ1128" s="170"/>
      <c r="BR1128" s="169" t="str">
        <f>IF(BR132="","",IF(BR132=Settings!$C$16,1,IF(AND(BR132=Settings!$C$17,NOT(BQ132=Settings!$C$16)),1,IF(AND(BR132=Settings!$C$18,BQ132=Settings!$C$19),1,0))))</f>
        <v/>
      </c>
      <c r="BS1128" s="170"/>
      <c r="BT1128" s="169" t="str">
        <f>IF(BT132="","",IF(BT132=Settings!$C$16,1,IF(AND(BT132=Settings!$C$17,NOT(BS132=Settings!$C$16)),1,IF(AND(BT132=Settings!$C$18,BS132=Settings!$C$19),1,0))))</f>
        <v/>
      </c>
      <c r="BU1128" s="170"/>
      <c r="BV1128" s="169" t="str">
        <f>IF(BV132="","",IF(BV132=Settings!$C$16,1,IF(AND(BV132=Settings!$C$17,NOT(BU132=Settings!$C$16)),1,IF(AND(BV132=Settings!$C$18,BU132=Settings!$C$19),1,0))))</f>
        <v/>
      </c>
      <c r="BX1128" s="169" t="str">
        <f>IF(BX132="","",IF(BX132=Settings!$C$16,1,IF(AND(BX132=Settings!$C$17,NOT(BW132=Settings!$C$16)),1,IF(AND(BX132=Settings!$C$18,BW132=Settings!$C$19),1,0))))</f>
        <v/>
      </c>
      <c r="BZ1128" s="169" t="str">
        <f>IF(BZ132="","",IF(BZ132=Settings!$C$16,1,IF(AND(BZ132=Settings!$C$17,NOT(BY132=Settings!$C$16)),1,IF(AND(BZ132=Settings!$C$18,BY132=Settings!$C$19),1,0))))</f>
        <v/>
      </c>
      <c r="CB1128" s="175" t="str">
        <f t="shared" si="9"/>
        <v/>
      </c>
      <c r="CC1128" s="175" t="str">
        <f t="shared" si="10"/>
        <v/>
      </c>
      <c r="CD1128" s="175" t="str">
        <f t="shared" si="11"/>
        <v/>
      </c>
      <c r="CE1128" s="175" t="str">
        <f t="shared" si="12"/>
        <v/>
      </c>
      <c r="CF1128" s="175" t="str">
        <f t="shared" si="13"/>
        <v/>
      </c>
      <c r="CG1128" s="175" t="str">
        <f t="shared" si="14"/>
        <v/>
      </c>
      <c r="CH1128" s="175" t="str">
        <f t="shared" si="15"/>
        <v/>
      </c>
    </row>
    <row r="1129" spans="1:86" x14ac:dyDescent="0.25">
      <c r="A1129" s="39" t="str">
        <f t="shared" ref="A1129:A1192" si="16">A133</f>
        <v xml:space="preserve"> </v>
      </c>
      <c r="C1129" s="169" t="str">
        <f>IF(C133="","",IF(C133=Settings!$C$16,1,IF(AND(C133=Settings!$C$17,NOT(B133=Settings!$C$16)),1,IF(AND(C133=Settings!$C$18,B133=Settings!$C$19),1,0))))</f>
        <v/>
      </c>
      <c r="E1129" s="169" t="str">
        <f>IF(E133="","",IF(E133=Settings!$C$16,1,IF(AND(E133=Settings!$C$17,NOT(D133=Settings!$C$16)),1,IF(AND(E133=Settings!$C$18,D133=Settings!$C$19),1,0))))</f>
        <v/>
      </c>
      <c r="G1129" s="169" t="str">
        <f>IF(G133="","",IF(G133=Settings!$C$16,1,IF(AND(G133=Settings!$C$17,NOT(F133=Settings!$C$16)),1,IF(AND(G133=Settings!$C$18,F133=Settings!$C$19),1,0))))</f>
        <v/>
      </c>
      <c r="I1129" s="169" t="str">
        <f>IF(I133="","",IF(I133=Settings!$C$16,1,IF(AND(I133=Settings!$C$17,NOT(H133=Settings!$C$16)),1,IF(AND(I133=Settings!$C$18,H133=Settings!$C$19),1,0))))</f>
        <v/>
      </c>
      <c r="K1129" s="169" t="str">
        <f>IF(K133="","",IF(K133=Settings!$C$16,1,IF(AND(K133=Settings!$C$17,NOT(J133=Settings!$C$16)),1,IF(AND(K133=Settings!$C$18,J133=Settings!$C$19),1,0))))</f>
        <v/>
      </c>
      <c r="M1129" s="169" t="str">
        <f>IF(M133="","",IF(M133=Settings!$C$16,1,IF(AND(M133=Settings!$C$17,NOT(L133=Settings!$C$16)),1,IF(AND(M133=Settings!$C$18,L133=Settings!$C$19),1,0))))</f>
        <v/>
      </c>
      <c r="P1129" s="169" t="str">
        <f>IF(P133="","",IF(P133=Settings!$C$16,1,IF(AND(P133=Settings!$C$17,NOT(O133=Settings!$C$16)),1,IF(AND(P133=Settings!$C$18,O133=Settings!$C$19),1,0))))</f>
        <v/>
      </c>
      <c r="Q1129" s="170"/>
      <c r="R1129" s="169" t="str">
        <f>IF(R133="","",IF(R133=Settings!$C$16,1,IF(AND(R133=Settings!$C$17,NOT(Q133=Settings!$C$16)),1,IF(AND(R133=Settings!$C$18,Q133=Settings!$C$19),1,0))))</f>
        <v/>
      </c>
      <c r="S1129" s="170"/>
      <c r="T1129" s="169" t="str">
        <f>IF(T133="","",IF(T133=Settings!$C$16,1,IF(AND(T133=Settings!$C$17,NOT(S133=Settings!$C$16)),1,IF(AND(T133=Settings!$C$18,S133=Settings!$C$19),1,0))))</f>
        <v/>
      </c>
      <c r="U1129" s="170"/>
      <c r="V1129" s="169" t="str">
        <f>IF(V133="","",IF(V133=Settings!$C$16,1,IF(AND(V133=Settings!$C$17,NOT(U133=Settings!$C$16)),1,IF(AND(V133=Settings!$C$18,U133=Settings!$C$19),1,0))))</f>
        <v/>
      </c>
      <c r="X1129" s="169" t="str">
        <f>IF(X133="","",IF(X133=Settings!$C$16,1,IF(AND(X133=Settings!$C$17,NOT(W133=Settings!$C$16)),1,IF(AND(X133=Settings!$C$18,W133=Settings!$C$19),1,0))))</f>
        <v/>
      </c>
      <c r="Z1129" s="169" t="str">
        <f>IF(Z133="","",IF(Z133=Settings!$C$16,1,IF(AND(Z133=Settings!$C$17,NOT(Y133=Settings!$C$16)),1,IF(AND(Z133=Settings!$C$18,Y133=Settings!$C$19),1,0))))</f>
        <v/>
      </c>
      <c r="AC1129" s="169" t="str">
        <f>IF(AC133="","",IF(AC133=Settings!$C$16,1,IF(AND(AC133=Settings!$C$17,NOT(AB133=Settings!$C$16)),1,IF(AND(AC133=Settings!$C$18,AB133=Settings!$C$19),1,0))))</f>
        <v/>
      </c>
      <c r="AD1129" s="170"/>
      <c r="AE1129" s="169" t="str">
        <f>IF(AE133="","",IF(AE133=Settings!$C$16,1,IF(AND(AE133=Settings!$C$17,NOT(AD133=Settings!$C$16)),1,IF(AND(AE133=Settings!$C$18,AD133=Settings!$C$19),1,0))))</f>
        <v/>
      </c>
      <c r="AF1129" s="170"/>
      <c r="AG1129" s="169" t="str">
        <f>IF(AG133="","",IF(AG133=Settings!$C$16,1,IF(AND(AG133=Settings!$C$17,NOT(AF133=Settings!$C$16)),1,IF(AND(AG133=Settings!$C$18,AF133=Settings!$C$19),1,0))))</f>
        <v/>
      </c>
      <c r="AH1129" s="170"/>
      <c r="AI1129" s="169" t="str">
        <f>IF(AI133="","",IF(AI133=Settings!$C$16,1,IF(AND(AI133=Settings!$C$17,NOT(AH133=Settings!$C$16)),1,IF(AND(AI133=Settings!$C$18,AH133=Settings!$C$19),1,0))))</f>
        <v/>
      </c>
      <c r="AK1129" s="169" t="str">
        <f>IF(AK133="","",IF(AK133=Settings!$C$16,1,IF(AND(AK133=Settings!$C$17,NOT(AJ133=Settings!$C$16)),1,IF(AND(AK133=Settings!$C$18,AJ133=Settings!$C$19),1,0))))</f>
        <v/>
      </c>
      <c r="AM1129" s="169" t="str">
        <f>IF(AM133="","",IF(AM133=Settings!$C$16,1,IF(AND(AM133=Settings!$C$17,NOT(AL133=Settings!$C$16)),1,IF(AND(AM133=Settings!$C$18,AL133=Settings!$C$19),1,0))))</f>
        <v/>
      </c>
      <c r="AP1129" s="169" t="str">
        <f>IF(AP133="","",IF(AP133=Settings!$C$16,1,IF(AND(AP133=Settings!$C$17,NOT(AO133=Settings!$C$16)),1,IF(AND(AP133=Settings!$C$18,AO133=Settings!$C$19),1,0))))</f>
        <v/>
      </c>
      <c r="AQ1129" s="170"/>
      <c r="AR1129" s="169" t="str">
        <f>IF(AR133="","",IF(AR133=Settings!$C$16,1,IF(AND(AR133=Settings!$C$17,NOT(AQ133=Settings!$C$16)),1,IF(AND(AR133=Settings!$C$18,AQ133=Settings!$C$19),1,0))))</f>
        <v/>
      </c>
      <c r="AS1129" s="170"/>
      <c r="AT1129" s="169" t="str">
        <f>IF(AT133="","",IF(AT133=Settings!$C$16,1,IF(AND(AT133=Settings!$C$17,NOT(AS133=Settings!$C$16)),1,IF(AND(AT133=Settings!$C$18,AS133=Settings!$C$19),1,0))))</f>
        <v/>
      </c>
      <c r="AU1129" s="170"/>
      <c r="AV1129" s="169" t="str">
        <f>IF(AV133="","",IF(AV133=Settings!$C$16,1,IF(AND(AV133=Settings!$C$17,NOT(AU133=Settings!$C$16)),1,IF(AND(AV133=Settings!$C$18,AU133=Settings!$C$19),1,0))))</f>
        <v/>
      </c>
      <c r="AX1129" s="169" t="str">
        <f>IF(AX133="","",IF(AX133=Settings!$C$16,1,IF(AND(AX133=Settings!$C$17,NOT(AW133=Settings!$C$16)),1,IF(AND(AX133=Settings!$C$18,AW133=Settings!$C$19),1,0))))</f>
        <v/>
      </c>
      <c r="AZ1129" s="169" t="str">
        <f>IF(AZ133="","",IF(AZ133=Settings!$C$16,1,IF(AND(AZ133=Settings!$C$17,NOT(AY133=Settings!$C$16)),1,IF(AND(AZ133=Settings!$C$18,AY133=Settings!$C$19),1,0))))</f>
        <v/>
      </c>
      <c r="BC1129" s="169" t="str">
        <f>IF(BC133="","",IF(BC133=Settings!$C$16,1,IF(AND(BC133=Settings!$C$17,NOT(BB133=Settings!$C$16)),1,IF(AND(BC133=Settings!$C$18,BB133=Settings!$C$19),1,0))))</f>
        <v/>
      </c>
      <c r="BD1129" s="170"/>
      <c r="BE1129" s="169" t="str">
        <f>IF(BE133="","",IF(BE133=Settings!$C$16,1,IF(AND(BE133=Settings!$C$17,NOT(BD133=Settings!$C$16)),1,IF(AND(BE133=Settings!$C$18,BD133=Settings!$C$19),1,0))))</f>
        <v/>
      </c>
      <c r="BF1129" s="170"/>
      <c r="BG1129" s="169" t="str">
        <f>IF(BG133="","",IF(BG133=Settings!$C$16,1,IF(AND(BG133=Settings!$C$17,NOT(BF133=Settings!$C$16)),1,IF(AND(BG133=Settings!$C$18,BF133=Settings!$C$19),1,0))))</f>
        <v/>
      </c>
      <c r="BH1129" s="170"/>
      <c r="BI1129" s="169" t="str">
        <f>IF(BI133="","",IF(BI133=Settings!$C$16,1,IF(AND(BI133=Settings!$C$17,NOT(BH133=Settings!$C$16)),1,IF(AND(BI133=Settings!$C$18,BH133=Settings!$C$19),1,0))))</f>
        <v/>
      </c>
      <c r="BK1129" s="169" t="str">
        <f>IF(BK133="","",IF(BK133=Settings!$C$16,1,IF(AND(BK133=Settings!$C$17,NOT(BJ133=Settings!$C$16)),1,IF(AND(BK133=Settings!$C$18,BJ133=Settings!$C$19),1,0))))</f>
        <v/>
      </c>
      <c r="BM1129" s="169" t="str">
        <f>IF(BM133="","",IF(BM133=Settings!$C$16,1,IF(AND(BM133=Settings!$C$17,NOT(BL133=Settings!$C$16)),1,IF(AND(BM133=Settings!$C$18,BL133=Settings!$C$19),1,0))))</f>
        <v/>
      </c>
      <c r="BP1129" s="169" t="str">
        <f>IF(BP133="","",IF(BP133=Settings!$C$16,1,IF(AND(BP133=Settings!$C$17,NOT(BO133=Settings!$C$16)),1,IF(AND(BP133=Settings!$C$18,BO133=Settings!$C$19),1,0))))</f>
        <v/>
      </c>
      <c r="BQ1129" s="170"/>
      <c r="BR1129" s="169" t="str">
        <f>IF(BR133="","",IF(BR133=Settings!$C$16,1,IF(AND(BR133=Settings!$C$17,NOT(BQ133=Settings!$C$16)),1,IF(AND(BR133=Settings!$C$18,BQ133=Settings!$C$19),1,0))))</f>
        <v/>
      </c>
      <c r="BS1129" s="170"/>
      <c r="BT1129" s="169" t="str">
        <f>IF(BT133="","",IF(BT133=Settings!$C$16,1,IF(AND(BT133=Settings!$C$17,NOT(BS133=Settings!$C$16)),1,IF(AND(BT133=Settings!$C$18,BS133=Settings!$C$19),1,0))))</f>
        <v/>
      </c>
      <c r="BU1129" s="170"/>
      <c r="BV1129" s="169" t="str">
        <f>IF(BV133="","",IF(BV133=Settings!$C$16,1,IF(AND(BV133=Settings!$C$17,NOT(BU133=Settings!$C$16)),1,IF(AND(BV133=Settings!$C$18,BU133=Settings!$C$19),1,0))))</f>
        <v/>
      </c>
      <c r="BX1129" s="169" t="str">
        <f>IF(BX133="","",IF(BX133=Settings!$C$16,1,IF(AND(BX133=Settings!$C$17,NOT(BW133=Settings!$C$16)),1,IF(AND(BX133=Settings!$C$18,BW133=Settings!$C$19),1,0))))</f>
        <v/>
      </c>
      <c r="BZ1129" s="169" t="str">
        <f>IF(BZ133="","",IF(BZ133=Settings!$C$16,1,IF(AND(BZ133=Settings!$C$17,NOT(BY133=Settings!$C$16)),1,IF(AND(BZ133=Settings!$C$18,BY133=Settings!$C$19),1,0))))</f>
        <v/>
      </c>
      <c r="CB1129" s="175" t="str">
        <f t="shared" ref="CB1129:CB1192" si="17">IFERROR(SUM(B1129:M1129)/COUNT(B1129:M1129),"")</f>
        <v/>
      </c>
      <c r="CC1129" s="175" t="str">
        <f t="shared" ref="CC1129:CC1192" si="18">IFERROR(SUM(O1129:Z1129)/COUNT(O1129:Z1129),"")</f>
        <v/>
      </c>
      <c r="CD1129" s="175" t="str">
        <f t="shared" ref="CD1129:CD1192" si="19">IFERROR(SUM(AB1129:AM1129)/COUNT(AB1129:AM1129),"")</f>
        <v/>
      </c>
      <c r="CE1129" s="175" t="str">
        <f t="shared" ref="CE1129:CE1192" si="20">IFERROR(SUM(AO1129:AZ1129)/COUNT(AO1129:AZ1129),"")</f>
        <v/>
      </c>
      <c r="CF1129" s="175" t="str">
        <f t="shared" ref="CF1129:CF1192" si="21">IFERROR(SUM(BB1129:BM1129)/COUNT(BB1129:BM1129),"")</f>
        <v/>
      </c>
      <c r="CG1129" s="175" t="str">
        <f t="shared" ref="CG1129:CG1192" si="22">IFERROR(SUM(BO1129:BZ1129)/COUNT(BO1129:BZ1129),"")</f>
        <v/>
      </c>
      <c r="CH1129" s="175" t="str">
        <f t="shared" ref="CH1129:CH1192" si="23">IFERROR(AVERAGE(CB1129:CG1129),"")</f>
        <v/>
      </c>
    </row>
    <row r="1130" spans="1:86" x14ac:dyDescent="0.25">
      <c r="A1130" s="39" t="str">
        <f t="shared" si="16"/>
        <v xml:space="preserve"> </v>
      </c>
      <c r="C1130" s="169" t="str">
        <f>IF(C134="","",IF(C134=Settings!$C$16,1,IF(AND(C134=Settings!$C$17,NOT(B134=Settings!$C$16)),1,IF(AND(C134=Settings!$C$18,B134=Settings!$C$19),1,0))))</f>
        <v/>
      </c>
      <c r="E1130" s="169" t="str">
        <f>IF(E134="","",IF(E134=Settings!$C$16,1,IF(AND(E134=Settings!$C$17,NOT(D134=Settings!$C$16)),1,IF(AND(E134=Settings!$C$18,D134=Settings!$C$19),1,0))))</f>
        <v/>
      </c>
      <c r="G1130" s="169" t="str">
        <f>IF(G134="","",IF(G134=Settings!$C$16,1,IF(AND(G134=Settings!$C$17,NOT(F134=Settings!$C$16)),1,IF(AND(G134=Settings!$C$18,F134=Settings!$C$19),1,0))))</f>
        <v/>
      </c>
      <c r="I1130" s="169" t="str">
        <f>IF(I134="","",IF(I134=Settings!$C$16,1,IF(AND(I134=Settings!$C$17,NOT(H134=Settings!$C$16)),1,IF(AND(I134=Settings!$C$18,H134=Settings!$C$19),1,0))))</f>
        <v/>
      </c>
      <c r="K1130" s="169" t="str">
        <f>IF(K134="","",IF(K134=Settings!$C$16,1,IF(AND(K134=Settings!$C$17,NOT(J134=Settings!$C$16)),1,IF(AND(K134=Settings!$C$18,J134=Settings!$C$19),1,0))))</f>
        <v/>
      </c>
      <c r="M1130" s="169" t="str">
        <f>IF(M134="","",IF(M134=Settings!$C$16,1,IF(AND(M134=Settings!$C$17,NOT(L134=Settings!$C$16)),1,IF(AND(M134=Settings!$C$18,L134=Settings!$C$19),1,0))))</f>
        <v/>
      </c>
      <c r="P1130" s="169" t="str">
        <f>IF(P134="","",IF(P134=Settings!$C$16,1,IF(AND(P134=Settings!$C$17,NOT(O134=Settings!$C$16)),1,IF(AND(P134=Settings!$C$18,O134=Settings!$C$19),1,0))))</f>
        <v/>
      </c>
      <c r="Q1130" s="170"/>
      <c r="R1130" s="169" t="str">
        <f>IF(R134="","",IF(R134=Settings!$C$16,1,IF(AND(R134=Settings!$C$17,NOT(Q134=Settings!$C$16)),1,IF(AND(R134=Settings!$C$18,Q134=Settings!$C$19),1,0))))</f>
        <v/>
      </c>
      <c r="S1130" s="170"/>
      <c r="T1130" s="169" t="str">
        <f>IF(T134="","",IF(T134=Settings!$C$16,1,IF(AND(T134=Settings!$C$17,NOT(S134=Settings!$C$16)),1,IF(AND(T134=Settings!$C$18,S134=Settings!$C$19),1,0))))</f>
        <v/>
      </c>
      <c r="U1130" s="170"/>
      <c r="V1130" s="169" t="str">
        <f>IF(V134="","",IF(V134=Settings!$C$16,1,IF(AND(V134=Settings!$C$17,NOT(U134=Settings!$C$16)),1,IF(AND(V134=Settings!$C$18,U134=Settings!$C$19),1,0))))</f>
        <v/>
      </c>
      <c r="X1130" s="169" t="str">
        <f>IF(X134="","",IF(X134=Settings!$C$16,1,IF(AND(X134=Settings!$C$17,NOT(W134=Settings!$C$16)),1,IF(AND(X134=Settings!$C$18,W134=Settings!$C$19),1,0))))</f>
        <v/>
      </c>
      <c r="Z1130" s="169" t="str">
        <f>IF(Z134="","",IF(Z134=Settings!$C$16,1,IF(AND(Z134=Settings!$C$17,NOT(Y134=Settings!$C$16)),1,IF(AND(Z134=Settings!$C$18,Y134=Settings!$C$19),1,0))))</f>
        <v/>
      </c>
      <c r="AC1130" s="169" t="str">
        <f>IF(AC134="","",IF(AC134=Settings!$C$16,1,IF(AND(AC134=Settings!$C$17,NOT(AB134=Settings!$C$16)),1,IF(AND(AC134=Settings!$C$18,AB134=Settings!$C$19),1,0))))</f>
        <v/>
      </c>
      <c r="AD1130" s="170"/>
      <c r="AE1130" s="169" t="str">
        <f>IF(AE134="","",IF(AE134=Settings!$C$16,1,IF(AND(AE134=Settings!$C$17,NOT(AD134=Settings!$C$16)),1,IF(AND(AE134=Settings!$C$18,AD134=Settings!$C$19),1,0))))</f>
        <v/>
      </c>
      <c r="AF1130" s="170"/>
      <c r="AG1130" s="169" t="str">
        <f>IF(AG134="","",IF(AG134=Settings!$C$16,1,IF(AND(AG134=Settings!$C$17,NOT(AF134=Settings!$C$16)),1,IF(AND(AG134=Settings!$C$18,AF134=Settings!$C$19),1,0))))</f>
        <v/>
      </c>
      <c r="AH1130" s="170"/>
      <c r="AI1130" s="169" t="str">
        <f>IF(AI134="","",IF(AI134=Settings!$C$16,1,IF(AND(AI134=Settings!$C$17,NOT(AH134=Settings!$C$16)),1,IF(AND(AI134=Settings!$C$18,AH134=Settings!$C$19),1,0))))</f>
        <v/>
      </c>
      <c r="AK1130" s="169" t="str">
        <f>IF(AK134="","",IF(AK134=Settings!$C$16,1,IF(AND(AK134=Settings!$C$17,NOT(AJ134=Settings!$C$16)),1,IF(AND(AK134=Settings!$C$18,AJ134=Settings!$C$19),1,0))))</f>
        <v/>
      </c>
      <c r="AM1130" s="169" t="str">
        <f>IF(AM134="","",IF(AM134=Settings!$C$16,1,IF(AND(AM134=Settings!$C$17,NOT(AL134=Settings!$C$16)),1,IF(AND(AM134=Settings!$C$18,AL134=Settings!$C$19),1,0))))</f>
        <v/>
      </c>
      <c r="AP1130" s="169" t="str">
        <f>IF(AP134="","",IF(AP134=Settings!$C$16,1,IF(AND(AP134=Settings!$C$17,NOT(AO134=Settings!$C$16)),1,IF(AND(AP134=Settings!$C$18,AO134=Settings!$C$19),1,0))))</f>
        <v/>
      </c>
      <c r="AQ1130" s="170"/>
      <c r="AR1130" s="169" t="str">
        <f>IF(AR134="","",IF(AR134=Settings!$C$16,1,IF(AND(AR134=Settings!$C$17,NOT(AQ134=Settings!$C$16)),1,IF(AND(AR134=Settings!$C$18,AQ134=Settings!$C$19),1,0))))</f>
        <v/>
      </c>
      <c r="AS1130" s="170"/>
      <c r="AT1130" s="169" t="str">
        <f>IF(AT134="","",IF(AT134=Settings!$C$16,1,IF(AND(AT134=Settings!$C$17,NOT(AS134=Settings!$C$16)),1,IF(AND(AT134=Settings!$C$18,AS134=Settings!$C$19),1,0))))</f>
        <v/>
      </c>
      <c r="AU1130" s="170"/>
      <c r="AV1130" s="169" t="str">
        <f>IF(AV134="","",IF(AV134=Settings!$C$16,1,IF(AND(AV134=Settings!$C$17,NOT(AU134=Settings!$C$16)),1,IF(AND(AV134=Settings!$C$18,AU134=Settings!$C$19),1,0))))</f>
        <v/>
      </c>
      <c r="AX1130" s="169" t="str">
        <f>IF(AX134="","",IF(AX134=Settings!$C$16,1,IF(AND(AX134=Settings!$C$17,NOT(AW134=Settings!$C$16)),1,IF(AND(AX134=Settings!$C$18,AW134=Settings!$C$19),1,0))))</f>
        <v/>
      </c>
      <c r="AZ1130" s="169" t="str">
        <f>IF(AZ134="","",IF(AZ134=Settings!$C$16,1,IF(AND(AZ134=Settings!$C$17,NOT(AY134=Settings!$C$16)),1,IF(AND(AZ134=Settings!$C$18,AY134=Settings!$C$19),1,0))))</f>
        <v/>
      </c>
      <c r="BC1130" s="169" t="str">
        <f>IF(BC134="","",IF(BC134=Settings!$C$16,1,IF(AND(BC134=Settings!$C$17,NOT(BB134=Settings!$C$16)),1,IF(AND(BC134=Settings!$C$18,BB134=Settings!$C$19),1,0))))</f>
        <v/>
      </c>
      <c r="BD1130" s="170"/>
      <c r="BE1130" s="169" t="str">
        <f>IF(BE134="","",IF(BE134=Settings!$C$16,1,IF(AND(BE134=Settings!$C$17,NOT(BD134=Settings!$C$16)),1,IF(AND(BE134=Settings!$C$18,BD134=Settings!$C$19),1,0))))</f>
        <v/>
      </c>
      <c r="BF1130" s="170"/>
      <c r="BG1130" s="169" t="str">
        <f>IF(BG134="","",IF(BG134=Settings!$C$16,1,IF(AND(BG134=Settings!$C$17,NOT(BF134=Settings!$C$16)),1,IF(AND(BG134=Settings!$C$18,BF134=Settings!$C$19),1,0))))</f>
        <v/>
      </c>
      <c r="BH1130" s="170"/>
      <c r="BI1130" s="169" t="str">
        <f>IF(BI134="","",IF(BI134=Settings!$C$16,1,IF(AND(BI134=Settings!$C$17,NOT(BH134=Settings!$C$16)),1,IF(AND(BI134=Settings!$C$18,BH134=Settings!$C$19),1,0))))</f>
        <v/>
      </c>
      <c r="BK1130" s="169" t="str">
        <f>IF(BK134="","",IF(BK134=Settings!$C$16,1,IF(AND(BK134=Settings!$C$17,NOT(BJ134=Settings!$C$16)),1,IF(AND(BK134=Settings!$C$18,BJ134=Settings!$C$19),1,0))))</f>
        <v/>
      </c>
      <c r="BM1130" s="169" t="str">
        <f>IF(BM134="","",IF(BM134=Settings!$C$16,1,IF(AND(BM134=Settings!$C$17,NOT(BL134=Settings!$C$16)),1,IF(AND(BM134=Settings!$C$18,BL134=Settings!$C$19),1,0))))</f>
        <v/>
      </c>
      <c r="BP1130" s="169" t="str">
        <f>IF(BP134="","",IF(BP134=Settings!$C$16,1,IF(AND(BP134=Settings!$C$17,NOT(BO134=Settings!$C$16)),1,IF(AND(BP134=Settings!$C$18,BO134=Settings!$C$19),1,0))))</f>
        <v/>
      </c>
      <c r="BQ1130" s="170"/>
      <c r="BR1130" s="169" t="str">
        <f>IF(BR134="","",IF(BR134=Settings!$C$16,1,IF(AND(BR134=Settings!$C$17,NOT(BQ134=Settings!$C$16)),1,IF(AND(BR134=Settings!$C$18,BQ134=Settings!$C$19),1,0))))</f>
        <v/>
      </c>
      <c r="BS1130" s="170"/>
      <c r="BT1130" s="169" t="str">
        <f>IF(BT134="","",IF(BT134=Settings!$C$16,1,IF(AND(BT134=Settings!$C$17,NOT(BS134=Settings!$C$16)),1,IF(AND(BT134=Settings!$C$18,BS134=Settings!$C$19),1,0))))</f>
        <v/>
      </c>
      <c r="BU1130" s="170"/>
      <c r="BV1130" s="169" t="str">
        <f>IF(BV134="","",IF(BV134=Settings!$C$16,1,IF(AND(BV134=Settings!$C$17,NOT(BU134=Settings!$C$16)),1,IF(AND(BV134=Settings!$C$18,BU134=Settings!$C$19),1,0))))</f>
        <v/>
      </c>
      <c r="BX1130" s="169" t="str">
        <f>IF(BX134="","",IF(BX134=Settings!$C$16,1,IF(AND(BX134=Settings!$C$17,NOT(BW134=Settings!$C$16)),1,IF(AND(BX134=Settings!$C$18,BW134=Settings!$C$19),1,0))))</f>
        <v/>
      </c>
      <c r="BZ1130" s="169" t="str">
        <f>IF(BZ134="","",IF(BZ134=Settings!$C$16,1,IF(AND(BZ134=Settings!$C$17,NOT(BY134=Settings!$C$16)),1,IF(AND(BZ134=Settings!$C$18,BY134=Settings!$C$19),1,0))))</f>
        <v/>
      </c>
      <c r="CB1130" s="175" t="str">
        <f t="shared" si="17"/>
        <v/>
      </c>
      <c r="CC1130" s="175" t="str">
        <f t="shared" si="18"/>
        <v/>
      </c>
      <c r="CD1130" s="175" t="str">
        <f t="shared" si="19"/>
        <v/>
      </c>
      <c r="CE1130" s="175" t="str">
        <f t="shared" si="20"/>
        <v/>
      </c>
      <c r="CF1130" s="175" t="str">
        <f t="shared" si="21"/>
        <v/>
      </c>
      <c r="CG1130" s="175" t="str">
        <f t="shared" si="22"/>
        <v/>
      </c>
      <c r="CH1130" s="175" t="str">
        <f t="shared" si="23"/>
        <v/>
      </c>
    </row>
    <row r="1131" spans="1:86" x14ac:dyDescent="0.25">
      <c r="A1131" s="39" t="str">
        <f t="shared" si="16"/>
        <v xml:space="preserve"> </v>
      </c>
      <c r="C1131" s="169" t="str">
        <f>IF(C135="","",IF(C135=Settings!$C$16,1,IF(AND(C135=Settings!$C$17,NOT(B135=Settings!$C$16)),1,IF(AND(C135=Settings!$C$18,B135=Settings!$C$19),1,0))))</f>
        <v/>
      </c>
      <c r="E1131" s="169" t="str">
        <f>IF(E135="","",IF(E135=Settings!$C$16,1,IF(AND(E135=Settings!$C$17,NOT(D135=Settings!$C$16)),1,IF(AND(E135=Settings!$C$18,D135=Settings!$C$19),1,0))))</f>
        <v/>
      </c>
      <c r="G1131" s="169" t="str">
        <f>IF(G135="","",IF(G135=Settings!$C$16,1,IF(AND(G135=Settings!$C$17,NOT(F135=Settings!$C$16)),1,IF(AND(G135=Settings!$C$18,F135=Settings!$C$19),1,0))))</f>
        <v/>
      </c>
      <c r="I1131" s="169" t="str">
        <f>IF(I135="","",IF(I135=Settings!$C$16,1,IF(AND(I135=Settings!$C$17,NOT(H135=Settings!$C$16)),1,IF(AND(I135=Settings!$C$18,H135=Settings!$C$19),1,0))))</f>
        <v/>
      </c>
      <c r="K1131" s="169" t="str">
        <f>IF(K135="","",IF(K135=Settings!$C$16,1,IF(AND(K135=Settings!$C$17,NOT(J135=Settings!$C$16)),1,IF(AND(K135=Settings!$C$18,J135=Settings!$C$19),1,0))))</f>
        <v/>
      </c>
      <c r="M1131" s="169" t="str">
        <f>IF(M135="","",IF(M135=Settings!$C$16,1,IF(AND(M135=Settings!$C$17,NOT(L135=Settings!$C$16)),1,IF(AND(M135=Settings!$C$18,L135=Settings!$C$19),1,0))))</f>
        <v/>
      </c>
      <c r="P1131" s="169" t="str">
        <f>IF(P135="","",IF(P135=Settings!$C$16,1,IF(AND(P135=Settings!$C$17,NOT(O135=Settings!$C$16)),1,IF(AND(P135=Settings!$C$18,O135=Settings!$C$19),1,0))))</f>
        <v/>
      </c>
      <c r="Q1131" s="170"/>
      <c r="R1131" s="169" t="str">
        <f>IF(R135="","",IF(R135=Settings!$C$16,1,IF(AND(R135=Settings!$C$17,NOT(Q135=Settings!$C$16)),1,IF(AND(R135=Settings!$C$18,Q135=Settings!$C$19),1,0))))</f>
        <v/>
      </c>
      <c r="S1131" s="170"/>
      <c r="T1131" s="169" t="str">
        <f>IF(T135="","",IF(T135=Settings!$C$16,1,IF(AND(T135=Settings!$C$17,NOT(S135=Settings!$C$16)),1,IF(AND(T135=Settings!$C$18,S135=Settings!$C$19),1,0))))</f>
        <v/>
      </c>
      <c r="U1131" s="170"/>
      <c r="V1131" s="169" t="str">
        <f>IF(V135="","",IF(V135=Settings!$C$16,1,IF(AND(V135=Settings!$C$17,NOT(U135=Settings!$C$16)),1,IF(AND(V135=Settings!$C$18,U135=Settings!$C$19),1,0))))</f>
        <v/>
      </c>
      <c r="X1131" s="169" t="str">
        <f>IF(X135="","",IF(X135=Settings!$C$16,1,IF(AND(X135=Settings!$C$17,NOT(W135=Settings!$C$16)),1,IF(AND(X135=Settings!$C$18,W135=Settings!$C$19),1,0))))</f>
        <v/>
      </c>
      <c r="Z1131" s="169" t="str">
        <f>IF(Z135="","",IF(Z135=Settings!$C$16,1,IF(AND(Z135=Settings!$C$17,NOT(Y135=Settings!$C$16)),1,IF(AND(Z135=Settings!$C$18,Y135=Settings!$C$19),1,0))))</f>
        <v/>
      </c>
      <c r="AC1131" s="169" t="str">
        <f>IF(AC135="","",IF(AC135=Settings!$C$16,1,IF(AND(AC135=Settings!$C$17,NOT(AB135=Settings!$C$16)),1,IF(AND(AC135=Settings!$C$18,AB135=Settings!$C$19),1,0))))</f>
        <v/>
      </c>
      <c r="AD1131" s="170"/>
      <c r="AE1131" s="169" t="str">
        <f>IF(AE135="","",IF(AE135=Settings!$C$16,1,IF(AND(AE135=Settings!$C$17,NOT(AD135=Settings!$C$16)),1,IF(AND(AE135=Settings!$C$18,AD135=Settings!$C$19),1,0))))</f>
        <v/>
      </c>
      <c r="AF1131" s="170"/>
      <c r="AG1131" s="169" t="str">
        <f>IF(AG135="","",IF(AG135=Settings!$C$16,1,IF(AND(AG135=Settings!$C$17,NOT(AF135=Settings!$C$16)),1,IF(AND(AG135=Settings!$C$18,AF135=Settings!$C$19),1,0))))</f>
        <v/>
      </c>
      <c r="AH1131" s="170"/>
      <c r="AI1131" s="169" t="str">
        <f>IF(AI135="","",IF(AI135=Settings!$C$16,1,IF(AND(AI135=Settings!$C$17,NOT(AH135=Settings!$C$16)),1,IF(AND(AI135=Settings!$C$18,AH135=Settings!$C$19),1,0))))</f>
        <v/>
      </c>
      <c r="AK1131" s="169" t="str">
        <f>IF(AK135="","",IF(AK135=Settings!$C$16,1,IF(AND(AK135=Settings!$C$17,NOT(AJ135=Settings!$C$16)),1,IF(AND(AK135=Settings!$C$18,AJ135=Settings!$C$19),1,0))))</f>
        <v/>
      </c>
      <c r="AM1131" s="169" t="str">
        <f>IF(AM135="","",IF(AM135=Settings!$C$16,1,IF(AND(AM135=Settings!$C$17,NOT(AL135=Settings!$C$16)),1,IF(AND(AM135=Settings!$C$18,AL135=Settings!$C$19),1,0))))</f>
        <v/>
      </c>
      <c r="AP1131" s="169" t="str">
        <f>IF(AP135="","",IF(AP135=Settings!$C$16,1,IF(AND(AP135=Settings!$C$17,NOT(AO135=Settings!$C$16)),1,IF(AND(AP135=Settings!$C$18,AO135=Settings!$C$19),1,0))))</f>
        <v/>
      </c>
      <c r="AQ1131" s="170"/>
      <c r="AR1131" s="169" t="str">
        <f>IF(AR135="","",IF(AR135=Settings!$C$16,1,IF(AND(AR135=Settings!$C$17,NOT(AQ135=Settings!$C$16)),1,IF(AND(AR135=Settings!$C$18,AQ135=Settings!$C$19),1,0))))</f>
        <v/>
      </c>
      <c r="AS1131" s="170"/>
      <c r="AT1131" s="169" t="str">
        <f>IF(AT135="","",IF(AT135=Settings!$C$16,1,IF(AND(AT135=Settings!$C$17,NOT(AS135=Settings!$C$16)),1,IF(AND(AT135=Settings!$C$18,AS135=Settings!$C$19),1,0))))</f>
        <v/>
      </c>
      <c r="AU1131" s="170"/>
      <c r="AV1131" s="169" t="str">
        <f>IF(AV135="","",IF(AV135=Settings!$C$16,1,IF(AND(AV135=Settings!$C$17,NOT(AU135=Settings!$C$16)),1,IF(AND(AV135=Settings!$C$18,AU135=Settings!$C$19),1,0))))</f>
        <v/>
      </c>
      <c r="AX1131" s="169" t="str">
        <f>IF(AX135="","",IF(AX135=Settings!$C$16,1,IF(AND(AX135=Settings!$C$17,NOT(AW135=Settings!$C$16)),1,IF(AND(AX135=Settings!$C$18,AW135=Settings!$C$19),1,0))))</f>
        <v/>
      </c>
      <c r="AZ1131" s="169" t="str">
        <f>IF(AZ135="","",IF(AZ135=Settings!$C$16,1,IF(AND(AZ135=Settings!$C$17,NOT(AY135=Settings!$C$16)),1,IF(AND(AZ135=Settings!$C$18,AY135=Settings!$C$19),1,0))))</f>
        <v/>
      </c>
      <c r="BC1131" s="169" t="str">
        <f>IF(BC135="","",IF(BC135=Settings!$C$16,1,IF(AND(BC135=Settings!$C$17,NOT(BB135=Settings!$C$16)),1,IF(AND(BC135=Settings!$C$18,BB135=Settings!$C$19),1,0))))</f>
        <v/>
      </c>
      <c r="BD1131" s="170"/>
      <c r="BE1131" s="169" t="str">
        <f>IF(BE135="","",IF(BE135=Settings!$C$16,1,IF(AND(BE135=Settings!$C$17,NOT(BD135=Settings!$C$16)),1,IF(AND(BE135=Settings!$C$18,BD135=Settings!$C$19),1,0))))</f>
        <v/>
      </c>
      <c r="BF1131" s="170"/>
      <c r="BG1131" s="169" t="str">
        <f>IF(BG135="","",IF(BG135=Settings!$C$16,1,IF(AND(BG135=Settings!$C$17,NOT(BF135=Settings!$C$16)),1,IF(AND(BG135=Settings!$C$18,BF135=Settings!$C$19),1,0))))</f>
        <v/>
      </c>
      <c r="BH1131" s="170"/>
      <c r="BI1131" s="169" t="str">
        <f>IF(BI135="","",IF(BI135=Settings!$C$16,1,IF(AND(BI135=Settings!$C$17,NOT(BH135=Settings!$C$16)),1,IF(AND(BI135=Settings!$C$18,BH135=Settings!$C$19),1,0))))</f>
        <v/>
      </c>
      <c r="BK1131" s="169" t="str">
        <f>IF(BK135="","",IF(BK135=Settings!$C$16,1,IF(AND(BK135=Settings!$C$17,NOT(BJ135=Settings!$C$16)),1,IF(AND(BK135=Settings!$C$18,BJ135=Settings!$C$19),1,0))))</f>
        <v/>
      </c>
      <c r="BM1131" s="169" t="str">
        <f>IF(BM135="","",IF(BM135=Settings!$C$16,1,IF(AND(BM135=Settings!$C$17,NOT(BL135=Settings!$C$16)),1,IF(AND(BM135=Settings!$C$18,BL135=Settings!$C$19),1,0))))</f>
        <v/>
      </c>
      <c r="BP1131" s="169" t="str">
        <f>IF(BP135="","",IF(BP135=Settings!$C$16,1,IF(AND(BP135=Settings!$C$17,NOT(BO135=Settings!$C$16)),1,IF(AND(BP135=Settings!$C$18,BO135=Settings!$C$19),1,0))))</f>
        <v/>
      </c>
      <c r="BQ1131" s="170"/>
      <c r="BR1131" s="169" t="str">
        <f>IF(BR135="","",IF(BR135=Settings!$C$16,1,IF(AND(BR135=Settings!$C$17,NOT(BQ135=Settings!$C$16)),1,IF(AND(BR135=Settings!$C$18,BQ135=Settings!$C$19),1,0))))</f>
        <v/>
      </c>
      <c r="BS1131" s="170"/>
      <c r="BT1131" s="169" t="str">
        <f>IF(BT135="","",IF(BT135=Settings!$C$16,1,IF(AND(BT135=Settings!$C$17,NOT(BS135=Settings!$C$16)),1,IF(AND(BT135=Settings!$C$18,BS135=Settings!$C$19),1,0))))</f>
        <v/>
      </c>
      <c r="BU1131" s="170"/>
      <c r="BV1131" s="169" t="str">
        <f>IF(BV135="","",IF(BV135=Settings!$C$16,1,IF(AND(BV135=Settings!$C$17,NOT(BU135=Settings!$C$16)),1,IF(AND(BV135=Settings!$C$18,BU135=Settings!$C$19),1,0))))</f>
        <v/>
      </c>
      <c r="BX1131" s="169" t="str">
        <f>IF(BX135="","",IF(BX135=Settings!$C$16,1,IF(AND(BX135=Settings!$C$17,NOT(BW135=Settings!$C$16)),1,IF(AND(BX135=Settings!$C$18,BW135=Settings!$C$19),1,0))))</f>
        <v/>
      </c>
      <c r="BZ1131" s="169" t="str">
        <f>IF(BZ135="","",IF(BZ135=Settings!$C$16,1,IF(AND(BZ135=Settings!$C$17,NOT(BY135=Settings!$C$16)),1,IF(AND(BZ135=Settings!$C$18,BY135=Settings!$C$19),1,0))))</f>
        <v/>
      </c>
      <c r="CB1131" s="175" t="str">
        <f t="shared" si="17"/>
        <v/>
      </c>
      <c r="CC1131" s="175" t="str">
        <f t="shared" si="18"/>
        <v/>
      </c>
      <c r="CD1131" s="175" t="str">
        <f t="shared" si="19"/>
        <v/>
      </c>
      <c r="CE1131" s="175" t="str">
        <f t="shared" si="20"/>
        <v/>
      </c>
      <c r="CF1131" s="175" t="str">
        <f t="shared" si="21"/>
        <v/>
      </c>
      <c r="CG1131" s="175" t="str">
        <f t="shared" si="22"/>
        <v/>
      </c>
      <c r="CH1131" s="175" t="str">
        <f t="shared" si="23"/>
        <v/>
      </c>
    </row>
    <row r="1132" spans="1:86" x14ac:dyDescent="0.25">
      <c r="A1132" s="39" t="str">
        <f t="shared" si="16"/>
        <v xml:space="preserve"> </v>
      </c>
      <c r="C1132" s="169" t="str">
        <f>IF(C136="","",IF(C136=Settings!$C$16,1,IF(AND(C136=Settings!$C$17,NOT(B136=Settings!$C$16)),1,IF(AND(C136=Settings!$C$18,B136=Settings!$C$19),1,0))))</f>
        <v/>
      </c>
      <c r="E1132" s="169" t="str">
        <f>IF(E136="","",IF(E136=Settings!$C$16,1,IF(AND(E136=Settings!$C$17,NOT(D136=Settings!$C$16)),1,IF(AND(E136=Settings!$C$18,D136=Settings!$C$19),1,0))))</f>
        <v/>
      </c>
      <c r="G1132" s="169" t="str">
        <f>IF(G136="","",IF(G136=Settings!$C$16,1,IF(AND(G136=Settings!$C$17,NOT(F136=Settings!$C$16)),1,IF(AND(G136=Settings!$C$18,F136=Settings!$C$19),1,0))))</f>
        <v/>
      </c>
      <c r="I1132" s="169" t="str">
        <f>IF(I136="","",IF(I136=Settings!$C$16,1,IF(AND(I136=Settings!$C$17,NOT(H136=Settings!$C$16)),1,IF(AND(I136=Settings!$C$18,H136=Settings!$C$19),1,0))))</f>
        <v/>
      </c>
      <c r="K1132" s="169" t="str">
        <f>IF(K136="","",IF(K136=Settings!$C$16,1,IF(AND(K136=Settings!$C$17,NOT(J136=Settings!$C$16)),1,IF(AND(K136=Settings!$C$18,J136=Settings!$C$19),1,0))))</f>
        <v/>
      </c>
      <c r="M1132" s="169" t="str">
        <f>IF(M136="","",IF(M136=Settings!$C$16,1,IF(AND(M136=Settings!$C$17,NOT(L136=Settings!$C$16)),1,IF(AND(M136=Settings!$C$18,L136=Settings!$C$19),1,0))))</f>
        <v/>
      </c>
      <c r="P1132" s="169" t="str">
        <f>IF(P136="","",IF(P136=Settings!$C$16,1,IF(AND(P136=Settings!$C$17,NOT(O136=Settings!$C$16)),1,IF(AND(P136=Settings!$C$18,O136=Settings!$C$19),1,0))))</f>
        <v/>
      </c>
      <c r="Q1132" s="170"/>
      <c r="R1132" s="169" t="str">
        <f>IF(R136="","",IF(R136=Settings!$C$16,1,IF(AND(R136=Settings!$C$17,NOT(Q136=Settings!$C$16)),1,IF(AND(R136=Settings!$C$18,Q136=Settings!$C$19),1,0))))</f>
        <v/>
      </c>
      <c r="S1132" s="170"/>
      <c r="T1132" s="169" t="str">
        <f>IF(T136="","",IF(T136=Settings!$C$16,1,IF(AND(T136=Settings!$C$17,NOT(S136=Settings!$C$16)),1,IF(AND(T136=Settings!$C$18,S136=Settings!$C$19),1,0))))</f>
        <v/>
      </c>
      <c r="U1132" s="170"/>
      <c r="V1132" s="169" t="str">
        <f>IF(V136="","",IF(V136=Settings!$C$16,1,IF(AND(V136=Settings!$C$17,NOT(U136=Settings!$C$16)),1,IF(AND(V136=Settings!$C$18,U136=Settings!$C$19),1,0))))</f>
        <v/>
      </c>
      <c r="X1132" s="169" t="str">
        <f>IF(X136="","",IF(X136=Settings!$C$16,1,IF(AND(X136=Settings!$C$17,NOT(W136=Settings!$C$16)),1,IF(AND(X136=Settings!$C$18,W136=Settings!$C$19),1,0))))</f>
        <v/>
      </c>
      <c r="Z1132" s="169" t="str">
        <f>IF(Z136="","",IF(Z136=Settings!$C$16,1,IF(AND(Z136=Settings!$C$17,NOT(Y136=Settings!$C$16)),1,IF(AND(Z136=Settings!$C$18,Y136=Settings!$C$19),1,0))))</f>
        <v/>
      </c>
      <c r="AC1132" s="169" t="str">
        <f>IF(AC136="","",IF(AC136=Settings!$C$16,1,IF(AND(AC136=Settings!$C$17,NOT(AB136=Settings!$C$16)),1,IF(AND(AC136=Settings!$C$18,AB136=Settings!$C$19),1,0))))</f>
        <v/>
      </c>
      <c r="AD1132" s="170"/>
      <c r="AE1132" s="169" t="str">
        <f>IF(AE136="","",IF(AE136=Settings!$C$16,1,IF(AND(AE136=Settings!$C$17,NOT(AD136=Settings!$C$16)),1,IF(AND(AE136=Settings!$C$18,AD136=Settings!$C$19),1,0))))</f>
        <v/>
      </c>
      <c r="AF1132" s="170"/>
      <c r="AG1132" s="169" t="str">
        <f>IF(AG136="","",IF(AG136=Settings!$C$16,1,IF(AND(AG136=Settings!$C$17,NOT(AF136=Settings!$C$16)),1,IF(AND(AG136=Settings!$C$18,AF136=Settings!$C$19),1,0))))</f>
        <v/>
      </c>
      <c r="AH1132" s="170"/>
      <c r="AI1132" s="169" t="str">
        <f>IF(AI136="","",IF(AI136=Settings!$C$16,1,IF(AND(AI136=Settings!$C$17,NOT(AH136=Settings!$C$16)),1,IF(AND(AI136=Settings!$C$18,AH136=Settings!$C$19),1,0))))</f>
        <v/>
      </c>
      <c r="AK1132" s="169" t="str">
        <f>IF(AK136="","",IF(AK136=Settings!$C$16,1,IF(AND(AK136=Settings!$C$17,NOT(AJ136=Settings!$C$16)),1,IF(AND(AK136=Settings!$C$18,AJ136=Settings!$C$19),1,0))))</f>
        <v/>
      </c>
      <c r="AM1132" s="169" t="str">
        <f>IF(AM136="","",IF(AM136=Settings!$C$16,1,IF(AND(AM136=Settings!$C$17,NOT(AL136=Settings!$C$16)),1,IF(AND(AM136=Settings!$C$18,AL136=Settings!$C$19),1,0))))</f>
        <v/>
      </c>
      <c r="AP1132" s="169" t="str">
        <f>IF(AP136="","",IF(AP136=Settings!$C$16,1,IF(AND(AP136=Settings!$C$17,NOT(AO136=Settings!$C$16)),1,IF(AND(AP136=Settings!$C$18,AO136=Settings!$C$19),1,0))))</f>
        <v/>
      </c>
      <c r="AQ1132" s="170"/>
      <c r="AR1132" s="169" t="str">
        <f>IF(AR136="","",IF(AR136=Settings!$C$16,1,IF(AND(AR136=Settings!$C$17,NOT(AQ136=Settings!$C$16)),1,IF(AND(AR136=Settings!$C$18,AQ136=Settings!$C$19),1,0))))</f>
        <v/>
      </c>
      <c r="AS1132" s="170"/>
      <c r="AT1132" s="169" t="str">
        <f>IF(AT136="","",IF(AT136=Settings!$C$16,1,IF(AND(AT136=Settings!$C$17,NOT(AS136=Settings!$C$16)),1,IF(AND(AT136=Settings!$C$18,AS136=Settings!$C$19),1,0))))</f>
        <v/>
      </c>
      <c r="AU1132" s="170"/>
      <c r="AV1132" s="169" t="str">
        <f>IF(AV136="","",IF(AV136=Settings!$C$16,1,IF(AND(AV136=Settings!$C$17,NOT(AU136=Settings!$C$16)),1,IF(AND(AV136=Settings!$C$18,AU136=Settings!$C$19),1,0))))</f>
        <v/>
      </c>
      <c r="AX1132" s="169" t="str">
        <f>IF(AX136="","",IF(AX136=Settings!$C$16,1,IF(AND(AX136=Settings!$C$17,NOT(AW136=Settings!$C$16)),1,IF(AND(AX136=Settings!$C$18,AW136=Settings!$C$19),1,0))))</f>
        <v/>
      </c>
      <c r="AZ1132" s="169" t="str">
        <f>IF(AZ136="","",IF(AZ136=Settings!$C$16,1,IF(AND(AZ136=Settings!$C$17,NOT(AY136=Settings!$C$16)),1,IF(AND(AZ136=Settings!$C$18,AY136=Settings!$C$19),1,0))))</f>
        <v/>
      </c>
      <c r="BC1132" s="169" t="str">
        <f>IF(BC136="","",IF(BC136=Settings!$C$16,1,IF(AND(BC136=Settings!$C$17,NOT(BB136=Settings!$C$16)),1,IF(AND(BC136=Settings!$C$18,BB136=Settings!$C$19),1,0))))</f>
        <v/>
      </c>
      <c r="BD1132" s="170"/>
      <c r="BE1132" s="169" t="str">
        <f>IF(BE136="","",IF(BE136=Settings!$C$16,1,IF(AND(BE136=Settings!$C$17,NOT(BD136=Settings!$C$16)),1,IF(AND(BE136=Settings!$C$18,BD136=Settings!$C$19),1,0))))</f>
        <v/>
      </c>
      <c r="BF1132" s="170"/>
      <c r="BG1132" s="169" t="str">
        <f>IF(BG136="","",IF(BG136=Settings!$C$16,1,IF(AND(BG136=Settings!$C$17,NOT(BF136=Settings!$C$16)),1,IF(AND(BG136=Settings!$C$18,BF136=Settings!$C$19),1,0))))</f>
        <v/>
      </c>
      <c r="BH1132" s="170"/>
      <c r="BI1132" s="169" t="str">
        <f>IF(BI136="","",IF(BI136=Settings!$C$16,1,IF(AND(BI136=Settings!$C$17,NOT(BH136=Settings!$C$16)),1,IF(AND(BI136=Settings!$C$18,BH136=Settings!$C$19),1,0))))</f>
        <v/>
      </c>
      <c r="BK1132" s="169" t="str">
        <f>IF(BK136="","",IF(BK136=Settings!$C$16,1,IF(AND(BK136=Settings!$C$17,NOT(BJ136=Settings!$C$16)),1,IF(AND(BK136=Settings!$C$18,BJ136=Settings!$C$19),1,0))))</f>
        <v/>
      </c>
      <c r="BM1132" s="169" t="str">
        <f>IF(BM136="","",IF(BM136=Settings!$C$16,1,IF(AND(BM136=Settings!$C$17,NOT(BL136=Settings!$C$16)),1,IF(AND(BM136=Settings!$C$18,BL136=Settings!$C$19),1,0))))</f>
        <v/>
      </c>
      <c r="BP1132" s="169" t="str">
        <f>IF(BP136="","",IF(BP136=Settings!$C$16,1,IF(AND(BP136=Settings!$C$17,NOT(BO136=Settings!$C$16)),1,IF(AND(BP136=Settings!$C$18,BO136=Settings!$C$19),1,0))))</f>
        <v/>
      </c>
      <c r="BQ1132" s="170"/>
      <c r="BR1132" s="169" t="str">
        <f>IF(BR136="","",IF(BR136=Settings!$C$16,1,IF(AND(BR136=Settings!$C$17,NOT(BQ136=Settings!$C$16)),1,IF(AND(BR136=Settings!$C$18,BQ136=Settings!$C$19),1,0))))</f>
        <v/>
      </c>
      <c r="BS1132" s="170"/>
      <c r="BT1132" s="169" t="str">
        <f>IF(BT136="","",IF(BT136=Settings!$C$16,1,IF(AND(BT136=Settings!$C$17,NOT(BS136=Settings!$C$16)),1,IF(AND(BT136=Settings!$C$18,BS136=Settings!$C$19),1,0))))</f>
        <v/>
      </c>
      <c r="BU1132" s="170"/>
      <c r="BV1132" s="169" t="str">
        <f>IF(BV136="","",IF(BV136=Settings!$C$16,1,IF(AND(BV136=Settings!$C$17,NOT(BU136=Settings!$C$16)),1,IF(AND(BV136=Settings!$C$18,BU136=Settings!$C$19),1,0))))</f>
        <v/>
      </c>
      <c r="BX1132" s="169" t="str">
        <f>IF(BX136="","",IF(BX136=Settings!$C$16,1,IF(AND(BX136=Settings!$C$17,NOT(BW136=Settings!$C$16)),1,IF(AND(BX136=Settings!$C$18,BW136=Settings!$C$19),1,0))))</f>
        <v/>
      </c>
      <c r="BZ1132" s="169" t="str">
        <f>IF(BZ136="","",IF(BZ136=Settings!$C$16,1,IF(AND(BZ136=Settings!$C$17,NOT(BY136=Settings!$C$16)),1,IF(AND(BZ136=Settings!$C$18,BY136=Settings!$C$19),1,0))))</f>
        <v/>
      </c>
      <c r="CB1132" s="175" t="str">
        <f t="shared" si="17"/>
        <v/>
      </c>
      <c r="CC1132" s="175" t="str">
        <f t="shared" si="18"/>
        <v/>
      </c>
      <c r="CD1132" s="175" t="str">
        <f t="shared" si="19"/>
        <v/>
      </c>
      <c r="CE1132" s="175" t="str">
        <f t="shared" si="20"/>
        <v/>
      </c>
      <c r="CF1132" s="175" t="str">
        <f t="shared" si="21"/>
        <v/>
      </c>
      <c r="CG1132" s="175" t="str">
        <f t="shared" si="22"/>
        <v/>
      </c>
      <c r="CH1132" s="175" t="str">
        <f t="shared" si="23"/>
        <v/>
      </c>
    </row>
    <row r="1133" spans="1:86" x14ac:dyDescent="0.25">
      <c r="A1133" s="39" t="str">
        <f t="shared" si="16"/>
        <v xml:space="preserve"> </v>
      </c>
      <c r="C1133" s="169" t="str">
        <f>IF(C137="","",IF(C137=Settings!$C$16,1,IF(AND(C137=Settings!$C$17,NOT(B137=Settings!$C$16)),1,IF(AND(C137=Settings!$C$18,B137=Settings!$C$19),1,0))))</f>
        <v/>
      </c>
      <c r="E1133" s="169" t="str">
        <f>IF(E137="","",IF(E137=Settings!$C$16,1,IF(AND(E137=Settings!$C$17,NOT(D137=Settings!$C$16)),1,IF(AND(E137=Settings!$C$18,D137=Settings!$C$19),1,0))))</f>
        <v/>
      </c>
      <c r="G1133" s="169" t="str">
        <f>IF(G137="","",IF(G137=Settings!$C$16,1,IF(AND(G137=Settings!$C$17,NOT(F137=Settings!$C$16)),1,IF(AND(G137=Settings!$C$18,F137=Settings!$C$19),1,0))))</f>
        <v/>
      </c>
      <c r="I1133" s="169" t="str">
        <f>IF(I137="","",IF(I137=Settings!$C$16,1,IF(AND(I137=Settings!$C$17,NOT(H137=Settings!$C$16)),1,IF(AND(I137=Settings!$C$18,H137=Settings!$C$19),1,0))))</f>
        <v/>
      </c>
      <c r="K1133" s="169" t="str">
        <f>IF(K137="","",IF(K137=Settings!$C$16,1,IF(AND(K137=Settings!$C$17,NOT(J137=Settings!$C$16)),1,IF(AND(K137=Settings!$C$18,J137=Settings!$C$19),1,0))))</f>
        <v/>
      </c>
      <c r="M1133" s="169" t="str">
        <f>IF(M137="","",IF(M137=Settings!$C$16,1,IF(AND(M137=Settings!$C$17,NOT(L137=Settings!$C$16)),1,IF(AND(M137=Settings!$C$18,L137=Settings!$C$19),1,0))))</f>
        <v/>
      </c>
      <c r="P1133" s="169" t="str">
        <f>IF(P137="","",IF(P137=Settings!$C$16,1,IF(AND(P137=Settings!$C$17,NOT(O137=Settings!$C$16)),1,IF(AND(P137=Settings!$C$18,O137=Settings!$C$19),1,0))))</f>
        <v/>
      </c>
      <c r="Q1133" s="170"/>
      <c r="R1133" s="169" t="str">
        <f>IF(R137="","",IF(R137=Settings!$C$16,1,IF(AND(R137=Settings!$C$17,NOT(Q137=Settings!$C$16)),1,IF(AND(R137=Settings!$C$18,Q137=Settings!$C$19),1,0))))</f>
        <v/>
      </c>
      <c r="S1133" s="170"/>
      <c r="T1133" s="169" t="str">
        <f>IF(T137="","",IF(T137=Settings!$C$16,1,IF(AND(T137=Settings!$C$17,NOT(S137=Settings!$C$16)),1,IF(AND(T137=Settings!$C$18,S137=Settings!$C$19),1,0))))</f>
        <v/>
      </c>
      <c r="U1133" s="170"/>
      <c r="V1133" s="169" t="str">
        <f>IF(V137="","",IF(V137=Settings!$C$16,1,IF(AND(V137=Settings!$C$17,NOT(U137=Settings!$C$16)),1,IF(AND(V137=Settings!$C$18,U137=Settings!$C$19),1,0))))</f>
        <v/>
      </c>
      <c r="X1133" s="169" t="str">
        <f>IF(X137="","",IF(X137=Settings!$C$16,1,IF(AND(X137=Settings!$C$17,NOT(W137=Settings!$C$16)),1,IF(AND(X137=Settings!$C$18,W137=Settings!$C$19),1,0))))</f>
        <v/>
      </c>
      <c r="Z1133" s="169" t="str">
        <f>IF(Z137="","",IF(Z137=Settings!$C$16,1,IF(AND(Z137=Settings!$C$17,NOT(Y137=Settings!$C$16)),1,IF(AND(Z137=Settings!$C$18,Y137=Settings!$C$19),1,0))))</f>
        <v/>
      </c>
      <c r="AC1133" s="169" t="str">
        <f>IF(AC137="","",IF(AC137=Settings!$C$16,1,IF(AND(AC137=Settings!$C$17,NOT(AB137=Settings!$C$16)),1,IF(AND(AC137=Settings!$C$18,AB137=Settings!$C$19),1,0))))</f>
        <v/>
      </c>
      <c r="AD1133" s="170"/>
      <c r="AE1133" s="169" t="str">
        <f>IF(AE137="","",IF(AE137=Settings!$C$16,1,IF(AND(AE137=Settings!$C$17,NOT(AD137=Settings!$C$16)),1,IF(AND(AE137=Settings!$C$18,AD137=Settings!$C$19),1,0))))</f>
        <v/>
      </c>
      <c r="AF1133" s="170"/>
      <c r="AG1133" s="169" t="str">
        <f>IF(AG137="","",IF(AG137=Settings!$C$16,1,IF(AND(AG137=Settings!$C$17,NOT(AF137=Settings!$C$16)),1,IF(AND(AG137=Settings!$C$18,AF137=Settings!$C$19),1,0))))</f>
        <v/>
      </c>
      <c r="AH1133" s="170"/>
      <c r="AI1133" s="169" t="str">
        <f>IF(AI137="","",IF(AI137=Settings!$C$16,1,IF(AND(AI137=Settings!$C$17,NOT(AH137=Settings!$C$16)),1,IF(AND(AI137=Settings!$C$18,AH137=Settings!$C$19),1,0))))</f>
        <v/>
      </c>
      <c r="AK1133" s="169" t="str">
        <f>IF(AK137="","",IF(AK137=Settings!$C$16,1,IF(AND(AK137=Settings!$C$17,NOT(AJ137=Settings!$C$16)),1,IF(AND(AK137=Settings!$C$18,AJ137=Settings!$C$19),1,0))))</f>
        <v/>
      </c>
      <c r="AM1133" s="169" t="str">
        <f>IF(AM137="","",IF(AM137=Settings!$C$16,1,IF(AND(AM137=Settings!$C$17,NOT(AL137=Settings!$C$16)),1,IF(AND(AM137=Settings!$C$18,AL137=Settings!$C$19),1,0))))</f>
        <v/>
      </c>
      <c r="AP1133" s="169" t="str">
        <f>IF(AP137="","",IF(AP137=Settings!$C$16,1,IF(AND(AP137=Settings!$C$17,NOT(AO137=Settings!$C$16)),1,IF(AND(AP137=Settings!$C$18,AO137=Settings!$C$19),1,0))))</f>
        <v/>
      </c>
      <c r="AQ1133" s="170"/>
      <c r="AR1133" s="169" t="str">
        <f>IF(AR137="","",IF(AR137=Settings!$C$16,1,IF(AND(AR137=Settings!$C$17,NOT(AQ137=Settings!$C$16)),1,IF(AND(AR137=Settings!$C$18,AQ137=Settings!$C$19),1,0))))</f>
        <v/>
      </c>
      <c r="AS1133" s="170"/>
      <c r="AT1133" s="169" t="str">
        <f>IF(AT137="","",IF(AT137=Settings!$C$16,1,IF(AND(AT137=Settings!$C$17,NOT(AS137=Settings!$C$16)),1,IF(AND(AT137=Settings!$C$18,AS137=Settings!$C$19),1,0))))</f>
        <v/>
      </c>
      <c r="AU1133" s="170"/>
      <c r="AV1133" s="169" t="str">
        <f>IF(AV137="","",IF(AV137=Settings!$C$16,1,IF(AND(AV137=Settings!$C$17,NOT(AU137=Settings!$C$16)),1,IF(AND(AV137=Settings!$C$18,AU137=Settings!$C$19),1,0))))</f>
        <v/>
      </c>
      <c r="AX1133" s="169" t="str">
        <f>IF(AX137="","",IF(AX137=Settings!$C$16,1,IF(AND(AX137=Settings!$C$17,NOT(AW137=Settings!$C$16)),1,IF(AND(AX137=Settings!$C$18,AW137=Settings!$C$19),1,0))))</f>
        <v/>
      </c>
      <c r="AZ1133" s="169" t="str">
        <f>IF(AZ137="","",IF(AZ137=Settings!$C$16,1,IF(AND(AZ137=Settings!$C$17,NOT(AY137=Settings!$C$16)),1,IF(AND(AZ137=Settings!$C$18,AY137=Settings!$C$19),1,0))))</f>
        <v/>
      </c>
      <c r="BC1133" s="169" t="str">
        <f>IF(BC137="","",IF(BC137=Settings!$C$16,1,IF(AND(BC137=Settings!$C$17,NOT(BB137=Settings!$C$16)),1,IF(AND(BC137=Settings!$C$18,BB137=Settings!$C$19),1,0))))</f>
        <v/>
      </c>
      <c r="BD1133" s="170"/>
      <c r="BE1133" s="169" t="str">
        <f>IF(BE137="","",IF(BE137=Settings!$C$16,1,IF(AND(BE137=Settings!$C$17,NOT(BD137=Settings!$C$16)),1,IF(AND(BE137=Settings!$C$18,BD137=Settings!$C$19),1,0))))</f>
        <v/>
      </c>
      <c r="BF1133" s="170"/>
      <c r="BG1133" s="169" t="str">
        <f>IF(BG137="","",IF(BG137=Settings!$C$16,1,IF(AND(BG137=Settings!$C$17,NOT(BF137=Settings!$C$16)),1,IF(AND(BG137=Settings!$C$18,BF137=Settings!$C$19),1,0))))</f>
        <v/>
      </c>
      <c r="BH1133" s="170"/>
      <c r="BI1133" s="169" t="str">
        <f>IF(BI137="","",IF(BI137=Settings!$C$16,1,IF(AND(BI137=Settings!$C$17,NOT(BH137=Settings!$C$16)),1,IF(AND(BI137=Settings!$C$18,BH137=Settings!$C$19),1,0))))</f>
        <v/>
      </c>
      <c r="BK1133" s="169" t="str">
        <f>IF(BK137="","",IF(BK137=Settings!$C$16,1,IF(AND(BK137=Settings!$C$17,NOT(BJ137=Settings!$C$16)),1,IF(AND(BK137=Settings!$C$18,BJ137=Settings!$C$19),1,0))))</f>
        <v/>
      </c>
      <c r="BM1133" s="169" t="str">
        <f>IF(BM137="","",IF(BM137=Settings!$C$16,1,IF(AND(BM137=Settings!$C$17,NOT(BL137=Settings!$C$16)),1,IF(AND(BM137=Settings!$C$18,BL137=Settings!$C$19),1,0))))</f>
        <v/>
      </c>
      <c r="BP1133" s="169" t="str">
        <f>IF(BP137="","",IF(BP137=Settings!$C$16,1,IF(AND(BP137=Settings!$C$17,NOT(BO137=Settings!$C$16)),1,IF(AND(BP137=Settings!$C$18,BO137=Settings!$C$19),1,0))))</f>
        <v/>
      </c>
      <c r="BQ1133" s="170"/>
      <c r="BR1133" s="169" t="str">
        <f>IF(BR137="","",IF(BR137=Settings!$C$16,1,IF(AND(BR137=Settings!$C$17,NOT(BQ137=Settings!$C$16)),1,IF(AND(BR137=Settings!$C$18,BQ137=Settings!$C$19),1,0))))</f>
        <v/>
      </c>
      <c r="BS1133" s="170"/>
      <c r="BT1133" s="169" t="str">
        <f>IF(BT137="","",IF(BT137=Settings!$C$16,1,IF(AND(BT137=Settings!$C$17,NOT(BS137=Settings!$C$16)),1,IF(AND(BT137=Settings!$C$18,BS137=Settings!$C$19),1,0))))</f>
        <v/>
      </c>
      <c r="BU1133" s="170"/>
      <c r="BV1133" s="169" t="str">
        <f>IF(BV137="","",IF(BV137=Settings!$C$16,1,IF(AND(BV137=Settings!$C$17,NOT(BU137=Settings!$C$16)),1,IF(AND(BV137=Settings!$C$18,BU137=Settings!$C$19),1,0))))</f>
        <v/>
      </c>
      <c r="BX1133" s="169" t="str">
        <f>IF(BX137="","",IF(BX137=Settings!$C$16,1,IF(AND(BX137=Settings!$C$17,NOT(BW137=Settings!$C$16)),1,IF(AND(BX137=Settings!$C$18,BW137=Settings!$C$19),1,0))))</f>
        <v/>
      </c>
      <c r="BZ1133" s="169" t="str">
        <f>IF(BZ137="","",IF(BZ137=Settings!$C$16,1,IF(AND(BZ137=Settings!$C$17,NOT(BY137=Settings!$C$16)),1,IF(AND(BZ137=Settings!$C$18,BY137=Settings!$C$19),1,0))))</f>
        <v/>
      </c>
      <c r="CB1133" s="175" t="str">
        <f t="shared" si="17"/>
        <v/>
      </c>
      <c r="CC1133" s="175" t="str">
        <f t="shared" si="18"/>
        <v/>
      </c>
      <c r="CD1133" s="175" t="str">
        <f t="shared" si="19"/>
        <v/>
      </c>
      <c r="CE1133" s="175" t="str">
        <f t="shared" si="20"/>
        <v/>
      </c>
      <c r="CF1133" s="175" t="str">
        <f t="shared" si="21"/>
        <v/>
      </c>
      <c r="CG1133" s="175" t="str">
        <f t="shared" si="22"/>
        <v/>
      </c>
      <c r="CH1133" s="175" t="str">
        <f t="shared" si="23"/>
        <v/>
      </c>
    </row>
    <row r="1134" spans="1:86" x14ac:dyDescent="0.25">
      <c r="A1134" s="39" t="str">
        <f t="shared" si="16"/>
        <v xml:space="preserve"> </v>
      </c>
      <c r="C1134" s="169" t="str">
        <f>IF(C138="","",IF(C138=Settings!$C$16,1,IF(AND(C138=Settings!$C$17,NOT(B138=Settings!$C$16)),1,IF(AND(C138=Settings!$C$18,B138=Settings!$C$19),1,0))))</f>
        <v/>
      </c>
      <c r="E1134" s="169" t="str">
        <f>IF(E138="","",IF(E138=Settings!$C$16,1,IF(AND(E138=Settings!$C$17,NOT(D138=Settings!$C$16)),1,IF(AND(E138=Settings!$C$18,D138=Settings!$C$19),1,0))))</f>
        <v/>
      </c>
      <c r="G1134" s="169" t="str">
        <f>IF(G138="","",IF(G138=Settings!$C$16,1,IF(AND(G138=Settings!$C$17,NOT(F138=Settings!$C$16)),1,IF(AND(G138=Settings!$C$18,F138=Settings!$C$19),1,0))))</f>
        <v/>
      </c>
      <c r="I1134" s="169" t="str">
        <f>IF(I138="","",IF(I138=Settings!$C$16,1,IF(AND(I138=Settings!$C$17,NOT(H138=Settings!$C$16)),1,IF(AND(I138=Settings!$C$18,H138=Settings!$C$19),1,0))))</f>
        <v/>
      </c>
      <c r="K1134" s="169" t="str">
        <f>IF(K138="","",IF(K138=Settings!$C$16,1,IF(AND(K138=Settings!$C$17,NOT(J138=Settings!$C$16)),1,IF(AND(K138=Settings!$C$18,J138=Settings!$C$19),1,0))))</f>
        <v/>
      </c>
      <c r="M1134" s="169" t="str">
        <f>IF(M138="","",IF(M138=Settings!$C$16,1,IF(AND(M138=Settings!$C$17,NOT(L138=Settings!$C$16)),1,IF(AND(M138=Settings!$C$18,L138=Settings!$C$19),1,0))))</f>
        <v/>
      </c>
      <c r="P1134" s="169" t="str">
        <f>IF(P138="","",IF(P138=Settings!$C$16,1,IF(AND(P138=Settings!$C$17,NOT(O138=Settings!$C$16)),1,IF(AND(P138=Settings!$C$18,O138=Settings!$C$19),1,0))))</f>
        <v/>
      </c>
      <c r="Q1134" s="170"/>
      <c r="R1134" s="169" t="str">
        <f>IF(R138="","",IF(R138=Settings!$C$16,1,IF(AND(R138=Settings!$C$17,NOT(Q138=Settings!$C$16)),1,IF(AND(R138=Settings!$C$18,Q138=Settings!$C$19),1,0))))</f>
        <v/>
      </c>
      <c r="S1134" s="170"/>
      <c r="T1134" s="169" t="str">
        <f>IF(T138="","",IF(T138=Settings!$C$16,1,IF(AND(T138=Settings!$C$17,NOT(S138=Settings!$C$16)),1,IF(AND(T138=Settings!$C$18,S138=Settings!$C$19),1,0))))</f>
        <v/>
      </c>
      <c r="U1134" s="170"/>
      <c r="V1134" s="169" t="str">
        <f>IF(V138="","",IF(V138=Settings!$C$16,1,IF(AND(V138=Settings!$C$17,NOT(U138=Settings!$C$16)),1,IF(AND(V138=Settings!$C$18,U138=Settings!$C$19),1,0))))</f>
        <v/>
      </c>
      <c r="X1134" s="169" t="str">
        <f>IF(X138="","",IF(X138=Settings!$C$16,1,IF(AND(X138=Settings!$C$17,NOT(W138=Settings!$C$16)),1,IF(AND(X138=Settings!$C$18,W138=Settings!$C$19),1,0))))</f>
        <v/>
      </c>
      <c r="Z1134" s="169" t="str">
        <f>IF(Z138="","",IF(Z138=Settings!$C$16,1,IF(AND(Z138=Settings!$C$17,NOT(Y138=Settings!$C$16)),1,IF(AND(Z138=Settings!$C$18,Y138=Settings!$C$19),1,0))))</f>
        <v/>
      </c>
      <c r="AC1134" s="169" t="str">
        <f>IF(AC138="","",IF(AC138=Settings!$C$16,1,IF(AND(AC138=Settings!$C$17,NOT(AB138=Settings!$C$16)),1,IF(AND(AC138=Settings!$C$18,AB138=Settings!$C$19),1,0))))</f>
        <v/>
      </c>
      <c r="AD1134" s="170"/>
      <c r="AE1134" s="169" t="str">
        <f>IF(AE138="","",IF(AE138=Settings!$C$16,1,IF(AND(AE138=Settings!$C$17,NOT(AD138=Settings!$C$16)),1,IF(AND(AE138=Settings!$C$18,AD138=Settings!$C$19),1,0))))</f>
        <v/>
      </c>
      <c r="AF1134" s="170"/>
      <c r="AG1134" s="169" t="str">
        <f>IF(AG138="","",IF(AG138=Settings!$C$16,1,IF(AND(AG138=Settings!$C$17,NOT(AF138=Settings!$C$16)),1,IF(AND(AG138=Settings!$C$18,AF138=Settings!$C$19),1,0))))</f>
        <v/>
      </c>
      <c r="AH1134" s="170"/>
      <c r="AI1134" s="169" t="str">
        <f>IF(AI138="","",IF(AI138=Settings!$C$16,1,IF(AND(AI138=Settings!$C$17,NOT(AH138=Settings!$C$16)),1,IF(AND(AI138=Settings!$C$18,AH138=Settings!$C$19),1,0))))</f>
        <v/>
      </c>
      <c r="AK1134" s="169" t="str">
        <f>IF(AK138="","",IF(AK138=Settings!$C$16,1,IF(AND(AK138=Settings!$C$17,NOT(AJ138=Settings!$C$16)),1,IF(AND(AK138=Settings!$C$18,AJ138=Settings!$C$19),1,0))))</f>
        <v/>
      </c>
      <c r="AM1134" s="169" t="str">
        <f>IF(AM138="","",IF(AM138=Settings!$C$16,1,IF(AND(AM138=Settings!$C$17,NOT(AL138=Settings!$C$16)),1,IF(AND(AM138=Settings!$C$18,AL138=Settings!$C$19),1,0))))</f>
        <v/>
      </c>
      <c r="AP1134" s="169" t="str">
        <f>IF(AP138="","",IF(AP138=Settings!$C$16,1,IF(AND(AP138=Settings!$C$17,NOT(AO138=Settings!$C$16)),1,IF(AND(AP138=Settings!$C$18,AO138=Settings!$C$19),1,0))))</f>
        <v/>
      </c>
      <c r="AQ1134" s="170"/>
      <c r="AR1134" s="169" t="str">
        <f>IF(AR138="","",IF(AR138=Settings!$C$16,1,IF(AND(AR138=Settings!$C$17,NOT(AQ138=Settings!$C$16)),1,IF(AND(AR138=Settings!$C$18,AQ138=Settings!$C$19),1,0))))</f>
        <v/>
      </c>
      <c r="AS1134" s="170"/>
      <c r="AT1134" s="169" t="str">
        <f>IF(AT138="","",IF(AT138=Settings!$C$16,1,IF(AND(AT138=Settings!$C$17,NOT(AS138=Settings!$C$16)),1,IF(AND(AT138=Settings!$C$18,AS138=Settings!$C$19),1,0))))</f>
        <v/>
      </c>
      <c r="AU1134" s="170"/>
      <c r="AV1134" s="169" t="str">
        <f>IF(AV138="","",IF(AV138=Settings!$C$16,1,IF(AND(AV138=Settings!$C$17,NOT(AU138=Settings!$C$16)),1,IF(AND(AV138=Settings!$C$18,AU138=Settings!$C$19),1,0))))</f>
        <v/>
      </c>
      <c r="AX1134" s="169" t="str">
        <f>IF(AX138="","",IF(AX138=Settings!$C$16,1,IF(AND(AX138=Settings!$C$17,NOT(AW138=Settings!$C$16)),1,IF(AND(AX138=Settings!$C$18,AW138=Settings!$C$19),1,0))))</f>
        <v/>
      </c>
      <c r="AZ1134" s="169" t="str">
        <f>IF(AZ138="","",IF(AZ138=Settings!$C$16,1,IF(AND(AZ138=Settings!$C$17,NOT(AY138=Settings!$C$16)),1,IF(AND(AZ138=Settings!$C$18,AY138=Settings!$C$19),1,0))))</f>
        <v/>
      </c>
      <c r="BC1134" s="169" t="str">
        <f>IF(BC138="","",IF(BC138=Settings!$C$16,1,IF(AND(BC138=Settings!$C$17,NOT(BB138=Settings!$C$16)),1,IF(AND(BC138=Settings!$C$18,BB138=Settings!$C$19),1,0))))</f>
        <v/>
      </c>
      <c r="BD1134" s="170"/>
      <c r="BE1134" s="169" t="str">
        <f>IF(BE138="","",IF(BE138=Settings!$C$16,1,IF(AND(BE138=Settings!$C$17,NOT(BD138=Settings!$C$16)),1,IF(AND(BE138=Settings!$C$18,BD138=Settings!$C$19),1,0))))</f>
        <v/>
      </c>
      <c r="BF1134" s="170"/>
      <c r="BG1134" s="169" t="str">
        <f>IF(BG138="","",IF(BG138=Settings!$C$16,1,IF(AND(BG138=Settings!$C$17,NOT(BF138=Settings!$C$16)),1,IF(AND(BG138=Settings!$C$18,BF138=Settings!$C$19),1,0))))</f>
        <v/>
      </c>
      <c r="BH1134" s="170"/>
      <c r="BI1134" s="169" t="str">
        <f>IF(BI138="","",IF(BI138=Settings!$C$16,1,IF(AND(BI138=Settings!$C$17,NOT(BH138=Settings!$C$16)),1,IF(AND(BI138=Settings!$C$18,BH138=Settings!$C$19),1,0))))</f>
        <v/>
      </c>
      <c r="BK1134" s="169" t="str">
        <f>IF(BK138="","",IF(BK138=Settings!$C$16,1,IF(AND(BK138=Settings!$C$17,NOT(BJ138=Settings!$C$16)),1,IF(AND(BK138=Settings!$C$18,BJ138=Settings!$C$19),1,0))))</f>
        <v/>
      </c>
      <c r="BM1134" s="169" t="str">
        <f>IF(BM138="","",IF(BM138=Settings!$C$16,1,IF(AND(BM138=Settings!$C$17,NOT(BL138=Settings!$C$16)),1,IF(AND(BM138=Settings!$C$18,BL138=Settings!$C$19),1,0))))</f>
        <v/>
      </c>
      <c r="BP1134" s="169" t="str">
        <f>IF(BP138="","",IF(BP138=Settings!$C$16,1,IF(AND(BP138=Settings!$C$17,NOT(BO138=Settings!$C$16)),1,IF(AND(BP138=Settings!$C$18,BO138=Settings!$C$19),1,0))))</f>
        <v/>
      </c>
      <c r="BQ1134" s="170"/>
      <c r="BR1134" s="169" t="str">
        <f>IF(BR138="","",IF(BR138=Settings!$C$16,1,IF(AND(BR138=Settings!$C$17,NOT(BQ138=Settings!$C$16)),1,IF(AND(BR138=Settings!$C$18,BQ138=Settings!$C$19),1,0))))</f>
        <v/>
      </c>
      <c r="BS1134" s="170"/>
      <c r="BT1134" s="169" t="str">
        <f>IF(BT138="","",IF(BT138=Settings!$C$16,1,IF(AND(BT138=Settings!$C$17,NOT(BS138=Settings!$C$16)),1,IF(AND(BT138=Settings!$C$18,BS138=Settings!$C$19),1,0))))</f>
        <v/>
      </c>
      <c r="BU1134" s="170"/>
      <c r="BV1134" s="169" t="str">
        <f>IF(BV138="","",IF(BV138=Settings!$C$16,1,IF(AND(BV138=Settings!$C$17,NOT(BU138=Settings!$C$16)),1,IF(AND(BV138=Settings!$C$18,BU138=Settings!$C$19),1,0))))</f>
        <v/>
      </c>
      <c r="BX1134" s="169" t="str">
        <f>IF(BX138="","",IF(BX138=Settings!$C$16,1,IF(AND(BX138=Settings!$C$17,NOT(BW138=Settings!$C$16)),1,IF(AND(BX138=Settings!$C$18,BW138=Settings!$C$19),1,0))))</f>
        <v/>
      </c>
      <c r="BZ1134" s="169" t="str">
        <f>IF(BZ138="","",IF(BZ138=Settings!$C$16,1,IF(AND(BZ138=Settings!$C$17,NOT(BY138=Settings!$C$16)),1,IF(AND(BZ138=Settings!$C$18,BY138=Settings!$C$19),1,0))))</f>
        <v/>
      </c>
      <c r="CB1134" s="175" t="str">
        <f t="shared" si="17"/>
        <v/>
      </c>
      <c r="CC1134" s="175" t="str">
        <f t="shared" si="18"/>
        <v/>
      </c>
      <c r="CD1134" s="175" t="str">
        <f t="shared" si="19"/>
        <v/>
      </c>
      <c r="CE1134" s="175" t="str">
        <f t="shared" si="20"/>
        <v/>
      </c>
      <c r="CF1134" s="175" t="str">
        <f t="shared" si="21"/>
        <v/>
      </c>
      <c r="CG1134" s="175" t="str">
        <f t="shared" si="22"/>
        <v/>
      </c>
      <c r="CH1134" s="175" t="str">
        <f t="shared" si="23"/>
        <v/>
      </c>
    </row>
    <row r="1135" spans="1:86" x14ac:dyDescent="0.25">
      <c r="A1135" s="39" t="str">
        <f t="shared" si="16"/>
        <v xml:space="preserve"> </v>
      </c>
      <c r="C1135" s="169" t="str">
        <f>IF(C139="","",IF(C139=Settings!$C$16,1,IF(AND(C139=Settings!$C$17,NOT(B139=Settings!$C$16)),1,IF(AND(C139=Settings!$C$18,B139=Settings!$C$19),1,0))))</f>
        <v/>
      </c>
      <c r="E1135" s="169" t="str">
        <f>IF(E139="","",IF(E139=Settings!$C$16,1,IF(AND(E139=Settings!$C$17,NOT(D139=Settings!$C$16)),1,IF(AND(E139=Settings!$C$18,D139=Settings!$C$19),1,0))))</f>
        <v/>
      </c>
      <c r="G1135" s="169" t="str">
        <f>IF(G139="","",IF(G139=Settings!$C$16,1,IF(AND(G139=Settings!$C$17,NOT(F139=Settings!$C$16)),1,IF(AND(G139=Settings!$C$18,F139=Settings!$C$19),1,0))))</f>
        <v/>
      </c>
      <c r="I1135" s="169" t="str">
        <f>IF(I139="","",IF(I139=Settings!$C$16,1,IF(AND(I139=Settings!$C$17,NOT(H139=Settings!$C$16)),1,IF(AND(I139=Settings!$C$18,H139=Settings!$C$19),1,0))))</f>
        <v/>
      </c>
      <c r="K1135" s="169" t="str">
        <f>IF(K139="","",IF(K139=Settings!$C$16,1,IF(AND(K139=Settings!$C$17,NOT(J139=Settings!$C$16)),1,IF(AND(K139=Settings!$C$18,J139=Settings!$C$19),1,0))))</f>
        <v/>
      </c>
      <c r="M1135" s="169" t="str">
        <f>IF(M139="","",IF(M139=Settings!$C$16,1,IF(AND(M139=Settings!$C$17,NOT(L139=Settings!$C$16)),1,IF(AND(M139=Settings!$C$18,L139=Settings!$C$19),1,0))))</f>
        <v/>
      </c>
      <c r="P1135" s="169" t="str">
        <f>IF(P139="","",IF(P139=Settings!$C$16,1,IF(AND(P139=Settings!$C$17,NOT(O139=Settings!$C$16)),1,IF(AND(P139=Settings!$C$18,O139=Settings!$C$19),1,0))))</f>
        <v/>
      </c>
      <c r="Q1135" s="170"/>
      <c r="R1135" s="169" t="str">
        <f>IF(R139="","",IF(R139=Settings!$C$16,1,IF(AND(R139=Settings!$C$17,NOT(Q139=Settings!$C$16)),1,IF(AND(R139=Settings!$C$18,Q139=Settings!$C$19),1,0))))</f>
        <v/>
      </c>
      <c r="S1135" s="170"/>
      <c r="T1135" s="169" t="str">
        <f>IF(T139="","",IF(T139=Settings!$C$16,1,IF(AND(T139=Settings!$C$17,NOT(S139=Settings!$C$16)),1,IF(AND(T139=Settings!$C$18,S139=Settings!$C$19),1,0))))</f>
        <v/>
      </c>
      <c r="U1135" s="170"/>
      <c r="V1135" s="169" t="str">
        <f>IF(V139="","",IF(V139=Settings!$C$16,1,IF(AND(V139=Settings!$C$17,NOT(U139=Settings!$C$16)),1,IF(AND(V139=Settings!$C$18,U139=Settings!$C$19),1,0))))</f>
        <v/>
      </c>
      <c r="X1135" s="169" t="str">
        <f>IF(X139="","",IF(X139=Settings!$C$16,1,IF(AND(X139=Settings!$C$17,NOT(W139=Settings!$C$16)),1,IF(AND(X139=Settings!$C$18,W139=Settings!$C$19),1,0))))</f>
        <v/>
      </c>
      <c r="Z1135" s="169" t="str">
        <f>IF(Z139="","",IF(Z139=Settings!$C$16,1,IF(AND(Z139=Settings!$C$17,NOT(Y139=Settings!$C$16)),1,IF(AND(Z139=Settings!$C$18,Y139=Settings!$C$19),1,0))))</f>
        <v/>
      </c>
      <c r="AC1135" s="169" t="str">
        <f>IF(AC139="","",IF(AC139=Settings!$C$16,1,IF(AND(AC139=Settings!$C$17,NOT(AB139=Settings!$C$16)),1,IF(AND(AC139=Settings!$C$18,AB139=Settings!$C$19),1,0))))</f>
        <v/>
      </c>
      <c r="AD1135" s="170"/>
      <c r="AE1135" s="169" t="str">
        <f>IF(AE139="","",IF(AE139=Settings!$C$16,1,IF(AND(AE139=Settings!$C$17,NOT(AD139=Settings!$C$16)),1,IF(AND(AE139=Settings!$C$18,AD139=Settings!$C$19),1,0))))</f>
        <v/>
      </c>
      <c r="AF1135" s="170"/>
      <c r="AG1135" s="169" t="str">
        <f>IF(AG139="","",IF(AG139=Settings!$C$16,1,IF(AND(AG139=Settings!$C$17,NOT(AF139=Settings!$C$16)),1,IF(AND(AG139=Settings!$C$18,AF139=Settings!$C$19),1,0))))</f>
        <v/>
      </c>
      <c r="AH1135" s="170"/>
      <c r="AI1135" s="169" t="str">
        <f>IF(AI139="","",IF(AI139=Settings!$C$16,1,IF(AND(AI139=Settings!$C$17,NOT(AH139=Settings!$C$16)),1,IF(AND(AI139=Settings!$C$18,AH139=Settings!$C$19),1,0))))</f>
        <v/>
      </c>
      <c r="AK1135" s="169" t="str">
        <f>IF(AK139="","",IF(AK139=Settings!$C$16,1,IF(AND(AK139=Settings!$C$17,NOT(AJ139=Settings!$C$16)),1,IF(AND(AK139=Settings!$C$18,AJ139=Settings!$C$19),1,0))))</f>
        <v/>
      </c>
      <c r="AM1135" s="169" t="str">
        <f>IF(AM139="","",IF(AM139=Settings!$C$16,1,IF(AND(AM139=Settings!$C$17,NOT(AL139=Settings!$C$16)),1,IF(AND(AM139=Settings!$C$18,AL139=Settings!$C$19),1,0))))</f>
        <v/>
      </c>
      <c r="AP1135" s="169" t="str">
        <f>IF(AP139="","",IF(AP139=Settings!$C$16,1,IF(AND(AP139=Settings!$C$17,NOT(AO139=Settings!$C$16)),1,IF(AND(AP139=Settings!$C$18,AO139=Settings!$C$19),1,0))))</f>
        <v/>
      </c>
      <c r="AQ1135" s="170"/>
      <c r="AR1135" s="169" t="str">
        <f>IF(AR139="","",IF(AR139=Settings!$C$16,1,IF(AND(AR139=Settings!$C$17,NOT(AQ139=Settings!$C$16)),1,IF(AND(AR139=Settings!$C$18,AQ139=Settings!$C$19),1,0))))</f>
        <v/>
      </c>
      <c r="AS1135" s="170"/>
      <c r="AT1135" s="169" t="str">
        <f>IF(AT139="","",IF(AT139=Settings!$C$16,1,IF(AND(AT139=Settings!$C$17,NOT(AS139=Settings!$C$16)),1,IF(AND(AT139=Settings!$C$18,AS139=Settings!$C$19),1,0))))</f>
        <v/>
      </c>
      <c r="AU1135" s="170"/>
      <c r="AV1135" s="169" t="str">
        <f>IF(AV139="","",IF(AV139=Settings!$C$16,1,IF(AND(AV139=Settings!$C$17,NOT(AU139=Settings!$C$16)),1,IF(AND(AV139=Settings!$C$18,AU139=Settings!$C$19),1,0))))</f>
        <v/>
      </c>
      <c r="AX1135" s="169" t="str">
        <f>IF(AX139="","",IF(AX139=Settings!$C$16,1,IF(AND(AX139=Settings!$C$17,NOT(AW139=Settings!$C$16)),1,IF(AND(AX139=Settings!$C$18,AW139=Settings!$C$19),1,0))))</f>
        <v/>
      </c>
      <c r="AZ1135" s="169" t="str">
        <f>IF(AZ139="","",IF(AZ139=Settings!$C$16,1,IF(AND(AZ139=Settings!$C$17,NOT(AY139=Settings!$C$16)),1,IF(AND(AZ139=Settings!$C$18,AY139=Settings!$C$19),1,0))))</f>
        <v/>
      </c>
      <c r="BC1135" s="169" t="str">
        <f>IF(BC139="","",IF(BC139=Settings!$C$16,1,IF(AND(BC139=Settings!$C$17,NOT(BB139=Settings!$C$16)),1,IF(AND(BC139=Settings!$C$18,BB139=Settings!$C$19),1,0))))</f>
        <v/>
      </c>
      <c r="BD1135" s="170"/>
      <c r="BE1135" s="169" t="str">
        <f>IF(BE139="","",IF(BE139=Settings!$C$16,1,IF(AND(BE139=Settings!$C$17,NOT(BD139=Settings!$C$16)),1,IF(AND(BE139=Settings!$C$18,BD139=Settings!$C$19),1,0))))</f>
        <v/>
      </c>
      <c r="BF1135" s="170"/>
      <c r="BG1135" s="169" t="str">
        <f>IF(BG139="","",IF(BG139=Settings!$C$16,1,IF(AND(BG139=Settings!$C$17,NOT(BF139=Settings!$C$16)),1,IF(AND(BG139=Settings!$C$18,BF139=Settings!$C$19),1,0))))</f>
        <v/>
      </c>
      <c r="BH1135" s="170"/>
      <c r="BI1135" s="169" t="str">
        <f>IF(BI139="","",IF(BI139=Settings!$C$16,1,IF(AND(BI139=Settings!$C$17,NOT(BH139=Settings!$C$16)),1,IF(AND(BI139=Settings!$C$18,BH139=Settings!$C$19),1,0))))</f>
        <v/>
      </c>
      <c r="BK1135" s="169" t="str">
        <f>IF(BK139="","",IF(BK139=Settings!$C$16,1,IF(AND(BK139=Settings!$C$17,NOT(BJ139=Settings!$C$16)),1,IF(AND(BK139=Settings!$C$18,BJ139=Settings!$C$19),1,0))))</f>
        <v/>
      </c>
      <c r="BM1135" s="169" t="str">
        <f>IF(BM139="","",IF(BM139=Settings!$C$16,1,IF(AND(BM139=Settings!$C$17,NOT(BL139=Settings!$C$16)),1,IF(AND(BM139=Settings!$C$18,BL139=Settings!$C$19),1,0))))</f>
        <v/>
      </c>
      <c r="BP1135" s="169" t="str">
        <f>IF(BP139="","",IF(BP139=Settings!$C$16,1,IF(AND(BP139=Settings!$C$17,NOT(BO139=Settings!$C$16)),1,IF(AND(BP139=Settings!$C$18,BO139=Settings!$C$19),1,0))))</f>
        <v/>
      </c>
      <c r="BQ1135" s="170"/>
      <c r="BR1135" s="169" t="str">
        <f>IF(BR139="","",IF(BR139=Settings!$C$16,1,IF(AND(BR139=Settings!$C$17,NOT(BQ139=Settings!$C$16)),1,IF(AND(BR139=Settings!$C$18,BQ139=Settings!$C$19),1,0))))</f>
        <v/>
      </c>
      <c r="BS1135" s="170"/>
      <c r="BT1135" s="169" t="str">
        <f>IF(BT139="","",IF(BT139=Settings!$C$16,1,IF(AND(BT139=Settings!$C$17,NOT(BS139=Settings!$C$16)),1,IF(AND(BT139=Settings!$C$18,BS139=Settings!$C$19),1,0))))</f>
        <v/>
      </c>
      <c r="BU1135" s="170"/>
      <c r="BV1135" s="169" t="str">
        <f>IF(BV139="","",IF(BV139=Settings!$C$16,1,IF(AND(BV139=Settings!$C$17,NOT(BU139=Settings!$C$16)),1,IF(AND(BV139=Settings!$C$18,BU139=Settings!$C$19),1,0))))</f>
        <v/>
      </c>
      <c r="BX1135" s="169" t="str">
        <f>IF(BX139="","",IF(BX139=Settings!$C$16,1,IF(AND(BX139=Settings!$C$17,NOT(BW139=Settings!$C$16)),1,IF(AND(BX139=Settings!$C$18,BW139=Settings!$C$19),1,0))))</f>
        <v/>
      </c>
      <c r="BZ1135" s="169" t="str">
        <f>IF(BZ139="","",IF(BZ139=Settings!$C$16,1,IF(AND(BZ139=Settings!$C$17,NOT(BY139=Settings!$C$16)),1,IF(AND(BZ139=Settings!$C$18,BY139=Settings!$C$19),1,0))))</f>
        <v/>
      </c>
      <c r="CB1135" s="175" t="str">
        <f t="shared" si="17"/>
        <v/>
      </c>
      <c r="CC1135" s="175" t="str">
        <f t="shared" si="18"/>
        <v/>
      </c>
      <c r="CD1135" s="175" t="str">
        <f t="shared" si="19"/>
        <v/>
      </c>
      <c r="CE1135" s="175" t="str">
        <f t="shared" si="20"/>
        <v/>
      </c>
      <c r="CF1135" s="175" t="str">
        <f t="shared" si="21"/>
        <v/>
      </c>
      <c r="CG1135" s="175" t="str">
        <f t="shared" si="22"/>
        <v/>
      </c>
      <c r="CH1135" s="175" t="str">
        <f t="shared" si="23"/>
        <v/>
      </c>
    </row>
    <row r="1136" spans="1:86" x14ac:dyDescent="0.25">
      <c r="A1136" s="39" t="str">
        <f t="shared" si="16"/>
        <v xml:space="preserve"> </v>
      </c>
      <c r="C1136" s="169" t="str">
        <f>IF(C140="","",IF(C140=Settings!$C$16,1,IF(AND(C140=Settings!$C$17,NOT(B140=Settings!$C$16)),1,IF(AND(C140=Settings!$C$18,B140=Settings!$C$19),1,0))))</f>
        <v/>
      </c>
      <c r="E1136" s="169" t="str">
        <f>IF(E140="","",IF(E140=Settings!$C$16,1,IF(AND(E140=Settings!$C$17,NOT(D140=Settings!$C$16)),1,IF(AND(E140=Settings!$C$18,D140=Settings!$C$19),1,0))))</f>
        <v/>
      </c>
      <c r="G1136" s="169" t="str">
        <f>IF(G140="","",IF(G140=Settings!$C$16,1,IF(AND(G140=Settings!$C$17,NOT(F140=Settings!$C$16)),1,IF(AND(G140=Settings!$C$18,F140=Settings!$C$19),1,0))))</f>
        <v/>
      </c>
      <c r="I1136" s="169" t="str">
        <f>IF(I140="","",IF(I140=Settings!$C$16,1,IF(AND(I140=Settings!$C$17,NOT(H140=Settings!$C$16)),1,IF(AND(I140=Settings!$C$18,H140=Settings!$C$19),1,0))))</f>
        <v/>
      </c>
      <c r="K1136" s="169" t="str">
        <f>IF(K140="","",IF(K140=Settings!$C$16,1,IF(AND(K140=Settings!$C$17,NOT(J140=Settings!$C$16)),1,IF(AND(K140=Settings!$C$18,J140=Settings!$C$19),1,0))))</f>
        <v/>
      </c>
      <c r="M1136" s="169" t="str">
        <f>IF(M140="","",IF(M140=Settings!$C$16,1,IF(AND(M140=Settings!$C$17,NOT(L140=Settings!$C$16)),1,IF(AND(M140=Settings!$C$18,L140=Settings!$C$19),1,0))))</f>
        <v/>
      </c>
      <c r="P1136" s="169" t="str">
        <f>IF(P140="","",IF(P140=Settings!$C$16,1,IF(AND(P140=Settings!$C$17,NOT(O140=Settings!$C$16)),1,IF(AND(P140=Settings!$C$18,O140=Settings!$C$19),1,0))))</f>
        <v/>
      </c>
      <c r="Q1136" s="170"/>
      <c r="R1136" s="169" t="str">
        <f>IF(R140="","",IF(R140=Settings!$C$16,1,IF(AND(R140=Settings!$C$17,NOT(Q140=Settings!$C$16)),1,IF(AND(R140=Settings!$C$18,Q140=Settings!$C$19),1,0))))</f>
        <v/>
      </c>
      <c r="S1136" s="170"/>
      <c r="T1136" s="169" t="str">
        <f>IF(T140="","",IF(T140=Settings!$C$16,1,IF(AND(T140=Settings!$C$17,NOT(S140=Settings!$C$16)),1,IF(AND(T140=Settings!$C$18,S140=Settings!$C$19),1,0))))</f>
        <v/>
      </c>
      <c r="U1136" s="170"/>
      <c r="V1136" s="169" t="str">
        <f>IF(V140="","",IF(V140=Settings!$C$16,1,IF(AND(V140=Settings!$C$17,NOT(U140=Settings!$C$16)),1,IF(AND(V140=Settings!$C$18,U140=Settings!$C$19),1,0))))</f>
        <v/>
      </c>
      <c r="X1136" s="169" t="str">
        <f>IF(X140="","",IF(X140=Settings!$C$16,1,IF(AND(X140=Settings!$C$17,NOT(W140=Settings!$C$16)),1,IF(AND(X140=Settings!$C$18,W140=Settings!$C$19),1,0))))</f>
        <v/>
      </c>
      <c r="Z1136" s="169" t="str">
        <f>IF(Z140="","",IF(Z140=Settings!$C$16,1,IF(AND(Z140=Settings!$C$17,NOT(Y140=Settings!$C$16)),1,IF(AND(Z140=Settings!$C$18,Y140=Settings!$C$19),1,0))))</f>
        <v/>
      </c>
      <c r="AC1136" s="169" t="str">
        <f>IF(AC140="","",IF(AC140=Settings!$C$16,1,IF(AND(AC140=Settings!$C$17,NOT(AB140=Settings!$C$16)),1,IF(AND(AC140=Settings!$C$18,AB140=Settings!$C$19),1,0))))</f>
        <v/>
      </c>
      <c r="AD1136" s="170"/>
      <c r="AE1136" s="169" t="str">
        <f>IF(AE140="","",IF(AE140=Settings!$C$16,1,IF(AND(AE140=Settings!$C$17,NOT(AD140=Settings!$C$16)),1,IF(AND(AE140=Settings!$C$18,AD140=Settings!$C$19),1,0))))</f>
        <v/>
      </c>
      <c r="AF1136" s="170"/>
      <c r="AG1136" s="169" t="str">
        <f>IF(AG140="","",IF(AG140=Settings!$C$16,1,IF(AND(AG140=Settings!$C$17,NOT(AF140=Settings!$C$16)),1,IF(AND(AG140=Settings!$C$18,AF140=Settings!$C$19),1,0))))</f>
        <v/>
      </c>
      <c r="AH1136" s="170"/>
      <c r="AI1136" s="169" t="str">
        <f>IF(AI140="","",IF(AI140=Settings!$C$16,1,IF(AND(AI140=Settings!$C$17,NOT(AH140=Settings!$C$16)),1,IF(AND(AI140=Settings!$C$18,AH140=Settings!$C$19),1,0))))</f>
        <v/>
      </c>
      <c r="AK1136" s="169" t="str">
        <f>IF(AK140="","",IF(AK140=Settings!$C$16,1,IF(AND(AK140=Settings!$C$17,NOT(AJ140=Settings!$C$16)),1,IF(AND(AK140=Settings!$C$18,AJ140=Settings!$C$19),1,0))))</f>
        <v/>
      </c>
      <c r="AM1136" s="169" t="str">
        <f>IF(AM140="","",IF(AM140=Settings!$C$16,1,IF(AND(AM140=Settings!$C$17,NOT(AL140=Settings!$C$16)),1,IF(AND(AM140=Settings!$C$18,AL140=Settings!$C$19),1,0))))</f>
        <v/>
      </c>
      <c r="AP1136" s="169" t="str">
        <f>IF(AP140="","",IF(AP140=Settings!$C$16,1,IF(AND(AP140=Settings!$C$17,NOT(AO140=Settings!$C$16)),1,IF(AND(AP140=Settings!$C$18,AO140=Settings!$C$19),1,0))))</f>
        <v/>
      </c>
      <c r="AQ1136" s="170"/>
      <c r="AR1136" s="169" t="str">
        <f>IF(AR140="","",IF(AR140=Settings!$C$16,1,IF(AND(AR140=Settings!$C$17,NOT(AQ140=Settings!$C$16)),1,IF(AND(AR140=Settings!$C$18,AQ140=Settings!$C$19),1,0))))</f>
        <v/>
      </c>
      <c r="AS1136" s="170"/>
      <c r="AT1136" s="169" t="str">
        <f>IF(AT140="","",IF(AT140=Settings!$C$16,1,IF(AND(AT140=Settings!$C$17,NOT(AS140=Settings!$C$16)),1,IF(AND(AT140=Settings!$C$18,AS140=Settings!$C$19),1,0))))</f>
        <v/>
      </c>
      <c r="AU1136" s="170"/>
      <c r="AV1136" s="169" t="str">
        <f>IF(AV140="","",IF(AV140=Settings!$C$16,1,IF(AND(AV140=Settings!$C$17,NOT(AU140=Settings!$C$16)),1,IF(AND(AV140=Settings!$C$18,AU140=Settings!$C$19),1,0))))</f>
        <v/>
      </c>
      <c r="AX1136" s="169" t="str">
        <f>IF(AX140="","",IF(AX140=Settings!$C$16,1,IF(AND(AX140=Settings!$C$17,NOT(AW140=Settings!$C$16)),1,IF(AND(AX140=Settings!$C$18,AW140=Settings!$C$19),1,0))))</f>
        <v/>
      </c>
      <c r="AZ1136" s="169" t="str">
        <f>IF(AZ140="","",IF(AZ140=Settings!$C$16,1,IF(AND(AZ140=Settings!$C$17,NOT(AY140=Settings!$C$16)),1,IF(AND(AZ140=Settings!$C$18,AY140=Settings!$C$19),1,0))))</f>
        <v/>
      </c>
      <c r="BC1136" s="169" t="str">
        <f>IF(BC140="","",IF(BC140=Settings!$C$16,1,IF(AND(BC140=Settings!$C$17,NOT(BB140=Settings!$C$16)),1,IF(AND(BC140=Settings!$C$18,BB140=Settings!$C$19),1,0))))</f>
        <v/>
      </c>
      <c r="BD1136" s="170"/>
      <c r="BE1136" s="169" t="str">
        <f>IF(BE140="","",IF(BE140=Settings!$C$16,1,IF(AND(BE140=Settings!$C$17,NOT(BD140=Settings!$C$16)),1,IF(AND(BE140=Settings!$C$18,BD140=Settings!$C$19),1,0))))</f>
        <v/>
      </c>
      <c r="BF1136" s="170"/>
      <c r="BG1136" s="169" t="str">
        <f>IF(BG140="","",IF(BG140=Settings!$C$16,1,IF(AND(BG140=Settings!$C$17,NOT(BF140=Settings!$C$16)),1,IF(AND(BG140=Settings!$C$18,BF140=Settings!$C$19),1,0))))</f>
        <v/>
      </c>
      <c r="BH1136" s="170"/>
      <c r="BI1136" s="169" t="str">
        <f>IF(BI140="","",IF(BI140=Settings!$C$16,1,IF(AND(BI140=Settings!$C$17,NOT(BH140=Settings!$C$16)),1,IF(AND(BI140=Settings!$C$18,BH140=Settings!$C$19),1,0))))</f>
        <v/>
      </c>
      <c r="BK1136" s="169" t="str">
        <f>IF(BK140="","",IF(BK140=Settings!$C$16,1,IF(AND(BK140=Settings!$C$17,NOT(BJ140=Settings!$C$16)),1,IF(AND(BK140=Settings!$C$18,BJ140=Settings!$C$19),1,0))))</f>
        <v/>
      </c>
      <c r="BM1136" s="169" t="str">
        <f>IF(BM140="","",IF(BM140=Settings!$C$16,1,IF(AND(BM140=Settings!$C$17,NOT(BL140=Settings!$C$16)),1,IF(AND(BM140=Settings!$C$18,BL140=Settings!$C$19),1,0))))</f>
        <v/>
      </c>
      <c r="BP1136" s="169" t="str">
        <f>IF(BP140="","",IF(BP140=Settings!$C$16,1,IF(AND(BP140=Settings!$C$17,NOT(BO140=Settings!$C$16)),1,IF(AND(BP140=Settings!$C$18,BO140=Settings!$C$19),1,0))))</f>
        <v/>
      </c>
      <c r="BQ1136" s="170"/>
      <c r="BR1136" s="169" t="str">
        <f>IF(BR140="","",IF(BR140=Settings!$C$16,1,IF(AND(BR140=Settings!$C$17,NOT(BQ140=Settings!$C$16)),1,IF(AND(BR140=Settings!$C$18,BQ140=Settings!$C$19),1,0))))</f>
        <v/>
      </c>
      <c r="BS1136" s="170"/>
      <c r="BT1136" s="169" t="str">
        <f>IF(BT140="","",IF(BT140=Settings!$C$16,1,IF(AND(BT140=Settings!$C$17,NOT(BS140=Settings!$C$16)),1,IF(AND(BT140=Settings!$C$18,BS140=Settings!$C$19),1,0))))</f>
        <v/>
      </c>
      <c r="BU1136" s="170"/>
      <c r="BV1136" s="169" t="str">
        <f>IF(BV140="","",IF(BV140=Settings!$C$16,1,IF(AND(BV140=Settings!$C$17,NOT(BU140=Settings!$C$16)),1,IF(AND(BV140=Settings!$C$18,BU140=Settings!$C$19),1,0))))</f>
        <v/>
      </c>
      <c r="BX1136" s="169" t="str">
        <f>IF(BX140="","",IF(BX140=Settings!$C$16,1,IF(AND(BX140=Settings!$C$17,NOT(BW140=Settings!$C$16)),1,IF(AND(BX140=Settings!$C$18,BW140=Settings!$C$19),1,0))))</f>
        <v/>
      </c>
      <c r="BZ1136" s="169" t="str">
        <f>IF(BZ140="","",IF(BZ140=Settings!$C$16,1,IF(AND(BZ140=Settings!$C$17,NOT(BY140=Settings!$C$16)),1,IF(AND(BZ140=Settings!$C$18,BY140=Settings!$C$19),1,0))))</f>
        <v/>
      </c>
      <c r="CB1136" s="175" t="str">
        <f t="shared" si="17"/>
        <v/>
      </c>
      <c r="CC1136" s="175" t="str">
        <f t="shared" si="18"/>
        <v/>
      </c>
      <c r="CD1136" s="175" t="str">
        <f t="shared" si="19"/>
        <v/>
      </c>
      <c r="CE1136" s="175" t="str">
        <f t="shared" si="20"/>
        <v/>
      </c>
      <c r="CF1136" s="175" t="str">
        <f t="shared" si="21"/>
        <v/>
      </c>
      <c r="CG1136" s="175" t="str">
        <f t="shared" si="22"/>
        <v/>
      </c>
      <c r="CH1136" s="175" t="str">
        <f t="shared" si="23"/>
        <v/>
      </c>
    </row>
    <row r="1137" spans="1:86" x14ac:dyDescent="0.25">
      <c r="A1137" s="39" t="str">
        <f t="shared" si="16"/>
        <v xml:space="preserve"> </v>
      </c>
      <c r="C1137" s="169" t="str">
        <f>IF(C141="","",IF(C141=Settings!$C$16,1,IF(AND(C141=Settings!$C$17,NOT(B141=Settings!$C$16)),1,IF(AND(C141=Settings!$C$18,B141=Settings!$C$19),1,0))))</f>
        <v/>
      </c>
      <c r="E1137" s="169" t="str">
        <f>IF(E141="","",IF(E141=Settings!$C$16,1,IF(AND(E141=Settings!$C$17,NOT(D141=Settings!$C$16)),1,IF(AND(E141=Settings!$C$18,D141=Settings!$C$19),1,0))))</f>
        <v/>
      </c>
      <c r="G1137" s="169" t="str">
        <f>IF(G141="","",IF(G141=Settings!$C$16,1,IF(AND(G141=Settings!$C$17,NOT(F141=Settings!$C$16)),1,IF(AND(G141=Settings!$C$18,F141=Settings!$C$19),1,0))))</f>
        <v/>
      </c>
      <c r="I1137" s="169" t="str">
        <f>IF(I141="","",IF(I141=Settings!$C$16,1,IF(AND(I141=Settings!$C$17,NOT(H141=Settings!$C$16)),1,IF(AND(I141=Settings!$C$18,H141=Settings!$C$19),1,0))))</f>
        <v/>
      </c>
      <c r="K1137" s="169" t="str">
        <f>IF(K141="","",IF(K141=Settings!$C$16,1,IF(AND(K141=Settings!$C$17,NOT(J141=Settings!$C$16)),1,IF(AND(K141=Settings!$C$18,J141=Settings!$C$19),1,0))))</f>
        <v/>
      </c>
      <c r="M1137" s="169" t="str">
        <f>IF(M141="","",IF(M141=Settings!$C$16,1,IF(AND(M141=Settings!$C$17,NOT(L141=Settings!$C$16)),1,IF(AND(M141=Settings!$C$18,L141=Settings!$C$19),1,0))))</f>
        <v/>
      </c>
      <c r="P1137" s="169" t="str">
        <f>IF(P141="","",IF(P141=Settings!$C$16,1,IF(AND(P141=Settings!$C$17,NOT(O141=Settings!$C$16)),1,IF(AND(P141=Settings!$C$18,O141=Settings!$C$19),1,0))))</f>
        <v/>
      </c>
      <c r="Q1137" s="170"/>
      <c r="R1137" s="169" t="str">
        <f>IF(R141="","",IF(R141=Settings!$C$16,1,IF(AND(R141=Settings!$C$17,NOT(Q141=Settings!$C$16)),1,IF(AND(R141=Settings!$C$18,Q141=Settings!$C$19),1,0))))</f>
        <v/>
      </c>
      <c r="S1137" s="170"/>
      <c r="T1137" s="169" t="str">
        <f>IF(T141="","",IF(T141=Settings!$C$16,1,IF(AND(T141=Settings!$C$17,NOT(S141=Settings!$C$16)),1,IF(AND(T141=Settings!$C$18,S141=Settings!$C$19),1,0))))</f>
        <v/>
      </c>
      <c r="U1137" s="170"/>
      <c r="V1137" s="169" t="str">
        <f>IF(V141="","",IF(V141=Settings!$C$16,1,IF(AND(V141=Settings!$C$17,NOT(U141=Settings!$C$16)),1,IF(AND(V141=Settings!$C$18,U141=Settings!$C$19),1,0))))</f>
        <v/>
      </c>
      <c r="X1137" s="169" t="str">
        <f>IF(X141="","",IF(X141=Settings!$C$16,1,IF(AND(X141=Settings!$C$17,NOT(W141=Settings!$C$16)),1,IF(AND(X141=Settings!$C$18,W141=Settings!$C$19),1,0))))</f>
        <v/>
      </c>
      <c r="Z1137" s="169" t="str">
        <f>IF(Z141="","",IF(Z141=Settings!$C$16,1,IF(AND(Z141=Settings!$C$17,NOT(Y141=Settings!$C$16)),1,IF(AND(Z141=Settings!$C$18,Y141=Settings!$C$19),1,0))))</f>
        <v/>
      </c>
      <c r="AC1137" s="169" t="str">
        <f>IF(AC141="","",IF(AC141=Settings!$C$16,1,IF(AND(AC141=Settings!$C$17,NOT(AB141=Settings!$C$16)),1,IF(AND(AC141=Settings!$C$18,AB141=Settings!$C$19),1,0))))</f>
        <v/>
      </c>
      <c r="AD1137" s="170"/>
      <c r="AE1137" s="169" t="str">
        <f>IF(AE141="","",IF(AE141=Settings!$C$16,1,IF(AND(AE141=Settings!$C$17,NOT(AD141=Settings!$C$16)),1,IF(AND(AE141=Settings!$C$18,AD141=Settings!$C$19),1,0))))</f>
        <v/>
      </c>
      <c r="AF1137" s="170"/>
      <c r="AG1137" s="169" t="str">
        <f>IF(AG141="","",IF(AG141=Settings!$C$16,1,IF(AND(AG141=Settings!$C$17,NOT(AF141=Settings!$C$16)),1,IF(AND(AG141=Settings!$C$18,AF141=Settings!$C$19),1,0))))</f>
        <v/>
      </c>
      <c r="AH1137" s="170"/>
      <c r="AI1137" s="169" t="str">
        <f>IF(AI141="","",IF(AI141=Settings!$C$16,1,IF(AND(AI141=Settings!$C$17,NOT(AH141=Settings!$C$16)),1,IF(AND(AI141=Settings!$C$18,AH141=Settings!$C$19),1,0))))</f>
        <v/>
      </c>
      <c r="AK1137" s="169" t="str">
        <f>IF(AK141="","",IF(AK141=Settings!$C$16,1,IF(AND(AK141=Settings!$C$17,NOT(AJ141=Settings!$C$16)),1,IF(AND(AK141=Settings!$C$18,AJ141=Settings!$C$19),1,0))))</f>
        <v/>
      </c>
      <c r="AM1137" s="169" t="str">
        <f>IF(AM141="","",IF(AM141=Settings!$C$16,1,IF(AND(AM141=Settings!$C$17,NOT(AL141=Settings!$C$16)),1,IF(AND(AM141=Settings!$C$18,AL141=Settings!$C$19),1,0))))</f>
        <v/>
      </c>
      <c r="AP1137" s="169" t="str">
        <f>IF(AP141="","",IF(AP141=Settings!$C$16,1,IF(AND(AP141=Settings!$C$17,NOT(AO141=Settings!$C$16)),1,IF(AND(AP141=Settings!$C$18,AO141=Settings!$C$19),1,0))))</f>
        <v/>
      </c>
      <c r="AQ1137" s="170"/>
      <c r="AR1137" s="169" t="str">
        <f>IF(AR141="","",IF(AR141=Settings!$C$16,1,IF(AND(AR141=Settings!$C$17,NOT(AQ141=Settings!$C$16)),1,IF(AND(AR141=Settings!$C$18,AQ141=Settings!$C$19),1,0))))</f>
        <v/>
      </c>
      <c r="AS1137" s="170"/>
      <c r="AT1137" s="169" t="str">
        <f>IF(AT141="","",IF(AT141=Settings!$C$16,1,IF(AND(AT141=Settings!$C$17,NOT(AS141=Settings!$C$16)),1,IF(AND(AT141=Settings!$C$18,AS141=Settings!$C$19),1,0))))</f>
        <v/>
      </c>
      <c r="AU1137" s="170"/>
      <c r="AV1137" s="169" t="str">
        <f>IF(AV141="","",IF(AV141=Settings!$C$16,1,IF(AND(AV141=Settings!$C$17,NOT(AU141=Settings!$C$16)),1,IF(AND(AV141=Settings!$C$18,AU141=Settings!$C$19),1,0))))</f>
        <v/>
      </c>
      <c r="AX1137" s="169" t="str">
        <f>IF(AX141="","",IF(AX141=Settings!$C$16,1,IF(AND(AX141=Settings!$C$17,NOT(AW141=Settings!$C$16)),1,IF(AND(AX141=Settings!$C$18,AW141=Settings!$C$19),1,0))))</f>
        <v/>
      </c>
      <c r="AZ1137" s="169" t="str">
        <f>IF(AZ141="","",IF(AZ141=Settings!$C$16,1,IF(AND(AZ141=Settings!$C$17,NOT(AY141=Settings!$C$16)),1,IF(AND(AZ141=Settings!$C$18,AY141=Settings!$C$19),1,0))))</f>
        <v/>
      </c>
      <c r="BC1137" s="169" t="str">
        <f>IF(BC141="","",IF(BC141=Settings!$C$16,1,IF(AND(BC141=Settings!$C$17,NOT(BB141=Settings!$C$16)),1,IF(AND(BC141=Settings!$C$18,BB141=Settings!$C$19),1,0))))</f>
        <v/>
      </c>
      <c r="BD1137" s="170"/>
      <c r="BE1137" s="169" t="str">
        <f>IF(BE141="","",IF(BE141=Settings!$C$16,1,IF(AND(BE141=Settings!$C$17,NOT(BD141=Settings!$C$16)),1,IF(AND(BE141=Settings!$C$18,BD141=Settings!$C$19),1,0))))</f>
        <v/>
      </c>
      <c r="BF1137" s="170"/>
      <c r="BG1137" s="169" t="str">
        <f>IF(BG141="","",IF(BG141=Settings!$C$16,1,IF(AND(BG141=Settings!$C$17,NOT(BF141=Settings!$C$16)),1,IF(AND(BG141=Settings!$C$18,BF141=Settings!$C$19),1,0))))</f>
        <v/>
      </c>
      <c r="BH1137" s="170"/>
      <c r="BI1137" s="169" t="str">
        <f>IF(BI141="","",IF(BI141=Settings!$C$16,1,IF(AND(BI141=Settings!$C$17,NOT(BH141=Settings!$C$16)),1,IF(AND(BI141=Settings!$C$18,BH141=Settings!$C$19),1,0))))</f>
        <v/>
      </c>
      <c r="BK1137" s="169" t="str">
        <f>IF(BK141="","",IF(BK141=Settings!$C$16,1,IF(AND(BK141=Settings!$C$17,NOT(BJ141=Settings!$C$16)),1,IF(AND(BK141=Settings!$C$18,BJ141=Settings!$C$19),1,0))))</f>
        <v/>
      </c>
      <c r="BM1137" s="169" t="str">
        <f>IF(BM141="","",IF(BM141=Settings!$C$16,1,IF(AND(BM141=Settings!$C$17,NOT(BL141=Settings!$C$16)),1,IF(AND(BM141=Settings!$C$18,BL141=Settings!$C$19),1,0))))</f>
        <v/>
      </c>
      <c r="BP1137" s="169" t="str">
        <f>IF(BP141="","",IF(BP141=Settings!$C$16,1,IF(AND(BP141=Settings!$C$17,NOT(BO141=Settings!$C$16)),1,IF(AND(BP141=Settings!$C$18,BO141=Settings!$C$19),1,0))))</f>
        <v/>
      </c>
      <c r="BQ1137" s="170"/>
      <c r="BR1137" s="169" t="str">
        <f>IF(BR141="","",IF(BR141=Settings!$C$16,1,IF(AND(BR141=Settings!$C$17,NOT(BQ141=Settings!$C$16)),1,IF(AND(BR141=Settings!$C$18,BQ141=Settings!$C$19),1,0))))</f>
        <v/>
      </c>
      <c r="BS1137" s="170"/>
      <c r="BT1137" s="169" t="str">
        <f>IF(BT141="","",IF(BT141=Settings!$C$16,1,IF(AND(BT141=Settings!$C$17,NOT(BS141=Settings!$C$16)),1,IF(AND(BT141=Settings!$C$18,BS141=Settings!$C$19),1,0))))</f>
        <v/>
      </c>
      <c r="BU1137" s="170"/>
      <c r="BV1137" s="169" t="str">
        <f>IF(BV141="","",IF(BV141=Settings!$C$16,1,IF(AND(BV141=Settings!$C$17,NOT(BU141=Settings!$C$16)),1,IF(AND(BV141=Settings!$C$18,BU141=Settings!$C$19),1,0))))</f>
        <v/>
      </c>
      <c r="BX1137" s="169" t="str">
        <f>IF(BX141="","",IF(BX141=Settings!$C$16,1,IF(AND(BX141=Settings!$C$17,NOT(BW141=Settings!$C$16)),1,IF(AND(BX141=Settings!$C$18,BW141=Settings!$C$19),1,0))))</f>
        <v/>
      </c>
      <c r="BZ1137" s="169" t="str">
        <f>IF(BZ141="","",IF(BZ141=Settings!$C$16,1,IF(AND(BZ141=Settings!$C$17,NOT(BY141=Settings!$C$16)),1,IF(AND(BZ141=Settings!$C$18,BY141=Settings!$C$19),1,0))))</f>
        <v/>
      </c>
      <c r="CB1137" s="175" t="str">
        <f t="shared" si="17"/>
        <v/>
      </c>
      <c r="CC1137" s="175" t="str">
        <f t="shared" si="18"/>
        <v/>
      </c>
      <c r="CD1137" s="175" t="str">
        <f t="shared" si="19"/>
        <v/>
      </c>
      <c r="CE1137" s="175" t="str">
        <f t="shared" si="20"/>
        <v/>
      </c>
      <c r="CF1137" s="175" t="str">
        <f t="shared" si="21"/>
        <v/>
      </c>
      <c r="CG1137" s="175" t="str">
        <f t="shared" si="22"/>
        <v/>
      </c>
      <c r="CH1137" s="175" t="str">
        <f t="shared" si="23"/>
        <v/>
      </c>
    </row>
    <row r="1138" spans="1:86" x14ac:dyDescent="0.25">
      <c r="A1138" s="39" t="str">
        <f t="shared" si="16"/>
        <v xml:space="preserve"> </v>
      </c>
      <c r="C1138" s="169" t="str">
        <f>IF(C142="","",IF(C142=Settings!$C$16,1,IF(AND(C142=Settings!$C$17,NOT(B142=Settings!$C$16)),1,IF(AND(C142=Settings!$C$18,B142=Settings!$C$19),1,0))))</f>
        <v/>
      </c>
      <c r="E1138" s="169" t="str">
        <f>IF(E142="","",IF(E142=Settings!$C$16,1,IF(AND(E142=Settings!$C$17,NOT(D142=Settings!$C$16)),1,IF(AND(E142=Settings!$C$18,D142=Settings!$C$19),1,0))))</f>
        <v/>
      </c>
      <c r="G1138" s="169" t="str">
        <f>IF(G142="","",IF(G142=Settings!$C$16,1,IF(AND(G142=Settings!$C$17,NOT(F142=Settings!$C$16)),1,IF(AND(G142=Settings!$C$18,F142=Settings!$C$19),1,0))))</f>
        <v/>
      </c>
      <c r="I1138" s="169" t="str">
        <f>IF(I142="","",IF(I142=Settings!$C$16,1,IF(AND(I142=Settings!$C$17,NOT(H142=Settings!$C$16)),1,IF(AND(I142=Settings!$C$18,H142=Settings!$C$19),1,0))))</f>
        <v/>
      </c>
      <c r="K1138" s="169" t="str">
        <f>IF(K142="","",IF(K142=Settings!$C$16,1,IF(AND(K142=Settings!$C$17,NOT(J142=Settings!$C$16)),1,IF(AND(K142=Settings!$C$18,J142=Settings!$C$19),1,0))))</f>
        <v/>
      </c>
      <c r="M1138" s="169" t="str">
        <f>IF(M142="","",IF(M142=Settings!$C$16,1,IF(AND(M142=Settings!$C$17,NOT(L142=Settings!$C$16)),1,IF(AND(M142=Settings!$C$18,L142=Settings!$C$19),1,0))))</f>
        <v/>
      </c>
      <c r="P1138" s="169" t="str">
        <f>IF(P142="","",IF(P142=Settings!$C$16,1,IF(AND(P142=Settings!$C$17,NOT(O142=Settings!$C$16)),1,IF(AND(P142=Settings!$C$18,O142=Settings!$C$19),1,0))))</f>
        <v/>
      </c>
      <c r="Q1138" s="170"/>
      <c r="R1138" s="169" t="str">
        <f>IF(R142="","",IF(R142=Settings!$C$16,1,IF(AND(R142=Settings!$C$17,NOT(Q142=Settings!$C$16)),1,IF(AND(R142=Settings!$C$18,Q142=Settings!$C$19),1,0))))</f>
        <v/>
      </c>
      <c r="S1138" s="170"/>
      <c r="T1138" s="169" t="str">
        <f>IF(T142="","",IF(T142=Settings!$C$16,1,IF(AND(T142=Settings!$C$17,NOT(S142=Settings!$C$16)),1,IF(AND(T142=Settings!$C$18,S142=Settings!$C$19),1,0))))</f>
        <v/>
      </c>
      <c r="U1138" s="170"/>
      <c r="V1138" s="169" t="str">
        <f>IF(V142="","",IF(V142=Settings!$C$16,1,IF(AND(V142=Settings!$C$17,NOT(U142=Settings!$C$16)),1,IF(AND(V142=Settings!$C$18,U142=Settings!$C$19),1,0))))</f>
        <v/>
      </c>
      <c r="X1138" s="169" t="str">
        <f>IF(X142="","",IF(X142=Settings!$C$16,1,IF(AND(X142=Settings!$C$17,NOT(W142=Settings!$C$16)),1,IF(AND(X142=Settings!$C$18,W142=Settings!$C$19),1,0))))</f>
        <v/>
      </c>
      <c r="Z1138" s="169" t="str">
        <f>IF(Z142="","",IF(Z142=Settings!$C$16,1,IF(AND(Z142=Settings!$C$17,NOT(Y142=Settings!$C$16)),1,IF(AND(Z142=Settings!$C$18,Y142=Settings!$C$19),1,0))))</f>
        <v/>
      </c>
      <c r="AC1138" s="169" t="str">
        <f>IF(AC142="","",IF(AC142=Settings!$C$16,1,IF(AND(AC142=Settings!$C$17,NOT(AB142=Settings!$C$16)),1,IF(AND(AC142=Settings!$C$18,AB142=Settings!$C$19),1,0))))</f>
        <v/>
      </c>
      <c r="AD1138" s="170"/>
      <c r="AE1138" s="169" t="str">
        <f>IF(AE142="","",IF(AE142=Settings!$C$16,1,IF(AND(AE142=Settings!$C$17,NOT(AD142=Settings!$C$16)),1,IF(AND(AE142=Settings!$C$18,AD142=Settings!$C$19),1,0))))</f>
        <v/>
      </c>
      <c r="AF1138" s="170"/>
      <c r="AG1138" s="169" t="str">
        <f>IF(AG142="","",IF(AG142=Settings!$C$16,1,IF(AND(AG142=Settings!$C$17,NOT(AF142=Settings!$C$16)),1,IF(AND(AG142=Settings!$C$18,AF142=Settings!$C$19),1,0))))</f>
        <v/>
      </c>
      <c r="AH1138" s="170"/>
      <c r="AI1138" s="169" t="str">
        <f>IF(AI142="","",IF(AI142=Settings!$C$16,1,IF(AND(AI142=Settings!$C$17,NOT(AH142=Settings!$C$16)),1,IF(AND(AI142=Settings!$C$18,AH142=Settings!$C$19),1,0))))</f>
        <v/>
      </c>
      <c r="AK1138" s="169" t="str">
        <f>IF(AK142="","",IF(AK142=Settings!$C$16,1,IF(AND(AK142=Settings!$C$17,NOT(AJ142=Settings!$C$16)),1,IF(AND(AK142=Settings!$C$18,AJ142=Settings!$C$19),1,0))))</f>
        <v/>
      </c>
      <c r="AM1138" s="169" t="str">
        <f>IF(AM142="","",IF(AM142=Settings!$C$16,1,IF(AND(AM142=Settings!$C$17,NOT(AL142=Settings!$C$16)),1,IF(AND(AM142=Settings!$C$18,AL142=Settings!$C$19),1,0))))</f>
        <v/>
      </c>
      <c r="AP1138" s="169" t="str">
        <f>IF(AP142="","",IF(AP142=Settings!$C$16,1,IF(AND(AP142=Settings!$C$17,NOT(AO142=Settings!$C$16)),1,IF(AND(AP142=Settings!$C$18,AO142=Settings!$C$19),1,0))))</f>
        <v/>
      </c>
      <c r="AQ1138" s="170"/>
      <c r="AR1138" s="169" t="str">
        <f>IF(AR142="","",IF(AR142=Settings!$C$16,1,IF(AND(AR142=Settings!$C$17,NOT(AQ142=Settings!$C$16)),1,IF(AND(AR142=Settings!$C$18,AQ142=Settings!$C$19),1,0))))</f>
        <v/>
      </c>
      <c r="AS1138" s="170"/>
      <c r="AT1138" s="169" t="str">
        <f>IF(AT142="","",IF(AT142=Settings!$C$16,1,IF(AND(AT142=Settings!$C$17,NOT(AS142=Settings!$C$16)),1,IF(AND(AT142=Settings!$C$18,AS142=Settings!$C$19),1,0))))</f>
        <v/>
      </c>
      <c r="AU1138" s="170"/>
      <c r="AV1138" s="169" t="str">
        <f>IF(AV142="","",IF(AV142=Settings!$C$16,1,IF(AND(AV142=Settings!$C$17,NOT(AU142=Settings!$C$16)),1,IF(AND(AV142=Settings!$C$18,AU142=Settings!$C$19),1,0))))</f>
        <v/>
      </c>
      <c r="AX1138" s="169" t="str">
        <f>IF(AX142="","",IF(AX142=Settings!$C$16,1,IF(AND(AX142=Settings!$C$17,NOT(AW142=Settings!$C$16)),1,IF(AND(AX142=Settings!$C$18,AW142=Settings!$C$19),1,0))))</f>
        <v/>
      </c>
      <c r="AZ1138" s="169" t="str">
        <f>IF(AZ142="","",IF(AZ142=Settings!$C$16,1,IF(AND(AZ142=Settings!$C$17,NOT(AY142=Settings!$C$16)),1,IF(AND(AZ142=Settings!$C$18,AY142=Settings!$C$19),1,0))))</f>
        <v/>
      </c>
      <c r="BC1138" s="169" t="str">
        <f>IF(BC142="","",IF(BC142=Settings!$C$16,1,IF(AND(BC142=Settings!$C$17,NOT(BB142=Settings!$C$16)),1,IF(AND(BC142=Settings!$C$18,BB142=Settings!$C$19),1,0))))</f>
        <v/>
      </c>
      <c r="BD1138" s="170"/>
      <c r="BE1138" s="169" t="str">
        <f>IF(BE142="","",IF(BE142=Settings!$C$16,1,IF(AND(BE142=Settings!$C$17,NOT(BD142=Settings!$C$16)),1,IF(AND(BE142=Settings!$C$18,BD142=Settings!$C$19),1,0))))</f>
        <v/>
      </c>
      <c r="BF1138" s="170"/>
      <c r="BG1138" s="169" t="str">
        <f>IF(BG142="","",IF(BG142=Settings!$C$16,1,IF(AND(BG142=Settings!$C$17,NOT(BF142=Settings!$C$16)),1,IF(AND(BG142=Settings!$C$18,BF142=Settings!$C$19),1,0))))</f>
        <v/>
      </c>
      <c r="BH1138" s="170"/>
      <c r="BI1138" s="169" t="str">
        <f>IF(BI142="","",IF(BI142=Settings!$C$16,1,IF(AND(BI142=Settings!$C$17,NOT(BH142=Settings!$C$16)),1,IF(AND(BI142=Settings!$C$18,BH142=Settings!$C$19),1,0))))</f>
        <v/>
      </c>
      <c r="BK1138" s="169" t="str">
        <f>IF(BK142="","",IF(BK142=Settings!$C$16,1,IF(AND(BK142=Settings!$C$17,NOT(BJ142=Settings!$C$16)),1,IF(AND(BK142=Settings!$C$18,BJ142=Settings!$C$19),1,0))))</f>
        <v/>
      </c>
      <c r="BM1138" s="169" t="str">
        <f>IF(BM142="","",IF(BM142=Settings!$C$16,1,IF(AND(BM142=Settings!$C$17,NOT(BL142=Settings!$C$16)),1,IF(AND(BM142=Settings!$C$18,BL142=Settings!$C$19),1,0))))</f>
        <v/>
      </c>
      <c r="BP1138" s="169" t="str">
        <f>IF(BP142="","",IF(BP142=Settings!$C$16,1,IF(AND(BP142=Settings!$C$17,NOT(BO142=Settings!$C$16)),1,IF(AND(BP142=Settings!$C$18,BO142=Settings!$C$19),1,0))))</f>
        <v/>
      </c>
      <c r="BQ1138" s="170"/>
      <c r="BR1138" s="169" t="str">
        <f>IF(BR142="","",IF(BR142=Settings!$C$16,1,IF(AND(BR142=Settings!$C$17,NOT(BQ142=Settings!$C$16)),1,IF(AND(BR142=Settings!$C$18,BQ142=Settings!$C$19),1,0))))</f>
        <v/>
      </c>
      <c r="BS1138" s="170"/>
      <c r="BT1138" s="169" t="str">
        <f>IF(BT142="","",IF(BT142=Settings!$C$16,1,IF(AND(BT142=Settings!$C$17,NOT(BS142=Settings!$C$16)),1,IF(AND(BT142=Settings!$C$18,BS142=Settings!$C$19),1,0))))</f>
        <v/>
      </c>
      <c r="BU1138" s="170"/>
      <c r="BV1138" s="169" t="str">
        <f>IF(BV142="","",IF(BV142=Settings!$C$16,1,IF(AND(BV142=Settings!$C$17,NOT(BU142=Settings!$C$16)),1,IF(AND(BV142=Settings!$C$18,BU142=Settings!$C$19),1,0))))</f>
        <v/>
      </c>
      <c r="BX1138" s="169" t="str">
        <f>IF(BX142="","",IF(BX142=Settings!$C$16,1,IF(AND(BX142=Settings!$C$17,NOT(BW142=Settings!$C$16)),1,IF(AND(BX142=Settings!$C$18,BW142=Settings!$C$19),1,0))))</f>
        <v/>
      </c>
      <c r="BZ1138" s="169" t="str">
        <f>IF(BZ142="","",IF(BZ142=Settings!$C$16,1,IF(AND(BZ142=Settings!$C$17,NOT(BY142=Settings!$C$16)),1,IF(AND(BZ142=Settings!$C$18,BY142=Settings!$C$19),1,0))))</f>
        <v/>
      </c>
      <c r="CB1138" s="175" t="str">
        <f t="shared" si="17"/>
        <v/>
      </c>
      <c r="CC1138" s="175" t="str">
        <f t="shared" si="18"/>
        <v/>
      </c>
      <c r="CD1138" s="175" t="str">
        <f t="shared" si="19"/>
        <v/>
      </c>
      <c r="CE1138" s="175" t="str">
        <f t="shared" si="20"/>
        <v/>
      </c>
      <c r="CF1138" s="175" t="str">
        <f t="shared" si="21"/>
        <v/>
      </c>
      <c r="CG1138" s="175" t="str">
        <f t="shared" si="22"/>
        <v/>
      </c>
      <c r="CH1138" s="175" t="str">
        <f t="shared" si="23"/>
        <v/>
      </c>
    </row>
    <row r="1139" spans="1:86" x14ac:dyDescent="0.25">
      <c r="A1139" s="39" t="str">
        <f t="shared" si="16"/>
        <v xml:space="preserve"> </v>
      </c>
      <c r="C1139" s="169" t="str">
        <f>IF(C143="","",IF(C143=Settings!$C$16,1,IF(AND(C143=Settings!$C$17,NOT(B143=Settings!$C$16)),1,IF(AND(C143=Settings!$C$18,B143=Settings!$C$19),1,0))))</f>
        <v/>
      </c>
      <c r="E1139" s="169" t="str">
        <f>IF(E143="","",IF(E143=Settings!$C$16,1,IF(AND(E143=Settings!$C$17,NOT(D143=Settings!$C$16)),1,IF(AND(E143=Settings!$C$18,D143=Settings!$C$19),1,0))))</f>
        <v/>
      </c>
      <c r="G1139" s="169" t="str">
        <f>IF(G143="","",IF(G143=Settings!$C$16,1,IF(AND(G143=Settings!$C$17,NOT(F143=Settings!$C$16)),1,IF(AND(G143=Settings!$C$18,F143=Settings!$C$19),1,0))))</f>
        <v/>
      </c>
      <c r="I1139" s="169" t="str">
        <f>IF(I143="","",IF(I143=Settings!$C$16,1,IF(AND(I143=Settings!$C$17,NOT(H143=Settings!$C$16)),1,IF(AND(I143=Settings!$C$18,H143=Settings!$C$19),1,0))))</f>
        <v/>
      </c>
      <c r="K1139" s="169" t="str">
        <f>IF(K143="","",IF(K143=Settings!$C$16,1,IF(AND(K143=Settings!$C$17,NOT(J143=Settings!$C$16)),1,IF(AND(K143=Settings!$C$18,J143=Settings!$C$19),1,0))))</f>
        <v/>
      </c>
      <c r="M1139" s="169" t="str">
        <f>IF(M143="","",IF(M143=Settings!$C$16,1,IF(AND(M143=Settings!$C$17,NOT(L143=Settings!$C$16)),1,IF(AND(M143=Settings!$C$18,L143=Settings!$C$19),1,0))))</f>
        <v/>
      </c>
      <c r="P1139" s="169" t="str">
        <f>IF(P143="","",IF(P143=Settings!$C$16,1,IF(AND(P143=Settings!$C$17,NOT(O143=Settings!$C$16)),1,IF(AND(P143=Settings!$C$18,O143=Settings!$C$19),1,0))))</f>
        <v/>
      </c>
      <c r="Q1139" s="170"/>
      <c r="R1139" s="169" t="str">
        <f>IF(R143="","",IF(R143=Settings!$C$16,1,IF(AND(R143=Settings!$C$17,NOT(Q143=Settings!$C$16)),1,IF(AND(R143=Settings!$C$18,Q143=Settings!$C$19),1,0))))</f>
        <v/>
      </c>
      <c r="S1139" s="170"/>
      <c r="T1139" s="169" t="str">
        <f>IF(T143="","",IF(T143=Settings!$C$16,1,IF(AND(T143=Settings!$C$17,NOT(S143=Settings!$C$16)),1,IF(AND(T143=Settings!$C$18,S143=Settings!$C$19),1,0))))</f>
        <v/>
      </c>
      <c r="U1139" s="170"/>
      <c r="V1139" s="169" t="str">
        <f>IF(V143="","",IF(V143=Settings!$C$16,1,IF(AND(V143=Settings!$C$17,NOT(U143=Settings!$C$16)),1,IF(AND(V143=Settings!$C$18,U143=Settings!$C$19),1,0))))</f>
        <v/>
      </c>
      <c r="X1139" s="169" t="str">
        <f>IF(X143="","",IF(X143=Settings!$C$16,1,IF(AND(X143=Settings!$C$17,NOT(W143=Settings!$C$16)),1,IF(AND(X143=Settings!$C$18,W143=Settings!$C$19),1,0))))</f>
        <v/>
      </c>
      <c r="Z1139" s="169" t="str">
        <f>IF(Z143="","",IF(Z143=Settings!$C$16,1,IF(AND(Z143=Settings!$C$17,NOT(Y143=Settings!$C$16)),1,IF(AND(Z143=Settings!$C$18,Y143=Settings!$C$19),1,0))))</f>
        <v/>
      </c>
      <c r="AC1139" s="169" t="str">
        <f>IF(AC143="","",IF(AC143=Settings!$C$16,1,IF(AND(AC143=Settings!$C$17,NOT(AB143=Settings!$C$16)),1,IF(AND(AC143=Settings!$C$18,AB143=Settings!$C$19),1,0))))</f>
        <v/>
      </c>
      <c r="AD1139" s="170"/>
      <c r="AE1139" s="169" t="str">
        <f>IF(AE143="","",IF(AE143=Settings!$C$16,1,IF(AND(AE143=Settings!$C$17,NOT(AD143=Settings!$C$16)),1,IF(AND(AE143=Settings!$C$18,AD143=Settings!$C$19),1,0))))</f>
        <v/>
      </c>
      <c r="AF1139" s="170"/>
      <c r="AG1139" s="169" t="str">
        <f>IF(AG143="","",IF(AG143=Settings!$C$16,1,IF(AND(AG143=Settings!$C$17,NOT(AF143=Settings!$C$16)),1,IF(AND(AG143=Settings!$C$18,AF143=Settings!$C$19),1,0))))</f>
        <v/>
      </c>
      <c r="AH1139" s="170"/>
      <c r="AI1139" s="169" t="str">
        <f>IF(AI143="","",IF(AI143=Settings!$C$16,1,IF(AND(AI143=Settings!$C$17,NOT(AH143=Settings!$C$16)),1,IF(AND(AI143=Settings!$C$18,AH143=Settings!$C$19),1,0))))</f>
        <v/>
      </c>
      <c r="AK1139" s="169" t="str">
        <f>IF(AK143="","",IF(AK143=Settings!$C$16,1,IF(AND(AK143=Settings!$C$17,NOT(AJ143=Settings!$C$16)),1,IF(AND(AK143=Settings!$C$18,AJ143=Settings!$C$19),1,0))))</f>
        <v/>
      </c>
      <c r="AM1139" s="169" t="str">
        <f>IF(AM143="","",IF(AM143=Settings!$C$16,1,IF(AND(AM143=Settings!$C$17,NOT(AL143=Settings!$C$16)),1,IF(AND(AM143=Settings!$C$18,AL143=Settings!$C$19),1,0))))</f>
        <v/>
      </c>
      <c r="AP1139" s="169" t="str">
        <f>IF(AP143="","",IF(AP143=Settings!$C$16,1,IF(AND(AP143=Settings!$C$17,NOT(AO143=Settings!$C$16)),1,IF(AND(AP143=Settings!$C$18,AO143=Settings!$C$19),1,0))))</f>
        <v/>
      </c>
      <c r="AQ1139" s="170"/>
      <c r="AR1139" s="169" t="str">
        <f>IF(AR143="","",IF(AR143=Settings!$C$16,1,IF(AND(AR143=Settings!$C$17,NOT(AQ143=Settings!$C$16)),1,IF(AND(AR143=Settings!$C$18,AQ143=Settings!$C$19),1,0))))</f>
        <v/>
      </c>
      <c r="AS1139" s="170"/>
      <c r="AT1139" s="169" t="str">
        <f>IF(AT143="","",IF(AT143=Settings!$C$16,1,IF(AND(AT143=Settings!$C$17,NOT(AS143=Settings!$C$16)),1,IF(AND(AT143=Settings!$C$18,AS143=Settings!$C$19),1,0))))</f>
        <v/>
      </c>
      <c r="AU1139" s="170"/>
      <c r="AV1139" s="169" t="str">
        <f>IF(AV143="","",IF(AV143=Settings!$C$16,1,IF(AND(AV143=Settings!$C$17,NOT(AU143=Settings!$C$16)),1,IF(AND(AV143=Settings!$C$18,AU143=Settings!$C$19),1,0))))</f>
        <v/>
      </c>
      <c r="AX1139" s="169" t="str">
        <f>IF(AX143="","",IF(AX143=Settings!$C$16,1,IF(AND(AX143=Settings!$C$17,NOT(AW143=Settings!$C$16)),1,IF(AND(AX143=Settings!$C$18,AW143=Settings!$C$19),1,0))))</f>
        <v/>
      </c>
      <c r="AZ1139" s="169" t="str">
        <f>IF(AZ143="","",IF(AZ143=Settings!$C$16,1,IF(AND(AZ143=Settings!$C$17,NOT(AY143=Settings!$C$16)),1,IF(AND(AZ143=Settings!$C$18,AY143=Settings!$C$19),1,0))))</f>
        <v/>
      </c>
      <c r="BC1139" s="169" t="str">
        <f>IF(BC143="","",IF(BC143=Settings!$C$16,1,IF(AND(BC143=Settings!$C$17,NOT(BB143=Settings!$C$16)),1,IF(AND(BC143=Settings!$C$18,BB143=Settings!$C$19),1,0))))</f>
        <v/>
      </c>
      <c r="BD1139" s="170"/>
      <c r="BE1139" s="169" t="str">
        <f>IF(BE143="","",IF(BE143=Settings!$C$16,1,IF(AND(BE143=Settings!$C$17,NOT(BD143=Settings!$C$16)),1,IF(AND(BE143=Settings!$C$18,BD143=Settings!$C$19),1,0))))</f>
        <v/>
      </c>
      <c r="BF1139" s="170"/>
      <c r="BG1139" s="169" t="str">
        <f>IF(BG143="","",IF(BG143=Settings!$C$16,1,IF(AND(BG143=Settings!$C$17,NOT(BF143=Settings!$C$16)),1,IF(AND(BG143=Settings!$C$18,BF143=Settings!$C$19),1,0))))</f>
        <v/>
      </c>
      <c r="BH1139" s="170"/>
      <c r="BI1139" s="169" t="str">
        <f>IF(BI143="","",IF(BI143=Settings!$C$16,1,IF(AND(BI143=Settings!$C$17,NOT(BH143=Settings!$C$16)),1,IF(AND(BI143=Settings!$C$18,BH143=Settings!$C$19),1,0))))</f>
        <v/>
      </c>
      <c r="BK1139" s="169" t="str">
        <f>IF(BK143="","",IF(BK143=Settings!$C$16,1,IF(AND(BK143=Settings!$C$17,NOT(BJ143=Settings!$C$16)),1,IF(AND(BK143=Settings!$C$18,BJ143=Settings!$C$19),1,0))))</f>
        <v/>
      </c>
      <c r="BM1139" s="169" t="str">
        <f>IF(BM143="","",IF(BM143=Settings!$C$16,1,IF(AND(BM143=Settings!$C$17,NOT(BL143=Settings!$C$16)),1,IF(AND(BM143=Settings!$C$18,BL143=Settings!$C$19),1,0))))</f>
        <v/>
      </c>
      <c r="BP1139" s="169" t="str">
        <f>IF(BP143="","",IF(BP143=Settings!$C$16,1,IF(AND(BP143=Settings!$C$17,NOT(BO143=Settings!$C$16)),1,IF(AND(BP143=Settings!$C$18,BO143=Settings!$C$19),1,0))))</f>
        <v/>
      </c>
      <c r="BQ1139" s="170"/>
      <c r="BR1139" s="169" t="str">
        <f>IF(BR143="","",IF(BR143=Settings!$C$16,1,IF(AND(BR143=Settings!$C$17,NOT(BQ143=Settings!$C$16)),1,IF(AND(BR143=Settings!$C$18,BQ143=Settings!$C$19),1,0))))</f>
        <v/>
      </c>
      <c r="BS1139" s="170"/>
      <c r="BT1139" s="169" t="str">
        <f>IF(BT143="","",IF(BT143=Settings!$C$16,1,IF(AND(BT143=Settings!$C$17,NOT(BS143=Settings!$C$16)),1,IF(AND(BT143=Settings!$C$18,BS143=Settings!$C$19),1,0))))</f>
        <v/>
      </c>
      <c r="BU1139" s="170"/>
      <c r="BV1139" s="169" t="str">
        <f>IF(BV143="","",IF(BV143=Settings!$C$16,1,IF(AND(BV143=Settings!$C$17,NOT(BU143=Settings!$C$16)),1,IF(AND(BV143=Settings!$C$18,BU143=Settings!$C$19),1,0))))</f>
        <v/>
      </c>
      <c r="BX1139" s="169" t="str">
        <f>IF(BX143="","",IF(BX143=Settings!$C$16,1,IF(AND(BX143=Settings!$C$17,NOT(BW143=Settings!$C$16)),1,IF(AND(BX143=Settings!$C$18,BW143=Settings!$C$19),1,0))))</f>
        <v/>
      </c>
      <c r="BZ1139" s="169" t="str">
        <f>IF(BZ143="","",IF(BZ143=Settings!$C$16,1,IF(AND(BZ143=Settings!$C$17,NOT(BY143=Settings!$C$16)),1,IF(AND(BZ143=Settings!$C$18,BY143=Settings!$C$19),1,0))))</f>
        <v/>
      </c>
      <c r="CB1139" s="175" t="str">
        <f t="shared" si="17"/>
        <v/>
      </c>
      <c r="CC1139" s="175" t="str">
        <f t="shared" si="18"/>
        <v/>
      </c>
      <c r="CD1139" s="175" t="str">
        <f t="shared" si="19"/>
        <v/>
      </c>
      <c r="CE1139" s="175" t="str">
        <f t="shared" si="20"/>
        <v/>
      </c>
      <c r="CF1139" s="175" t="str">
        <f t="shared" si="21"/>
        <v/>
      </c>
      <c r="CG1139" s="175" t="str">
        <f t="shared" si="22"/>
        <v/>
      </c>
      <c r="CH1139" s="175" t="str">
        <f t="shared" si="23"/>
        <v/>
      </c>
    </row>
    <row r="1140" spans="1:86" x14ac:dyDescent="0.25">
      <c r="A1140" s="39" t="str">
        <f t="shared" si="16"/>
        <v xml:space="preserve"> </v>
      </c>
      <c r="C1140" s="169" t="str">
        <f>IF(C144="","",IF(C144=Settings!$C$16,1,IF(AND(C144=Settings!$C$17,NOT(B144=Settings!$C$16)),1,IF(AND(C144=Settings!$C$18,B144=Settings!$C$19),1,0))))</f>
        <v/>
      </c>
      <c r="E1140" s="169" t="str">
        <f>IF(E144="","",IF(E144=Settings!$C$16,1,IF(AND(E144=Settings!$C$17,NOT(D144=Settings!$C$16)),1,IF(AND(E144=Settings!$C$18,D144=Settings!$C$19),1,0))))</f>
        <v/>
      </c>
      <c r="G1140" s="169" t="str">
        <f>IF(G144="","",IF(G144=Settings!$C$16,1,IF(AND(G144=Settings!$C$17,NOT(F144=Settings!$C$16)),1,IF(AND(G144=Settings!$C$18,F144=Settings!$C$19),1,0))))</f>
        <v/>
      </c>
      <c r="I1140" s="169" t="str">
        <f>IF(I144="","",IF(I144=Settings!$C$16,1,IF(AND(I144=Settings!$C$17,NOT(H144=Settings!$C$16)),1,IF(AND(I144=Settings!$C$18,H144=Settings!$C$19),1,0))))</f>
        <v/>
      </c>
      <c r="K1140" s="169" t="str">
        <f>IF(K144="","",IF(K144=Settings!$C$16,1,IF(AND(K144=Settings!$C$17,NOT(J144=Settings!$C$16)),1,IF(AND(K144=Settings!$C$18,J144=Settings!$C$19),1,0))))</f>
        <v/>
      </c>
      <c r="M1140" s="169" t="str">
        <f>IF(M144="","",IF(M144=Settings!$C$16,1,IF(AND(M144=Settings!$C$17,NOT(L144=Settings!$C$16)),1,IF(AND(M144=Settings!$C$18,L144=Settings!$C$19),1,0))))</f>
        <v/>
      </c>
      <c r="P1140" s="169" t="str">
        <f>IF(P144="","",IF(P144=Settings!$C$16,1,IF(AND(P144=Settings!$C$17,NOT(O144=Settings!$C$16)),1,IF(AND(P144=Settings!$C$18,O144=Settings!$C$19),1,0))))</f>
        <v/>
      </c>
      <c r="Q1140" s="170"/>
      <c r="R1140" s="169" t="str">
        <f>IF(R144="","",IF(R144=Settings!$C$16,1,IF(AND(R144=Settings!$C$17,NOT(Q144=Settings!$C$16)),1,IF(AND(R144=Settings!$C$18,Q144=Settings!$C$19),1,0))))</f>
        <v/>
      </c>
      <c r="S1140" s="170"/>
      <c r="T1140" s="169" t="str">
        <f>IF(T144="","",IF(T144=Settings!$C$16,1,IF(AND(T144=Settings!$C$17,NOT(S144=Settings!$C$16)),1,IF(AND(T144=Settings!$C$18,S144=Settings!$C$19),1,0))))</f>
        <v/>
      </c>
      <c r="U1140" s="170"/>
      <c r="V1140" s="169" t="str">
        <f>IF(V144="","",IF(V144=Settings!$C$16,1,IF(AND(V144=Settings!$C$17,NOT(U144=Settings!$C$16)),1,IF(AND(V144=Settings!$C$18,U144=Settings!$C$19),1,0))))</f>
        <v/>
      </c>
      <c r="X1140" s="169" t="str">
        <f>IF(X144="","",IF(X144=Settings!$C$16,1,IF(AND(X144=Settings!$C$17,NOT(W144=Settings!$C$16)),1,IF(AND(X144=Settings!$C$18,W144=Settings!$C$19),1,0))))</f>
        <v/>
      </c>
      <c r="Z1140" s="169" t="str">
        <f>IF(Z144="","",IF(Z144=Settings!$C$16,1,IF(AND(Z144=Settings!$C$17,NOT(Y144=Settings!$C$16)),1,IF(AND(Z144=Settings!$C$18,Y144=Settings!$C$19),1,0))))</f>
        <v/>
      </c>
      <c r="AC1140" s="169" t="str">
        <f>IF(AC144="","",IF(AC144=Settings!$C$16,1,IF(AND(AC144=Settings!$C$17,NOT(AB144=Settings!$C$16)),1,IF(AND(AC144=Settings!$C$18,AB144=Settings!$C$19),1,0))))</f>
        <v/>
      </c>
      <c r="AD1140" s="170"/>
      <c r="AE1140" s="169" t="str">
        <f>IF(AE144="","",IF(AE144=Settings!$C$16,1,IF(AND(AE144=Settings!$C$17,NOT(AD144=Settings!$C$16)),1,IF(AND(AE144=Settings!$C$18,AD144=Settings!$C$19),1,0))))</f>
        <v/>
      </c>
      <c r="AF1140" s="170"/>
      <c r="AG1140" s="169" t="str">
        <f>IF(AG144="","",IF(AG144=Settings!$C$16,1,IF(AND(AG144=Settings!$C$17,NOT(AF144=Settings!$C$16)),1,IF(AND(AG144=Settings!$C$18,AF144=Settings!$C$19),1,0))))</f>
        <v/>
      </c>
      <c r="AH1140" s="170"/>
      <c r="AI1140" s="169" t="str">
        <f>IF(AI144="","",IF(AI144=Settings!$C$16,1,IF(AND(AI144=Settings!$C$17,NOT(AH144=Settings!$C$16)),1,IF(AND(AI144=Settings!$C$18,AH144=Settings!$C$19),1,0))))</f>
        <v/>
      </c>
      <c r="AK1140" s="169" t="str">
        <f>IF(AK144="","",IF(AK144=Settings!$C$16,1,IF(AND(AK144=Settings!$C$17,NOT(AJ144=Settings!$C$16)),1,IF(AND(AK144=Settings!$C$18,AJ144=Settings!$C$19),1,0))))</f>
        <v/>
      </c>
      <c r="AM1140" s="169" t="str">
        <f>IF(AM144="","",IF(AM144=Settings!$C$16,1,IF(AND(AM144=Settings!$C$17,NOT(AL144=Settings!$C$16)),1,IF(AND(AM144=Settings!$C$18,AL144=Settings!$C$19),1,0))))</f>
        <v/>
      </c>
      <c r="AP1140" s="169" t="str">
        <f>IF(AP144="","",IF(AP144=Settings!$C$16,1,IF(AND(AP144=Settings!$C$17,NOT(AO144=Settings!$C$16)),1,IF(AND(AP144=Settings!$C$18,AO144=Settings!$C$19),1,0))))</f>
        <v/>
      </c>
      <c r="AQ1140" s="170"/>
      <c r="AR1140" s="169" t="str">
        <f>IF(AR144="","",IF(AR144=Settings!$C$16,1,IF(AND(AR144=Settings!$C$17,NOT(AQ144=Settings!$C$16)),1,IF(AND(AR144=Settings!$C$18,AQ144=Settings!$C$19),1,0))))</f>
        <v/>
      </c>
      <c r="AS1140" s="170"/>
      <c r="AT1140" s="169" t="str">
        <f>IF(AT144="","",IF(AT144=Settings!$C$16,1,IF(AND(AT144=Settings!$C$17,NOT(AS144=Settings!$C$16)),1,IF(AND(AT144=Settings!$C$18,AS144=Settings!$C$19),1,0))))</f>
        <v/>
      </c>
      <c r="AU1140" s="170"/>
      <c r="AV1140" s="169" t="str">
        <f>IF(AV144="","",IF(AV144=Settings!$C$16,1,IF(AND(AV144=Settings!$C$17,NOT(AU144=Settings!$C$16)),1,IF(AND(AV144=Settings!$C$18,AU144=Settings!$C$19),1,0))))</f>
        <v/>
      </c>
      <c r="AX1140" s="169" t="str">
        <f>IF(AX144="","",IF(AX144=Settings!$C$16,1,IF(AND(AX144=Settings!$C$17,NOT(AW144=Settings!$C$16)),1,IF(AND(AX144=Settings!$C$18,AW144=Settings!$C$19),1,0))))</f>
        <v/>
      </c>
      <c r="AZ1140" s="169" t="str">
        <f>IF(AZ144="","",IF(AZ144=Settings!$C$16,1,IF(AND(AZ144=Settings!$C$17,NOT(AY144=Settings!$C$16)),1,IF(AND(AZ144=Settings!$C$18,AY144=Settings!$C$19),1,0))))</f>
        <v/>
      </c>
      <c r="BC1140" s="169" t="str">
        <f>IF(BC144="","",IF(BC144=Settings!$C$16,1,IF(AND(BC144=Settings!$C$17,NOT(BB144=Settings!$C$16)),1,IF(AND(BC144=Settings!$C$18,BB144=Settings!$C$19),1,0))))</f>
        <v/>
      </c>
      <c r="BD1140" s="170"/>
      <c r="BE1140" s="169" t="str">
        <f>IF(BE144="","",IF(BE144=Settings!$C$16,1,IF(AND(BE144=Settings!$C$17,NOT(BD144=Settings!$C$16)),1,IF(AND(BE144=Settings!$C$18,BD144=Settings!$C$19),1,0))))</f>
        <v/>
      </c>
      <c r="BF1140" s="170"/>
      <c r="BG1140" s="169" t="str">
        <f>IF(BG144="","",IF(BG144=Settings!$C$16,1,IF(AND(BG144=Settings!$C$17,NOT(BF144=Settings!$C$16)),1,IF(AND(BG144=Settings!$C$18,BF144=Settings!$C$19),1,0))))</f>
        <v/>
      </c>
      <c r="BH1140" s="170"/>
      <c r="BI1140" s="169" t="str">
        <f>IF(BI144="","",IF(BI144=Settings!$C$16,1,IF(AND(BI144=Settings!$C$17,NOT(BH144=Settings!$C$16)),1,IF(AND(BI144=Settings!$C$18,BH144=Settings!$C$19),1,0))))</f>
        <v/>
      </c>
      <c r="BK1140" s="169" t="str">
        <f>IF(BK144="","",IF(BK144=Settings!$C$16,1,IF(AND(BK144=Settings!$C$17,NOT(BJ144=Settings!$C$16)),1,IF(AND(BK144=Settings!$C$18,BJ144=Settings!$C$19),1,0))))</f>
        <v/>
      </c>
      <c r="BM1140" s="169" t="str">
        <f>IF(BM144="","",IF(BM144=Settings!$C$16,1,IF(AND(BM144=Settings!$C$17,NOT(BL144=Settings!$C$16)),1,IF(AND(BM144=Settings!$C$18,BL144=Settings!$C$19),1,0))))</f>
        <v/>
      </c>
      <c r="BP1140" s="169" t="str">
        <f>IF(BP144="","",IF(BP144=Settings!$C$16,1,IF(AND(BP144=Settings!$C$17,NOT(BO144=Settings!$C$16)),1,IF(AND(BP144=Settings!$C$18,BO144=Settings!$C$19),1,0))))</f>
        <v/>
      </c>
      <c r="BQ1140" s="170"/>
      <c r="BR1140" s="169" t="str">
        <f>IF(BR144="","",IF(BR144=Settings!$C$16,1,IF(AND(BR144=Settings!$C$17,NOT(BQ144=Settings!$C$16)),1,IF(AND(BR144=Settings!$C$18,BQ144=Settings!$C$19),1,0))))</f>
        <v/>
      </c>
      <c r="BS1140" s="170"/>
      <c r="BT1140" s="169" t="str">
        <f>IF(BT144="","",IF(BT144=Settings!$C$16,1,IF(AND(BT144=Settings!$C$17,NOT(BS144=Settings!$C$16)),1,IF(AND(BT144=Settings!$C$18,BS144=Settings!$C$19),1,0))))</f>
        <v/>
      </c>
      <c r="BU1140" s="170"/>
      <c r="BV1140" s="169" t="str">
        <f>IF(BV144="","",IF(BV144=Settings!$C$16,1,IF(AND(BV144=Settings!$C$17,NOT(BU144=Settings!$C$16)),1,IF(AND(BV144=Settings!$C$18,BU144=Settings!$C$19),1,0))))</f>
        <v/>
      </c>
      <c r="BX1140" s="169" t="str">
        <f>IF(BX144="","",IF(BX144=Settings!$C$16,1,IF(AND(BX144=Settings!$C$17,NOT(BW144=Settings!$C$16)),1,IF(AND(BX144=Settings!$C$18,BW144=Settings!$C$19),1,0))))</f>
        <v/>
      </c>
      <c r="BZ1140" s="169" t="str">
        <f>IF(BZ144="","",IF(BZ144=Settings!$C$16,1,IF(AND(BZ144=Settings!$C$17,NOT(BY144=Settings!$C$16)),1,IF(AND(BZ144=Settings!$C$18,BY144=Settings!$C$19),1,0))))</f>
        <v/>
      </c>
      <c r="CB1140" s="175" t="str">
        <f t="shared" si="17"/>
        <v/>
      </c>
      <c r="CC1140" s="175" t="str">
        <f t="shared" si="18"/>
        <v/>
      </c>
      <c r="CD1140" s="175" t="str">
        <f t="shared" si="19"/>
        <v/>
      </c>
      <c r="CE1140" s="175" t="str">
        <f t="shared" si="20"/>
        <v/>
      </c>
      <c r="CF1140" s="175" t="str">
        <f t="shared" si="21"/>
        <v/>
      </c>
      <c r="CG1140" s="175" t="str">
        <f t="shared" si="22"/>
        <v/>
      </c>
      <c r="CH1140" s="175" t="str">
        <f t="shared" si="23"/>
        <v/>
      </c>
    </row>
    <row r="1141" spans="1:86" x14ac:dyDescent="0.25">
      <c r="A1141" s="39" t="str">
        <f t="shared" si="16"/>
        <v xml:space="preserve"> </v>
      </c>
      <c r="C1141" s="169" t="str">
        <f>IF(C145="","",IF(C145=Settings!$C$16,1,IF(AND(C145=Settings!$C$17,NOT(B145=Settings!$C$16)),1,IF(AND(C145=Settings!$C$18,B145=Settings!$C$19),1,0))))</f>
        <v/>
      </c>
      <c r="E1141" s="169" t="str">
        <f>IF(E145="","",IF(E145=Settings!$C$16,1,IF(AND(E145=Settings!$C$17,NOT(D145=Settings!$C$16)),1,IF(AND(E145=Settings!$C$18,D145=Settings!$C$19),1,0))))</f>
        <v/>
      </c>
      <c r="G1141" s="169" t="str">
        <f>IF(G145="","",IF(G145=Settings!$C$16,1,IF(AND(G145=Settings!$C$17,NOT(F145=Settings!$C$16)),1,IF(AND(G145=Settings!$C$18,F145=Settings!$C$19),1,0))))</f>
        <v/>
      </c>
      <c r="I1141" s="169" t="str">
        <f>IF(I145="","",IF(I145=Settings!$C$16,1,IF(AND(I145=Settings!$C$17,NOT(H145=Settings!$C$16)),1,IF(AND(I145=Settings!$C$18,H145=Settings!$C$19),1,0))))</f>
        <v/>
      </c>
      <c r="K1141" s="169" t="str">
        <f>IF(K145="","",IF(K145=Settings!$C$16,1,IF(AND(K145=Settings!$C$17,NOT(J145=Settings!$C$16)),1,IF(AND(K145=Settings!$C$18,J145=Settings!$C$19),1,0))))</f>
        <v/>
      </c>
      <c r="M1141" s="169" t="str">
        <f>IF(M145="","",IF(M145=Settings!$C$16,1,IF(AND(M145=Settings!$C$17,NOT(L145=Settings!$C$16)),1,IF(AND(M145=Settings!$C$18,L145=Settings!$C$19),1,0))))</f>
        <v/>
      </c>
      <c r="P1141" s="169" t="str">
        <f>IF(P145="","",IF(P145=Settings!$C$16,1,IF(AND(P145=Settings!$C$17,NOT(O145=Settings!$C$16)),1,IF(AND(P145=Settings!$C$18,O145=Settings!$C$19),1,0))))</f>
        <v/>
      </c>
      <c r="Q1141" s="170"/>
      <c r="R1141" s="169" t="str">
        <f>IF(R145="","",IF(R145=Settings!$C$16,1,IF(AND(R145=Settings!$C$17,NOT(Q145=Settings!$C$16)),1,IF(AND(R145=Settings!$C$18,Q145=Settings!$C$19),1,0))))</f>
        <v/>
      </c>
      <c r="S1141" s="170"/>
      <c r="T1141" s="169" t="str">
        <f>IF(T145="","",IF(T145=Settings!$C$16,1,IF(AND(T145=Settings!$C$17,NOT(S145=Settings!$C$16)),1,IF(AND(T145=Settings!$C$18,S145=Settings!$C$19),1,0))))</f>
        <v/>
      </c>
      <c r="U1141" s="170"/>
      <c r="V1141" s="169" t="str">
        <f>IF(V145="","",IF(V145=Settings!$C$16,1,IF(AND(V145=Settings!$C$17,NOT(U145=Settings!$C$16)),1,IF(AND(V145=Settings!$C$18,U145=Settings!$C$19),1,0))))</f>
        <v/>
      </c>
      <c r="X1141" s="169" t="str">
        <f>IF(X145="","",IF(X145=Settings!$C$16,1,IF(AND(X145=Settings!$C$17,NOT(W145=Settings!$C$16)),1,IF(AND(X145=Settings!$C$18,W145=Settings!$C$19),1,0))))</f>
        <v/>
      </c>
      <c r="Z1141" s="169" t="str">
        <f>IF(Z145="","",IF(Z145=Settings!$C$16,1,IF(AND(Z145=Settings!$C$17,NOT(Y145=Settings!$C$16)),1,IF(AND(Z145=Settings!$C$18,Y145=Settings!$C$19),1,0))))</f>
        <v/>
      </c>
      <c r="AC1141" s="169" t="str">
        <f>IF(AC145="","",IF(AC145=Settings!$C$16,1,IF(AND(AC145=Settings!$C$17,NOT(AB145=Settings!$C$16)),1,IF(AND(AC145=Settings!$C$18,AB145=Settings!$C$19),1,0))))</f>
        <v/>
      </c>
      <c r="AD1141" s="170"/>
      <c r="AE1141" s="169" t="str">
        <f>IF(AE145="","",IF(AE145=Settings!$C$16,1,IF(AND(AE145=Settings!$C$17,NOT(AD145=Settings!$C$16)),1,IF(AND(AE145=Settings!$C$18,AD145=Settings!$C$19),1,0))))</f>
        <v/>
      </c>
      <c r="AF1141" s="170"/>
      <c r="AG1141" s="169" t="str">
        <f>IF(AG145="","",IF(AG145=Settings!$C$16,1,IF(AND(AG145=Settings!$C$17,NOT(AF145=Settings!$C$16)),1,IF(AND(AG145=Settings!$C$18,AF145=Settings!$C$19),1,0))))</f>
        <v/>
      </c>
      <c r="AH1141" s="170"/>
      <c r="AI1141" s="169" t="str">
        <f>IF(AI145="","",IF(AI145=Settings!$C$16,1,IF(AND(AI145=Settings!$C$17,NOT(AH145=Settings!$C$16)),1,IF(AND(AI145=Settings!$C$18,AH145=Settings!$C$19),1,0))))</f>
        <v/>
      </c>
      <c r="AK1141" s="169" t="str">
        <f>IF(AK145="","",IF(AK145=Settings!$C$16,1,IF(AND(AK145=Settings!$C$17,NOT(AJ145=Settings!$C$16)),1,IF(AND(AK145=Settings!$C$18,AJ145=Settings!$C$19),1,0))))</f>
        <v/>
      </c>
      <c r="AM1141" s="169" t="str">
        <f>IF(AM145="","",IF(AM145=Settings!$C$16,1,IF(AND(AM145=Settings!$C$17,NOT(AL145=Settings!$C$16)),1,IF(AND(AM145=Settings!$C$18,AL145=Settings!$C$19),1,0))))</f>
        <v/>
      </c>
      <c r="AP1141" s="169" t="str">
        <f>IF(AP145="","",IF(AP145=Settings!$C$16,1,IF(AND(AP145=Settings!$C$17,NOT(AO145=Settings!$C$16)),1,IF(AND(AP145=Settings!$C$18,AO145=Settings!$C$19),1,0))))</f>
        <v/>
      </c>
      <c r="AQ1141" s="170"/>
      <c r="AR1141" s="169" t="str">
        <f>IF(AR145="","",IF(AR145=Settings!$C$16,1,IF(AND(AR145=Settings!$C$17,NOT(AQ145=Settings!$C$16)),1,IF(AND(AR145=Settings!$C$18,AQ145=Settings!$C$19),1,0))))</f>
        <v/>
      </c>
      <c r="AS1141" s="170"/>
      <c r="AT1141" s="169" t="str">
        <f>IF(AT145="","",IF(AT145=Settings!$C$16,1,IF(AND(AT145=Settings!$C$17,NOT(AS145=Settings!$C$16)),1,IF(AND(AT145=Settings!$C$18,AS145=Settings!$C$19),1,0))))</f>
        <v/>
      </c>
      <c r="AU1141" s="170"/>
      <c r="AV1141" s="169" t="str">
        <f>IF(AV145="","",IF(AV145=Settings!$C$16,1,IF(AND(AV145=Settings!$C$17,NOT(AU145=Settings!$C$16)),1,IF(AND(AV145=Settings!$C$18,AU145=Settings!$C$19),1,0))))</f>
        <v/>
      </c>
      <c r="AX1141" s="169" t="str">
        <f>IF(AX145="","",IF(AX145=Settings!$C$16,1,IF(AND(AX145=Settings!$C$17,NOT(AW145=Settings!$C$16)),1,IF(AND(AX145=Settings!$C$18,AW145=Settings!$C$19),1,0))))</f>
        <v/>
      </c>
      <c r="AZ1141" s="169" t="str">
        <f>IF(AZ145="","",IF(AZ145=Settings!$C$16,1,IF(AND(AZ145=Settings!$C$17,NOT(AY145=Settings!$C$16)),1,IF(AND(AZ145=Settings!$C$18,AY145=Settings!$C$19),1,0))))</f>
        <v/>
      </c>
      <c r="BC1141" s="169" t="str">
        <f>IF(BC145="","",IF(BC145=Settings!$C$16,1,IF(AND(BC145=Settings!$C$17,NOT(BB145=Settings!$C$16)),1,IF(AND(BC145=Settings!$C$18,BB145=Settings!$C$19),1,0))))</f>
        <v/>
      </c>
      <c r="BD1141" s="170"/>
      <c r="BE1141" s="169" t="str">
        <f>IF(BE145="","",IF(BE145=Settings!$C$16,1,IF(AND(BE145=Settings!$C$17,NOT(BD145=Settings!$C$16)),1,IF(AND(BE145=Settings!$C$18,BD145=Settings!$C$19),1,0))))</f>
        <v/>
      </c>
      <c r="BF1141" s="170"/>
      <c r="BG1141" s="169" t="str">
        <f>IF(BG145="","",IF(BG145=Settings!$C$16,1,IF(AND(BG145=Settings!$C$17,NOT(BF145=Settings!$C$16)),1,IF(AND(BG145=Settings!$C$18,BF145=Settings!$C$19),1,0))))</f>
        <v/>
      </c>
      <c r="BH1141" s="170"/>
      <c r="BI1141" s="169" t="str">
        <f>IF(BI145="","",IF(BI145=Settings!$C$16,1,IF(AND(BI145=Settings!$C$17,NOT(BH145=Settings!$C$16)),1,IF(AND(BI145=Settings!$C$18,BH145=Settings!$C$19),1,0))))</f>
        <v/>
      </c>
      <c r="BK1141" s="169" t="str">
        <f>IF(BK145="","",IF(BK145=Settings!$C$16,1,IF(AND(BK145=Settings!$C$17,NOT(BJ145=Settings!$C$16)),1,IF(AND(BK145=Settings!$C$18,BJ145=Settings!$C$19),1,0))))</f>
        <v/>
      </c>
      <c r="BM1141" s="169" t="str">
        <f>IF(BM145="","",IF(BM145=Settings!$C$16,1,IF(AND(BM145=Settings!$C$17,NOT(BL145=Settings!$C$16)),1,IF(AND(BM145=Settings!$C$18,BL145=Settings!$C$19),1,0))))</f>
        <v/>
      </c>
      <c r="BP1141" s="169" t="str">
        <f>IF(BP145="","",IF(BP145=Settings!$C$16,1,IF(AND(BP145=Settings!$C$17,NOT(BO145=Settings!$C$16)),1,IF(AND(BP145=Settings!$C$18,BO145=Settings!$C$19),1,0))))</f>
        <v/>
      </c>
      <c r="BQ1141" s="170"/>
      <c r="BR1141" s="169" t="str">
        <f>IF(BR145="","",IF(BR145=Settings!$C$16,1,IF(AND(BR145=Settings!$C$17,NOT(BQ145=Settings!$C$16)),1,IF(AND(BR145=Settings!$C$18,BQ145=Settings!$C$19),1,0))))</f>
        <v/>
      </c>
      <c r="BS1141" s="170"/>
      <c r="BT1141" s="169" t="str">
        <f>IF(BT145="","",IF(BT145=Settings!$C$16,1,IF(AND(BT145=Settings!$C$17,NOT(BS145=Settings!$C$16)),1,IF(AND(BT145=Settings!$C$18,BS145=Settings!$C$19),1,0))))</f>
        <v/>
      </c>
      <c r="BU1141" s="170"/>
      <c r="BV1141" s="169" t="str">
        <f>IF(BV145="","",IF(BV145=Settings!$C$16,1,IF(AND(BV145=Settings!$C$17,NOT(BU145=Settings!$C$16)),1,IF(AND(BV145=Settings!$C$18,BU145=Settings!$C$19),1,0))))</f>
        <v/>
      </c>
      <c r="BX1141" s="169" t="str">
        <f>IF(BX145="","",IF(BX145=Settings!$C$16,1,IF(AND(BX145=Settings!$C$17,NOT(BW145=Settings!$C$16)),1,IF(AND(BX145=Settings!$C$18,BW145=Settings!$C$19),1,0))))</f>
        <v/>
      </c>
      <c r="BZ1141" s="169" t="str">
        <f>IF(BZ145="","",IF(BZ145=Settings!$C$16,1,IF(AND(BZ145=Settings!$C$17,NOT(BY145=Settings!$C$16)),1,IF(AND(BZ145=Settings!$C$18,BY145=Settings!$C$19),1,0))))</f>
        <v/>
      </c>
      <c r="CB1141" s="175" t="str">
        <f t="shared" si="17"/>
        <v/>
      </c>
      <c r="CC1141" s="175" t="str">
        <f t="shared" si="18"/>
        <v/>
      </c>
      <c r="CD1141" s="175" t="str">
        <f t="shared" si="19"/>
        <v/>
      </c>
      <c r="CE1141" s="175" t="str">
        <f t="shared" si="20"/>
        <v/>
      </c>
      <c r="CF1141" s="175" t="str">
        <f t="shared" si="21"/>
        <v/>
      </c>
      <c r="CG1141" s="175" t="str">
        <f t="shared" si="22"/>
        <v/>
      </c>
      <c r="CH1141" s="175" t="str">
        <f t="shared" si="23"/>
        <v/>
      </c>
    </row>
    <row r="1142" spans="1:86" x14ac:dyDescent="0.25">
      <c r="A1142" s="39" t="str">
        <f t="shared" si="16"/>
        <v xml:space="preserve"> </v>
      </c>
      <c r="C1142" s="169" t="str">
        <f>IF(C146="","",IF(C146=Settings!$C$16,1,IF(AND(C146=Settings!$C$17,NOT(B146=Settings!$C$16)),1,IF(AND(C146=Settings!$C$18,B146=Settings!$C$19),1,0))))</f>
        <v/>
      </c>
      <c r="E1142" s="169" t="str">
        <f>IF(E146="","",IF(E146=Settings!$C$16,1,IF(AND(E146=Settings!$C$17,NOT(D146=Settings!$C$16)),1,IF(AND(E146=Settings!$C$18,D146=Settings!$C$19),1,0))))</f>
        <v/>
      </c>
      <c r="G1142" s="169" t="str">
        <f>IF(G146="","",IF(G146=Settings!$C$16,1,IF(AND(G146=Settings!$C$17,NOT(F146=Settings!$C$16)),1,IF(AND(G146=Settings!$C$18,F146=Settings!$C$19),1,0))))</f>
        <v/>
      </c>
      <c r="I1142" s="169" t="str">
        <f>IF(I146="","",IF(I146=Settings!$C$16,1,IF(AND(I146=Settings!$C$17,NOT(H146=Settings!$C$16)),1,IF(AND(I146=Settings!$C$18,H146=Settings!$C$19),1,0))))</f>
        <v/>
      </c>
      <c r="K1142" s="169" t="str">
        <f>IF(K146="","",IF(K146=Settings!$C$16,1,IF(AND(K146=Settings!$C$17,NOT(J146=Settings!$C$16)),1,IF(AND(K146=Settings!$C$18,J146=Settings!$C$19),1,0))))</f>
        <v/>
      </c>
      <c r="M1142" s="169" t="str">
        <f>IF(M146="","",IF(M146=Settings!$C$16,1,IF(AND(M146=Settings!$C$17,NOT(L146=Settings!$C$16)),1,IF(AND(M146=Settings!$C$18,L146=Settings!$C$19),1,0))))</f>
        <v/>
      </c>
      <c r="P1142" s="169" t="str">
        <f>IF(P146="","",IF(P146=Settings!$C$16,1,IF(AND(P146=Settings!$C$17,NOT(O146=Settings!$C$16)),1,IF(AND(P146=Settings!$C$18,O146=Settings!$C$19),1,0))))</f>
        <v/>
      </c>
      <c r="Q1142" s="170"/>
      <c r="R1142" s="169" t="str">
        <f>IF(R146="","",IF(R146=Settings!$C$16,1,IF(AND(R146=Settings!$C$17,NOT(Q146=Settings!$C$16)),1,IF(AND(R146=Settings!$C$18,Q146=Settings!$C$19),1,0))))</f>
        <v/>
      </c>
      <c r="S1142" s="170"/>
      <c r="T1142" s="169" t="str">
        <f>IF(T146="","",IF(T146=Settings!$C$16,1,IF(AND(T146=Settings!$C$17,NOT(S146=Settings!$C$16)),1,IF(AND(T146=Settings!$C$18,S146=Settings!$C$19),1,0))))</f>
        <v/>
      </c>
      <c r="U1142" s="170"/>
      <c r="V1142" s="169" t="str">
        <f>IF(V146="","",IF(V146=Settings!$C$16,1,IF(AND(V146=Settings!$C$17,NOT(U146=Settings!$C$16)),1,IF(AND(V146=Settings!$C$18,U146=Settings!$C$19),1,0))))</f>
        <v/>
      </c>
      <c r="X1142" s="169" t="str">
        <f>IF(X146="","",IF(X146=Settings!$C$16,1,IF(AND(X146=Settings!$C$17,NOT(W146=Settings!$C$16)),1,IF(AND(X146=Settings!$C$18,W146=Settings!$C$19),1,0))))</f>
        <v/>
      </c>
      <c r="Z1142" s="169" t="str">
        <f>IF(Z146="","",IF(Z146=Settings!$C$16,1,IF(AND(Z146=Settings!$C$17,NOT(Y146=Settings!$C$16)),1,IF(AND(Z146=Settings!$C$18,Y146=Settings!$C$19),1,0))))</f>
        <v/>
      </c>
      <c r="AC1142" s="169" t="str">
        <f>IF(AC146="","",IF(AC146=Settings!$C$16,1,IF(AND(AC146=Settings!$C$17,NOT(AB146=Settings!$C$16)),1,IF(AND(AC146=Settings!$C$18,AB146=Settings!$C$19),1,0))))</f>
        <v/>
      </c>
      <c r="AD1142" s="170"/>
      <c r="AE1142" s="169" t="str">
        <f>IF(AE146="","",IF(AE146=Settings!$C$16,1,IF(AND(AE146=Settings!$C$17,NOT(AD146=Settings!$C$16)),1,IF(AND(AE146=Settings!$C$18,AD146=Settings!$C$19),1,0))))</f>
        <v/>
      </c>
      <c r="AF1142" s="170"/>
      <c r="AG1142" s="169" t="str">
        <f>IF(AG146="","",IF(AG146=Settings!$C$16,1,IF(AND(AG146=Settings!$C$17,NOT(AF146=Settings!$C$16)),1,IF(AND(AG146=Settings!$C$18,AF146=Settings!$C$19),1,0))))</f>
        <v/>
      </c>
      <c r="AH1142" s="170"/>
      <c r="AI1142" s="169" t="str">
        <f>IF(AI146="","",IF(AI146=Settings!$C$16,1,IF(AND(AI146=Settings!$C$17,NOT(AH146=Settings!$C$16)),1,IF(AND(AI146=Settings!$C$18,AH146=Settings!$C$19),1,0))))</f>
        <v/>
      </c>
      <c r="AK1142" s="169" t="str">
        <f>IF(AK146="","",IF(AK146=Settings!$C$16,1,IF(AND(AK146=Settings!$C$17,NOT(AJ146=Settings!$C$16)),1,IF(AND(AK146=Settings!$C$18,AJ146=Settings!$C$19),1,0))))</f>
        <v/>
      </c>
      <c r="AM1142" s="169" t="str">
        <f>IF(AM146="","",IF(AM146=Settings!$C$16,1,IF(AND(AM146=Settings!$C$17,NOT(AL146=Settings!$C$16)),1,IF(AND(AM146=Settings!$C$18,AL146=Settings!$C$19),1,0))))</f>
        <v/>
      </c>
      <c r="AP1142" s="169" t="str">
        <f>IF(AP146="","",IF(AP146=Settings!$C$16,1,IF(AND(AP146=Settings!$C$17,NOT(AO146=Settings!$C$16)),1,IF(AND(AP146=Settings!$C$18,AO146=Settings!$C$19),1,0))))</f>
        <v/>
      </c>
      <c r="AQ1142" s="170"/>
      <c r="AR1142" s="169" t="str">
        <f>IF(AR146="","",IF(AR146=Settings!$C$16,1,IF(AND(AR146=Settings!$C$17,NOT(AQ146=Settings!$C$16)),1,IF(AND(AR146=Settings!$C$18,AQ146=Settings!$C$19),1,0))))</f>
        <v/>
      </c>
      <c r="AS1142" s="170"/>
      <c r="AT1142" s="169" t="str">
        <f>IF(AT146="","",IF(AT146=Settings!$C$16,1,IF(AND(AT146=Settings!$C$17,NOT(AS146=Settings!$C$16)),1,IF(AND(AT146=Settings!$C$18,AS146=Settings!$C$19),1,0))))</f>
        <v/>
      </c>
      <c r="AU1142" s="170"/>
      <c r="AV1142" s="169" t="str">
        <f>IF(AV146="","",IF(AV146=Settings!$C$16,1,IF(AND(AV146=Settings!$C$17,NOT(AU146=Settings!$C$16)),1,IF(AND(AV146=Settings!$C$18,AU146=Settings!$C$19),1,0))))</f>
        <v/>
      </c>
      <c r="AX1142" s="169" t="str">
        <f>IF(AX146="","",IF(AX146=Settings!$C$16,1,IF(AND(AX146=Settings!$C$17,NOT(AW146=Settings!$C$16)),1,IF(AND(AX146=Settings!$C$18,AW146=Settings!$C$19),1,0))))</f>
        <v/>
      </c>
      <c r="AZ1142" s="169" t="str">
        <f>IF(AZ146="","",IF(AZ146=Settings!$C$16,1,IF(AND(AZ146=Settings!$C$17,NOT(AY146=Settings!$C$16)),1,IF(AND(AZ146=Settings!$C$18,AY146=Settings!$C$19),1,0))))</f>
        <v/>
      </c>
      <c r="BC1142" s="169" t="str">
        <f>IF(BC146="","",IF(BC146=Settings!$C$16,1,IF(AND(BC146=Settings!$C$17,NOT(BB146=Settings!$C$16)),1,IF(AND(BC146=Settings!$C$18,BB146=Settings!$C$19),1,0))))</f>
        <v/>
      </c>
      <c r="BD1142" s="170"/>
      <c r="BE1142" s="169" t="str">
        <f>IF(BE146="","",IF(BE146=Settings!$C$16,1,IF(AND(BE146=Settings!$C$17,NOT(BD146=Settings!$C$16)),1,IF(AND(BE146=Settings!$C$18,BD146=Settings!$C$19),1,0))))</f>
        <v/>
      </c>
      <c r="BF1142" s="170"/>
      <c r="BG1142" s="169" t="str">
        <f>IF(BG146="","",IF(BG146=Settings!$C$16,1,IF(AND(BG146=Settings!$C$17,NOT(BF146=Settings!$C$16)),1,IF(AND(BG146=Settings!$C$18,BF146=Settings!$C$19),1,0))))</f>
        <v/>
      </c>
      <c r="BH1142" s="170"/>
      <c r="BI1142" s="169" t="str">
        <f>IF(BI146="","",IF(BI146=Settings!$C$16,1,IF(AND(BI146=Settings!$C$17,NOT(BH146=Settings!$C$16)),1,IF(AND(BI146=Settings!$C$18,BH146=Settings!$C$19),1,0))))</f>
        <v/>
      </c>
      <c r="BK1142" s="169" t="str">
        <f>IF(BK146="","",IF(BK146=Settings!$C$16,1,IF(AND(BK146=Settings!$C$17,NOT(BJ146=Settings!$C$16)),1,IF(AND(BK146=Settings!$C$18,BJ146=Settings!$C$19),1,0))))</f>
        <v/>
      </c>
      <c r="BM1142" s="169" t="str">
        <f>IF(BM146="","",IF(BM146=Settings!$C$16,1,IF(AND(BM146=Settings!$C$17,NOT(BL146=Settings!$C$16)),1,IF(AND(BM146=Settings!$C$18,BL146=Settings!$C$19),1,0))))</f>
        <v/>
      </c>
      <c r="BP1142" s="169" t="str">
        <f>IF(BP146="","",IF(BP146=Settings!$C$16,1,IF(AND(BP146=Settings!$C$17,NOT(BO146=Settings!$C$16)),1,IF(AND(BP146=Settings!$C$18,BO146=Settings!$C$19),1,0))))</f>
        <v/>
      </c>
      <c r="BQ1142" s="170"/>
      <c r="BR1142" s="169" t="str">
        <f>IF(BR146="","",IF(BR146=Settings!$C$16,1,IF(AND(BR146=Settings!$C$17,NOT(BQ146=Settings!$C$16)),1,IF(AND(BR146=Settings!$C$18,BQ146=Settings!$C$19),1,0))))</f>
        <v/>
      </c>
      <c r="BS1142" s="170"/>
      <c r="BT1142" s="169" t="str">
        <f>IF(BT146="","",IF(BT146=Settings!$C$16,1,IF(AND(BT146=Settings!$C$17,NOT(BS146=Settings!$C$16)),1,IF(AND(BT146=Settings!$C$18,BS146=Settings!$C$19),1,0))))</f>
        <v/>
      </c>
      <c r="BU1142" s="170"/>
      <c r="BV1142" s="169" t="str">
        <f>IF(BV146="","",IF(BV146=Settings!$C$16,1,IF(AND(BV146=Settings!$C$17,NOT(BU146=Settings!$C$16)),1,IF(AND(BV146=Settings!$C$18,BU146=Settings!$C$19),1,0))))</f>
        <v/>
      </c>
      <c r="BX1142" s="169" t="str">
        <f>IF(BX146="","",IF(BX146=Settings!$C$16,1,IF(AND(BX146=Settings!$C$17,NOT(BW146=Settings!$C$16)),1,IF(AND(BX146=Settings!$C$18,BW146=Settings!$C$19),1,0))))</f>
        <v/>
      </c>
      <c r="BZ1142" s="169" t="str">
        <f>IF(BZ146="","",IF(BZ146=Settings!$C$16,1,IF(AND(BZ146=Settings!$C$17,NOT(BY146=Settings!$C$16)),1,IF(AND(BZ146=Settings!$C$18,BY146=Settings!$C$19),1,0))))</f>
        <v/>
      </c>
      <c r="CB1142" s="175" t="str">
        <f t="shared" si="17"/>
        <v/>
      </c>
      <c r="CC1142" s="175" t="str">
        <f t="shared" si="18"/>
        <v/>
      </c>
      <c r="CD1142" s="175" t="str">
        <f t="shared" si="19"/>
        <v/>
      </c>
      <c r="CE1142" s="175" t="str">
        <f t="shared" si="20"/>
        <v/>
      </c>
      <c r="CF1142" s="175" t="str">
        <f t="shared" si="21"/>
        <v/>
      </c>
      <c r="CG1142" s="175" t="str">
        <f t="shared" si="22"/>
        <v/>
      </c>
      <c r="CH1142" s="175" t="str">
        <f t="shared" si="23"/>
        <v/>
      </c>
    </row>
    <row r="1143" spans="1:86" x14ac:dyDescent="0.25">
      <c r="A1143" s="39" t="str">
        <f t="shared" si="16"/>
        <v xml:space="preserve"> </v>
      </c>
      <c r="C1143" s="169" t="str">
        <f>IF(C147="","",IF(C147=Settings!$C$16,1,IF(AND(C147=Settings!$C$17,NOT(B147=Settings!$C$16)),1,IF(AND(C147=Settings!$C$18,B147=Settings!$C$19),1,0))))</f>
        <v/>
      </c>
      <c r="E1143" s="169" t="str">
        <f>IF(E147="","",IF(E147=Settings!$C$16,1,IF(AND(E147=Settings!$C$17,NOT(D147=Settings!$C$16)),1,IF(AND(E147=Settings!$C$18,D147=Settings!$C$19),1,0))))</f>
        <v/>
      </c>
      <c r="G1143" s="169" t="str">
        <f>IF(G147="","",IF(G147=Settings!$C$16,1,IF(AND(G147=Settings!$C$17,NOT(F147=Settings!$C$16)),1,IF(AND(G147=Settings!$C$18,F147=Settings!$C$19),1,0))))</f>
        <v/>
      </c>
      <c r="I1143" s="169" t="str">
        <f>IF(I147="","",IF(I147=Settings!$C$16,1,IF(AND(I147=Settings!$C$17,NOT(H147=Settings!$C$16)),1,IF(AND(I147=Settings!$C$18,H147=Settings!$C$19),1,0))))</f>
        <v/>
      </c>
      <c r="K1143" s="169" t="str">
        <f>IF(K147="","",IF(K147=Settings!$C$16,1,IF(AND(K147=Settings!$C$17,NOT(J147=Settings!$C$16)),1,IF(AND(K147=Settings!$C$18,J147=Settings!$C$19),1,0))))</f>
        <v/>
      </c>
      <c r="M1143" s="169" t="str">
        <f>IF(M147="","",IF(M147=Settings!$C$16,1,IF(AND(M147=Settings!$C$17,NOT(L147=Settings!$C$16)),1,IF(AND(M147=Settings!$C$18,L147=Settings!$C$19),1,0))))</f>
        <v/>
      </c>
      <c r="P1143" s="169" t="str">
        <f>IF(P147="","",IF(P147=Settings!$C$16,1,IF(AND(P147=Settings!$C$17,NOT(O147=Settings!$C$16)),1,IF(AND(P147=Settings!$C$18,O147=Settings!$C$19),1,0))))</f>
        <v/>
      </c>
      <c r="Q1143" s="170"/>
      <c r="R1143" s="169" t="str">
        <f>IF(R147="","",IF(R147=Settings!$C$16,1,IF(AND(R147=Settings!$C$17,NOT(Q147=Settings!$C$16)),1,IF(AND(R147=Settings!$C$18,Q147=Settings!$C$19),1,0))))</f>
        <v/>
      </c>
      <c r="S1143" s="170"/>
      <c r="T1143" s="169" t="str">
        <f>IF(T147="","",IF(T147=Settings!$C$16,1,IF(AND(T147=Settings!$C$17,NOT(S147=Settings!$C$16)),1,IF(AND(T147=Settings!$C$18,S147=Settings!$C$19),1,0))))</f>
        <v/>
      </c>
      <c r="U1143" s="170"/>
      <c r="V1143" s="169" t="str">
        <f>IF(V147="","",IF(V147=Settings!$C$16,1,IF(AND(V147=Settings!$C$17,NOT(U147=Settings!$C$16)),1,IF(AND(V147=Settings!$C$18,U147=Settings!$C$19),1,0))))</f>
        <v/>
      </c>
      <c r="X1143" s="169" t="str">
        <f>IF(X147="","",IF(X147=Settings!$C$16,1,IF(AND(X147=Settings!$C$17,NOT(W147=Settings!$C$16)),1,IF(AND(X147=Settings!$C$18,W147=Settings!$C$19),1,0))))</f>
        <v/>
      </c>
      <c r="Z1143" s="169" t="str">
        <f>IF(Z147="","",IF(Z147=Settings!$C$16,1,IF(AND(Z147=Settings!$C$17,NOT(Y147=Settings!$C$16)),1,IF(AND(Z147=Settings!$C$18,Y147=Settings!$C$19),1,0))))</f>
        <v/>
      </c>
      <c r="AC1143" s="169" t="str">
        <f>IF(AC147="","",IF(AC147=Settings!$C$16,1,IF(AND(AC147=Settings!$C$17,NOT(AB147=Settings!$C$16)),1,IF(AND(AC147=Settings!$C$18,AB147=Settings!$C$19),1,0))))</f>
        <v/>
      </c>
      <c r="AD1143" s="170"/>
      <c r="AE1143" s="169" t="str">
        <f>IF(AE147="","",IF(AE147=Settings!$C$16,1,IF(AND(AE147=Settings!$C$17,NOT(AD147=Settings!$C$16)),1,IF(AND(AE147=Settings!$C$18,AD147=Settings!$C$19),1,0))))</f>
        <v/>
      </c>
      <c r="AF1143" s="170"/>
      <c r="AG1143" s="169" t="str">
        <f>IF(AG147="","",IF(AG147=Settings!$C$16,1,IF(AND(AG147=Settings!$C$17,NOT(AF147=Settings!$C$16)),1,IF(AND(AG147=Settings!$C$18,AF147=Settings!$C$19),1,0))))</f>
        <v/>
      </c>
      <c r="AH1143" s="170"/>
      <c r="AI1143" s="169" t="str">
        <f>IF(AI147="","",IF(AI147=Settings!$C$16,1,IF(AND(AI147=Settings!$C$17,NOT(AH147=Settings!$C$16)),1,IF(AND(AI147=Settings!$C$18,AH147=Settings!$C$19),1,0))))</f>
        <v/>
      </c>
      <c r="AK1143" s="169" t="str">
        <f>IF(AK147="","",IF(AK147=Settings!$C$16,1,IF(AND(AK147=Settings!$C$17,NOT(AJ147=Settings!$C$16)),1,IF(AND(AK147=Settings!$C$18,AJ147=Settings!$C$19),1,0))))</f>
        <v/>
      </c>
      <c r="AM1143" s="169" t="str">
        <f>IF(AM147="","",IF(AM147=Settings!$C$16,1,IF(AND(AM147=Settings!$C$17,NOT(AL147=Settings!$C$16)),1,IF(AND(AM147=Settings!$C$18,AL147=Settings!$C$19),1,0))))</f>
        <v/>
      </c>
      <c r="AP1143" s="169" t="str">
        <f>IF(AP147="","",IF(AP147=Settings!$C$16,1,IF(AND(AP147=Settings!$C$17,NOT(AO147=Settings!$C$16)),1,IF(AND(AP147=Settings!$C$18,AO147=Settings!$C$19),1,0))))</f>
        <v/>
      </c>
      <c r="AQ1143" s="170"/>
      <c r="AR1143" s="169" t="str">
        <f>IF(AR147="","",IF(AR147=Settings!$C$16,1,IF(AND(AR147=Settings!$C$17,NOT(AQ147=Settings!$C$16)),1,IF(AND(AR147=Settings!$C$18,AQ147=Settings!$C$19),1,0))))</f>
        <v/>
      </c>
      <c r="AS1143" s="170"/>
      <c r="AT1143" s="169" t="str">
        <f>IF(AT147="","",IF(AT147=Settings!$C$16,1,IF(AND(AT147=Settings!$C$17,NOT(AS147=Settings!$C$16)),1,IF(AND(AT147=Settings!$C$18,AS147=Settings!$C$19),1,0))))</f>
        <v/>
      </c>
      <c r="AU1143" s="170"/>
      <c r="AV1143" s="169" t="str">
        <f>IF(AV147="","",IF(AV147=Settings!$C$16,1,IF(AND(AV147=Settings!$C$17,NOT(AU147=Settings!$C$16)),1,IF(AND(AV147=Settings!$C$18,AU147=Settings!$C$19),1,0))))</f>
        <v/>
      </c>
      <c r="AX1143" s="169" t="str">
        <f>IF(AX147="","",IF(AX147=Settings!$C$16,1,IF(AND(AX147=Settings!$C$17,NOT(AW147=Settings!$C$16)),1,IF(AND(AX147=Settings!$C$18,AW147=Settings!$C$19),1,0))))</f>
        <v/>
      </c>
      <c r="AZ1143" s="169" t="str">
        <f>IF(AZ147="","",IF(AZ147=Settings!$C$16,1,IF(AND(AZ147=Settings!$C$17,NOT(AY147=Settings!$C$16)),1,IF(AND(AZ147=Settings!$C$18,AY147=Settings!$C$19),1,0))))</f>
        <v/>
      </c>
      <c r="BC1143" s="169" t="str">
        <f>IF(BC147="","",IF(BC147=Settings!$C$16,1,IF(AND(BC147=Settings!$C$17,NOT(BB147=Settings!$C$16)),1,IF(AND(BC147=Settings!$C$18,BB147=Settings!$C$19),1,0))))</f>
        <v/>
      </c>
      <c r="BD1143" s="170"/>
      <c r="BE1143" s="169" t="str">
        <f>IF(BE147="","",IF(BE147=Settings!$C$16,1,IF(AND(BE147=Settings!$C$17,NOT(BD147=Settings!$C$16)),1,IF(AND(BE147=Settings!$C$18,BD147=Settings!$C$19),1,0))))</f>
        <v/>
      </c>
      <c r="BF1143" s="170"/>
      <c r="BG1143" s="169" t="str">
        <f>IF(BG147="","",IF(BG147=Settings!$C$16,1,IF(AND(BG147=Settings!$C$17,NOT(BF147=Settings!$C$16)),1,IF(AND(BG147=Settings!$C$18,BF147=Settings!$C$19),1,0))))</f>
        <v/>
      </c>
      <c r="BH1143" s="170"/>
      <c r="BI1143" s="169" t="str">
        <f>IF(BI147="","",IF(BI147=Settings!$C$16,1,IF(AND(BI147=Settings!$C$17,NOT(BH147=Settings!$C$16)),1,IF(AND(BI147=Settings!$C$18,BH147=Settings!$C$19),1,0))))</f>
        <v/>
      </c>
      <c r="BK1143" s="169" t="str">
        <f>IF(BK147="","",IF(BK147=Settings!$C$16,1,IF(AND(BK147=Settings!$C$17,NOT(BJ147=Settings!$C$16)),1,IF(AND(BK147=Settings!$C$18,BJ147=Settings!$C$19),1,0))))</f>
        <v/>
      </c>
      <c r="BM1143" s="169" t="str">
        <f>IF(BM147="","",IF(BM147=Settings!$C$16,1,IF(AND(BM147=Settings!$C$17,NOT(BL147=Settings!$C$16)),1,IF(AND(BM147=Settings!$C$18,BL147=Settings!$C$19),1,0))))</f>
        <v/>
      </c>
      <c r="BP1143" s="169" t="str">
        <f>IF(BP147="","",IF(BP147=Settings!$C$16,1,IF(AND(BP147=Settings!$C$17,NOT(BO147=Settings!$C$16)),1,IF(AND(BP147=Settings!$C$18,BO147=Settings!$C$19),1,0))))</f>
        <v/>
      </c>
      <c r="BQ1143" s="170"/>
      <c r="BR1143" s="169" t="str">
        <f>IF(BR147="","",IF(BR147=Settings!$C$16,1,IF(AND(BR147=Settings!$C$17,NOT(BQ147=Settings!$C$16)),1,IF(AND(BR147=Settings!$C$18,BQ147=Settings!$C$19),1,0))))</f>
        <v/>
      </c>
      <c r="BS1143" s="170"/>
      <c r="BT1143" s="169" t="str">
        <f>IF(BT147="","",IF(BT147=Settings!$C$16,1,IF(AND(BT147=Settings!$C$17,NOT(BS147=Settings!$C$16)),1,IF(AND(BT147=Settings!$C$18,BS147=Settings!$C$19),1,0))))</f>
        <v/>
      </c>
      <c r="BU1143" s="170"/>
      <c r="BV1143" s="169" t="str">
        <f>IF(BV147="","",IF(BV147=Settings!$C$16,1,IF(AND(BV147=Settings!$C$17,NOT(BU147=Settings!$C$16)),1,IF(AND(BV147=Settings!$C$18,BU147=Settings!$C$19),1,0))))</f>
        <v/>
      </c>
      <c r="BX1143" s="169" t="str">
        <f>IF(BX147="","",IF(BX147=Settings!$C$16,1,IF(AND(BX147=Settings!$C$17,NOT(BW147=Settings!$C$16)),1,IF(AND(BX147=Settings!$C$18,BW147=Settings!$C$19),1,0))))</f>
        <v/>
      </c>
      <c r="BZ1143" s="169" t="str">
        <f>IF(BZ147="","",IF(BZ147=Settings!$C$16,1,IF(AND(BZ147=Settings!$C$17,NOT(BY147=Settings!$C$16)),1,IF(AND(BZ147=Settings!$C$18,BY147=Settings!$C$19),1,0))))</f>
        <v/>
      </c>
      <c r="CB1143" s="175" t="str">
        <f t="shared" si="17"/>
        <v/>
      </c>
      <c r="CC1143" s="175" t="str">
        <f t="shared" si="18"/>
        <v/>
      </c>
      <c r="CD1143" s="175" t="str">
        <f t="shared" si="19"/>
        <v/>
      </c>
      <c r="CE1143" s="175" t="str">
        <f t="shared" si="20"/>
        <v/>
      </c>
      <c r="CF1143" s="175" t="str">
        <f t="shared" si="21"/>
        <v/>
      </c>
      <c r="CG1143" s="175" t="str">
        <f t="shared" si="22"/>
        <v/>
      </c>
      <c r="CH1143" s="175" t="str">
        <f t="shared" si="23"/>
        <v/>
      </c>
    </row>
    <row r="1144" spans="1:86" x14ac:dyDescent="0.25">
      <c r="A1144" s="39" t="str">
        <f t="shared" si="16"/>
        <v xml:space="preserve"> </v>
      </c>
      <c r="C1144" s="169" t="str">
        <f>IF(C148="","",IF(C148=Settings!$C$16,1,IF(AND(C148=Settings!$C$17,NOT(B148=Settings!$C$16)),1,IF(AND(C148=Settings!$C$18,B148=Settings!$C$19),1,0))))</f>
        <v/>
      </c>
      <c r="E1144" s="169" t="str">
        <f>IF(E148="","",IF(E148=Settings!$C$16,1,IF(AND(E148=Settings!$C$17,NOT(D148=Settings!$C$16)),1,IF(AND(E148=Settings!$C$18,D148=Settings!$C$19),1,0))))</f>
        <v/>
      </c>
      <c r="G1144" s="169" t="str">
        <f>IF(G148="","",IF(G148=Settings!$C$16,1,IF(AND(G148=Settings!$C$17,NOT(F148=Settings!$C$16)),1,IF(AND(G148=Settings!$C$18,F148=Settings!$C$19),1,0))))</f>
        <v/>
      </c>
      <c r="I1144" s="169" t="str">
        <f>IF(I148="","",IF(I148=Settings!$C$16,1,IF(AND(I148=Settings!$C$17,NOT(H148=Settings!$C$16)),1,IF(AND(I148=Settings!$C$18,H148=Settings!$C$19),1,0))))</f>
        <v/>
      </c>
      <c r="K1144" s="169" t="str">
        <f>IF(K148="","",IF(K148=Settings!$C$16,1,IF(AND(K148=Settings!$C$17,NOT(J148=Settings!$C$16)),1,IF(AND(K148=Settings!$C$18,J148=Settings!$C$19),1,0))))</f>
        <v/>
      </c>
      <c r="M1144" s="169" t="str">
        <f>IF(M148="","",IF(M148=Settings!$C$16,1,IF(AND(M148=Settings!$C$17,NOT(L148=Settings!$C$16)),1,IF(AND(M148=Settings!$C$18,L148=Settings!$C$19),1,0))))</f>
        <v/>
      </c>
      <c r="P1144" s="169" t="str">
        <f>IF(P148="","",IF(P148=Settings!$C$16,1,IF(AND(P148=Settings!$C$17,NOT(O148=Settings!$C$16)),1,IF(AND(P148=Settings!$C$18,O148=Settings!$C$19),1,0))))</f>
        <v/>
      </c>
      <c r="Q1144" s="170"/>
      <c r="R1144" s="169" t="str">
        <f>IF(R148="","",IF(R148=Settings!$C$16,1,IF(AND(R148=Settings!$C$17,NOT(Q148=Settings!$C$16)),1,IF(AND(R148=Settings!$C$18,Q148=Settings!$C$19),1,0))))</f>
        <v/>
      </c>
      <c r="S1144" s="170"/>
      <c r="T1144" s="169" t="str">
        <f>IF(T148="","",IF(T148=Settings!$C$16,1,IF(AND(T148=Settings!$C$17,NOT(S148=Settings!$C$16)),1,IF(AND(T148=Settings!$C$18,S148=Settings!$C$19),1,0))))</f>
        <v/>
      </c>
      <c r="U1144" s="170"/>
      <c r="V1144" s="169" t="str">
        <f>IF(V148="","",IF(V148=Settings!$C$16,1,IF(AND(V148=Settings!$C$17,NOT(U148=Settings!$C$16)),1,IF(AND(V148=Settings!$C$18,U148=Settings!$C$19),1,0))))</f>
        <v/>
      </c>
      <c r="X1144" s="169" t="str">
        <f>IF(X148="","",IF(X148=Settings!$C$16,1,IF(AND(X148=Settings!$C$17,NOT(W148=Settings!$C$16)),1,IF(AND(X148=Settings!$C$18,W148=Settings!$C$19),1,0))))</f>
        <v/>
      </c>
      <c r="Z1144" s="169" t="str">
        <f>IF(Z148="","",IF(Z148=Settings!$C$16,1,IF(AND(Z148=Settings!$C$17,NOT(Y148=Settings!$C$16)),1,IF(AND(Z148=Settings!$C$18,Y148=Settings!$C$19),1,0))))</f>
        <v/>
      </c>
      <c r="AC1144" s="169" t="str">
        <f>IF(AC148="","",IF(AC148=Settings!$C$16,1,IF(AND(AC148=Settings!$C$17,NOT(AB148=Settings!$C$16)),1,IF(AND(AC148=Settings!$C$18,AB148=Settings!$C$19),1,0))))</f>
        <v/>
      </c>
      <c r="AD1144" s="170"/>
      <c r="AE1144" s="169" t="str">
        <f>IF(AE148="","",IF(AE148=Settings!$C$16,1,IF(AND(AE148=Settings!$C$17,NOT(AD148=Settings!$C$16)),1,IF(AND(AE148=Settings!$C$18,AD148=Settings!$C$19),1,0))))</f>
        <v/>
      </c>
      <c r="AF1144" s="170"/>
      <c r="AG1144" s="169" t="str">
        <f>IF(AG148="","",IF(AG148=Settings!$C$16,1,IF(AND(AG148=Settings!$C$17,NOT(AF148=Settings!$C$16)),1,IF(AND(AG148=Settings!$C$18,AF148=Settings!$C$19),1,0))))</f>
        <v/>
      </c>
      <c r="AH1144" s="170"/>
      <c r="AI1144" s="169" t="str">
        <f>IF(AI148="","",IF(AI148=Settings!$C$16,1,IF(AND(AI148=Settings!$C$17,NOT(AH148=Settings!$C$16)),1,IF(AND(AI148=Settings!$C$18,AH148=Settings!$C$19),1,0))))</f>
        <v/>
      </c>
      <c r="AK1144" s="169" t="str">
        <f>IF(AK148="","",IF(AK148=Settings!$C$16,1,IF(AND(AK148=Settings!$C$17,NOT(AJ148=Settings!$C$16)),1,IF(AND(AK148=Settings!$C$18,AJ148=Settings!$C$19),1,0))))</f>
        <v/>
      </c>
      <c r="AM1144" s="169" t="str">
        <f>IF(AM148="","",IF(AM148=Settings!$C$16,1,IF(AND(AM148=Settings!$C$17,NOT(AL148=Settings!$C$16)),1,IF(AND(AM148=Settings!$C$18,AL148=Settings!$C$19),1,0))))</f>
        <v/>
      </c>
      <c r="AP1144" s="169" t="str">
        <f>IF(AP148="","",IF(AP148=Settings!$C$16,1,IF(AND(AP148=Settings!$C$17,NOT(AO148=Settings!$C$16)),1,IF(AND(AP148=Settings!$C$18,AO148=Settings!$C$19),1,0))))</f>
        <v/>
      </c>
      <c r="AQ1144" s="170"/>
      <c r="AR1144" s="169" t="str">
        <f>IF(AR148="","",IF(AR148=Settings!$C$16,1,IF(AND(AR148=Settings!$C$17,NOT(AQ148=Settings!$C$16)),1,IF(AND(AR148=Settings!$C$18,AQ148=Settings!$C$19),1,0))))</f>
        <v/>
      </c>
      <c r="AS1144" s="170"/>
      <c r="AT1144" s="169" t="str">
        <f>IF(AT148="","",IF(AT148=Settings!$C$16,1,IF(AND(AT148=Settings!$C$17,NOT(AS148=Settings!$C$16)),1,IF(AND(AT148=Settings!$C$18,AS148=Settings!$C$19),1,0))))</f>
        <v/>
      </c>
      <c r="AU1144" s="170"/>
      <c r="AV1144" s="169" t="str">
        <f>IF(AV148="","",IF(AV148=Settings!$C$16,1,IF(AND(AV148=Settings!$C$17,NOT(AU148=Settings!$C$16)),1,IF(AND(AV148=Settings!$C$18,AU148=Settings!$C$19),1,0))))</f>
        <v/>
      </c>
      <c r="AX1144" s="169" t="str">
        <f>IF(AX148="","",IF(AX148=Settings!$C$16,1,IF(AND(AX148=Settings!$C$17,NOT(AW148=Settings!$C$16)),1,IF(AND(AX148=Settings!$C$18,AW148=Settings!$C$19),1,0))))</f>
        <v/>
      </c>
      <c r="AZ1144" s="169" t="str">
        <f>IF(AZ148="","",IF(AZ148=Settings!$C$16,1,IF(AND(AZ148=Settings!$C$17,NOT(AY148=Settings!$C$16)),1,IF(AND(AZ148=Settings!$C$18,AY148=Settings!$C$19),1,0))))</f>
        <v/>
      </c>
      <c r="BC1144" s="169" t="str">
        <f>IF(BC148="","",IF(BC148=Settings!$C$16,1,IF(AND(BC148=Settings!$C$17,NOT(BB148=Settings!$C$16)),1,IF(AND(BC148=Settings!$C$18,BB148=Settings!$C$19),1,0))))</f>
        <v/>
      </c>
      <c r="BD1144" s="170"/>
      <c r="BE1144" s="169" t="str">
        <f>IF(BE148="","",IF(BE148=Settings!$C$16,1,IF(AND(BE148=Settings!$C$17,NOT(BD148=Settings!$C$16)),1,IF(AND(BE148=Settings!$C$18,BD148=Settings!$C$19),1,0))))</f>
        <v/>
      </c>
      <c r="BF1144" s="170"/>
      <c r="BG1144" s="169" t="str">
        <f>IF(BG148="","",IF(BG148=Settings!$C$16,1,IF(AND(BG148=Settings!$C$17,NOT(BF148=Settings!$C$16)),1,IF(AND(BG148=Settings!$C$18,BF148=Settings!$C$19),1,0))))</f>
        <v/>
      </c>
      <c r="BH1144" s="170"/>
      <c r="BI1144" s="169" t="str">
        <f>IF(BI148="","",IF(BI148=Settings!$C$16,1,IF(AND(BI148=Settings!$C$17,NOT(BH148=Settings!$C$16)),1,IF(AND(BI148=Settings!$C$18,BH148=Settings!$C$19),1,0))))</f>
        <v/>
      </c>
      <c r="BK1144" s="169" t="str">
        <f>IF(BK148="","",IF(BK148=Settings!$C$16,1,IF(AND(BK148=Settings!$C$17,NOT(BJ148=Settings!$C$16)),1,IF(AND(BK148=Settings!$C$18,BJ148=Settings!$C$19),1,0))))</f>
        <v/>
      </c>
      <c r="BM1144" s="169" t="str">
        <f>IF(BM148="","",IF(BM148=Settings!$C$16,1,IF(AND(BM148=Settings!$C$17,NOT(BL148=Settings!$C$16)),1,IF(AND(BM148=Settings!$C$18,BL148=Settings!$C$19),1,0))))</f>
        <v/>
      </c>
      <c r="BP1144" s="169" t="str">
        <f>IF(BP148="","",IF(BP148=Settings!$C$16,1,IF(AND(BP148=Settings!$C$17,NOT(BO148=Settings!$C$16)),1,IF(AND(BP148=Settings!$C$18,BO148=Settings!$C$19),1,0))))</f>
        <v/>
      </c>
      <c r="BQ1144" s="170"/>
      <c r="BR1144" s="169" t="str">
        <f>IF(BR148="","",IF(BR148=Settings!$C$16,1,IF(AND(BR148=Settings!$C$17,NOT(BQ148=Settings!$C$16)),1,IF(AND(BR148=Settings!$C$18,BQ148=Settings!$C$19),1,0))))</f>
        <v/>
      </c>
      <c r="BS1144" s="170"/>
      <c r="BT1144" s="169" t="str">
        <f>IF(BT148="","",IF(BT148=Settings!$C$16,1,IF(AND(BT148=Settings!$C$17,NOT(BS148=Settings!$C$16)),1,IF(AND(BT148=Settings!$C$18,BS148=Settings!$C$19),1,0))))</f>
        <v/>
      </c>
      <c r="BU1144" s="170"/>
      <c r="BV1144" s="169" t="str">
        <f>IF(BV148="","",IF(BV148=Settings!$C$16,1,IF(AND(BV148=Settings!$C$17,NOT(BU148=Settings!$C$16)),1,IF(AND(BV148=Settings!$C$18,BU148=Settings!$C$19),1,0))))</f>
        <v/>
      </c>
      <c r="BX1144" s="169" t="str">
        <f>IF(BX148="","",IF(BX148=Settings!$C$16,1,IF(AND(BX148=Settings!$C$17,NOT(BW148=Settings!$C$16)),1,IF(AND(BX148=Settings!$C$18,BW148=Settings!$C$19),1,0))))</f>
        <v/>
      </c>
      <c r="BZ1144" s="169" t="str">
        <f>IF(BZ148="","",IF(BZ148=Settings!$C$16,1,IF(AND(BZ148=Settings!$C$17,NOT(BY148=Settings!$C$16)),1,IF(AND(BZ148=Settings!$C$18,BY148=Settings!$C$19),1,0))))</f>
        <v/>
      </c>
      <c r="CB1144" s="175" t="str">
        <f t="shared" si="17"/>
        <v/>
      </c>
      <c r="CC1144" s="175" t="str">
        <f t="shared" si="18"/>
        <v/>
      </c>
      <c r="CD1144" s="175" t="str">
        <f t="shared" si="19"/>
        <v/>
      </c>
      <c r="CE1144" s="175" t="str">
        <f t="shared" si="20"/>
        <v/>
      </c>
      <c r="CF1144" s="175" t="str">
        <f t="shared" si="21"/>
        <v/>
      </c>
      <c r="CG1144" s="175" t="str">
        <f t="shared" si="22"/>
        <v/>
      </c>
      <c r="CH1144" s="175" t="str">
        <f t="shared" si="23"/>
        <v/>
      </c>
    </row>
    <row r="1145" spans="1:86" x14ac:dyDescent="0.25">
      <c r="A1145" s="39" t="str">
        <f t="shared" si="16"/>
        <v xml:space="preserve"> </v>
      </c>
      <c r="C1145" s="169" t="str">
        <f>IF(C149="","",IF(C149=Settings!$C$16,1,IF(AND(C149=Settings!$C$17,NOT(B149=Settings!$C$16)),1,IF(AND(C149=Settings!$C$18,B149=Settings!$C$19),1,0))))</f>
        <v/>
      </c>
      <c r="E1145" s="169" t="str">
        <f>IF(E149="","",IF(E149=Settings!$C$16,1,IF(AND(E149=Settings!$C$17,NOT(D149=Settings!$C$16)),1,IF(AND(E149=Settings!$C$18,D149=Settings!$C$19),1,0))))</f>
        <v/>
      </c>
      <c r="G1145" s="169" t="str">
        <f>IF(G149="","",IF(G149=Settings!$C$16,1,IF(AND(G149=Settings!$C$17,NOT(F149=Settings!$C$16)),1,IF(AND(G149=Settings!$C$18,F149=Settings!$C$19),1,0))))</f>
        <v/>
      </c>
      <c r="I1145" s="169" t="str">
        <f>IF(I149="","",IF(I149=Settings!$C$16,1,IF(AND(I149=Settings!$C$17,NOT(H149=Settings!$C$16)),1,IF(AND(I149=Settings!$C$18,H149=Settings!$C$19),1,0))))</f>
        <v/>
      </c>
      <c r="K1145" s="169" t="str">
        <f>IF(K149="","",IF(K149=Settings!$C$16,1,IF(AND(K149=Settings!$C$17,NOT(J149=Settings!$C$16)),1,IF(AND(K149=Settings!$C$18,J149=Settings!$C$19),1,0))))</f>
        <v/>
      </c>
      <c r="M1145" s="169" t="str">
        <f>IF(M149="","",IF(M149=Settings!$C$16,1,IF(AND(M149=Settings!$C$17,NOT(L149=Settings!$C$16)),1,IF(AND(M149=Settings!$C$18,L149=Settings!$C$19),1,0))))</f>
        <v/>
      </c>
      <c r="P1145" s="169" t="str">
        <f>IF(P149="","",IF(P149=Settings!$C$16,1,IF(AND(P149=Settings!$C$17,NOT(O149=Settings!$C$16)),1,IF(AND(P149=Settings!$C$18,O149=Settings!$C$19),1,0))))</f>
        <v/>
      </c>
      <c r="Q1145" s="170"/>
      <c r="R1145" s="169" t="str">
        <f>IF(R149="","",IF(R149=Settings!$C$16,1,IF(AND(R149=Settings!$C$17,NOT(Q149=Settings!$C$16)),1,IF(AND(R149=Settings!$C$18,Q149=Settings!$C$19),1,0))))</f>
        <v/>
      </c>
      <c r="S1145" s="170"/>
      <c r="T1145" s="169" t="str">
        <f>IF(T149="","",IF(T149=Settings!$C$16,1,IF(AND(T149=Settings!$C$17,NOT(S149=Settings!$C$16)),1,IF(AND(T149=Settings!$C$18,S149=Settings!$C$19),1,0))))</f>
        <v/>
      </c>
      <c r="U1145" s="170"/>
      <c r="V1145" s="169" t="str">
        <f>IF(V149="","",IF(V149=Settings!$C$16,1,IF(AND(V149=Settings!$C$17,NOT(U149=Settings!$C$16)),1,IF(AND(V149=Settings!$C$18,U149=Settings!$C$19),1,0))))</f>
        <v/>
      </c>
      <c r="X1145" s="169" t="str">
        <f>IF(X149="","",IF(X149=Settings!$C$16,1,IF(AND(X149=Settings!$C$17,NOT(W149=Settings!$C$16)),1,IF(AND(X149=Settings!$C$18,W149=Settings!$C$19),1,0))))</f>
        <v/>
      </c>
      <c r="Z1145" s="169" t="str">
        <f>IF(Z149="","",IF(Z149=Settings!$C$16,1,IF(AND(Z149=Settings!$C$17,NOT(Y149=Settings!$C$16)),1,IF(AND(Z149=Settings!$C$18,Y149=Settings!$C$19),1,0))))</f>
        <v/>
      </c>
      <c r="AC1145" s="169" t="str">
        <f>IF(AC149="","",IF(AC149=Settings!$C$16,1,IF(AND(AC149=Settings!$C$17,NOT(AB149=Settings!$C$16)),1,IF(AND(AC149=Settings!$C$18,AB149=Settings!$C$19),1,0))))</f>
        <v/>
      </c>
      <c r="AD1145" s="170"/>
      <c r="AE1145" s="169" t="str">
        <f>IF(AE149="","",IF(AE149=Settings!$C$16,1,IF(AND(AE149=Settings!$C$17,NOT(AD149=Settings!$C$16)),1,IF(AND(AE149=Settings!$C$18,AD149=Settings!$C$19),1,0))))</f>
        <v/>
      </c>
      <c r="AF1145" s="170"/>
      <c r="AG1145" s="169" t="str">
        <f>IF(AG149="","",IF(AG149=Settings!$C$16,1,IF(AND(AG149=Settings!$C$17,NOT(AF149=Settings!$C$16)),1,IF(AND(AG149=Settings!$C$18,AF149=Settings!$C$19),1,0))))</f>
        <v/>
      </c>
      <c r="AH1145" s="170"/>
      <c r="AI1145" s="169" t="str">
        <f>IF(AI149="","",IF(AI149=Settings!$C$16,1,IF(AND(AI149=Settings!$C$17,NOT(AH149=Settings!$C$16)),1,IF(AND(AI149=Settings!$C$18,AH149=Settings!$C$19),1,0))))</f>
        <v/>
      </c>
      <c r="AK1145" s="169" t="str">
        <f>IF(AK149="","",IF(AK149=Settings!$C$16,1,IF(AND(AK149=Settings!$C$17,NOT(AJ149=Settings!$C$16)),1,IF(AND(AK149=Settings!$C$18,AJ149=Settings!$C$19),1,0))))</f>
        <v/>
      </c>
      <c r="AM1145" s="169" t="str">
        <f>IF(AM149="","",IF(AM149=Settings!$C$16,1,IF(AND(AM149=Settings!$C$17,NOT(AL149=Settings!$C$16)),1,IF(AND(AM149=Settings!$C$18,AL149=Settings!$C$19),1,0))))</f>
        <v/>
      </c>
      <c r="AP1145" s="169" t="str">
        <f>IF(AP149="","",IF(AP149=Settings!$C$16,1,IF(AND(AP149=Settings!$C$17,NOT(AO149=Settings!$C$16)),1,IF(AND(AP149=Settings!$C$18,AO149=Settings!$C$19),1,0))))</f>
        <v/>
      </c>
      <c r="AQ1145" s="170"/>
      <c r="AR1145" s="169" t="str">
        <f>IF(AR149="","",IF(AR149=Settings!$C$16,1,IF(AND(AR149=Settings!$C$17,NOT(AQ149=Settings!$C$16)),1,IF(AND(AR149=Settings!$C$18,AQ149=Settings!$C$19),1,0))))</f>
        <v/>
      </c>
      <c r="AS1145" s="170"/>
      <c r="AT1145" s="169" t="str">
        <f>IF(AT149="","",IF(AT149=Settings!$C$16,1,IF(AND(AT149=Settings!$C$17,NOT(AS149=Settings!$C$16)),1,IF(AND(AT149=Settings!$C$18,AS149=Settings!$C$19),1,0))))</f>
        <v/>
      </c>
      <c r="AU1145" s="170"/>
      <c r="AV1145" s="169" t="str">
        <f>IF(AV149="","",IF(AV149=Settings!$C$16,1,IF(AND(AV149=Settings!$C$17,NOT(AU149=Settings!$C$16)),1,IF(AND(AV149=Settings!$C$18,AU149=Settings!$C$19),1,0))))</f>
        <v/>
      </c>
      <c r="AX1145" s="169" t="str">
        <f>IF(AX149="","",IF(AX149=Settings!$C$16,1,IF(AND(AX149=Settings!$C$17,NOT(AW149=Settings!$C$16)),1,IF(AND(AX149=Settings!$C$18,AW149=Settings!$C$19),1,0))))</f>
        <v/>
      </c>
      <c r="AZ1145" s="169" t="str">
        <f>IF(AZ149="","",IF(AZ149=Settings!$C$16,1,IF(AND(AZ149=Settings!$C$17,NOT(AY149=Settings!$C$16)),1,IF(AND(AZ149=Settings!$C$18,AY149=Settings!$C$19),1,0))))</f>
        <v/>
      </c>
      <c r="BC1145" s="169" t="str">
        <f>IF(BC149="","",IF(BC149=Settings!$C$16,1,IF(AND(BC149=Settings!$C$17,NOT(BB149=Settings!$C$16)),1,IF(AND(BC149=Settings!$C$18,BB149=Settings!$C$19),1,0))))</f>
        <v/>
      </c>
      <c r="BD1145" s="170"/>
      <c r="BE1145" s="169" t="str">
        <f>IF(BE149="","",IF(BE149=Settings!$C$16,1,IF(AND(BE149=Settings!$C$17,NOT(BD149=Settings!$C$16)),1,IF(AND(BE149=Settings!$C$18,BD149=Settings!$C$19),1,0))))</f>
        <v/>
      </c>
      <c r="BF1145" s="170"/>
      <c r="BG1145" s="169" t="str">
        <f>IF(BG149="","",IF(BG149=Settings!$C$16,1,IF(AND(BG149=Settings!$C$17,NOT(BF149=Settings!$C$16)),1,IF(AND(BG149=Settings!$C$18,BF149=Settings!$C$19),1,0))))</f>
        <v/>
      </c>
      <c r="BH1145" s="170"/>
      <c r="BI1145" s="169" t="str">
        <f>IF(BI149="","",IF(BI149=Settings!$C$16,1,IF(AND(BI149=Settings!$C$17,NOT(BH149=Settings!$C$16)),1,IF(AND(BI149=Settings!$C$18,BH149=Settings!$C$19),1,0))))</f>
        <v/>
      </c>
      <c r="BK1145" s="169" t="str">
        <f>IF(BK149="","",IF(BK149=Settings!$C$16,1,IF(AND(BK149=Settings!$C$17,NOT(BJ149=Settings!$C$16)),1,IF(AND(BK149=Settings!$C$18,BJ149=Settings!$C$19),1,0))))</f>
        <v/>
      </c>
      <c r="BM1145" s="169" t="str">
        <f>IF(BM149="","",IF(BM149=Settings!$C$16,1,IF(AND(BM149=Settings!$C$17,NOT(BL149=Settings!$C$16)),1,IF(AND(BM149=Settings!$C$18,BL149=Settings!$C$19),1,0))))</f>
        <v/>
      </c>
      <c r="BP1145" s="169" t="str">
        <f>IF(BP149="","",IF(BP149=Settings!$C$16,1,IF(AND(BP149=Settings!$C$17,NOT(BO149=Settings!$C$16)),1,IF(AND(BP149=Settings!$C$18,BO149=Settings!$C$19),1,0))))</f>
        <v/>
      </c>
      <c r="BQ1145" s="170"/>
      <c r="BR1145" s="169" t="str">
        <f>IF(BR149="","",IF(BR149=Settings!$C$16,1,IF(AND(BR149=Settings!$C$17,NOT(BQ149=Settings!$C$16)),1,IF(AND(BR149=Settings!$C$18,BQ149=Settings!$C$19),1,0))))</f>
        <v/>
      </c>
      <c r="BS1145" s="170"/>
      <c r="BT1145" s="169" t="str">
        <f>IF(BT149="","",IF(BT149=Settings!$C$16,1,IF(AND(BT149=Settings!$C$17,NOT(BS149=Settings!$C$16)),1,IF(AND(BT149=Settings!$C$18,BS149=Settings!$C$19),1,0))))</f>
        <v/>
      </c>
      <c r="BU1145" s="170"/>
      <c r="BV1145" s="169" t="str">
        <f>IF(BV149="","",IF(BV149=Settings!$C$16,1,IF(AND(BV149=Settings!$C$17,NOT(BU149=Settings!$C$16)),1,IF(AND(BV149=Settings!$C$18,BU149=Settings!$C$19),1,0))))</f>
        <v/>
      </c>
      <c r="BX1145" s="169" t="str">
        <f>IF(BX149="","",IF(BX149=Settings!$C$16,1,IF(AND(BX149=Settings!$C$17,NOT(BW149=Settings!$C$16)),1,IF(AND(BX149=Settings!$C$18,BW149=Settings!$C$19),1,0))))</f>
        <v/>
      </c>
      <c r="BZ1145" s="169" t="str">
        <f>IF(BZ149="","",IF(BZ149=Settings!$C$16,1,IF(AND(BZ149=Settings!$C$17,NOT(BY149=Settings!$C$16)),1,IF(AND(BZ149=Settings!$C$18,BY149=Settings!$C$19),1,0))))</f>
        <v/>
      </c>
      <c r="CB1145" s="175" t="str">
        <f t="shared" si="17"/>
        <v/>
      </c>
      <c r="CC1145" s="175" t="str">
        <f t="shared" si="18"/>
        <v/>
      </c>
      <c r="CD1145" s="175" t="str">
        <f t="shared" si="19"/>
        <v/>
      </c>
      <c r="CE1145" s="175" t="str">
        <f t="shared" si="20"/>
        <v/>
      </c>
      <c r="CF1145" s="175" t="str">
        <f t="shared" si="21"/>
        <v/>
      </c>
      <c r="CG1145" s="175" t="str">
        <f t="shared" si="22"/>
        <v/>
      </c>
      <c r="CH1145" s="175" t="str">
        <f t="shared" si="23"/>
        <v/>
      </c>
    </row>
    <row r="1146" spans="1:86" x14ac:dyDescent="0.25">
      <c r="A1146" s="39" t="str">
        <f t="shared" si="16"/>
        <v xml:space="preserve"> </v>
      </c>
      <c r="C1146" s="169" t="str">
        <f>IF(C150="","",IF(C150=Settings!$C$16,1,IF(AND(C150=Settings!$C$17,NOT(B150=Settings!$C$16)),1,IF(AND(C150=Settings!$C$18,B150=Settings!$C$19),1,0))))</f>
        <v/>
      </c>
      <c r="E1146" s="169" t="str">
        <f>IF(E150="","",IF(E150=Settings!$C$16,1,IF(AND(E150=Settings!$C$17,NOT(D150=Settings!$C$16)),1,IF(AND(E150=Settings!$C$18,D150=Settings!$C$19),1,0))))</f>
        <v/>
      </c>
      <c r="G1146" s="169" t="str">
        <f>IF(G150="","",IF(G150=Settings!$C$16,1,IF(AND(G150=Settings!$C$17,NOT(F150=Settings!$C$16)),1,IF(AND(G150=Settings!$C$18,F150=Settings!$C$19),1,0))))</f>
        <v/>
      </c>
      <c r="I1146" s="169" t="str">
        <f>IF(I150="","",IF(I150=Settings!$C$16,1,IF(AND(I150=Settings!$C$17,NOT(H150=Settings!$C$16)),1,IF(AND(I150=Settings!$C$18,H150=Settings!$C$19),1,0))))</f>
        <v/>
      </c>
      <c r="K1146" s="169" t="str">
        <f>IF(K150="","",IF(K150=Settings!$C$16,1,IF(AND(K150=Settings!$C$17,NOT(J150=Settings!$C$16)),1,IF(AND(K150=Settings!$C$18,J150=Settings!$C$19),1,0))))</f>
        <v/>
      </c>
      <c r="M1146" s="169" t="str">
        <f>IF(M150="","",IF(M150=Settings!$C$16,1,IF(AND(M150=Settings!$C$17,NOT(L150=Settings!$C$16)),1,IF(AND(M150=Settings!$C$18,L150=Settings!$C$19),1,0))))</f>
        <v/>
      </c>
      <c r="P1146" s="169" t="str">
        <f>IF(P150="","",IF(P150=Settings!$C$16,1,IF(AND(P150=Settings!$C$17,NOT(O150=Settings!$C$16)),1,IF(AND(P150=Settings!$C$18,O150=Settings!$C$19),1,0))))</f>
        <v/>
      </c>
      <c r="Q1146" s="170"/>
      <c r="R1146" s="169" t="str">
        <f>IF(R150="","",IF(R150=Settings!$C$16,1,IF(AND(R150=Settings!$C$17,NOT(Q150=Settings!$C$16)),1,IF(AND(R150=Settings!$C$18,Q150=Settings!$C$19),1,0))))</f>
        <v/>
      </c>
      <c r="S1146" s="170"/>
      <c r="T1146" s="169" t="str">
        <f>IF(T150="","",IF(T150=Settings!$C$16,1,IF(AND(T150=Settings!$C$17,NOT(S150=Settings!$C$16)),1,IF(AND(T150=Settings!$C$18,S150=Settings!$C$19),1,0))))</f>
        <v/>
      </c>
      <c r="U1146" s="170"/>
      <c r="V1146" s="169" t="str">
        <f>IF(V150="","",IF(V150=Settings!$C$16,1,IF(AND(V150=Settings!$C$17,NOT(U150=Settings!$C$16)),1,IF(AND(V150=Settings!$C$18,U150=Settings!$C$19),1,0))))</f>
        <v/>
      </c>
      <c r="X1146" s="169" t="str">
        <f>IF(X150="","",IF(X150=Settings!$C$16,1,IF(AND(X150=Settings!$C$17,NOT(W150=Settings!$C$16)),1,IF(AND(X150=Settings!$C$18,W150=Settings!$C$19),1,0))))</f>
        <v/>
      </c>
      <c r="Z1146" s="169" t="str">
        <f>IF(Z150="","",IF(Z150=Settings!$C$16,1,IF(AND(Z150=Settings!$C$17,NOT(Y150=Settings!$C$16)),1,IF(AND(Z150=Settings!$C$18,Y150=Settings!$C$19),1,0))))</f>
        <v/>
      </c>
      <c r="AC1146" s="169" t="str">
        <f>IF(AC150="","",IF(AC150=Settings!$C$16,1,IF(AND(AC150=Settings!$C$17,NOT(AB150=Settings!$C$16)),1,IF(AND(AC150=Settings!$C$18,AB150=Settings!$C$19),1,0))))</f>
        <v/>
      </c>
      <c r="AD1146" s="170"/>
      <c r="AE1146" s="169" t="str">
        <f>IF(AE150="","",IF(AE150=Settings!$C$16,1,IF(AND(AE150=Settings!$C$17,NOT(AD150=Settings!$C$16)),1,IF(AND(AE150=Settings!$C$18,AD150=Settings!$C$19),1,0))))</f>
        <v/>
      </c>
      <c r="AF1146" s="170"/>
      <c r="AG1146" s="169" t="str">
        <f>IF(AG150="","",IF(AG150=Settings!$C$16,1,IF(AND(AG150=Settings!$C$17,NOT(AF150=Settings!$C$16)),1,IF(AND(AG150=Settings!$C$18,AF150=Settings!$C$19),1,0))))</f>
        <v/>
      </c>
      <c r="AH1146" s="170"/>
      <c r="AI1146" s="169" t="str">
        <f>IF(AI150="","",IF(AI150=Settings!$C$16,1,IF(AND(AI150=Settings!$C$17,NOT(AH150=Settings!$C$16)),1,IF(AND(AI150=Settings!$C$18,AH150=Settings!$C$19),1,0))))</f>
        <v/>
      </c>
      <c r="AK1146" s="169" t="str">
        <f>IF(AK150="","",IF(AK150=Settings!$C$16,1,IF(AND(AK150=Settings!$C$17,NOT(AJ150=Settings!$C$16)),1,IF(AND(AK150=Settings!$C$18,AJ150=Settings!$C$19),1,0))))</f>
        <v/>
      </c>
      <c r="AM1146" s="169" t="str">
        <f>IF(AM150="","",IF(AM150=Settings!$C$16,1,IF(AND(AM150=Settings!$C$17,NOT(AL150=Settings!$C$16)),1,IF(AND(AM150=Settings!$C$18,AL150=Settings!$C$19),1,0))))</f>
        <v/>
      </c>
      <c r="AP1146" s="169" t="str">
        <f>IF(AP150="","",IF(AP150=Settings!$C$16,1,IF(AND(AP150=Settings!$C$17,NOT(AO150=Settings!$C$16)),1,IF(AND(AP150=Settings!$C$18,AO150=Settings!$C$19),1,0))))</f>
        <v/>
      </c>
      <c r="AQ1146" s="170"/>
      <c r="AR1146" s="169" t="str">
        <f>IF(AR150="","",IF(AR150=Settings!$C$16,1,IF(AND(AR150=Settings!$C$17,NOT(AQ150=Settings!$C$16)),1,IF(AND(AR150=Settings!$C$18,AQ150=Settings!$C$19),1,0))))</f>
        <v/>
      </c>
      <c r="AS1146" s="170"/>
      <c r="AT1146" s="169" t="str">
        <f>IF(AT150="","",IF(AT150=Settings!$C$16,1,IF(AND(AT150=Settings!$C$17,NOT(AS150=Settings!$C$16)),1,IF(AND(AT150=Settings!$C$18,AS150=Settings!$C$19),1,0))))</f>
        <v/>
      </c>
      <c r="AU1146" s="170"/>
      <c r="AV1146" s="169" t="str">
        <f>IF(AV150="","",IF(AV150=Settings!$C$16,1,IF(AND(AV150=Settings!$C$17,NOT(AU150=Settings!$C$16)),1,IF(AND(AV150=Settings!$C$18,AU150=Settings!$C$19),1,0))))</f>
        <v/>
      </c>
      <c r="AX1146" s="169" t="str">
        <f>IF(AX150="","",IF(AX150=Settings!$C$16,1,IF(AND(AX150=Settings!$C$17,NOT(AW150=Settings!$C$16)),1,IF(AND(AX150=Settings!$C$18,AW150=Settings!$C$19),1,0))))</f>
        <v/>
      </c>
      <c r="AZ1146" s="169" t="str">
        <f>IF(AZ150="","",IF(AZ150=Settings!$C$16,1,IF(AND(AZ150=Settings!$C$17,NOT(AY150=Settings!$C$16)),1,IF(AND(AZ150=Settings!$C$18,AY150=Settings!$C$19),1,0))))</f>
        <v/>
      </c>
      <c r="BC1146" s="169" t="str">
        <f>IF(BC150="","",IF(BC150=Settings!$C$16,1,IF(AND(BC150=Settings!$C$17,NOT(BB150=Settings!$C$16)),1,IF(AND(BC150=Settings!$C$18,BB150=Settings!$C$19),1,0))))</f>
        <v/>
      </c>
      <c r="BD1146" s="170"/>
      <c r="BE1146" s="169" t="str">
        <f>IF(BE150="","",IF(BE150=Settings!$C$16,1,IF(AND(BE150=Settings!$C$17,NOT(BD150=Settings!$C$16)),1,IF(AND(BE150=Settings!$C$18,BD150=Settings!$C$19),1,0))))</f>
        <v/>
      </c>
      <c r="BF1146" s="170"/>
      <c r="BG1146" s="169" t="str">
        <f>IF(BG150="","",IF(BG150=Settings!$C$16,1,IF(AND(BG150=Settings!$C$17,NOT(BF150=Settings!$C$16)),1,IF(AND(BG150=Settings!$C$18,BF150=Settings!$C$19),1,0))))</f>
        <v/>
      </c>
      <c r="BH1146" s="170"/>
      <c r="BI1146" s="169" t="str">
        <f>IF(BI150="","",IF(BI150=Settings!$C$16,1,IF(AND(BI150=Settings!$C$17,NOT(BH150=Settings!$C$16)),1,IF(AND(BI150=Settings!$C$18,BH150=Settings!$C$19),1,0))))</f>
        <v/>
      </c>
      <c r="BK1146" s="169" t="str">
        <f>IF(BK150="","",IF(BK150=Settings!$C$16,1,IF(AND(BK150=Settings!$C$17,NOT(BJ150=Settings!$C$16)),1,IF(AND(BK150=Settings!$C$18,BJ150=Settings!$C$19),1,0))))</f>
        <v/>
      </c>
      <c r="BM1146" s="169" t="str">
        <f>IF(BM150="","",IF(BM150=Settings!$C$16,1,IF(AND(BM150=Settings!$C$17,NOT(BL150=Settings!$C$16)),1,IF(AND(BM150=Settings!$C$18,BL150=Settings!$C$19),1,0))))</f>
        <v/>
      </c>
      <c r="BP1146" s="169" t="str">
        <f>IF(BP150="","",IF(BP150=Settings!$C$16,1,IF(AND(BP150=Settings!$C$17,NOT(BO150=Settings!$C$16)),1,IF(AND(BP150=Settings!$C$18,BO150=Settings!$C$19),1,0))))</f>
        <v/>
      </c>
      <c r="BQ1146" s="170"/>
      <c r="BR1146" s="169" t="str">
        <f>IF(BR150="","",IF(BR150=Settings!$C$16,1,IF(AND(BR150=Settings!$C$17,NOT(BQ150=Settings!$C$16)),1,IF(AND(BR150=Settings!$C$18,BQ150=Settings!$C$19),1,0))))</f>
        <v/>
      </c>
      <c r="BS1146" s="170"/>
      <c r="BT1146" s="169" t="str">
        <f>IF(BT150="","",IF(BT150=Settings!$C$16,1,IF(AND(BT150=Settings!$C$17,NOT(BS150=Settings!$C$16)),1,IF(AND(BT150=Settings!$C$18,BS150=Settings!$C$19),1,0))))</f>
        <v/>
      </c>
      <c r="BU1146" s="170"/>
      <c r="BV1146" s="169" t="str">
        <f>IF(BV150="","",IF(BV150=Settings!$C$16,1,IF(AND(BV150=Settings!$C$17,NOT(BU150=Settings!$C$16)),1,IF(AND(BV150=Settings!$C$18,BU150=Settings!$C$19),1,0))))</f>
        <v/>
      </c>
      <c r="BX1146" s="169" t="str">
        <f>IF(BX150="","",IF(BX150=Settings!$C$16,1,IF(AND(BX150=Settings!$C$17,NOT(BW150=Settings!$C$16)),1,IF(AND(BX150=Settings!$C$18,BW150=Settings!$C$19),1,0))))</f>
        <v/>
      </c>
      <c r="BZ1146" s="169" t="str">
        <f>IF(BZ150="","",IF(BZ150=Settings!$C$16,1,IF(AND(BZ150=Settings!$C$17,NOT(BY150=Settings!$C$16)),1,IF(AND(BZ150=Settings!$C$18,BY150=Settings!$C$19),1,0))))</f>
        <v/>
      </c>
      <c r="CB1146" s="175" t="str">
        <f t="shared" si="17"/>
        <v/>
      </c>
      <c r="CC1146" s="175" t="str">
        <f t="shared" si="18"/>
        <v/>
      </c>
      <c r="CD1146" s="175" t="str">
        <f t="shared" si="19"/>
        <v/>
      </c>
      <c r="CE1146" s="175" t="str">
        <f t="shared" si="20"/>
        <v/>
      </c>
      <c r="CF1146" s="175" t="str">
        <f t="shared" si="21"/>
        <v/>
      </c>
      <c r="CG1146" s="175" t="str">
        <f t="shared" si="22"/>
        <v/>
      </c>
      <c r="CH1146" s="175" t="str">
        <f t="shared" si="23"/>
        <v/>
      </c>
    </row>
    <row r="1147" spans="1:86" x14ac:dyDescent="0.25">
      <c r="A1147" s="39" t="str">
        <f t="shared" si="16"/>
        <v xml:space="preserve"> </v>
      </c>
      <c r="C1147" s="169" t="str">
        <f>IF(C151="","",IF(C151=Settings!$C$16,1,IF(AND(C151=Settings!$C$17,NOT(B151=Settings!$C$16)),1,IF(AND(C151=Settings!$C$18,B151=Settings!$C$19),1,0))))</f>
        <v/>
      </c>
      <c r="E1147" s="169" t="str">
        <f>IF(E151="","",IF(E151=Settings!$C$16,1,IF(AND(E151=Settings!$C$17,NOT(D151=Settings!$C$16)),1,IF(AND(E151=Settings!$C$18,D151=Settings!$C$19),1,0))))</f>
        <v/>
      </c>
      <c r="G1147" s="169" t="str">
        <f>IF(G151="","",IF(G151=Settings!$C$16,1,IF(AND(G151=Settings!$C$17,NOT(F151=Settings!$C$16)),1,IF(AND(G151=Settings!$C$18,F151=Settings!$C$19),1,0))))</f>
        <v/>
      </c>
      <c r="I1147" s="169" t="str">
        <f>IF(I151="","",IF(I151=Settings!$C$16,1,IF(AND(I151=Settings!$C$17,NOT(H151=Settings!$C$16)),1,IF(AND(I151=Settings!$C$18,H151=Settings!$C$19),1,0))))</f>
        <v/>
      </c>
      <c r="K1147" s="169" t="str">
        <f>IF(K151="","",IF(K151=Settings!$C$16,1,IF(AND(K151=Settings!$C$17,NOT(J151=Settings!$C$16)),1,IF(AND(K151=Settings!$C$18,J151=Settings!$C$19),1,0))))</f>
        <v/>
      </c>
      <c r="M1147" s="169" t="str">
        <f>IF(M151="","",IF(M151=Settings!$C$16,1,IF(AND(M151=Settings!$C$17,NOT(L151=Settings!$C$16)),1,IF(AND(M151=Settings!$C$18,L151=Settings!$C$19),1,0))))</f>
        <v/>
      </c>
      <c r="P1147" s="169" t="str">
        <f>IF(P151="","",IF(P151=Settings!$C$16,1,IF(AND(P151=Settings!$C$17,NOT(O151=Settings!$C$16)),1,IF(AND(P151=Settings!$C$18,O151=Settings!$C$19),1,0))))</f>
        <v/>
      </c>
      <c r="Q1147" s="170"/>
      <c r="R1147" s="169" t="str">
        <f>IF(R151="","",IF(R151=Settings!$C$16,1,IF(AND(R151=Settings!$C$17,NOT(Q151=Settings!$C$16)),1,IF(AND(R151=Settings!$C$18,Q151=Settings!$C$19),1,0))))</f>
        <v/>
      </c>
      <c r="S1147" s="170"/>
      <c r="T1147" s="169" t="str">
        <f>IF(T151="","",IF(T151=Settings!$C$16,1,IF(AND(T151=Settings!$C$17,NOT(S151=Settings!$C$16)),1,IF(AND(T151=Settings!$C$18,S151=Settings!$C$19),1,0))))</f>
        <v/>
      </c>
      <c r="U1147" s="170"/>
      <c r="V1147" s="169" t="str">
        <f>IF(V151="","",IF(V151=Settings!$C$16,1,IF(AND(V151=Settings!$C$17,NOT(U151=Settings!$C$16)),1,IF(AND(V151=Settings!$C$18,U151=Settings!$C$19),1,0))))</f>
        <v/>
      </c>
      <c r="X1147" s="169" t="str">
        <f>IF(X151="","",IF(X151=Settings!$C$16,1,IF(AND(X151=Settings!$C$17,NOT(W151=Settings!$C$16)),1,IF(AND(X151=Settings!$C$18,W151=Settings!$C$19),1,0))))</f>
        <v/>
      </c>
      <c r="Z1147" s="169" t="str">
        <f>IF(Z151="","",IF(Z151=Settings!$C$16,1,IF(AND(Z151=Settings!$C$17,NOT(Y151=Settings!$C$16)),1,IF(AND(Z151=Settings!$C$18,Y151=Settings!$C$19),1,0))))</f>
        <v/>
      </c>
      <c r="AC1147" s="169" t="str">
        <f>IF(AC151="","",IF(AC151=Settings!$C$16,1,IF(AND(AC151=Settings!$C$17,NOT(AB151=Settings!$C$16)),1,IF(AND(AC151=Settings!$C$18,AB151=Settings!$C$19),1,0))))</f>
        <v/>
      </c>
      <c r="AD1147" s="170"/>
      <c r="AE1147" s="169" t="str">
        <f>IF(AE151="","",IF(AE151=Settings!$C$16,1,IF(AND(AE151=Settings!$C$17,NOT(AD151=Settings!$C$16)),1,IF(AND(AE151=Settings!$C$18,AD151=Settings!$C$19),1,0))))</f>
        <v/>
      </c>
      <c r="AF1147" s="170"/>
      <c r="AG1147" s="169" t="str">
        <f>IF(AG151="","",IF(AG151=Settings!$C$16,1,IF(AND(AG151=Settings!$C$17,NOT(AF151=Settings!$C$16)),1,IF(AND(AG151=Settings!$C$18,AF151=Settings!$C$19),1,0))))</f>
        <v/>
      </c>
      <c r="AH1147" s="170"/>
      <c r="AI1147" s="169" t="str">
        <f>IF(AI151="","",IF(AI151=Settings!$C$16,1,IF(AND(AI151=Settings!$C$17,NOT(AH151=Settings!$C$16)),1,IF(AND(AI151=Settings!$C$18,AH151=Settings!$C$19),1,0))))</f>
        <v/>
      </c>
      <c r="AK1147" s="169" t="str">
        <f>IF(AK151="","",IF(AK151=Settings!$C$16,1,IF(AND(AK151=Settings!$C$17,NOT(AJ151=Settings!$C$16)),1,IF(AND(AK151=Settings!$C$18,AJ151=Settings!$C$19),1,0))))</f>
        <v/>
      </c>
      <c r="AM1147" s="169" t="str">
        <f>IF(AM151="","",IF(AM151=Settings!$C$16,1,IF(AND(AM151=Settings!$C$17,NOT(AL151=Settings!$C$16)),1,IF(AND(AM151=Settings!$C$18,AL151=Settings!$C$19),1,0))))</f>
        <v/>
      </c>
      <c r="AP1147" s="169" t="str">
        <f>IF(AP151="","",IF(AP151=Settings!$C$16,1,IF(AND(AP151=Settings!$C$17,NOT(AO151=Settings!$C$16)),1,IF(AND(AP151=Settings!$C$18,AO151=Settings!$C$19),1,0))))</f>
        <v/>
      </c>
      <c r="AQ1147" s="170"/>
      <c r="AR1147" s="169" t="str">
        <f>IF(AR151="","",IF(AR151=Settings!$C$16,1,IF(AND(AR151=Settings!$C$17,NOT(AQ151=Settings!$C$16)),1,IF(AND(AR151=Settings!$C$18,AQ151=Settings!$C$19),1,0))))</f>
        <v/>
      </c>
      <c r="AS1147" s="170"/>
      <c r="AT1147" s="169" t="str">
        <f>IF(AT151="","",IF(AT151=Settings!$C$16,1,IF(AND(AT151=Settings!$C$17,NOT(AS151=Settings!$C$16)),1,IF(AND(AT151=Settings!$C$18,AS151=Settings!$C$19),1,0))))</f>
        <v/>
      </c>
      <c r="AU1147" s="170"/>
      <c r="AV1147" s="169" t="str">
        <f>IF(AV151="","",IF(AV151=Settings!$C$16,1,IF(AND(AV151=Settings!$C$17,NOT(AU151=Settings!$C$16)),1,IF(AND(AV151=Settings!$C$18,AU151=Settings!$C$19),1,0))))</f>
        <v/>
      </c>
      <c r="AX1147" s="169" t="str">
        <f>IF(AX151="","",IF(AX151=Settings!$C$16,1,IF(AND(AX151=Settings!$C$17,NOT(AW151=Settings!$C$16)),1,IF(AND(AX151=Settings!$C$18,AW151=Settings!$C$19),1,0))))</f>
        <v/>
      </c>
      <c r="AZ1147" s="169" t="str">
        <f>IF(AZ151="","",IF(AZ151=Settings!$C$16,1,IF(AND(AZ151=Settings!$C$17,NOT(AY151=Settings!$C$16)),1,IF(AND(AZ151=Settings!$C$18,AY151=Settings!$C$19),1,0))))</f>
        <v/>
      </c>
      <c r="BC1147" s="169" t="str">
        <f>IF(BC151="","",IF(BC151=Settings!$C$16,1,IF(AND(BC151=Settings!$C$17,NOT(BB151=Settings!$C$16)),1,IF(AND(BC151=Settings!$C$18,BB151=Settings!$C$19),1,0))))</f>
        <v/>
      </c>
      <c r="BD1147" s="170"/>
      <c r="BE1147" s="169" t="str">
        <f>IF(BE151="","",IF(BE151=Settings!$C$16,1,IF(AND(BE151=Settings!$C$17,NOT(BD151=Settings!$C$16)),1,IF(AND(BE151=Settings!$C$18,BD151=Settings!$C$19),1,0))))</f>
        <v/>
      </c>
      <c r="BF1147" s="170"/>
      <c r="BG1147" s="169" t="str">
        <f>IF(BG151="","",IF(BG151=Settings!$C$16,1,IF(AND(BG151=Settings!$C$17,NOT(BF151=Settings!$C$16)),1,IF(AND(BG151=Settings!$C$18,BF151=Settings!$C$19),1,0))))</f>
        <v/>
      </c>
      <c r="BH1147" s="170"/>
      <c r="BI1147" s="169" t="str">
        <f>IF(BI151="","",IF(BI151=Settings!$C$16,1,IF(AND(BI151=Settings!$C$17,NOT(BH151=Settings!$C$16)),1,IF(AND(BI151=Settings!$C$18,BH151=Settings!$C$19),1,0))))</f>
        <v/>
      </c>
      <c r="BK1147" s="169" t="str">
        <f>IF(BK151="","",IF(BK151=Settings!$C$16,1,IF(AND(BK151=Settings!$C$17,NOT(BJ151=Settings!$C$16)),1,IF(AND(BK151=Settings!$C$18,BJ151=Settings!$C$19),1,0))))</f>
        <v/>
      </c>
      <c r="BM1147" s="169" t="str">
        <f>IF(BM151="","",IF(BM151=Settings!$C$16,1,IF(AND(BM151=Settings!$C$17,NOT(BL151=Settings!$C$16)),1,IF(AND(BM151=Settings!$C$18,BL151=Settings!$C$19),1,0))))</f>
        <v/>
      </c>
      <c r="BP1147" s="169" t="str">
        <f>IF(BP151="","",IF(BP151=Settings!$C$16,1,IF(AND(BP151=Settings!$C$17,NOT(BO151=Settings!$C$16)),1,IF(AND(BP151=Settings!$C$18,BO151=Settings!$C$19),1,0))))</f>
        <v/>
      </c>
      <c r="BQ1147" s="170"/>
      <c r="BR1147" s="169" t="str">
        <f>IF(BR151="","",IF(BR151=Settings!$C$16,1,IF(AND(BR151=Settings!$C$17,NOT(BQ151=Settings!$C$16)),1,IF(AND(BR151=Settings!$C$18,BQ151=Settings!$C$19),1,0))))</f>
        <v/>
      </c>
      <c r="BS1147" s="170"/>
      <c r="BT1147" s="169" t="str">
        <f>IF(BT151="","",IF(BT151=Settings!$C$16,1,IF(AND(BT151=Settings!$C$17,NOT(BS151=Settings!$C$16)),1,IF(AND(BT151=Settings!$C$18,BS151=Settings!$C$19),1,0))))</f>
        <v/>
      </c>
      <c r="BU1147" s="170"/>
      <c r="BV1147" s="169" t="str">
        <f>IF(BV151="","",IF(BV151=Settings!$C$16,1,IF(AND(BV151=Settings!$C$17,NOT(BU151=Settings!$C$16)),1,IF(AND(BV151=Settings!$C$18,BU151=Settings!$C$19),1,0))))</f>
        <v/>
      </c>
      <c r="BX1147" s="169" t="str">
        <f>IF(BX151="","",IF(BX151=Settings!$C$16,1,IF(AND(BX151=Settings!$C$17,NOT(BW151=Settings!$C$16)),1,IF(AND(BX151=Settings!$C$18,BW151=Settings!$C$19),1,0))))</f>
        <v/>
      </c>
      <c r="BZ1147" s="169" t="str">
        <f>IF(BZ151="","",IF(BZ151=Settings!$C$16,1,IF(AND(BZ151=Settings!$C$17,NOT(BY151=Settings!$C$16)),1,IF(AND(BZ151=Settings!$C$18,BY151=Settings!$C$19),1,0))))</f>
        <v/>
      </c>
      <c r="CB1147" s="175" t="str">
        <f t="shared" si="17"/>
        <v/>
      </c>
      <c r="CC1147" s="175" t="str">
        <f t="shared" si="18"/>
        <v/>
      </c>
      <c r="CD1147" s="175" t="str">
        <f t="shared" si="19"/>
        <v/>
      </c>
      <c r="CE1147" s="175" t="str">
        <f t="shared" si="20"/>
        <v/>
      </c>
      <c r="CF1147" s="175" t="str">
        <f t="shared" si="21"/>
        <v/>
      </c>
      <c r="CG1147" s="175" t="str">
        <f t="shared" si="22"/>
        <v/>
      </c>
      <c r="CH1147" s="175" t="str">
        <f t="shared" si="23"/>
        <v/>
      </c>
    </row>
    <row r="1148" spans="1:86" x14ac:dyDescent="0.25">
      <c r="A1148" s="39" t="str">
        <f t="shared" si="16"/>
        <v xml:space="preserve"> </v>
      </c>
      <c r="C1148" s="169" t="str">
        <f>IF(C152="","",IF(C152=Settings!$C$16,1,IF(AND(C152=Settings!$C$17,NOT(B152=Settings!$C$16)),1,IF(AND(C152=Settings!$C$18,B152=Settings!$C$19),1,0))))</f>
        <v/>
      </c>
      <c r="E1148" s="169" t="str">
        <f>IF(E152="","",IF(E152=Settings!$C$16,1,IF(AND(E152=Settings!$C$17,NOT(D152=Settings!$C$16)),1,IF(AND(E152=Settings!$C$18,D152=Settings!$C$19),1,0))))</f>
        <v/>
      </c>
      <c r="G1148" s="169" t="str">
        <f>IF(G152="","",IF(G152=Settings!$C$16,1,IF(AND(G152=Settings!$C$17,NOT(F152=Settings!$C$16)),1,IF(AND(G152=Settings!$C$18,F152=Settings!$C$19),1,0))))</f>
        <v/>
      </c>
      <c r="I1148" s="169" t="str">
        <f>IF(I152="","",IF(I152=Settings!$C$16,1,IF(AND(I152=Settings!$C$17,NOT(H152=Settings!$C$16)),1,IF(AND(I152=Settings!$C$18,H152=Settings!$C$19),1,0))))</f>
        <v/>
      </c>
      <c r="K1148" s="169" t="str">
        <f>IF(K152="","",IF(K152=Settings!$C$16,1,IF(AND(K152=Settings!$C$17,NOT(J152=Settings!$C$16)),1,IF(AND(K152=Settings!$C$18,J152=Settings!$C$19),1,0))))</f>
        <v/>
      </c>
      <c r="M1148" s="169" t="str">
        <f>IF(M152="","",IF(M152=Settings!$C$16,1,IF(AND(M152=Settings!$C$17,NOT(L152=Settings!$C$16)),1,IF(AND(M152=Settings!$C$18,L152=Settings!$C$19),1,0))))</f>
        <v/>
      </c>
      <c r="P1148" s="169" t="str">
        <f>IF(P152="","",IF(P152=Settings!$C$16,1,IF(AND(P152=Settings!$C$17,NOT(O152=Settings!$C$16)),1,IF(AND(P152=Settings!$C$18,O152=Settings!$C$19),1,0))))</f>
        <v/>
      </c>
      <c r="Q1148" s="170"/>
      <c r="R1148" s="169" t="str">
        <f>IF(R152="","",IF(R152=Settings!$C$16,1,IF(AND(R152=Settings!$C$17,NOT(Q152=Settings!$C$16)),1,IF(AND(R152=Settings!$C$18,Q152=Settings!$C$19),1,0))))</f>
        <v/>
      </c>
      <c r="S1148" s="170"/>
      <c r="T1148" s="169" t="str">
        <f>IF(T152="","",IF(T152=Settings!$C$16,1,IF(AND(T152=Settings!$C$17,NOT(S152=Settings!$C$16)),1,IF(AND(T152=Settings!$C$18,S152=Settings!$C$19),1,0))))</f>
        <v/>
      </c>
      <c r="U1148" s="170"/>
      <c r="V1148" s="169" t="str">
        <f>IF(V152="","",IF(V152=Settings!$C$16,1,IF(AND(V152=Settings!$C$17,NOT(U152=Settings!$C$16)),1,IF(AND(V152=Settings!$C$18,U152=Settings!$C$19),1,0))))</f>
        <v/>
      </c>
      <c r="X1148" s="169" t="str">
        <f>IF(X152="","",IF(X152=Settings!$C$16,1,IF(AND(X152=Settings!$C$17,NOT(W152=Settings!$C$16)),1,IF(AND(X152=Settings!$C$18,W152=Settings!$C$19),1,0))))</f>
        <v/>
      </c>
      <c r="Z1148" s="169" t="str">
        <f>IF(Z152="","",IF(Z152=Settings!$C$16,1,IF(AND(Z152=Settings!$C$17,NOT(Y152=Settings!$C$16)),1,IF(AND(Z152=Settings!$C$18,Y152=Settings!$C$19),1,0))))</f>
        <v/>
      </c>
      <c r="AC1148" s="169" t="str">
        <f>IF(AC152="","",IF(AC152=Settings!$C$16,1,IF(AND(AC152=Settings!$C$17,NOT(AB152=Settings!$C$16)),1,IF(AND(AC152=Settings!$C$18,AB152=Settings!$C$19),1,0))))</f>
        <v/>
      </c>
      <c r="AD1148" s="170"/>
      <c r="AE1148" s="169" t="str">
        <f>IF(AE152="","",IF(AE152=Settings!$C$16,1,IF(AND(AE152=Settings!$C$17,NOT(AD152=Settings!$C$16)),1,IF(AND(AE152=Settings!$C$18,AD152=Settings!$C$19),1,0))))</f>
        <v/>
      </c>
      <c r="AF1148" s="170"/>
      <c r="AG1148" s="169" t="str">
        <f>IF(AG152="","",IF(AG152=Settings!$C$16,1,IF(AND(AG152=Settings!$C$17,NOT(AF152=Settings!$C$16)),1,IF(AND(AG152=Settings!$C$18,AF152=Settings!$C$19),1,0))))</f>
        <v/>
      </c>
      <c r="AH1148" s="170"/>
      <c r="AI1148" s="169" t="str">
        <f>IF(AI152="","",IF(AI152=Settings!$C$16,1,IF(AND(AI152=Settings!$C$17,NOT(AH152=Settings!$C$16)),1,IF(AND(AI152=Settings!$C$18,AH152=Settings!$C$19),1,0))))</f>
        <v/>
      </c>
      <c r="AK1148" s="169" t="str">
        <f>IF(AK152="","",IF(AK152=Settings!$C$16,1,IF(AND(AK152=Settings!$C$17,NOT(AJ152=Settings!$C$16)),1,IF(AND(AK152=Settings!$C$18,AJ152=Settings!$C$19),1,0))))</f>
        <v/>
      </c>
      <c r="AM1148" s="169" t="str">
        <f>IF(AM152="","",IF(AM152=Settings!$C$16,1,IF(AND(AM152=Settings!$C$17,NOT(AL152=Settings!$C$16)),1,IF(AND(AM152=Settings!$C$18,AL152=Settings!$C$19),1,0))))</f>
        <v/>
      </c>
      <c r="AP1148" s="169" t="str">
        <f>IF(AP152="","",IF(AP152=Settings!$C$16,1,IF(AND(AP152=Settings!$C$17,NOT(AO152=Settings!$C$16)),1,IF(AND(AP152=Settings!$C$18,AO152=Settings!$C$19),1,0))))</f>
        <v/>
      </c>
      <c r="AQ1148" s="170"/>
      <c r="AR1148" s="169" t="str">
        <f>IF(AR152="","",IF(AR152=Settings!$C$16,1,IF(AND(AR152=Settings!$C$17,NOT(AQ152=Settings!$C$16)),1,IF(AND(AR152=Settings!$C$18,AQ152=Settings!$C$19),1,0))))</f>
        <v/>
      </c>
      <c r="AS1148" s="170"/>
      <c r="AT1148" s="169" t="str">
        <f>IF(AT152="","",IF(AT152=Settings!$C$16,1,IF(AND(AT152=Settings!$C$17,NOT(AS152=Settings!$C$16)),1,IF(AND(AT152=Settings!$C$18,AS152=Settings!$C$19),1,0))))</f>
        <v/>
      </c>
      <c r="AU1148" s="170"/>
      <c r="AV1148" s="169" t="str">
        <f>IF(AV152="","",IF(AV152=Settings!$C$16,1,IF(AND(AV152=Settings!$C$17,NOT(AU152=Settings!$C$16)),1,IF(AND(AV152=Settings!$C$18,AU152=Settings!$C$19),1,0))))</f>
        <v/>
      </c>
      <c r="AX1148" s="169" t="str">
        <f>IF(AX152="","",IF(AX152=Settings!$C$16,1,IF(AND(AX152=Settings!$C$17,NOT(AW152=Settings!$C$16)),1,IF(AND(AX152=Settings!$C$18,AW152=Settings!$C$19),1,0))))</f>
        <v/>
      </c>
      <c r="AZ1148" s="169" t="str">
        <f>IF(AZ152="","",IF(AZ152=Settings!$C$16,1,IF(AND(AZ152=Settings!$C$17,NOT(AY152=Settings!$C$16)),1,IF(AND(AZ152=Settings!$C$18,AY152=Settings!$C$19),1,0))))</f>
        <v/>
      </c>
      <c r="BC1148" s="169" t="str">
        <f>IF(BC152="","",IF(BC152=Settings!$C$16,1,IF(AND(BC152=Settings!$C$17,NOT(BB152=Settings!$C$16)),1,IF(AND(BC152=Settings!$C$18,BB152=Settings!$C$19),1,0))))</f>
        <v/>
      </c>
      <c r="BD1148" s="170"/>
      <c r="BE1148" s="169" t="str">
        <f>IF(BE152="","",IF(BE152=Settings!$C$16,1,IF(AND(BE152=Settings!$C$17,NOT(BD152=Settings!$C$16)),1,IF(AND(BE152=Settings!$C$18,BD152=Settings!$C$19),1,0))))</f>
        <v/>
      </c>
      <c r="BF1148" s="170"/>
      <c r="BG1148" s="169" t="str">
        <f>IF(BG152="","",IF(BG152=Settings!$C$16,1,IF(AND(BG152=Settings!$C$17,NOT(BF152=Settings!$C$16)),1,IF(AND(BG152=Settings!$C$18,BF152=Settings!$C$19),1,0))))</f>
        <v/>
      </c>
      <c r="BH1148" s="170"/>
      <c r="BI1148" s="169" t="str">
        <f>IF(BI152="","",IF(BI152=Settings!$C$16,1,IF(AND(BI152=Settings!$C$17,NOT(BH152=Settings!$C$16)),1,IF(AND(BI152=Settings!$C$18,BH152=Settings!$C$19),1,0))))</f>
        <v/>
      </c>
      <c r="BK1148" s="169" t="str">
        <f>IF(BK152="","",IF(BK152=Settings!$C$16,1,IF(AND(BK152=Settings!$C$17,NOT(BJ152=Settings!$C$16)),1,IF(AND(BK152=Settings!$C$18,BJ152=Settings!$C$19),1,0))))</f>
        <v/>
      </c>
      <c r="BM1148" s="169" t="str">
        <f>IF(BM152="","",IF(BM152=Settings!$C$16,1,IF(AND(BM152=Settings!$C$17,NOT(BL152=Settings!$C$16)),1,IF(AND(BM152=Settings!$C$18,BL152=Settings!$C$19),1,0))))</f>
        <v/>
      </c>
      <c r="BP1148" s="169" t="str">
        <f>IF(BP152="","",IF(BP152=Settings!$C$16,1,IF(AND(BP152=Settings!$C$17,NOT(BO152=Settings!$C$16)),1,IF(AND(BP152=Settings!$C$18,BO152=Settings!$C$19),1,0))))</f>
        <v/>
      </c>
      <c r="BQ1148" s="170"/>
      <c r="BR1148" s="169" t="str">
        <f>IF(BR152="","",IF(BR152=Settings!$C$16,1,IF(AND(BR152=Settings!$C$17,NOT(BQ152=Settings!$C$16)),1,IF(AND(BR152=Settings!$C$18,BQ152=Settings!$C$19),1,0))))</f>
        <v/>
      </c>
      <c r="BS1148" s="170"/>
      <c r="BT1148" s="169" t="str">
        <f>IF(BT152="","",IF(BT152=Settings!$C$16,1,IF(AND(BT152=Settings!$C$17,NOT(BS152=Settings!$C$16)),1,IF(AND(BT152=Settings!$C$18,BS152=Settings!$C$19),1,0))))</f>
        <v/>
      </c>
      <c r="BU1148" s="170"/>
      <c r="BV1148" s="169" t="str">
        <f>IF(BV152="","",IF(BV152=Settings!$C$16,1,IF(AND(BV152=Settings!$C$17,NOT(BU152=Settings!$C$16)),1,IF(AND(BV152=Settings!$C$18,BU152=Settings!$C$19),1,0))))</f>
        <v/>
      </c>
      <c r="BX1148" s="169" t="str">
        <f>IF(BX152="","",IF(BX152=Settings!$C$16,1,IF(AND(BX152=Settings!$C$17,NOT(BW152=Settings!$C$16)),1,IF(AND(BX152=Settings!$C$18,BW152=Settings!$C$19),1,0))))</f>
        <v/>
      </c>
      <c r="BZ1148" s="169" t="str">
        <f>IF(BZ152="","",IF(BZ152=Settings!$C$16,1,IF(AND(BZ152=Settings!$C$17,NOT(BY152=Settings!$C$16)),1,IF(AND(BZ152=Settings!$C$18,BY152=Settings!$C$19),1,0))))</f>
        <v/>
      </c>
      <c r="CB1148" s="175" t="str">
        <f t="shared" si="17"/>
        <v/>
      </c>
      <c r="CC1148" s="175" t="str">
        <f t="shared" si="18"/>
        <v/>
      </c>
      <c r="CD1148" s="175" t="str">
        <f t="shared" si="19"/>
        <v/>
      </c>
      <c r="CE1148" s="175" t="str">
        <f t="shared" si="20"/>
        <v/>
      </c>
      <c r="CF1148" s="175" t="str">
        <f t="shared" si="21"/>
        <v/>
      </c>
      <c r="CG1148" s="175" t="str">
        <f t="shared" si="22"/>
        <v/>
      </c>
      <c r="CH1148" s="175" t="str">
        <f t="shared" si="23"/>
        <v/>
      </c>
    </row>
    <row r="1149" spans="1:86" x14ac:dyDescent="0.25">
      <c r="A1149" s="39" t="str">
        <f t="shared" si="16"/>
        <v xml:space="preserve"> </v>
      </c>
      <c r="C1149" s="169" t="str">
        <f>IF(C153="","",IF(C153=Settings!$C$16,1,IF(AND(C153=Settings!$C$17,NOT(B153=Settings!$C$16)),1,IF(AND(C153=Settings!$C$18,B153=Settings!$C$19),1,0))))</f>
        <v/>
      </c>
      <c r="E1149" s="169" t="str">
        <f>IF(E153="","",IF(E153=Settings!$C$16,1,IF(AND(E153=Settings!$C$17,NOT(D153=Settings!$C$16)),1,IF(AND(E153=Settings!$C$18,D153=Settings!$C$19),1,0))))</f>
        <v/>
      </c>
      <c r="G1149" s="169" t="str">
        <f>IF(G153="","",IF(G153=Settings!$C$16,1,IF(AND(G153=Settings!$C$17,NOT(F153=Settings!$C$16)),1,IF(AND(G153=Settings!$C$18,F153=Settings!$C$19),1,0))))</f>
        <v/>
      </c>
      <c r="I1149" s="169" t="str">
        <f>IF(I153="","",IF(I153=Settings!$C$16,1,IF(AND(I153=Settings!$C$17,NOT(H153=Settings!$C$16)),1,IF(AND(I153=Settings!$C$18,H153=Settings!$C$19),1,0))))</f>
        <v/>
      </c>
      <c r="K1149" s="169" t="str">
        <f>IF(K153="","",IF(K153=Settings!$C$16,1,IF(AND(K153=Settings!$C$17,NOT(J153=Settings!$C$16)),1,IF(AND(K153=Settings!$C$18,J153=Settings!$C$19),1,0))))</f>
        <v/>
      </c>
      <c r="M1149" s="169" t="str">
        <f>IF(M153="","",IF(M153=Settings!$C$16,1,IF(AND(M153=Settings!$C$17,NOT(L153=Settings!$C$16)),1,IF(AND(M153=Settings!$C$18,L153=Settings!$C$19),1,0))))</f>
        <v/>
      </c>
      <c r="P1149" s="169" t="str">
        <f>IF(P153="","",IF(P153=Settings!$C$16,1,IF(AND(P153=Settings!$C$17,NOT(O153=Settings!$C$16)),1,IF(AND(P153=Settings!$C$18,O153=Settings!$C$19),1,0))))</f>
        <v/>
      </c>
      <c r="Q1149" s="170"/>
      <c r="R1149" s="169" t="str">
        <f>IF(R153="","",IF(R153=Settings!$C$16,1,IF(AND(R153=Settings!$C$17,NOT(Q153=Settings!$C$16)),1,IF(AND(R153=Settings!$C$18,Q153=Settings!$C$19),1,0))))</f>
        <v/>
      </c>
      <c r="S1149" s="170"/>
      <c r="T1149" s="169" t="str">
        <f>IF(T153="","",IF(T153=Settings!$C$16,1,IF(AND(T153=Settings!$C$17,NOT(S153=Settings!$C$16)),1,IF(AND(T153=Settings!$C$18,S153=Settings!$C$19),1,0))))</f>
        <v/>
      </c>
      <c r="U1149" s="170"/>
      <c r="V1149" s="169" t="str">
        <f>IF(V153="","",IF(V153=Settings!$C$16,1,IF(AND(V153=Settings!$C$17,NOT(U153=Settings!$C$16)),1,IF(AND(V153=Settings!$C$18,U153=Settings!$C$19),1,0))))</f>
        <v/>
      </c>
      <c r="X1149" s="169" t="str">
        <f>IF(X153="","",IF(X153=Settings!$C$16,1,IF(AND(X153=Settings!$C$17,NOT(W153=Settings!$C$16)),1,IF(AND(X153=Settings!$C$18,W153=Settings!$C$19),1,0))))</f>
        <v/>
      </c>
      <c r="Z1149" s="169" t="str">
        <f>IF(Z153="","",IF(Z153=Settings!$C$16,1,IF(AND(Z153=Settings!$C$17,NOT(Y153=Settings!$C$16)),1,IF(AND(Z153=Settings!$C$18,Y153=Settings!$C$19),1,0))))</f>
        <v/>
      </c>
      <c r="AC1149" s="169" t="str">
        <f>IF(AC153="","",IF(AC153=Settings!$C$16,1,IF(AND(AC153=Settings!$C$17,NOT(AB153=Settings!$C$16)),1,IF(AND(AC153=Settings!$C$18,AB153=Settings!$C$19),1,0))))</f>
        <v/>
      </c>
      <c r="AD1149" s="170"/>
      <c r="AE1149" s="169" t="str">
        <f>IF(AE153="","",IF(AE153=Settings!$C$16,1,IF(AND(AE153=Settings!$C$17,NOT(AD153=Settings!$C$16)),1,IF(AND(AE153=Settings!$C$18,AD153=Settings!$C$19),1,0))))</f>
        <v/>
      </c>
      <c r="AF1149" s="170"/>
      <c r="AG1149" s="169" t="str">
        <f>IF(AG153="","",IF(AG153=Settings!$C$16,1,IF(AND(AG153=Settings!$C$17,NOT(AF153=Settings!$C$16)),1,IF(AND(AG153=Settings!$C$18,AF153=Settings!$C$19),1,0))))</f>
        <v/>
      </c>
      <c r="AH1149" s="170"/>
      <c r="AI1149" s="169" t="str">
        <f>IF(AI153="","",IF(AI153=Settings!$C$16,1,IF(AND(AI153=Settings!$C$17,NOT(AH153=Settings!$C$16)),1,IF(AND(AI153=Settings!$C$18,AH153=Settings!$C$19),1,0))))</f>
        <v/>
      </c>
      <c r="AK1149" s="169" t="str">
        <f>IF(AK153="","",IF(AK153=Settings!$C$16,1,IF(AND(AK153=Settings!$C$17,NOT(AJ153=Settings!$C$16)),1,IF(AND(AK153=Settings!$C$18,AJ153=Settings!$C$19),1,0))))</f>
        <v/>
      </c>
      <c r="AM1149" s="169" t="str">
        <f>IF(AM153="","",IF(AM153=Settings!$C$16,1,IF(AND(AM153=Settings!$C$17,NOT(AL153=Settings!$C$16)),1,IF(AND(AM153=Settings!$C$18,AL153=Settings!$C$19),1,0))))</f>
        <v/>
      </c>
      <c r="AP1149" s="169" t="str">
        <f>IF(AP153="","",IF(AP153=Settings!$C$16,1,IF(AND(AP153=Settings!$C$17,NOT(AO153=Settings!$C$16)),1,IF(AND(AP153=Settings!$C$18,AO153=Settings!$C$19),1,0))))</f>
        <v/>
      </c>
      <c r="AQ1149" s="170"/>
      <c r="AR1149" s="169" t="str">
        <f>IF(AR153="","",IF(AR153=Settings!$C$16,1,IF(AND(AR153=Settings!$C$17,NOT(AQ153=Settings!$C$16)),1,IF(AND(AR153=Settings!$C$18,AQ153=Settings!$C$19),1,0))))</f>
        <v/>
      </c>
      <c r="AS1149" s="170"/>
      <c r="AT1149" s="169" t="str">
        <f>IF(AT153="","",IF(AT153=Settings!$C$16,1,IF(AND(AT153=Settings!$C$17,NOT(AS153=Settings!$C$16)),1,IF(AND(AT153=Settings!$C$18,AS153=Settings!$C$19),1,0))))</f>
        <v/>
      </c>
      <c r="AU1149" s="170"/>
      <c r="AV1149" s="169" t="str">
        <f>IF(AV153="","",IF(AV153=Settings!$C$16,1,IF(AND(AV153=Settings!$C$17,NOT(AU153=Settings!$C$16)),1,IF(AND(AV153=Settings!$C$18,AU153=Settings!$C$19),1,0))))</f>
        <v/>
      </c>
      <c r="AX1149" s="169" t="str">
        <f>IF(AX153="","",IF(AX153=Settings!$C$16,1,IF(AND(AX153=Settings!$C$17,NOT(AW153=Settings!$C$16)),1,IF(AND(AX153=Settings!$C$18,AW153=Settings!$C$19),1,0))))</f>
        <v/>
      </c>
      <c r="AZ1149" s="169" t="str">
        <f>IF(AZ153="","",IF(AZ153=Settings!$C$16,1,IF(AND(AZ153=Settings!$C$17,NOT(AY153=Settings!$C$16)),1,IF(AND(AZ153=Settings!$C$18,AY153=Settings!$C$19),1,0))))</f>
        <v/>
      </c>
      <c r="BC1149" s="169" t="str">
        <f>IF(BC153="","",IF(BC153=Settings!$C$16,1,IF(AND(BC153=Settings!$C$17,NOT(BB153=Settings!$C$16)),1,IF(AND(BC153=Settings!$C$18,BB153=Settings!$C$19),1,0))))</f>
        <v/>
      </c>
      <c r="BD1149" s="170"/>
      <c r="BE1149" s="169" t="str">
        <f>IF(BE153="","",IF(BE153=Settings!$C$16,1,IF(AND(BE153=Settings!$C$17,NOT(BD153=Settings!$C$16)),1,IF(AND(BE153=Settings!$C$18,BD153=Settings!$C$19),1,0))))</f>
        <v/>
      </c>
      <c r="BF1149" s="170"/>
      <c r="BG1149" s="169" t="str">
        <f>IF(BG153="","",IF(BG153=Settings!$C$16,1,IF(AND(BG153=Settings!$C$17,NOT(BF153=Settings!$C$16)),1,IF(AND(BG153=Settings!$C$18,BF153=Settings!$C$19),1,0))))</f>
        <v/>
      </c>
      <c r="BH1149" s="170"/>
      <c r="BI1149" s="169" t="str">
        <f>IF(BI153="","",IF(BI153=Settings!$C$16,1,IF(AND(BI153=Settings!$C$17,NOT(BH153=Settings!$C$16)),1,IF(AND(BI153=Settings!$C$18,BH153=Settings!$C$19),1,0))))</f>
        <v/>
      </c>
      <c r="BK1149" s="169" t="str">
        <f>IF(BK153="","",IF(BK153=Settings!$C$16,1,IF(AND(BK153=Settings!$C$17,NOT(BJ153=Settings!$C$16)),1,IF(AND(BK153=Settings!$C$18,BJ153=Settings!$C$19),1,0))))</f>
        <v/>
      </c>
      <c r="BM1149" s="169" t="str">
        <f>IF(BM153="","",IF(BM153=Settings!$C$16,1,IF(AND(BM153=Settings!$C$17,NOT(BL153=Settings!$C$16)),1,IF(AND(BM153=Settings!$C$18,BL153=Settings!$C$19),1,0))))</f>
        <v/>
      </c>
      <c r="BP1149" s="169" t="str">
        <f>IF(BP153="","",IF(BP153=Settings!$C$16,1,IF(AND(BP153=Settings!$C$17,NOT(BO153=Settings!$C$16)),1,IF(AND(BP153=Settings!$C$18,BO153=Settings!$C$19),1,0))))</f>
        <v/>
      </c>
      <c r="BQ1149" s="170"/>
      <c r="BR1149" s="169" t="str">
        <f>IF(BR153="","",IF(BR153=Settings!$C$16,1,IF(AND(BR153=Settings!$C$17,NOT(BQ153=Settings!$C$16)),1,IF(AND(BR153=Settings!$C$18,BQ153=Settings!$C$19),1,0))))</f>
        <v/>
      </c>
      <c r="BS1149" s="170"/>
      <c r="BT1149" s="169" t="str">
        <f>IF(BT153="","",IF(BT153=Settings!$C$16,1,IF(AND(BT153=Settings!$C$17,NOT(BS153=Settings!$C$16)),1,IF(AND(BT153=Settings!$C$18,BS153=Settings!$C$19),1,0))))</f>
        <v/>
      </c>
      <c r="BU1149" s="170"/>
      <c r="BV1149" s="169" t="str">
        <f>IF(BV153="","",IF(BV153=Settings!$C$16,1,IF(AND(BV153=Settings!$C$17,NOT(BU153=Settings!$C$16)),1,IF(AND(BV153=Settings!$C$18,BU153=Settings!$C$19),1,0))))</f>
        <v/>
      </c>
      <c r="BX1149" s="169" t="str">
        <f>IF(BX153="","",IF(BX153=Settings!$C$16,1,IF(AND(BX153=Settings!$C$17,NOT(BW153=Settings!$C$16)),1,IF(AND(BX153=Settings!$C$18,BW153=Settings!$C$19),1,0))))</f>
        <v/>
      </c>
      <c r="BZ1149" s="169" t="str">
        <f>IF(BZ153="","",IF(BZ153=Settings!$C$16,1,IF(AND(BZ153=Settings!$C$17,NOT(BY153=Settings!$C$16)),1,IF(AND(BZ153=Settings!$C$18,BY153=Settings!$C$19),1,0))))</f>
        <v/>
      </c>
      <c r="CB1149" s="175" t="str">
        <f t="shared" si="17"/>
        <v/>
      </c>
      <c r="CC1149" s="175" t="str">
        <f t="shared" si="18"/>
        <v/>
      </c>
      <c r="CD1149" s="175" t="str">
        <f t="shared" si="19"/>
        <v/>
      </c>
      <c r="CE1149" s="175" t="str">
        <f t="shared" si="20"/>
        <v/>
      </c>
      <c r="CF1149" s="175" t="str">
        <f t="shared" si="21"/>
        <v/>
      </c>
      <c r="CG1149" s="175" t="str">
        <f t="shared" si="22"/>
        <v/>
      </c>
      <c r="CH1149" s="175" t="str">
        <f t="shared" si="23"/>
        <v/>
      </c>
    </row>
    <row r="1150" spans="1:86" x14ac:dyDescent="0.25">
      <c r="A1150" s="39" t="str">
        <f t="shared" si="16"/>
        <v xml:space="preserve"> </v>
      </c>
      <c r="C1150" s="169" t="str">
        <f>IF(C154="","",IF(C154=Settings!$C$16,1,IF(AND(C154=Settings!$C$17,NOT(B154=Settings!$C$16)),1,IF(AND(C154=Settings!$C$18,B154=Settings!$C$19),1,0))))</f>
        <v/>
      </c>
      <c r="E1150" s="169" t="str">
        <f>IF(E154="","",IF(E154=Settings!$C$16,1,IF(AND(E154=Settings!$C$17,NOT(D154=Settings!$C$16)),1,IF(AND(E154=Settings!$C$18,D154=Settings!$C$19),1,0))))</f>
        <v/>
      </c>
      <c r="G1150" s="169" t="str">
        <f>IF(G154="","",IF(G154=Settings!$C$16,1,IF(AND(G154=Settings!$C$17,NOT(F154=Settings!$C$16)),1,IF(AND(G154=Settings!$C$18,F154=Settings!$C$19),1,0))))</f>
        <v/>
      </c>
      <c r="I1150" s="169" t="str">
        <f>IF(I154="","",IF(I154=Settings!$C$16,1,IF(AND(I154=Settings!$C$17,NOT(H154=Settings!$C$16)),1,IF(AND(I154=Settings!$C$18,H154=Settings!$C$19),1,0))))</f>
        <v/>
      </c>
      <c r="K1150" s="169" t="str">
        <f>IF(K154="","",IF(K154=Settings!$C$16,1,IF(AND(K154=Settings!$C$17,NOT(J154=Settings!$C$16)),1,IF(AND(K154=Settings!$C$18,J154=Settings!$C$19),1,0))))</f>
        <v/>
      </c>
      <c r="M1150" s="169" t="str">
        <f>IF(M154="","",IF(M154=Settings!$C$16,1,IF(AND(M154=Settings!$C$17,NOT(L154=Settings!$C$16)),1,IF(AND(M154=Settings!$C$18,L154=Settings!$C$19),1,0))))</f>
        <v/>
      </c>
      <c r="P1150" s="169" t="str">
        <f>IF(P154="","",IF(P154=Settings!$C$16,1,IF(AND(P154=Settings!$C$17,NOT(O154=Settings!$C$16)),1,IF(AND(P154=Settings!$C$18,O154=Settings!$C$19),1,0))))</f>
        <v/>
      </c>
      <c r="Q1150" s="170"/>
      <c r="R1150" s="169" t="str">
        <f>IF(R154="","",IF(R154=Settings!$C$16,1,IF(AND(R154=Settings!$C$17,NOT(Q154=Settings!$C$16)),1,IF(AND(R154=Settings!$C$18,Q154=Settings!$C$19),1,0))))</f>
        <v/>
      </c>
      <c r="S1150" s="170"/>
      <c r="T1150" s="169" t="str">
        <f>IF(T154="","",IF(T154=Settings!$C$16,1,IF(AND(T154=Settings!$C$17,NOT(S154=Settings!$C$16)),1,IF(AND(T154=Settings!$C$18,S154=Settings!$C$19),1,0))))</f>
        <v/>
      </c>
      <c r="U1150" s="170"/>
      <c r="V1150" s="169" t="str">
        <f>IF(V154="","",IF(V154=Settings!$C$16,1,IF(AND(V154=Settings!$C$17,NOT(U154=Settings!$C$16)),1,IF(AND(V154=Settings!$C$18,U154=Settings!$C$19),1,0))))</f>
        <v/>
      </c>
      <c r="X1150" s="169" t="str">
        <f>IF(X154="","",IF(X154=Settings!$C$16,1,IF(AND(X154=Settings!$C$17,NOT(W154=Settings!$C$16)),1,IF(AND(X154=Settings!$C$18,W154=Settings!$C$19),1,0))))</f>
        <v/>
      </c>
      <c r="Z1150" s="169" t="str">
        <f>IF(Z154="","",IF(Z154=Settings!$C$16,1,IF(AND(Z154=Settings!$C$17,NOT(Y154=Settings!$C$16)),1,IF(AND(Z154=Settings!$C$18,Y154=Settings!$C$19),1,0))))</f>
        <v/>
      </c>
      <c r="AC1150" s="169" t="str">
        <f>IF(AC154="","",IF(AC154=Settings!$C$16,1,IF(AND(AC154=Settings!$C$17,NOT(AB154=Settings!$C$16)),1,IF(AND(AC154=Settings!$C$18,AB154=Settings!$C$19),1,0))))</f>
        <v/>
      </c>
      <c r="AD1150" s="170"/>
      <c r="AE1150" s="169" t="str">
        <f>IF(AE154="","",IF(AE154=Settings!$C$16,1,IF(AND(AE154=Settings!$C$17,NOT(AD154=Settings!$C$16)),1,IF(AND(AE154=Settings!$C$18,AD154=Settings!$C$19),1,0))))</f>
        <v/>
      </c>
      <c r="AF1150" s="170"/>
      <c r="AG1150" s="169" t="str">
        <f>IF(AG154="","",IF(AG154=Settings!$C$16,1,IF(AND(AG154=Settings!$C$17,NOT(AF154=Settings!$C$16)),1,IF(AND(AG154=Settings!$C$18,AF154=Settings!$C$19),1,0))))</f>
        <v/>
      </c>
      <c r="AH1150" s="170"/>
      <c r="AI1150" s="169" t="str">
        <f>IF(AI154="","",IF(AI154=Settings!$C$16,1,IF(AND(AI154=Settings!$C$17,NOT(AH154=Settings!$C$16)),1,IF(AND(AI154=Settings!$C$18,AH154=Settings!$C$19),1,0))))</f>
        <v/>
      </c>
      <c r="AK1150" s="169" t="str">
        <f>IF(AK154="","",IF(AK154=Settings!$C$16,1,IF(AND(AK154=Settings!$C$17,NOT(AJ154=Settings!$C$16)),1,IF(AND(AK154=Settings!$C$18,AJ154=Settings!$C$19),1,0))))</f>
        <v/>
      </c>
      <c r="AM1150" s="169" t="str">
        <f>IF(AM154="","",IF(AM154=Settings!$C$16,1,IF(AND(AM154=Settings!$C$17,NOT(AL154=Settings!$C$16)),1,IF(AND(AM154=Settings!$C$18,AL154=Settings!$C$19),1,0))))</f>
        <v/>
      </c>
      <c r="AP1150" s="169" t="str">
        <f>IF(AP154="","",IF(AP154=Settings!$C$16,1,IF(AND(AP154=Settings!$C$17,NOT(AO154=Settings!$C$16)),1,IF(AND(AP154=Settings!$C$18,AO154=Settings!$C$19),1,0))))</f>
        <v/>
      </c>
      <c r="AQ1150" s="170"/>
      <c r="AR1150" s="169" t="str">
        <f>IF(AR154="","",IF(AR154=Settings!$C$16,1,IF(AND(AR154=Settings!$C$17,NOT(AQ154=Settings!$C$16)),1,IF(AND(AR154=Settings!$C$18,AQ154=Settings!$C$19),1,0))))</f>
        <v/>
      </c>
      <c r="AS1150" s="170"/>
      <c r="AT1150" s="169" t="str">
        <f>IF(AT154="","",IF(AT154=Settings!$C$16,1,IF(AND(AT154=Settings!$C$17,NOT(AS154=Settings!$C$16)),1,IF(AND(AT154=Settings!$C$18,AS154=Settings!$C$19),1,0))))</f>
        <v/>
      </c>
      <c r="AU1150" s="170"/>
      <c r="AV1150" s="169" t="str">
        <f>IF(AV154="","",IF(AV154=Settings!$C$16,1,IF(AND(AV154=Settings!$C$17,NOT(AU154=Settings!$C$16)),1,IF(AND(AV154=Settings!$C$18,AU154=Settings!$C$19),1,0))))</f>
        <v/>
      </c>
      <c r="AX1150" s="169" t="str">
        <f>IF(AX154="","",IF(AX154=Settings!$C$16,1,IF(AND(AX154=Settings!$C$17,NOT(AW154=Settings!$C$16)),1,IF(AND(AX154=Settings!$C$18,AW154=Settings!$C$19),1,0))))</f>
        <v/>
      </c>
      <c r="AZ1150" s="169" t="str">
        <f>IF(AZ154="","",IF(AZ154=Settings!$C$16,1,IF(AND(AZ154=Settings!$C$17,NOT(AY154=Settings!$C$16)),1,IF(AND(AZ154=Settings!$C$18,AY154=Settings!$C$19),1,0))))</f>
        <v/>
      </c>
      <c r="BC1150" s="169" t="str">
        <f>IF(BC154="","",IF(BC154=Settings!$C$16,1,IF(AND(BC154=Settings!$C$17,NOT(BB154=Settings!$C$16)),1,IF(AND(BC154=Settings!$C$18,BB154=Settings!$C$19),1,0))))</f>
        <v/>
      </c>
      <c r="BD1150" s="170"/>
      <c r="BE1150" s="169" t="str">
        <f>IF(BE154="","",IF(BE154=Settings!$C$16,1,IF(AND(BE154=Settings!$C$17,NOT(BD154=Settings!$C$16)),1,IF(AND(BE154=Settings!$C$18,BD154=Settings!$C$19),1,0))))</f>
        <v/>
      </c>
      <c r="BF1150" s="170"/>
      <c r="BG1150" s="169" t="str">
        <f>IF(BG154="","",IF(BG154=Settings!$C$16,1,IF(AND(BG154=Settings!$C$17,NOT(BF154=Settings!$C$16)),1,IF(AND(BG154=Settings!$C$18,BF154=Settings!$C$19),1,0))))</f>
        <v/>
      </c>
      <c r="BH1150" s="170"/>
      <c r="BI1150" s="169" t="str">
        <f>IF(BI154="","",IF(BI154=Settings!$C$16,1,IF(AND(BI154=Settings!$C$17,NOT(BH154=Settings!$C$16)),1,IF(AND(BI154=Settings!$C$18,BH154=Settings!$C$19),1,0))))</f>
        <v/>
      </c>
      <c r="BK1150" s="169" t="str">
        <f>IF(BK154="","",IF(BK154=Settings!$C$16,1,IF(AND(BK154=Settings!$C$17,NOT(BJ154=Settings!$C$16)),1,IF(AND(BK154=Settings!$C$18,BJ154=Settings!$C$19),1,0))))</f>
        <v/>
      </c>
      <c r="BM1150" s="169" t="str">
        <f>IF(BM154="","",IF(BM154=Settings!$C$16,1,IF(AND(BM154=Settings!$C$17,NOT(BL154=Settings!$C$16)),1,IF(AND(BM154=Settings!$C$18,BL154=Settings!$C$19),1,0))))</f>
        <v/>
      </c>
      <c r="BP1150" s="169" t="str">
        <f>IF(BP154="","",IF(BP154=Settings!$C$16,1,IF(AND(BP154=Settings!$C$17,NOT(BO154=Settings!$C$16)),1,IF(AND(BP154=Settings!$C$18,BO154=Settings!$C$19),1,0))))</f>
        <v/>
      </c>
      <c r="BQ1150" s="170"/>
      <c r="BR1150" s="169" t="str">
        <f>IF(BR154="","",IF(BR154=Settings!$C$16,1,IF(AND(BR154=Settings!$C$17,NOT(BQ154=Settings!$C$16)),1,IF(AND(BR154=Settings!$C$18,BQ154=Settings!$C$19),1,0))))</f>
        <v/>
      </c>
      <c r="BS1150" s="170"/>
      <c r="BT1150" s="169" t="str">
        <f>IF(BT154="","",IF(BT154=Settings!$C$16,1,IF(AND(BT154=Settings!$C$17,NOT(BS154=Settings!$C$16)),1,IF(AND(BT154=Settings!$C$18,BS154=Settings!$C$19),1,0))))</f>
        <v/>
      </c>
      <c r="BU1150" s="170"/>
      <c r="BV1150" s="169" t="str">
        <f>IF(BV154="","",IF(BV154=Settings!$C$16,1,IF(AND(BV154=Settings!$C$17,NOT(BU154=Settings!$C$16)),1,IF(AND(BV154=Settings!$C$18,BU154=Settings!$C$19),1,0))))</f>
        <v/>
      </c>
      <c r="BX1150" s="169" t="str">
        <f>IF(BX154="","",IF(BX154=Settings!$C$16,1,IF(AND(BX154=Settings!$C$17,NOT(BW154=Settings!$C$16)),1,IF(AND(BX154=Settings!$C$18,BW154=Settings!$C$19),1,0))))</f>
        <v/>
      </c>
      <c r="BZ1150" s="169" t="str">
        <f>IF(BZ154="","",IF(BZ154=Settings!$C$16,1,IF(AND(BZ154=Settings!$C$17,NOT(BY154=Settings!$C$16)),1,IF(AND(BZ154=Settings!$C$18,BY154=Settings!$C$19),1,0))))</f>
        <v/>
      </c>
      <c r="CB1150" s="175" t="str">
        <f t="shared" si="17"/>
        <v/>
      </c>
      <c r="CC1150" s="175" t="str">
        <f t="shared" si="18"/>
        <v/>
      </c>
      <c r="CD1150" s="175" t="str">
        <f t="shared" si="19"/>
        <v/>
      </c>
      <c r="CE1150" s="175" t="str">
        <f t="shared" si="20"/>
        <v/>
      </c>
      <c r="CF1150" s="175" t="str">
        <f t="shared" si="21"/>
        <v/>
      </c>
      <c r="CG1150" s="175" t="str">
        <f t="shared" si="22"/>
        <v/>
      </c>
      <c r="CH1150" s="175" t="str">
        <f t="shared" si="23"/>
        <v/>
      </c>
    </row>
    <row r="1151" spans="1:86" x14ac:dyDescent="0.25">
      <c r="A1151" s="39" t="str">
        <f t="shared" si="16"/>
        <v xml:space="preserve"> </v>
      </c>
      <c r="C1151" s="169" t="str">
        <f>IF(C155="","",IF(C155=Settings!$C$16,1,IF(AND(C155=Settings!$C$17,NOT(B155=Settings!$C$16)),1,IF(AND(C155=Settings!$C$18,B155=Settings!$C$19),1,0))))</f>
        <v/>
      </c>
      <c r="E1151" s="169" t="str">
        <f>IF(E155="","",IF(E155=Settings!$C$16,1,IF(AND(E155=Settings!$C$17,NOT(D155=Settings!$C$16)),1,IF(AND(E155=Settings!$C$18,D155=Settings!$C$19),1,0))))</f>
        <v/>
      </c>
      <c r="G1151" s="169" t="str">
        <f>IF(G155="","",IF(G155=Settings!$C$16,1,IF(AND(G155=Settings!$C$17,NOT(F155=Settings!$C$16)),1,IF(AND(G155=Settings!$C$18,F155=Settings!$C$19),1,0))))</f>
        <v/>
      </c>
      <c r="I1151" s="169" t="str">
        <f>IF(I155="","",IF(I155=Settings!$C$16,1,IF(AND(I155=Settings!$C$17,NOT(H155=Settings!$C$16)),1,IF(AND(I155=Settings!$C$18,H155=Settings!$C$19),1,0))))</f>
        <v/>
      </c>
      <c r="K1151" s="169" t="str">
        <f>IF(K155="","",IF(K155=Settings!$C$16,1,IF(AND(K155=Settings!$C$17,NOT(J155=Settings!$C$16)),1,IF(AND(K155=Settings!$C$18,J155=Settings!$C$19),1,0))))</f>
        <v/>
      </c>
      <c r="M1151" s="169" t="str">
        <f>IF(M155="","",IF(M155=Settings!$C$16,1,IF(AND(M155=Settings!$C$17,NOT(L155=Settings!$C$16)),1,IF(AND(M155=Settings!$C$18,L155=Settings!$C$19),1,0))))</f>
        <v/>
      </c>
      <c r="P1151" s="169" t="str">
        <f>IF(P155="","",IF(P155=Settings!$C$16,1,IF(AND(P155=Settings!$C$17,NOT(O155=Settings!$C$16)),1,IF(AND(P155=Settings!$C$18,O155=Settings!$C$19),1,0))))</f>
        <v/>
      </c>
      <c r="Q1151" s="170"/>
      <c r="R1151" s="169" t="str">
        <f>IF(R155="","",IF(R155=Settings!$C$16,1,IF(AND(R155=Settings!$C$17,NOT(Q155=Settings!$C$16)),1,IF(AND(R155=Settings!$C$18,Q155=Settings!$C$19),1,0))))</f>
        <v/>
      </c>
      <c r="S1151" s="170"/>
      <c r="T1151" s="169" t="str">
        <f>IF(T155="","",IF(T155=Settings!$C$16,1,IF(AND(T155=Settings!$C$17,NOT(S155=Settings!$C$16)),1,IF(AND(T155=Settings!$C$18,S155=Settings!$C$19),1,0))))</f>
        <v/>
      </c>
      <c r="U1151" s="170"/>
      <c r="V1151" s="169" t="str">
        <f>IF(V155="","",IF(V155=Settings!$C$16,1,IF(AND(V155=Settings!$C$17,NOT(U155=Settings!$C$16)),1,IF(AND(V155=Settings!$C$18,U155=Settings!$C$19),1,0))))</f>
        <v/>
      </c>
      <c r="X1151" s="169" t="str">
        <f>IF(X155="","",IF(X155=Settings!$C$16,1,IF(AND(X155=Settings!$C$17,NOT(W155=Settings!$C$16)),1,IF(AND(X155=Settings!$C$18,W155=Settings!$C$19),1,0))))</f>
        <v/>
      </c>
      <c r="Z1151" s="169" t="str">
        <f>IF(Z155="","",IF(Z155=Settings!$C$16,1,IF(AND(Z155=Settings!$C$17,NOT(Y155=Settings!$C$16)),1,IF(AND(Z155=Settings!$C$18,Y155=Settings!$C$19),1,0))))</f>
        <v/>
      </c>
      <c r="AC1151" s="169" t="str">
        <f>IF(AC155="","",IF(AC155=Settings!$C$16,1,IF(AND(AC155=Settings!$C$17,NOT(AB155=Settings!$C$16)),1,IF(AND(AC155=Settings!$C$18,AB155=Settings!$C$19),1,0))))</f>
        <v/>
      </c>
      <c r="AD1151" s="170"/>
      <c r="AE1151" s="169" t="str">
        <f>IF(AE155="","",IF(AE155=Settings!$C$16,1,IF(AND(AE155=Settings!$C$17,NOT(AD155=Settings!$C$16)),1,IF(AND(AE155=Settings!$C$18,AD155=Settings!$C$19),1,0))))</f>
        <v/>
      </c>
      <c r="AF1151" s="170"/>
      <c r="AG1151" s="169" t="str">
        <f>IF(AG155="","",IF(AG155=Settings!$C$16,1,IF(AND(AG155=Settings!$C$17,NOT(AF155=Settings!$C$16)),1,IF(AND(AG155=Settings!$C$18,AF155=Settings!$C$19),1,0))))</f>
        <v/>
      </c>
      <c r="AH1151" s="170"/>
      <c r="AI1151" s="169" t="str">
        <f>IF(AI155="","",IF(AI155=Settings!$C$16,1,IF(AND(AI155=Settings!$C$17,NOT(AH155=Settings!$C$16)),1,IF(AND(AI155=Settings!$C$18,AH155=Settings!$C$19),1,0))))</f>
        <v/>
      </c>
      <c r="AK1151" s="169" t="str">
        <f>IF(AK155="","",IF(AK155=Settings!$C$16,1,IF(AND(AK155=Settings!$C$17,NOT(AJ155=Settings!$C$16)),1,IF(AND(AK155=Settings!$C$18,AJ155=Settings!$C$19),1,0))))</f>
        <v/>
      </c>
      <c r="AM1151" s="169" t="str">
        <f>IF(AM155="","",IF(AM155=Settings!$C$16,1,IF(AND(AM155=Settings!$C$17,NOT(AL155=Settings!$C$16)),1,IF(AND(AM155=Settings!$C$18,AL155=Settings!$C$19),1,0))))</f>
        <v/>
      </c>
      <c r="AP1151" s="169" t="str">
        <f>IF(AP155="","",IF(AP155=Settings!$C$16,1,IF(AND(AP155=Settings!$C$17,NOT(AO155=Settings!$C$16)),1,IF(AND(AP155=Settings!$C$18,AO155=Settings!$C$19),1,0))))</f>
        <v/>
      </c>
      <c r="AQ1151" s="170"/>
      <c r="AR1151" s="169" t="str">
        <f>IF(AR155="","",IF(AR155=Settings!$C$16,1,IF(AND(AR155=Settings!$C$17,NOT(AQ155=Settings!$C$16)),1,IF(AND(AR155=Settings!$C$18,AQ155=Settings!$C$19),1,0))))</f>
        <v/>
      </c>
      <c r="AS1151" s="170"/>
      <c r="AT1151" s="169" t="str">
        <f>IF(AT155="","",IF(AT155=Settings!$C$16,1,IF(AND(AT155=Settings!$C$17,NOT(AS155=Settings!$C$16)),1,IF(AND(AT155=Settings!$C$18,AS155=Settings!$C$19),1,0))))</f>
        <v/>
      </c>
      <c r="AU1151" s="170"/>
      <c r="AV1151" s="169" t="str">
        <f>IF(AV155="","",IF(AV155=Settings!$C$16,1,IF(AND(AV155=Settings!$C$17,NOT(AU155=Settings!$C$16)),1,IF(AND(AV155=Settings!$C$18,AU155=Settings!$C$19),1,0))))</f>
        <v/>
      </c>
      <c r="AX1151" s="169" t="str">
        <f>IF(AX155="","",IF(AX155=Settings!$C$16,1,IF(AND(AX155=Settings!$C$17,NOT(AW155=Settings!$C$16)),1,IF(AND(AX155=Settings!$C$18,AW155=Settings!$C$19),1,0))))</f>
        <v/>
      </c>
      <c r="AZ1151" s="169" t="str">
        <f>IF(AZ155="","",IF(AZ155=Settings!$C$16,1,IF(AND(AZ155=Settings!$C$17,NOT(AY155=Settings!$C$16)),1,IF(AND(AZ155=Settings!$C$18,AY155=Settings!$C$19),1,0))))</f>
        <v/>
      </c>
      <c r="BC1151" s="169" t="str">
        <f>IF(BC155="","",IF(BC155=Settings!$C$16,1,IF(AND(BC155=Settings!$C$17,NOT(BB155=Settings!$C$16)),1,IF(AND(BC155=Settings!$C$18,BB155=Settings!$C$19),1,0))))</f>
        <v/>
      </c>
      <c r="BD1151" s="170"/>
      <c r="BE1151" s="169" t="str">
        <f>IF(BE155="","",IF(BE155=Settings!$C$16,1,IF(AND(BE155=Settings!$C$17,NOT(BD155=Settings!$C$16)),1,IF(AND(BE155=Settings!$C$18,BD155=Settings!$C$19),1,0))))</f>
        <v/>
      </c>
      <c r="BF1151" s="170"/>
      <c r="BG1151" s="169" t="str">
        <f>IF(BG155="","",IF(BG155=Settings!$C$16,1,IF(AND(BG155=Settings!$C$17,NOT(BF155=Settings!$C$16)),1,IF(AND(BG155=Settings!$C$18,BF155=Settings!$C$19),1,0))))</f>
        <v/>
      </c>
      <c r="BH1151" s="170"/>
      <c r="BI1151" s="169" t="str">
        <f>IF(BI155="","",IF(BI155=Settings!$C$16,1,IF(AND(BI155=Settings!$C$17,NOT(BH155=Settings!$C$16)),1,IF(AND(BI155=Settings!$C$18,BH155=Settings!$C$19),1,0))))</f>
        <v/>
      </c>
      <c r="BK1151" s="169" t="str">
        <f>IF(BK155="","",IF(BK155=Settings!$C$16,1,IF(AND(BK155=Settings!$C$17,NOT(BJ155=Settings!$C$16)),1,IF(AND(BK155=Settings!$C$18,BJ155=Settings!$C$19),1,0))))</f>
        <v/>
      </c>
      <c r="BM1151" s="169" t="str">
        <f>IF(BM155="","",IF(BM155=Settings!$C$16,1,IF(AND(BM155=Settings!$C$17,NOT(BL155=Settings!$C$16)),1,IF(AND(BM155=Settings!$C$18,BL155=Settings!$C$19),1,0))))</f>
        <v/>
      </c>
      <c r="BP1151" s="169" t="str">
        <f>IF(BP155="","",IF(BP155=Settings!$C$16,1,IF(AND(BP155=Settings!$C$17,NOT(BO155=Settings!$C$16)),1,IF(AND(BP155=Settings!$C$18,BO155=Settings!$C$19),1,0))))</f>
        <v/>
      </c>
      <c r="BQ1151" s="170"/>
      <c r="BR1151" s="169" t="str">
        <f>IF(BR155="","",IF(BR155=Settings!$C$16,1,IF(AND(BR155=Settings!$C$17,NOT(BQ155=Settings!$C$16)),1,IF(AND(BR155=Settings!$C$18,BQ155=Settings!$C$19),1,0))))</f>
        <v/>
      </c>
      <c r="BS1151" s="170"/>
      <c r="BT1151" s="169" t="str">
        <f>IF(BT155="","",IF(BT155=Settings!$C$16,1,IF(AND(BT155=Settings!$C$17,NOT(BS155=Settings!$C$16)),1,IF(AND(BT155=Settings!$C$18,BS155=Settings!$C$19),1,0))))</f>
        <v/>
      </c>
      <c r="BU1151" s="170"/>
      <c r="BV1151" s="169" t="str">
        <f>IF(BV155="","",IF(BV155=Settings!$C$16,1,IF(AND(BV155=Settings!$C$17,NOT(BU155=Settings!$C$16)),1,IF(AND(BV155=Settings!$C$18,BU155=Settings!$C$19),1,0))))</f>
        <v/>
      </c>
      <c r="BX1151" s="169" t="str">
        <f>IF(BX155="","",IF(BX155=Settings!$C$16,1,IF(AND(BX155=Settings!$C$17,NOT(BW155=Settings!$C$16)),1,IF(AND(BX155=Settings!$C$18,BW155=Settings!$C$19),1,0))))</f>
        <v/>
      </c>
      <c r="BZ1151" s="169" t="str">
        <f>IF(BZ155="","",IF(BZ155=Settings!$C$16,1,IF(AND(BZ155=Settings!$C$17,NOT(BY155=Settings!$C$16)),1,IF(AND(BZ155=Settings!$C$18,BY155=Settings!$C$19),1,0))))</f>
        <v/>
      </c>
      <c r="CB1151" s="175" t="str">
        <f t="shared" si="17"/>
        <v/>
      </c>
      <c r="CC1151" s="175" t="str">
        <f t="shared" si="18"/>
        <v/>
      </c>
      <c r="CD1151" s="175" t="str">
        <f t="shared" si="19"/>
        <v/>
      </c>
      <c r="CE1151" s="175" t="str">
        <f t="shared" si="20"/>
        <v/>
      </c>
      <c r="CF1151" s="175" t="str">
        <f t="shared" si="21"/>
        <v/>
      </c>
      <c r="CG1151" s="175" t="str">
        <f t="shared" si="22"/>
        <v/>
      </c>
      <c r="CH1151" s="175" t="str">
        <f t="shared" si="23"/>
        <v/>
      </c>
    </row>
    <row r="1152" spans="1:86" x14ac:dyDescent="0.25">
      <c r="A1152" s="39" t="str">
        <f t="shared" si="16"/>
        <v xml:space="preserve"> </v>
      </c>
      <c r="C1152" s="169" t="str">
        <f>IF(C156="","",IF(C156=Settings!$C$16,1,IF(AND(C156=Settings!$C$17,NOT(B156=Settings!$C$16)),1,IF(AND(C156=Settings!$C$18,B156=Settings!$C$19),1,0))))</f>
        <v/>
      </c>
      <c r="E1152" s="169" t="str">
        <f>IF(E156="","",IF(E156=Settings!$C$16,1,IF(AND(E156=Settings!$C$17,NOT(D156=Settings!$C$16)),1,IF(AND(E156=Settings!$C$18,D156=Settings!$C$19),1,0))))</f>
        <v/>
      </c>
      <c r="G1152" s="169" t="str">
        <f>IF(G156="","",IF(G156=Settings!$C$16,1,IF(AND(G156=Settings!$C$17,NOT(F156=Settings!$C$16)),1,IF(AND(G156=Settings!$C$18,F156=Settings!$C$19),1,0))))</f>
        <v/>
      </c>
      <c r="I1152" s="169" t="str">
        <f>IF(I156="","",IF(I156=Settings!$C$16,1,IF(AND(I156=Settings!$C$17,NOT(H156=Settings!$C$16)),1,IF(AND(I156=Settings!$C$18,H156=Settings!$C$19),1,0))))</f>
        <v/>
      </c>
      <c r="K1152" s="169" t="str">
        <f>IF(K156="","",IF(K156=Settings!$C$16,1,IF(AND(K156=Settings!$C$17,NOT(J156=Settings!$C$16)),1,IF(AND(K156=Settings!$C$18,J156=Settings!$C$19),1,0))))</f>
        <v/>
      </c>
      <c r="M1152" s="169" t="str">
        <f>IF(M156="","",IF(M156=Settings!$C$16,1,IF(AND(M156=Settings!$C$17,NOT(L156=Settings!$C$16)),1,IF(AND(M156=Settings!$C$18,L156=Settings!$C$19),1,0))))</f>
        <v/>
      </c>
      <c r="P1152" s="169" t="str">
        <f>IF(P156="","",IF(P156=Settings!$C$16,1,IF(AND(P156=Settings!$C$17,NOT(O156=Settings!$C$16)),1,IF(AND(P156=Settings!$C$18,O156=Settings!$C$19),1,0))))</f>
        <v/>
      </c>
      <c r="Q1152" s="170"/>
      <c r="R1152" s="169" t="str">
        <f>IF(R156="","",IF(R156=Settings!$C$16,1,IF(AND(R156=Settings!$C$17,NOT(Q156=Settings!$C$16)),1,IF(AND(R156=Settings!$C$18,Q156=Settings!$C$19),1,0))))</f>
        <v/>
      </c>
      <c r="S1152" s="170"/>
      <c r="T1152" s="169" t="str">
        <f>IF(T156="","",IF(T156=Settings!$C$16,1,IF(AND(T156=Settings!$C$17,NOT(S156=Settings!$C$16)),1,IF(AND(T156=Settings!$C$18,S156=Settings!$C$19),1,0))))</f>
        <v/>
      </c>
      <c r="U1152" s="170"/>
      <c r="V1152" s="169" t="str">
        <f>IF(V156="","",IF(V156=Settings!$C$16,1,IF(AND(V156=Settings!$C$17,NOT(U156=Settings!$C$16)),1,IF(AND(V156=Settings!$C$18,U156=Settings!$C$19),1,0))))</f>
        <v/>
      </c>
      <c r="X1152" s="169" t="str">
        <f>IF(X156="","",IF(X156=Settings!$C$16,1,IF(AND(X156=Settings!$C$17,NOT(W156=Settings!$C$16)),1,IF(AND(X156=Settings!$C$18,W156=Settings!$C$19),1,0))))</f>
        <v/>
      </c>
      <c r="Z1152" s="169" t="str">
        <f>IF(Z156="","",IF(Z156=Settings!$C$16,1,IF(AND(Z156=Settings!$C$17,NOT(Y156=Settings!$C$16)),1,IF(AND(Z156=Settings!$C$18,Y156=Settings!$C$19),1,0))))</f>
        <v/>
      </c>
      <c r="AC1152" s="169" t="str">
        <f>IF(AC156="","",IF(AC156=Settings!$C$16,1,IF(AND(AC156=Settings!$C$17,NOT(AB156=Settings!$C$16)),1,IF(AND(AC156=Settings!$C$18,AB156=Settings!$C$19),1,0))))</f>
        <v/>
      </c>
      <c r="AD1152" s="170"/>
      <c r="AE1152" s="169" t="str">
        <f>IF(AE156="","",IF(AE156=Settings!$C$16,1,IF(AND(AE156=Settings!$C$17,NOT(AD156=Settings!$C$16)),1,IF(AND(AE156=Settings!$C$18,AD156=Settings!$C$19),1,0))))</f>
        <v/>
      </c>
      <c r="AF1152" s="170"/>
      <c r="AG1152" s="169" t="str">
        <f>IF(AG156="","",IF(AG156=Settings!$C$16,1,IF(AND(AG156=Settings!$C$17,NOT(AF156=Settings!$C$16)),1,IF(AND(AG156=Settings!$C$18,AF156=Settings!$C$19),1,0))))</f>
        <v/>
      </c>
      <c r="AH1152" s="170"/>
      <c r="AI1152" s="169" t="str">
        <f>IF(AI156="","",IF(AI156=Settings!$C$16,1,IF(AND(AI156=Settings!$C$17,NOT(AH156=Settings!$C$16)),1,IF(AND(AI156=Settings!$C$18,AH156=Settings!$C$19),1,0))))</f>
        <v/>
      </c>
      <c r="AK1152" s="169" t="str">
        <f>IF(AK156="","",IF(AK156=Settings!$C$16,1,IF(AND(AK156=Settings!$C$17,NOT(AJ156=Settings!$C$16)),1,IF(AND(AK156=Settings!$C$18,AJ156=Settings!$C$19),1,0))))</f>
        <v/>
      </c>
      <c r="AM1152" s="169" t="str">
        <f>IF(AM156="","",IF(AM156=Settings!$C$16,1,IF(AND(AM156=Settings!$C$17,NOT(AL156=Settings!$C$16)),1,IF(AND(AM156=Settings!$C$18,AL156=Settings!$C$19),1,0))))</f>
        <v/>
      </c>
      <c r="AP1152" s="169" t="str">
        <f>IF(AP156="","",IF(AP156=Settings!$C$16,1,IF(AND(AP156=Settings!$C$17,NOT(AO156=Settings!$C$16)),1,IF(AND(AP156=Settings!$C$18,AO156=Settings!$C$19),1,0))))</f>
        <v/>
      </c>
      <c r="AQ1152" s="170"/>
      <c r="AR1152" s="169" t="str">
        <f>IF(AR156="","",IF(AR156=Settings!$C$16,1,IF(AND(AR156=Settings!$C$17,NOT(AQ156=Settings!$C$16)),1,IF(AND(AR156=Settings!$C$18,AQ156=Settings!$C$19),1,0))))</f>
        <v/>
      </c>
      <c r="AS1152" s="170"/>
      <c r="AT1152" s="169" t="str">
        <f>IF(AT156="","",IF(AT156=Settings!$C$16,1,IF(AND(AT156=Settings!$C$17,NOT(AS156=Settings!$C$16)),1,IF(AND(AT156=Settings!$C$18,AS156=Settings!$C$19),1,0))))</f>
        <v/>
      </c>
      <c r="AU1152" s="170"/>
      <c r="AV1152" s="169" t="str">
        <f>IF(AV156="","",IF(AV156=Settings!$C$16,1,IF(AND(AV156=Settings!$C$17,NOT(AU156=Settings!$C$16)),1,IF(AND(AV156=Settings!$C$18,AU156=Settings!$C$19),1,0))))</f>
        <v/>
      </c>
      <c r="AX1152" s="169" t="str">
        <f>IF(AX156="","",IF(AX156=Settings!$C$16,1,IF(AND(AX156=Settings!$C$17,NOT(AW156=Settings!$C$16)),1,IF(AND(AX156=Settings!$C$18,AW156=Settings!$C$19),1,0))))</f>
        <v/>
      </c>
      <c r="AZ1152" s="169" t="str">
        <f>IF(AZ156="","",IF(AZ156=Settings!$C$16,1,IF(AND(AZ156=Settings!$C$17,NOT(AY156=Settings!$C$16)),1,IF(AND(AZ156=Settings!$C$18,AY156=Settings!$C$19),1,0))))</f>
        <v/>
      </c>
      <c r="BC1152" s="169" t="str">
        <f>IF(BC156="","",IF(BC156=Settings!$C$16,1,IF(AND(BC156=Settings!$C$17,NOT(BB156=Settings!$C$16)),1,IF(AND(BC156=Settings!$C$18,BB156=Settings!$C$19),1,0))))</f>
        <v/>
      </c>
      <c r="BD1152" s="170"/>
      <c r="BE1152" s="169" t="str">
        <f>IF(BE156="","",IF(BE156=Settings!$C$16,1,IF(AND(BE156=Settings!$C$17,NOT(BD156=Settings!$C$16)),1,IF(AND(BE156=Settings!$C$18,BD156=Settings!$C$19),1,0))))</f>
        <v/>
      </c>
      <c r="BF1152" s="170"/>
      <c r="BG1152" s="169" t="str">
        <f>IF(BG156="","",IF(BG156=Settings!$C$16,1,IF(AND(BG156=Settings!$C$17,NOT(BF156=Settings!$C$16)),1,IF(AND(BG156=Settings!$C$18,BF156=Settings!$C$19),1,0))))</f>
        <v/>
      </c>
      <c r="BH1152" s="170"/>
      <c r="BI1152" s="169" t="str">
        <f>IF(BI156="","",IF(BI156=Settings!$C$16,1,IF(AND(BI156=Settings!$C$17,NOT(BH156=Settings!$C$16)),1,IF(AND(BI156=Settings!$C$18,BH156=Settings!$C$19),1,0))))</f>
        <v/>
      </c>
      <c r="BK1152" s="169" t="str">
        <f>IF(BK156="","",IF(BK156=Settings!$C$16,1,IF(AND(BK156=Settings!$C$17,NOT(BJ156=Settings!$C$16)),1,IF(AND(BK156=Settings!$C$18,BJ156=Settings!$C$19),1,0))))</f>
        <v/>
      </c>
      <c r="BM1152" s="169" t="str">
        <f>IF(BM156="","",IF(BM156=Settings!$C$16,1,IF(AND(BM156=Settings!$C$17,NOT(BL156=Settings!$C$16)),1,IF(AND(BM156=Settings!$C$18,BL156=Settings!$C$19),1,0))))</f>
        <v/>
      </c>
      <c r="BP1152" s="169" t="str">
        <f>IF(BP156="","",IF(BP156=Settings!$C$16,1,IF(AND(BP156=Settings!$C$17,NOT(BO156=Settings!$C$16)),1,IF(AND(BP156=Settings!$C$18,BO156=Settings!$C$19),1,0))))</f>
        <v/>
      </c>
      <c r="BQ1152" s="170"/>
      <c r="BR1152" s="169" t="str">
        <f>IF(BR156="","",IF(BR156=Settings!$C$16,1,IF(AND(BR156=Settings!$C$17,NOT(BQ156=Settings!$C$16)),1,IF(AND(BR156=Settings!$C$18,BQ156=Settings!$C$19),1,0))))</f>
        <v/>
      </c>
      <c r="BS1152" s="170"/>
      <c r="BT1152" s="169" t="str">
        <f>IF(BT156="","",IF(BT156=Settings!$C$16,1,IF(AND(BT156=Settings!$C$17,NOT(BS156=Settings!$C$16)),1,IF(AND(BT156=Settings!$C$18,BS156=Settings!$C$19),1,0))))</f>
        <v/>
      </c>
      <c r="BU1152" s="170"/>
      <c r="BV1152" s="169" t="str">
        <f>IF(BV156="","",IF(BV156=Settings!$C$16,1,IF(AND(BV156=Settings!$C$17,NOT(BU156=Settings!$C$16)),1,IF(AND(BV156=Settings!$C$18,BU156=Settings!$C$19),1,0))))</f>
        <v/>
      </c>
      <c r="BX1152" s="169" t="str">
        <f>IF(BX156="","",IF(BX156=Settings!$C$16,1,IF(AND(BX156=Settings!$C$17,NOT(BW156=Settings!$C$16)),1,IF(AND(BX156=Settings!$C$18,BW156=Settings!$C$19),1,0))))</f>
        <v/>
      </c>
      <c r="BZ1152" s="169" t="str">
        <f>IF(BZ156="","",IF(BZ156=Settings!$C$16,1,IF(AND(BZ156=Settings!$C$17,NOT(BY156=Settings!$C$16)),1,IF(AND(BZ156=Settings!$C$18,BY156=Settings!$C$19),1,0))))</f>
        <v/>
      </c>
      <c r="CB1152" s="175" t="str">
        <f t="shared" si="17"/>
        <v/>
      </c>
      <c r="CC1152" s="175" t="str">
        <f t="shared" si="18"/>
        <v/>
      </c>
      <c r="CD1152" s="175" t="str">
        <f t="shared" si="19"/>
        <v/>
      </c>
      <c r="CE1152" s="175" t="str">
        <f t="shared" si="20"/>
        <v/>
      </c>
      <c r="CF1152" s="175" t="str">
        <f t="shared" si="21"/>
        <v/>
      </c>
      <c r="CG1152" s="175" t="str">
        <f t="shared" si="22"/>
        <v/>
      </c>
      <c r="CH1152" s="175" t="str">
        <f t="shared" si="23"/>
        <v/>
      </c>
    </row>
    <row r="1153" spans="1:86" x14ac:dyDescent="0.25">
      <c r="A1153" s="39" t="str">
        <f t="shared" si="16"/>
        <v xml:space="preserve"> </v>
      </c>
      <c r="C1153" s="169" t="str">
        <f>IF(C157="","",IF(C157=Settings!$C$16,1,IF(AND(C157=Settings!$C$17,NOT(B157=Settings!$C$16)),1,IF(AND(C157=Settings!$C$18,B157=Settings!$C$19),1,0))))</f>
        <v/>
      </c>
      <c r="E1153" s="169" t="str">
        <f>IF(E157="","",IF(E157=Settings!$C$16,1,IF(AND(E157=Settings!$C$17,NOT(D157=Settings!$C$16)),1,IF(AND(E157=Settings!$C$18,D157=Settings!$C$19),1,0))))</f>
        <v/>
      </c>
      <c r="G1153" s="169" t="str">
        <f>IF(G157="","",IF(G157=Settings!$C$16,1,IF(AND(G157=Settings!$C$17,NOT(F157=Settings!$C$16)),1,IF(AND(G157=Settings!$C$18,F157=Settings!$C$19),1,0))))</f>
        <v/>
      </c>
      <c r="I1153" s="169" t="str">
        <f>IF(I157="","",IF(I157=Settings!$C$16,1,IF(AND(I157=Settings!$C$17,NOT(H157=Settings!$C$16)),1,IF(AND(I157=Settings!$C$18,H157=Settings!$C$19),1,0))))</f>
        <v/>
      </c>
      <c r="K1153" s="169" t="str">
        <f>IF(K157="","",IF(K157=Settings!$C$16,1,IF(AND(K157=Settings!$C$17,NOT(J157=Settings!$C$16)),1,IF(AND(K157=Settings!$C$18,J157=Settings!$C$19),1,0))))</f>
        <v/>
      </c>
      <c r="M1153" s="169" t="str">
        <f>IF(M157="","",IF(M157=Settings!$C$16,1,IF(AND(M157=Settings!$C$17,NOT(L157=Settings!$C$16)),1,IF(AND(M157=Settings!$C$18,L157=Settings!$C$19),1,0))))</f>
        <v/>
      </c>
      <c r="P1153" s="169" t="str">
        <f>IF(P157="","",IF(P157=Settings!$C$16,1,IF(AND(P157=Settings!$C$17,NOT(O157=Settings!$C$16)),1,IF(AND(P157=Settings!$C$18,O157=Settings!$C$19),1,0))))</f>
        <v/>
      </c>
      <c r="Q1153" s="170"/>
      <c r="R1153" s="169" t="str">
        <f>IF(R157="","",IF(R157=Settings!$C$16,1,IF(AND(R157=Settings!$C$17,NOT(Q157=Settings!$C$16)),1,IF(AND(R157=Settings!$C$18,Q157=Settings!$C$19),1,0))))</f>
        <v/>
      </c>
      <c r="S1153" s="170"/>
      <c r="T1153" s="169" t="str">
        <f>IF(T157="","",IF(T157=Settings!$C$16,1,IF(AND(T157=Settings!$C$17,NOT(S157=Settings!$C$16)),1,IF(AND(T157=Settings!$C$18,S157=Settings!$C$19),1,0))))</f>
        <v/>
      </c>
      <c r="U1153" s="170"/>
      <c r="V1153" s="169" t="str">
        <f>IF(V157="","",IF(V157=Settings!$C$16,1,IF(AND(V157=Settings!$C$17,NOT(U157=Settings!$C$16)),1,IF(AND(V157=Settings!$C$18,U157=Settings!$C$19),1,0))))</f>
        <v/>
      </c>
      <c r="X1153" s="169" t="str">
        <f>IF(X157="","",IF(X157=Settings!$C$16,1,IF(AND(X157=Settings!$C$17,NOT(W157=Settings!$C$16)),1,IF(AND(X157=Settings!$C$18,W157=Settings!$C$19),1,0))))</f>
        <v/>
      </c>
      <c r="Z1153" s="169" t="str">
        <f>IF(Z157="","",IF(Z157=Settings!$C$16,1,IF(AND(Z157=Settings!$C$17,NOT(Y157=Settings!$C$16)),1,IF(AND(Z157=Settings!$C$18,Y157=Settings!$C$19),1,0))))</f>
        <v/>
      </c>
      <c r="AC1153" s="169" t="str">
        <f>IF(AC157="","",IF(AC157=Settings!$C$16,1,IF(AND(AC157=Settings!$C$17,NOT(AB157=Settings!$C$16)),1,IF(AND(AC157=Settings!$C$18,AB157=Settings!$C$19),1,0))))</f>
        <v/>
      </c>
      <c r="AD1153" s="170"/>
      <c r="AE1153" s="169" t="str">
        <f>IF(AE157="","",IF(AE157=Settings!$C$16,1,IF(AND(AE157=Settings!$C$17,NOT(AD157=Settings!$C$16)),1,IF(AND(AE157=Settings!$C$18,AD157=Settings!$C$19),1,0))))</f>
        <v/>
      </c>
      <c r="AF1153" s="170"/>
      <c r="AG1153" s="169" t="str">
        <f>IF(AG157="","",IF(AG157=Settings!$C$16,1,IF(AND(AG157=Settings!$C$17,NOT(AF157=Settings!$C$16)),1,IF(AND(AG157=Settings!$C$18,AF157=Settings!$C$19),1,0))))</f>
        <v/>
      </c>
      <c r="AH1153" s="170"/>
      <c r="AI1153" s="169" t="str">
        <f>IF(AI157="","",IF(AI157=Settings!$C$16,1,IF(AND(AI157=Settings!$C$17,NOT(AH157=Settings!$C$16)),1,IF(AND(AI157=Settings!$C$18,AH157=Settings!$C$19),1,0))))</f>
        <v/>
      </c>
      <c r="AK1153" s="169" t="str">
        <f>IF(AK157="","",IF(AK157=Settings!$C$16,1,IF(AND(AK157=Settings!$C$17,NOT(AJ157=Settings!$C$16)),1,IF(AND(AK157=Settings!$C$18,AJ157=Settings!$C$19),1,0))))</f>
        <v/>
      </c>
      <c r="AM1153" s="169" t="str">
        <f>IF(AM157="","",IF(AM157=Settings!$C$16,1,IF(AND(AM157=Settings!$C$17,NOT(AL157=Settings!$C$16)),1,IF(AND(AM157=Settings!$C$18,AL157=Settings!$C$19),1,0))))</f>
        <v/>
      </c>
      <c r="AP1153" s="169" t="str">
        <f>IF(AP157="","",IF(AP157=Settings!$C$16,1,IF(AND(AP157=Settings!$C$17,NOT(AO157=Settings!$C$16)),1,IF(AND(AP157=Settings!$C$18,AO157=Settings!$C$19),1,0))))</f>
        <v/>
      </c>
      <c r="AQ1153" s="170"/>
      <c r="AR1153" s="169" t="str">
        <f>IF(AR157="","",IF(AR157=Settings!$C$16,1,IF(AND(AR157=Settings!$C$17,NOT(AQ157=Settings!$C$16)),1,IF(AND(AR157=Settings!$C$18,AQ157=Settings!$C$19),1,0))))</f>
        <v/>
      </c>
      <c r="AS1153" s="170"/>
      <c r="AT1153" s="169" t="str">
        <f>IF(AT157="","",IF(AT157=Settings!$C$16,1,IF(AND(AT157=Settings!$C$17,NOT(AS157=Settings!$C$16)),1,IF(AND(AT157=Settings!$C$18,AS157=Settings!$C$19),1,0))))</f>
        <v/>
      </c>
      <c r="AU1153" s="170"/>
      <c r="AV1153" s="169" t="str">
        <f>IF(AV157="","",IF(AV157=Settings!$C$16,1,IF(AND(AV157=Settings!$C$17,NOT(AU157=Settings!$C$16)),1,IF(AND(AV157=Settings!$C$18,AU157=Settings!$C$19),1,0))))</f>
        <v/>
      </c>
      <c r="AX1153" s="169" t="str">
        <f>IF(AX157="","",IF(AX157=Settings!$C$16,1,IF(AND(AX157=Settings!$C$17,NOT(AW157=Settings!$C$16)),1,IF(AND(AX157=Settings!$C$18,AW157=Settings!$C$19),1,0))))</f>
        <v/>
      </c>
      <c r="AZ1153" s="169" t="str">
        <f>IF(AZ157="","",IF(AZ157=Settings!$C$16,1,IF(AND(AZ157=Settings!$C$17,NOT(AY157=Settings!$C$16)),1,IF(AND(AZ157=Settings!$C$18,AY157=Settings!$C$19),1,0))))</f>
        <v/>
      </c>
      <c r="BC1153" s="169" t="str">
        <f>IF(BC157="","",IF(BC157=Settings!$C$16,1,IF(AND(BC157=Settings!$C$17,NOT(BB157=Settings!$C$16)),1,IF(AND(BC157=Settings!$C$18,BB157=Settings!$C$19),1,0))))</f>
        <v/>
      </c>
      <c r="BD1153" s="170"/>
      <c r="BE1153" s="169" t="str">
        <f>IF(BE157="","",IF(BE157=Settings!$C$16,1,IF(AND(BE157=Settings!$C$17,NOT(BD157=Settings!$C$16)),1,IF(AND(BE157=Settings!$C$18,BD157=Settings!$C$19),1,0))))</f>
        <v/>
      </c>
      <c r="BF1153" s="170"/>
      <c r="BG1153" s="169" t="str">
        <f>IF(BG157="","",IF(BG157=Settings!$C$16,1,IF(AND(BG157=Settings!$C$17,NOT(BF157=Settings!$C$16)),1,IF(AND(BG157=Settings!$C$18,BF157=Settings!$C$19),1,0))))</f>
        <v/>
      </c>
      <c r="BH1153" s="170"/>
      <c r="BI1153" s="169" t="str">
        <f>IF(BI157="","",IF(BI157=Settings!$C$16,1,IF(AND(BI157=Settings!$C$17,NOT(BH157=Settings!$C$16)),1,IF(AND(BI157=Settings!$C$18,BH157=Settings!$C$19),1,0))))</f>
        <v/>
      </c>
      <c r="BK1153" s="169" t="str">
        <f>IF(BK157="","",IF(BK157=Settings!$C$16,1,IF(AND(BK157=Settings!$C$17,NOT(BJ157=Settings!$C$16)),1,IF(AND(BK157=Settings!$C$18,BJ157=Settings!$C$19),1,0))))</f>
        <v/>
      </c>
      <c r="BM1153" s="169" t="str">
        <f>IF(BM157="","",IF(BM157=Settings!$C$16,1,IF(AND(BM157=Settings!$C$17,NOT(BL157=Settings!$C$16)),1,IF(AND(BM157=Settings!$C$18,BL157=Settings!$C$19),1,0))))</f>
        <v/>
      </c>
      <c r="BP1153" s="169" t="str">
        <f>IF(BP157="","",IF(BP157=Settings!$C$16,1,IF(AND(BP157=Settings!$C$17,NOT(BO157=Settings!$C$16)),1,IF(AND(BP157=Settings!$C$18,BO157=Settings!$C$19),1,0))))</f>
        <v/>
      </c>
      <c r="BQ1153" s="170"/>
      <c r="BR1153" s="169" t="str">
        <f>IF(BR157="","",IF(BR157=Settings!$C$16,1,IF(AND(BR157=Settings!$C$17,NOT(BQ157=Settings!$C$16)),1,IF(AND(BR157=Settings!$C$18,BQ157=Settings!$C$19),1,0))))</f>
        <v/>
      </c>
      <c r="BS1153" s="170"/>
      <c r="BT1153" s="169" t="str">
        <f>IF(BT157="","",IF(BT157=Settings!$C$16,1,IF(AND(BT157=Settings!$C$17,NOT(BS157=Settings!$C$16)),1,IF(AND(BT157=Settings!$C$18,BS157=Settings!$C$19),1,0))))</f>
        <v/>
      </c>
      <c r="BU1153" s="170"/>
      <c r="BV1153" s="169" t="str">
        <f>IF(BV157="","",IF(BV157=Settings!$C$16,1,IF(AND(BV157=Settings!$C$17,NOT(BU157=Settings!$C$16)),1,IF(AND(BV157=Settings!$C$18,BU157=Settings!$C$19),1,0))))</f>
        <v/>
      </c>
      <c r="BX1153" s="169" t="str">
        <f>IF(BX157="","",IF(BX157=Settings!$C$16,1,IF(AND(BX157=Settings!$C$17,NOT(BW157=Settings!$C$16)),1,IF(AND(BX157=Settings!$C$18,BW157=Settings!$C$19),1,0))))</f>
        <v/>
      </c>
      <c r="BZ1153" s="169" t="str">
        <f>IF(BZ157="","",IF(BZ157=Settings!$C$16,1,IF(AND(BZ157=Settings!$C$17,NOT(BY157=Settings!$C$16)),1,IF(AND(BZ157=Settings!$C$18,BY157=Settings!$C$19),1,0))))</f>
        <v/>
      </c>
      <c r="CB1153" s="175" t="str">
        <f t="shared" si="17"/>
        <v/>
      </c>
      <c r="CC1153" s="175" t="str">
        <f t="shared" si="18"/>
        <v/>
      </c>
      <c r="CD1153" s="175" t="str">
        <f t="shared" si="19"/>
        <v/>
      </c>
      <c r="CE1153" s="175" t="str">
        <f t="shared" si="20"/>
        <v/>
      </c>
      <c r="CF1153" s="175" t="str">
        <f t="shared" si="21"/>
        <v/>
      </c>
      <c r="CG1153" s="175" t="str">
        <f t="shared" si="22"/>
        <v/>
      </c>
      <c r="CH1153" s="175" t="str">
        <f t="shared" si="23"/>
        <v/>
      </c>
    </row>
    <row r="1154" spans="1:86" x14ac:dyDescent="0.25">
      <c r="A1154" s="39" t="str">
        <f t="shared" si="16"/>
        <v xml:space="preserve"> </v>
      </c>
      <c r="C1154" s="169" t="str">
        <f>IF(C158="","",IF(C158=Settings!$C$16,1,IF(AND(C158=Settings!$C$17,NOT(B158=Settings!$C$16)),1,IF(AND(C158=Settings!$C$18,B158=Settings!$C$19),1,0))))</f>
        <v/>
      </c>
      <c r="E1154" s="169" t="str">
        <f>IF(E158="","",IF(E158=Settings!$C$16,1,IF(AND(E158=Settings!$C$17,NOT(D158=Settings!$C$16)),1,IF(AND(E158=Settings!$C$18,D158=Settings!$C$19),1,0))))</f>
        <v/>
      </c>
      <c r="G1154" s="169" t="str">
        <f>IF(G158="","",IF(G158=Settings!$C$16,1,IF(AND(G158=Settings!$C$17,NOT(F158=Settings!$C$16)),1,IF(AND(G158=Settings!$C$18,F158=Settings!$C$19),1,0))))</f>
        <v/>
      </c>
      <c r="I1154" s="169" t="str">
        <f>IF(I158="","",IF(I158=Settings!$C$16,1,IF(AND(I158=Settings!$C$17,NOT(H158=Settings!$C$16)),1,IF(AND(I158=Settings!$C$18,H158=Settings!$C$19),1,0))))</f>
        <v/>
      </c>
      <c r="K1154" s="169" t="str">
        <f>IF(K158="","",IF(K158=Settings!$C$16,1,IF(AND(K158=Settings!$C$17,NOT(J158=Settings!$C$16)),1,IF(AND(K158=Settings!$C$18,J158=Settings!$C$19),1,0))))</f>
        <v/>
      </c>
      <c r="M1154" s="169" t="str">
        <f>IF(M158="","",IF(M158=Settings!$C$16,1,IF(AND(M158=Settings!$C$17,NOT(L158=Settings!$C$16)),1,IF(AND(M158=Settings!$C$18,L158=Settings!$C$19),1,0))))</f>
        <v/>
      </c>
      <c r="P1154" s="169" t="str">
        <f>IF(P158="","",IF(P158=Settings!$C$16,1,IF(AND(P158=Settings!$C$17,NOT(O158=Settings!$C$16)),1,IF(AND(P158=Settings!$C$18,O158=Settings!$C$19),1,0))))</f>
        <v/>
      </c>
      <c r="Q1154" s="170"/>
      <c r="R1154" s="169" t="str">
        <f>IF(R158="","",IF(R158=Settings!$C$16,1,IF(AND(R158=Settings!$C$17,NOT(Q158=Settings!$C$16)),1,IF(AND(R158=Settings!$C$18,Q158=Settings!$C$19),1,0))))</f>
        <v/>
      </c>
      <c r="S1154" s="170"/>
      <c r="T1154" s="169" t="str">
        <f>IF(T158="","",IF(T158=Settings!$C$16,1,IF(AND(T158=Settings!$C$17,NOT(S158=Settings!$C$16)),1,IF(AND(T158=Settings!$C$18,S158=Settings!$C$19),1,0))))</f>
        <v/>
      </c>
      <c r="U1154" s="170"/>
      <c r="V1154" s="169" t="str">
        <f>IF(V158="","",IF(V158=Settings!$C$16,1,IF(AND(V158=Settings!$C$17,NOT(U158=Settings!$C$16)),1,IF(AND(V158=Settings!$C$18,U158=Settings!$C$19),1,0))))</f>
        <v/>
      </c>
      <c r="X1154" s="169" t="str">
        <f>IF(X158="","",IF(X158=Settings!$C$16,1,IF(AND(X158=Settings!$C$17,NOT(W158=Settings!$C$16)),1,IF(AND(X158=Settings!$C$18,W158=Settings!$C$19),1,0))))</f>
        <v/>
      </c>
      <c r="Z1154" s="169" t="str">
        <f>IF(Z158="","",IF(Z158=Settings!$C$16,1,IF(AND(Z158=Settings!$C$17,NOT(Y158=Settings!$C$16)),1,IF(AND(Z158=Settings!$C$18,Y158=Settings!$C$19),1,0))))</f>
        <v/>
      </c>
      <c r="AC1154" s="169" t="str">
        <f>IF(AC158="","",IF(AC158=Settings!$C$16,1,IF(AND(AC158=Settings!$C$17,NOT(AB158=Settings!$C$16)),1,IF(AND(AC158=Settings!$C$18,AB158=Settings!$C$19),1,0))))</f>
        <v/>
      </c>
      <c r="AD1154" s="170"/>
      <c r="AE1154" s="169" t="str">
        <f>IF(AE158="","",IF(AE158=Settings!$C$16,1,IF(AND(AE158=Settings!$C$17,NOT(AD158=Settings!$C$16)),1,IF(AND(AE158=Settings!$C$18,AD158=Settings!$C$19),1,0))))</f>
        <v/>
      </c>
      <c r="AF1154" s="170"/>
      <c r="AG1154" s="169" t="str">
        <f>IF(AG158="","",IF(AG158=Settings!$C$16,1,IF(AND(AG158=Settings!$C$17,NOT(AF158=Settings!$C$16)),1,IF(AND(AG158=Settings!$C$18,AF158=Settings!$C$19),1,0))))</f>
        <v/>
      </c>
      <c r="AH1154" s="170"/>
      <c r="AI1154" s="169" t="str">
        <f>IF(AI158="","",IF(AI158=Settings!$C$16,1,IF(AND(AI158=Settings!$C$17,NOT(AH158=Settings!$C$16)),1,IF(AND(AI158=Settings!$C$18,AH158=Settings!$C$19),1,0))))</f>
        <v/>
      </c>
      <c r="AK1154" s="169" t="str">
        <f>IF(AK158="","",IF(AK158=Settings!$C$16,1,IF(AND(AK158=Settings!$C$17,NOT(AJ158=Settings!$C$16)),1,IF(AND(AK158=Settings!$C$18,AJ158=Settings!$C$19),1,0))))</f>
        <v/>
      </c>
      <c r="AM1154" s="169" t="str">
        <f>IF(AM158="","",IF(AM158=Settings!$C$16,1,IF(AND(AM158=Settings!$C$17,NOT(AL158=Settings!$C$16)),1,IF(AND(AM158=Settings!$C$18,AL158=Settings!$C$19),1,0))))</f>
        <v/>
      </c>
      <c r="AP1154" s="169" t="str">
        <f>IF(AP158="","",IF(AP158=Settings!$C$16,1,IF(AND(AP158=Settings!$C$17,NOT(AO158=Settings!$C$16)),1,IF(AND(AP158=Settings!$C$18,AO158=Settings!$C$19),1,0))))</f>
        <v/>
      </c>
      <c r="AQ1154" s="170"/>
      <c r="AR1154" s="169" t="str">
        <f>IF(AR158="","",IF(AR158=Settings!$C$16,1,IF(AND(AR158=Settings!$C$17,NOT(AQ158=Settings!$C$16)),1,IF(AND(AR158=Settings!$C$18,AQ158=Settings!$C$19),1,0))))</f>
        <v/>
      </c>
      <c r="AS1154" s="170"/>
      <c r="AT1154" s="169" t="str">
        <f>IF(AT158="","",IF(AT158=Settings!$C$16,1,IF(AND(AT158=Settings!$C$17,NOT(AS158=Settings!$C$16)),1,IF(AND(AT158=Settings!$C$18,AS158=Settings!$C$19),1,0))))</f>
        <v/>
      </c>
      <c r="AU1154" s="170"/>
      <c r="AV1154" s="169" t="str">
        <f>IF(AV158="","",IF(AV158=Settings!$C$16,1,IF(AND(AV158=Settings!$C$17,NOT(AU158=Settings!$C$16)),1,IF(AND(AV158=Settings!$C$18,AU158=Settings!$C$19),1,0))))</f>
        <v/>
      </c>
      <c r="AX1154" s="169" t="str">
        <f>IF(AX158="","",IF(AX158=Settings!$C$16,1,IF(AND(AX158=Settings!$C$17,NOT(AW158=Settings!$C$16)),1,IF(AND(AX158=Settings!$C$18,AW158=Settings!$C$19),1,0))))</f>
        <v/>
      </c>
      <c r="AZ1154" s="169" t="str">
        <f>IF(AZ158="","",IF(AZ158=Settings!$C$16,1,IF(AND(AZ158=Settings!$C$17,NOT(AY158=Settings!$C$16)),1,IF(AND(AZ158=Settings!$C$18,AY158=Settings!$C$19),1,0))))</f>
        <v/>
      </c>
      <c r="BC1154" s="169" t="str">
        <f>IF(BC158="","",IF(BC158=Settings!$C$16,1,IF(AND(BC158=Settings!$C$17,NOT(BB158=Settings!$C$16)),1,IF(AND(BC158=Settings!$C$18,BB158=Settings!$C$19),1,0))))</f>
        <v/>
      </c>
      <c r="BD1154" s="170"/>
      <c r="BE1154" s="169" t="str">
        <f>IF(BE158="","",IF(BE158=Settings!$C$16,1,IF(AND(BE158=Settings!$C$17,NOT(BD158=Settings!$C$16)),1,IF(AND(BE158=Settings!$C$18,BD158=Settings!$C$19),1,0))))</f>
        <v/>
      </c>
      <c r="BF1154" s="170"/>
      <c r="BG1154" s="169" t="str">
        <f>IF(BG158="","",IF(BG158=Settings!$C$16,1,IF(AND(BG158=Settings!$C$17,NOT(BF158=Settings!$C$16)),1,IF(AND(BG158=Settings!$C$18,BF158=Settings!$C$19),1,0))))</f>
        <v/>
      </c>
      <c r="BH1154" s="170"/>
      <c r="BI1154" s="169" t="str">
        <f>IF(BI158="","",IF(BI158=Settings!$C$16,1,IF(AND(BI158=Settings!$C$17,NOT(BH158=Settings!$C$16)),1,IF(AND(BI158=Settings!$C$18,BH158=Settings!$C$19),1,0))))</f>
        <v/>
      </c>
      <c r="BK1154" s="169" t="str">
        <f>IF(BK158="","",IF(BK158=Settings!$C$16,1,IF(AND(BK158=Settings!$C$17,NOT(BJ158=Settings!$C$16)),1,IF(AND(BK158=Settings!$C$18,BJ158=Settings!$C$19),1,0))))</f>
        <v/>
      </c>
      <c r="BM1154" s="169" t="str">
        <f>IF(BM158="","",IF(BM158=Settings!$C$16,1,IF(AND(BM158=Settings!$C$17,NOT(BL158=Settings!$C$16)),1,IF(AND(BM158=Settings!$C$18,BL158=Settings!$C$19),1,0))))</f>
        <v/>
      </c>
      <c r="BP1154" s="169" t="str">
        <f>IF(BP158="","",IF(BP158=Settings!$C$16,1,IF(AND(BP158=Settings!$C$17,NOT(BO158=Settings!$C$16)),1,IF(AND(BP158=Settings!$C$18,BO158=Settings!$C$19),1,0))))</f>
        <v/>
      </c>
      <c r="BQ1154" s="170"/>
      <c r="BR1154" s="169" t="str">
        <f>IF(BR158="","",IF(BR158=Settings!$C$16,1,IF(AND(BR158=Settings!$C$17,NOT(BQ158=Settings!$C$16)),1,IF(AND(BR158=Settings!$C$18,BQ158=Settings!$C$19),1,0))))</f>
        <v/>
      </c>
      <c r="BS1154" s="170"/>
      <c r="BT1154" s="169" t="str">
        <f>IF(BT158="","",IF(BT158=Settings!$C$16,1,IF(AND(BT158=Settings!$C$17,NOT(BS158=Settings!$C$16)),1,IF(AND(BT158=Settings!$C$18,BS158=Settings!$C$19),1,0))))</f>
        <v/>
      </c>
      <c r="BU1154" s="170"/>
      <c r="BV1154" s="169" t="str">
        <f>IF(BV158="","",IF(BV158=Settings!$C$16,1,IF(AND(BV158=Settings!$C$17,NOT(BU158=Settings!$C$16)),1,IF(AND(BV158=Settings!$C$18,BU158=Settings!$C$19),1,0))))</f>
        <v/>
      </c>
      <c r="BX1154" s="169" t="str">
        <f>IF(BX158="","",IF(BX158=Settings!$C$16,1,IF(AND(BX158=Settings!$C$17,NOT(BW158=Settings!$C$16)),1,IF(AND(BX158=Settings!$C$18,BW158=Settings!$C$19),1,0))))</f>
        <v/>
      </c>
      <c r="BZ1154" s="169" t="str">
        <f>IF(BZ158="","",IF(BZ158=Settings!$C$16,1,IF(AND(BZ158=Settings!$C$17,NOT(BY158=Settings!$C$16)),1,IF(AND(BZ158=Settings!$C$18,BY158=Settings!$C$19),1,0))))</f>
        <v/>
      </c>
      <c r="CB1154" s="175" t="str">
        <f t="shared" si="17"/>
        <v/>
      </c>
      <c r="CC1154" s="175" t="str">
        <f t="shared" si="18"/>
        <v/>
      </c>
      <c r="CD1154" s="175" t="str">
        <f t="shared" si="19"/>
        <v/>
      </c>
      <c r="CE1154" s="175" t="str">
        <f t="shared" si="20"/>
        <v/>
      </c>
      <c r="CF1154" s="175" t="str">
        <f t="shared" si="21"/>
        <v/>
      </c>
      <c r="CG1154" s="175" t="str">
        <f t="shared" si="22"/>
        <v/>
      </c>
      <c r="CH1154" s="175" t="str">
        <f t="shared" si="23"/>
        <v/>
      </c>
    </row>
    <row r="1155" spans="1:86" x14ac:dyDescent="0.25">
      <c r="A1155" s="39" t="str">
        <f t="shared" si="16"/>
        <v xml:space="preserve"> </v>
      </c>
      <c r="C1155" s="169" t="str">
        <f>IF(C159="","",IF(C159=Settings!$C$16,1,IF(AND(C159=Settings!$C$17,NOT(B159=Settings!$C$16)),1,IF(AND(C159=Settings!$C$18,B159=Settings!$C$19),1,0))))</f>
        <v/>
      </c>
      <c r="E1155" s="169" t="str">
        <f>IF(E159="","",IF(E159=Settings!$C$16,1,IF(AND(E159=Settings!$C$17,NOT(D159=Settings!$C$16)),1,IF(AND(E159=Settings!$C$18,D159=Settings!$C$19),1,0))))</f>
        <v/>
      </c>
      <c r="G1155" s="169" t="str">
        <f>IF(G159="","",IF(G159=Settings!$C$16,1,IF(AND(G159=Settings!$C$17,NOT(F159=Settings!$C$16)),1,IF(AND(G159=Settings!$C$18,F159=Settings!$C$19),1,0))))</f>
        <v/>
      </c>
      <c r="I1155" s="169" t="str">
        <f>IF(I159="","",IF(I159=Settings!$C$16,1,IF(AND(I159=Settings!$C$17,NOT(H159=Settings!$C$16)),1,IF(AND(I159=Settings!$C$18,H159=Settings!$C$19),1,0))))</f>
        <v/>
      </c>
      <c r="K1155" s="169" t="str">
        <f>IF(K159="","",IF(K159=Settings!$C$16,1,IF(AND(K159=Settings!$C$17,NOT(J159=Settings!$C$16)),1,IF(AND(K159=Settings!$C$18,J159=Settings!$C$19),1,0))))</f>
        <v/>
      </c>
      <c r="M1155" s="169" t="str">
        <f>IF(M159="","",IF(M159=Settings!$C$16,1,IF(AND(M159=Settings!$C$17,NOT(L159=Settings!$C$16)),1,IF(AND(M159=Settings!$C$18,L159=Settings!$C$19),1,0))))</f>
        <v/>
      </c>
      <c r="P1155" s="169" t="str">
        <f>IF(P159="","",IF(P159=Settings!$C$16,1,IF(AND(P159=Settings!$C$17,NOT(O159=Settings!$C$16)),1,IF(AND(P159=Settings!$C$18,O159=Settings!$C$19),1,0))))</f>
        <v/>
      </c>
      <c r="Q1155" s="170"/>
      <c r="R1155" s="169" t="str">
        <f>IF(R159="","",IF(R159=Settings!$C$16,1,IF(AND(R159=Settings!$C$17,NOT(Q159=Settings!$C$16)),1,IF(AND(R159=Settings!$C$18,Q159=Settings!$C$19),1,0))))</f>
        <v/>
      </c>
      <c r="S1155" s="170"/>
      <c r="T1155" s="169" t="str">
        <f>IF(T159="","",IF(T159=Settings!$C$16,1,IF(AND(T159=Settings!$C$17,NOT(S159=Settings!$C$16)),1,IF(AND(T159=Settings!$C$18,S159=Settings!$C$19),1,0))))</f>
        <v/>
      </c>
      <c r="U1155" s="170"/>
      <c r="V1155" s="169" t="str">
        <f>IF(V159="","",IF(V159=Settings!$C$16,1,IF(AND(V159=Settings!$C$17,NOT(U159=Settings!$C$16)),1,IF(AND(V159=Settings!$C$18,U159=Settings!$C$19),1,0))))</f>
        <v/>
      </c>
      <c r="X1155" s="169" t="str">
        <f>IF(X159="","",IF(X159=Settings!$C$16,1,IF(AND(X159=Settings!$C$17,NOT(W159=Settings!$C$16)),1,IF(AND(X159=Settings!$C$18,W159=Settings!$C$19),1,0))))</f>
        <v/>
      </c>
      <c r="Z1155" s="169" t="str">
        <f>IF(Z159="","",IF(Z159=Settings!$C$16,1,IF(AND(Z159=Settings!$C$17,NOT(Y159=Settings!$C$16)),1,IF(AND(Z159=Settings!$C$18,Y159=Settings!$C$19),1,0))))</f>
        <v/>
      </c>
      <c r="AC1155" s="169" t="str">
        <f>IF(AC159="","",IF(AC159=Settings!$C$16,1,IF(AND(AC159=Settings!$C$17,NOT(AB159=Settings!$C$16)),1,IF(AND(AC159=Settings!$C$18,AB159=Settings!$C$19),1,0))))</f>
        <v/>
      </c>
      <c r="AD1155" s="170"/>
      <c r="AE1155" s="169" t="str">
        <f>IF(AE159="","",IF(AE159=Settings!$C$16,1,IF(AND(AE159=Settings!$C$17,NOT(AD159=Settings!$C$16)),1,IF(AND(AE159=Settings!$C$18,AD159=Settings!$C$19),1,0))))</f>
        <v/>
      </c>
      <c r="AF1155" s="170"/>
      <c r="AG1155" s="169" t="str">
        <f>IF(AG159="","",IF(AG159=Settings!$C$16,1,IF(AND(AG159=Settings!$C$17,NOT(AF159=Settings!$C$16)),1,IF(AND(AG159=Settings!$C$18,AF159=Settings!$C$19),1,0))))</f>
        <v/>
      </c>
      <c r="AH1155" s="170"/>
      <c r="AI1155" s="169" t="str">
        <f>IF(AI159="","",IF(AI159=Settings!$C$16,1,IF(AND(AI159=Settings!$C$17,NOT(AH159=Settings!$C$16)),1,IF(AND(AI159=Settings!$C$18,AH159=Settings!$C$19),1,0))))</f>
        <v/>
      </c>
      <c r="AK1155" s="169" t="str">
        <f>IF(AK159="","",IF(AK159=Settings!$C$16,1,IF(AND(AK159=Settings!$C$17,NOT(AJ159=Settings!$C$16)),1,IF(AND(AK159=Settings!$C$18,AJ159=Settings!$C$19),1,0))))</f>
        <v/>
      </c>
      <c r="AM1155" s="169" t="str">
        <f>IF(AM159="","",IF(AM159=Settings!$C$16,1,IF(AND(AM159=Settings!$C$17,NOT(AL159=Settings!$C$16)),1,IF(AND(AM159=Settings!$C$18,AL159=Settings!$C$19),1,0))))</f>
        <v/>
      </c>
      <c r="AP1155" s="169" t="str">
        <f>IF(AP159="","",IF(AP159=Settings!$C$16,1,IF(AND(AP159=Settings!$C$17,NOT(AO159=Settings!$C$16)),1,IF(AND(AP159=Settings!$C$18,AO159=Settings!$C$19),1,0))))</f>
        <v/>
      </c>
      <c r="AQ1155" s="170"/>
      <c r="AR1155" s="169" t="str">
        <f>IF(AR159="","",IF(AR159=Settings!$C$16,1,IF(AND(AR159=Settings!$C$17,NOT(AQ159=Settings!$C$16)),1,IF(AND(AR159=Settings!$C$18,AQ159=Settings!$C$19),1,0))))</f>
        <v/>
      </c>
      <c r="AS1155" s="170"/>
      <c r="AT1155" s="169" t="str">
        <f>IF(AT159="","",IF(AT159=Settings!$C$16,1,IF(AND(AT159=Settings!$C$17,NOT(AS159=Settings!$C$16)),1,IF(AND(AT159=Settings!$C$18,AS159=Settings!$C$19),1,0))))</f>
        <v/>
      </c>
      <c r="AU1155" s="170"/>
      <c r="AV1155" s="169" t="str">
        <f>IF(AV159="","",IF(AV159=Settings!$C$16,1,IF(AND(AV159=Settings!$C$17,NOT(AU159=Settings!$C$16)),1,IF(AND(AV159=Settings!$C$18,AU159=Settings!$C$19),1,0))))</f>
        <v/>
      </c>
      <c r="AX1155" s="169" t="str">
        <f>IF(AX159="","",IF(AX159=Settings!$C$16,1,IF(AND(AX159=Settings!$C$17,NOT(AW159=Settings!$C$16)),1,IF(AND(AX159=Settings!$C$18,AW159=Settings!$C$19),1,0))))</f>
        <v/>
      </c>
      <c r="AZ1155" s="169" t="str">
        <f>IF(AZ159="","",IF(AZ159=Settings!$C$16,1,IF(AND(AZ159=Settings!$C$17,NOT(AY159=Settings!$C$16)),1,IF(AND(AZ159=Settings!$C$18,AY159=Settings!$C$19),1,0))))</f>
        <v/>
      </c>
      <c r="BC1155" s="169" t="str">
        <f>IF(BC159="","",IF(BC159=Settings!$C$16,1,IF(AND(BC159=Settings!$C$17,NOT(BB159=Settings!$C$16)),1,IF(AND(BC159=Settings!$C$18,BB159=Settings!$C$19),1,0))))</f>
        <v/>
      </c>
      <c r="BD1155" s="170"/>
      <c r="BE1155" s="169" t="str">
        <f>IF(BE159="","",IF(BE159=Settings!$C$16,1,IF(AND(BE159=Settings!$C$17,NOT(BD159=Settings!$C$16)),1,IF(AND(BE159=Settings!$C$18,BD159=Settings!$C$19),1,0))))</f>
        <v/>
      </c>
      <c r="BF1155" s="170"/>
      <c r="BG1155" s="169" t="str">
        <f>IF(BG159="","",IF(BG159=Settings!$C$16,1,IF(AND(BG159=Settings!$C$17,NOT(BF159=Settings!$C$16)),1,IF(AND(BG159=Settings!$C$18,BF159=Settings!$C$19),1,0))))</f>
        <v/>
      </c>
      <c r="BH1155" s="170"/>
      <c r="BI1155" s="169" t="str">
        <f>IF(BI159="","",IF(BI159=Settings!$C$16,1,IF(AND(BI159=Settings!$C$17,NOT(BH159=Settings!$C$16)),1,IF(AND(BI159=Settings!$C$18,BH159=Settings!$C$19),1,0))))</f>
        <v/>
      </c>
      <c r="BK1155" s="169" t="str">
        <f>IF(BK159="","",IF(BK159=Settings!$C$16,1,IF(AND(BK159=Settings!$C$17,NOT(BJ159=Settings!$C$16)),1,IF(AND(BK159=Settings!$C$18,BJ159=Settings!$C$19),1,0))))</f>
        <v/>
      </c>
      <c r="BM1155" s="169" t="str">
        <f>IF(BM159="","",IF(BM159=Settings!$C$16,1,IF(AND(BM159=Settings!$C$17,NOT(BL159=Settings!$C$16)),1,IF(AND(BM159=Settings!$C$18,BL159=Settings!$C$19),1,0))))</f>
        <v/>
      </c>
      <c r="BP1155" s="169" t="str">
        <f>IF(BP159="","",IF(BP159=Settings!$C$16,1,IF(AND(BP159=Settings!$C$17,NOT(BO159=Settings!$C$16)),1,IF(AND(BP159=Settings!$C$18,BO159=Settings!$C$19),1,0))))</f>
        <v/>
      </c>
      <c r="BQ1155" s="170"/>
      <c r="BR1155" s="169" t="str">
        <f>IF(BR159="","",IF(BR159=Settings!$C$16,1,IF(AND(BR159=Settings!$C$17,NOT(BQ159=Settings!$C$16)),1,IF(AND(BR159=Settings!$C$18,BQ159=Settings!$C$19),1,0))))</f>
        <v/>
      </c>
      <c r="BS1155" s="170"/>
      <c r="BT1155" s="169" t="str">
        <f>IF(BT159="","",IF(BT159=Settings!$C$16,1,IF(AND(BT159=Settings!$C$17,NOT(BS159=Settings!$C$16)),1,IF(AND(BT159=Settings!$C$18,BS159=Settings!$C$19),1,0))))</f>
        <v/>
      </c>
      <c r="BU1155" s="170"/>
      <c r="BV1155" s="169" t="str">
        <f>IF(BV159="","",IF(BV159=Settings!$C$16,1,IF(AND(BV159=Settings!$C$17,NOT(BU159=Settings!$C$16)),1,IF(AND(BV159=Settings!$C$18,BU159=Settings!$C$19),1,0))))</f>
        <v/>
      </c>
      <c r="BX1155" s="169" t="str">
        <f>IF(BX159="","",IF(BX159=Settings!$C$16,1,IF(AND(BX159=Settings!$C$17,NOT(BW159=Settings!$C$16)),1,IF(AND(BX159=Settings!$C$18,BW159=Settings!$C$19),1,0))))</f>
        <v/>
      </c>
      <c r="BZ1155" s="169" t="str">
        <f>IF(BZ159="","",IF(BZ159=Settings!$C$16,1,IF(AND(BZ159=Settings!$C$17,NOT(BY159=Settings!$C$16)),1,IF(AND(BZ159=Settings!$C$18,BY159=Settings!$C$19),1,0))))</f>
        <v/>
      </c>
      <c r="CB1155" s="175" t="str">
        <f t="shared" si="17"/>
        <v/>
      </c>
      <c r="CC1155" s="175" t="str">
        <f t="shared" si="18"/>
        <v/>
      </c>
      <c r="CD1155" s="175" t="str">
        <f t="shared" si="19"/>
        <v/>
      </c>
      <c r="CE1155" s="175" t="str">
        <f t="shared" si="20"/>
        <v/>
      </c>
      <c r="CF1155" s="175" t="str">
        <f t="shared" si="21"/>
        <v/>
      </c>
      <c r="CG1155" s="175" t="str">
        <f t="shared" si="22"/>
        <v/>
      </c>
      <c r="CH1155" s="175" t="str">
        <f t="shared" si="23"/>
        <v/>
      </c>
    </row>
    <row r="1156" spans="1:86" x14ac:dyDescent="0.25">
      <c r="A1156" s="39" t="str">
        <f t="shared" si="16"/>
        <v xml:space="preserve"> </v>
      </c>
      <c r="C1156" s="169" t="str">
        <f>IF(C160="","",IF(C160=Settings!$C$16,1,IF(AND(C160=Settings!$C$17,NOT(B160=Settings!$C$16)),1,IF(AND(C160=Settings!$C$18,B160=Settings!$C$19),1,0))))</f>
        <v/>
      </c>
      <c r="E1156" s="169" t="str">
        <f>IF(E160="","",IF(E160=Settings!$C$16,1,IF(AND(E160=Settings!$C$17,NOT(D160=Settings!$C$16)),1,IF(AND(E160=Settings!$C$18,D160=Settings!$C$19),1,0))))</f>
        <v/>
      </c>
      <c r="G1156" s="169" t="str">
        <f>IF(G160="","",IF(G160=Settings!$C$16,1,IF(AND(G160=Settings!$C$17,NOT(F160=Settings!$C$16)),1,IF(AND(G160=Settings!$C$18,F160=Settings!$C$19),1,0))))</f>
        <v/>
      </c>
      <c r="I1156" s="169" t="str">
        <f>IF(I160="","",IF(I160=Settings!$C$16,1,IF(AND(I160=Settings!$C$17,NOT(H160=Settings!$C$16)),1,IF(AND(I160=Settings!$C$18,H160=Settings!$C$19),1,0))))</f>
        <v/>
      </c>
      <c r="K1156" s="169" t="str">
        <f>IF(K160="","",IF(K160=Settings!$C$16,1,IF(AND(K160=Settings!$C$17,NOT(J160=Settings!$C$16)),1,IF(AND(K160=Settings!$C$18,J160=Settings!$C$19),1,0))))</f>
        <v/>
      </c>
      <c r="M1156" s="169" t="str">
        <f>IF(M160="","",IF(M160=Settings!$C$16,1,IF(AND(M160=Settings!$C$17,NOT(L160=Settings!$C$16)),1,IF(AND(M160=Settings!$C$18,L160=Settings!$C$19),1,0))))</f>
        <v/>
      </c>
      <c r="P1156" s="169" t="str">
        <f>IF(P160="","",IF(P160=Settings!$C$16,1,IF(AND(P160=Settings!$C$17,NOT(O160=Settings!$C$16)),1,IF(AND(P160=Settings!$C$18,O160=Settings!$C$19),1,0))))</f>
        <v/>
      </c>
      <c r="Q1156" s="170"/>
      <c r="R1156" s="169" t="str">
        <f>IF(R160="","",IF(R160=Settings!$C$16,1,IF(AND(R160=Settings!$C$17,NOT(Q160=Settings!$C$16)),1,IF(AND(R160=Settings!$C$18,Q160=Settings!$C$19),1,0))))</f>
        <v/>
      </c>
      <c r="S1156" s="170"/>
      <c r="T1156" s="169" t="str">
        <f>IF(T160="","",IF(T160=Settings!$C$16,1,IF(AND(T160=Settings!$C$17,NOT(S160=Settings!$C$16)),1,IF(AND(T160=Settings!$C$18,S160=Settings!$C$19),1,0))))</f>
        <v/>
      </c>
      <c r="U1156" s="170"/>
      <c r="V1156" s="169" t="str">
        <f>IF(V160="","",IF(V160=Settings!$C$16,1,IF(AND(V160=Settings!$C$17,NOT(U160=Settings!$C$16)),1,IF(AND(V160=Settings!$C$18,U160=Settings!$C$19),1,0))))</f>
        <v/>
      </c>
      <c r="X1156" s="169" t="str">
        <f>IF(X160="","",IF(X160=Settings!$C$16,1,IF(AND(X160=Settings!$C$17,NOT(W160=Settings!$C$16)),1,IF(AND(X160=Settings!$C$18,W160=Settings!$C$19),1,0))))</f>
        <v/>
      </c>
      <c r="Z1156" s="169" t="str">
        <f>IF(Z160="","",IF(Z160=Settings!$C$16,1,IF(AND(Z160=Settings!$C$17,NOT(Y160=Settings!$C$16)),1,IF(AND(Z160=Settings!$C$18,Y160=Settings!$C$19),1,0))))</f>
        <v/>
      </c>
      <c r="AC1156" s="169" t="str">
        <f>IF(AC160="","",IF(AC160=Settings!$C$16,1,IF(AND(AC160=Settings!$C$17,NOT(AB160=Settings!$C$16)),1,IF(AND(AC160=Settings!$C$18,AB160=Settings!$C$19),1,0))))</f>
        <v/>
      </c>
      <c r="AD1156" s="170"/>
      <c r="AE1156" s="169" t="str">
        <f>IF(AE160="","",IF(AE160=Settings!$C$16,1,IF(AND(AE160=Settings!$C$17,NOT(AD160=Settings!$C$16)),1,IF(AND(AE160=Settings!$C$18,AD160=Settings!$C$19),1,0))))</f>
        <v/>
      </c>
      <c r="AF1156" s="170"/>
      <c r="AG1156" s="169" t="str">
        <f>IF(AG160="","",IF(AG160=Settings!$C$16,1,IF(AND(AG160=Settings!$C$17,NOT(AF160=Settings!$C$16)),1,IF(AND(AG160=Settings!$C$18,AF160=Settings!$C$19),1,0))))</f>
        <v/>
      </c>
      <c r="AH1156" s="170"/>
      <c r="AI1156" s="169" t="str">
        <f>IF(AI160="","",IF(AI160=Settings!$C$16,1,IF(AND(AI160=Settings!$C$17,NOT(AH160=Settings!$C$16)),1,IF(AND(AI160=Settings!$C$18,AH160=Settings!$C$19),1,0))))</f>
        <v/>
      </c>
      <c r="AK1156" s="169" t="str">
        <f>IF(AK160="","",IF(AK160=Settings!$C$16,1,IF(AND(AK160=Settings!$C$17,NOT(AJ160=Settings!$C$16)),1,IF(AND(AK160=Settings!$C$18,AJ160=Settings!$C$19),1,0))))</f>
        <v/>
      </c>
      <c r="AM1156" s="169" t="str">
        <f>IF(AM160="","",IF(AM160=Settings!$C$16,1,IF(AND(AM160=Settings!$C$17,NOT(AL160=Settings!$C$16)),1,IF(AND(AM160=Settings!$C$18,AL160=Settings!$C$19),1,0))))</f>
        <v/>
      </c>
      <c r="AP1156" s="169" t="str">
        <f>IF(AP160="","",IF(AP160=Settings!$C$16,1,IF(AND(AP160=Settings!$C$17,NOT(AO160=Settings!$C$16)),1,IF(AND(AP160=Settings!$C$18,AO160=Settings!$C$19),1,0))))</f>
        <v/>
      </c>
      <c r="AQ1156" s="170"/>
      <c r="AR1156" s="169" t="str">
        <f>IF(AR160="","",IF(AR160=Settings!$C$16,1,IF(AND(AR160=Settings!$C$17,NOT(AQ160=Settings!$C$16)),1,IF(AND(AR160=Settings!$C$18,AQ160=Settings!$C$19),1,0))))</f>
        <v/>
      </c>
      <c r="AS1156" s="170"/>
      <c r="AT1156" s="169" t="str">
        <f>IF(AT160="","",IF(AT160=Settings!$C$16,1,IF(AND(AT160=Settings!$C$17,NOT(AS160=Settings!$C$16)),1,IF(AND(AT160=Settings!$C$18,AS160=Settings!$C$19),1,0))))</f>
        <v/>
      </c>
      <c r="AU1156" s="170"/>
      <c r="AV1156" s="169" t="str">
        <f>IF(AV160="","",IF(AV160=Settings!$C$16,1,IF(AND(AV160=Settings!$C$17,NOT(AU160=Settings!$C$16)),1,IF(AND(AV160=Settings!$C$18,AU160=Settings!$C$19),1,0))))</f>
        <v/>
      </c>
      <c r="AX1156" s="169" t="str">
        <f>IF(AX160="","",IF(AX160=Settings!$C$16,1,IF(AND(AX160=Settings!$C$17,NOT(AW160=Settings!$C$16)),1,IF(AND(AX160=Settings!$C$18,AW160=Settings!$C$19),1,0))))</f>
        <v/>
      </c>
      <c r="AZ1156" s="169" t="str">
        <f>IF(AZ160="","",IF(AZ160=Settings!$C$16,1,IF(AND(AZ160=Settings!$C$17,NOT(AY160=Settings!$C$16)),1,IF(AND(AZ160=Settings!$C$18,AY160=Settings!$C$19),1,0))))</f>
        <v/>
      </c>
      <c r="BC1156" s="169" t="str">
        <f>IF(BC160="","",IF(BC160=Settings!$C$16,1,IF(AND(BC160=Settings!$C$17,NOT(BB160=Settings!$C$16)),1,IF(AND(BC160=Settings!$C$18,BB160=Settings!$C$19),1,0))))</f>
        <v/>
      </c>
      <c r="BD1156" s="170"/>
      <c r="BE1156" s="169" t="str">
        <f>IF(BE160="","",IF(BE160=Settings!$C$16,1,IF(AND(BE160=Settings!$C$17,NOT(BD160=Settings!$C$16)),1,IF(AND(BE160=Settings!$C$18,BD160=Settings!$C$19),1,0))))</f>
        <v/>
      </c>
      <c r="BF1156" s="170"/>
      <c r="BG1156" s="169" t="str">
        <f>IF(BG160="","",IF(BG160=Settings!$C$16,1,IF(AND(BG160=Settings!$C$17,NOT(BF160=Settings!$C$16)),1,IF(AND(BG160=Settings!$C$18,BF160=Settings!$C$19),1,0))))</f>
        <v/>
      </c>
      <c r="BH1156" s="170"/>
      <c r="BI1156" s="169" t="str">
        <f>IF(BI160="","",IF(BI160=Settings!$C$16,1,IF(AND(BI160=Settings!$C$17,NOT(BH160=Settings!$C$16)),1,IF(AND(BI160=Settings!$C$18,BH160=Settings!$C$19),1,0))))</f>
        <v/>
      </c>
      <c r="BK1156" s="169" t="str">
        <f>IF(BK160="","",IF(BK160=Settings!$C$16,1,IF(AND(BK160=Settings!$C$17,NOT(BJ160=Settings!$C$16)),1,IF(AND(BK160=Settings!$C$18,BJ160=Settings!$C$19),1,0))))</f>
        <v/>
      </c>
      <c r="BM1156" s="169" t="str">
        <f>IF(BM160="","",IF(BM160=Settings!$C$16,1,IF(AND(BM160=Settings!$C$17,NOT(BL160=Settings!$C$16)),1,IF(AND(BM160=Settings!$C$18,BL160=Settings!$C$19),1,0))))</f>
        <v/>
      </c>
      <c r="BP1156" s="169" t="str">
        <f>IF(BP160="","",IF(BP160=Settings!$C$16,1,IF(AND(BP160=Settings!$C$17,NOT(BO160=Settings!$C$16)),1,IF(AND(BP160=Settings!$C$18,BO160=Settings!$C$19),1,0))))</f>
        <v/>
      </c>
      <c r="BQ1156" s="170"/>
      <c r="BR1156" s="169" t="str">
        <f>IF(BR160="","",IF(BR160=Settings!$C$16,1,IF(AND(BR160=Settings!$C$17,NOT(BQ160=Settings!$C$16)),1,IF(AND(BR160=Settings!$C$18,BQ160=Settings!$C$19),1,0))))</f>
        <v/>
      </c>
      <c r="BS1156" s="170"/>
      <c r="BT1156" s="169" t="str">
        <f>IF(BT160="","",IF(BT160=Settings!$C$16,1,IF(AND(BT160=Settings!$C$17,NOT(BS160=Settings!$C$16)),1,IF(AND(BT160=Settings!$C$18,BS160=Settings!$C$19),1,0))))</f>
        <v/>
      </c>
      <c r="BU1156" s="170"/>
      <c r="BV1156" s="169" t="str">
        <f>IF(BV160="","",IF(BV160=Settings!$C$16,1,IF(AND(BV160=Settings!$C$17,NOT(BU160=Settings!$C$16)),1,IF(AND(BV160=Settings!$C$18,BU160=Settings!$C$19),1,0))))</f>
        <v/>
      </c>
      <c r="BX1156" s="169" t="str">
        <f>IF(BX160="","",IF(BX160=Settings!$C$16,1,IF(AND(BX160=Settings!$C$17,NOT(BW160=Settings!$C$16)),1,IF(AND(BX160=Settings!$C$18,BW160=Settings!$C$19),1,0))))</f>
        <v/>
      </c>
      <c r="BZ1156" s="169" t="str">
        <f>IF(BZ160="","",IF(BZ160=Settings!$C$16,1,IF(AND(BZ160=Settings!$C$17,NOT(BY160=Settings!$C$16)),1,IF(AND(BZ160=Settings!$C$18,BY160=Settings!$C$19),1,0))))</f>
        <v/>
      </c>
      <c r="CB1156" s="175" t="str">
        <f t="shared" si="17"/>
        <v/>
      </c>
      <c r="CC1156" s="175" t="str">
        <f t="shared" si="18"/>
        <v/>
      </c>
      <c r="CD1156" s="175" t="str">
        <f t="shared" si="19"/>
        <v/>
      </c>
      <c r="CE1156" s="175" t="str">
        <f t="shared" si="20"/>
        <v/>
      </c>
      <c r="CF1156" s="175" t="str">
        <f t="shared" si="21"/>
        <v/>
      </c>
      <c r="CG1156" s="175" t="str">
        <f t="shared" si="22"/>
        <v/>
      </c>
      <c r="CH1156" s="175" t="str">
        <f t="shared" si="23"/>
        <v/>
      </c>
    </row>
    <row r="1157" spans="1:86" x14ac:dyDescent="0.25">
      <c r="A1157" s="39" t="str">
        <f t="shared" si="16"/>
        <v xml:space="preserve"> </v>
      </c>
      <c r="C1157" s="169" t="str">
        <f>IF(C161="","",IF(C161=Settings!$C$16,1,IF(AND(C161=Settings!$C$17,NOT(B161=Settings!$C$16)),1,IF(AND(C161=Settings!$C$18,B161=Settings!$C$19),1,0))))</f>
        <v/>
      </c>
      <c r="E1157" s="169" t="str">
        <f>IF(E161="","",IF(E161=Settings!$C$16,1,IF(AND(E161=Settings!$C$17,NOT(D161=Settings!$C$16)),1,IF(AND(E161=Settings!$C$18,D161=Settings!$C$19),1,0))))</f>
        <v/>
      </c>
      <c r="G1157" s="169" t="str">
        <f>IF(G161="","",IF(G161=Settings!$C$16,1,IF(AND(G161=Settings!$C$17,NOT(F161=Settings!$C$16)),1,IF(AND(G161=Settings!$C$18,F161=Settings!$C$19),1,0))))</f>
        <v/>
      </c>
      <c r="I1157" s="169" t="str">
        <f>IF(I161="","",IF(I161=Settings!$C$16,1,IF(AND(I161=Settings!$C$17,NOT(H161=Settings!$C$16)),1,IF(AND(I161=Settings!$C$18,H161=Settings!$C$19),1,0))))</f>
        <v/>
      </c>
      <c r="K1157" s="169" t="str">
        <f>IF(K161="","",IF(K161=Settings!$C$16,1,IF(AND(K161=Settings!$C$17,NOT(J161=Settings!$C$16)),1,IF(AND(K161=Settings!$C$18,J161=Settings!$C$19),1,0))))</f>
        <v/>
      </c>
      <c r="M1157" s="169" t="str">
        <f>IF(M161="","",IF(M161=Settings!$C$16,1,IF(AND(M161=Settings!$C$17,NOT(L161=Settings!$C$16)),1,IF(AND(M161=Settings!$C$18,L161=Settings!$C$19),1,0))))</f>
        <v/>
      </c>
      <c r="P1157" s="169" t="str">
        <f>IF(P161="","",IF(P161=Settings!$C$16,1,IF(AND(P161=Settings!$C$17,NOT(O161=Settings!$C$16)),1,IF(AND(P161=Settings!$C$18,O161=Settings!$C$19),1,0))))</f>
        <v/>
      </c>
      <c r="Q1157" s="170"/>
      <c r="R1157" s="169" t="str">
        <f>IF(R161="","",IF(R161=Settings!$C$16,1,IF(AND(R161=Settings!$C$17,NOT(Q161=Settings!$C$16)),1,IF(AND(R161=Settings!$C$18,Q161=Settings!$C$19),1,0))))</f>
        <v/>
      </c>
      <c r="S1157" s="170"/>
      <c r="T1157" s="169" t="str">
        <f>IF(T161="","",IF(T161=Settings!$C$16,1,IF(AND(T161=Settings!$C$17,NOT(S161=Settings!$C$16)),1,IF(AND(T161=Settings!$C$18,S161=Settings!$C$19),1,0))))</f>
        <v/>
      </c>
      <c r="U1157" s="170"/>
      <c r="V1157" s="169" t="str">
        <f>IF(V161="","",IF(V161=Settings!$C$16,1,IF(AND(V161=Settings!$C$17,NOT(U161=Settings!$C$16)),1,IF(AND(V161=Settings!$C$18,U161=Settings!$C$19),1,0))))</f>
        <v/>
      </c>
      <c r="X1157" s="169" t="str">
        <f>IF(X161="","",IF(X161=Settings!$C$16,1,IF(AND(X161=Settings!$C$17,NOT(W161=Settings!$C$16)),1,IF(AND(X161=Settings!$C$18,W161=Settings!$C$19),1,0))))</f>
        <v/>
      </c>
      <c r="Z1157" s="169" t="str">
        <f>IF(Z161="","",IF(Z161=Settings!$C$16,1,IF(AND(Z161=Settings!$C$17,NOT(Y161=Settings!$C$16)),1,IF(AND(Z161=Settings!$C$18,Y161=Settings!$C$19),1,0))))</f>
        <v/>
      </c>
      <c r="AC1157" s="169" t="str">
        <f>IF(AC161="","",IF(AC161=Settings!$C$16,1,IF(AND(AC161=Settings!$C$17,NOT(AB161=Settings!$C$16)),1,IF(AND(AC161=Settings!$C$18,AB161=Settings!$C$19),1,0))))</f>
        <v/>
      </c>
      <c r="AD1157" s="170"/>
      <c r="AE1157" s="169" t="str">
        <f>IF(AE161="","",IF(AE161=Settings!$C$16,1,IF(AND(AE161=Settings!$C$17,NOT(AD161=Settings!$C$16)),1,IF(AND(AE161=Settings!$C$18,AD161=Settings!$C$19),1,0))))</f>
        <v/>
      </c>
      <c r="AF1157" s="170"/>
      <c r="AG1157" s="169" t="str">
        <f>IF(AG161="","",IF(AG161=Settings!$C$16,1,IF(AND(AG161=Settings!$C$17,NOT(AF161=Settings!$C$16)),1,IF(AND(AG161=Settings!$C$18,AF161=Settings!$C$19),1,0))))</f>
        <v/>
      </c>
      <c r="AH1157" s="170"/>
      <c r="AI1157" s="169" t="str">
        <f>IF(AI161="","",IF(AI161=Settings!$C$16,1,IF(AND(AI161=Settings!$C$17,NOT(AH161=Settings!$C$16)),1,IF(AND(AI161=Settings!$C$18,AH161=Settings!$C$19),1,0))))</f>
        <v/>
      </c>
      <c r="AK1157" s="169" t="str">
        <f>IF(AK161="","",IF(AK161=Settings!$C$16,1,IF(AND(AK161=Settings!$C$17,NOT(AJ161=Settings!$C$16)),1,IF(AND(AK161=Settings!$C$18,AJ161=Settings!$C$19),1,0))))</f>
        <v/>
      </c>
      <c r="AM1157" s="169" t="str">
        <f>IF(AM161="","",IF(AM161=Settings!$C$16,1,IF(AND(AM161=Settings!$C$17,NOT(AL161=Settings!$C$16)),1,IF(AND(AM161=Settings!$C$18,AL161=Settings!$C$19),1,0))))</f>
        <v/>
      </c>
      <c r="AP1157" s="169" t="str">
        <f>IF(AP161="","",IF(AP161=Settings!$C$16,1,IF(AND(AP161=Settings!$C$17,NOT(AO161=Settings!$C$16)),1,IF(AND(AP161=Settings!$C$18,AO161=Settings!$C$19),1,0))))</f>
        <v/>
      </c>
      <c r="AQ1157" s="170"/>
      <c r="AR1157" s="169" t="str">
        <f>IF(AR161="","",IF(AR161=Settings!$C$16,1,IF(AND(AR161=Settings!$C$17,NOT(AQ161=Settings!$C$16)),1,IF(AND(AR161=Settings!$C$18,AQ161=Settings!$C$19),1,0))))</f>
        <v/>
      </c>
      <c r="AS1157" s="170"/>
      <c r="AT1157" s="169" t="str">
        <f>IF(AT161="","",IF(AT161=Settings!$C$16,1,IF(AND(AT161=Settings!$C$17,NOT(AS161=Settings!$C$16)),1,IF(AND(AT161=Settings!$C$18,AS161=Settings!$C$19),1,0))))</f>
        <v/>
      </c>
      <c r="AU1157" s="170"/>
      <c r="AV1157" s="169" t="str">
        <f>IF(AV161="","",IF(AV161=Settings!$C$16,1,IF(AND(AV161=Settings!$C$17,NOT(AU161=Settings!$C$16)),1,IF(AND(AV161=Settings!$C$18,AU161=Settings!$C$19),1,0))))</f>
        <v/>
      </c>
      <c r="AX1157" s="169" t="str">
        <f>IF(AX161="","",IF(AX161=Settings!$C$16,1,IF(AND(AX161=Settings!$C$17,NOT(AW161=Settings!$C$16)),1,IF(AND(AX161=Settings!$C$18,AW161=Settings!$C$19),1,0))))</f>
        <v/>
      </c>
      <c r="AZ1157" s="169" t="str">
        <f>IF(AZ161="","",IF(AZ161=Settings!$C$16,1,IF(AND(AZ161=Settings!$C$17,NOT(AY161=Settings!$C$16)),1,IF(AND(AZ161=Settings!$C$18,AY161=Settings!$C$19),1,0))))</f>
        <v/>
      </c>
      <c r="BC1157" s="169" t="str">
        <f>IF(BC161="","",IF(BC161=Settings!$C$16,1,IF(AND(BC161=Settings!$C$17,NOT(BB161=Settings!$C$16)),1,IF(AND(BC161=Settings!$C$18,BB161=Settings!$C$19),1,0))))</f>
        <v/>
      </c>
      <c r="BD1157" s="170"/>
      <c r="BE1157" s="169" t="str">
        <f>IF(BE161="","",IF(BE161=Settings!$C$16,1,IF(AND(BE161=Settings!$C$17,NOT(BD161=Settings!$C$16)),1,IF(AND(BE161=Settings!$C$18,BD161=Settings!$C$19),1,0))))</f>
        <v/>
      </c>
      <c r="BF1157" s="170"/>
      <c r="BG1157" s="169" t="str">
        <f>IF(BG161="","",IF(BG161=Settings!$C$16,1,IF(AND(BG161=Settings!$C$17,NOT(BF161=Settings!$C$16)),1,IF(AND(BG161=Settings!$C$18,BF161=Settings!$C$19),1,0))))</f>
        <v/>
      </c>
      <c r="BH1157" s="170"/>
      <c r="BI1157" s="169" t="str">
        <f>IF(BI161="","",IF(BI161=Settings!$C$16,1,IF(AND(BI161=Settings!$C$17,NOT(BH161=Settings!$C$16)),1,IF(AND(BI161=Settings!$C$18,BH161=Settings!$C$19),1,0))))</f>
        <v/>
      </c>
      <c r="BK1157" s="169" t="str">
        <f>IF(BK161="","",IF(BK161=Settings!$C$16,1,IF(AND(BK161=Settings!$C$17,NOT(BJ161=Settings!$C$16)),1,IF(AND(BK161=Settings!$C$18,BJ161=Settings!$C$19),1,0))))</f>
        <v/>
      </c>
      <c r="BM1157" s="169" t="str">
        <f>IF(BM161="","",IF(BM161=Settings!$C$16,1,IF(AND(BM161=Settings!$C$17,NOT(BL161=Settings!$C$16)),1,IF(AND(BM161=Settings!$C$18,BL161=Settings!$C$19),1,0))))</f>
        <v/>
      </c>
      <c r="BP1157" s="169" t="str">
        <f>IF(BP161="","",IF(BP161=Settings!$C$16,1,IF(AND(BP161=Settings!$C$17,NOT(BO161=Settings!$C$16)),1,IF(AND(BP161=Settings!$C$18,BO161=Settings!$C$19),1,0))))</f>
        <v/>
      </c>
      <c r="BQ1157" s="170"/>
      <c r="BR1157" s="169" t="str">
        <f>IF(BR161="","",IF(BR161=Settings!$C$16,1,IF(AND(BR161=Settings!$C$17,NOT(BQ161=Settings!$C$16)),1,IF(AND(BR161=Settings!$C$18,BQ161=Settings!$C$19),1,0))))</f>
        <v/>
      </c>
      <c r="BS1157" s="170"/>
      <c r="BT1157" s="169" t="str">
        <f>IF(BT161="","",IF(BT161=Settings!$C$16,1,IF(AND(BT161=Settings!$C$17,NOT(BS161=Settings!$C$16)),1,IF(AND(BT161=Settings!$C$18,BS161=Settings!$C$19),1,0))))</f>
        <v/>
      </c>
      <c r="BU1157" s="170"/>
      <c r="BV1157" s="169" t="str">
        <f>IF(BV161="","",IF(BV161=Settings!$C$16,1,IF(AND(BV161=Settings!$C$17,NOT(BU161=Settings!$C$16)),1,IF(AND(BV161=Settings!$C$18,BU161=Settings!$C$19),1,0))))</f>
        <v/>
      </c>
      <c r="BX1157" s="169" t="str">
        <f>IF(BX161="","",IF(BX161=Settings!$C$16,1,IF(AND(BX161=Settings!$C$17,NOT(BW161=Settings!$C$16)),1,IF(AND(BX161=Settings!$C$18,BW161=Settings!$C$19),1,0))))</f>
        <v/>
      </c>
      <c r="BZ1157" s="169" t="str">
        <f>IF(BZ161="","",IF(BZ161=Settings!$C$16,1,IF(AND(BZ161=Settings!$C$17,NOT(BY161=Settings!$C$16)),1,IF(AND(BZ161=Settings!$C$18,BY161=Settings!$C$19),1,0))))</f>
        <v/>
      </c>
      <c r="CB1157" s="175" t="str">
        <f t="shared" si="17"/>
        <v/>
      </c>
      <c r="CC1157" s="175" t="str">
        <f t="shared" si="18"/>
        <v/>
      </c>
      <c r="CD1157" s="175" t="str">
        <f t="shared" si="19"/>
        <v/>
      </c>
      <c r="CE1157" s="175" t="str">
        <f t="shared" si="20"/>
        <v/>
      </c>
      <c r="CF1157" s="175" t="str">
        <f t="shared" si="21"/>
        <v/>
      </c>
      <c r="CG1157" s="175" t="str">
        <f t="shared" si="22"/>
        <v/>
      </c>
      <c r="CH1157" s="175" t="str">
        <f t="shared" si="23"/>
        <v/>
      </c>
    </row>
    <row r="1158" spans="1:86" x14ac:dyDescent="0.25">
      <c r="A1158" s="39" t="str">
        <f t="shared" si="16"/>
        <v xml:space="preserve"> </v>
      </c>
      <c r="C1158" s="169" t="str">
        <f>IF(C162="","",IF(C162=Settings!$C$16,1,IF(AND(C162=Settings!$C$17,NOT(B162=Settings!$C$16)),1,IF(AND(C162=Settings!$C$18,B162=Settings!$C$19),1,0))))</f>
        <v/>
      </c>
      <c r="E1158" s="169" t="str">
        <f>IF(E162="","",IF(E162=Settings!$C$16,1,IF(AND(E162=Settings!$C$17,NOT(D162=Settings!$C$16)),1,IF(AND(E162=Settings!$C$18,D162=Settings!$C$19),1,0))))</f>
        <v/>
      </c>
      <c r="G1158" s="169" t="str">
        <f>IF(G162="","",IF(G162=Settings!$C$16,1,IF(AND(G162=Settings!$C$17,NOT(F162=Settings!$C$16)),1,IF(AND(G162=Settings!$C$18,F162=Settings!$C$19),1,0))))</f>
        <v/>
      </c>
      <c r="I1158" s="169" t="str">
        <f>IF(I162="","",IF(I162=Settings!$C$16,1,IF(AND(I162=Settings!$C$17,NOT(H162=Settings!$C$16)),1,IF(AND(I162=Settings!$C$18,H162=Settings!$C$19),1,0))))</f>
        <v/>
      </c>
      <c r="K1158" s="169" t="str">
        <f>IF(K162="","",IF(K162=Settings!$C$16,1,IF(AND(K162=Settings!$C$17,NOT(J162=Settings!$C$16)),1,IF(AND(K162=Settings!$C$18,J162=Settings!$C$19),1,0))))</f>
        <v/>
      </c>
      <c r="M1158" s="169" t="str">
        <f>IF(M162="","",IF(M162=Settings!$C$16,1,IF(AND(M162=Settings!$C$17,NOT(L162=Settings!$C$16)),1,IF(AND(M162=Settings!$C$18,L162=Settings!$C$19),1,0))))</f>
        <v/>
      </c>
      <c r="P1158" s="169" t="str">
        <f>IF(P162="","",IF(P162=Settings!$C$16,1,IF(AND(P162=Settings!$C$17,NOT(O162=Settings!$C$16)),1,IF(AND(P162=Settings!$C$18,O162=Settings!$C$19),1,0))))</f>
        <v/>
      </c>
      <c r="Q1158" s="170"/>
      <c r="R1158" s="169" t="str">
        <f>IF(R162="","",IF(R162=Settings!$C$16,1,IF(AND(R162=Settings!$C$17,NOT(Q162=Settings!$C$16)),1,IF(AND(R162=Settings!$C$18,Q162=Settings!$C$19),1,0))))</f>
        <v/>
      </c>
      <c r="S1158" s="170"/>
      <c r="T1158" s="169" t="str">
        <f>IF(T162="","",IF(T162=Settings!$C$16,1,IF(AND(T162=Settings!$C$17,NOT(S162=Settings!$C$16)),1,IF(AND(T162=Settings!$C$18,S162=Settings!$C$19),1,0))))</f>
        <v/>
      </c>
      <c r="U1158" s="170"/>
      <c r="V1158" s="169" t="str">
        <f>IF(V162="","",IF(V162=Settings!$C$16,1,IF(AND(V162=Settings!$C$17,NOT(U162=Settings!$C$16)),1,IF(AND(V162=Settings!$C$18,U162=Settings!$C$19),1,0))))</f>
        <v/>
      </c>
      <c r="X1158" s="169" t="str">
        <f>IF(X162="","",IF(X162=Settings!$C$16,1,IF(AND(X162=Settings!$C$17,NOT(W162=Settings!$C$16)),1,IF(AND(X162=Settings!$C$18,W162=Settings!$C$19),1,0))))</f>
        <v/>
      </c>
      <c r="Z1158" s="169" t="str">
        <f>IF(Z162="","",IF(Z162=Settings!$C$16,1,IF(AND(Z162=Settings!$C$17,NOT(Y162=Settings!$C$16)),1,IF(AND(Z162=Settings!$C$18,Y162=Settings!$C$19),1,0))))</f>
        <v/>
      </c>
      <c r="AC1158" s="169" t="str">
        <f>IF(AC162="","",IF(AC162=Settings!$C$16,1,IF(AND(AC162=Settings!$C$17,NOT(AB162=Settings!$C$16)),1,IF(AND(AC162=Settings!$C$18,AB162=Settings!$C$19),1,0))))</f>
        <v/>
      </c>
      <c r="AD1158" s="170"/>
      <c r="AE1158" s="169" t="str">
        <f>IF(AE162="","",IF(AE162=Settings!$C$16,1,IF(AND(AE162=Settings!$C$17,NOT(AD162=Settings!$C$16)),1,IF(AND(AE162=Settings!$C$18,AD162=Settings!$C$19),1,0))))</f>
        <v/>
      </c>
      <c r="AF1158" s="170"/>
      <c r="AG1158" s="169" t="str">
        <f>IF(AG162="","",IF(AG162=Settings!$C$16,1,IF(AND(AG162=Settings!$C$17,NOT(AF162=Settings!$C$16)),1,IF(AND(AG162=Settings!$C$18,AF162=Settings!$C$19),1,0))))</f>
        <v/>
      </c>
      <c r="AH1158" s="170"/>
      <c r="AI1158" s="169" t="str">
        <f>IF(AI162="","",IF(AI162=Settings!$C$16,1,IF(AND(AI162=Settings!$C$17,NOT(AH162=Settings!$C$16)),1,IF(AND(AI162=Settings!$C$18,AH162=Settings!$C$19),1,0))))</f>
        <v/>
      </c>
      <c r="AK1158" s="169" t="str">
        <f>IF(AK162="","",IF(AK162=Settings!$C$16,1,IF(AND(AK162=Settings!$C$17,NOT(AJ162=Settings!$C$16)),1,IF(AND(AK162=Settings!$C$18,AJ162=Settings!$C$19),1,0))))</f>
        <v/>
      </c>
      <c r="AM1158" s="169" t="str">
        <f>IF(AM162="","",IF(AM162=Settings!$C$16,1,IF(AND(AM162=Settings!$C$17,NOT(AL162=Settings!$C$16)),1,IF(AND(AM162=Settings!$C$18,AL162=Settings!$C$19),1,0))))</f>
        <v/>
      </c>
      <c r="AP1158" s="169" t="str">
        <f>IF(AP162="","",IF(AP162=Settings!$C$16,1,IF(AND(AP162=Settings!$C$17,NOT(AO162=Settings!$C$16)),1,IF(AND(AP162=Settings!$C$18,AO162=Settings!$C$19),1,0))))</f>
        <v/>
      </c>
      <c r="AQ1158" s="170"/>
      <c r="AR1158" s="169" t="str">
        <f>IF(AR162="","",IF(AR162=Settings!$C$16,1,IF(AND(AR162=Settings!$C$17,NOT(AQ162=Settings!$C$16)),1,IF(AND(AR162=Settings!$C$18,AQ162=Settings!$C$19),1,0))))</f>
        <v/>
      </c>
      <c r="AS1158" s="170"/>
      <c r="AT1158" s="169" t="str">
        <f>IF(AT162="","",IF(AT162=Settings!$C$16,1,IF(AND(AT162=Settings!$C$17,NOT(AS162=Settings!$C$16)),1,IF(AND(AT162=Settings!$C$18,AS162=Settings!$C$19),1,0))))</f>
        <v/>
      </c>
      <c r="AU1158" s="170"/>
      <c r="AV1158" s="169" t="str">
        <f>IF(AV162="","",IF(AV162=Settings!$C$16,1,IF(AND(AV162=Settings!$C$17,NOT(AU162=Settings!$C$16)),1,IF(AND(AV162=Settings!$C$18,AU162=Settings!$C$19),1,0))))</f>
        <v/>
      </c>
      <c r="AX1158" s="169" t="str">
        <f>IF(AX162="","",IF(AX162=Settings!$C$16,1,IF(AND(AX162=Settings!$C$17,NOT(AW162=Settings!$C$16)),1,IF(AND(AX162=Settings!$C$18,AW162=Settings!$C$19),1,0))))</f>
        <v/>
      </c>
      <c r="AZ1158" s="169" t="str">
        <f>IF(AZ162="","",IF(AZ162=Settings!$C$16,1,IF(AND(AZ162=Settings!$C$17,NOT(AY162=Settings!$C$16)),1,IF(AND(AZ162=Settings!$C$18,AY162=Settings!$C$19),1,0))))</f>
        <v/>
      </c>
      <c r="BC1158" s="169" t="str">
        <f>IF(BC162="","",IF(BC162=Settings!$C$16,1,IF(AND(BC162=Settings!$C$17,NOT(BB162=Settings!$C$16)),1,IF(AND(BC162=Settings!$C$18,BB162=Settings!$C$19),1,0))))</f>
        <v/>
      </c>
      <c r="BD1158" s="170"/>
      <c r="BE1158" s="169" t="str">
        <f>IF(BE162="","",IF(BE162=Settings!$C$16,1,IF(AND(BE162=Settings!$C$17,NOT(BD162=Settings!$C$16)),1,IF(AND(BE162=Settings!$C$18,BD162=Settings!$C$19),1,0))))</f>
        <v/>
      </c>
      <c r="BF1158" s="170"/>
      <c r="BG1158" s="169" t="str">
        <f>IF(BG162="","",IF(BG162=Settings!$C$16,1,IF(AND(BG162=Settings!$C$17,NOT(BF162=Settings!$C$16)),1,IF(AND(BG162=Settings!$C$18,BF162=Settings!$C$19),1,0))))</f>
        <v/>
      </c>
      <c r="BH1158" s="170"/>
      <c r="BI1158" s="169" t="str">
        <f>IF(BI162="","",IF(BI162=Settings!$C$16,1,IF(AND(BI162=Settings!$C$17,NOT(BH162=Settings!$C$16)),1,IF(AND(BI162=Settings!$C$18,BH162=Settings!$C$19),1,0))))</f>
        <v/>
      </c>
      <c r="BK1158" s="169" t="str">
        <f>IF(BK162="","",IF(BK162=Settings!$C$16,1,IF(AND(BK162=Settings!$C$17,NOT(BJ162=Settings!$C$16)),1,IF(AND(BK162=Settings!$C$18,BJ162=Settings!$C$19),1,0))))</f>
        <v/>
      </c>
      <c r="BM1158" s="169" t="str">
        <f>IF(BM162="","",IF(BM162=Settings!$C$16,1,IF(AND(BM162=Settings!$C$17,NOT(BL162=Settings!$C$16)),1,IF(AND(BM162=Settings!$C$18,BL162=Settings!$C$19),1,0))))</f>
        <v/>
      </c>
      <c r="BP1158" s="169" t="str">
        <f>IF(BP162="","",IF(BP162=Settings!$C$16,1,IF(AND(BP162=Settings!$C$17,NOT(BO162=Settings!$C$16)),1,IF(AND(BP162=Settings!$C$18,BO162=Settings!$C$19),1,0))))</f>
        <v/>
      </c>
      <c r="BQ1158" s="170"/>
      <c r="BR1158" s="169" t="str">
        <f>IF(BR162="","",IF(BR162=Settings!$C$16,1,IF(AND(BR162=Settings!$C$17,NOT(BQ162=Settings!$C$16)),1,IF(AND(BR162=Settings!$C$18,BQ162=Settings!$C$19),1,0))))</f>
        <v/>
      </c>
      <c r="BS1158" s="170"/>
      <c r="BT1158" s="169" t="str">
        <f>IF(BT162="","",IF(BT162=Settings!$C$16,1,IF(AND(BT162=Settings!$C$17,NOT(BS162=Settings!$C$16)),1,IF(AND(BT162=Settings!$C$18,BS162=Settings!$C$19),1,0))))</f>
        <v/>
      </c>
      <c r="BU1158" s="170"/>
      <c r="BV1158" s="169" t="str">
        <f>IF(BV162="","",IF(BV162=Settings!$C$16,1,IF(AND(BV162=Settings!$C$17,NOT(BU162=Settings!$C$16)),1,IF(AND(BV162=Settings!$C$18,BU162=Settings!$C$19),1,0))))</f>
        <v/>
      </c>
      <c r="BX1158" s="169" t="str">
        <f>IF(BX162="","",IF(BX162=Settings!$C$16,1,IF(AND(BX162=Settings!$C$17,NOT(BW162=Settings!$C$16)),1,IF(AND(BX162=Settings!$C$18,BW162=Settings!$C$19),1,0))))</f>
        <v/>
      </c>
      <c r="BZ1158" s="169" t="str">
        <f>IF(BZ162="","",IF(BZ162=Settings!$C$16,1,IF(AND(BZ162=Settings!$C$17,NOT(BY162=Settings!$C$16)),1,IF(AND(BZ162=Settings!$C$18,BY162=Settings!$C$19),1,0))))</f>
        <v/>
      </c>
      <c r="CB1158" s="175" t="str">
        <f t="shared" si="17"/>
        <v/>
      </c>
      <c r="CC1158" s="175" t="str">
        <f t="shared" si="18"/>
        <v/>
      </c>
      <c r="CD1158" s="175" t="str">
        <f t="shared" si="19"/>
        <v/>
      </c>
      <c r="CE1158" s="175" t="str">
        <f t="shared" si="20"/>
        <v/>
      </c>
      <c r="CF1158" s="175" t="str">
        <f t="shared" si="21"/>
        <v/>
      </c>
      <c r="CG1158" s="175" t="str">
        <f t="shared" si="22"/>
        <v/>
      </c>
      <c r="CH1158" s="175" t="str">
        <f t="shared" si="23"/>
        <v/>
      </c>
    </row>
    <row r="1159" spans="1:86" x14ac:dyDescent="0.25">
      <c r="A1159" s="39" t="str">
        <f t="shared" si="16"/>
        <v xml:space="preserve"> </v>
      </c>
      <c r="C1159" s="169" t="str">
        <f>IF(C163="","",IF(C163=Settings!$C$16,1,IF(AND(C163=Settings!$C$17,NOT(B163=Settings!$C$16)),1,IF(AND(C163=Settings!$C$18,B163=Settings!$C$19),1,0))))</f>
        <v/>
      </c>
      <c r="E1159" s="169" t="str">
        <f>IF(E163="","",IF(E163=Settings!$C$16,1,IF(AND(E163=Settings!$C$17,NOT(D163=Settings!$C$16)),1,IF(AND(E163=Settings!$C$18,D163=Settings!$C$19),1,0))))</f>
        <v/>
      </c>
      <c r="G1159" s="169" t="str">
        <f>IF(G163="","",IF(G163=Settings!$C$16,1,IF(AND(G163=Settings!$C$17,NOT(F163=Settings!$C$16)),1,IF(AND(G163=Settings!$C$18,F163=Settings!$C$19),1,0))))</f>
        <v/>
      </c>
      <c r="I1159" s="169" t="str">
        <f>IF(I163="","",IF(I163=Settings!$C$16,1,IF(AND(I163=Settings!$C$17,NOT(H163=Settings!$C$16)),1,IF(AND(I163=Settings!$C$18,H163=Settings!$C$19),1,0))))</f>
        <v/>
      </c>
      <c r="K1159" s="169" t="str">
        <f>IF(K163="","",IF(K163=Settings!$C$16,1,IF(AND(K163=Settings!$C$17,NOT(J163=Settings!$C$16)),1,IF(AND(K163=Settings!$C$18,J163=Settings!$C$19),1,0))))</f>
        <v/>
      </c>
      <c r="M1159" s="169" t="str">
        <f>IF(M163="","",IF(M163=Settings!$C$16,1,IF(AND(M163=Settings!$C$17,NOT(L163=Settings!$C$16)),1,IF(AND(M163=Settings!$C$18,L163=Settings!$C$19),1,0))))</f>
        <v/>
      </c>
      <c r="P1159" s="169" t="str">
        <f>IF(P163="","",IF(P163=Settings!$C$16,1,IF(AND(P163=Settings!$C$17,NOT(O163=Settings!$C$16)),1,IF(AND(P163=Settings!$C$18,O163=Settings!$C$19),1,0))))</f>
        <v/>
      </c>
      <c r="Q1159" s="170"/>
      <c r="R1159" s="169" t="str">
        <f>IF(R163="","",IF(R163=Settings!$C$16,1,IF(AND(R163=Settings!$C$17,NOT(Q163=Settings!$C$16)),1,IF(AND(R163=Settings!$C$18,Q163=Settings!$C$19),1,0))))</f>
        <v/>
      </c>
      <c r="S1159" s="170"/>
      <c r="T1159" s="169" t="str">
        <f>IF(T163="","",IF(T163=Settings!$C$16,1,IF(AND(T163=Settings!$C$17,NOT(S163=Settings!$C$16)),1,IF(AND(T163=Settings!$C$18,S163=Settings!$C$19),1,0))))</f>
        <v/>
      </c>
      <c r="U1159" s="170"/>
      <c r="V1159" s="169" t="str">
        <f>IF(V163="","",IF(V163=Settings!$C$16,1,IF(AND(V163=Settings!$C$17,NOT(U163=Settings!$C$16)),1,IF(AND(V163=Settings!$C$18,U163=Settings!$C$19),1,0))))</f>
        <v/>
      </c>
      <c r="X1159" s="169" t="str">
        <f>IF(X163="","",IF(X163=Settings!$C$16,1,IF(AND(X163=Settings!$C$17,NOT(W163=Settings!$C$16)),1,IF(AND(X163=Settings!$C$18,W163=Settings!$C$19),1,0))))</f>
        <v/>
      </c>
      <c r="Z1159" s="169" t="str">
        <f>IF(Z163="","",IF(Z163=Settings!$C$16,1,IF(AND(Z163=Settings!$C$17,NOT(Y163=Settings!$C$16)),1,IF(AND(Z163=Settings!$C$18,Y163=Settings!$C$19),1,0))))</f>
        <v/>
      </c>
      <c r="AC1159" s="169" t="str">
        <f>IF(AC163="","",IF(AC163=Settings!$C$16,1,IF(AND(AC163=Settings!$C$17,NOT(AB163=Settings!$C$16)),1,IF(AND(AC163=Settings!$C$18,AB163=Settings!$C$19),1,0))))</f>
        <v/>
      </c>
      <c r="AD1159" s="170"/>
      <c r="AE1159" s="169" t="str">
        <f>IF(AE163="","",IF(AE163=Settings!$C$16,1,IF(AND(AE163=Settings!$C$17,NOT(AD163=Settings!$C$16)),1,IF(AND(AE163=Settings!$C$18,AD163=Settings!$C$19),1,0))))</f>
        <v/>
      </c>
      <c r="AF1159" s="170"/>
      <c r="AG1159" s="169" t="str">
        <f>IF(AG163="","",IF(AG163=Settings!$C$16,1,IF(AND(AG163=Settings!$C$17,NOT(AF163=Settings!$C$16)),1,IF(AND(AG163=Settings!$C$18,AF163=Settings!$C$19),1,0))))</f>
        <v/>
      </c>
      <c r="AH1159" s="170"/>
      <c r="AI1159" s="169" t="str">
        <f>IF(AI163="","",IF(AI163=Settings!$C$16,1,IF(AND(AI163=Settings!$C$17,NOT(AH163=Settings!$C$16)),1,IF(AND(AI163=Settings!$C$18,AH163=Settings!$C$19),1,0))))</f>
        <v/>
      </c>
      <c r="AK1159" s="169" t="str">
        <f>IF(AK163="","",IF(AK163=Settings!$C$16,1,IF(AND(AK163=Settings!$C$17,NOT(AJ163=Settings!$C$16)),1,IF(AND(AK163=Settings!$C$18,AJ163=Settings!$C$19),1,0))))</f>
        <v/>
      </c>
      <c r="AM1159" s="169" t="str">
        <f>IF(AM163="","",IF(AM163=Settings!$C$16,1,IF(AND(AM163=Settings!$C$17,NOT(AL163=Settings!$C$16)),1,IF(AND(AM163=Settings!$C$18,AL163=Settings!$C$19),1,0))))</f>
        <v/>
      </c>
      <c r="AP1159" s="169" t="str">
        <f>IF(AP163="","",IF(AP163=Settings!$C$16,1,IF(AND(AP163=Settings!$C$17,NOT(AO163=Settings!$C$16)),1,IF(AND(AP163=Settings!$C$18,AO163=Settings!$C$19),1,0))))</f>
        <v/>
      </c>
      <c r="AQ1159" s="170"/>
      <c r="AR1159" s="169" t="str">
        <f>IF(AR163="","",IF(AR163=Settings!$C$16,1,IF(AND(AR163=Settings!$C$17,NOT(AQ163=Settings!$C$16)),1,IF(AND(AR163=Settings!$C$18,AQ163=Settings!$C$19),1,0))))</f>
        <v/>
      </c>
      <c r="AS1159" s="170"/>
      <c r="AT1159" s="169" t="str">
        <f>IF(AT163="","",IF(AT163=Settings!$C$16,1,IF(AND(AT163=Settings!$C$17,NOT(AS163=Settings!$C$16)),1,IF(AND(AT163=Settings!$C$18,AS163=Settings!$C$19),1,0))))</f>
        <v/>
      </c>
      <c r="AU1159" s="170"/>
      <c r="AV1159" s="169" t="str">
        <f>IF(AV163="","",IF(AV163=Settings!$C$16,1,IF(AND(AV163=Settings!$C$17,NOT(AU163=Settings!$C$16)),1,IF(AND(AV163=Settings!$C$18,AU163=Settings!$C$19),1,0))))</f>
        <v/>
      </c>
      <c r="AX1159" s="169" t="str">
        <f>IF(AX163="","",IF(AX163=Settings!$C$16,1,IF(AND(AX163=Settings!$C$17,NOT(AW163=Settings!$C$16)),1,IF(AND(AX163=Settings!$C$18,AW163=Settings!$C$19),1,0))))</f>
        <v/>
      </c>
      <c r="AZ1159" s="169" t="str">
        <f>IF(AZ163="","",IF(AZ163=Settings!$C$16,1,IF(AND(AZ163=Settings!$C$17,NOT(AY163=Settings!$C$16)),1,IF(AND(AZ163=Settings!$C$18,AY163=Settings!$C$19),1,0))))</f>
        <v/>
      </c>
      <c r="BC1159" s="169" t="str">
        <f>IF(BC163="","",IF(BC163=Settings!$C$16,1,IF(AND(BC163=Settings!$C$17,NOT(BB163=Settings!$C$16)),1,IF(AND(BC163=Settings!$C$18,BB163=Settings!$C$19),1,0))))</f>
        <v/>
      </c>
      <c r="BD1159" s="170"/>
      <c r="BE1159" s="169" t="str">
        <f>IF(BE163="","",IF(BE163=Settings!$C$16,1,IF(AND(BE163=Settings!$C$17,NOT(BD163=Settings!$C$16)),1,IF(AND(BE163=Settings!$C$18,BD163=Settings!$C$19),1,0))))</f>
        <v/>
      </c>
      <c r="BF1159" s="170"/>
      <c r="BG1159" s="169" t="str">
        <f>IF(BG163="","",IF(BG163=Settings!$C$16,1,IF(AND(BG163=Settings!$C$17,NOT(BF163=Settings!$C$16)),1,IF(AND(BG163=Settings!$C$18,BF163=Settings!$C$19),1,0))))</f>
        <v/>
      </c>
      <c r="BH1159" s="170"/>
      <c r="BI1159" s="169" t="str">
        <f>IF(BI163="","",IF(BI163=Settings!$C$16,1,IF(AND(BI163=Settings!$C$17,NOT(BH163=Settings!$C$16)),1,IF(AND(BI163=Settings!$C$18,BH163=Settings!$C$19),1,0))))</f>
        <v/>
      </c>
      <c r="BK1159" s="169" t="str">
        <f>IF(BK163="","",IF(BK163=Settings!$C$16,1,IF(AND(BK163=Settings!$C$17,NOT(BJ163=Settings!$C$16)),1,IF(AND(BK163=Settings!$C$18,BJ163=Settings!$C$19),1,0))))</f>
        <v/>
      </c>
      <c r="BM1159" s="169" t="str">
        <f>IF(BM163="","",IF(BM163=Settings!$C$16,1,IF(AND(BM163=Settings!$C$17,NOT(BL163=Settings!$C$16)),1,IF(AND(BM163=Settings!$C$18,BL163=Settings!$C$19),1,0))))</f>
        <v/>
      </c>
      <c r="BP1159" s="169" t="str">
        <f>IF(BP163="","",IF(BP163=Settings!$C$16,1,IF(AND(BP163=Settings!$C$17,NOT(BO163=Settings!$C$16)),1,IF(AND(BP163=Settings!$C$18,BO163=Settings!$C$19),1,0))))</f>
        <v/>
      </c>
      <c r="BQ1159" s="170"/>
      <c r="BR1159" s="169" t="str">
        <f>IF(BR163="","",IF(BR163=Settings!$C$16,1,IF(AND(BR163=Settings!$C$17,NOT(BQ163=Settings!$C$16)),1,IF(AND(BR163=Settings!$C$18,BQ163=Settings!$C$19),1,0))))</f>
        <v/>
      </c>
      <c r="BS1159" s="170"/>
      <c r="BT1159" s="169" t="str">
        <f>IF(BT163="","",IF(BT163=Settings!$C$16,1,IF(AND(BT163=Settings!$C$17,NOT(BS163=Settings!$C$16)),1,IF(AND(BT163=Settings!$C$18,BS163=Settings!$C$19),1,0))))</f>
        <v/>
      </c>
      <c r="BU1159" s="170"/>
      <c r="BV1159" s="169" t="str">
        <f>IF(BV163="","",IF(BV163=Settings!$C$16,1,IF(AND(BV163=Settings!$C$17,NOT(BU163=Settings!$C$16)),1,IF(AND(BV163=Settings!$C$18,BU163=Settings!$C$19),1,0))))</f>
        <v/>
      </c>
      <c r="BX1159" s="169" t="str">
        <f>IF(BX163="","",IF(BX163=Settings!$C$16,1,IF(AND(BX163=Settings!$C$17,NOT(BW163=Settings!$C$16)),1,IF(AND(BX163=Settings!$C$18,BW163=Settings!$C$19),1,0))))</f>
        <v/>
      </c>
      <c r="BZ1159" s="169" t="str">
        <f>IF(BZ163="","",IF(BZ163=Settings!$C$16,1,IF(AND(BZ163=Settings!$C$17,NOT(BY163=Settings!$C$16)),1,IF(AND(BZ163=Settings!$C$18,BY163=Settings!$C$19),1,0))))</f>
        <v/>
      </c>
      <c r="CB1159" s="175" t="str">
        <f t="shared" si="17"/>
        <v/>
      </c>
      <c r="CC1159" s="175" t="str">
        <f t="shared" si="18"/>
        <v/>
      </c>
      <c r="CD1159" s="175" t="str">
        <f t="shared" si="19"/>
        <v/>
      </c>
      <c r="CE1159" s="175" t="str">
        <f t="shared" si="20"/>
        <v/>
      </c>
      <c r="CF1159" s="175" t="str">
        <f t="shared" si="21"/>
        <v/>
      </c>
      <c r="CG1159" s="175" t="str">
        <f t="shared" si="22"/>
        <v/>
      </c>
      <c r="CH1159" s="175" t="str">
        <f t="shared" si="23"/>
        <v/>
      </c>
    </row>
    <row r="1160" spans="1:86" x14ac:dyDescent="0.25">
      <c r="A1160" s="39" t="str">
        <f t="shared" si="16"/>
        <v xml:space="preserve"> </v>
      </c>
      <c r="C1160" s="169" t="str">
        <f>IF(C164="","",IF(C164=Settings!$C$16,1,IF(AND(C164=Settings!$C$17,NOT(B164=Settings!$C$16)),1,IF(AND(C164=Settings!$C$18,B164=Settings!$C$19),1,0))))</f>
        <v/>
      </c>
      <c r="E1160" s="169" t="str">
        <f>IF(E164="","",IF(E164=Settings!$C$16,1,IF(AND(E164=Settings!$C$17,NOT(D164=Settings!$C$16)),1,IF(AND(E164=Settings!$C$18,D164=Settings!$C$19),1,0))))</f>
        <v/>
      </c>
      <c r="G1160" s="169" t="str">
        <f>IF(G164="","",IF(G164=Settings!$C$16,1,IF(AND(G164=Settings!$C$17,NOT(F164=Settings!$C$16)),1,IF(AND(G164=Settings!$C$18,F164=Settings!$C$19),1,0))))</f>
        <v/>
      </c>
      <c r="I1160" s="169" t="str">
        <f>IF(I164="","",IF(I164=Settings!$C$16,1,IF(AND(I164=Settings!$C$17,NOT(H164=Settings!$C$16)),1,IF(AND(I164=Settings!$C$18,H164=Settings!$C$19),1,0))))</f>
        <v/>
      </c>
      <c r="K1160" s="169" t="str">
        <f>IF(K164="","",IF(K164=Settings!$C$16,1,IF(AND(K164=Settings!$C$17,NOT(J164=Settings!$C$16)),1,IF(AND(K164=Settings!$C$18,J164=Settings!$C$19),1,0))))</f>
        <v/>
      </c>
      <c r="M1160" s="169" t="str">
        <f>IF(M164="","",IF(M164=Settings!$C$16,1,IF(AND(M164=Settings!$C$17,NOT(L164=Settings!$C$16)),1,IF(AND(M164=Settings!$C$18,L164=Settings!$C$19),1,0))))</f>
        <v/>
      </c>
      <c r="P1160" s="169" t="str">
        <f>IF(P164="","",IF(P164=Settings!$C$16,1,IF(AND(P164=Settings!$C$17,NOT(O164=Settings!$C$16)),1,IF(AND(P164=Settings!$C$18,O164=Settings!$C$19),1,0))))</f>
        <v/>
      </c>
      <c r="Q1160" s="170"/>
      <c r="R1160" s="169" t="str">
        <f>IF(R164="","",IF(R164=Settings!$C$16,1,IF(AND(R164=Settings!$C$17,NOT(Q164=Settings!$C$16)),1,IF(AND(R164=Settings!$C$18,Q164=Settings!$C$19),1,0))))</f>
        <v/>
      </c>
      <c r="S1160" s="170"/>
      <c r="T1160" s="169" t="str">
        <f>IF(T164="","",IF(T164=Settings!$C$16,1,IF(AND(T164=Settings!$C$17,NOT(S164=Settings!$C$16)),1,IF(AND(T164=Settings!$C$18,S164=Settings!$C$19),1,0))))</f>
        <v/>
      </c>
      <c r="U1160" s="170"/>
      <c r="V1160" s="169" t="str">
        <f>IF(V164="","",IF(V164=Settings!$C$16,1,IF(AND(V164=Settings!$C$17,NOT(U164=Settings!$C$16)),1,IF(AND(V164=Settings!$C$18,U164=Settings!$C$19),1,0))))</f>
        <v/>
      </c>
      <c r="X1160" s="169" t="str">
        <f>IF(X164="","",IF(X164=Settings!$C$16,1,IF(AND(X164=Settings!$C$17,NOT(W164=Settings!$C$16)),1,IF(AND(X164=Settings!$C$18,W164=Settings!$C$19),1,0))))</f>
        <v/>
      </c>
      <c r="Z1160" s="169" t="str">
        <f>IF(Z164="","",IF(Z164=Settings!$C$16,1,IF(AND(Z164=Settings!$C$17,NOT(Y164=Settings!$C$16)),1,IF(AND(Z164=Settings!$C$18,Y164=Settings!$C$19),1,0))))</f>
        <v/>
      </c>
      <c r="AC1160" s="169" t="str">
        <f>IF(AC164="","",IF(AC164=Settings!$C$16,1,IF(AND(AC164=Settings!$C$17,NOT(AB164=Settings!$C$16)),1,IF(AND(AC164=Settings!$C$18,AB164=Settings!$C$19),1,0))))</f>
        <v/>
      </c>
      <c r="AD1160" s="170"/>
      <c r="AE1160" s="169" t="str">
        <f>IF(AE164="","",IF(AE164=Settings!$C$16,1,IF(AND(AE164=Settings!$C$17,NOT(AD164=Settings!$C$16)),1,IF(AND(AE164=Settings!$C$18,AD164=Settings!$C$19),1,0))))</f>
        <v/>
      </c>
      <c r="AF1160" s="170"/>
      <c r="AG1160" s="169" t="str">
        <f>IF(AG164="","",IF(AG164=Settings!$C$16,1,IF(AND(AG164=Settings!$C$17,NOT(AF164=Settings!$C$16)),1,IF(AND(AG164=Settings!$C$18,AF164=Settings!$C$19),1,0))))</f>
        <v/>
      </c>
      <c r="AH1160" s="170"/>
      <c r="AI1160" s="169" t="str">
        <f>IF(AI164="","",IF(AI164=Settings!$C$16,1,IF(AND(AI164=Settings!$C$17,NOT(AH164=Settings!$C$16)),1,IF(AND(AI164=Settings!$C$18,AH164=Settings!$C$19),1,0))))</f>
        <v/>
      </c>
      <c r="AK1160" s="169" t="str">
        <f>IF(AK164="","",IF(AK164=Settings!$C$16,1,IF(AND(AK164=Settings!$C$17,NOT(AJ164=Settings!$C$16)),1,IF(AND(AK164=Settings!$C$18,AJ164=Settings!$C$19),1,0))))</f>
        <v/>
      </c>
      <c r="AM1160" s="169" t="str">
        <f>IF(AM164="","",IF(AM164=Settings!$C$16,1,IF(AND(AM164=Settings!$C$17,NOT(AL164=Settings!$C$16)),1,IF(AND(AM164=Settings!$C$18,AL164=Settings!$C$19),1,0))))</f>
        <v/>
      </c>
      <c r="AP1160" s="169" t="str">
        <f>IF(AP164="","",IF(AP164=Settings!$C$16,1,IF(AND(AP164=Settings!$C$17,NOT(AO164=Settings!$C$16)),1,IF(AND(AP164=Settings!$C$18,AO164=Settings!$C$19),1,0))))</f>
        <v/>
      </c>
      <c r="AQ1160" s="170"/>
      <c r="AR1160" s="169" t="str">
        <f>IF(AR164="","",IF(AR164=Settings!$C$16,1,IF(AND(AR164=Settings!$C$17,NOT(AQ164=Settings!$C$16)),1,IF(AND(AR164=Settings!$C$18,AQ164=Settings!$C$19),1,0))))</f>
        <v/>
      </c>
      <c r="AS1160" s="170"/>
      <c r="AT1160" s="169" t="str">
        <f>IF(AT164="","",IF(AT164=Settings!$C$16,1,IF(AND(AT164=Settings!$C$17,NOT(AS164=Settings!$C$16)),1,IF(AND(AT164=Settings!$C$18,AS164=Settings!$C$19),1,0))))</f>
        <v/>
      </c>
      <c r="AU1160" s="170"/>
      <c r="AV1160" s="169" t="str">
        <f>IF(AV164="","",IF(AV164=Settings!$C$16,1,IF(AND(AV164=Settings!$C$17,NOT(AU164=Settings!$C$16)),1,IF(AND(AV164=Settings!$C$18,AU164=Settings!$C$19),1,0))))</f>
        <v/>
      </c>
      <c r="AX1160" s="169" t="str">
        <f>IF(AX164="","",IF(AX164=Settings!$C$16,1,IF(AND(AX164=Settings!$C$17,NOT(AW164=Settings!$C$16)),1,IF(AND(AX164=Settings!$C$18,AW164=Settings!$C$19),1,0))))</f>
        <v/>
      </c>
      <c r="AZ1160" s="169" t="str">
        <f>IF(AZ164="","",IF(AZ164=Settings!$C$16,1,IF(AND(AZ164=Settings!$C$17,NOT(AY164=Settings!$C$16)),1,IF(AND(AZ164=Settings!$C$18,AY164=Settings!$C$19),1,0))))</f>
        <v/>
      </c>
      <c r="BC1160" s="169" t="str">
        <f>IF(BC164="","",IF(BC164=Settings!$C$16,1,IF(AND(BC164=Settings!$C$17,NOT(BB164=Settings!$C$16)),1,IF(AND(BC164=Settings!$C$18,BB164=Settings!$C$19),1,0))))</f>
        <v/>
      </c>
      <c r="BD1160" s="170"/>
      <c r="BE1160" s="169" t="str">
        <f>IF(BE164="","",IF(BE164=Settings!$C$16,1,IF(AND(BE164=Settings!$C$17,NOT(BD164=Settings!$C$16)),1,IF(AND(BE164=Settings!$C$18,BD164=Settings!$C$19),1,0))))</f>
        <v/>
      </c>
      <c r="BF1160" s="170"/>
      <c r="BG1160" s="169" t="str">
        <f>IF(BG164="","",IF(BG164=Settings!$C$16,1,IF(AND(BG164=Settings!$C$17,NOT(BF164=Settings!$C$16)),1,IF(AND(BG164=Settings!$C$18,BF164=Settings!$C$19),1,0))))</f>
        <v/>
      </c>
      <c r="BH1160" s="170"/>
      <c r="BI1160" s="169" t="str">
        <f>IF(BI164="","",IF(BI164=Settings!$C$16,1,IF(AND(BI164=Settings!$C$17,NOT(BH164=Settings!$C$16)),1,IF(AND(BI164=Settings!$C$18,BH164=Settings!$C$19),1,0))))</f>
        <v/>
      </c>
      <c r="BK1160" s="169" t="str">
        <f>IF(BK164="","",IF(BK164=Settings!$C$16,1,IF(AND(BK164=Settings!$C$17,NOT(BJ164=Settings!$C$16)),1,IF(AND(BK164=Settings!$C$18,BJ164=Settings!$C$19),1,0))))</f>
        <v/>
      </c>
      <c r="BM1160" s="169" t="str">
        <f>IF(BM164="","",IF(BM164=Settings!$C$16,1,IF(AND(BM164=Settings!$C$17,NOT(BL164=Settings!$C$16)),1,IF(AND(BM164=Settings!$C$18,BL164=Settings!$C$19),1,0))))</f>
        <v/>
      </c>
      <c r="BP1160" s="169" t="str">
        <f>IF(BP164="","",IF(BP164=Settings!$C$16,1,IF(AND(BP164=Settings!$C$17,NOT(BO164=Settings!$C$16)),1,IF(AND(BP164=Settings!$C$18,BO164=Settings!$C$19),1,0))))</f>
        <v/>
      </c>
      <c r="BQ1160" s="170"/>
      <c r="BR1160" s="169" t="str">
        <f>IF(BR164="","",IF(BR164=Settings!$C$16,1,IF(AND(BR164=Settings!$C$17,NOT(BQ164=Settings!$C$16)),1,IF(AND(BR164=Settings!$C$18,BQ164=Settings!$C$19),1,0))))</f>
        <v/>
      </c>
      <c r="BS1160" s="170"/>
      <c r="BT1160" s="169" t="str">
        <f>IF(BT164="","",IF(BT164=Settings!$C$16,1,IF(AND(BT164=Settings!$C$17,NOT(BS164=Settings!$C$16)),1,IF(AND(BT164=Settings!$C$18,BS164=Settings!$C$19),1,0))))</f>
        <v/>
      </c>
      <c r="BU1160" s="170"/>
      <c r="BV1160" s="169" t="str">
        <f>IF(BV164="","",IF(BV164=Settings!$C$16,1,IF(AND(BV164=Settings!$C$17,NOT(BU164=Settings!$C$16)),1,IF(AND(BV164=Settings!$C$18,BU164=Settings!$C$19),1,0))))</f>
        <v/>
      </c>
      <c r="BX1160" s="169" t="str">
        <f>IF(BX164="","",IF(BX164=Settings!$C$16,1,IF(AND(BX164=Settings!$C$17,NOT(BW164=Settings!$C$16)),1,IF(AND(BX164=Settings!$C$18,BW164=Settings!$C$19),1,0))))</f>
        <v/>
      </c>
      <c r="BZ1160" s="169" t="str">
        <f>IF(BZ164="","",IF(BZ164=Settings!$C$16,1,IF(AND(BZ164=Settings!$C$17,NOT(BY164=Settings!$C$16)),1,IF(AND(BZ164=Settings!$C$18,BY164=Settings!$C$19),1,0))))</f>
        <v/>
      </c>
      <c r="CB1160" s="175" t="str">
        <f t="shared" si="17"/>
        <v/>
      </c>
      <c r="CC1160" s="175" t="str">
        <f t="shared" si="18"/>
        <v/>
      </c>
      <c r="CD1160" s="175" t="str">
        <f t="shared" si="19"/>
        <v/>
      </c>
      <c r="CE1160" s="175" t="str">
        <f t="shared" si="20"/>
        <v/>
      </c>
      <c r="CF1160" s="175" t="str">
        <f t="shared" si="21"/>
        <v/>
      </c>
      <c r="CG1160" s="175" t="str">
        <f t="shared" si="22"/>
        <v/>
      </c>
      <c r="CH1160" s="175" t="str">
        <f t="shared" si="23"/>
        <v/>
      </c>
    </row>
    <row r="1161" spans="1:86" x14ac:dyDescent="0.25">
      <c r="A1161" s="39" t="str">
        <f t="shared" si="16"/>
        <v xml:space="preserve"> </v>
      </c>
      <c r="C1161" s="169" t="str">
        <f>IF(C165="","",IF(C165=Settings!$C$16,1,IF(AND(C165=Settings!$C$17,NOT(B165=Settings!$C$16)),1,IF(AND(C165=Settings!$C$18,B165=Settings!$C$19),1,0))))</f>
        <v/>
      </c>
      <c r="E1161" s="169" t="str">
        <f>IF(E165="","",IF(E165=Settings!$C$16,1,IF(AND(E165=Settings!$C$17,NOT(D165=Settings!$C$16)),1,IF(AND(E165=Settings!$C$18,D165=Settings!$C$19),1,0))))</f>
        <v/>
      </c>
      <c r="G1161" s="169" t="str">
        <f>IF(G165="","",IF(G165=Settings!$C$16,1,IF(AND(G165=Settings!$C$17,NOT(F165=Settings!$C$16)),1,IF(AND(G165=Settings!$C$18,F165=Settings!$C$19),1,0))))</f>
        <v/>
      </c>
      <c r="I1161" s="169" t="str">
        <f>IF(I165="","",IF(I165=Settings!$C$16,1,IF(AND(I165=Settings!$C$17,NOT(H165=Settings!$C$16)),1,IF(AND(I165=Settings!$C$18,H165=Settings!$C$19),1,0))))</f>
        <v/>
      </c>
      <c r="K1161" s="169" t="str">
        <f>IF(K165="","",IF(K165=Settings!$C$16,1,IF(AND(K165=Settings!$C$17,NOT(J165=Settings!$C$16)),1,IF(AND(K165=Settings!$C$18,J165=Settings!$C$19),1,0))))</f>
        <v/>
      </c>
      <c r="M1161" s="169" t="str">
        <f>IF(M165="","",IF(M165=Settings!$C$16,1,IF(AND(M165=Settings!$C$17,NOT(L165=Settings!$C$16)),1,IF(AND(M165=Settings!$C$18,L165=Settings!$C$19),1,0))))</f>
        <v/>
      </c>
      <c r="P1161" s="169" t="str">
        <f>IF(P165="","",IF(P165=Settings!$C$16,1,IF(AND(P165=Settings!$C$17,NOT(O165=Settings!$C$16)),1,IF(AND(P165=Settings!$C$18,O165=Settings!$C$19),1,0))))</f>
        <v/>
      </c>
      <c r="Q1161" s="170"/>
      <c r="R1161" s="169" t="str">
        <f>IF(R165="","",IF(R165=Settings!$C$16,1,IF(AND(R165=Settings!$C$17,NOT(Q165=Settings!$C$16)),1,IF(AND(R165=Settings!$C$18,Q165=Settings!$C$19),1,0))))</f>
        <v/>
      </c>
      <c r="S1161" s="170"/>
      <c r="T1161" s="169" t="str">
        <f>IF(T165="","",IF(T165=Settings!$C$16,1,IF(AND(T165=Settings!$C$17,NOT(S165=Settings!$C$16)),1,IF(AND(T165=Settings!$C$18,S165=Settings!$C$19),1,0))))</f>
        <v/>
      </c>
      <c r="U1161" s="170"/>
      <c r="V1161" s="169" t="str">
        <f>IF(V165="","",IF(V165=Settings!$C$16,1,IF(AND(V165=Settings!$C$17,NOT(U165=Settings!$C$16)),1,IF(AND(V165=Settings!$C$18,U165=Settings!$C$19),1,0))))</f>
        <v/>
      </c>
      <c r="X1161" s="169" t="str">
        <f>IF(X165="","",IF(X165=Settings!$C$16,1,IF(AND(X165=Settings!$C$17,NOT(W165=Settings!$C$16)),1,IF(AND(X165=Settings!$C$18,W165=Settings!$C$19),1,0))))</f>
        <v/>
      </c>
      <c r="Z1161" s="169" t="str">
        <f>IF(Z165="","",IF(Z165=Settings!$C$16,1,IF(AND(Z165=Settings!$C$17,NOT(Y165=Settings!$C$16)),1,IF(AND(Z165=Settings!$C$18,Y165=Settings!$C$19),1,0))))</f>
        <v/>
      </c>
      <c r="AC1161" s="169" t="str">
        <f>IF(AC165="","",IF(AC165=Settings!$C$16,1,IF(AND(AC165=Settings!$C$17,NOT(AB165=Settings!$C$16)),1,IF(AND(AC165=Settings!$C$18,AB165=Settings!$C$19),1,0))))</f>
        <v/>
      </c>
      <c r="AD1161" s="170"/>
      <c r="AE1161" s="169" t="str">
        <f>IF(AE165="","",IF(AE165=Settings!$C$16,1,IF(AND(AE165=Settings!$C$17,NOT(AD165=Settings!$C$16)),1,IF(AND(AE165=Settings!$C$18,AD165=Settings!$C$19),1,0))))</f>
        <v/>
      </c>
      <c r="AF1161" s="170"/>
      <c r="AG1161" s="169" t="str">
        <f>IF(AG165="","",IF(AG165=Settings!$C$16,1,IF(AND(AG165=Settings!$C$17,NOT(AF165=Settings!$C$16)),1,IF(AND(AG165=Settings!$C$18,AF165=Settings!$C$19),1,0))))</f>
        <v/>
      </c>
      <c r="AH1161" s="170"/>
      <c r="AI1161" s="169" t="str">
        <f>IF(AI165="","",IF(AI165=Settings!$C$16,1,IF(AND(AI165=Settings!$C$17,NOT(AH165=Settings!$C$16)),1,IF(AND(AI165=Settings!$C$18,AH165=Settings!$C$19),1,0))))</f>
        <v/>
      </c>
      <c r="AK1161" s="169" t="str">
        <f>IF(AK165="","",IF(AK165=Settings!$C$16,1,IF(AND(AK165=Settings!$C$17,NOT(AJ165=Settings!$C$16)),1,IF(AND(AK165=Settings!$C$18,AJ165=Settings!$C$19),1,0))))</f>
        <v/>
      </c>
      <c r="AM1161" s="169" t="str">
        <f>IF(AM165="","",IF(AM165=Settings!$C$16,1,IF(AND(AM165=Settings!$C$17,NOT(AL165=Settings!$C$16)),1,IF(AND(AM165=Settings!$C$18,AL165=Settings!$C$19),1,0))))</f>
        <v/>
      </c>
      <c r="AP1161" s="169" t="str">
        <f>IF(AP165="","",IF(AP165=Settings!$C$16,1,IF(AND(AP165=Settings!$C$17,NOT(AO165=Settings!$C$16)),1,IF(AND(AP165=Settings!$C$18,AO165=Settings!$C$19),1,0))))</f>
        <v/>
      </c>
      <c r="AQ1161" s="170"/>
      <c r="AR1161" s="169" t="str">
        <f>IF(AR165="","",IF(AR165=Settings!$C$16,1,IF(AND(AR165=Settings!$C$17,NOT(AQ165=Settings!$C$16)),1,IF(AND(AR165=Settings!$C$18,AQ165=Settings!$C$19),1,0))))</f>
        <v/>
      </c>
      <c r="AS1161" s="170"/>
      <c r="AT1161" s="169" t="str">
        <f>IF(AT165="","",IF(AT165=Settings!$C$16,1,IF(AND(AT165=Settings!$C$17,NOT(AS165=Settings!$C$16)),1,IF(AND(AT165=Settings!$C$18,AS165=Settings!$C$19),1,0))))</f>
        <v/>
      </c>
      <c r="AU1161" s="170"/>
      <c r="AV1161" s="169" t="str">
        <f>IF(AV165="","",IF(AV165=Settings!$C$16,1,IF(AND(AV165=Settings!$C$17,NOT(AU165=Settings!$C$16)),1,IF(AND(AV165=Settings!$C$18,AU165=Settings!$C$19),1,0))))</f>
        <v/>
      </c>
      <c r="AX1161" s="169" t="str">
        <f>IF(AX165="","",IF(AX165=Settings!$C$16,1,IF(AND(AX165=Settings!$C$17,NOT(AW165=Settings!$C$16)),1,IF(AND(AX165=Settings!$C$18,AW165=Settings!$C$19),1,0))))</f>
        <v/>
      </c>
      <c r="AZ1161" s="169" t="str">
        <f>IF(AZ165="","",IF(AZ165=Settings!$C$16,1,IF(AND(AZ165=Settings!$C$17,NOT(AY165=Settings!$C$16)),1,IF(AND(AZ165=Settings!$C$18,AY165=Settings!$C$19),1,0))))</f>
        <v/>
      </c>
      <c r="BC1161" s="169" t="str">
        <f>IF(BC165="","",IF(BC165=Settings!$C$16,1,IF(AND(BC165=Settings!$C$17,NOT(BB165=Settings!$C$16)),1,IF(AND(BC165=Settings!$C$18,BB165=Settings!$C$19),1,0))))</f>
        <v/>
      </c>
      <c r="BD1161" s="170"/>
      <c r="BE1161" s="169" t="str">
        <f>IF(BE165="","",IF(BE165=Settings!$C$16,1,IF(AND(BE165=Settings!$C$17,NOT(BD165=Settings!$C$16)),1,IF(AND(BE165=Settings!$C$18,BD165=Settings!$C$19),1,0))))</f>
        <v/>
      </c>
      <c r="BF1161" s="170"/>
      <c r="BG1161" s="169" t="str">
        <f>IF(BG165="","",IF(BG165=Settings!$C$16,1,IF(AND(BG165=Settings!$C$17,NOT(BF165=Settings!$C$16)),1,IF(AND(BG165=Settings!$C$18,BF165=Settings!$C$19),1,0))))</f>
        <v/>
      </c>
      <c r="BH1161" s="170"/>
      <c r="BI1161" s="169" t="str">
        <f>IF(BI165="","",IF(BI165=Settings!$C$16,1,IF(AND(BI165=Settings!$C$17,NOT(BH165=Settings!$C$16)),1,IF(AND(BI165=Settings!$C$18,BH165=Settings!$C$19),1,0))))</f>
        <v/>
      </c>
      <c r="BK1161" s="169" t="str">
        <f>IF(BK165="","",IF(BK165=Settings!$C$16,1,IF(AND(BK165=Settings!$C$17,NOT(BJ165=Settings!$C$16)),1,IF(AND(BK165=Settings!$C$18,BJ165=Settings!$C$19),1,0))))</f>
        <v/>
      </c>
      <c r="BM1161" s="169" t="str">
        <f>IF(BM165="","",IF(BM165=Settings!$C$16,1,IF(AND(BM165=Settings!$C$17,NOT(BL165=Settings!$C$16)),1,IF(AND(BM165=Settings!$C$18,BL165=Settings!$C$19),1,0))))</f>
        <v/>
      </c>
      <c r="BP1161" s="169" t="str">
        <f>IF(BP165="","",IF(BP165=Settings!$C$16,1,IF(AND(BP165=Settings!$C$17,NOT(BO165=Settings!$C$16)),1,IF(AND(BP165=Settings!$C$18,BO165=Settings!$C$19),1,0))))</f>
        <v/>
      </c>
      <c r="BQ1161" s="170"/>
      <c r="BR1161" s="169" t="str">
        <f>IF(BR165="","",IF(BR165=Settings!$C$16,1,IF(AND(BR165=Settings!$C$17,NOT(BQ165=Settings!$C$16)),1,IF(AND(BR165=Settings!$C$18,BQ165=Settings!$C$19),1,0))))</f>
        <v/>
      </c>
      <c r="BS1161" s="170"/>
      <c r="BT1161" s="169" t="str">
        <f>IF(BT165="","",IF(BT165=Settings!$C$16,1,IF(AND(BT165=Settings!$C$17,NOT(BS165=Settings!$C$16)),1,IF(AND(BT165=Settings!$C$18,BS165=Settings!$C$19),1,0))))</f>
        <v/>
      </c>
      <c r="BU1161" s="170"/>
      <c r="BV1161" s="169" t="str">
        <f>IF(BV165="","",IF(BV165=Settings!$C$16,1,IF(AND(BV165=Settings!$C$17,NOT(BU165=Settings!$C$16)),1,IF(AND(BV165=Settings!$C$18,BU165=Settings!$C$19),1,0))))</f>
        <v/>
      </c>
      <c r="BX1161" s="169" t="str">
        <f>IF(BX165="","",IF(BX165=Settings!$C$16,1,IF(AND(BX165=Settings!$C$17,NOT(BW165=Settings!$C$16)),1,IF(AND(BX165=Settings!$C$18,BW165=Settings!$C$19),1,0))))</f>
        <v/>
      </c>
      <c r="BZ1161" s="169" t="str">
        <f>IF(BZ165="","",IF(BZ165=Settings!$C$16,1,IF(AND(BZ165=Settings!$C$17,NOT(BY165=Settings!$C$16)),1,IF(AND(BZ165=Settings!$C$18,BY165=Settings!$C$19),1,0))))</f>
        <v/>
      </c>
      <c r="CB1161" s="175" t="str">
        <f t="shared" si="17"/>
        <v/>
      </c>
      <c r="CC1161" s="175" t="str">
        <f t="shared" si="18"/>
        <v/>
      </c>
      <c r="CD1161" s="175" t="str">
        <f t="shared" si="19"/>
        <v/>
      </c>
      <c r="CE1161" s="175" t="str">
        <f t="shared" si="20"/>
        <v/>
      </c>
      <c r="CF1161" s="175" t="str">
        <f t="shared" si="21"/>
        <v/>
      </c>
      <c r="CG1161" s="175" t="str">
        <f t="shared" si="22"/>
        <v/>
      </c>
      <c r="CH1161" s="175" t="str">
        <f t="shared" si="23"/>
        <v/>
      </c>
    </row>
    <row r="1162" spans="1:86" x14ac:dyDescent="0.25">
      <c r="A1162" s="39" t="str">
        <f t="shared" si="16"/>
        <v xml:space="preserve"> </v>
      </c>
      <c r="C1162" s="169" t="str">
        <f>IF(C166="","",IF(C166=Settings!$C$16,1,IF(AND(C166=Settings!$C$17,NOT(B166=Settings!$C$16)),1,IF(AND(C166=Settings!$C$18,B166=Settings!$C$19),1,0))))</f>
        <v/>
      </c>
      <c r="E1162" s="169" t="str">
        <f>IF(E166="","",IF(E166=Settings!$C$16,1,IF(AND(E166=Settings!$C$17,NOT(D166=Settings!$C$16)),1,IF(AND(E166=Settings!$C$18,D166=Settings!$C$19),1,0))))</f>
        <v/>
      </c>
      <c r="G1162" s="169" t="str">
        <f>IF(G166="","",IF(G166=Settings!$C$16,1,IF(AND(G166=Settings!$C$17,NOT(F166=Settings!$C$16)),1,IF(AND(G166=Settings!$C$18,F166=Settings!$C$19),1,0))))</f>
        <v/>
      </c>
      <c r="I1162" s="169" t="str">
        <f>IF(I166="","",IF(I166=Settings!$C$16,1,IF(AND(I166=Settings!$C$17,NOT(H166=Settings!$C$16)),1,IF(AND(I166=Settings!$C$18,H166=Settings!$C$19),1,0))))</f>
        <v/>
      </c>
      <c r="K1162" s="169" t="str">
        <f>IF(K166="","",IF(K166=Settings!$C$16,1,IF(AND(K166=Settings!$C$17,NOT(J166=Settings!$C$16)),1,IF(AND(K166=Settings!$C$18,J166=Settings!$C$19),1,0))))</f>
        <v/>
      </c>
      <c r="M1162" s="169" t="str">
        <f>IF(M166="","",IF(M166=Settings!$C$16,1,IF(AND(M166=Settings!$C$17,NOT(L166=Settings!$C$16)),1,IF(AND(M166=Settings!$C$18,L166=Settings!$C$19),1,0))))</f>
        <v/>
      </c>
      <c r="P1162" s="169" t="str">
        <f>IF(P166="","",IF(P166=Settings!$C$16,1,IF(AND(P166=Settings!$C$17,NOT(O166=Settings!$C$16)),1,IF(AND(P166=Settings!$C$18,O166=Settings!$C$19),1,0))))</f>
        <v/>
      </c>
      <c r="Q1162" s="170"/>
      <c r="R1162" s="169" t="str">
        <f>IF(R166="","",IF(R166=Settings!$C$16,1,IF(AND(R166=Settings!$C$17,NOT(Q166=Settings!$C$16)),1,IF(AND(R166=Settings!$C$18,Q166=Settings!$C$19),1,0))))</f>
        <v/>
      </c>
      <c r="S1162" s="170"/>
      <c r="T1162" s="169" t="str">
        <f>IF(T166="","",IF(T166=Settings!$C$16,1,IF(AND(T166=Settings!$C$17,NOT(S166=Settings!$C$16)),1,IF(AND(T166=Settings!$C$18,S166=Settings!$C$19),1,0))))</f>
        <v/>
      </c>
      <c r="U1162" s="170"/>
      <c r="V1162" s="169" t="str">
        <f>IF(V166="","",IF(V166=Settings!$C$16,1,IF(AND(V166=Settings!$C$17,NOT(U166=Settings!$C$16)),1,IF(AND(V166=Settings!$C$18,U166=Settings!$C$19),1,0))))</f>
        <v/>
      </c>
      <c r="X1162" s="169" t="str">
        <f>IF(X166="","",IF(X166=Settings!$C$16,1,IF(AND(X166=Settings!$C$17,NOT(W166=Settings!$C$16)),1,IF(AND(X166=Settings!$C$18,W166=Settings!$C$19),1,0))))</f>
        <v/>
      </c>
      <c r="Z1162" s="169" t="str">
        <f>IF(Z166="","",IF(Z166=Settings!$C$16,1,IF(AND(Z166=Settings!$C$17,NOT(Y166=Settings!$C$16)),1,IF(AND(Z166=Settings!$C$18,Y166=Settings!$C$19),1,0))))</f>
        <v/>
      </c>
      <c r="AC1162" s="169" t="str">
        <f>IF(AC166="","",IF(AC166=Settings!$C$16,1,IF(AND(AC166=Settings!$C$17,NOT(AB166=Settings!$C$16)),1,IF(AND(AC166=Settings!$C$18,AB166=Settings!$C$19),1,0))))</f>
        <v/>
      </c>
      <c r="AD1162" s="170"/>
      <c r="AE1162" s="169" t="str">
        <f>IF(AE166="","",IF(AE166=Settings!$C$16,1,IF(AND(AE166=Settings!$C$17,NOT(AD166=Settings!$C$16)),1,IF(AND(AE166=Settings!$C$18,AD166=Settings!$C$19),1,0))))</f>
        <v/>
      </c>
      <c r="AF1162" s="170"/>
      <c r="AG1162" s="169" t="str">
        <f>IF(AG166="","",IF(AG166=Settings!$C$16,1,IF(AND(AG166=Settings!$C$17,NOT(AF166=Settings!$C$16)),1,IF(AND(AG166=Settings!$C$18,AF166=Settings!$C$19),1,0))))</f>
        <v/>
      </c>
      <c r="AH1162" s="170"/>
      <c r="AI1162" s="169" t="str">
        <f>IF(AI166="","",IF(AI166=Settings!$C$16,1,IF(AND(AI166=Settings!$C$17,NOT(AH166=Settings!$C$16)),1,IF(AND(AI166=Settings!$C$18,AH166=Settings!$C$19),1,0))))</f>
        <v/>
      </c>
      <c r="AK1162" s="169" t="str">
        <f>IF(AK166="","",IF(AK166=Settings!$C$16,1,IF(AND(AK166=Settings!$C$17,NOT(AJ166=Settings!$C$16)),1,IF(AND(AK166=Settings!$C$18,AJ166=Settings!$C$19),1,0))))</f>
        <v/>
      </c>
      <c r="AM1162" s="169" t="str">
        <f>IF(AM166="","",IF(AM166=Settings!$C$16,1,IF(AND(AM166=Settings!$C$17,NOT(AL166=Settings!$C$16)),1,IF(AND(AM166=Settings!$C$18,AL166=Settings!$C$19),1,0))))</f>
        <v/>
      </c>
      <c r="AP1162" s="169" t="str">
        <f>IF(AP166="","",IF(AP166=Settings!$C$16,1,IF(AND(AP166=Settings!$C$17,NOT(AO166=Settings!$C$16)),1,IF(AND(AP166=Settings!$C$18,AO166=Settings!$C$19),1,0))))</f>
        <v/>
      </c>
      <c r="AQ1162" s="170"/>
      <c r="AR1162" s="169" t="str">
        <f>IF(AR166="","",IF(AR166=Settings!$C$16,1,IF(AND(AR166=Settings!$C$17,NOT(AQ166=Settings!$C$16)),1,IF(AND(AR166=Settings!$C$18,AQ166=Settings!$C$19),1,0))))</f>
        <v/>
      </c>
      <c r="AS1162" s="170"/>
      <c r="AT1162" s="169" t="str">
        <f>IF(AT166="","",IF(AT166=Settings!$C$16,1,IF(AND(AT166=Settings!$C$17,NOT(AS166=Settings!$C$16)),1,IF(AND(AT166=Settings!$C$18,AS166=Settings!$C$19),1,0))))</f>
        <v/>
      </c>
      <c r="AU1162" s="170"/>
      <c r="AV1162" s="169" t="str">
        <f>IF(AV166="","",IF(AV166=Settings!$C$16,1,IF(AND(AV166=Settings!$C$17,NOT(AU166=Settings!$C$16)),1,IF(AND(AV166=Settings!$C$18,AU166=Settings!$C$19),1,0))))</f>
        <v/>
      </c>
      <c r="AX1162" s="169" t="str">
        <f>IF(AX166="","",IF(AX166=Settings!$C$16,1,IF(AND(AX166=Settings!$C$17,NOT(AW166=Settings!$C$16)),1,IF(AND(AX166=Settings!$C$18,AW166=Settings!$C$19),1,0))))</f>
        <v/>
      </c>
      <c r="AZ1162" s="169" t="str">
        <f>IF(AZ166="","",IF(AZ166=Settings!$C$16,1,IF(AND(AZ166=Settings!$C$17,NOT(AY166=Settings!$C$16)),1,IF(AND(AZ166=Settings!$C$18,AY166=Settings!$C$19),1,0))))</f>
        <v/>
      </c>
      <c r="BC1162" s="169" t="str">
        <f>IF(BC166="","",IF(BC166=Settings!$C$16,1,IF(AND(BC166=Settings!$C$17,NOT(BB166=Settings!$C$16)),1,IF(AND(BC166=Settings!$C$18,BB166=Settings!$C$19),1,0))))</f>
        <v/>
      </c>
      <c r="BD1162" s="170"/>
      <c r="BE1162" s="169" t="str">
        <f>IF(BE166="","",IF(BE166=Settings!$C$16,1,IF(AND(BE166=Settings!$C$17,NOT(BD166=Settings!$C$16)),1,IF(AND(BE166=Settings!$C$18,BD166=Settings!$C$19),1,0))))</f>
        <v/>
      </c>
      <c r="BF1162" s="170"/>
      <c r="BG1162" s="169" t="str">
        <f>IF(BG166="","",IF(BG166=Settings!$C$16,1,IF(AND(BG166=Settings!$C$17,NOT(BF166=Settings!$C$16)),1,IF(AND(BG166=Settings!$C$18,BF166=Settings!$C$19),1,0))))</f>
        <v/>
      </c>
      <c r="BH1162" s="170"/>
      <c r="BI1162" s="169" t="str">
        <f>IF(BI166="","",IF(BI166=Settings!$C$16,1,IF(AND(BI166=Settings!$C$17,NOT(BH166=Settings!$C$16)),1,IF(AND(BI166=Settings!$C$18,BH166=Settings!$C$19),1,0))))</f>
        <v/>
      </c>
      <c r="BK1162" s="169" t="str">
        <f>IF(BK166="","",IF(BK166=Settings!$C$16,1,IF(AND(BK166=Settings!$C$17,NOT(BJ166=Settings!$C$16)),1,IF(AND(BK166=Settings!$C$18,BJ166=Settings!$C$19),1,0))))</f>
        <v/>
      </c>
      <c r="BM1162" s="169" t="str">
        <f>IF(BM166="","",IF(BM166=Settings!$C$16,1,IF(AND(BM166=Settings!$C$17,NOT(BL166=Settings!$C$16)),1,IF(AND(BM166=Settings!$C$18,BL166=Settings!$C$19),1,0))))</f>
        <v/>
      </c>
      <c r="BP1162" s="169" t="str">
        <f>IF(BP166="","",IF(BP166=Settings!$C$16,1,IF(AND(BP166=Settings!$C$17,NOT(BO166=Settings!$C$16)),1,IF(AND(BP166=Settings!$C$18,BO166=Settings!$C$19),1,0))))</f>
        <v/>
      </c>
      <c r="BQ1162" s="170"/>
      <c r="BR1162" s="169" t="str">
        <f>IF(BR166="","",IF(BR166=Settings!$C$16,1,IF(AND(BR166=Settings!$C$17,NOT(BQ166=Settings!$C$16)),1,IF(AND(BR166=Settings!$C$18,BQ166=Settings!$C$19),1,0))))</f>
        <v/>
      </c>
      <c r="BS1162" s="170"/>
      <c r="BT1162" s="169" t="str">
        <f>IF(BT166="","",IF(BT166=Settings!$C$16,1,IF(AND(BT166=Settings!$C$17,NOT(BS166=Settings!$C$16)),1,IF(AND(BT166=Settings!$C$18,BS166=Settings!$C$19),1,0))))</f>
        <v/>
      </c>
      <c r="BU1162" s="170"/>
      <c r="BV1162" s="169" t="str">
        <f>IF(BV166="","",IF(BV166=Settings!$C$16,1,IF(AND(BV166=Settings!$C$17,NOT(BU166=Settings!$C$16)),1,IF(AND(BV166=Settings!$C$18,BU166=Settings!$C$19),1,0))))</f>
        <v/>
      </c>
      <c r="BX1162" s="169" t="str">
        <f>IF(BX166="","",IF(BX166=Settings!$C$16,1,IF(AND(BX166=Settings!$C$17,NOT(BW166=Settings!$C$16)),1,IF(AND(BX166=Settings!$C$18,BW166=Settings!$C$19),1,0))))</f>
        <v/>
      </c>
      <c r="BZ1162" s="169" t="str">
        <f>IF(BZ166="","",IF(BZ166=Settings!$C$16,1,IF(AND(BZ166=Settings!$C$17,NOT(BY166=Settings!$C$16)),1,IF(AND(BZ166=Settings!$C$18,BY166=Settings!$C$19),1,0))))</f>
        <v/>
      </c>
      <c r="CB1162" s="175" t="str">
        <f t="shared" si="17"/>
        <v/>
      </c>
      <c r="CC1162" s="175" t="str">
        <f t="shared" si="18"/>
        <v/>
      </c>
      <c r="CD1162" s="175" t="str">
        <f t="shared" si="19"/>
        <v/>
      </c>
      <c r="CE1162" s="175" t="str">
        <f t="shared" si="20"/>
        <v/>
      </c>
      <c r="CF1162" s="175" t="str">
        <f t="shared" si="21"/>
        <v/>
      </c>
      <c r="CG1162" s="175" t="str">
        <f t="shared" si="22"/>
        <v/>
      </c>
      <c r="CH1162" s="175" t="str">
        <f t="shared" si="23"/>
        <v/>
      </c>
    </row>
    <row r="1163" spans="1:86" x14ac:dyDescent="0.25">
      <c r="A1163" s="39" t="str">
        <f t="shared" si="16"/>
        <v xml:space="preserve"> </v>
      </c>
      <c r="C1163" s="169" t="str">
        <f>IF(C167="","",IF(C167=Settings!$C$16,1,IF(AND(C167=Settings!$C$17,NOT(B167=Settings!$C$16)),1,IF(AND(C167=Settings!$C$18,B167=Settings!$C$19),1,0))))</f>
        <v/>
      </c>
      <c r="E1163" s="169" t="str">
        <f>IF(E167="","",IF(E167=Settings!$C$16,1,IF(AND(E167=Settings!$C$17,NOT(D167=Settings!$C$16)),1,IF(AND(E167=Settings!$C$18,D167=Settings!$C$19),1,0))))</f>
        <v/>
      </c>
      <c r="G1163" s="169" t="str">
        <f>IF(G167="","",IF(G167=Settings!$C$16,1,IF(AND(G167=Settings!$C$17,NOT(F167=Settings!$C$16)),1,IF(AND(G167=Settings!$C$18,F167=Settings!$C$19),1,0))))</f>
        <v/>
      </c>
      <c r="I1163" s="169" t="str">
        <f>IF(I167="","",IF(I167=Settings!$C$16,1,IF(AND(I167=Settings!$C$17,NOT(H167=Settings!$C$16)),1,IF(AND(I167=Settings!$C$18,H167=Settings!$C$19),1,0))))</f>
        <v/>
      </c>
      <c r="K1163" s="169" t="str">
        <f>IF(K167="","",IF(K167=Settings!$C$16,1,IF(AND(K167=Settings!$C$17,NOT(J167=Settings!$C$16)),1,IF(AND(K167=Settings!$C$18,J167=Settings!$C$19),1,0))))</f>
        <v/>
      </c>
      <c r="M1163" s="169" t="str">
        <f>IF(M167="","",IF(M167=Settings!$C$16,1,IF(AND(M167=Settings!$C$17,NOT(L167=Settings!$C$16)),1,IF(AND(M167=Settings!$C$18,L167=Settings!$C$19),1,0))))</f>
        <v/>
      </c>
      <c r="P1163" s="169" t="str">
        <f>IF(P167="","",IF(P167=Settings!$C$16,1,IF(AND(P167=Settings!$C$17,NOT(O167=Settings!$C$16)),1,IF(AND(P167=Settings!$C$18,O167=Settings!$C$19),1,0))))</f>
        <v/>
      </c>
      <c r="Q1163" s="170"/>
      <c r="R1163" s="169" t="str">
        <f>IF(R167="","",IF(R167=Settings!$C$16,1,IF(AND(R167=Settings!$C$17,NOT(Q167=Settings!$C$16)),1,IF(AND(R167=Settings!$C$18,Q167=Settings!$C$19),1,0))))</f>
        <v/>
      </c>
      <c r="S1163" s="170"/>
      <c r="T1163" s="169" t="str">
        <f>IF(T167="","",IF(T167=Settings!$C$16,1,IF(AND(T167=Settings!$C$17,NOT(S167=Settings!$C$16)),1,IF(AND(T167=Settings!$C$18,S167=Settings!$C$19),1,0))))</f>
        <v/>
      </c>
      <c r="U1163" s="170"/>
      <c r="V1163" s="169" t="str">
        <f>IF(V167="","",IF(V167=Settings!$C$16,1,IF(AND(V167=Settings!$C$17,NOT(U167=Settings!$C$16)),1,IF(AND(V167=Settings!$C$18,U167=Settings!$C$19),1,0))))</f>
        <v/>
      </c>
      <c r="X1163" s="169" t="str">
        <f>IF(X167="","",IF(X167=Settings!$C$16,1,IF(AND(X167=Settings!$C$17,NOT(W167=Settings!$C$16)),1,IF(AND(X167=Settings!$C$18,W167=Settings!$C$19),1,0))))</f>
        <v/>
      </c>
      <c r="Z1163" s="169" t="str">
        <f>IF(Z167="","",IF(Z167=Settings!$C$16,1,IF(AND(Z167=Settings!$C$17,NOT(Y167=Settings!$C$16)),1,IF(AND(Z167=Settings!$C$18,Y167=Settings!$C$19),1,0))))</f>
        <v/>
      </c>
      <c r="AC1163" s="169" t="str">
        <f>IF(AC167="","",IF(AC167=Settings!$C$16,1,IF(AND(AC167=Settings!$C$17,NOT(AB167=Settings!$C$16)),1,IF(AND(AC167=Settings!$C$18,AB167=Settings!$C$19),1,0))))</f>
        <v/>
      </c>
      <c r="AD1163" s="170"/>
      <c r="AE1163" s="169" t="str">
        <f>IF(AE167="","",IF(AE167=Settings!$C$16,1,IF(AND(AE167=Settings!$C$17,NOT(AD167=Settings!$C$16)),1,IF(AND(AE167=Settings!$C$18,AD167=Settings!$C$19),1,0))))</f>
        <v/>
      </c>
      <c r="AF1163" s="170"/>
      <c r="AG1163" s="169" t="str">
        <f>IF(AG167="","",IF(AG167=Settings!$C$16,1,IF(AND(AG167=Settings!$C$17,NOT(AF167=Settings!$C$16)),1,IF(AND(AG167=Settings!$C$18,AF167=Settings!$C$19),1,0))))</f>
        <v/>
      </c>
      <c r="AH1163" s="170"/>
      <c r="AI1163" s="169" t="str">
        <f>IF(AI167="","",IF(AI167=Settings!$C$16,1,IF(AND(AI167=Settings!$C$17,NOT(AH167=Settings!$C$16)),1,IF(AND(AI167=Settings!$C$18,AH167=Settings!$C$19),1,0))))</f>
        <v/>
      </c>
      <c r="AK1163" s="169" t="str">
        <f>IF(AK167="","",IF(AK167=Settings!$C$16,1,IF(AND(AK167=Settings!$C$17,NOT(AJ167=Settings!$C$16)),1,IF(AND(AK167=Settings!$C$18,AJ167=Settings!$C$19),1,0))))</f>
        <v/>
      </c>
      <c r="AM1163" s="169" t="str">
        <f>IF(AM167="","",IF(AM167=Settings!$C$16,1,IF(AND(AM167=Settings!$C$17,NOT(AL167=Settings!$C$16)),1,IF(AND(AM167=Settings!$C$18,AL167=Settings!$C$19),1,0))))</f>
        <v/>
      </c>
      <c r="AP1163" s="169" t="str">
        <f>IF(AP167="","",IF(AP167=Settings!$C$16,1,IF(AND(AP167=Settings!$C$17,NOT(AO167=Settings!$C$16)),1,IF(AND(AP167=Settings!$C$18,AO167=Settings!$C$19),1,0))))</f>
        <v/>
      </c>
      <c r="AQ1163" s="170"/>
      <c r="AR1163" s="169" t="str">
        <f>IF(AR167="","",IF(AR167=Settings!$C$16,1,IF(AND(AR167=Settings!$C$17,NOT(AQ167=Settings!$C$16)),1,IF(AND(AR167=Settings!$C$18,AQ167=Settings!$C$19),1,0))))</f>
        <v/>
      </c>
      <c r="AS1163" s="170"/>
      <c r="AT1163" s="169" t="str">
        <f>IF(AT167="","",IF(AT167=Settings!$C$16,1,IF(AND(AT167=Settings!$C$17,NOT(AS167=Settings!$C$16)),1,IF(AND(AT167=Settings!$C$18,AS167=Settings!$C$19),1,0))))</f>
        <v/>
      </c>
      <c r="AU1163" s="170"/>
      <c r="AV1163" s="169" t="str">
        <f>IF(AV167="","",IF(AV167=Settings!$C$16,1,IF(AND(AV167=Settings!$C$17,NOT(AU167=Settings!$C$16)),1,IF(AND(AV167=Settings!$C$18,AU167=Settings!$C$19),1,0))))</f>
        <v/>
      </c>
      <c r="AX1163" s="169" t="str">
        <f>IF(AX167="","",IF(AX167=Settings!$C$16,1,IF(AND(AX167=Settings!$C$17,NOT(AW167=Settings!$C$16)),1,IF(AND(AX167=Settings!$C$18,AW167=Settings!$C$19),1,0))))</f>
        <v/>
      </c>
      <c r="AZ1163" s="169" t="str">
        <f>IF(AZ167="","",IF(AZ167=Settings!$C$16,1,IF(AND(AZ167=Settings!$C$17,NOT(AY167=Settings!$C$16)),1,IF(AND(AZ167=Settings!$C$18,AY167=Settings!$C$19),1,0))))</f>
        <v/>
      </c>
      <c r="BC1163" s="169" t="str">
        <f>IF(BC167="","",IF(BC167=Settings!$C$16,1,IF(AND(BC167=Settings!$C$17,NOT(BB167=Settings!$C$16)),1,IF(AND(BC167=Settings!$C$18,BB167=Settings!$C$19),1,0))))</f>
        <v/>
      </c>
      <c r="BD1163" s="170"/>
      <c r="BE1163" s="169" t="str">
        <f>IF(BE167="","",IF(BE167=Settings!$C$16,1,IF(AND(BE167=Settings!$C$17,NOT(BD167=Settings!$C$16)),1,IF(AND(BE167=Settings!$C$18,BD167=Settings!$C$19),1,0))))</f>
        <v/>
      </c>
      <c r="BF1163" s="170"/>
      <c r="BG1163" s="169" t="str">
        <f>IF(BG167="","",IF(BG167=Settings!$C$16,1,IF(AND(BG167=Settings!$C$17,NOT(BF167=Settings!$C$16)),1,IF(AND(BG167=Settings!$C$18,BF167=Settings!$C$19),1,0))))</f>
        <v/>
      </c>
      <c r="BH1163" s="170"/>
      <c r="BI1163" s="169" t="str">
        <f>IF(BI167="","",IF(BI167=Settings!$C$16,1,IF(AND(BI167=Settings!$C$17,NOT(BH167=Settings!$C$16)),1,IF(AND(BI167=Settings!$C$18,BH167=Settings!$C$19),1,0))))</f>
        <v/>
      </c>
      <c r="BK1163" s="169" t="str">
        <f>IF(BK167="","",IF(BK167=Settings!$C$16,1,IF(AND(BK167=Settings!$C$17,NOT(BJ167=Settings!$C$16)),1,IF(AND(BK167=Settings!$C$18,BJ167=Settings!$C$19),1,0))))</f>
        <v/>
      </c>
      <c r="BM1163" s="169" t="str">
        <f>IF(BM167="","",IF(BM167=Settings!$C$16,1,IF(AND(BM167=Settings!$C$17,NOT(BL167=Settings!$C$16)),1,IF(AND(BM167=Settings!$C$18,BL167=Settings!$C$19),1,0))))</f>
        <v/>
      </c>
      <c r="BP1163" s="169" t="str">
        <f>IF(BP167="","",IF(BP167=Settings!$C$16,1,IF(AND(BP167=Settings!$C$17,NOT(BO167=Settings!$C$16)),1,IF(AND(BP167=Settings!$C$18,BO167=Settings!$C$19),1,0))))</f>
        <v/>
      </c>
      <c r="BQ1163" s="170"/>
      <c r="BR1163" s="169" t="str">
        <f>IF(BR167="","",IF(BR167=Settings!$C$16,1,IF(AND(BR167=Settings!$C$17,NOT(BQ167=Settings!$C$16)),1,IF(AND(BR167=Settings!$C$18,BQ167=Settings!$C$19),1,0))))</f>
        <v/>
      </c>
      <c r="BS1163" s="170"/>
      <c r="BT1163" s="169" t="str">
        <f>IF(BT167="","",IF(BT167=Settings!$C$16,1,IF(AND(BT167=Settings!$C$17,NOT(BS167=Settings!$C$16)),1,IF(AND(BT167=Settings!$C$18,BS167=Settings!$C$19),1,0))))</f>
        <v/>
      </c>
      <c r="BU1163" s="170"/>
      <c r="BV1163" s="169" t="str">
        <f>IF(BV167="","",IF(BV167=Settings!$C$16,1,IF(AND(BV167=Settings!$C$17,NOT(BU167=Settings!$C$16)),1,IF(AND(BV167=Settings!$C$18,BU167=Settings!$C$19),1,0))))</f>
        <v/>
      </c>
      <c r="BX1163" s="169" t="str">
        <f>IF(BX167="","",IF(BX167=Settings!$C$16,1,IF(AND(BX167=Settings!$C$17,NOT(BW167=Settings!$C$16)),1,IF(AND(BX167=Settings!$C$18,BW167=Settings!$C$19),1,0))))</f>
        <v/>
      </c>
      <c r="BZ1163" s="169" t="str">
        <f>IF(BZ167="","",IF(BZ167=Settings!$C$16,1,IF(AND(BZ167=Settings!$C$17,NOT(BY167=Settings!$C$16)),1,IF(AND(BZ167=Settings!$C$18,BY167=Settings!$C$19),1,0))))</f>
        <v/>
      </c>
      <c r="CB1163" s="175" t="str">
        <f t="shared" si="17"/>
        <v/>
      </c>
      <c r="CC1163" s="175" t="str">
        <f t="shared" si="18"/>
        <v/>
      </c>
      <c r="CD1163" s="175" t="str">
        <f t="shared" si="19"/>
        <v/>
      </c>
      <c r="CE1163" s="175" t="str">
        <f t="shared" si="20"/>
        <v/>
      </c>
      <c r="CF1163" s="175" t="str">
        <f t="shared" si="21"/>
        <v/>
      </c>
      <c r="CG1163" s="175" t="str">
        <f t="shared" si="22"/>
        <v/>
      </c>
      <c r="CH1163" s="175" t="str">
        <f t="shared" si="23"/>
        <v/>
      </c>
    </row>
    <row r="1164" spans="1:86" x14ac:dyDescent="0.25">
      <c r="A1164" s="39" t="str">
        <f t="shared" si="16"/>
        <v xml:space="preserve"> </v>
      </c>
      <c r="C1164" s="169" t="str">
        <f>IF(C168="","",IF(C168=Settings!$C$16,1,IF(AND(C168=Settings!$C$17,NOT(B168=Settings!$C$16)),1,IF(AND(C168=Settings!$C$18,B168=Settings!$C$19),1,0))))</f>
        <v/>
      </c>
      <c r="E1164" s="169" t="str">
        <f>IF(E168="","",IF(E168=Settings!$C$16,1,IF(AND(E168=Settings!$C$17,NOT(D168=Settings!$C$16)),1,IF(AND(E168=Settings!$C$18,D168=Settings!$C$19),1,0))))</f>
        <v/>
      </c>
      <c r="G1164" s="169" t="str">
        <f>IF(G168="","",IF(G168=Settings!$C$16,1,IF(AND(G168=Settings!$C$17,NOT(F168=Settings!$C$16)),1,IF(AND(G168=Settings!$C$18,F168=Settings!$C$19),1,0))))</f>
        <v/>
      </c>
      <c r="I1164" s="169" t="str">
        <f>IF(I168="","",IF(I168=Settings!$C$16,1,IF(AND(I168=Settings!$C$17,NOT(H168=Settings!$C$16)),1,IF(AND(I168=Settings!$C$18,H168=Settings!$C$19),1,0))))</f>
        <v/>
      </c>
      <c r="K1164" s="169" t="str">
        <f>IF(K168="","",IF(K168=Settings!$C$16,1,IF(AND(K168=Settings!$C$17,NOT(J168=Settings!$C$16)),1,IF(AND(K168=Settings!$C$18,J168=Settings!$C$19),1,0))))</f>
        <v/>
      </c>
      <c r="M1164" s="169" t="str">
        <f>IF(M168="","",IF(M168=Settings!$C$16,1,IF(AND(M168=Settings!$C$17,NOT(L168=Settings!$C$16)),1,IF(AND(M168=Settings!$C$18,L168=Settings!$C$19),1,0))))</f>
        <v/>
      </c>
      <c r="P1164" s="169" t="str">
        <f>IF(P168="","",IF(P168=Settings!$C$16,1,IF(AND(P168=Settings!$C$17,NOT(O168=Settings!$C$16)),1,IF(AND(P168=Settings!$C$18,O168=Settings!$C$19),1,0))))</f>
        <v/>
      </c>
      <c r="Q1164" s="170"/>
      <c r="R1164" s="169" t="str">
        <f>IF(R168="","",IF(R168=Settings!$C$16,1,IF(AND(R168=Settings!$C$17,NOT(Q168=Settings!$C$16)),1,IF(AND(R168=Settings!$C$18,Q168=Settings!$C$19),1,0))))</f>
        <v/>
      </c>
      <c r="S1164" s="170"/>
      <c r="T1164" s="169" t="str">
        <f>IF(T168="","",IF(T168=Settings!$C$16,1,IF(AND(T168=Settings!$C$17,NOT(S168=Settings!$C$16)),1,IF(AND(T168=Settings!$C$18,S168=Settings!$C$19),1,0))))</f>
        <v/>
      </c>
      <c r="U1164" s="170"/>
      <c r="V1164" s="169" t="str">
        <f>IF(V168="","",IF(V168=Settings!$C$16,1,IF(AND(V168=Settings!$C$17,NOT(U168=Settings!$C$16)),1,IF(AND(V168=Settings!$C$18,U168=Settings!$C$19),1,0))))</f>
        <v/>
      </c>
      <c r="X1164" s="169" t="str">
        <f>IF(X168="","",IF(X168=Settings!$C$16,1,IF(AND(X168=Settings!$C$17,NOT(W168=Settings!$C$16)),1,IF(AND(X168=Settings!$C$18,W168=Settings!$C$19),1,0))))</f>
        <v/>
      </c>
      <c r="Z1164" s="169" t="str">
        <f>IF(Z168="","",IF(Z168=Settings!$C$16,1,IF(AND(Z168=Settings!$C$17,NOT(Y168=Settings!$C$16)),1,IF(AND(Z168=Settings!$C$18,Y168=Settings!$C$19),1,0))))</f>
        <v/>
      </c>
      <c r="AC1164" s="169" t="str">
        <f>IF(AC168="","",IF(AC168=Settings!$C$16,1,IF(AND(AC168=Settings!$C$17,NOT(AB168=Settings!$C$16)),1,IF(AND(AC168=Settings!$C$18,AB168=Settings!$C$19),1,0))))</f>
        <v/>
      </c>
      <c r="AD1164" s="170"/>
      <c r="AE1164" s="169" t="str">
        <f>IF(AE168="","",IF(AE168=Settings!$C$16,1,IF(AND(AE168=Settings!$C$17,NOT(AD168=Settings!$C$16)),1,IF(AND(AE168=Settings!$C$18,AD168=Settings!$C$19),1,0))))</f>
        <v/>
      </c>
      <c r="AF1164" s="170"/>
      <c r="AG1164" s="169" t="str">
        <f>IF(AG168="","",IF(AG168=Settings!$C$16,1,IF(AND(AG168=Settings!$C$17,NOT(AF168=Settings!$C$16)),1,IF(AND(AG168=Settings!$C$18,AF168=Settings!$C$19),1,0))))</f>
        <v/>
      </c>
      <c r="AH1164" s="170"/>
      <c r="AI1164" s="169" t="str">
        <f>IF(AI168="","",IF(AI168=Settings!$C$16,1,IF(AND(AI168=Settings!$C$17,NOT(AH168=Settings!$C$16)),1,IF(AND(AI168=Settings!$C$18,AH168=Settings!$C$19),1,0))))</f>
        <v/>
      </c>
      <c r="AK1164" s="169" t="str">
        <f>IF(AK168="","",IF(AK168=Settings!$C$16,1,IF(AND(AK168=Settings!$C$17,NOT(AJ168=Settings!$C$16)),1,IF(AND(AK168=Settings!$C$18,AJ168=Settings!$C$19),1,0))))</f>
        <v/>
      </c>
      <c r="AM1164" s="169" t="str">
        <f>IF(AM168="","",IF(AM168=Settings!$C$16,1,IF(AND(AM168=Settings!$C$17,NOT(AL168=Settings!$C$16)),1,IF(AND(AM168=Settings!$C$18,AL168=Settings!$C$19),1,0))))</f>
        <v/>
      </c>
      <c r="AP1164" s="169" t="str">
        <f>IF(AP168="","",IF(AP168=Settings!$C$16,1,IF(AND(AP168=Settings!$C$17,NOT(AO168=Settings!$C$16)),1,IF(AND(AP168=Settings!$C$18,AO168=Settings!$C$19),1,0))))</f>
        <v/>
      </c>
      <c r="AQ1164" s="170"/>
      <c r="AR1164" s="169" t="str">
        <f>IF(AR168="","",IF(AR168=Settings!$C$16,1,IF(AND(AR168=Settings!$C$17,NOT(AQ168=Settings!$C$16)),1,IF(AND(AR168=Settings!$C$18,AQ168=Settings!$C$19),1,0))))</f>
        <v/>
      </c>
      <c r="AS1164" s="170"/>
      <c r="AT1164" s="169" t="str">
        <f>IF(AT168="","",IF(AT168=Settings!$C$16,1,IF(AND(AT168=Settings!$C$17,NOT(AS168=Settings!$C$16)),1,IF(AND(AT168=Settings!$C$18,AS168=Settings!$C$19),1,0))))</f>
        <v/>
      </c>
      <c r="AU1164" s="170"/>
      <c r="AV1164" s="169" t="str">
        <f>IF(AV168="","",IF(AV168=Settings!$C$16,1,IF(AND(AV168=Settings!$C$17,NOT(AU168=Settings!$C$16)),1,IF(AND(AV168=Settings!$C$18,AU168=Settings!$C$19),1,0))))</f>
        <v/>
      </c>
      <c r="AX1164" s="169" t="str">
        <f>IF(AX168="","",IF(AX168=Settings!$C$16,1,IF(AND(AX168=Settings!$C$17,NOT(AW168=Settings!$C$16)),1,IF(AND(AX168=Settings!$C$18,AW168=Settings!$C$19),1,0))))</f>
        <v/>
      </c>
      <c r="AZ1164" s="169" t="str">
        <f>IF(AZ168="","",IF(AZ168=Settings!$C$16,1,IF(AND(AZ168=Settings!$C$17,NOT(AY168=Settings!$C$16)),1,IF(AND(AZ168=Settings!$C$18,AY168=Settings!$C$19),1,0))))</f>
        <v/>
      </c>
      <c r="BC1164" s="169" t="str">
        <f>IF(BC168="","",IF(BC168=Settings!$C$16,1,IF(AND(BC168=Settings!$C$17,NOT(BB168=Settings!$C$16)),1,IF(AND(BC168=Settings!$C$18,BB168=Settings!$C$19),1,0))))</f>
        <v/>
      </c>
      <c r="BD1164" s="170"/>
      <c r="BE1164" s="169" t="str">
        <f>IF(BE168="","",IF(BE168=Settings!$C$16,1,IF(AND(BE168=Settings!$C$17,NOT(BD168=Settings!$C$16)),1,IF(AND(BE168=Settings!$C$18,BD168=Settings!$C$19),1,0))))</f>
        <v/>
      </c>
      <c r="BF1164" s="170"/>
      <c r="BG1164" s="169" t="str">
        <f>IF(BG168="","",IF(BG168=Settings!$C$16,1,IF(AND(BG168=Settings!$C$17,NOT(BF168=Settings!$C$16)),1,IF(AND(BG168=Settings!$C$18,BF168=Settings!$C$19),1,0))))</f>
        <v/>
      </c>
      <c r="BH1164" s="170"/>
      <c r="BI1164" s="169" t="str">
        <f>IF(BI168="","",IF(BI168=Settings!$C$16,1,IF(AND(BI168=Settings!$C$17,NOT(BH168=Settings!$C$16)),1,IF(AND(BI168=Settings!$C$18,BH168=Settings!$C$19),1,0))))</f>
        <v/>
      </c>
      <c r="BK1164" s="169" t="str">
        <f>IF(BK168="","",IF(BK168=Settings!$C$16,1,IF(AND(BK168=Settings!$C$17,NOT(BJ168=Settings!$C$16)),1,IF(AND(BK168=Settings!$C$18,BJ168=Settings!$C$19),1,0))))</f>
        <v/>
      </c>
      <c r="BM1164" s="169" t="str">
        <f>IF(BM168="","",IF(BM168=Settings!$C$16,1,IF(AND(BM168=Settings!$C$17,NOT(BL168=Settings!$C$16)),1,IF(AND(BM168=Settings!$C$18,BL168=Settings!$C$19),1,0))))</f>
        <v/>
      </c>
      <c r="BP1164" s="169" t="str">
        <f>IF(BP168="","",IF(BP168=Settings!$C$16,1,IF(AND(BP168=Settings!$C$17,NOT(BO168=Settings!$C$16)),1,IF(AND(BP168=Settings!$C$18,BO168=Settings!$C$19),1,0))))</f>
        <v/>
      </c>
      <c r="BQ1164" s="170"/>
      <c r="BR1164" s="169" t="str">
        <f>IF(BR168="","",IF(BR168=Settings!$C$16,1,IF(AND(BR168=Settings!$C$17,NOT(BQ168=Settings!$C$16)),1,IF(AND(BR168=Settings!$C$18,BQ168=Settings!$C$19),1,0))))</f>
        <v/>
      </c>
      <c r="BS1164" s="170"/>
      <c r="BT1164" s="169" t="str">
        <f>IF(BT168="","",IF(BT168=Settings!$C$16,1,IF(AND(BT168=Settings!$C$17,NOT(BS168=Settings!$C$16)),1,IF(AND(BT168=Settings!$C$18,BS168=Settings!$C$19),1,0))))</f>
        <v/>
      </c>
      <c r="BU1164" s="170"/>
      <c r="BV1164" s="169" t="str">
        <f>IF(BV168="","",IF(BV168=Settings!$C$16,1,IF(AND(BV168=Settings!$C$17,NOT(BU168=Settings!$C$16)),1,IF(AND(BV168=Settings!$C$18,BU168=Settings!$C$19),1,0))))</f>
        <v/>
      </c>
      <c r="BX1164" s="169" t="str">
        <f>IF(BX168="","",IF(BX168=Settings!$C$16,1,IF(AND(BX168=Settings!$C$17,NOT(BW168=Settings!$C$16)),1,IF(AND(BX168=Settings!$C$18,BW168=Settings!$C$19),1,0))))</f>
        <v/>
      </c>
      <c r="BZ1164" s="169" t="str">
        <f>IF(BZ168="","",IF(BZ168=Settings!$C$16,1,IF(AND(BZ168=Settings!$C$17,NOT(BY168=Settings!$C$16)),1,IF(AND(BZ168=Settings!$C$18,BY168=Settings!$C$19),1,0))))</f>
        <v/>
      </c>
      <c r="CB1164" s="175" t="str">
        <f t="shared" si="17"/>
        <v/>
      </c>
      <c r="CC1164" s="175" t="str">
        <f t="shared" si="18"/>
        <v/>
      </c>
      <c r="CD1164" s="175" t="str">
        <f t="shared" si="19"/>
        <v/>
      </c>
      <c r="CE1164" s="175" t="str">
        <f t="shared" si="20"/>
        <v/>
      </c>
      <c r="CF1164" s="175" t="str">
        <f t="shared" si="21"/>
        <v/>
      </c>
      <c r="CG1164" s="175" t="str">
        <f t="shared" si="22"/>
        <v/>
      </c>
      <c r="CH1164" s="175" t="str">
        <f t="shared" si="23"/>
        <v/>
      </c>
    </row>
    <row r="1165" spans="1:86" x14ac:dyDescent="0.25">
      <c r="A1165" s="39" t="str">
        <f t="shared" si="16"/>
        <v xml:space="preserve"> </v>
      </c>
      <c r="C1165" s="169" t="str">
        <f>IF(C169="","",IF(C169=Settings!$C$16,1,IF(AND(C169=Settings!$C$17,NOT(B169=Settings!$C$16)),1,IF(AND(C169=Settings!$C$18,B169=Settings!$C$19),1,0))))</f>
        <v/>
      </c>
      <c r="E1165" s="169" t="str">
        <f>IF(E169="","",IF(E169=Settings!$C$16,1,IF(AND(E169=Settings!$C$17,NOT(D169=Settings!$C$16)),1,IF(AND(E169=Settings!$C$18,D169=Settings!$C$19),1,0))))</f>
        <v/>
      </c>
      <c r="G1165" s="169" t="str">
        <f>IF(G169="","",IF(G169=Settings!$C$16,1,IF(AND(G169=Settings!$C$17,NOT(F169=Settings!$C$16)),1,IF(AND(G169=Settings!$C$18,F169=Settings!$C$19),1,0))))</f>
        <v/>
      </c>
      <c r="I1165" s="169" t="str">
        <f>IF(I169="","",IF(I169=Settings!$C$16,1,IF(AND(I169=Settings!$C$17,NOT(H169=Settings!$C$16)),1,IF(AND(I169=Settings!$C$18,H169=Settings!$C$19),1,0))))</f>
        <v/>
      </c>
      <c r="K1165" s="169" t="str">
        <f>IF(K169="","",IF(K169=Settings!$C$16,1,IF(AND(K169=Settings!$C$17,NOT(J169=Settings!$C$16)),1,IF(AND(K169=Settings!$C$18,J169=Settings!$C$19),1,0))))</f>
        <v/>
      </c>
      <c r="M1165" s="169" t="str">
        <f>IF(M169="","",IF(M169=Settings!$C$16,1,IF(AND(M169=Settings!$C$17,NOT(L169=Settings!$C$16)),1,IF(AND(M169=Settings!$C$18,L169=Settings!$C$19),1,0))))</f>
        <v/>
      </c>
      <c r="P1165" s="169" t="str">
        <f>IF(P169="","",IF(P169=Settings!$C$16,1,IF(AND(P169=Settings!$C$17,NOT(O169=Settings!$C$16)),1,IF(AND(P169=Settings!$C$18,O169=Settings!$C$19),1,0))))</f>
        <v/>
      </c>
      <c r="Q1165" s="170"/>
      <c r="R1165" s="169" t="str">
        <f>IF(R169="","",IF(R169=Settings!$C$16,1,IF(AND(R169=Settings!$C$17,NOT(Q169=Settings!$C$16)),1,IF(AND(R169=Settings!$C$18,Q169=Settings!$C$19),1,0))))</f>
        <v/>
      </c>
      <c r="S1165" s="170"/>
      <c r="T1165" s="169" t="str">
        <f>IF(T169="","",IF(T169=Settings!$C$16,1,IF(AND(T169=Settings!$C$17,NOT(S169=Settings!$C$16)),1,IF(AND(T169=Settings!$C$18,S169=Settings!$C$19),1,0))))</f>
        <v/>
      </c>
      <c r="U1165" s="170"/>
      <c r="V1165" s="169" t="str">
        <f>IF(V169="","",IF(V169=Settings!$C$16,1,IF(AND(V169=Settings!$C$17,NOT(U169=Settings!$C$16)),1,IF(AND(V169=Settings!$C$18,U169=Settings!$C$19),1,0))))</f>
        <v/>
      </c>
      <c r="X1165" s="169" t="str">
        <f>IF(X169="","",IF(X169=Settings!$C$16,1,IF(AND(X169=Settings!$C$17,NOT(W169=Settings!$C$16)),1,IF(AND(X169=Settings!$C$18,W169=Settings!$C$19),1,0))))</f>
        <v/>
      </c>
      <c r="Z1165" s="169" t="str">
        <f>IF(Z169="","",IF(Z169=Settings!$C$16,1,IF(AND(Z169=Settings!$C$17,NOT(Y169=Settings!$C$16)),1,IF(AND(Z169=Settings!$C$18,Y169=Settings!$C$19),1,0))))</f>
        <v/>
      </c>
      <c r="AC1165" s="169" t="str">
        <f>IF(AC169="","",IF(AC169=Settings!$C$16,1,IF(AND(AC169=Settings!$C$17,NOT(AB169=Settings!$C$16)),1,IF(AND(AC169=Settings!$C$18,AB169=Settings!$C$19),1,0))))</f>
        <v/>
      </c>
      <c r="AD1165" s="170"/>
      <c r="AE1165" s="169" t="str">
        <f>IF(AE169="","",IF(AE169=Settings!$C$16,1,IF(AND(AE169=Settings!$C$17,NOT(AD169=Settings!$C$16)),1,IF(AND(AE169=Settings!$C$18,AD169=Settings!$C$19),1,0))))</f>
        <v/>
      </c>
      <c r="AF1165" s="170"/>
      <c r="AG1165" s="169" t="str">
        <f>IF(AG169="","",IF(AG169=Settings!$C$16,1,IF(AND(AG169=Settings!$C$17,NOT(AF169=Settings!$C$16)),1,IF(AND(AG169=Settings!$C$18,AF169=Settings!$C$19),1,0))))</f>
        <v/>
      </c>
      <c r="AH1165" s="170"/>
      <c r="AI1165" s="169" t="str">
        <f>IF(AI169="","",IF(AI169=Settings!$C$16,1,IF(AND(AI169=Settings!$C$17,NOT(AH169=Settings!$C$16)),1,IF(AND(AI169=Settings!$C$18,AH169=Settings!$C$19),1,0))))</f>
        <v/>
      </c>
      <c r="AK1165" s="169" t="str">
        <f>IF(AK169="","",IF(AK169=Settings!$C$16,1,IF(AND(AK169=Settings!$C$17,NOT(AJ169=Settings!$C$16)),1,IF(AND(AK169=Settings!$C$18,AJ169=Settings!$C$19),1,0))))</f>
        <v/>
      </c>
      <c r="AM1165" s="169" t="str">
        <f>IF(AM169="","",IF(AM169=Settings!$C$16,1,IF(AND(AM169=Settings!$C$17,NOT(AL169=Settings!$C$16)),1,IF(AND(AM169=Settings!$C$18,AL169=Settings!$C$19),1,0))))</f>
        <v/>
      </c>
      <c r="AP1165" s="169" t="str">
        <f>IF(AP169="","",IF(AP169=Settings!$C$16,1,IF(AND(AP169=Settings!$C$17,NOT(AO169=Settings!$C$16)),1,IF(AND(AP169=Settings!$C$18,AO169=Settings!$C$19),1,0))))</f>
        <v/>
      </c>
      <c r="AQ1165" s="170"/>
      <c r="AR1165" s="169" t="str">
        <f>IF(AR169="","",IF(AR169=Settings!$C$16,1,IF(AND(AR169=Settings!$C$17,NOT(AQ169=Settings!$C$16)),1,IF(AND(AR169=Settings!$C$18,AQ169=Settings!$C$19),1,0))))</f>
        <v/>
      </c>
      <c r="AS1165" s="170"/>
      <c r="AT1165" s="169" t="str">
        <f>IF(AT169="","",IF(AT169=Settings!$C$16,1,IF(AND(AT169=Settings!$C$17,NOT(AS169=Settings!$C$16)),1,IF(AND(AT169=Settings!$C$18,AS169=Settings!$C$19),1,0))))</f>
        <v/>
      </c>
      <c r="AU1165" s="170"/>
      <c r="AV1165" s="169" t="str">
        <f>IF(AV169="","",IF(AV169=Settings!$C$16,1,IF(AND(AV169=Settings!$C$17,NOT(AU169=Settings!$C$16)),1,IF(AND(AV169=Settings!$C$18,AU169=Settings!$C$19),1,0))))</f>
        <v/>
      </c>
      <c r="AX1165" s="169" t="str">
        <f>IF(AX169="","",IF(AX169=Settings!$C$16,1,IF(AND(AX169=Settings!$C$17,NOT(AW169=Settings!$C$16)),1,IF(AND(AX169=Settings!$C$18,AW169=Settings!$C$19),1,0))))</f>
        <v/>
      </c>
      <c r="AZ1165" s="169" t="str">
        <f>IF(AZ169="","",IF(AZ169=Settings!$C$16,1,IF(AND(AZ169=Settings!$C$17,NOT(AY169=Settings!$C$16)),1,IF(AND(AZ169=Settings!$C$18,AY169=Settings!$C$19),1,0))))</f>
        <v/>
      </c>
      <c r="BC1165" s="169" t="str">
        <f>IF(BC169="","",IF(BC169=Settings!$C$16,1,IF(AND(BC169=Settings!$C$17,NOT(BB169=Settings!$C$16)),1,IF(AND(BC169=Settings!$C$18,BB169=Settings!$C$19),1,0))))</f>
        <v/>
      </c>
      <c r="BD1165" s="170"/>
      <c r="BE1165" s="169" t="str">
        <f>IF(BE169="","",IF(BE169=Settings!$C$16,1,IF(AND(BE169=Settings!$C$17,NOT(BD169=Settings!$C$16)),1,IF(AND(BE169=Settings!$C$18,BD169=Settings!$C$19),1,0))))</f>
        <v/>
      </c>
      <c r="BF1165" s="170"/>
      <c r="BG1165" s="169" t="str">
        <f>IF(BG169="","",IF(BG169=Settings!$C$16,1,IF(AND(BG169=Settings!$C$17,NOT(BF169=Settings!$C$16)),1,IF(AND(BG169=Settings!$C$18,BF169=Settings!$C$19),1,0))))</f>
        <v/>
      </c>
      <c r="BH1165" s="170"/>
      <c r="BI1165" s="169" t="str">
        <f>IF(BI169="","",IF(BI169=Settings!$C$16,1,IF(AND(BI169=Settings!$C$17,NOT(BH169=Settings!$C$16)),1,IF(AND(BI169=Settings!$C$18,BH169=Settings!$C$19),1,0))))</f>
        <v/>
      </c>
      <c r="BK1165" s="169" t="str">
        <f>IF(BK169="","",IF(BK169=Settings!$C$16,1,IF(AND(BK169=Settings!$C$17,NOT(BJ169=Settings!$C$16)),1,IF(AND(BK169=Settings!$C$18,BJ169=Settings!$C$19),1,0))))</f>
        <v/>
      </c>
      <c r="BM1165" s="169" t="str">
        <f>IF(BM169="","",IF(BM169=Settings!$C$16,1,IF(AND(BM169=Settings!$C$17,NOT(BL169=Settings!$C$16)),1,IF(AND(BM169=Settings!$C$18,BL169=Settings!$C$19),1,0))))</f>
        <v/>
      </c>
      <c r="BP1165" s="169" t="str">
        <f>IF(BP169="","",IF(BP169=Settings!$C$16,1,IF(AND(BP169=Settings!$C$17,NOT(BO169=Settings!$C$16)),1,IF(AND(BP169=Settings!$C$18,BO169=Settings!$C$19),1,0))))</f>
        <v/>
      </c>
      <c r="BQ1165" s="170"/>
      <c r="BR1165" s="169" t="str">
        <f>IF(BR169="","",IF(BR169=Settings!$C$16,1,IF(AND(BR169=Settings!$C$17,NOT(BQ169=Settings!$C$16)),1,IF(AND(BR169=Settings!$C$18,BQ169=Settings!$C$19),1,0))))</f>
        <v/>
      </c>
      <c r="BS1165" s="170"/>
      <c r="BT1165" s="169" t="str">
        <f>IF(BT169="","",IF(BT169=Settings!$C$16,1,IF(AND(BT169=Settings!$C$17,NOT(BS169=Settings!$C$16)),1,IF(AND(BT169=Settings!$C$18,BS169=Settings!$C$19),1,0))))</f>
        <v/>
      </c>
      <c r="BU1165" s="170"/>
      <c r="BV1165" s="169" t="str">
        <f>IF(BV169="","",IF(BV169=Settings!$C$16,1,IF(AND(BV169=Settings!$C$17,NOT(BU169=Settings!$C$16)),1,IF(AND(BV169=Settings!$C$18,BU169=Settings!$C$19),1,0))))</f>
        <v/>
      </c>
      <c r="BX1165" s="169" t="str">
        <f>IF(BX169="","",IF(BX169=Settings!$C$16,1,IF(AND(BX169=Settings!$C$17,NOT(BW169=Settings!$C$16)),1,IF(AND(BX169=Settings!$C$18,BW169=Settings!$C$19),1,0))))</f>
        <v/>
      </c>
      <c r="BZ1165" s="169" t="str">
        <f>IF(BZ169="","",IF(BZ169=Settings!$C$16,1,IF(AND(BZ169=Settings!$C$17,NOT(BY169=Settings!$C$16)),1,IF(AND(BZ169=Settings!$C$18,BY169=Settings!$C$19),1,0))))</f>
        <v/>
      </c>
      <c r="CB1165" s="175" t="str">
        <f t="shared" si="17"/>
        <v/>
      </c>
      <c r="CC1165" s="175" t="str">
        <f t="shared" si="18"/>
        <v/>
      </c>
      <c r="CD1165" s="175" t="str">
        <f t="shared" si="19"/>
        <v/>
      </c>
      <c r="CE1165" s="175" t="str">
        <f t="shared" si="20"/>
        <v/>
      </c>
      <c r="CF1165" s="175" t="str">
        <f t="shared" si="21"/>
        <v/>
      </c>
      <c r="CG1165" s="175" t="str">
        <f t="shared" si="22"/>
        <v/>
      </c>
      <c r="CH1165" s="175" t="str">
        <f t="shared" si="23"/>
        <v/>
      </c>
    </row>
    <row r="1166" spans="1:86" x14ac:dyDescent="0.25">
      <c r="A1166" s="39" t="str">
        <f t="shared" si="16"/>
        <v xml:space="preserve"> </v>
      </c>
      <c r="C1166" s="169" t="str">
        <f>IF(C170="","",IF(C170=Settings!$C$16,1,IF(AND(C170=Settings!$C$17,NOT(B170=Settings!$C$16)),1,IF(AND(C170=Settings!$C$18,B170=Settings!$C$19),1,0))))</f>
        <v/>
      </c>
      <c r="E1166" s="169" t="str">
        <f>IF(E170="","",IF(E170=Settings!$C$16,1,IF(AND(E170=Settings!$C$17,NOT(D170=Settings!$C$16)),1,IF(AND(E170=Settings!$C$18,D170=Settings!$C$19),1,0))))</f>
        <v/>
      </c>
      <c r="G1166" s="169" t="str">
        <f>IF(G170="","",IF(G170=Settings!$C$16,1,IF(AND(G170=Settings!$C$17,NOT(F170=Settings!$C$16)),1,IF(AND(G170=Settings!$C$18,F170=Settings!$C$19),1,0))))</f>
        <v/>
      </c>
      <c r="I1166" s="169" t="str">
        <f>IF(I170="","",IF(I170=Settings!$C$16,1,IF(AND(I170=Settings!$C$17,NOT(H170=Settings!$C$16)),1,IF(AND(I170=Settings!$C$18,H170=Settings!$C$19),1,0))))</f>
        <v/>
      </c>
      <c r="K1166" s="169" t="str">
        <f>IF(K170="","",IF(K170=Settings!$C$16,1,IF(AND(K170=Settings!$C$17,NOT(J170=Settings!$C$16)),1,IF(AND(K170=Settings!$C$18,J170=Settings!$C$19),1,0))))</f>
        <v/>
      </c>
      <c r="M1166" s="169" t="str">
        <f>IF(M170="","",IF(M170=Settings!$C$16,1,IF(AND(M170=Settings!$C$17,NOT(L170=Settings!$C$16)),1,IF(AND(M170=Settings!$C$18,L170=Settings!$C$19),1,0))))</f>
        <v/>
      </c>
      <c r="P1166" s="169" t="str">
        <f>IF(P170="","",IF(P170=Settings!$C$16,1,IF(AND(P170=Settings!$C$17,NOT(O170=Settings!$C$16)),1,IF(AND(P170=Settings!$C$18,O170=Settings!$C$19),1,0))))</f>
        <v/>
      </c>
      <c r="Q1166" s="170"/>
      <c r="R1166" s="169" t="str">
        <f>IF(R170="","",IF(R170=Settings!$C$16,1,IF(AND(R170=Settings!$C$17,NOT(Q170=Settings!$C$16)),1,IF(AND(R170=Settings!$C$18,Q170=Settings!$C$19),1,0))))</f>
        <v/>
      </c>
      <c r="S1166" s="170"/>
      <c r="T1166" s="169" t="str">
        <f>IF(T170="","",IF(T170=Settings!$C$16,1,IF(AND(T170=Settings!$C$17,NOT(S170=Settings!$C$16)),1,IF(AND(T170=Settings!$C$18,S170=Settings!$C$19),1,0))))</f>
        <v/>
      </c>
      <c r="U1166" s="170"/>
      <c r="V1166" s="169" t="str">
        <f>IF(V170="","",IF(V170=Settings!$C$16,1,IF(AND(V170=Settings!$C$17,NOT(U170=Settings!$C$16)),1,IF(AND(V170=Settings!$C$18,U170=Settings!$C$19),1,0))))</f>
        <v/>
      </c>
      <c r="X1166" s="169" t="str">
        <f>IF(X170="","",IF(X170=Settings!$C$16,1,IF(AND(X170=Settings!$C$17,NOT(W170=Settings!$C$16)),1,IF(AND(X170=Settings!$C$18,W170=Settings!$C$19),1,0))))</f>
        <v/>
      </c>
      <c r="Z1166" s="169" t="str">
        <f>IF(Z170="","",IF(Z170=Settings!$C$16,1,IF(AND(Z170=Settings!$C$17,NOT(Y170=Settings!$C$16)),1,IF(AND(Z170=Settings!$C$18,Y170=Settings!$C$19),1,0))))</f>
        <v/>
      </c>
      <c r="AC1166" s="169" t="str">
        <f>IF(AC170="","",IF(AC170=Settings!$C$16,1,IF(AND(AC170=Settings!$C$17,NOT(AB170=Settings!$C$16)),1,IF(AND(AC170=Settings!$C$18,AB170=Settings!$C$19),1,0))))</f>
        <v/>
      </c>
      <c r="AD1166" s="170"/>
      <c r="AE1166" s="169" t="str">
        <f>IF(AE170="","",IF(AE170=Settings!$C$16,1,IF(AND(AE170=Settings!$C$17,NOT(AD170=Settings!$C$16)),1,IF(AND(AE170=Settings!$C$18,AD170=Settings!$C$19),1,0))))</f>
        <v/>
      </c>
      <c r="AF1166" s="170"/>
      <c r="AG1166" s="169" t="str">
        <f>IF(AG170="","",IF(AG170=Settings!$C$16,1,IF(AND(AG170=Settings!$C$17,NOT(AF170=Settings!$C$16)),1,IF(AND(AG170=Settings!$C$18,AF170=Settings!$C$19),1,0))))</f>
        <v/>
      </c>
      <c r="AH1166" s="170"/>
      <c r="AI1166" s="169" t="str">
        <f>IF(AI170="","",IF(AI170=Settings!$C$16,1,IF(AND(AI170=Settings!$C$17,NOT(AH170=Settings!$C$16)),1,IF(AND(AI170=Settings!$C$18,AH170=Settings!$C$19),1,0))))</f>
        <v/>
      </c>
      <c r="AK1166" s="169" t="str">
        <f>IF(AK170="","",IF(AK170=Settings!$C$16,1,IF(AND(AK170=Settings!$C$17,NOT(AJ170=Settings!$C$16)),1,IF(AND(AK170=Settings!$C$18,AJ170=Settings!$C$19),1,0))))</f>
        <v/>
      </c>
      <c r="AM1166" s="169" t="str">
        <f>IF(AM170="","",IF(AM170=Settings!$C$16,1,IF(AND(AM170=Settings!$C$17,NOT(AL170=Settings!$C$16)),1,IF(AND(AM170=Settings!$C$18,AL170=Settings!$C$19),1,0))))</f>
        <v/>
      </c>
      <c r="AP1166" s="169" t="str">
        <f>IF(AP170="","",IF(AP170=Settings!$C$16,1,IF(AND(AP170=Settings!$C$17,NOT(AO170=Settings!$C$16)),1,IF(AND(AP170=Settings!$C$18,AO170=Settings!$C$19),1,0))))</f>
        <v/>
      </c>
      <c r="AQ1166" s="170"/>
      <c r="AR1166" s="169" t="str">
        <f>IF(AR170="","",IF(AR170=Settings!$C$16,1,IF(AND(AR170=Settings!$C$17,NOT(AQ170=Settings!$C$16)),1,IF(AND(AR170=Settings!$C$18,AQ170=Settings!$C$19),1,0))))</f>
        <v/>
      </c>
      <c r="AS1166" s="170"/>
      <c r="AT1166" s="169" t="str">
        <f>IF(AT170="","",IF(AT170=Settings!$C$16,1,IF(AND(AT170=Settings!$C$17,NOT(AS170=Settings!$C$16)),1,IF(AND(AT170=Settings!$C$18,AS170=Settings!$C$19),1,0))))</f>
        <v/>
      </c>
      <c r="AU1166" s="170"/>
      <c r="AV1166" s="169" t="str">
        <f>IF(AV170="","",IF(AV170=Settings!$C$16,1,IF(AND(AV170=Settings!$C$17,NOT(AU170=Settings!$C$16)),1,IF(AND(AV170=Settings!$C$18,AU170=Settings!$C$19),1,0))))</f>
        <v/>
      </c>
      <c r="AX1166" s="169" t="str">
        <f>IF(AX170="","",IF(AX170=Settings!$C$16,1,IF(AND(AX170=Settings!$C$17,NOT(AW170=Settings!$C$16)),1,IF(AND(AX170=Settings!$C$18,AW170=Settings!$C$19),1,0))))</f>
        <v/>
      </c>
      <c r="AZ1166" s="169" t="str">
        <f>IF(AZ170="","",IF(AZ170=Settings!$C$16,1,IF(AND(AZ170=Settings!$C$17,NOT(AY170=Settings!$C$16)),1,IF(AND(AZ170=Settings!$C$18,AY170=Settings!$C$19),1,0))))</f>
        <v/>
      </c>
      <c r="BC1166" s="169" t="str">
        <f>IF(BC170="","",IF(BC170=Settings!$C$16,1,IF(AND(BC170=Settings!$C$17,NOT(BB170=Settings!$C$16)),1,IF(AND(BC170=Settings!$C$18,BB170=Settings!$C$19),1,0))))</f>
        <v/>
      </c>
      <c r="BD1166" s="170"/>
      <c r="BE1166" s="169" t="str">
        <f>IF(BE170="","",IF(BE170=Settings!$C$16,1,IF(AND(BE170=Settings!$C$17,NOT(BD170=Settings!$C$16)),1,IF(AND(BE170=Settings!$C$18,BD170=Settings!$C$19),1,0))))</f>
        <v/>
      </c>
      <c r="BF1166" s="170"/>
      <c r="BG1166" s="169" t="str">
        <f>IF(BG170="","",IF(BG170=Settings!$C$16,1,IF(AND(BG170=Settings!$C$17,NOT(BF170=Settings!$C$16)),1,IF(AND(BG170=Settings!$C$18,BF170=Settings!$C$19),1,0))))</f>
        <v/>
      </c>
      <c r="BH1166" s="170"/>
      <c r="BI1166" s="169" t="str">
        <f>IF(BI170="","",IF(BI170=Settings!$C$16,1,IF(AND(BI170=Settings!$C$17,NOT(BH170=Settings!$C$16)),1,IF(AND(BI170=Settings!$C$18,BH170=Settings!$C$19),1,0))))</f>
        <v/>
      </c>
      <c r="BK1166" s="169" t="str">
        <f>IF(BK170="","",IF(BK170=Settings!$C$16,1,IF(AND(BK170=Settings!$C$17,NOT(BJ170=Settings!$C$16)),1,IF(AND(BK170=Settings!$C$18,BJ170=Settings!$C$19),1,0))))</f>
        <v/>
      </c>
      <c r="BM1166" s="169" t="str">
        <f>IF(BM170="","",IF(BM170=Settings!$C$16,1,IF(AND(BM170=Settings!$C$17,NOT(BL170=Settings!$C$16)),1,IF(AND(BM170=Settings!$C$18,BL170=Settings!$C$19),1,0))))</f>
        <v/>
      </c>
      <c r="BP1166" s="169" t="str">
        <f>IF(BP170="","",IF(BP170=Settings!$C$16,1,IF(AND(BP170=Settings!$C$17,NOT(BO170=Settings!$C$16)),1,IF(AND(BP170=Settings!$C$18,BO170=Settings!$C$19),1,0))))</f>
        <v/>
      </c>
      <c r="BQ1166" s="170"/>
      <c r="BR1166" s="169" t="str">
        <f>IF(BR170="","",IF(BR170=Settings!$C$16,1,IF(AND(BR170=Settings!$C$17,NOT(BQ170=Settings!$C$16)),1,IF(AND(BR170=Settings!$C$18,BQ170=Settings!$C$19),1,0))))</f>
        <v/>
      </c>
      <c r="BS1166" s="170"/>
      <c r="BT1166" s="169" t="str">
        <f>IF(BT170="","",IF(BT170=Settings!$C$16,1,IF(AND(BT170=Settings!$C$17,NOT(BS170=Settings!$C$16)),1,IF(AND(BT170=Settings!$C$18,BS170=Settings!$C$19),1,0))))</f>
        <v/>
      </c>
      <c r="BU1166" s="170"/>
      <c r="BV1166" s="169" t="str">
        <f>IF(BV170="","",IF(BV170=Settings!$C$16,1,IF(AND(BV170=Settings!$C$17,NOT(BU170=Settings!$C$16)),1,IF(AND(BV170=Settings!$C$18,BU170=Settings!$C$19),1,0))))</f>
        <v/>
      </c>
      <c r="BX1166" s="169" t="str">
        <f>IF(BX170="","",IF(BX170=Settings!$C$16,1,IF(AND(BX170=Settings!$C$17,NOT(BW170=Settings!$C$16)),1,IF(AND(BX170=Settings!$C$18,BW170=Settings!$C$19),1,0))))</f>
        <v/>
      </c>
      <c r="BZ1166" s="169" t="str">
        <f>IF(BZ170="","",IF(BZ170=Settings!$C$16,1,IF(AND(BZ170=Settings!$C$17,NOT(BY170=Settings!$C$16)),1,IF(AND(BZ170=Settings!$C$18,BY170=Settings!$C$19),1,0))))</f>
        <v/>
      </c>
      <c r="CB1166" s="175" t="str">
        <f t="shared" si="17"/>
        <v/>
      </c>
      <c r="CC1166" s="175" t="str">
        <f t="shared" si="18"/>
        <v/>
      </c>
      <c r="CD1166" s="175" t="str">
        <f t="shared" si="19"/>
        <v/>
      </c>
      <c r="CE1166" s="175" t="str">
        <f t="shared" si="20"/>
        <v/>
      </c>
      <c r="CF1166" s="175" t="str">
        <f t="shared" si="21"/>
        <v/>
      </c>
      <c r="CG1166" s="175" t="str">
        <f t="shared" si="22"/>
        <v/>
      </c>
      <c r="CH1166" s="175" t="str">
        <f t="shared" si="23"/>
        <v/>
      </c>
    </row>
    <row r="1167" spans="1:86" x14ac:dyDescent="0.25">
      <c r="A1167" s="39" t="str">
        <f t="shared" si="16"/>
        <v xml:space="preserve"> </v>
      </c>
      <c r="C1167" s="169" t="str">
        <f>IF(C171="","",IF(C171=Settings!$C$16,1,IF(AND(C171=Settings!$C$17,NOT(B171=Settings!$C$16)),1,IF(AND(C171=Settings!$C$18,B171=Settings!$C$19),1,0))))</f>
        <v/>
      </c>
      <c r="E1167" s="169" t="str">
        <f>IF(E171="","",IF(E171=Settings!$C$16,1,IF(AND(E171=Settings!$C$17,NOT(D171=Settings!$C$16)),1,IF(AND(E171=Settings!$C$18,D171=Settings!$C$19),1,0))))</f>
        <v/>
      </c>
      <c r="G1167" s="169" t="str">
        <f>IF(G171="","",IF(G171=Settings!$C$16,1,IF(AND(G171=Settings!$C$17,NOT(F171=Settings!$C$16)),1,IF(AND(G171=Settings!$C$18,F171=Settings!$C$19),1,0))))</f>
        <v/>
      </c>
      <c r="I1167" s="169" t="str">
        <f>IF(I171="","",IF(I171=Settings!$C$16,1,IF(AND(I171=Settings!$C$17,NOT(H171=Settings!$C$16)),1,IF(AND(I171=Settings!$C$18,H171=Settings!$C$19),1,0))))</f>
        <v/>
      </c>
      <c r="K1167" s="169" t="str">
        <f>IF(K171="","",IF(K171=Settings!$C$16,1,IF(AND(K171=Settings!$C$17,NOT(J171=Settings!$C$16)),1,IF(AND(K171=Settings!$C$18,J171=Settings!$C$19),1,0))))</f>
        <v/>
      </c>
      <c r="M1167" s="169" t="str">
        <f>IF(M171="","",IF(M171=Settings!$C$16,1,IF(AND(M171=Settings!$C$17,NOT(L171=Settings!$C$16)),1,IF(AND(M171=Settings!$C$18,L171=Settings!$C$19),1,0))))</f>
        <v/>
      </c>
      <c r="P1167" s="169" t="str">
        <f>IF(P171="","",IF(P171=Settings!$C$16,1,IF(AND(P171=Settings!$C$17,NOT(O171=Settings!$C$16)),1,IF(AND(P171=Settings!$C$18,O171=Settings!$C$19),1,0))))</f>
        <v/>
      </c>
      <c r="Q1167" s="170"/>
      <c r="R1167" s="169" t="str">
        <f>IF(R171="","",IF(R171=Settings!$C$16,1,IF(AND(R171=Settings!$C$17,NOT(Q171=Settings!$C$16)),1,IF(AND(R171=Settings!$C$18,Q171=Settings!$C$19),1,0))))</f>
        <v/>
      </c>
      <c r="S1167" s="170"/>
      <c r="T1167" s="169" t="str">
        <f>IF(T171="","",IF(T171=Settings!$C$16,1,IF(AND(T171=Settings!$C$17,NOT(S171=Settings!$C$16)),1,IF(AND(T171=Settings!$C$18,S171=Settings!$C$19),1,0))))</f>
        <v/>
      </c>
      <c r="U1167" s="170"/>
      <c r="V1167" s="169" t="str">
        <f>IF(V171="","",IF(V171=Settings!$C$16,1,IF(AND(V171=Settings!$C$17,NOT(U171=Settings!$C$16)),1,IF(AND(V171=Settings!$C$18,U171=Settings!$C$19),1,0))))</f>
        <v/>
      </c>
      <c r="X1167" s="169" t="str">
        <f>IF(X171="","",IF(X171=Settings!$C$16,1,IF(AND(X171=Settings!$C$17,NOT(W171=Settings!$C$16)),1,IF(AND(X171=Settings!$C$18,W171=Settings!$C$19),1,0))))</f>
        <v/>
      </c>
      <c r="Z1167" s="169" t="str">
        <f>IF(Z171="","",IF(Z171=Settings!$C$16,1,IF(AND(Z171=Settings!$C$17,NOT(Y171=Settings!$C$16)),1,IF(AND(Z171=Settings!$C$18,Y171=Settings!$C$19),1,0))))</f>
        <v/>
      </c>
      <c r="AC1167" s="169" t="str">
        <f>IF(AC171="","",IF(AC171=Settings!$C$16,1,IF(AND(AC171=Settings!$C$17,NOT(AB171=Settings!$C$16)),1,IF(AND(AC171=Settings!$C$18,AB171=Settings!$C$19),1,0))))</f>
        <v/>
      </c>
      <c r="AD1167" s="170"/>
      <c r="AE1167" s="169" t="str">
        <f>IF(AE171="","",IF(AE171=Settings!$C$16,1,IF(AND(AE171=Settings!$C$17,NOT(AD171=Settings!$C$16)),1,IF(AND(AE171=Settings!$C$18,AD171=Settings!$C$19),1,0))))</f>
        <v/>
      </c>
      <c r="AF1167" s="170"/>
      <c r="AG1167" s="169" t="str">
        <f>IF(AG171="","",IF(AG171=Settings!$C$16,1,IF(AND(AG171=Settings!$C$17,NOT(AF171=Settings!$C$16)),1,IF(AND(AG171=Settings!$C$18,AF171=Settings!$C$19),1,0))))</f>
        <v/>
      </c>
      <c r="AH1167" s="170"/>
      <c r="AI1167" s="169" t="str">
        <f>IF(AI171="","",IF(AI171=Settings!$C$16,1,IF(AND(AI171=Settings!$C$17,NOT(AH171=Settings!$C$16)),1,IF(AND(AI171=Settings!$C$18,AH171=Settings!$C$19),1,0))))</f>
        <v/>
      </c>
      <c r="AK1167" s="169" t="str">
        <f>IF(AK171="","",IF(AK171=Settings!$C$16,1,IF(AND(AK171=Settings!$C$17,NOT(AJ171=Settings!$C$16)),1,IF(AND(AK171=Settings!$C$18,AJ171=Settings!$C$19),1,0))))</f>
        <v/>
      </c>
      <c r="AM1167" s="169" t="str">
        <f>IF(AM171="","",IF(AM171=Settings!$C$16,1,IF(AND(AM171=Settings!$C$17,NOT(AL171=Settings!$C$16)),1,IF(AND(AM171=Settings!$C$18,AL171=Settings!$C$19),1,0))))</f>
        <v/>
      </c>
      <c r="AP1167" s="169" t="str">
        <f>IF(AP171="","",IF(AP171=Settings!$C$16,1,IF(AND(AP171=Settings!$C$17,NOT(AO171=Settings!$C$16)),1,IF(AND(AP171=Settings!$C$18,AO171=Settings!$C$19),1,0))))</f>
        <v/>
      </c>
      <c r="AQ1167" s="170"/>
      <c r="AR1167" s="169" t="str">
        <f>IF(AR171="","",IF(AR171=Settings!$C$16,1,IF(AND(AR171=Settings!$C$17,NOT(AQ171=Settings!$C$16)),1,IF(AND(AR171=Settings!$C$18,AQ171=Settings!$C$19),1,0))))</f>
        <v/>
      </c>
      <c r="AS1167" s="170"/>
      <c r="AT1167" s="169" t="str">
        <f>IF(AT171="","",IF(AT171=Settings!$C$16,1,IF(AND(AT171=Settings!$C$17,NOT(AS171=Settings!$C$16)),1,IF(AND(AT171=Settings!$C$18,AS171=Settings!$C$19),1,0))))</f>
        <v/>
      </c>
      <c r="AU1167" s="170"/>
      <c r="AV1167" s="169" t="str">
        <f>IF(AV171="","",IF(AV171=Settings!$C$16,1,IF(AND(AV171=Settings!$C$17,NOT(AU171=Settings!$C$16)),1,IF(AND(AV171=Settings!$C$18,AU171=Settings!$C$19),1,0))))</f>
        <v/>
      </c>
      <c r="AX1167" s="169" t="str">
        <f>IF(AX171="","",IF(AX171=Settings!$C$16,1,IF(AND(AX171=Settings!$C$17,NOT(AW171=Settings!$C$16)),1,IF(AND(AX171=Settings!$C$18,AW171=Settings!$C$19),1,0))))</f>
        <v/>
      </c>
      <c r="AZ1167" s="169" t="str">
        <f>IF(AZ171="","",IF(AZ171=Settings!$C$16,1,IF(AND(AZ171=Settings!$C$17,NOT(AY171=Settings!$C$16)),1,IF(AND(AZ171=Settings!$C$18,AY171=Settings!$C$19),1,0))))</f>
        <v/>
      </c>
      <c r="BC1167" s="169" t="str">
        <f>IF(BC171="","",IF(BC171=Settings!$C$16,1,IF(AND(BC171=Settings!$C$17,NOT(BB171=Settings!$C$16)),1,IF(AND(BC171=Settings!$C$18,BB171=Settings!$C$19),1,0))))</f>
        <v/>
      </c>
      <c r="BD1167" s="170"/>
      <c r="BE1167" s="169" t="str">
        <f>IF(BE171="","",IF(BE171=Settings!$C$16,1,IF(AND(BE171=Settings!$C$17,NOT(BD171=Settings!$C$16)),1,IF(AND(BE171=Settings!$C$18,BD171=Settings!$C$19),1,0))))</f>
        <v/>
      </c>
      <c r="BF1167" s="170"/>
      <c r="BG1167" s="169" t="str">
        <f>IF(BG171="","",IF(BG171=Settings!$C$16,1,IF(AND(BG171=Settings!$C$17,NOT(BF171=Settings!$C$16)),1,IF(AND(BG171=Settings!$C$18,BF171=Settings!$C$19),1,0))))</f>
        <v/>
      </c>
      <c r="BH1167" s="170"/>
      <c r="BI1167" s="169" t="str">
        <f>IF(BI171="","",IF(BI171=Settings!$C$16,1,IF(AND(BI171=Settings!$C$17,NOT(BH171=Settings!$C$16)),1,IF(AND(BI171=Settings!$C$18,BH171=Settings!$C$19),1,0))))</f>
        <v/>
      </c>
      <c r="BK1167" s="169" t="str">
        <f>IF(BK171="","",IF(BK171=Settings!$C$16,1,IF(AND(BK171=Settings!$C$17,NOT(BJ171=Settings!$C$16)),1,IF(AND(BK171=Settings!$C$18,BJ171=Settings!$C$19),1,0))))</f>
        <v/>
      </c>
      <c r="BM1167" s="169" t="str">
        <f>IF(BM171="","",IF(BM171=Settings!$C$16,1,IF(AND(BM171=Settings!$C$17,NOT(BL171=Settings!$C$16)),1,IF(AND(BM171=Settings!$C$18,BL171=Settings!$C$19),1,0))))</f>
        <v/>
      </c>
      <c r="BP1167" s="169" t="str">
        <f>IF(BP171="","",IF(BP171=Settings!$C$16,1,IF(AND(BP171=Settings!$C$17,NOT(BO171=Settings!$C$16)),1,IF(AND(BP171=Settings!$C$18,BO171=Settings!$C$19),1,0))))</f>
        <v/>
      </c>
      <c r="BQ1167" s="170"/>
      <c r="BR1167" s="169" t="str">
        <f>IF(BR171="","",IF(BR171=Settings!$C$16,1,IF(AND(BR171=Settings!$C$17,NOT(BQ171=Settings!$C$16)),1,IF(AND(BR171=Settings!$C$18,BQ171=Settings!$C$19),1,0))))</f>
        <v/>
      </c>
      <c r="BS1167" s="170"/>
      <c r="BT1167" s="169" t="str">
        <f>IF(BT171="","",IF(BT171=Settings!$C$16,1,IF(AND(BT171=Settings!$C$17,NOT(BS171=Settings!$C$16)),1,IF(AND(BT171=Settings!$C$18,BS171=Settings!$C$19),1,0))))</f>
        <v/>
      </c>
      <c r="BU1167" s="170"/>
      <c r="BV1167" s="169" t="str">
        <f>IF(BV171="","",IF(BV171=Settings!$C$16,1,IF(AND(BV171=Settings!$C$17,NOT(BU171=Settings!$C$16)),1,IF(AND(BV171=Settings!$C$18,BU171=Settings!$C$19),1,0))))</f>
        <v/>
      </c>
      <c r="BX1167" s="169" t="str">
        <f>IF(BX171="","",IF(BX171=Settings!$C$16,1,IF(AND(BX171=Settings!$C$17,NOT(BW171=Settings!$C$16)),1,IF(AND(BX171=Settings!$C$18,BW171=Settings!$C$19),1,0))))</f>
        <v/>
      </c>
      <c r="BZ1167" s="169" t="str">
        <f>IF(BZ171="","",IF(BZ171=Settings!$C$16,1,IF(AND(BZ171=Settings!$C$17,NOT(BY171=Settings!$C$16)),1,IF(AND(BZ171=Settings!$C$18,BY171=Settings!$C$19),1,0))))</f>
        <v/>
      </c>
      <c r="CB1167" s="175" t="str">
        <f t="shared" si="17"/>
        <v/>
      </c>
      <c r="CC1167" s="175" t="str">
        <f t="shared" si="18"/>
        <v/>
      </c>
      <c r="CD1167" s="175" t="str">
        <f t="shared" si="19"/>
        <v/>
      </c>
      <c r="CE1167" s="175" t="str">
        <f t="shared" si="20"/>
        <v/>
      </c>
      <c r="CF1167" s="175" t="str">
        <f t="shared" si="21"/>
        <v/>
      </c>
      <c r="CG1167" s="175" t="str">
        <f t="shared" si="22"/>
        <v/>
      </c>
      <c r="CH1167" s="175" t="str">
        <f t="shared" si="23"/>
        <v/>
      </c>
    </row>
    <row r="1168" spans="1:86" x14ac:dyDescent="0.25">
      <c r="A1168" s="39" t="str">
        <f t="shared" si="16"/>
        <v xml:space="preserve"> </v>
      </c>
      <c r="C1168" s="169" t="str">
        <f>IF(C172="","",IF(C172=Settings!$C$16,1,IF(AND(C172=Settings!$C$17,NOT(B172=Settings!$C$16)),1,IF(AND(C172=Settings!$C$18,B172=Settings!$C$19),1,0))))</f>
        <v/>
      </c>
      <c r="E1168" s="169" t="str">
        <f>IF(E172="","",IF(E172=Settings!$C$16,1,IF(AND(E172=Settings!$C$17,NOT(D172=Settings!$C$16)),1,IF(AND(E172=Settings!$C$18,D172=Settings!$C$19),1,0))))</f>
        <v/>
      </c>
      <c r="G1168" s="169" t="str">
        <f>IF(G172="","",IF(G172=Settings!$C$16,1,IF(AND(G172=Settings!$C$17,NOT(F172=Settings!$C$16)),1,IF(AND(G172=Settings!$C$18,F172=Settings!$C$19),1,0))))</f>
        <v/>
      </c>
      <c r="I1168" s="169" t="str">
        <f>IF(I172="","",IF(I172=Settings!$C$16,1,IF(AND(I172=Settings!$C$17,NOT(H172=Settings!$C$16)),1,IF(AND(I172=Settings!$C$18,H172=Settings!$C$19),1,0))))</f>
        <v/>
      </c>
      <c r="K1168" s="169" t="str">
        <f>IF(K172="","",IF(K172=Settings!$C$16,1,IF(AND(K172=Settings!$C$17,NOT(J172=Settings!$C$16)),1,IF(AND(K172=Settings!$C$18,J172=Settings!$C$19),1,0))))</f>
        <v/>
      </c>
      <c r="M1168" s="169" t="str">
        <f>IF(M172="","",IF(M172=Settings!$C$16,1,IF(AND(M172=Settings!$C$17,NOT(L172=Settings!$C$16)),1,IF(AND(M172=Settings!$C$18,L172=Settings!$C$19),1,0))))</f>
        <v/>
      </c>
      <c r="P1168" s="169" t="str">
        <f>IF(P172="","",IF(P172=Settings!$C$16,1,IF(AND(P172=Settings!$C$17,NOT(O172=Settings!$C$16)),1,IF(AND(P172=Settings!$C$18,O172=Settings!$C$19),1,0))))</f>
        <v/>
      </c>
      <c r="Q1168" s="170"/>
      <c r="R1168" s="169" t="str">
        <f>IF(R172="","",IF(R172=Settings!$C$16,1,IF(AND(R172=Settings!$C$17,NOT(Q172=Settings!$C$16)),1,IF(AND(R172=Settings!$C$18,Q172=Settings!$C$19),1,0))))</f>
        <v/>
      </c>
      <c r="S1168" s="170"/>
      <c r="T1168" s="169" t="str">
        <f>IF(T172="","",IF(T172=Settings!$C$16,1,IF(AND(T172=Settings!$C$17,NOT(S172=Settings!$C$16)),1,IF(AND(T172=Settings!$C$18,S172=Settings!$C$19),1,0))))</f>
        <v/>
      </c>
      <c r="U1168" s="170"/>
      <c r="V1168" s="169" t="str">
        <f>IF(V172="","",IF(V172=Settings!$C$16,1,IF(AND(V172=Settings!$C$17,NOT(U172=Settings!$C$16)),1,IF(AND(V172=Settings!$C$18,U172=Settings!$C$19),1,0))))</f>
        <v/>
      </c>
      <c r="X1168" s="169" t="str">
        <f>IF(X172="","",IF(X172=Settings!$C$16,1,IF(AND(X172=Settings!$C$17,NOT(W172=Settings!$C$16)),1,IF(AND(X172=Settings!$C$18,W172=Settings!$C$19),1,0))))</f>
        <v/>
      </c>
      <c r="Z1168" s="169" t="str">
        <f>IF(Z172="","",IF(Z172=Settings!$C$16,1,IF(AND(Z172=Settings!$C$17,NOT(Y172=Settings!$C$16)),1,IF(AND(Z172=Settings!$C$18,Y172=Settings!$C$19),1,0))))</f>
        <v/>
      </c>
      <c r="AC1168" s="169" t="str">
        <f>IF(AC172="","",IF(AC172=Settings!$C$16,1,IF(AND(AC172=Settings!$C$17,NOT(AB172=Settings!$C$16)),1,IF(AND(AC172=Settings!$C$18,AB172=Settings!$C$19),1,0))))</f>
        <v/>
      </c>
      <c r="AD1168" s="170"/>
      <c r="AE1168" s="169" t="str">
        <f>IF(AE172="","",IF(AE172=Settings!$C$16,1,IF(AND(AE172=Settings!$C$17,NOT(AD172=Settings!$C$16)),1,IF(AND(AE172=Settings!$C$18,AD172=Settings!$C$19),1,0))))</f>
        <v/>
      </c>
      <c r="AF1168" s="170"/>
      <c r="AG1168" s="169" t="str">
        <f>IF(AG172="","",IF(AG172=Settings!$C$16,1,IF(AND(AG172=Settings!$C$17,NOT(AF172=Settings!$C$16)),1,IF(AND(AG172=Settings!$C$18,AF172=Settings!$C$19),1,0))))</f>
        <v/>
      </c>
      <c r="AH1168" s="170"/>
      <c r="AI1168" s="169" t="str">
        <f>IF(AI172="","",IF(AI172=Settings!$C$16,1,IF(AND(AI172=Settings!$C$17,NOT(AH172=Settings!$C$16)),1,IF(AND(AI172=Settings!$C$18,AH172=Settings!$C$19),1,0))))</f>
        <v/>
      </c>
      <c r="AK1168" s="169" t="str">
        <f>IF(AK172="","",IF(AK172=Settings!$C$16,1,IF(AND(AK172=Settings!$C$17,NOT(AJ172=Settings!$C$16)),1,IF(AND(AK172=Settings!$C$18,AJ172=Settings!$C$19),1,0))))</f>
        <v/>
      </c>
      <c r="AM1168" s="169" t="str">
        <f>IF(AM172="","",IF(AM172=Settings!$C$16,1,IF(AND(AM172=Settings!$C$17,NOT(AL172=Settings!$C$16)),1,IF(AND(AM172=Settings!$C$18,AL172=Settings!$C$19),1,0))))</f>
        <v/>
      </c>
      <c r="AP1168" s="169" t="str">
        <f>IF(AP172="","",IF(AP172=Settings!$C$16,1,IF(AND(AP172=Settings!$C$17,NOT(AO172=Settings!$C$16)),1,IF(AND(AP172=Settings!$C$18,AO172=Settings!$C$19),1,0))))</f>
        <v/>
      </c>
      <c r="AQ1168" s="170"/>
      <c r="AR1168" s="169" t="str">
        <f>IF(AR172="","",IF(AR172=Settings!$C$16,1,IF(AND(AR172=Settings!$C$17,NOT(AQ172=Settings!$C$16)),1,IF(AND(AR172=Settings!$C$18,AQ172=Settings!$C$19),1,0))))</f>
        <v/>
      </c>
      <c r="AS1168" s="170"/>
      <c r="AT1168" s="169" t="str">
        <f>IF(AT172="","",IF(AT172=Settings!$C$16,1,IF(AND(AT172=Settings!$C$17,NOT(AS172=Settings!$C$16)),1,IF(AND(AT172=Settings!$C$18,AS172=Settings!$C$19),1,0))))</f>
        <v/>
      </c>
      <c r="AU1168" s="170"/>
      <c r="AV1168" s="169" t="str">
        <f>IF(AV172="","",IF(AV172=Settings!$C$16,1,IF(AND(AV172=Settings!$C$17,NOT(AU172=Settings!$C$16)),1,IF(AND(AV172=Settings!$C$18,AU172=Settings!$C$19),1,0))))</f>
        <v/>
      </c>
      <c r="AX1168" s="169" t="str">
        <f>IF(AX172="","",IF(AX172=Settings!$C$16,1,IF(AND(AX172=Settings!$C$17,NOT(AW172=Settings!$C$16)),1,IF(AND(AX172=Settings!$C$18,AW172=Settings!$C$19),1,0))))</f>
        <v/>
      </c>
      <c r="AZ1168" s="169" t="str">
        <f>IF(AZ172="","",IF(AZ172=Settings!$C$16,1,IF(AND(AZ172=Settings!$C$17,NOT(AY172=Settings!$C$16)),1,IF(AND(AZ172=Settings!$C$18,AY172=Settings!$C$19),1,0))))</f>
        <v/>
      </c>
      <c r="BC1168" s="169" t="str">
        <f>IF(BC172="","",IF(BC172=Settings!$C$16,1,IF(AND(BC172=Settings!$C$17,NOT(BB172=Settings!$C$16)),1,IF(AND(BC172=Settings!$C$18,BB172=Settings!$C$19),1,0))))</f>
        <v/>
      </c>
      <c r="BD1168" s="170"/>
      <c r="BE1168" s="169" t="str">
        <f>IF(BE172="","",IF(BE172=Settings!$C$16,1,IF(AND(BE172=Settings!$C$17,NOT(BD172=Settings!$C$16)),1,IF(AND(BE172=Settings!$C$18,BD172=Settings!$C$19),1,0))))</f>
        <v/>
      </c>
      <c r="BF1168" s="170"/>
      <c r="BG1168" s="169" t="str">
        <f>IF(BG172="","",IF(BG172=Settings!$C$16,1,IF(AND(BG172=Settings!$C$17,NOT(BF172=Settings!$C$16)),1,IF(AND(BG172=Settings!$C$18,BF172=Settings!$C$19),1,0))))</f>
        <v/>
      </c>
      <c r="BH1168" s="170"/>
      <c r="BI1168" s="169" t="str">
        <f>IF(BI172="","",IF(BI172=Settings!$C$16,1,IF(AND(BI172=Settings!$C$17,NOT(BH172=Settings!$C$16)),1,IF(AND(BI172=Settings!$C$18,BH172=Settings!$C$19),1,0))))</f>
        <v/>
      </c>
      <c r="BK1168" s="169" t="str">
        <f>IF(BK172="","",IF(BK172=Settings!$C$16,1,IF(AND(BK172=Settings!$C$17,NOT(BJ172=Settings!$C$16)),1,IF(AND(BK172=Settings!$C$18,BJ172=Settings!$C$19),1,0))))</f>
        <v/>
      </c>
      <c r="BM1168" s="169" t="str">
        <f>IF(BM172="","",IF(BM172=Settings!$C$16,1,IF(AND(BM172=Settings!$C$17,NOT(BL172=Settings!$C$16)),1,IF(AND(BM172=Settings!$C$18,BL172=Settings!$C$19),1,0))))</f>
        <v/>
      </c>
      <c r="BP1168" s="169" t="str">
        <f>IF(BP172="","",IF(BP172=Settings!$C$16,1,IF(AND(BP172=Settings!$C$17,NOT(BO172=Settings!$C$16)),1,IF(AND(BP172=Settings!$C$18,BO172=Settings!$C$19),1,0))))</f>
        <v/>
      </c>
      <c r="BQ1168" s="170"/>
      <c r="BR1168" s="169" t="str">
        <f>IF(BR172="","",IF(BR172=Settings!$C$16,1,IF(AND(BR172=Settings!$C$17,NOT(BQ172=Settings!$C$16)),1,IF(AND(BR172=Settings!$C$18,BQ172=Settings!$C$19),1,0))))</f>
        <v/>
      </c>
      <c r="BS1168" s="170"/>
      <c r="BT1168" s="169" t="str">
        <f>IF(BT172="","",IF(BT172=Settings!$C$16,1,IF(AND(BT172=Settings!$C$17,NOT(BS172=Settings!$C$16)),1,IF(AND(BT172=Settings!$C$18,BS172=Settings!$C$19),1,0))))</f>
        <v/>
      </c>
      <c r="BU1168" s="170"/>
      <c r="BV1168" s="169" t="str">
        <f>IF(BV172="","",IF(BV172=Settings!$C$16,1,IF(AND(BV172=Settings!$C$17,NOT(BU172=Settings!$C$16)),1,IF(AND(BV172=Settings!$C$18,BU172=Settings!$C$19),1,0))))</f>
        <v/>
      </c>
      <c r="BX1168" s="169" t="str">
        <f>IF(BX172="","",IF(BX172=Settings!$C$16,1,IF(AND(BX172=Settings!$C$17,NOT(BW172=Settings!$C$16)),1,IF(AND(BX172=Settings!$C$18,BW172=Settings!$C$19),1,0))))</f>
        <v/>
      </c>
      <c r="BZ1168" s="169" t="str">
        <f>IF(BZ172="","",IF(BZ172=Settings!$C$16,1,IF(AND(BZ172=Settings!$C$17,NOT(BY172=Settings!$C$16)),1,IF(AND(BZ172=Settings!$C$18,BY172=Settings!$C$19),1,0))))</f>
        <v/>
      </c>
      <c r="CB1168" s="175" t="str">
        <f t="shared" si="17"/>
        <v/>
      </c>
      <c r="CC1168" s="175" t="str">
        <f t="shared" si="18"/>
        <v/>
      </c>
      <c r="CD1168" s="175" t="str">
        <f t="shared" si="19"/>
        <v/>
      </c>
      <c r="CE1168" s="175" t="str">
        <f t="shared" si="20"/>
        <v/>
      </c>
      <c r="CF1168" s="175" t="str">
        <f t="shared" si="21"/>
        <v/>
      </c>
      <c r="CG1168" s="175" t="str">
        <f t="shared" si="22"/>
        <v/>
      </c>
      <c r="CH1168" s="175" t="str">
        <f t="shared" si="23"/>
        <v/>
      </c>
    </row>
    <row r="1169" spans="1:86" x14ac:dyDescent="0.25">
      <c r="A1169" s="39" t="str">
        <f t="shared" si="16"/>
        <v xml:space="preserve"> </v>
      </c>
      <c r="C1169" s="169" t="str">
        <f>IF(C173="","",IF(C173=Settings!$C$16,1,IF(AND(C173=Settings!$C$17,NOT(B173=Settings!$C$16)),1,IF(AND(C173=Settings!$C$18,B173=Settings!$C$19),1,0))))</f>
        <v/>
      </c>
      <c r="E1169" s="169" t="str">
        <f>IF(E173="","",IF(E173=Settings!$C$16,1,IF(AND(E173=Settings!$C$17,NOT(D173=Settings!$C$16)),1,IF(AND(E173=Settings!$C$18,D173=Settings!$C$19),1,0))))</f>
        <v/>
      </c>
      <c r="G1169" s="169" t="str">
        <f>IF(G173="","",IF(G173=Settings!$C$16,1,IF(AND(G173=Settings!$C$17,NOT(F173=Settings!$C$16)),1,IF(AND(G173=Settings!$C$18,F173=Settings!$C$19),1,0))))</f>
        <v/>
      </c>
      <c r="I1169" s="169" t="str">
        <f>IF(I173="","",IF(I173=Settings!$C$16,1,IF(AND(I173=Settings!$C$17,NOT(H173=Settings!$C$16)),1,IF(AND(I173=Settings!$C$18,H173=Settings!$C$19),1,0))))</f>
        <v/>
      </c>
      <c r="K1169" s="169" t="str">
        <f>IF(K173="","",IF(K173=Settings!$C$16,1,IF(AND(K173=Settings!$C$17,NOT(J173=Settings!$C$16)),1,IF(AND(K173=Settings!$C$18,J173=Settings!$C$19),1,0))))</f>
        <v/>
      </c>
      <c r="M1169" s="169" t="str">
        <f>IF(M173="","",IF(M173=Settings!$C$16,1,IF(AND(M173=Settings!$C$17,NOT(L173=Settings!$C$16)),1,IF(AND(M173=Settings!$C$18,L173=Settings!$C$19),1,0))))</f>
        <v/>
      </c>
      <c r="P1169" s="169" t="str">
        <f>IF(P173="","",IF(P173=Settings!$C$16,1,IF(AND(P173=Settings!$C$17,NOT(O173=Settings!$C$16)),1,IF(AND(P173=Settings!$C$18,O173=Settings!$C$19),1,0))))</f>
        <v/>
      </c>
      <c r="Q1169" s="170"/>
      <c r="R1169" s="169" t="str">
        <f>IF(R173="","",IF(R173=Settings!$C$16,1,IF(AND(R173=Settings!$C$17,NOT(Q173=Settings!$C$16)),1,IF(AND(R173=Settings!$C$18,Q173=Settings!$C$19),1,0))))</f>
        <v/>
      </c>
      <c r="S1169" s="170"/>
      <c r="T1169" s="169" t="str">
        <f>IF(T173="","",IF(T173=Settings!$C$16,1,IF(AND(T173=Settings!$C$17,NOT(S173=Settings!$C$16)),1,IF(AND(T173=Settings!$C$18,S173=Settings!$C$19),1,0))))</f>
        <v/>
      </c>
      <c r="U1169" s="170"/>
      <c r="V1169" s="169" t="str">
        <f>IF(V173="","",IF(V173=Settings!$C$16,1,IF(AND(V173=Settings!$C$17,NOT(U173=Settings!$C$16)),1,IF(AND(V173=Settings!$C$18,U173=Settings!$C$19),1,0))))</f>
        <v/>
      </c>
      <c r="X1169" s="169" t="str">
        <f>IF(X173="","",IF(X173=Settings!$C$16,1,IF(AND(X173=Settings!$C$17,NOT(W173=Settings!$C$16)),1,IF(AND(X173=Settings!$C$18,W173=Settings!$C$19),1,0))))</f>
        <v/>
      </c>
      <c r="Z1169" s="169" t="str">
        <f>IF(Z173="","",IF(Z173=Settings!$C$16,1,IF(AND(Z173=Settings!$C$17,NOT(Y173=Settings!$C$16)),1,IF(AND(Z173=Settings!$C$18,Y173=Settings!$C$19),1,0))))</f>
        <v/>
      </c>
      <c r="AC1169" s="169" t="str">
        <f>IF(AC173="","",IF(AC173=Settings!$C$16,1,IF(AND(AC173=Settings!$C$17,NOT(AB173=Settings!$C$16)),1,IF(AND(AC173=Settings!$C$18,AB173=Settings!$C$19),1,0))))</f>
        <v/>
      </c>
      <c r="AD1169" s="170"/>
      <c r="AE1169" s="169" t="str">
        <f>IF(AE173="","",IF(AE173=Settings!$C$16,1,IF(AND(AE173=Settings!$C$17,NOT(AD173=Settings!$C$16)),1,IF(AND(AE173=Settings!$C$18,AD173=Settings!$C$19),1,0))))</f>
        <v/>
      </c>
      <c r="AF1169" s="170"/>
      <c r="AG1169" s="169" t="str">
        <f>IF(AG173="","",IF(AG173=Settings!$C$16,1,IF(AND(AG173=Settings!$C$17,NOT(AF173=Settings!$C$16)),1,IF(AND(AG173=Settings!$C$18,AF173=Settings!$C$19),1,0))))</f>
        <v/>
      </c>
      <c r="AH1169" s="170"/>
      <c r="AI1169" s="169" t="str">
        <f>IF(AI173="","",IF(AI173=Settings!$C$16,1,IF(AND(AI173=Settings!$C$17,NOT(AH173=Settings!$C$16)),1,IF(AND(AI173=Settings!$C$18,AH173=Settings!$C$19),1,0))))</f>
        <v/>
      </c>
      <c r="AK1169" s="169" t="str">
        <f>IF(AK173="","",IF(AK173=Settings!$C$16,1,IF(AND(AK173=Settings!$C$17,NOT(AJ173=Settings!$C$16)),1,IF(AND(AK173=Settings!$C$18,AJ173=Settings!$C$19),1,0))))</f>
        <v/>
      </c>
      <c r="AM1169" s="169" t="str">
        <f>IF(AM173="","",IF(AM173=Settings!$C$16,1,IF(AND(AM173=Settings!$C$17,NOT(AL173=Settings!$C$16)),1,IF(AND(AM173=Settings!$C$18,AL173=Settings!$C$19),1,0))))</f>
        <v/>
      </c>
      <c r="AP1169" s="169" t="str">
        <f>IF(AP173="","",IF(AP173=Settings!$C$16,1,IF(AND(AP173=Settings!$C$17,NOT(AO173=Settings!$C$16)),1,IF(AND(AP173=Settings!$C$18,AO173=Settings!$C$19),1,0))))</f>
        <v/>
      </c>
      <c r="AQ1169" s="170"/>
      <c r="AR1169" s="169" t="str">
        <f>IF(AR173="","",IF(AR173=Settings!$C$16,1,IF(AND(AR173=Settings!$C$17,NOT(AQ173=Settings!$C$16)),1,IF(AND(AR173=Settings!$C$18,AQ173=Settings!$C$19),1,0))))</f>
        <v/>
      </c>
      <c r="AS1169" s="170"/>
      <c r="AT1169" s="169" t="str">
        <f>IF(AT173="","",IF(AT173=Settings!$C$16,1,IF(AND(AT173=Settings!$C$17,NOT(AS173=Settings!$C$16)),1,IF(AND(AT173=Settings!$C$18,AS173=Settings!$C$19),1,0))))</f>
        <v/>
      </c>
      <c r="AU1169" s="170"/>
      <c r="AV1169" s="169" t="str">
        <f>IF(AV173="","",IF(AV173=Settings!$C$16,1,IF(AND(AV173=Settings!$C$17,NOT(AU173=Settings!$C$16)),1,IF(AND(AV173=Settings!$C$18,AU173=Settings!$C$19),1,0))))</f>
        <v/>
      </c>
      <c r="AX1169" s="169" t="str">
        <f>IF(AX173="","",IF(AX173=Settings!$C$16,1,IF(AND(AX173=Settings!$C$17,NOT(AW173=Settings!$C$16)),1,IF(AND(AX173=Settings!$C$18,AW173=Settings!$C$19),1,0))))</f>
        <v/>
      </c>
      <c r="AZ1169" s="169" t="str">
        <f>IF(AZ173="","",IF(AZ173=Settings!$C$16,1,IF(AND(AZ173=Settings!$C$17,NOT(AY173=Settings!$C$16)),1,IF(AND(AZ173=Settings!$C$18,AY173=Settings!$C$19),1,0))))</f>
        <v/>
      </c>
      <c r="BC1169" s="169" t="str">
        <f>IF(BC173="","",IF(BC173=Settings!$C$16,1,IF(AND(BC173=Settings!$C$17,NOT(BB173=Settings!$C$16)),1,IF(AND(BC173=Settings!$C$18,BB173=Settings!$C$19),1,0))))</f>
        <v/>
      </c>
      <c r="BD1169" s="170"/>
      <c r="BE1169" s="169" t="str">
        <f>IF(BE173="","",IF(BE173=Settings!$C$16,1,IF(AND(BE173=Settings!$C$17,NOT(BD173=Settings!$C$16)),1,IF(AND(BE173=Settings!$C$18,BD173=Settings!$C$19),1,0))))</f>
        <v/>
      </c>
      <c r="BF1169" s="170"/>
      <c r="BG1169" s="169" t="str">
        <f>IF(BG173="","",IF(BG173=Settings!$C$16,1,IF(AND(BG173=Settings!$C$17,NOT(BF173=Settings!$C$16)),1,IF(AND(BG173=Settings!$C$18,BF173=Settings!$C$19),1,0))))</f>
        <v/>
      </c>
      <c r="BH1169" s="170"/>
      <c r="BI1169" s="169" t="str">
        <f>IF(BI173="","",IF(BI173=Settings!$C$16,1,IF(AND(BI173=Settings!$C$17,NOT(BH173=Settings!$C$16)),1,IF(AND(BI173=Settings!$C$18,BH173=Settings!$C$19),1,0))))</f>
        <v/>
      </c>
      <c r="BK1169" s="169" t="str">
        <f>IF(BK173="","",IF(BK173=Settings!$C$16,1,IF(AND(BK173=Settings!$C$17,NOT(BJ173=Settings!$C$16)),1,IF(AND(BK173=Settings!$C$18,BJ173=Settings!$C$19),1,0))))</f>
        <v/>
      </c>
      <c r="BM1169" s="169" t="str">
        <f>IF(BM173="","",IF(BM173=Settings!$C$16,1,IF(AND(BM173=Settings!$C$17,NOT(BL173=Settings!$C$16)),1,IF(AND(BM173=Settings!$C$18,BL173=Settings!$C$19),1,0))))</f>
        <v/>
      </c>
      <c r="BP1169" s="169" t="str">
        <f>IF(BP173="","",IF(BP173=Settings!$C$16,1,IF(AND(BP173=Settings!$C$17,NOT(BO173=Settings!$C$16)),1,IF(AND(BP173=Settings!$C$18,BO173=Settings!$C$19),1,0))))</f>
        <v/>
      </c>
      <c r="BQ1169" s="170"/>
      <c r="BR1169" s="169" t="str">
        <f>IF(BR173="","",IF(BR173=Settings!$C$16,1,IF(AND(BR173=Settings!$C$17,NOT(BQ173=Settings!$C$16)),1,IF(AND(BR173=Settings!$C$18,BQ173=Settings!$C$19),1,0))))</f>
        <v/>
      </c>
      <c r="BS1169" s="170"/>
      <c r="BT1169" s="169" t="str">
        <f>IF(BT173="","",IF(BT173=Settings!$C$16,1,IF(AND(BT173=Settings!$C$17,NOT(BS173=Settings!$C$16)),1,IF(AND(BT173=Settings!$C$18,BS173=Settings!$C$19),1,0))))</f>
        <v/>
      </c>
      <c r="BU1169" s="170"/>
      <c r="BV1169" s="169" t="str">
        <f>IF(BV173="","",IF(BV173=Settings!$C$16,1,IF(AND(BV173=Settings!$C$17,NOT(BU173=Settings!$C$16)),1,IF(AND(BV173=Settings!$C$18,BU173=Settings!$C$19),1,0))))</f>
        <v/>
      </c>
      <c r="BX1169" s="169" t="str">
        <f>IF(BX173="","",IF(BX173=Settings!$C$16,1,IF(AND(BX173=Settings!$C$17,NOT(BW173=Settings!$C$16)),1,IF(AND(BX173=Settings!$C$18,BW173=Settings!$C$19),1,0))))</f>
        <v/>
      </c>
      <c r="BZ1169" s="169" t="str">
        <f>IF(BZ173="","",IF(BZ173=Settings!$C$16,1,IF(AND(BZ173=Settings!$C$17,NOT(BY173=Settings!$C$16)),1,IF(AND(BZ173=Settings!$C$18,BY173=Settings!$C$19),1,0))))</f>
        <v/>
      </c>
      <c r="CB1169" s="175" t="str">
        <f t="shared" si="17"/>
        <v/>
      </c>
      <c r="CC1169" s="175" t="str">
        <f t="shared" si="18"/>
        <v/>
      </c>
      <c r="CD1169" s="175" t="str">
        <f t="shared" si="19"/>
        <v/>
      </c>
      <c r="CE1169" s="175" t="str">
        <f t="shared" si="20"/>
        <v/>
      </c>
      <c r="CF1169" s="175" t="str">
        <f t="shared" si="21"/>
        <v/>
      </c>
      <c r="CG1169" s="175" t="str">
        <f t="shared" si="22"/>
        <v/>
      </c>
      <c r="CH1169" s="175" t="str">
        <f t="shared" si="23"/>
        <v/>
      </c>
    </row>
    <row r="1170" spans="1:86" x14ac:dyDescent="0.25">
      <c r="A1170" s="39" t="str">
        <f t="shared" si="16"/>
        <v xml:space="preserve"> </v>
      </c>
      <c r="C1170" s="169" t="str">
        <f>IF(C174="","",IF(C174=Settings!$C$16,1,IF(AND(C174=Settings!$C$17,NOT(B174=Settings!$C$16)),1,IF(AND(C174=Settings!$C$18,B174=Settings!$C$19),1,0))))</f>
        <v/>
      </c>
      <c r="E1170" s="169" t="str">
        <f>IF(E174="","",IF(E174=Settings!$C$16,1,IF(AND(E174=Settings!$C$17,NOT(D174=Settings!$C$16)),1,IF(AND(E174=Settings!$C$18,D174=Settings!$C$19),1,0))))</f>
        <v/>
      </c>
      <c r="G1170" s="169" t="str">
        <f>IF(G174="","",IF(G174=Settings!$C$16,1,IF(AND(G174=Settings!$C$17,NOT(F174=Settings!$C$16)),1,IF(AND(G174=Settings!$C$18,F174=Settings!$C$19),1,0))))</f>
        <v/>
      </c>
      <c r="I1170" s="169" t="str">
        <f>IF(I174="","",IF(I174=Settings!$C$16,1,IF(AND(I174=Settings!$C$17,NOT(H174=Settings!$C$16)),1,IF(AND(I174=Settings!$C$18,H174=Settings!$C$19),1,0))))</f>
        <v/>
      </c>
      <c r="K1170" s="169" t="str">
        <f>IF(K174="","",IF(K174=Settings!$C$16,1,IF(AND(K174=Settings!$C$17,NOT(J174=Settings!$C$16)),1,IF(AND(K174=Settings!$C$18,J174=Settings!$C$19),1,0))))</f>
        <v/>
      </c>
      <c r="M1170" s="169" t="str">
        <f>IF(M174="","",IF(M174=Settings!$C$16,1,IF(AND(M174=Settings!$C$17,NOT(L174=Settings!$C$16)),1,IF(AND(M174=Settings!$C$18,L174=Settings!$C$19),1,0))))</f>
        <v/>
      </c>
      <c r="P1170" s="169" t="str">
        <f>IF(P174="","",IF(P174=Settings!$C$16,1,IF(AND(P174=Settings!$C$17,NOT(O174=Settings!$C$16)),1,IF(AND(P174=Settings!$C$18,O174=Settings!$C$19),1,0))))</f>
        <v/>
      </c>
      <c r="Q1170" s="170"/>
      <c r="R1170" s="169" t="str">
        <f>IF(R174="","",IF(R174=Settings!$C$16,1,IF(AND(R174=Settings!$C$17,NOT(Q174=Settings!$C$16)),1,IF(AND(R174=Settings!$C$18,Q174=Settings!$C$19),1,0))))</f>
        <v/>
      </c>
      <c r="S1170" s="170"/>
      <c r="T1170" s="169" t="str">
        <f>IF(T174="","",IF(T174=Settings!$C$16,1,IF(AND(T174=Settings!$C$17,NOT(S174=Settings!$C$16)),1,IF(AND(T174=Settings!$C$18,S174=Settings!$C$19),1,0))))</f>
        <v/>
      </c>
      <c r="U1170" s="170"/>
      <c r="V1170" s="169" t="str">
        <f>IF(V174="","",IF(V174=Settings!$C$16,1,IF(AND(V174=Settings!$C$17,NOT(U174=Settings!$C$16)),1,IF(AND(V174=Settings!$C$18,U174=Settings!$C$19),1,0))))</f>
        <v/>
      </c>
      <c r="X1170" s="169" t="str">
        <f>IF(X174="","",IF(X174=Settings!$C$16,1,IF(AND(X174=Settings!$C$17,NOT(W174=Settings!$C$16)),1,IF(AND(X174=Settings!$C$18,W174=Settings!$C$19),1,0))))</f>
        <v/>
      </c>
      <c r="Z1170" s="169" t="str">
        <f>IF(Z174="","",IF(Z174=Settings!$C$16,1,IF(AND(Z174=Settings!$C$17,NOT(Y174=Settings!$C$16)),1,IF(AND(Z174=Settings!$C$18,Y174=Settings!$C$19),1,0))))</f>
        <v/>
      </c>
      <c r="AC1170" s="169" t="str">
        <f>IF(AC174="","",IF(AC174=Settings!$C$16,1,IF(AND(AC174=Settings!$C$17,NOT(AB174=Settings!$C$16)),1,IF(AND(AC174=Settings!$C$18,AB174=Settings!$C$19),1,0))))</f>
        <v/>
      </c>
      <c r="AD1170" s="170"/>
      <c r="AE1170" s="169" t="str">
        <f>IF(AE174="","",IF(AE174=Settings!$C$16,1,IF(AND(AE174=Settings!$C$17,NOT(AD174=Settings!$C$16)),1,IF(AND(AE174=Settings!$C$18,AD174=Settings!$C$19),1,0))))</f>
        <v/>
      </c>
      <c r="AF1170" s="170"/>
      <c r="AG1170" s="169" t="str">
        <f>IF(AG174="","",IF(AG174=Settings!$C$16,1,IF(AND(AG174=Settings!$C$17,NOT(AF174=Settings!$C$16)),1,IF(AND(AG174=Settings!$C$18,AF174=Settings!$C$19),1,0))))</f>
        <v/>
      </c>
      <c r="AH1170" s="170"/>
      <c r="AI1170" s="169" t="str">
        <f>IF(AI174="","",IF(AI174=Settings!$C$16,1,IF(AND(AI174=Settings!$C$17,NOT(AH174=Settings!$C$16)),1,IF(AND(AI174=Settings!$C$18,AH174=Settings!$C$19),1,0))))</f>
        <v/>
      </c>
      <c r="AK1170" s="169" t="str">
        <f>IF(AK174="","",IF(AK174=Settings!$C$16,1,IF(AND(AK174=Settings!$C$17,NOT(AJ174=Settings!$C$16)),1,IF(AND(AK174=Settings!$C$18,AJ174=Settings!$C$19),1,0))))</f>
        <v/>
      </c>
      <c r="AM1170" s="169" t="str">
        <f>IF(AM174="","",IF(AM174=Settings!$C$16,1,IF(AND(AM174=Settings!$C$17,NOT(AL174=Settings!$C$16)),1,IF(AND(AM174=Settings!$C$18,AL174=Settings!$C$19),1,0))))</f>
        <v/>
      </c>
      <c r="AP1170" s="169" t="str">
        <f>IF(AP174="","",IF(AP174=Settings!$C$16,1,IF(AND(AP174=Settings!$C$17,NOT(AO174=Settings!$C$16)),1,IF(AND(AP174=Settings!$C$18,AO174=Settings!$C$19),1,0))))</f>
        <v/>
      </c>
      <c r="AQ1170" s="170"/>
      <c r="AR1170" s="169" t="str">
        <f>IF(AR174="","",IF(AR174=Settings!$C$16,1,IF(AND(AR174=Settings!$C$17,NOT(AQ174=Settings!$C$16)),1,IF(AND(AR174=Settings!$C$18,AQ174=Settings!$C$19),1,0))))</f>
        <v/>
      </c>
      <c r="AS1170" s="170"/>
      <c r="AT1170" s="169" t="str">
        <f>IF(AT174="","",IF(AT174=Settings!$C$16,1,IF(AND(AT174=Settings!$C$17,NOT(AS174=Settings!$C$16)),1,IF(AND(AT174=Settings!$C$18,AS174=Settings!$C$19),1,0))))</f>
        <v/>
      </c>
      <c r="AU1170" s="170"/>
      <c r="AV1170" s="169" t="str">
        <f>IF(AV174="","",IF(AV174=Settings!$C$16,1,IF(AND(AV174=Settings!$C$17,NOT(AU174=Settings!$C$16)),1,IF(AND(AV174=Settings!$C$18,AU174=Settings!$C$19),1,0))))</f>
        <v/>
      </c>
      <c r="AX1170" s="169" t="str">
        <f>IF(AX174="","",IF(AX174=Settings!$C$16,1,IF(AND(AX174=Settings!$C$17,NOT(AW174=Settings!$C$16)),1,IF(AND(AX174=Settings!$C$18,AW174=Settings!$C$19),1,0))))</f>
        <v/>
      </c>
      <c r="AZ1170" s="169" t="str">
        <f>IF(AZ174="","",IF(AZ174=Settings!$C$16,1,IF(AND(AZ174=Settings!$C$17,NOT(AY174=Settings!$C$16)),1,IF(AND(AZ174=Settings!$C$18,AY174=Settings!$C$19),1,0))))</f>
        <v/>
      </c>
      <c r="BC1170" s="169" t="str">
        <f>IF(BC174="","",IF(BC174=Settings!$C$16,1,IF(AND(BC174=Settings!$C$17,NOT(BB174=Settings!$C$16)),1,IF(AND(BC174=Settings!$C$18,BB174=Settings!$C$19),1,0))))</f>
        <v/>
      </c>
      <c r="BD1170" s="170"/>
      <c r="BE1170" s="169" t="str">
        <f>IF(BE174="","",IF(BE174=Settings!$C$16,1,IF(AND(BE174=Settings!$C$17,NOT(BD174=Settings!$C$16)),1,IF(AND(BE174=Settings!$C$18,BD174=Settings!$C$19),1,0))))</f>
        <v/>
      </c>
      <c r="BF1170" s="170"/>
      <c r="BG1170" s="169" t="str">
        <f>IF(BG174="","",IF(BG174=Settings!$C$16,1,IF(AND(BG174=Settings!$C$17,NOT(BF174=Settings!$C$16)),1,IF(AND(BG174=Settings!$C$18,BF174=Settings!$C$19),1,0))))</f>
        <v/>
      </c>
      <c r="BH1170" s="170"/>
      <c r="BI1170" s="169" t="str">
        <f>IF(BI174="","",IF(BI174=Settings!$C$16,1,IF(AND(BI174=Settings!$C$17,NOT(BH174=Settings!$C$16)),1,IF(AND(BI174=Settings!$C$18,BH174=Settings!$C$19),1,0))))</f>
        <v/>
      </c>
      <c r="BK1170" s="169" t="str">
        <f>IF(BK174="","",IF(BK174=Settings!$C$16,1,IF(AND(BK174=Settings!$C$17,NOT(BJ174=Settings!$C$16)),1,IF(AND(BK174=Settings!$C$18,BJ174=Settings!$C$19),1,0))))</f>
        <v/>
      </c>
      <c r="BM1170" s="169" t="str">
        <f>IF(BM174="","",IF(BM174=Settings!$C$16,1,IF(AND(BM174=Settings!$C$17,NOT(BL174=Settings!$C$16)),1,IF(AND(BM174=Settings!$C$18,BL174=Settings!$C$19),1,0))))</f>
        <v/>
      </c>
      <c r="BP1170" s="169" t="str">
        <f>IF(BP174="","",IF(BP174=Settings!$C$16,1,IF(AND(BP174=Settings!$C$17,NOT(BO174=Settings!$C$16)),1,IF(AND(BP174=Settings!$C$18,BO174=Settings!$C$19),1,0))))</f>
        <v/>
      </c>
      <c r="BQ1170" s="170"/>
      <c r="BR1170" s="169" t="str">
        <f>IF(BR174="","",IF(BR174=Settings!$C$16,1,IF(AND(BR174=Settings!$C$17,NOT(BQ174=Settings!$C$16)),1,IF(AND(BR174=Settings!$C$18,BQ174=Settings!$C$19),1,0))))</f>
        <v/>
      </c>
      <c r="BS1170" s="170"/>
      <c r="BT1170" s="169" t="str">
        <f>IF(BT174="","",IF(BT174=Settings!$C$16,1,IF(AND(BT174=Settings!$C$17,NOT(BS174=Settings!$C$16)),1,IF(AND(BT174=Settings!$C$18,BS174=Settings!$C$19),1,0))))</f>
        <v/>
      </c>
      <c r="BU1170" s="170"/>
      <c r="BV1170" s="169" t="str">
        <f>IF(BV174="","",IF(BV174=Settings!$C$16,1,IF(AND(BV174=Settings!$C$17,NOT(BU174=Settings!$C$16)),1,IF(AND(BV174=Settings!$C$18,BU174=Settings!$C$19),1,0))))</f>
        <v/>
      </c>
      <c r="BX1170" s="169" t="str">
        <f>IF(BX174="","",IF(BX174=Settings!$C$16,1,IF(AND(BX174=Settings!$C$17,NOT(BW174=Settings!$C$16)),1,IF(AND(BX174=Settings!$C$18,BW174=Settings!$C$19),1,0))))</f>
        <v/>
      </c>
      <c r="BZ1170" s="169" t="str">
        <f>IF(BZ174="","",IF(BZ174=Settings!$C$16,1,IF(AND(BZ174=Settings!$C$17,NOT(BY174=Settings!$C$16)),1,IF(AND(BZ174=Settings!$C$18,BY174=Settings!$C$19),1,0))))</f>
        <v/>
      </c>
      <c r="CB1170" s="175" t="str">
        <f t="shared" si="17"/>
        <v/>
      </c>
      <c r="CC1170" s="175" t="str">
        <f t="shared" si="18"/>
        <v/>
      </c>
      <c r="CD1170" s="175" t="str">
        <f t="shared" si="19"/>
        <v/>
      </c>
      <c r="CE1170" s="175" t="str">
        <f t="shared" si="20"/>
        <v/>
      </c>
      <c r="CF1170" s="175" t="str">
        <f t="shared" si="21"/>
        <v/>
      </c>
      <c r="CG1170" s="175" t="str">
        <f t="shared" si="22"/>
        <v/>
      </c>
      <c r="CH1170" s="175" t="str">
        <f t="shared" si="23"/>
        <v/>
      </c>
    </row>
    <row r="1171" spans="1:86" x14ac:dyDescent="0.25">
      <c r="A1171" s="39" t="str">
        <f t="shared" si="16"/>
        <v xml:space="preserve"> </v>
      </c>
      <c r="C1171" s="169" t="str">
        <f>IF(C175="","",IF(C175=Settings!$C$16,1,IF(AND(C175=Settings!$C$17,NOT(B175=Settings!$C$16)),1,IF(AND(C175=Settings!$C$18,B175=Settings!$C$19),1,0))))</f>
        <v/>
      </c>
      <c r="E1171" s="169" t="str">
        <f>IF(E175="","",IF(E175=Settings!$C$16,1,IF(AND(E175=Settings!$C$17,NOT(D175=Settings!$C$16)),1,IF(AND(E175=Settings!$C$18,D175=Settings!$C$19),1,0))))</f>
        <v/>
      </c>
      <c r="G1171" s="169" t="str">
        <f>IF(G175="","",IF(G175=Settings!$C$16,1,IF(AND(G175=Settings!$C$17,NOT(F175=Settings!$C$16)),1,IF(AND(G175=Settings!$C$18,F175=Settings!$C$19),1,0))))</f>
        <v/>
      </c>
      <c r="I1171" s="169" t="str">
        <f>IF(I175="","",IF(I175=Settings!$C$16,1,IF(AND(I175=Settings!$C$17,NOT(H175=Settings!$C$16)),1,IF(AND(I175=Settings!$C$18,H175=Settings!$C$19),1,0))))</f>
        <v/>
      </c>
      <c r="K1171" s="169" t="str">
        <f>IF(K175="","",IF(K175=Settings!$C$16,1,IF(AND(K175=Settings!$C$17,NOT(J175=Settings!$C$16)),1,IF(AND(K175=Settings!$C$18,J175=Settings!$C$19),1,0))))</f>
        <v/>
      </c>
      <c r="M1171" s="169" t="str">
        <f>IF(M175="","",IF(M175=Settings!$C$16,1,IF(AND(M175=Settings!$C$17,NOT(L175=Settings!$C$16)),1,IF(AND(M175=Settings!$C$18,L175=Settings!$C$19),1,0))))</f>
        <v/>
      </c>
      <c r="P1171" s="169" t="str">
        <f>IF(P175="","",IF(P175=Settings!$C$16,1,IF(AND(P175=Settings!$C$17,NOT(O175=Settings!$C$16)),1,IF(AND(P175=Settings!$C$18,O175=Settings!$C$19),1,0))))</f>
        <v/>
      </c>
      <c r="Q1171" s="170"/>
      <c r="R1171" s="169" t="str">
        <f>IF(R175="","",IF(R175=Settings!$C$16,1,IF(AND(R175=Settings!$C$17,NOT(Q175=Settings!$C$16)),1,IF(AND(R175=Settings!$C$18,Q175=Settings!$C$19),1,0))))</f>
        <v/>
      </c>
      <c r="S1171" s="170"/>
      <c r="T1171" s="169" t="str">
        <f>IF(T175="","",IF(T175=Settings!$C$16,1,IF(AND(T175=Settings!$C$17,NOT(S175=Settings!$C$16)),1,IF(AND(T175=Settings!$C$18,S175=Settings!$C$19),1,0))))</f>
        <v/>
      </c>
      <c r="U1171" s="170"/>
      <c r="V1171" s="169" t="str">
        <f>IF(V175="","",IF(V175=Settings!$C$16,1,IF(AND(V175=Settings!$C$17,NOT(U175=Settings!$C$16)),1,IF(AND(V175=Settings!$C$18,U175=Settings!$C$19),1,0))))</f>
        <v/>
      </c>
      <c r="X1171" s="169" t="str">
        <f>IF(X175="","",IF(X175=Settings!$C$16,1,IF(AND(X175=Settings!$C$17,NOT(W175=Settings!$C$16)),1,IF(AND(X175=Settings!$C$18,W175=Settings!$C$19),1,0))))</f>
        <v/>
      </c>
      <c r="Z1171" s="169" t="str">
        <f>IF(Z175="","",IF(Z175=Settings!$C$16,1,IF(AND(Z175=Settings!$C$17,NOT(Y175=Settings!$C$16)),1,IF(AND(Z175=Settings!$C$18,Y175=Settings!$C$19),1,0))))</f>
        <v/>
      </c>
      <c r="AC1171" s="169" t="str">
        <f>IF(AC175="","",IF(AC175=Settings!$C$16,1,IF(AND(AC175=Settings!$C$17,NOT(AB175=Settings!$C$16)),1,IF(AND(AC175=Settings!$C$18,AB175=Settings!$C$19),1,0))))</f>
        <v/>
      </c>
      <c r="AD1171" s="170"/>
      <c r="AE1171" s="169" t="str">
        <f>IF(AE175="","",IF(AE175=Settings!$C$16,1,IF(AND(AE175=Settings!$C$17,NOT(AD175=Settings!$C$16)),1,IF(AND(AE175=Settings!$C$18,AD175=Settings!$C$19),1,0))))</f>
        <v/>
      </c>
      <c r="AF1171" s="170"/>
      <c r="AG1171" s="169" t="str">
        <f>IF(AG175="","",IF(AG175=Settings!$C$16,1,IF(AND(AG175=Settings!$C$17,NOT(AF175=Settings!$C$16)),1,IF(AND(AG175=Settings!$C$18,AF175=Settings!$C$19),1,0))))</f>
        <v/>
      </c>
      <c r="AH1171" s="170"/>
      <c r="AI1171" s="169" t="str">
        <f>IF(AI175="","",IF(AI175=Settings!$C$16,1,IF(AND(AI175=Settings!$C$17,NOT(AH175=Settings!$C$16)),1,IF(AND(AI175=Settings!$C$18,AH175=Settings!$C$19),1,0))))</f>
        <v/>
      </c>
      <c r="AK1171" s="169" t="str">
        <f>IF(AK175="","",IF(AK175=Settings!$C$16,1,IF(AND(AK175=Settings!$C$17,NOT(AJ175=Settings!$C$16)),1,IF(AND(AK175=Settings!$C$18,AJ175=Settings!$C$19),1,0))))</f>
        <v/>
      </c>
      <c r="AM1171" s="169" t="str">
        <f>IF(AM175="","",IF(AM175=Settings!$C$16,1,IF(AND(AM175=Settings!$C$17,NOT(AL175=Settings!$C$16)),1,IF(AND(AM175=Settings!$C$18,AL175=Settings!$C$19),1,0))))</f>
        <v/>
      </c>
      <c r="AP1171" s="169" t="str">
        <f>IF(AP175="","",IF(AP175=Settings!$C$16,1,IF(AND(AP175=Settings!$C$17,NOT(AO175=Settings!$C$16)),1,IF(AND(AP175=Settings!$C$18,AO175=Settings!$C$19),1,0))))</f>
        <v/>
      </c>
      <c r="AQ1171" s="170"/>
      <c r="AR1171" s="169" t="str">
        <f>IF(AR175="","",IF(AR175=Settings!$C$16,1,IF(AND(AR175=Settings!$C$17,NOT(AQ175=Settings!$C$16)),1,IF(AND(AR175=Settings!$C$18,AQ175=Settings!$C$19),1,0))))</f>
        <v/>
      </c>
      <c r="AS1171" s="170"/>
      <c r="AT1171" s="169" t="str">
        <f>IF(AT175="","",IF(AT175=Settings!$C$16,1,IF(AND(AT175=Settings!$C$17,NOT(AS175=Settings!$C$16)),1,IF(AND(AT175=Settings!$C$18,AS175=Settings!$C$19),1,0))))</f>
        <v/>
      </c>
      <c r="AU1171" s="170"/>
      <c r="AV1171" s="169" t="str">
        <f>IF(AV175="","",IF(AV175=Settings!$C$16,1,IF(AND(AV175=Settings!$C$17,NOT(AU175=Settings!$C$16)),1,IF(AND(AV175=Settings!$C$18,AU175=Settings!$C$19),1,0))))</f>
        <v/>
      </c>
      <c r="AX1171" s="169" t="str">
        <f>IF(AX175="","",IF(AX175=Settings!$C$16,1,IF(AND(AX175=Settings!$C$17,NOT(AW175=Settings!$C$16)),1,IF(AND(AX175=Settings!$C$18,AW175=Settings!$C$19),1,0))))</f>
        <v/>
      </c>
      <c r="AZ1171" s="169" t="str">
        <f>IF(AZ175="","",IF(AZ175=Settings!$C$16,1,IF(AND(AZ175=Settings!$C$17,NOT(AY175=Settings!$C$16)),1,IF(AND(AZ175=Settings!$C$18,AY175=Settings!$C$19),1,0))))</f>
        <v/>
      </c>
      <c r="BC1171" s="169" t="str">
        <f>IF(BC175="","",IF(BC175=Settings!$C$16,1,IF(AND(BC175=Settings!$C$17,NOT(BB175=Settings!$C$16)),1,IF(AND(BC175=Settings!$C$18,BB175=Settings!$C$19),1,0))))</f>
        <v/>
      </c>
      <c r="BD1171" s="170"/>
      <c r="BE1171" s="169" t="str">
        <f>IF(BE175="","",IF(BE175=Settings!$C$16,1,IF(AND(BE175=Settings!$C$17,NOT(BD175=Settings!$C$16)),1,IF(AND(BE175=Settings!$C$18,BD175=Settings!$C$19),1,0))))</f>
        <v/>
      </c>
      <c r="BF1171" s="170"/>
      <c r="BG1171" s="169" t="str">
        <f>IF(BG175="","",IF(BG175=Settings!$C$16,1,IF(AND(BG175=Settings!$C$17,NOT(BF175=Settings!$C$16)),1,IF(AND(BG175=Settings!$C$18,BF175=Settings!$C$19),1,0))))</f>
        <v/>
      </c>
      <c r="BH1171" s="170"/>
      <c r="BI1171" s="169" t="str">
        <f>IF(BI175="","",IF(BI175=Settings!$C$16,1,IF(AND(BI175=Settings!$C$17,NOT(BH175=Settings!$C$16)),1,IF(AND(BI175=Settings!$C$18,BH175=Settings!$C$19),1,0))))</f>
        <v/>
      </c>
      <c r="BK1171" s="169" t="str">
        <f>IF(BK175="","",IF(BK175=Settings!$C$16,1,IF(AND(BK175=Settings!$C$17,NOT(BJ175=Settings!$C$16)),1,IF(AND(BK175=Settings!$C$18,BJ175=Settings!$C$19),1,0))))</f>
        <v/>
      </c>
      <c r="BM1171" s="169" t="str">
        <f>IF(BM175="","",IF(BM175=Settings!$C$16,1,IF(AND(BM175=Settings!$C$17,NOT(BL175=Settings!$C$16)),1,IF(AND(BM175=Settings!$C$18,BL175=Settings!$C$19),1,0))))</f>
        <v/>
      </c>
      <c r="BP1171" s="169" t="str">
        <f>IF(BP175="","",IF(BP175=Settings!$C$16,1,IF(AND(BP175=Settings!$C$17,NOT(BO175=Settings!$C$16)),1,IF(AND(BP175=Settings!$C$18,BO175=Settings!$C$19),1,0))))</f>
        <v/>
      </c>
      <c r="BQ1171" s="170"/>
      <c r="BR1171" s="169" t="str">
        <f>IF(BR175="","",IF(BR175=Settings!$C$16,1,IF(AND(BR175=Settings!$C$17,NOT(BQ175=Settings!$C$16)),1,IF(AND(BR175=Settings!$C$18,BQ175=Settings!$C$19),1,0))))</f>
        <v/>
      </c>
      <c r="BS1171" s="170"/>
      <c r="BT1171" s="169" t="str">
        <f>IF(BT175="","",IF(BT175=Settings!$C$16,1,IF(AND(BT175=Settings!$C$17,NOT(BS175=Settings!$C$16)),1,IF(AND(BT175=Settings!$C$18,BS175=Settings!$C$19),1,0))))</f>
        <v/>
      </c>
      <c r="BU1171" s="170"/>
      <c r="BV1171" s="169" t="str">
        <f>IF(BV175="","",IF(BV175=Settings!$C$16,1,IF(AND(BV175=Settings!$C$17,NOT(BU175=Settings!$C$16)),1,IF(AND(BV175=Settings!$C$18,BU175=Settings!$C$19),1,0))))</f>
        <v/>
      </c>
      <c r="BX1171" s="169" t="str">
        <f>IF(BX175="","",IF(BX175=Settings!$C$16,1,IF(AND(BX175=Settings!$C$17,NOT(BW175=Settings!$C$16)),1,IF(AND(BX175=Settings!$C$18,BW175=Settings!$C$19),1,0))))</f>
        <v/>
      </c>
      <c r="BZ1171" s="169" t="str">
        <f>IF(BZ175="","",IF(BZ175=Settings!$C$16,1,IF(AND(BZ175=Settings!$C$17,NOT(BY175=Settings!$C$16)),1,IF(AND(BZ175=Settings!$C$18,BY175=Settings!$C$19),1,0))))</f>
        <v/>
      </c>
      <c r="CB1171" s="175" t="str">
        <f t="shared" si="17"/>
        <v/>
      </c>
      <c r="CC1171" s="175" t="str">
        <f t="shared" si="18"/>
        <v/>
      </c>
      <c r="CD1171" s="175" t="str">
        <f t="shared" si="19"/>
        <v/>
      </c>
      <c r="CE1171" s="175" t="str">
        <f t="shared" si="20"/>
        <v/>
      </c>
      <c r="CF1171" s="175" t="str">
        <f t="shared" si="21"/>
        <v/>
      </c>
      <c r="CG1171" s="175" t="str">
        <f t="shared" si="22"/>
        <v/>
      </c>
      <c r="CH1171" s="175" t="str">
        <f t="shared" si="23"/>
        <v/>
      </c>
    </row>
    <row r="1172" spans="1:86" x14ac:dyDescent="0.25">
      <c r="A1172" s="39" t="str">
        <f t="shared" si="16"/>
        <v xml:space="preserve"> </v>
      </c>
      <c r="C1172" s="169" t="str">
        <f>IF(C176="","",IF(C176=Settings!$C$16,1,IF(AND(C176=Settings!$C$17,NOT(B176=Settings!$C$16)),1,IF(AND(C176=Settings!$C$18,B176=Settings!$C$19),1,0))))</f>
        <v/>
      </c>
      <c r="E1172" s="169" t="str">
        <f>IF(E176="","",IF(E176=Settings!$C$16,1,IF(AND(E176=Settings!$C$17,NOT(D176=Settings!$C$16)),1,IF(AND(E176=Settings!$C$18,D176=Settings!$C$19),1,0))))</f>
        <v/>
      </c>
      <c r="G1172" s="169" t="str">
        <f>IF(G176="","",IF(G176=Settings!$C$16,1,IF(AND(G176=Settings!$C$17,NOT(F176=Settings!$C$16)),1,IF(AND(G176=Settings!$C$18,F176=Settings!$C$19),1,0))))</f>
        <v/>
      </c>
      <c r="I1172" s="169" t="str">
        <f>IF(I176="","",IF(I176=Settings!$C$16,1,IF(AND(I176=Settings!$C$17,NOT(H176=Settings!$C$16)),1,IF(AND(I176=Settings!$C$18,H176=Settings!$C$19),1,0))))</f>
        <v/>
      </c>
      <c r="K1172" s="169" t="str">
        <f>IF(K176="","",IF(K176=Settings!$C$16,1,IF(AND(K176=Settings!$C$17,NOT(J176=Settings!$C$16)),1,IF(AND(K176=Settings!$C$18,J176=Settings!$C$19),1,0))))</f>
        <v/>
      </c>
      <c r="M1172" s="169" t="str">
        <f>IF(M176="","",IF(M176=Settings!$C$16,1,IF(AND(M176=Settings!$C$17,NOT(L176=Settings!$C$16)),1,IF(AND(M176=Settings!$C$18,L176=Settings!$C$19),1,0))))</f>
        <v/>
      </c>
      <c r="P1172" s="169" t="str">
        <f>IF(P176="","",IF(P176=Settings!$C$16,1,IF(AND(P176=Settings!$C$17,NOT(O176=Settings!$C$16)),1,IF(AND(P176=Settings!$C$18,O176=Settings!$C$19),1,0))))</f>
        <v/>
      </c>
      <c r="Q1172" s="170"/>
      <c r="R1172" s="169" t="str">
        <f>IF(R176="","",IF(R176=Settings!$C$16,1,IF(AND(R176=Settings!$C$17,NOT(Q176=Settings!$C$16)),1,IF(AND(R176=Settings!$C$18,Q176=Settings!$C$19),1,0))))</f>
        <v/>
      </c>
      <c r="S1172" s="170"/>
      <c r="T1172" s="169" t="str">
        <f>IF(T176="","",IF(T176=Settings!$C$16,1,IF(AND(T176=Settings!$C$17,NOT(S176=Settings!$C$16)),1,IF(AND(T176=Settings!$C$18,S176=Settings!$C$19),1,0))))</f>
        <v/>
      </c>
      <c r="U1172" s="170"/>
      <c r="V1172" s="169" t="str">
        <f>IF(V176="","",IF(V176=Settings!$C$16,1,IF(AND(V176=Settings!$C$17,NOT(U176=Settings!$C$16)),1,IF(AND(V176=Settings!$C$18,U176=Settings!$C$19),1,0))))</f>
        <v/>
      </c>
      <c r="X1172" s="169" t="str">
        <f>IF(X176="","",IF(X176=Settings!$C$16,1,IF(AND(X176=Settings!$C$17,NOT(W176=Settings!$C$16)),1,IF(AND(X176=Settings!$C$18,W176=Settings!$C$19),1,0))))</f>
        <v/>
      </c>
      <c r="Z1172" s="169" t="str">
        <f>IF(Z176="","",IF(Z176=Settings!$C$16,1,IF(AND(Z176=Settings!$C$17,NOT(Y176=Settings!$C$16)),1,IF(AND(Z176=Settings!$C$18,Y176=Settings!$C$19),1,0))))</f>
        <v/>
      </c>
      <c r="AC1172" s="169" t="str">
        <f>IF(AC176="","",IF(AC176=Settings!$C$16,1,IF(AND(AC176=Settings!$C$17,NOT(AB176=Settings!$C$16)),1,IF(AND(AC176=Settings!$C$18,AB176=Settings!$C$19),1,0))))</f>
        <v/>
      </c>
      <c r="AD1172" s="170"/>
      <c r="AE1172" s="169" t="str">
        <f>IF(AE176="","",IF(AE176=Settings!$C$16,1,IF(AND(AE176=Settings!$C$17,NOT(AD176=Settings!$C$16)),1,IF(AND(AE176=Settings!$C$18,AD176=Settings!$C$19),1,0))))</f>
        <v/>
      </c>
      <c r="AF1172" s="170"/>
      <c r="AG1172" s="169" t="str">
        <f>IF(AG176="","",IF(AG176=Settings!$C$16,1,IF(AND(AG176=Settings!$C$17,NOT(AF176=Settings!$C$16)),1,IF(AND(AG176=Settings!$C$18,AF176=Settings!$C$19),1,0))))</f>
        <v/>
      </c>
      <c r="AH1172" s="170"/>
      <c r="AI1172" s="169" t="str">
        <f>IF(AI176="","",IF(AI176=Settings!$C$16,1,IF(AND(AI176=Settings!$C$17,NOT(AH176=Settings!$C$16)),1,IF(AND(AI176=Settings!$C$18,AH176=Settings!$C$19),1,0))))</f>
        <v/>
      </c>
      <c r="AK1172" s="169" t="str">
        <f>IF(AK176="","",IF(AK176=Settings!$C$16,1,IF(AND(AK176=Settings!$C$17,NOT(AJ176=Settings!$C$16)),1,IF(AND(AK176=Settings!$C$18,AJ176=Settings!$C$19),1,0))))</f>
        <v/>
      </c>
      <c r="AM1172" s="169" t="str">
        <f>IF(AM176="","",IF(AM176=Settings!$C$16,1,IF(AND(AM176=Settings!$C$17,NOT(AL176=Settings!$C$16)),1,IF(AND(AM176=Settings!$C$18,AL176=Settings!$C$19),1,0))))</f>
        <v/>
      </c>
      <c r="AP1172" s="169" t="str">
        <f>IF(AP176="","",IF(AP176=Settings!$C$16,1,IF(AND(AP176=Settings!$C$17,NOT(AO176=Settings!$C$16)),1,IF(AND(AP176=Settings!$C$18,AO176=Settings!$C$19),1,0))))</f>
        <v/>
      </c>
      <c r="AQ1172" s="170"/>
      <c r="AR1172" s="169" t="str">
        <f>IF(AR176="","",IF(AR176=Settings!$C$16,1,IF(AND(AR176=Settings!$C$17,NOT(AQ176=Settings!$C$16)),1,IF(AND(AR176=Settings!$C$18,AQ176=Settings!$C$19),1,0))))</f>
        <v/>
      </c>
      <c r="AS1172" s="170"/>
      <c r="AT1172" s="169" t="str">
        <f>IF(AT176="","",IF(AT176=Settings!$C$16,1,IF(AND(AT176=Settings!$C$17,NOT(AS176=Settings!$C$16)),1,IF(AND(AT176=Settings!$C$18,AS176=Settings!$C$19),1,0))))</f>
        <v/>
      </c>
      <c r="AU1172" s="170"/>
      <c r="AV1172" s="169" t="str">
        <f>IF(AV176="","",IF(AV176=Settings!$C$16,1,IF(AND(AV176=Settings!$C$17,NOT(AU176=Settings!$C$16)),1,IF(AND(AV176=Settings!$C$18,AU176=Settings!$C$19),1,0))))</f>
        <v/>
      </c>
      <c r="AX1172" s="169" t="str">
        <f>IF(AX176="","",IF(AX176=Settings!$C$16,1,IF(AND(AX176=Settings!$C$17,NOT(AW176=Settings!$C$16)),1,IF(AND(AX176=Settings!$C$18,AW176=Settings!$C$19),1,0))))</f>
        <v/>
      </c>
      <c r="AZ1172" s="169" t="str">
        <f>IF(AZ176="","",IF(AZ176=Settings!$C$16,1,IF(AND(AZ176=Settings!$C$17,NOT(AY176=Settings!$C$16)),1,IF(AND(AZ176=Settings!$C$18,AY176=Settings!$C$19),1,0))))</f>
        <v/>
      </c>
      <c r="BC1172" s="169" t="str">
        <f>IF(BC176="","",IF(BC176=Settings!$C$16,1,IF(AND(BC176=Settings!$C$17,NOT(BB176=Settings!$C$16)),1,IF(AND(BC176=Settings!$C$18,BB176=Settings!$C$19),1,0))))</f>
        <v/>
      </c>
      <c r="BD1172" s="170"/>
      <c r="BE1172" s="169" t="str">
        <f>IF(BE176="","",IF(BE176=Settings!$C$16,1,IF(AND(BE176=Settings!$C$17,NOT(BD176=Settings!$C$16)),1,IF(AND(BE176=Settings!$C$18,BD176=Settings!$C$19),1,0))))</f>
        <v/>
      </c>
      <c r="BF1172" s="170"/>
      <c r="BG1172" s="169" t="str">
        <f>IF(BG176="","",IF(BG176=Settings!$C$16,1,IF(AND(BG176=Settings!$C$17,NOT(BF176=Settings!$C$16)),1,IF(AND(BG176=Settings!$C$18,BF176=Settings!$C$19),1,0))))</f>
        <v/>
      </c>
      <c r="BH1172" s="170"/>
      <c r="BI1172" s="169" t="str">
        <f>IF(BI176="","",IF(BI176=Settings!$C$16,1,IF(AND(BI176=Settings!$C$17,NOT(BH176=Settings!$C$16)),1,IF(AND(BI176=Settings!$C$18,BH176=Settings!$C$19),1,0))))</f>
        <v/>
      </c>
      <c r="BK1172" s="169" t="str">
        <f>IF(BK176="","",IF(BK176=Settings!$C$16,1,IF(AND(BK176=Settings!$C$17,NOT(BJ176=Settings!$C$16)),1,IF(AND(BK176=Settings!$C$18,BJ176=Settings!$C$19),1,0))))</f>
        <v/>
      </c>
      <c r="BM1172" s="169" t="str">
        <f>IF(BM176="","",IF(BM176=Settings!$C$16,1,IF(AND(BM176=Settings!$C$17,NOT(BL176=Settings!$C$16)),1,IF(AND(BM176=Settings!$C$18,BL176=Settings!$C$19),1,0))))</f>
        <v/>
      </c>
      <c r="BP1172" s="169" t="str">
        <f>IF(BP176="","",IF(BP176=Settings!$C$16,1,IF(AND(BP176=Settings!$C$17,NOT(BO176=Settings!$C$16)),1,IF(AND(BP176=Settings!$C$18,BO176=Settings!$C$19),1,0))))</f>
        <v/>
      </c>
      <c r="BQ1172" s="170"/>
      <c r="BR1172" s="169" t="str">
        <f>IF(BR176="","",IF(BR176=Settings!$C$16,1,IF(AND(BR176=Settings!$C$17,NOT(BQ176=Settings!$C$16)),1,IF(AND(BR176=Settings!$C$18,BQ176=Settings!$C$19),1,0))))</f>
        <v/>
      </c>
      <c r="BS1172" s="170"/>
      <c r="BT1172" s="169" t="str">
        <f>IF(BT176="","",IF(BT176=Settings!$C$16,1,IF(AND(BT176=Settings!$C$17,NOT(BS176=Settings!$C$16)),1,IF(AND(BT176=Settings!$C$18,BS176=Settings!$C$19),1,0))))</f>
        <v/>
      </c>
      <c r="BU1172" s="170"/>
      <c r="BV1172" s="169" t="str">
        <f>IF(BV176="","",IF(BV176=Settings!$C$16,1,IF(AND(BV176=Settings!$C$17,NOT(BU176=Settings!$C$16)),1,IF(AND(BV176=Settings!$C$18,BU176=Settings!$C$19),1,0))))</f>
        <v/>
      </c>
      <c r="BX1172" s="169" t="str">
        <f>IF(BX176="","",IF(BX176=Settings!$C$16,1,IF(AND(BX176=Settings!$C$17,NOT(BW176=Settings!$C$16)),1,IF(AND(BX176=Settings!$C$18,BW176=Settings!$C$19),1,0))))</f>
        <v/>
      </c>
      <c r="BZ1172" s="169" t="str">
        <f>IF(BZ176="","",IF(BZ176=Settings!$C$16,1,IF(AND(BZ176=Settings!$C$17,NOT(BY176=Settings!$C$16)),1,IF(AND(BZ176=Settings!$C$18,BY176=Settings!$C$19),1,0))))</f>
        <v/>
      </c>
      <c r="CB1172" s="175" t="str">
        <f t="shared" si="17"/>
        <v/>
      </c>
      <c r="CC1172" s="175" t="str">
        <f t="shared" si="18"/>
        <v/>
      </c>
      <c r="CD1172" s="175" t="str">
        <f t="shared" si="19"/>
        <v/>
      </c>
      <c r="CE1172" s="175" t="str">
        <f t="shared" si="20"/>
        <v/>
      </c>
      <c r="CF1172" s="175" t="str">
        <f t="shared" si="21"/>
        <v/>
      </c>
      <c r="CG1172" s="175" t="str">
        <f t="shared" si="22"/>
        <v/>
      </c>
      <c r="CH1172" s="175" t="str">
        <f t="shared" si="23"/>
        <v/>
      </c>
    </row>
    <row r="1173" spans="1:86" x14ac:dyDescent="0.25">
      <c r="A1173" s="39" t="str">
        <f t="shared" si="16"/>
        <v xml:space="preserve"> </v>
      </c>
      <c r="C1173" s="169" t="str">
        <f>IF(C177="","",IF(C177=Settings!$C$16,1,IF(AND(C177=Settings!$C$17,NOT(B177=Settings!$C$16)),1,IF(AND(C177=Settings!$C$18,B177=Settings!$C$19),1,0))))</f>
        <v/>
      </c>
      <c r="E1173" s="169" t="str">
        <f>IF(E177="","",IF(E177=Settings!$C$16,1,IF(AND(E177=Settings!$C$17,NOT(D177=Settings!$C$16)),1,IF(AND(E177=Settings!$C$18,D177=Settings!$C$19),1,0))))</f>
        <v/>
      </c>
      <c r="G1173" s="169" t="str">
        <f>IF(G177="","",IF(G177=Settings!$C$16,1,IF(AND(G177=Settings!$C$17,NOT(F177=Settings!$C$16)),1,IF(AND(G177=Settings!$C$18,F177=Settings!$C$19),1,0))))</f>
        <v/>
      </c>
      <c r="I1173" s="169" t="str">
        <f>IF(I177="","",IF(I177=Settings!$C$16,1,IF(AND(I177=Settings!$C$17,NOT(H177=Settings!$C$16)),1,IF(AND(I177=Settings!$C$18,H177=Settings!$C$19),1,0))))</f>
        <v/>
      </c>
      <c r="K1173" s="169" t="str">
        <f>IF(K177="","",IF(K177=Settings!$C$16,1,IF(AND(K177=Settings!$C$17,NOT(J177=Settings!$C$16)),1,IF(AND(K177=Settings!$C$18,J177=Settings!$C$19),1,0))))</f>
        <v/>
      </c>
      <c r="M1173" s="169" t="str">
        <f>IF(M177="","",IF(M177=Settings!$C$16,1,IF(AND(M177=Settings!$C$17,NOT(L177=Settings!$C$16)),1,IF(AND(M177=Settings!$C$18,L177=Settings!$C$19),1,0))))</f>
        <v/>
      </c>
      <c r="P1173" s="169" t="str">
        <f>IF(P177="","",IF(P177=Settings!$C$16,1,IF(AND(P177=Settings!$C$17,NOT(O177=Settings!$C$16)),1,IF(AND(P177=Settings!$C$18,O177=Settings!$C$19),1,0))))</f>
        <v/>
      </c>
      <c r="Q1173" s="170"/>
      <c r="R1173" s="169" t="str">
        <f>IF(R177="","",IF(R177=Settings!$C$16,1,IF(AND(R177=Settings!$C$17,NOT(Q177=Settings!$C$16)),1,IF(AND(R177=Settings!$C$18,Q177=Settings!$C$19),1,0))))</f>
        <v/>
      </c>
      <c r="S1173" s="170"/>
      <c r="T1173" s="169" t="str">
        <f>IF(T177="","",IF(T177=Settings!$C$16,1,IF(AND(T177=Settings!$C$17,NOT(S177=Settings!$C$16)),1,IF(AND(T177=Settings!$C$18,S177=Settings!$C$19),1,0))))</f>
        <v/>
      </c>
      <c r="U1173" s="170"/>
      <c r="V1173" s="169" t="str">
        <f>IF(V177="","",IF(V177=Settings!$C$16,1,IF(AND(V177=Settings!$C$17,NOT(U177=Settings!$C$16)),1,IF(AND(V177=Settings!$C$18,U177=Settings!$C$19),1,0))))</f>
        <v/>
      </c>
      <c r="X1173" s="169" t="str">
        <f>IF(X177="","",IF(X177=Settings!$C$16,1,IF(AND(X177=Settings!$C$17,NOT(W177=Settings!$C$16)),1,IF(AND(X177=Settings!$C$18,W177=Settings!$C$19),1,0))))</f>
        <v/>
      </c>
      <c r="Z1173" s="169" t="str">
        <f>IF(Z177="","",IF(Z177=Settings!$C$16,1,IF(AND(Z177=Settings!$C$17,NOT(Y177=Settings!$C$16)),1,IF(AND(Z177=Settings!$C$18,Y177=Settings!$C$19),1,0))))</f>
        <v/>
      </c>
      <c r="AC1173" s="169" t="str">
        <f>IF(AC177="","",IF(AC177=Settings!$C$16,1,IF(AND(AC177=Settings!$C$17,NOT(AB177=Settings!$C$16)),1,IF(AND(AC177=Settings!$C$18,AB177=Settings!$C$19),1,0))))</f>
        <v/>
      </c>
      <c r="AD1173" s="170"/>
      <c r="AE1173" s="169" t="str">
        <f>IF(AE177="","",IF(AE177=Settings!$C$16,1,IF(AND(AE177=Settings!$C$17,NOT(AD177=Settings!$C$16)),1,IF(AND(AE177=Settings!$C$18,AD177=Settings!$C$19),1,0))))</f>
        <v/>
      </c>
      <c r="AF1173" s="170"/>
      <c r="AG1173" s="169" t="str">
        <f>IF(AG177="","",IF(AG177=Settings!$C$16,1,IF(AND(AG177=Settings!$C$17,NOT(AF177=Settings!$C$16)),1,IF(AND(AG177=Settings!$C$18,AF177=Settings!$C$19),1,0))))</f>
        <v/>
      </c>
      <c r="AH1173" s="170"/>
      <c r="AI1173" s="169" t="str">
        <f>IF(AI177="","",IF(AI177=Settings!$C$16,1,IF(AND(AI177=Settings!$C$17,NOT(AH177=Settings!$C$16)),1,IF(AND(AI177=Settings!$C$18,AH177=Settings!$C$19),1,0))))</f>
        <v/>
      </c>
      <c r="AK1173" s="169" t="str">
        <f>IF(AK177="","",IF(AK177=Settings!$C$16,1,IF(AND(AK177=Settings!$C$17,NOT(AJ177=Settings!$C$16)),1,IF(AND(AK177=Settings!$C$18,AJ177=Settings!$C$19),1,0))))</f>
        <v/>
      </c>
      <c r="AM1173" s="169" t="str">
        <f>IF(AM177="","",IF(AM177=Settings!$C$16,1,IF(AND(AM177=Settings!$C$17,NOT(AL177=Settings!$C$16)),1,IF(AND(AM177=Settings!$C$18,AL177=Settings!$C$19),1,0))))</f>
        <v/>
      </c>
      <c r="AP1173" s="169" t="str">
        <f>IF(AP177="","",IF(AP177=Settings!$C$16,1,IF(AND(AP177=Settings!$C$17,NOT(AO177=Settings!$C$16)),1,IF(AND(AP177=Settings!$C$18,AO177=Settings!$C$19),1,0))))</f>
        <v/>
      </c>
      <c r="AQ1173" s="170"/>
      <c r="AR1173" s="169" t="str">
        <f>IF(AR177="","",IF(AR177=Settings!$C$16,1,IF(AND(AR177=Settings!$C$17,NOT(AQ177=Settings!$C$16)),1,IF(AND(AR177=Settings!$C$18,AQ177=Settings!$C$19),1,0))))</f>
        <v/>
      </c>
      <c r="AS1173" s="170"/>
      <c r="AT1173" s="169" t="str">
        <f>IF(AT177="","",IF(AT177=Settings!$C$16,1,IF(AND(AT177=Settings!$C$17,NOT(AS177=Settings!$C$16)),1,IF(AND(AT177=Settings!$C$18,AS177=Settings!$C$19),1,0))))</f>
        <v/>
      </c>
      <c r="AU1173" s="170"/>
      <c r="AV1173" s="169" t="str">
        <f>IF(AV177="","",IF(AV177=Settings!$C$16,1,IF(AND(AV177=Settings!$C$17,NOT(AU177=Settings!$C$16)),1,IF(AND(AV177=Settings!$C$18,AU177=Settings!$C$19),1,0))))</f>
        <v/>
      </c>
      <c r="AX1173" s="169" t="str">
        <f>IF(AX177="","",IF(AX177=Settings!$C$16,1,IF(AND(AX177=Settings!$C$17,NOT(AW177=Settings!$C$16)),1,IF(AND(AX177=Settings!$C$18,AW177=Settings!$C$19),1,0))))</f>
        <v/>
      </c>
      <c r="AZ1173" s="169" t="str">
        <f>IF(AZ177="","",IF(AZ177=Settings!$C$16,1,IF(AND(AZ177=Settings!$C$17,NOT(AY177=Settings!$C$16)),1,IF(AND(AZ177=Settings!$C$18,AY177=Settings!$C$19),1,0))))</f>
        <v/>
      </c>
      <c r="BC1173" s="169" t="str">
        <f>IF(BC177="","",IF(BC177=Settings!$C$16,1,IF(AND(BC177=Settings!$C$17,NOT(BB177=Settings!$C$16)),1,IF(AND(BC177=Settings!$C$18,BB177=Settings!$C$19),1,0))))</f>
        <v/>
      </c>
      <c r="BD1173" s="170"/>
      <c r="BE1173" s="169" t="str">
        <f>IF(BE177="","",IF(BE177=Settings!$C$16,1,IF(AND(BE177=Settings!$C$17,NOT(BD177=Settings!$C$16)),1,IF(AND(BE177=Settings!$C$18,BD177=Settings!$C$19),1,0))))</f>
        <v/>
      </c>
      <c r="BF1173" s="170"/>
      <c r="BG1173" s="169" t="str">
        <f>IF(BG177="","",IF(BG177=Settings!$C$16,1,IF(AND(BG177=Settings!$C$17,NOT(BF177=Settings!$C$16)),1,IF(AND(BG177=Settings!$C$18,BF177=Settings!$C$19),1,0))))</f>
        <v/>
      </c>
      <c r="BH1173" s="170"/>
      <c r="BI1173" s="169" t="str">
        <f>IF(BI177="","",IF(BI177=Settings!$C$16,1,IF(AND(BI177=Settings!$C$17,NOT(BH177=Settings!$C$16)),1,IF(AND(BI177=Settings!$C$18,BH177=Settings!$C$19),1,0))))</f>
        <v/>
      </c>
      <c r="BK1173" s="169" t="str">
        <f>IF(BK177="","",IF(BK177=Settings!$C$16,1,IF(AND(BK177=Settings!$C$17,NOT(BJ177=Settings!$C$16)),1,IF(AND(BK177=Settings!$C$18,BJ177=Settings!$C$19),1,0))))</f>
        <v/>
      </c>
      <c r="BM1173" s="169" t="str">
        <f>IF(BM177="","",IF(BM177=Settings!$C$16,1,IF(AND(BM177=Settings!$C$17,NOT(BL177=Settings!$C$16)),1,IF(AND(BM177=Settings!$C$18,BL177=Settings!$C$19),1,0))))</f>
        <v/>
      </c>
      <c r="BP1173" s="169" t="str">
        <f>IF(BP177="","",IF(BP177=Settings!$C$16,1,IF(AND(BP177=Settings!$C$17,NOT(BO177=Settings!$C$16)),1,IF(AND(BP177=Settings!$C$18,BO177=Settings!$C$19),1,0))))</f>
        <v/>
      </c>
      <c r="BQ1173" s="170"/>
      <c r="BR1173" s="169" t="str">
        <f>IF(BR177="","",IF(BR177=Settings!$C$16,1,IF(AND(BR177=Settings!$C$17,NOT(BQ177=Settings!$C$16)),1,IF(AND(BR177=Settings!$C$18,BQ177=Settings!$C$19),1,0))))</f>
        <v/>
      </c>
      <c r="BS1173" s="170"/>
      <c r="BT1173" s="169" t="str">
        <f>IF(BT177="","",IF(BT177=Settings!$C$16,1,IF(AND(BT177=Settings!$C$17,NOT(BS177=Settings!$C$16)),1,IF(AND(BT177=Settings!$C$18,BS177=Settings!$C$19),1,0))))</f>
        <v/>
      </c>
      <c r="BU1173" s="170"/>
      <c r="BV1173" s="169" t="str">
        <f>IF(BV177="","",IF(BV177=Settings!$C$16,1,IF(AND(BV177=Settings!$C$17,NOT(BU177=Settings!$C$16)),1,IF(AND(BV177=Settings!$C$18,BU177=Settings!$C$19),1,0))))</f>
        <v/>
      </c>
      <c r="BX1173" s="169" t="str">
        <f>IF(BX177="","",IF(BX177=Settings!$C$16,1,IF(AND(BX177=Settings!$C$17,NOT(BW177=Settings!$C$16)),1,IF(AND(BX177=Settings!$C$18,BW177=Settings!$C$19),1,0))))</f>
        <v/>
      </c>
      <c r="BZ1173" s="169" t="str">
        <f>IF(BZ177="","",IF(BZ177=Settings!$C$16,1,IF(AND(BZ177=Settings!$C$17,NOT(BY177=Settings!$C$16)),1,IF(AND(BZ177=Settings!$C$18,BY177=Settings!$C$19),1,0))))</f>
        <v/>
      </c>
      <c r="CB1173" s="175" t="str">
        <f t="shared" si="17"/>
        <v/>
      </c>
      <c r="CC1173" s="175" t="str">
        <f t="shared" si="18"/>
        <v/>
      </c>
      <c r="CD1173" s="175" t="str">
        <f t="shared" si="19"/>
        <v/>
      </c>
      <c r="CE1173" s="175" t="str">
        <f t="shared" si="20"/>
        <v/>
      </c>
      <c r="CF1173" s="175" t="str">
        <f t="shared" si="21"/>
        <v/>
      </c>
      <c r="CG1173" s="175" t="str">
        <f t="shared" si="22"/>
        <v/>
      </c>
      <c r="CH1173" s="175" t="str">
        <f t="shared" si="23"/>
        <v/>
      </c>
    </row>
    <row r="1174" spans="1:86" x14ac:dyDescent="0.25">
      <c r="A1174" s="39" t="str">
        <f t="shared" si="16"/>
        <v xml:space="preserve"> </v>
      </c>
      <c r="C1174" s="169" t="str">
        <f>IF(C178="","",IF(C178=Settings!$C$16,1,IF(AND(C178=Settings!$C$17,NOT(B178=Settings!$C$16)),1,IF(AND(C178=Settings!$C$18,B178=Settings!$C$19),1,0))))</f>
        <v/>
      </c>
      <c r="E1174" s="169" t="str">
        <f>IF(E178="","",IF(E178=Settings!$C$16,1,IF(AND(E178=Settings!$C$17,NOT(D178=Settings!$C$16)),1,IF(AND(E178=Settings!$C$18,D178=Settings!$C$19),1,0))))</f>
        <v/>
      </c>
      <c r="G1174" s="169" t="str">
        <f>IF(G178="","",IF(G178=Settings!$C$16,1,IF(AND(G178=Settings!$C$17,NOT(F178=Settings!$C$16)),1,IF(AND(G178=Settings!$C$18,F178=Settings!$C$19),1,0))))</f>
        <v/>
      </c>
      <c r="I1174" s="169" t="str">
        <f>IF(I178="","",IF(I178=Settings!$C$16,1,IF(AND(I178=Settings!$C$17,NOT(H178=Settings!$C$16)),1,IF(AND(I178=Settings!$C$18,H178=Settings!$C$19),1,0))))</f>
        <v/>
      </c>
      <c r="K1174" s="169" t="str">
        <f>IF(K178="","",IF(K178=Settings!$C$16,1,IF(AND(K178=Settings!$C$17,NOT(J178=Settings!$C$16)),1,IF(AND(K178=Settings!$C$18,J178=Settings!$C$19),1,0))))</f>
        <v/>
      </c>
      <c r="M1174" s="169" t="str">
        <f>IF(M178="","",IF(M178=Settings!$C$16,1,IF(AND(M178=Settings!$C$17,NOT(L178=Settings!$C$16)),1,IF(AND(M178=Settings!$C$18,L178=Settings!$C$19),1,0))))</f>
        <v/>
      </c>
      <c r="P1174" s="169" t="str">
        <f>IF(P178="","",IF(P178=Settings!$C$16,1,IF(AND(P178=Settings!$C$17,NOT(O178=Settings!$C$16)),1,IF(AND(P178=Settings!$C$18,O178=Settings!$C$19),1,0))))</f>
        <v/>
      </c>
      <c r="Q1174" s="170"/>
      <c r="R1174" s="169" t="str">
        <f>IF(R178="","",IF(R178=Settings!$C$16,1,IF(AND(R178=Settings!$C$17,NOT(Q178=Settings!$C$16)),1,IF(AND(R178=Settings!$C$18,Q178=Settings!$C$19),1,0))))</f>
        <v/>
      </c>
      <c r="S1174" s="170"/>
      <c r="T1174" s="169" t="str">
        <f>IF(T178="","",IF(T178=Settings!$C$16,1,IF(AND(T178=Settings!$C$17,NOT(S178=Settings!$C$16)),1,IF(AND(T178=Settings!$C$18,S178=Settings!$C$19),1,0))))</f>
        <v/>
      </c>
      <c r="U1174" s="170"/>
      <c r="V1174" s="169" t="str">
        <f>IF(V178="","",IF(V178=Settings!$C$16,1,IF(AND(V178=Settings!$C$17,NOT(U178=Settings!$C$16)),1,IF(AND(V178=Settings!$C$18,U178=Settings!$C$19),1,0))))</f>
        <v/>
      </c>
      <c r="X1174" s="169" t="str">
        <f>IF(X178="","",IF(X178=Settings!$C$16,1,IF(AND(X178=Settings!$C$17,NOT(W178=Settings!$C$16)),1,IF(AND(X178=Settings!$C$18,W178=Settings!$C$19),1,0))))</f>
        <v/>
      </c>
      <c r="Z1174" s="169" t="str">
        <f>IF(Z178="","",IF(Z178=Settings!$C$16,1,IF(AND(Z178=Settings!$C$17,NOT(Y178=Settings!$C$16)),1,IF(AND(Z178=Settings!$C$18,Y178=Settings!$C$19),1,0))))</f>
        <v/>
      </c>
      <c r="AC1174" s="169" t="str">
        <f>IF(AC178="","",IF(AC178=Settings!$C$16,1,IF(AND(AC178=Settings!$C$17,NOT(AB178=Settings!$C$16)),1,IF(AND(AC178=Settings!$C$18,AB178=Settings!$C$19),1,0))))</f>
        <v/>
      </c>
      <c r="AD1174" s="170"/>
      <c r="AE1174" s="169" t="str">
        <f>IF(AE178="","",IF(AE178=Settings!$C$16,1,IF(AND(AE178=Settings!$C$17,NOT(AD178=Settings!$C$16)),1,IF(AND(AE178=Settings!$C$18,AD178=Settings!$C$19),1,0))))</f>
        <v/>
      </c>
      <c r="AF1174" s="170"/>
      <c r="AG1174" s="169" t="str">
        <f>IF(AG178="","",IF(AG178=Settings!$C$16,1,IF(AND(AG178=Settings!$C$17,NOT(AF178=Settings!$C$16)),1,IF(AND(AG178=Settings!$C$18,AF178=Settings!$C$19),1,0))))</f>
        <v/>
      </c>
      <c r="AH1174" s="170"/>
      <c r="AI1174" s="169" t="str">
        <f>IF(AI178="","",IF(AI178=Settings!$C$16,1,IF(AND(AI178=Settings!$C$17,NOT(AH178=Settings!$C$16)),1,IF(AND(AI178=Settings!$C$18,AH178=Settings!$C$19),1,0))))</f>
        <v/>
      </c>
      <c r="AK1174" s="169" t="str">
        <f>IF(AK178="","",IF(AK178=Settings!$C$16,1,IF(AND(AK178=Settings!$C$17,NOT(AJ178=Settings!$C$16)),1,IF(AND(AK178=Settings!$C$18,AJ178=Settings!$C$19),1,0))))</f>
        <v/>
      </c>
      <c r="AM1174" s="169" t="str">
        <f>IF(AM178="","",IF(AM178=Settings!$C$16,1,IF(AND(AM178=Settings!$C$17,NOT(AL178=Settings!$C$16)),1,IF(AND(AM178=Settings!$C$18,AL178=Settings!$C$19),1,0))))</f>
        <v/>
      </c>
      <c r="AP1174" s="169" t="str">
        <f>IF(AP178="","",IF(AP178=Settings!$C$16,1,IF(AND(AP178=Settings!$C$17,NOT(AO178=Settings!$C$16)),1,IF(AND(AP178=Settings!$C$18,AO178=Settings!$C$19),1,0))))</f>
        <v/>
      </c>
      <c r="AQ1174" s="170"/>
      <c r="AR1174" s="169" t="str">
        <f>IF(AR178="","",IF(AR178=Settings!$C$16,1,IF(AND(AR178=Settings!$C$17,NOT(AQ178=Settings!$C$16)),1,IF(AND(AR178=Settings!$C$18,AQ178=Settings!$C$19),1,0))))</f>
        <v/>
      </c>
      <c r="AS1174" s="170"/>
      <c r="AT1174" s="169" t="str">
        <f>IF(AT178="","",IF(AT178=Settings!$C$16,1,IF(AND(AT178=Settings!$C$17,NOT(AS178=Settings!$C$16)),1,IF(AND(AT178=Settings!$C$18,AS178=Settings!$C$19),1,0))))</f>
        <v/>
      </c>
      <c r="AU1174" s="170"/>
      <c r="AV1174" s="169" t="str">
        <f>IF(AV178="","",IF(AV178=Settings!$C$16,1,IF(AND(AV178=Settings!$C$17,NOT(AU178=Settings!$C$16)),1,IF(AND(AV178=Settings!$C$18,AU178=Settings!$C$19),1,0))))</f>
        <v/>
      </c>
      <c r="AX1174" s="169" t="str">
        <f>IF(AX178="","",IF(AX178=Settings!$C$16,1,IF(AND(AX178=Settings!$C$17,NOT(AW178=Settings!$C$16)),1,IF(AND(AX178=Settings!$C$18,AW178=Settings!$C$19),1,0))))</f>
        <v/>
      </c>
      <c r="AZ1174" s="169" t="str">
        <f>IF(AZ178="","",IF(AZ178=Settings!$C$16,1,IF(AND(AZ178=Settings!$C$17,NOT(AY178=Settings!$C$16)),1,IF(AND(AZ178=Settings!$C$18,AY178=Settings!$C$19),1,0))))</f>
        <v/>
      </c>
      <c r="BC1174" s="169" t="str">
        <f>IF(BC178="","",IF(BC178=Settings!$C$16,1,IF(AND(BC178=Settings!$C$17,NOT(BB178=Settings!$C$16)),1,IF(AND(BC178=Settings!$C$18,BB178=Settings!$C$19),1,0))))</f>
        <v/>
      </c>
      <c r="BD1174" s="170"/>
      <c r="BE1174" s="169" t="str">
        <f>IF(BE178="","",IF(BE178=Settings!$C$16,1,IF(AND(BE178=Settings!$C$17,NOT(BD178=Settings!$C$16)),1,IF(AND(BE178=Settings!$C$18,BD178=Settings!$C$19),1,0))))</f>
        <v/>
      </c>
      <c r="BF1174" s="170"/>
      <c r="BG1174" s="169" t="str">
        <f>IF(BG178="","",IF(BG178=Settings!$C$16,1,IF(AND(BG178=Settings!$C$17,NOT(BF178=Settings!$C$16)),1,IF(AND(BG178=Settings!$C$18,BF178=Settings!$C$19),1,0))))</f>
        <v/>
      </c>
      <c r="BH1174" s="170"/>
      <c r="BI1174" s="169" t="str">
        <f>IF(BI178="","",IF(BI178=Settings!$C$16,1,IF(AND(BI178=Settings!$C$17,NOT(BH178=Settings!$C$16)),1,IF(AND(BI178=Settings!$C$18,BH178=Settings!$C$19),1,0))))</f>
        <v/>
      </c>
      <c r="BK1174" s="169" t="str">
        <f>IF(BK178="","",IF(BK178=Settings!$C$16,1,IF(AND(BK178=Settings!$C$17,NOT(BJ178=Settings!$C$16)),1,IF(AND(BK178=Settings!$C$18,BJ178=Settings!$C$19),1,0))))</f>
        <v/>
      </c>
      <c r="BM1174" s="169" t="str">
        <f>IF(BM178="","",IF(BM178=Settings!$C$16,1,IF(AND(BM178=Settings!$C$17,NOT(BL178=Settings!$C$16)),1,IF(AND(BM178=Settings!$C$18,BL178=Settings!$C$19),1,0))))</f>
        <v/>
      </c>
      <c r="BP1174" s="169" t="str">
        <f>IF(BP178="","",IF(BP178=Settings!$C$16,1,IF(AND(BP178=Settings!$C$17,NOT(BO178=Settings!$C$16)),1,IF(AND(BP178=Settings!$C$18,BO178=Settings!$C$19),1,0))))</f>
        <v/>
      </c>
      <c r="BQ1174" s="170"/>
      <c r="BR1174" s="169" t="str">
        <f>IF(BR178="","",IF(BR178=Settings!$C$16,1,IF(AND(BR178=Settings!$C$17,NOT(BQ178=Settings!$C$16)),1,IF(AND(BR178=Settings!$C$18,BQ178=Settings!$C$19),1,0))))</f>
        <v/>
      </c>
      <c r="BS1174" s="170"/>
      <c r="BT1174" s="169" t="str">
        <f>IF(BT178="","",IF(BT178=Settings!$C$16,1,IF(AND(BT178=Settings!$C$17,NOT(BS178=Settings!$C$16)),1,IF(AND(BT178=Settings!$C$18,BS178=Settings!$C$19),1,0))))</f>
        <v/>
      </c>
      <c r="BU1174" s="170"/>
      <c r="BV1174" s="169" t="str">
        <f>IF(BV178="","",IF(BV178=Settings!$C$16,1,IF(AND(BV178=Settings!$C$17,NOT(BU178=Settings!$C$16)),1,IF(AND(BV178=Settings!$C$18,BU178=Settings!$C$19),1,0))))</f>
        <v/>
      </c>
      <c r="BX1174" s="169" t="str">
        <f>IF(BX178="","",IF(BX178=Settings!$C$16,1,IF(AND(BX178=Settings!$C$17,NOT(BW178=Settings!$C$16)),1,IF(AND(BX178=Settings!$C$18,BW178=Settings!$C$19),1,0))))</f>
        <v/>
      </c>
      <c r="BZ1174" s="169" t="str">
        <f>IF(BZ178="","",IF(BZ178=Settings!$C$16,1,IF(AND(BZ178=Settings!$C$17,NOT(BY178=Settings!$C$16)),1,IF(AND(BZ178=Settings!$C$18,BY178=Settings!$C$19),1,0))))</f>
        <v/>
      </c>
      <c r="CB1174" s="175" t="str">
        <f t="shared" si="17"/>
        <v/>
      </c>
      <c r="CC1174" s="175" t="str">
        <f t="shared" si="18"/>
        <v/>
      </c>
      <c r="CD1174" s="175" t="str">
        <f t="shared" si="19"/>
        <v/>
      </c>
      <c r="CE1174" s="175" t="str">
        <f t="shared" si="20"/>
        <v/>
      </c>
      <c r="CF1174" s="175" t="str">
        <f t="shared" si="21"/>
        <v/>
      </c>
      <c r="CG1174" s="175" t="str">
        <f t="shared" si="22"/>
        <v/>
      </c>
      <c r="CH1174" s="175" t="str">
        <f t="shared" si="23"/>
        <v/>
      </c>
    </row>
    <row r="1175" spans="1:86" x14ac:dyDescent="0.25">
      <c r="A1175" s="39" t="str">
        <f t="shared" si="16"/>
        <v xml:space="preserve"> </v>
      </c>
      <c r="C1175" s="169" t="str">
        <f>IF(C179="","",IF(C179=Settings!$C$16,1,IF(AND(C179=Settings!$C$17,NOT(B179=Settings!$C$16)),1,IF(AND(C179=Settings!$C$18,B179=Settings!$C$19),1,0))))</f>
        <v/>
      </c>
      <c r="E1175" s="169" t="str">
        <f>IF(E179="","",IF(E179=Settings!$C$16,1,IF(AND(E179=Settings!$C$17,NOT(D179=Settings!$C$16)),1,IF(AND(E179=Settings!$C$18,D179=Settings!$C$19),1,0))))</f>
        <v/>
      </c>
      <c r="G1175" s="169" t="str">
        <f>IF(G179="","",IF(G179=Settings!$C$16,1,IF(AND(G179=Settings!$C$17,NOT(F179=Settings!$C$16)),1,IF(AND(G179=Settings!$C$18,F179=Settings!$C$19),1,0))))</f>
        <v/>
      </c>
      <c r="I1175" s="169" t="str">
        <f>IF(I179="","",IF(I179=Settings!$C$16,1,IF(AND(I179=Settings!$C$17,NOT(H179=Settings!$C$16)),1,IF(AND(I179=Settings!$C$18,H179=Settings!$C$19),1,0))))</f>
        <v/>
      </c>
      <c r="K1175" s="169" t="str">
        <f>IF(K179="","",IF(K179=Settings!$C$16,1,IF(AND(K179=Settings!$C$17,NOT(J179=Settings!$C$16)),1,IF(AND(K179=Settings!$C$18,J179=Settings!$C$19),1,0))))</f>
        <v/>
      </c>
      <c r="M1175" s="169" t="str">
        <f>IF(M179="","",IF(M179=Settings!$C$16,1,IF(AND(M179=Settings!$C$17,NOT(L179=Settings!$C$16)),1,IF(AND(M179=Settings!$C$18,L179=Settings!$C$19),1,0))))</f>
        <v/>
      </c>
      <c r="P1175" s="169" t="str">
        <f>IF(P179="","",IF(P179=Settings!$C$16,1,IF(AND(P179=Settings!$C$17,NOT(O179=Settings!$C$16)),1,IF(AND(P179=Settings!$C$18,O179=Settings!$C$19),1,0))))</f>
        <v/>
      </c>
      <c r="Q1175" s="170"/>
      <c r="R1175" s="169" t="str">
        <f>IF(R179="","",IF(R179=Settings!$C$16,1,IF(AND(R179=Settings!$C$17,NOT(Q179=Settings!$C$16)),1,IF(AND(R179=Settings!$C$18,Q179=Settings!$C$19),1,0))))</f>
        <v/>
      </c>
      <c r="S1175" s="170"/>
      <c r="T1175" s="169" t="str">
        <f>IF(T179="","",IF(T179=Settings!$C$16,1,IF(AND(T179=Settings!$C$17,NOT(S179=Settings!$C$16)),1,IF(AND(T179=Settings!$C$18,S179=Settings!$C$19),1,0))))</f>
        <v/>
      </c>
      <c r="U1175" s="170"/>
      <c r="V1175" s="169" t="str">
        <f>IF(V179="","",IF(V179=Settings!$C$16,1,IF(AND(V179=Settings!$C$17,NOT(U179=Settings!$C$16)),1,IF(AND(V179=Settings!$C$18,U179=Settings!$C$19),1,0))))</f>
        <v/>
      </c>
      <c r="X1175" s="169" t="str">
        <f>IF(X179="","",IF(X179=Settings!$C$16,1,IF(AND(X179=Settings!$C$17,NOT(W179=Settings!$C$16)),1,IF(AND(X179=Settings!$C$18,W179=Settings!$C$19),1,0))))</f>
        <v/>
      </c>
      <c r="Z1175" s="169" t="str">
        <f>IF(Z179="","",IF(Z179=Settings!$C$16,1,IF(AND(Z179=Settings!$C$17,NOT(Y179=Settings!$C$16)),1,IF(AND(Z179=Settings!$C$18,Y179=Settings!$C$19),1,0))))</f>
        <v/>
      </c>
      <c r="AC1175" s="169" t="str">
        <f>IF(AC179="","",IF(AC179=Settings!$C$16,1,IF(AND(AC179=Settings!$C$17,NOT(AB179=Settings!$C$16)),1,IF(AND(AC179=Settings!$C$18,AB179=Settings!$C$19),1,0))))</f>
        <v/>
      </c>
      <c r="AD1175" s="170"/>
      <c r="AE1175" s="169" t="str">
        <f>IF(AE179="","",IF(AE179=Settings!$C$16,1,IF(AND(AE179=Settings!$C$17,NOT(AD179=Settings!$C$16)),1,IF(AND(AE179=Settings!$C$18,AD179=Settings!$C$19),1,0))))</f>
        <v/>
      </c>
      <c r="AF1175" s="170"/>
      <c r="AG1175" s="169" t="str">
        <f>IF(AG179="","",IF(AG179=Settings!$C$16,1,IF(AND(AG179=Settings!$C$17,NOT(AF179=Settings!$C$16)),1,IF(AND(AG179=Settings!$C$18,AF179=Settings!$C$19),1,0))))</f>
        <v/>
      </c>
      <c r="AH1175" s="170"/>
      <c r="AI1175" s="169" t="str">
        <f>IF(AI179="","",IF(AI179=Settings!$C$16,1,IF(AND(AI179=Settings!$C$17,NOT(AH179=Settings!$C$16)),1,IF(AND(AI179=Settings!$C$18,AH179=Settings!$C$19),1,0))))</f>
        <v/>
      </c>
      <c r="AK1175" s="169" t="str">
        <f>IF(AK179="","",IF(AK179=Settings!$C$16,1,IF(AND(AK179=Settings!$C$17,NOT(AJ179=Settings!$C$16)),1,IF(AND(AK179=Settings!$C$18,AJ179=Settings!$C$19),1,0))))</f>
        <v/>
      </c>
      <c r="AM1175" s="169" t="str">
        <f>IF(AM179="","",IF(AM179=Settings!$C$16,1,IF(AND(AM179=Settings!$C$17,NOT(AL179=Settings!$C$16)),1,IF(AND(AM179=Settings!$C$18,AL179=Settings!$C$19),1,0))))</f>
        <v/>
      </c>
      <c r="AP1175" s="169" t="str">
        <f>IF(AP179="","",IF(AP179=Settings!$C$16,1,IF(AND(AP179=Settings!$C$17,NOT(AO179=Settings!$C$16)),1,IF(AND(AP179=Settings!$C$18,AO179=Settings!$C$19),1,0))))</f>
        <v/>
      </c>
      <c r="AQ1175" s="170"/>
      <c r="AR1175" s="169" t="str">
        <f>IF(AR179="","",IF(AR179=Settings!$C$16,1,IF(AND(AR179=Settings!$C$17,NOT(AQ179=Settings!$C$16)),1,IF(AND(AR179=Settings!$C$18,AQ179=Settings!$C$19),1,0))))</f>
        <v/>
      </c>
      <c r="AS1175" s="170"/>
      <c r="AT1175" s="169" t="str">
        <f>IF(AT179="","",IF(AT179=Settings!$C$16,1,IF(AND(AT179=Settings!$C$17,NOT(AS179=Settings!$C$16)),1,IF(AND(AT179=Settings!$C$18,AS179=Settings!$C$19),1,0))))</f>
        <v/>
      </c>
      <c r="AU1175" s="170"/>
      <c r="AV1175" s="169" t="str">
        <f>IF(AV179="","",IF(AV179=Settings!$C$16,1,IF(AND(AV179=Settings!$C$17,NOT(AU179=Settings!$C$16)),1,IF(AND(AV179=Settings!$C$18,AU179=Settings!$C$19),1,0))))</f>
        <v/>
      </c>
      <c r="AX1175" s="169" t="str">
        <f>IF(AX179="","",IF(AX179=Settings!$C$16,1,IF(AND(AX179=Settings!$C$17,NOT(AW179=Settings!$C$16)),1,IF(AND(AX179=Settings!$C$18,AW179=Settings!$C$19),1,0))))</f>
        <v/>
      </c>
      <c r="AZ1175" s="169" t="str">
        <f>IF(AZ179="","",IF(AZ179=Settings!$C$16,1,IF(AND(AZ179=Settings!$C$17,NOT(AY179=Settings!$C$16)),1,IF(AND(AZ179=Settings!$C$18,AY179=Settings!$C$19),1,0))))</f>
        <v/>
      </c>
      <c r="BC1175" s="169" t="str">
        <f>IF(BC179="","",IF(BC179=Settings!$C$16,1,IF(AND(BC179=Settings!$C$17,NOT(BB179=Settings!$C$16)),1,IF(AND(BC179=Settings!$C$18,BB179=Settings!$C$19),1,0))))</f>
        <v/>
      </c>
      <c r="BD1175" s="170"/>
      <c r="BE1175" s="169" t="str">
        <f>IF(BE179="","",IF(BE179=Settings!$C$16,1,IF(AND(BE179=Settings!$C$17,NOT(BD179=Settings!$C$16)),1,IF(AND(BE179=Settings!$C$18,BD179=Settings!$C$19),1,0))))</f>
        <v/>
      </c>
      <c r="BF1175" s="170"/>
      <c r="BG1175" s="169" t="str">
        <f>IF(BG179="","",IF(BG179=Settings!$C$16,1,IF(AND(BG179=Settings!$C$17,NOT(BF179=Settings!$C$16)),1,IF(AND(BG179=Settings!$C$18,BF179=Settings!$C$19),1,0))))</f>
        <v/>
      </c>
      <c r="BH1175" s="170"/>
      <c r="BI1175" s="169" t="str">
        <f>IF(BI179="","",IF(BI179=Settings!$C$16,1,IF(AND(BI179=Settings!$C$17,NOT(BH179=Settings!$C$16)),1,IF(AND(BI179=Settings!$C$18,BH179=Settings!$C$19),1,0))))</f>
        <v/>
      </c>
      <c r="BK1175" s="169" t="str">
        <f>IF(BK179="","",IF(BK179=Settings!$C$16,1,IF(AND(BK179=Settings!$C$17,NOT(BJ179=Settings!$C$16)),1,IF(AND(BK179=Settings!$C$18,BJ179=Settings!$C$19),1,0))))</f>
        <v/>
      </c>
      <c r="BM1175" s="169" t="str">
        <f>IF(BM179="","",IF(BM179=Settings!$C$16,1,IF(AND(BM179=Settings!$C$17,NOT(BL179=Settings!$C$16)),1,IF(AND(BM179=Settings!$C$18,BL179=Settings!$C$19),1,0))))</f>
        <v/>
      </c>
      <c r="BP1175" s="169" t="str">
        <f>IF(BP179="","",IF(BP179=Settings!$C$16,1,IF(AND(BP179=Settings!$C$17,NOT(BO179=Settings!$C$16)),1,IF(AND(BP179=Settings!$C$18,BO179=Settings!$C$19),1,0))))</f>
        <v/>
      </c>
      <c r="BQ1175" s="170"/>
      <c r="BR1175" s="169" t="str">
        <f>IF(BR179="","",IF(BR179=Settings!$C$16,1,IF(AND(BR179=Settings!$C$17,NOT(BQ179=Settings!$C$16)),1,IF(AND(BR179=Settings!$C$18,BQ179=Settings!$C$19),1,0))))</f>
        <v/>
      </c>
      <c r="BS1175" s="170"/>
      <c r="BT1175" s="169" t="str">
        <f>IF(BT179="","",IF(BT179=Settings!$C$16,1,IF(AND(BT179=Settings!$C$17,NOT(BS179=Settings!$C$16)),1,IF(AND(BT179=Settings!$C$18,BS179=Settings!$C$19),1,0))))</f>
        <v/>
      </c>
      <c r="BU1175" s="170"/>
      <c r="BV1175" s="169" t="str">
        <f>IF(BV179="","",IF(BV179=Settings!$C$16,1,IF(AND(BV179=Settings!$C$17,NOT(BU179=Settings!$C$16)),1,IF(AND(BV179=Settings!$C$18,BU179=Settings!$C$19),1,0))))</f>
        <v/>
      </c>
      <c r="BX1175" s="169" t="str">
        <f>IF(BX179="","",IF(BX179=Settings!$C$16,1,IF(AND(BX179=Settings!$C$17,NOT(BW179=Settings!$C$16)),1,IF(AND(BX179=Settings!$C$18,BW179=Settings!$C$19),1,0))))</f>
        <v/>
      </c>
      <c r="BZ1175" s="169" t="str">
        <f>IF(BZ179="","",IF(BZ179=Settings!$C$16,1,IF(AND(BZ179=Settings!$C$17,NOT(BY179=Settings!$C$16)),1,IF(AND(BZ179=Settings!$C$18,BY179=Settings!$C$19),1,0))))</f>
        <v/>
      </c>
      <c r="CB1175" s="175" t="str">
        <f t="shared" si="17"/>
        <v/>
      </c>
      <c r="CC1175" s="175" t="str">
        <f t="shared" si="18"/>
        <v/>
      </c>
      <c r="CD1175" s="175" t="str">
        <f t="shared" si="19"/>
        <v/>
      </c>
      <c r="CE1175" s="175" t="str">
        <f t="shared" si="20"/>
        <v/>
      </c>
      <c r="CF1175" s="175" t="str">
        <f t="shared" si="21"/>
        <v/>
      </c>
      <c r="CG1175" s="175" t="str">
        <f t="shared" si="22"/>
        <v/>
      </c>
      <c r="CH1175" s="175" t="str">
        <f t="shared" si="23"/>
        <v/>
      </c>
    </row>
    <row r="1176" spans="1:86" x14ac:dyDescent="0.25">
      <c r="A1176" s="39" t="str">
        <f t="shared" si="16"/>
        <v xml:space="preserve"> </v>
      </c>
      <c r="C1176" s="169" t="str">
        <f>IF(C180="","",IF(C180=Settings!$C$16,1,IF(AND(C180=Settings!$C$17,NOT(B180=Settings!$C$16)),1,IF(AND(C180=Settings!$C$18,B180=Settings!$C$19),1,0))))</f>
        <v/>
      </c>
      <c r="E1176" s="169" t="str">
        <f>IF(E180="","",IF(E180=Settings!$C$16,1,IF(AND(E180=Settings!$C$17,NOT(D180=Settings!$C$16)),1,IF(AND(E180=Settings!$C$18,D180=Settings!$C$19),1,0))))</f>
        <v/>
      </c>
      <c r="G1176" s="169" t="str">
        <f>IF(G180="","",IF(G180=Settings!$C$16,1,IF(AND(G180=Settings!$C$17,NOT(F180=Settings!$C$16)),1,IF(AND(G180=Settings!$C$18,F180=Settings!$C$19),1,0))))</f>
        <v/>
      </c>
      <c r="I1176" s="169" t="str">
        <f>IF(I180="","",IF(I180=Settings!$C$16,1,IF(AND(I180=Settings!$C$17,NOT(H180=Settings!$C$16)),1,IF(AND(I180=Settings!$C$18,H180=Settings!$C$19),1,0))))</f>
        <v/>
      </c>
      <c r="K1176" s="169" t="str">
        <f>IF(K180="","",IF(K180=Settings!$C$16,1,IF(AND(K180=Settings!$C$17,NOT(J180=Settings!$C$16)),1,IF(AND(K180=Settings!$C$18,J180=Settings!$C$19),1,0))))</f>
        <v/>
      </c>
      <c r="M1176" s="169" t="str">
        <f>IF(M180="","",IF(M180=Settings!$C$16,1,IF(AND(M180=Settings!$C$17,NOT(L180=Settings!$C$16)),1,IF(AND(M180=Settings!$C$18,L180=Settings!$C$19),1,0))))</f>
        <v/>
      </c>
      <c r="P1176" s="169" t="str">
        <f>IF(P180="","",IF(P180=Settings!$C$16,1,IF(AND(P180=Settings!$C$17,NOT(O180=Settings!$C$16)),1,IF(AND(P180=Settings!$C$18,O180=Settings!$C$19),1,0))))</f>
        <v/>
      </c>
      <c r="Q1176" s="170"/>
      <c r="R1176" s="169" t="str">
        <f>IF(R180="","",IF(R180=Settings!$C$16,1,IF(AND(R180=Settings!$C$17,NOT(Q180=Settings!$C$16)),1,IF(AND(R180=Settings!$C$18,Q180=Settings!$C$19),1,0))))</f>
        <v/>
      </c>
      <c r="S1176" s="170"/>
      <c r="T1176" s="169" t="str">
        <f>IF(T180="","",IF(T180=Settings!$C$16,1,IF(AND(T180=Settings!$C$17,NOT(S180=Settings!$C$16)),1,IF(AND(T180=Settings!$C$18,S180=Settings!$C$19),1,0))))</f>
        <v/>
      </c>
      <c r="U1176" s="170"/>
      <c r="V1176" s="169" t="str">
        <f>IF(V180="","",IF(V180=Settings!$C$16,1,IF(AND(V180=Settings!$C$17,NOT(U180=Settings!$C$16)),1,IF(AND(V180=Settings!$C$18,U180=Settings!$C$19),1,0))))</f>
        <v/>
      </c>
      <c r="X1176" s="169" t="str">
        <f>IF(X180="","",IF(X180=Settings!$C$16,1,IF(AND(X180=Settings!$C$17,NOT(W180=Settings!$C$16)),1,IF(AND(X180=Settings!$C$18,W180=Settings!$C$19),1,0))))</f>
        <v/>
      </c>
      <c r="Z1176" s="169" t="str">
        <f>IF(Z180="","",IF(Z180=Settings!$C$16,1,IF(AND(Z180=Settings!$C$17,NOT(Y180=Settings!$C$16)),1,IF(AND(Z180=Settings!$C$18,Y180=Settings!$C$19),1,0))))</f>
        <v/>
      </c>
      <c r="AC1176" s="169" t="str">
        <f>IF(AC180="","",IF(AC180=Settings!$C$16,1,IF(AND(AC180=Settings!$C$17,NOT(AB180=Settings!$C$16)),1,IF(AND(AC180=Settings!$C$18,AB180=Settings!$C$19),1,0))))</f>
        <v/>
      </c>
      <c r="AD1176" s="170"/>
      <c r="AE1176" s="169" t="str">
        <f>IF(AE180="","",IF(AE180=Settings!$C$16,1,IF(AND(AE180=Settings!$C$17,NOT(AD180=Settings!$C$16)),1,IF(AND(AE180=Settings!$C$18,AD180=Settings!$C$19),1,0))))</f>
        <v/>
      </c>
      <c r="AF1176" s="170"/>
      <c r="AG1176" s="169" t="str">
        <f>IF(AG180="","",IF(AG180=Settings!$C$16,1,IF(AND(AG180=Settings!$C$17,NOT(AF180=Settings!$C$16)),1,IF(AND(AG180=Settings!$C$18,AF180=Settings!$C$19),1,0))))</f>
        <v/>
      </c>
      <c r="AH1176" s="170"/>
      <c r="AI1176" s="169" t="str">
        <f>IF(AI180="","",IF(AI180=Settings!$C$16,1,IF(AND(AI180=Settings!$C$17,NOT(AH180=Settings!$C$16)),1,IF(AND(AI180=Settings!$C$18,AH180=Settings!$C$19),1,0))))</f>
        <v/>
      </c>
      <c r="AK1176" s="169" t="str">
        <f>IF(AK180="","",IF(AK180=Settings!$C$16,1,IF(AND(AK180=Settings!$C$17,NOT(AJ180=Settings!$C$16)),1,IF(AND(AK180=Settings!$C$18,AJ180=Settings!$C$19),1,0))))</f>
        <v/>
      </c>
      <c r="AM1176" s="169" t="str">
        <f>IF(AM180="","",IF(AM180=Settings!$C$16,1,IF(AND(AM180=Settings!$C$17,NOT(AL180=Settings!$C$16)),1,IF(AND(AM180=Settings!$C$18,AL180=Settings!$C$19),1,0))))</f>
        <v/>
      </c>
      <c r="AP1176" s="169" t="str">
        <f>IF(AP180="","",IF(AP180=Settings!$C$16,1,IF(AND(AP180=Settings!$C$17,NOT(AO180=Settings!$C$16)),1,IF(AND(AP180=Settings!$C$18,AO180=Settings!$C$19),1,0))))</f>
        <v/>
      </c>
      <c r="AQ1176" s="170"/>
      <c r="AR1176" s="169" t="str">
        <f>IF(AR180="","",IF(AR180=Settings!$C$16,1,IF(AND(AR180=Settings!$C$17,NOT(AQ180=Settings!$C$16)),1,IF(AND(AR180=Settings!$C$18,AQ180=Settings!$C$19),1,0))))</f>
        <v/>
      </c>
      <c r="AS1176" s="170"/>
      <c r="AT1176" s="169" t="str">
        <f>IF(AT180="","",IF(AT180=Settings!$C$16,1,IF(AND(AT180=Settings!$C$17,NOT(AS180=Settings!$C$16)),1,IF(AND(AT180=Settings!$C$18,AS180=Settings!$C$19),1,0))))</f>
        <v/>
      </c>
      <c r="AU1176" s="170"/>
      <c r="AV1176" s="169" t="str">
        <f>IF(AV180="","",IF(AV180=Settings!$C$16,1,IF(AND(AV180=Settings!$C$17,NOT(AU180=Settings!$C$16)),1,IF(AND(AV180=Settings!$C$18,AU180=Settings!$C$19),1,0))))</f>
        <v/>
      </c>
      <c r="AX1176" s="169" t="str">
        <f>IF(AX180="","",IF(AX180=Settings!$C$16,1,IF(AND(AX180=Settings!$C$17,NOT(AW180=Settings!$C$16)),1,IF(AND(AX180=Settings!$C$18,AW180=Settings!$C$19),1,0))))</f>
        <v/>
      </c>
      <c r="AZ1176" s="169" t="str">
        <f>IF(AZ180="","",IF(AZ180=Settings!$C$16,1,IF(AND(AZ180=Settings!$C$17,NOT(AY180=Settings!$C$16)),1,IF(AND(AZ180=Settings!$C$18,AY180=Settings!$C$19),1,0))))</f>
        <v/>
      </c>
      <c r="BC1176" s="169" t="str">
        <f>IF(BC180="","",IF(BC180=Settings!$C$16,1,IF(AND(BC180=Settings!$C$17,NOT(BB180=Settings!$C$16)),1,IF(AND(BC180=Settings!$C$18,BB180=Settings!$C$19),1,0))))</f>
        <v/>
      </c>
      <c r="BD1176" s="170"/>
      <c r="BE1176" s="169" t="str">
        <f>IF(BE180="","",IF(BE180=Settings!$C$16,1,IF(AND(BE180=Settings!$C$17,NOT(BD180=Settings!$C$16)),1,IF(AND(BE180=Settings!$C$18,BD180=Settings!$C$19),1,0))))</f>
        <v/>
      </c>
      <c r="BF1176" s="170"/>
      <c r="BG1176" s="169" t="str">
        <f>IF(BG180="","",IF(BG180=Settings!$C$16,1,IF(AND(BG180=Settings!$C$17,NOT(BF180=Settings!$C$16)),1,IF(AND(BG180=Settings!$C$18,BF180=Settings!$C$19),1,0))))</f>
        <v/>
      </c>
      <c r="BH1176" s="170"/>
      <c r="BI1176" s="169" t="str">
        <f>IF(BI180="","",IF(BI180=Settings!$C$16,1,IF(AND(BI180=Settings!$C$17,NOT(BH180=Settings!$C$16)),1,IF(AND(BI180=Settings!$C$18,BH180=Settings!$C$19),1,0))))</f>
        <v/>
      </c>
      <c r="BK1176" s="169" t="str">
        <f>IF(BK180="","",IF(BK180=Settings!$C$16,1,IF(AND(BK180=Settings!$C$17,NOT(BJ180=Settings!$C$16)),1,IF(AND(BK180=Settings!$C$18,BJ180=Settings!$C$19),1,0))))</f>
        <v/>
      </c>
      <c r="BM1176" s="169" t="str">
        <f>IF(BM180="","",IF(BM180=Settings!$C$16,1,IF(AND(BM180=Settings!$C$17,NOT(BL180=Settings!$C$16)),1,IF(AND(BM180=Settings!$C$18,BL180=Settings!$C$19),1,0))))</f>
        <v/>
      </c>
      <c r="BP1176" s="169" t="str">
        <f>IF(BP180="","",IF(BP180=Settings!$C$16,1,IF(AND(BP180=Settings!$C$17,NOT(BO180=Settings!$C$16)),1,IF(AND(BP180=Settings!$C$18,BO180=Settings!$C$19),1,0))))</f>
        <v/>
      </c>
      <c r="BQ1176" s="170"/>
      <c r="BR1176" s="169" t="str">
        <f>IF(BR180="","",IF(BR180=Settings!$C$16,1,IF(AND(BR180=Settings!$C$17,NOT(BQ180=Settings!$C$16)),1,IF(AND(BR180=Settings!$C$18,BQ180=Settings!$C$19),1,0))))</f>
        <v/>
      </c>
      <c r="BS1176" s="170"/>
      <c r="BT1176" s="169" t="str">
        <f>IF(BT180="","",IF(BT180=Settings!$C$16,1,IF(AND(BT180=Settings!$C$17,NOT(BS180=Settings!$C$16)),1,IF(AND(BT180=Settings!$C$18,BS180=Settings!$C$19),1,0))))</f>
        <v/>
      </c>
      <c r="BU1176" s="170"/>
      <c r="BV1176" s="169" t="str">
        <f>IF(BV180="","",IF(BV180=Settings!$C$16,1,IF(AND(BV180=Settings!$C$17,NOT(BU180=Settings!$C$16)),1,IF(AND(BV180=Settings!$C$18,BU180=Settings!$C$19),1,0))))</f>
        <v/>
      </c>
      <c r="BX1176" s="169" t="str">
        <f>IF(BX180="","",IF(BX180=Settings!$C$16,1,IF(AND(BX180=Settings!$C$17,NOT(BW180=Settings!$C$16)),1,IF(AND(BX180=Settings!$C$18,BW180=Settings!$C$19),1,0))))</f>
        <v/>
      </c>
      <c r="BZ1176" s="169" t="str">
        <f>IF(BZ180="","",IF(BZ180=Settings!$C$16,1,IF(AND(BZ180=Settings!$C$17,NOT(BY180=Settings!$C$16)),1,IF(AND(BZ180=Settings!$C$18,BY180=Settings!$C$19),1,0))))</f>
        <v/>
      </c>
      <c r="CB1176" s="175" t="str">
        <f t="shared" si="17"/>
        <v/>
      </c>
      <c r="CC1176" s="175" t="str">
        <f t="shared" si="18"/>
        <v/>
      </c>
      <c r="CD1176" s="175" t="str">
        <f t="shared" si="19"/>
        <v/>
      </c>
      <c r="CE1176" s="175" t="str">
        <f t="shared" si="20"/>
        <v/>
      </c>
      <c r="CF1176" s="175" t="str">
        <f t="shared" si="21"/>
        <v/>
      </c>
      <c r="CG1176" s="175" t="str">
        <f t="shared" si="22"/>
        <v/>
      </c>
      <c r="CH1176" s="175" t="str">
        <f t="shared" si="23"/>
        <v/>
      </c>
    </row>
    <row r="1177" spans="1:86" x14ac:dyDescent="0.25">
      <c r="A1177" s="39" t="str">
        <f t="shared" si="16"/>
        <v xml:space="preserve"> </v>
      </c>
      <c r="C1177" s="169" t="str">
        <f>IF(C181="","",IF(C181=Settings!$C$16,1,IF(AND(C181=Settings!$C$17,NOT(B181=Settings!$C$16)),1,IF(AND(C181=Settings!$C$18,B181=Settings!$C$19),1,0))))</f>
        <v/>
      </c>
      <c r="E1177" s="169" t="str">
        <f>IF(E181="","",IF(E181=Settings!$C$16,1,IF(AND(E181=Settings!$C$17,NOT(D181=Settings!$C$16)),1,IF(AND(E181=Settings!$C$18,D181=Settings!$C$19),1,0))))</f>
        <v/>
      </c>
      <c r="G1177" s="169" t="str">
        <f>IF(G181="","",IF(G181=Settings!$C$16,1,IF(AND(G181=Settings!$C$17,NOT(F181=Settings!$C$16)),1,IF(AND(G181=Settings!$C$18,F181=Settings!$C$19),1,0))))</f>
        <v/>
      </c>
      <c r="I1177" s="169" t="str">
        <f>IF(I181="","",IF(I181=Settings!$C$16,1,IF(AND(I181=Settings!$C$17,NOT(H181=Settings!$C$16)),1,IF(AND(I181=Settings!$C$18,H181=Settings!$C$19),1,0))))</f>
        <v/>
      </c>
      <c r="K1177" s="169" t="str">
        <f>IF(K181="","",IF(K181=Settings!$C$16,1,IF(AND(K181=Settings!$C$17,NOT(J181=Settings!$C$16)),1,IF(AND(K181=Settings!$C$18,J181=Settings!$C$19),1,0))))</f>
        <v/>
      </c>
      <c r="M1177" s="169" t="str">
        <f>IF(M181="","",IF(M181=Settings!$C$16,1,IF(AND(M181=Settings!$C$17,NOT(L181=Settings!$C$16)),1,IF(AND(M181=Settings!$C$18,L181=Settings!$C$19),1,0))))</f>
        <v/>
      </c>
      <c r="P1177" s="169" t="str">
        <f>IF(P181="","",IF(P181=Settings!$C$16,1,IF(AND(P181=Settings!$C$17,NOT(O181=Settings!$C$16)),1,IF(AND(P181=Settings!$C$18,O181=Settings!$C$19),1,0))))</f>
        <v/>
      </c>
      <c r="Q1177" s="170"/>
      <c r="R1177" s="169" t="str">
        <f>IF(R181="","",IF(R181=Settings!$C$16,1,IF(AND(R181=Settings!$C$17,NOT(Q181=Settings!$C$16)),1,IF(AND(R181=Settings!$C$18,Q181=Settings!$C$19),1,0))))</f>
        <v/>
      </c>
      <c r="S1177" s="170"/>
      <c r="T1177" s="169" t="str">
        <f>IF(T181="","",IF(T181=Settings!$C$16,1,IF(AND(T181=Settings!$C$17,NOT(S181=Settings!$C$16)),1,IF(AND(T181=Settings!$C$18,S181=Settings!$C$19),1,0))))</f>
        <v/>
      </c>
      <c r="U1177" s="170"/>
      <c r="V1177" s="169" t="str">
        <f>IF(V181="","",IF(V181=Settings!$C$16,1,IF(AND(V181=Settings!$C$17,NOT(U181=Settings!$C$16)),1,IF(AND(V181=Settings!$C$18,U181=Settings!$C$19),1,0))))</f>
        <v/>
      </c>
      <c r="X1177" s="169" t="str">
        <f>IF(X181="","",IF(X181=Settings!$C$16,1,IF(AND(X181=Settings!$C$17,NOT(W181=Settings!$C$16)),1,IF(AND(X181=Settings!$C$18,W181=Settings!$C$19),1,0))))</f>
        <v/>
      </c>
      <c r="Z1177" s="169" t="str">
        <f>IF(Z181="","",IF(Z181=Settings!$C$16,1,IF(AND(Z181=Settings!$C$17,NOT(Y181=Settings!$C$16)),1,IF(AND(Z181=Settings!$C$18,Y181=Settings!$C$19),1,0))))</f>
        <v/>
      </c>
      <c r="AC1177" s="169" t="str">
        <f>IF(AC181="","",IF(AC181=Settings!$C$16,1,IF(AND(AC181=Settings!$C$17,NOT(AB181=Settings!$C$16)),1,IF(AND(AC181=Settings!$C$18,AB181=Settings!$C$19),1,0))))</f>
        <v/>
      </c>
      <c r="AD1177" s="170"/>
      <c r="AE1177" s="169" t="str">
        <f>IF(AE181="","",IF(AE181=Settings!$C$16,1,IF(AND(AE181=Settings!$C$17,NOT(AD181=Settings!$C$16)),1,IF(AND(AE181=Settings!$C$18,AD181=Settings!$C$19),1,0))))</f>
        <v/>
      </c>
      <c r="AF1177" s="170"/>
      <c r="AG1177" s="169" t="str">
        <f>IF(AG181="","",IF(AG181=Settings!$C$16,1,IF(AND(AG181=Settings!$C$17,NOT(AF181=Settings!$C$16)),1,IF(AND(AG181=Settings!$C$18,AF181=Settings!$C$19),1,0))))</f>
        <v/>
      </c>
      <c r="AH1177" s="170"/>
      <c r="AI1177" s="169" t="str">
        <f>IF(AI181="","",IF(AI181=Settings!$C$16,1,IF(AND(AI181=Settings!$C$17,NOT(AH181=Settings!$C$16)),1,IF(AND(AI181=Settings!$C$18,AH181=Settings!$C$19),1,0))))</f>
        <v/>
      </c>
      <c r="AK1177" s="169" t="str">
        <f>IF(AK181="","",IF(AK181=Settings!$C$16,1,IF(AND(AK181=Settings!$C$17,NOT(AJ181=Settings!$C$16)),1,IF(AND(AK181=Settings!$C$18,AJ181=Settings!$C$19),1,0))))</f>
        <v/>
      </c>
      <c r="AM1177" s="169" t="str">
        <f>IF(AM181="","",IF(AM181=Settings!$C$16,1,IF(AND(AM181=Settings!$C$17,NOT(AL181=Settings!$C$16)),1,IF(AND(AM181=Settings!$C$18,AL181=Settings!$C$19),1,0))))</f>
        <v/>
      </c>
      <c r="AP1177" s="169" t="str">
        <f>IF(AP181="","",IF(AP181=Settings!$C$16,1,IF(AND(AP181=Settings!$C$17,NOT(AO181=Settings!$C$16)),1,IF(AND(AP181=Settings!$C$18,AO181=Settings!$C$19),1,0))))</f>
        <v/>
      </c>
      <c r="AQ1177" s="170"/>
      <c r="AR1177" s="169" t="str">
        <f>IF(AR181="","",IF(AR181=Settings!$C$16,1,IF(AND(AR181=Settings!$C$17,NOT(AQ181=Settings!$C$16)),1,IF(AND(AR181=Settings!$C$18,AQ181=Settings!$C$19),1,0))))</f>
        <v/>
      </c>
      <c r="AS1177" s="170"/>
      <c r="AT1177" s="169" t="str">
        <f>IF(AT181="","",IF(AT181=Settings!$C$16,1,IF(AND(AT181=Settings!$C$17,NOT(AS181=Settings!$C$16)),1,IF(AND(AT181=Settings!$C$18,AS181=Settings!$C$19),1,0))))</f>
        <v/>
      </c>
      <c r="AU1177" s="170"/>
      <c r="AV1177" s="169" t="str">
        <f>IF(AV181="","",IF(AV181=Settings!$C$16,1,IF(AND(AV181=Settings!$C$17,NOT(AU181=Settings!$C$16)),1,IF(AND(AV181=Settings!$C$18,AU181=Settings!$C$19),1,0))))</f>
        <v/>
      </c>
      <c r="AX1177" s="169" t="str">
        <f>IF(AX181="","",IF(AX181=Settings!$C$16,1,IF(AND(AX181=Settings!$C$17,NOT(AW181=Settings!$C$16)),1,IF(AND(AX181=Settings!$C$18,AW181=Settings!$C$19),1,0))))</f>
        <v/>
      </c>
      <c r="AZ1177" s="169" t="str">
        <f>IF(AZ181="","",IF(AZ181=Settings!$C$16,1,IF(AND(AZ181=Settings!$C$17,NOT(AY181=Settings!$C$16)),1,IF(AND(AZ181=Settings!$C$18,AY181=Settings!$C$19),1,0))))</f>
        <v/>
      </c>
      <c r="BC1177" s="169" t="str">
        <f>IF(BC181="","",IF(BC181=Settings!$C$16,1,IF(AND(BC181=Settings!$C$17,NOT(BB181=Settings!$C$16)),1,IF(AND(BC181=Settings!$C$18,BB181=Settings!$C$19),1,0))))</f>
        <v/>
      </c>
      <c r="BD1177" s="170"/>
      <c r="BE1177" s="169" t="str">
        <f>IF(BE181="","",IF(BE181=Settings!$C$16,1,IF(AND(BE181=Settings!$C$17,NOT(BD181=Settings!$C$16)),1,IF(AND(BE181=Settings!$C$18,BD181=Settings!$C$19),1,0))))</f>
        <v/>
      </c>
      <c r="BF1177" s="170"/>
      <c r="BG1177" s="169" t="str">
        <f>IF(BG181="","",IF(BG181=Settings!$C$16,1,IF(AND(BG181=Settings!$C$17,NOT(BF181=Settings!$C$16)),1,IF(AND(BG181=Settings!$C$18,BF181=Settings!$C$19),1,0))))</f>
        <v/>
      </c>
      <c r="BH1177" s="170"/>
      <c r="BI1177" s="169" t="str">
        <f>IF(BI181="","",IF(BI181=Settings!$C$16,1,IF(AND(BI181=Settings!$C$17,NOT(BH181=Settings!$C$16)),1,IF(AND(BI181=Settings!$C$18,BH181=Settings!$C$19),1,0))))</f>
        <v/>
      </c>
      <c r="BK1177" s="169" t="str">
        <f>IF(BK181="","",IF(BK181=Settings!$C$16,1,IF(AND(BK181=Settings!$C$17,NOT(BJ181=Settings!$C$16)),1,IF(AND(BK181=Settings!$C$18,BJ181=Settings!$C$19),1,0))))</f>
        <v/>
      </c>
      <c r="BM1177" s="169" t="str">
        <f>IF(BM181="","",IF(BM181=Settings!$C$16,1,IF(AND(BM181=Settings!$C$17,NOT(BL181=Settings!$C$16)),1,IF(AND(BM181=Settings!$C$18,BL181=Settings!$C$19),1,0))))</f>
        <v/>
      </c>
      <c r="BP1177" s="169" t="str">
        <f>IF(BP181="","",IF(BP181=Settings!$C$16,1,IF(AND(BP181=Settings!$C$17,NOT(BO181=Settings!$C$16)),1,IF(AND(BP181=Settings!$C$18,BO181=Settings!$C$19),1,0))))</f>
        <v/>
      </c>
      <c r="BQ1177" s="170"/>
      <c r="BR1177" s="169" t="str">
        <f>IF(BR181="","",IF(BR181=Settings!$C$16,1,IF(AND(BR181=Settings!$C$17,NOT(BQ181=Settings!$C$16)),1,IF(AND(BR181=Settings!$C$18,BQ181=Settings!$C$19),1,0))))</f>
        <v/>
      </c>
      <c r="BS1177" s="170"/>
      <c r="BT1177" s="169" t="str">
        <f>IF(BT181="","",IF(BT181=Settings!$C$16,1,IF(AND(BT181=Settings!$C$17,NOT(BS181=Settings!$C$16)),1,IF(AND(BT181=Settings!$C$18,BS181=Settings!$C$19),1,0))))</f>
        <v/>
      </c>
      <c r="BU1177" s="170"/>
      <c r="BV1177" s="169" t="str">
        <f>IF(BV181="","",IF(BV181=Settings!$C$16,1,IF(AND(BV181=Settings!$C$17,NOT(BU181=Settings!$C$16)),1,IF(AND(BV181=Settings!$C$18,BU181=Settings!$C$19),1,0))))</f>
        <v/>
      </c>
      <c r="BX1177" s="169" t="str">
        <f>IF(BX181="","",IF(BX181=Settings!$C$16,1,IF(AND(BX181=Settings!$C$17,NOT(BW181=Settings!$C$16)),1,IF(AND(BX181=Settings!$C$18,BW181=Settings!$C$19),1,0))))</f>
        <v/>
      </c>
      <c r="BZ1177" s="169" t="str">
        <f>IF(BZ181="","",IF(BZ181=Settings!$C$16,1,IF(AND(BZ181=Settings!$C$17,NOT(BY181=Settings!$C$16)),1,IF(AND(BZ181=Settings!$C$18,BY181=Settings!$C$19),1,0))))</f>
        <v/>
      </c>
      <c r="CB1177" s="175" t="str">
        <f t="shared" si="17"/>
        <v/>
      </c>
      <c r="CC1177" s="175" t="str">
        <f t="shared" si="18"/>
        <v/>
      </c>
      <c r="CD1177" s="175" t="str">
        <f t="shared" si="19"/>
        <v/>
      </c>
      <c r="CE1177" s="175" t="str">
        <f t="shared" si="20"/>
        <v/>
      </c>
      <c r="CF1177" s="175" t="str">
        <f t="shared" si="21"/>
        <v/>
      </c>
      <c r="CG1177" s="175" t="str">
        <f t="shared" si="22"/>
        <v/>
      </c>
      <c r="CH1177" s="175" t="str">
        <f t="shared" si="23"/>
        <v/>
      </c>
    </row>
    <row r="1178" spans="1:86" x14ac:dyDescent="0.25">
      <c r="A1178" s="39" t="str">
        <f t="shared" si="16"/>
        <v xml:space="preserve"> </v>
      </c>
      <c r="C1178" s="169" t="str">
        <f>IF(C182="","",IF(C182=Settings!$C$16,1,IF(AND(C182=Settings!$C$17,NOT(B182=Settings!$C$16)),1,IF(AND(C182=Settings!$C$18,B182=Settings!$C$19),1,0))))</f>
        <v/>
      </c>
      <c r="E1178" s="169" t="str">
        <f>IF(E182="","",IF(E182=Settings!$C$16,1,IF(AND(E182=Settings!$C$17,NOT(D182=Settings!$C$16)),1,IF(AND(E182=Settings!$C$18,D182=Settings!$C$19),1,0))))</f>
        <v/>
      </c>
      <c r="G1178" s="169" t="str">
        <f>IF(G182="","",IF(G182=Settings!$C$16,1,IF(AND(G182=Settings!$C$17,NOT(F182=Settings!$C$16)),1,IF(AND(G182=Settings!$C$18,F182=Settings!$C$19),1,0))))</f>
        <v/>
      </c>
      <c r="I1178" s="169" t="str">
        <f>IF(I182="","",IF(I182=Settings!$C$16,1,IF(AND(I182=Settings!$C$17,NOT(H182=Settings!$C$16)),1,IF(AND(I182=Settings!$C$18,H182=Settings!$C$19),1,0))))</f>
        <v/>
      </c>
      <c r="K1178" s="169" t="str">
        <f>IF(K182="","",IF(K182=Settings!$C$16,1,IF(AND(K182=Settings!$C$17,NOT(J182=Settings!$C$16)),1,IF(AND(K182=Settings!$C$18,J182=Settings!$C$19),1,0))))</f>
        <v/>
      </c>
      <c r="M1178" s="169" t="str">
        <f>IF(M182="","",IF(M182=Settings!$C$16,1,IF(AND(M182=Settings!$C$17,NOT(L182=Settings!$C$16)),1,IF(AND(M182=Settings!$C$18,L182=Settings!$C$19),1,0))))</f>
        <v/>
      </c>
      <c r="P1178" s="169" t="str">
        <f>IF(P182="","",IF(P182=Settings!$C$16,1,IF(AND(P182=Settings!$C$17,NOT(O182=Settings!$C$16)),1,IF(AND(P182=Settings!$C$18,O182=Settings!$C$19),1,0))))</f>
        <v/>
      </c>
      <c r="Q1178" s="170"/>
      <c r="R1178" s="169" t="str">
        <f>IF(R182="","",IF(R182=Settings!$C$16,1,IF(AND(R182=Settings!$C$17,NOT(Q182=Settings!$C$16)),1,IF(AND(R182=Settings!$C$18,Q182=Settings!$C$19),1,0))))</f>
        <v/>
      </c>
      <c r="S1178" s="170"/>
      <c r="T1178" s="169" t="str">
        <f>IF(T182="","",IF(T182=Settings!$C$16,1,IF(AND(T182=Settings!$C$17,NOT(S182=Settings!$C$16)),1,IF(AND(T182=Settings!$C$18,S182=Settings!$C$19),1,0))))</f>
        <v/>
      </c>
      <c r="U1178" s="170"/>
      <c r="V1178" s="169" t="str">
        <f>IF(V182="","",IF(V182=Settings!$C$16,1,IF(AND(V182=Settings!$C$17,NOT(U182=Settings!$C$16)),1,IF(AND(V182=Settings!$C$18,U182=Settings!$C$19),1,0))))</f>
        <v/>
      </c>
      <c r="X1178" s="169" t="str">
        <f>IF(X182="","",IF(X182=Settings!$C$16,1,IF(AND(X182=Settings!$C$17,NOT(W182=Settings!$C$16)),1,IF(AND(X182=Settings!$C$18,W182=Settings!$C$19),1,0))))</f>
        <v/>
      </c>
      <c r="Z1178" s="169" t="str">
        <f>IF(Z182="","",IF(Z182=Settings!$C$16,1,IF(AND(Z182=Settings!$C$17,NOT(Y182=Settings!$C$16)),1,IF(AND(Z182=Settings!$C$18,Y182=Settings!$C$19),1,0))))</f>
        <v/>
      </c>
      <c r="AC1178" s="169" t="str">
        <f>IF(AC182="","",IF(AC182=Settings!$C$16,1,IF(AND(AC182=Settings!$C$17,NOT(AB182=Settings!$C$16)),1,IF(AND(AC182=Settings!$C$18,AB182=Settings!$C$19),1,0))))</f>
        <v/>
      </c>
      <c r="AD1178" s="170"/>
      <c r="AE1178" s="169" t="str">
        <f>IF(AE182="","",IF(AE182=Settings!$C$16,1,IF(AND(AE182=Settings!$C$17,NOT(AD182=Settings!$C$16)),1,IF(AND(AE182=Settings!$C$18,AD182=Settings!$C$19),1,0))))</f>
        <v/>
      </c>
      <c r="AF1178" s="170"/>
      <c r="AG1178" s="169" t="str">
        <f>IF(AG182="","",IF(AG182=Settings!$C$16,1,IF(AND(AG182=Settings!$C$17,NOT(AF182=Settings!$C$16)),1,IF(AND(AG182=Settings!$C$18,AF182=Settings!$C$19),1,0))))</f>
        <v/>
      </c>
      <c r="AH1178" s="170"/>
      <c r="AI1178" s="169" t="str">
        <f>IF(AI182="","",IF(AI182=Settings!$C$16,1,IF(AND(AI182=Settings!$C$17,NOT(AH182=Settings!$C$16)),1,IF(AND(AI182=Settings!$C$18,AH182=Settings!$C$19),1,0))))</f>
        <v/>
      </c>
      <c r="AK1178" s="169" t="str">
        <f>IF(AK182="","",IF(AK182=Settings!$C$16,1,IF(AND(AK182=Settings!$C$17,NOT(AJ182=Settings!$C$16)),1,IF(AND(AK182=Settings!$C$18,AJ182=Settings!$C$19),1,0))))</f>
        <v/>
      </c>
      <c r="AM1178" s="169" t="str">
        <f>IF(AM182="","",IF(AM182=Settings!$C$16,1,IF(AND(AM182=Settings!$C$17,NOT(AL182=Settings!$C$16)),1,IF(AND(AM182=Settings!$C$18,AL182=Settings!$C$19),1,0))))</f>
        <v/>
      </c>
      <c r="AP1178" s="169" t="str">
        <f>IF(AP182="","",IF(AP182=Settings!$C$16,1,IF(AND(AP182=Settings!$C$17,NOT(AO182=Settings!$C$16)),1,IF(AND(AP182=Settings!$C$18,AO182=Settings!$C$19),1,0))))</f>
        <v/>
      </c>
      <c r="AQ1178" s="170"/>
      <c r="AR1178" s="169" t="str">
        <f>IF(AR182="","",IF(AR182=Settings!$C$16,1,IF(AND(AR182=Settings!$C$17,NOT(AQ182=Settings!$C$16)),1,IF(AND(AR182=Settings!$C$18,AQ182=Settings!$C$19),1,0))))</f>
        <v/>
      </c>
      <c r="AS1178" s="170"/>
      <c r="AT1178" s="169" t="str">
        <f>IF(AT182="","",IF(AT182=Settings!$C$16,1,IF(AND(AT182=Settings!$C$17,NOT(AS182=Settings!$C$16)),1,IF(AND(AT182=Settings!$C$18,AS182=Settings!$C$19),1,0))))</f>
        <v/>
      </c>
      <c r="AU1178" s="170"/>
      <c r="AV1178" s="169" t="str">
        <f>IF(AV182="","",IF(AV182=Settings!$C$16,1,IF(AND(AV182=Settings!$C$17,NOT(AU182=Settings!$C$16)),1,IF(AND(AV182=Settings!$C$18,AU182=Settings!$C$19),1,0))))</f>
        <v/>
      </c>
      <c r="AX1178" s="169" t="str">
        <f>IF(AX182="","",IF(AX182=Settings!$C$16,1,IF(AND(AX182=Settings!$C$17,NOT(AW182=Settings!$C$16)),1,IF(AND(AX182=Settings!$C$18,AW182=Settings!$C$19),1,0))))</f>
        <v/>
      </c>
      <c r="AZ1178" s="169" t="str">
        <f>IF(AZ182="","",IF(AZ182=Settings!$C$16,1,IF(AND(AZ182=Settings!$C$17,NOT(AY182=Settings!$C$16)),1,IF(AND(AZ182=Settings!$C$18,AY182=Settings!$C$19),1,0))))</f>
        <v/>
      </c>
      <c r="BC1178" s="169" t="str">
        <f>IF(BC182="","",IF(BC182=Settings!$C$16,1,IF(AND(BC182=Settings!$C$17,NOT(BB182=Settings!$C$16)),1,IF(AND(BC182=Settings!$C$18,BB182=Settings!$C$19),1,0))))</f>
        <v/>
      </c>
      <c r="BD1178" s="170"/>
      <c r="BE1178" s="169" t="str">
        <f>IF(BE182="","",IF(BE182=Settings!$C$16,1,IF(AND(BE182=Settings!$C$17,NOT(BD182=Settings!$C$16)),1,IF(AND(BE182=Settings!$C$18,BD182=Settings!$C$19),1,0))))</f>
        <v/>
      </c>
      <c r="BF1178" s="170"/>
      <c r="BG1178" s="169" t="str">
        <f>IF(BG182="","",IF(BG182=Settings!$C$16,1,IF(AND(BG182=Settings!$C$17,NOT(BF182=Settings!$C$16)),1,IF(AND(BG182=Settings!$C$18,BF182=Settings!$C$19),1,0))))</f>
        <v/>
      </c>
      <c r="BH1178" s="170"/>
      <c r="BI1178" s="169" t="str">
        <f>IF(BI182="","",IF(BI182=Settings!$C$16,1,IF(AND(BI182=Settings!$C$17,NOT(BH182=Settings!$C$16)),1,IF(AND(BI182=Settings!$C$18,BH182=Settings!$C$19),1,0))))</f>
        <v/>
      </c>
      <c r="BK1178" s="169" t="str">
        <f>IF(BK182="","",IF(BK182=Settings!$C$16,1,IF(AND(BK182=Settings!$C$17,NOT(BJ182=Settings!$C$16)),1,IF(AND(BK182=Settings!$C$18,BJ182=Settings!$C$19),1,0))))</f>
        <v/>
      </c>
      <c r="BM1178" s="169" t="str">
        <f>IF(BM182="","",IF(BM182=Settings!$C$16,1,IF(AND(BM182=Settings!$C$17,NOT(BL182=Settings!$C$16)),1,IF(AND(BM182=Settings!$C$18,BL182=Settings!$C$19),1,0))))</f>
        <v/>
      </c>
      <c r="BP1178" s="169" t="str">
        <f>IF(BP182="","",IF(BP182=Settings!$C$16,1,IF(AND(BP182=Settings!$C$17,NOT(BO182=Settings!$C$16)),1,IF(AND(BP182=Settings!$C$18,BO182=Settings!$C$19),1,0))))</f>
        <v/>
      </c>
      <c r="BQ1178" s="170"/>
      <c r="BR1178" s="169" t="str">
        <f>IF(BR182="","",IF(BR182=Settings!$C$16,1,IF(AND(BR182=Settings!$C$17,NOT(BQ182=Settings!$C$16)),1,IF(AND(BR182=Settings!$C$18,BQ182=Settings!$C$19),1,0))))</f>
        <v/>
      </c>
      <c r="BS1178" s="170"/>
      <c r="BT1178" s="169" t="str">
        <f>IF(BT182="","",IF(BT182=Settings!$C$16,1,IF(AND(BT182=Settings!$C$17,NOT(BS182=Settings!$C$16)),1,IF(AND(BT182=Settings!$C$18,BS182=Settings!$C$19),1,0))))</f>
        <v/>
      </c>
      <c r="BU1178" s="170"/>
      <c r="BV1178" s="169" t="str">
        <f>IF(BV182="","",IF(BV182=Settings!$C$16,1,IF(AND(BV182=Settings!$C$17,NOT(BU182=Settings!$C$16)),1,IF(AND(BV182=Settings!$C$18,BU182=Settings!$C$19),1,0))))</f>
        <v/>
      </c>
      <c r="BX1178" s="169" t="str">
        <f>IF(BX182="","",IF(BX182=Settings!$C$16,1,IF(AND(BX182=Settings!$C$17,NOT(BW182=Settings!$C$16)),1,IF(AND(BX182=Settings!$C$18,BW182=Settings!$C$19),1,0))))</f>
        <v/>
      </c>
      <c r="BZ1178" s="169" t="str">
        <f>IF(BZ182="","",IF(BZ182=Settings!$C$16,1,IF(AND(BZ182=Settings!$C$17,NOT(BY182=Settings!$C$16)),1,IF(AND(BZ182=Settings!$C$18,BY182=Settings!$C$19),1,0))))</f>
        <v/>
      </c>
      <c r="CB1178" s="175" t="str">
        <f t="shared" si="17"/>
        <v/>
      </c>
      <c r="CC1178" s="175" t="str">
        <f t="shared" si="18"/>
        <v/>
      </c>
      <c r="CD1178" s="175" t="str">
        <f t="shared" si="19"/>
        <v/>
      </c>
      <c r="CE1178" s="175" t="str">
        <f t="shared" si="20"/>
        <v/>
      </c>
      <c r="CF1178" s="175" t="str">
        <f t="shared" si="21"/>
        <v/>
      </c>
      <c r="CG1178" s="175" t="str">
        <f t="shared" si="22"/>
        <v/>
      </c>
      <c r="CH1178" s="175" t="str">
        <f t="shared" si="23"/>
        <v/>
      </c>
    </row>
    <row r="1179" spans="1:86" x14ac:dyDescent="0.25">
      <c r="A1179" s="39" t="str">
        <f t="shared" si="16"/>
        <v xml:space="preserve"> </v>
      </c>
      <c r="C1179" s="169" t="str">
        <f>IF(C183="","",IF(C183=Settings!$C$16,1,IF(AND(C183=Settings!$C$17,NOT(B183=Settings!$C$16)),1,IF(AND(C183=Settings!$C$18,B183=Settings!$C$19),1,0))))</f>
        <v/>
      </c>
      <c r="E1179" s="169" t="str">
        <f>IF(E183="","",IF(E183=Settings!$C$16,1,IF(AND(E183=Settings!$C$17,NOT(D183=Settings!$C$16)),1,IF(AND(E183=Settings!$C$18,D183=Settings!$C$19),1,0))))</f>
        <v/>
      </c>
      <c r="G1179" s="169" t="str">
        <f>IF(G183="","",IF(G183=Settings!$C$16,1,IF(AND(G183=Settings!$C$17,NOT(F183=Settings!$C$16)),1,IF(AND(G183=Settings!$C$18,F183=Settings!$C$19),1,0))))</f>
        <v/>
      </c>
      <c r="I1179" s="169" t="str">
        <f>IF(I183="","",IF(I183=Settings!$C$16,1,IF(AND(I183=Settings!$C$17,NOT(H183=Settings!$C$16)),1,IF(AND(I183=Settings!$C$18,H183=Settings!$C$19),1,0))))</f>
        <v/>
      </c>
      <c r="K1179" s="169" t="str">
        <f>IF(K183="","",IF(K183=Settings!$C$16,1,IF(AND(K183=Settings!$C$17,NOT(J183=Settings!$C$16)),1,IF(AND(K183=Settings!$C$18,J183=Settings!$C$19),1,0))))</f>
        <v/>
      </c>
      <c r="M1179" s="169" t="str">
        <f>IF(M183="","",IF(M183=Settings!$C$16,1,IF(AND(M183=Settings!$C$17,NOT(L183=Settings!$C$16)),1,IF(AND(M183=Settings!$C$18,L183=Settings!$C$19),1,0))))</f>
        <v/>
      </c>
      <c r="P1179" s="169" t="str">
        <f>IF(P183="","",IF(P183=Settings!$C$16,1,IF(AND(P183=Settings!$C$17,NOT(O183=Settings!$C$16)),1,IF(AND(P183=Settings!$C$18,O183=Settings!$C$19),1,0))))</f>
        <v/>
      </c>
      <c r="Q1179" s="170"/>
      <c r="R1179" s="169" t="str">
        <f>IF(R183="","",IF(R183=Settings!$C$16,1,IF(AND(R183=Settings!$C$17,NOT(Q183=Settings!$C$16)),1,IF(AND(R183=Settings!$C$18,Q183=Settings!$C$19),1,0))))</f>
        <v/>
      </c>
      <c r="S1179" s="170"/>
      <c r="T1179" s="169" t="str">
        <f>IF(T183="","",IF(T183=Settings!$C$16,1,IF(AND(T183=Settings!$C$17,NOT(S183=Settings!$C$16)),1,IF(AND(T183=Settings!$C$18,S183=Settings!$C$19),1,0))))</f>
        <v/>
      </c>
      <c r="U1179" s="170"/>
      <c r="V1179" s="169" t="str">
        <f>IF(V183="","",IF(V183=Settings!$C$16,1,IF(AND(V183=Settings!$C$17,NOT(U183=Settings!$C$16)),1,IF(AND(V183=Settings!$C$18,U183=Settings!$C$19),1,0))))</f>
        <v/>
      </c>
      <c r="X1179" s="169" t="str">
        <f>IF(X183="","",IF(X183=Settings!$C$16,1,IF(AND(X183=Settings!$C$17,NOT(W183=Settings!$C$16)),1,IF(AND(X183=Settings!$C$18,W183=Settings!$C$19),1,0))))</f>
        <v/>
      </c>
      <c r="Z1179" s="169" t="str">
        <f>IF(Z183="","",IF(Z183=Settings!$C$16,1,IF(AND(Z183=Settings!$C$17,NOT(Y183=Settings!$C$16)),1,IF(AND(Z183=Settings!$C$18,Y183=Settings!$C$19),1,0))))</f>
        <v/>
      </c>
      <c r="AC1179" s="169" t="str">
        <f>IF(AC183="","",IF(AC183=Settings!$C$16,1,IF(AND(AC183=Settings!$C$17,NOT(AB183=Settings!$C$16)),1,IF(AND(AC183=Settings!$C$18,AB183=Settings!$C$19),1,0))))</f>
        <v/>
      </c>
      <c r="AD1179" s="170"/>
      <c r="AE1179" s="169" t="str">
        <f>IF(AE183="","",IF(AE183=Settings!$C$16,1,IF(AND(AE183=Settings!$C$17,NOT(AD183=Settings!$C$16)),1,IF(AND(AE183=Settings!$C$18,AD183=Settings!$C$19),1,0))))</f>
        <v/>
      </c>
      <c r="AF1179" s="170"/>
      <c r="AG1179" s="169" t="str">
        <f>IF(AG183="","",IF(AG183=Settings!$C$16,1,IF(AND(AG183=Settings!$C$17,NOT(AF183=Settings!$C$16)),1,IF(AND(AG183=Settings!$C$18,AF183=Settings!$C$19),1,0))))</f>
        <v/>
      </c>
      <c r="AH1179" s="170"/>
      <c r="AI1179" s="169" t="str">
        <f>IF(AI183="","",IF(AI183=Settings!$C$16,1,IF(AND(AI183=Settings!$C$17,NOT(AH183=Settings!$C$16)),1,IF(AND(AI183=Settings!$C$18,AH183=Settings!$C$19),1,0))))</f>
        <v/>
      </c>
      <c r="AK1179" s="169" t="str">
        <f>IF(AK183="","",IF(AK183=Settings!$C$16,1,IF(AND(AK183=Settings!$C$17,NOT(AJ183=Settings!$C$16)),1,IF(AND(AK183=Settings!$C$18,AJ183=Settings!$C$19),1,0))))</f>
        <v/>
      </c>
      <c r="AM1179" s="169" t="str">
        <f>IF(AM183="","",IF(AM183=Settings!$C$16,1,IF(AND(AM183=Settings!$C$17,NOT(AL183=Settings!$C$16)),1,IF(AND(AM183=Settings!$C$18,AL183=Settings!$C$19),1,0))))</f>
        <v/>
      </c>
      <c r="AP1179" s="169" t="str">
        <f>IF(AP183="","",IF(AP183=Settings!$C$16,1,IF(AND(AP183=Settings!$C$17,NOT(AO183=Settings!$C$16)),1,IF(AND(AP183=Settings!$C$18,AO183=Settings!$C$19),1,0))))</f>
        <v/>
      </c>
      <c r="AQ1179" s="170"/>
      <c r="AR1179" s="169" t="str">
        <f>IF(AR183="","",IF(AR183=Settings!$C$16,1,IF(AND(AR183=Settings!$C$17,NOT(AQ183=Settings!$C$16)),1,IF(AND(AR183=Settings!$C$18,AQ183=Settings!$C$19),1,0))))</f>
        <v/>
      </c>
      <c r="AS1179" s="170"/>
      <c r="AT1179" s="169" t="str">
        <f>IF(AT183="","",IF(AT183=Settings!$C$16,1,IF(AND(AT183=Settings!$C$17,NOT(AS183=Settings!$C$16)),1,IF(AND(AT183=Settings!$C$18,AS183=Settings!$C$19),1,0))))</f>
        <v/>
      </c>
      <c r="AU1179" s="170"/>
      <c r="AV1179" s="169" t="str">
        <f>IF(AV183="","",IF(AV183=Settings!$C$16,1,IF(AND(AV183=Settings!$C$17,NOT(AU183=Settings!$C$16)),1,IF(AND(AV183=Settings!$C$18,AU183=Settings!$C$19),1,0))))</f>
        <v/>
      </c>
      <c r="AX1179" s="169" t="str">
        <f>IF(AX183="","",IF(AX183=Settings!$C$16,1,IF(AND(AX183=Settings!$C$17,NOT(AW183=Settings!$C$16)),1,IF(AND(AX183=Settings!$C$18,AW183=Settings!$C$19),1,0))))</f>
        <v/>
      </c>
      <c r="AZ1179" s="169" t="str">
        <f>IF(AZ183="","",IF(AZ183=Settings!$C$16,1,IF(AND(AZ183=Settings!$C$17,NOT(AY183=Settings!$C$16)),1,IF(AND(AZ183=Settings!$C$18,AY183=Settings!$C$19),1,0))))</f>
        <v/>
      </c>
      <c r="BC1179" s="169" t="str">
        <f>IF(BC183="","",IF(BC183=Settings!$C$16,1,IF(AND(BC183=Settings!$C$17,NOT(BB183=Settings!$C$16)),1,IF(AND(BC183=Settings!$C$18,BB183=Settings!$C$19),1,0))))</f>
        <v/>
      </c>
      <c r="BD1179" s="170"/>
      <c r="BE1179" s="169" t="str">
        <f>IF(BE183="","",IF(BE183=Settings!$C$16,1,IF(AND(BE183=Settings!$C$17,NOT(BD183=Settings!$C$16)),1,IF(AND(BE183=Settings!$C$18,BD183=Settings!$C$19),1,0))))</f>
        <v/>
      </c>
      <c r="BF1179" s="170"/>
      <c r="BG1179" s="169" t="str">
        <f>IF(BG183="","",IF(BG183=Settings!$C$16,1,IF(AND(BG183=Settings!$C$17,NOT(BF183=Settings!$C$16)),1,IF(AND(BG183=Settings!$C$18,BF183=Settings!$C$19),1,0))))</f>
        <v/>
      </c>
      <c r="BH1179" s="170"/>
      <c r="BI1179" s="169" t="str">
        <f>IF(BI183="","",IF(BI183=Settings!$C$16,1,IF(AND(BI183=Settings!$C$17,NOT(BH183=Settings!$C$16)),1,IF(AND(BI183=Settings!$C$18,BH183=Settings!$C$19),1,0))))</f>
        <v/>
      </c>
      <c r="BK1179" s="169" t="str">
        <f>IF(BK183="","",IF(BK183=Settings!$C$16,1,IF(AND(BK183=Settings!$C$17,NOT(BJ183=Settings!$C$16)),1,IF(AND(BK183=Settings!$C$18,BJ183=Settings!$C$19),1,0))))</f>
        <v/>
      </c>
      <c r="BM1179" s="169" t="str">
        <f>IF(BM183="","",IF(BM183=Settings!$C$16,1,IF(AND(BM183=Settings!$C$17,NOT(BL183=Settings!$C$16)),1,IF(AND(BM183=Settings!$C$18,BL183=Settings!$C$19),1,0))))</f>
        <v/>
      </c>
      <c r="BP1179" s="169" t="str">
        <f>IF(BP183="","",IF(BP183=Settings!$C$16,1,IF(AND(BP183=Settings!$C$17,NOT(BO183=Settings!$C$16)),1,IF(AND(BP183=Settings!$C$18,BO183=Settings!$C$19),1,0))))</f>
        <v/>
      </c>
      <c r="BQ1179" s="170"/>
      <c r="BR1179" s="169" t="str">
        <f>IF(BR183="","",IF(BR183=Settings!$C$16,1,IF(AND(BR183=Settings!$C$17,NOT(BQ183=Settings!$C$16)),1,IF(AND(BR183=Settings!$C$18,BQ183=Settings!$C$19),1,0))))</f>
        <v/>
      </c>
      <c r="BS1179" s="170"/>
      <c r="BT1179" s="169" t="str">
        <f>IF(BT183="","",IF(BT183=Settings!$C$16,1,IF(AND(BT183=Settings!$C$17,NOT(BS183=Settings!$C$16)),1,IF(AND(BT183=Settings!$C$18,BS183=Settings!$C$19),1,0))))</f>
        <v/>
      </c>
      <c r="BU1179" s="170"/>
      <c r="BV1179" s="169" t="str">
        <f>IF(BV183="","",IF(BV183=Settings!$C$16,1,IF(AND(BV183=Settings!$C$17,NOT(BU183=Settings!$C$16)),1,IF(AND(BV183=Settings!$C$18,BU183=Settings!$C$19),1,0))))</f>
        <v/>
      </c>
      <c r="BX1179" s="169" t="str">
        <f>IF(BX183="","",IF(BX183=Settings!$C$16,1,IF(AND(BX183=Settings!$C$17,NOT(BW183=Settings!$C$16)),1,IF(AND(BX183=Settings!$C$18,BW183=Settings!$C$19),1,0))))</f>
        <v/>
      </c>
      <c r="BZ1179" s="169" t="str">
        <f>IF(BZ183="","",IF(BZ183=Settings!$C$16,1,IF(AND(BZ183=Settings!$C$17,NOT(BY183=Settings!$C$16)),1,IF(AND(BZ183=Settings!$C$18,BY183=Settings!$C$19),1,0))))</f>
        <v/>
      </c>
      <c r="CB1179" s="175" t="str">
        <f t="shared" si="17"/>
        <v/>
      </c>
      <c r="CC1179" s="175" t="str">
        <f t="shared" si="18"/>
        <v/>
      </c>
      <c r="CD1179" s="175" t="str">
        <f t="shared" si="19"/>
        <v/>
      </c>
      <c r="CE1179" s="175" t="str">
        <f t="shared" si="20"/>
        <v/>
      </c>
      <c r="CF1179" s="175" t="str">
        <f t="shared" si="21"/>
        <v/>
      </c>
      <c r="CG1179" s="175" t="str">
        <f t="shared" si="22"/>
        <v/>
      </c>
      <c r="CH1179" s="175" t="str">
        <f t="shared" si="23"/>
        <v/>
      </c>
    </row>
    <row r="1180" spans="1:86" x14ac:dyDescent="0.25">
      <c r="A1180" s="39" t="str">
        <f t="shared" si="16"/>
        <v xml:space="preserve"> </v>
      </c>
      <c r="C1180" s="169" t="str">
        <f>IF(C184="","",IF(C184=Settings!$C$16,1,IF(AND(C184=Settings!$C$17,NOT(B184=Settings!$C$16)),1,IF(AND(C184=Settings!$C$18,B184=Settings!$C$19),1,0))))</f>
        <v/>
      </c>
      <c r="E1180" s="169" t="str">
        <f>IF(E184="","",IF(E184=Settings!$C$16,1,IF(AND(E184=Settings!$C$17,NOT(D184=Settings!$C$16)),1,IF(AND(E184=Settings!$C$18,D184=Settings!$C$19),1,0))))</f>
        <v/>
      </c>
      <c r="G1180" s="169" t="str">
        <f>IF(G184="","",IF(G184=Settings!$C$16,1,IF(AND(G184=Settings!$C$17,NOT(F184=Settings!$C$16)),1,IF(AND(G184=Settings!$C$18,F184=Settings!$C$19),1,0))))</f>
        <v/>
      </c>
      <c r="I1180" s="169" t="str">
        <f>IF(I184="","",IF(I184=Settings!$C$16,1,IF(AND(I184=Settings!$C$17,NOT(H184=Settings!$C$16)),1,IF(AND(I184=Settings!$C$18,H184=Settings!$C$19),1,0))))</f>
        <v/>
      </c>
      <c r="K1180" s="169" t="str">
        <f>IF(K184="","",IF(K184=Settings!$C$16,1,IF(AND(K184=Settings!$C$17,NOT(J184=Settings!$C$16)),1,IF(AND(K184=Settings!$C$18,J184=Settings!$C$19),1,0))))</f>
        <v/>
      </c>
      <c r="M1180" s="169" t="str">
        <f>IF(M184="","",IF(M184=Settings!$C$16,1,IF(AND(M184=Settings!$C$17,NOT(L184=Settings!$C$16)),1,IF(AND(M184=Settings!$C$18,L184=Settings!$C$19),1,0))))</f>
        <v/>
      </c>
      <c r="P1180" s="169" t="str">
        <f>IF(P184="","",IF(P184=Settings!$C$16,1,IF(AND(P184=Settings!$C$17,NOT(O184=Settings!$C$16)),1,IF(AND(P184=Settings!$C$18,O184=Settings!$C$19),1,0))))</f>
        <v/>
      </c>
      <c r="Q1180" s="170"/>
      <c r="R1180" s="169" t="str">
        <f>IF(R184="","",IF(R184=Settings!$C$16,1,IF(AND(R184=Settings!$C$17,NOT(Q184=Settings!$C$16)),1,IF(AND(R184=Settings!$C$18,Q184=Settings!$C$19),1,0))))</f>
        <v/>
      </c>
      <c r="S1180" s="170"/>
      <c r="T1180" s="169" t="str">
        <f>IF(T184="","",IF(T184=Settings!$C$16,1,IF(AND(T184=Settings!$C$17,NOT(S184=Settings!$C$16)),1,IF(AND(T184=Settings!$C$18,S184=Settings!$C$19),1,0))))</f>
        <v/>
      </c>
      <c r="U1180" s="170"/>
      <c r="V1180" s="169" t="str">
        <f>IF(V184="","",IF(V184=Settings!$C$16,1,IF(AND(V184=Settings!$C$17,NOT(U184=Settings!$C$16)),1,IF(AND(V184=Settings!$C$18,U184=Settings!$C$19),1,0))))</f>
        <v/>
      </c>
      <c r="X1180" s="169" t="str">
        <f>IF(X184="","",IF(X184=Settings!$C$16,1,IF(AND(X184=Settings!$C$17,NOT(W184=Settings!$C$16)),1,IF(AND(X184=Settings!$C$18,W184=Settings!$C$19),1,0))))</f>
        <v/>
      </c>
      <c r="Z1180" s="169" t="str">
        <f>IF(Z184="","",IF(Z184=Settings!$C$16,1,IF(AND(Z184=Settings!$C$17,NOT(Y184=Settings!$C$16)),1,IF(AND(Z184=Settings!$C$18,Y184=Settings!$C$19),1,0))))</f>
        <v/>
      </c>
      <c r="AC1180" s="169" t="str">
        <f>IF(AC184="","",IF(AC184=Settings!$C$16,1,IF(AND(AC184=Settings!$C$17,NOT(AB184=Settings!$C$16)),1,IF(AND(AC184=Settings!$C$18,AB184=Settings!$C$19),1,0))))</f>
        <v/>
      </c>
      <c r="AD1180" s="170"/>
      <c r="AE1180" s="169" t="str">
        <f>IF(AE184="","",IF(AE184=Settings!$C$16,1,IF(AND(AE184=Settings!$C$17,NOT(AD184=Settings!$C$16)),1,IF(AND(AE184=Settings!$C$18,AD184=Settings!$C$19),1,0))))</f>
        <v/>
      </c>
      <c r="AF1180" s="170"/>
      <c r="AG1180" s="169" t="str">
        <f>IF(AG184="","",IF(AG184=Settings!$C$16,1,IF(AND(AG184=Settings!$C$17,NOT(AF184=Settings!$C$16)),1,IF(AND(AG184=Settings!$C$18,AF184=Settings!$C$19),1,0))))</f>
        <v/>
      </c>
      <c r="AH1180" s="170"/>
      <c r="AI1180" s="169" t="str">
        <f>IF(AI184="","",IF(AI184=Settings!$C$16,1,IF(AND(AI184=Settings!$C$17,NOT(AH184=Settings!$C$16)),1,IF(AND(AI184=Settings!$C$18,AH184=Settings!$C$19),1,0))))</f>
        <v/>
      </c>
      <c r="AK1180" s="169" t="str">
        <f>IF(AK184="","",IF(AK184=Settings!$C$16,1,IF(AND(AK184=Settings!$C$17,NOT(AJ184=Settings!$C$16)),1,IF(AND(AK184=Settings!$C$18,AJ184=Settings!$C$19),1,0))))</f>
        <v/>
      </c>
      <c r="AM1180" s="169" t="str">
        <f>IF(AM184="","",IF(AM184=Settings!$C$16,1,IF(AND(AM184=Settings!$C$17,NOT(AL184=Settings!$C$16)),1,IF(AND(AM184=Settings!$C$18,AL184=Settings!$C$19),1,0))))</f>
        <v/>
      </c>
      <c r="AP1180" s="169" t="str">
        <f>IF(AP184="","",IF(AP184=Settings!$C$16,1,IF(AND(AP184=Settings!$C$17,NOT(AO184=Settings!$C$16)),1,IF(AND(AP184=Settings!$C$18,AO184=Settings!$C$19),1,0))))</f>
        <v/>
      </c>
      <c r="AQ1180" s="170"/>
      <c r="AR1180" s="169" t="str">
        <f>IF(AR184="","",IF(AR184=Settings!$C$16,1,IF(AND(AR184=Settings!$C$17,NOT(AQ184=Settings!$C$16)),1,IF(AND(AR184=Settings!$C$18,AQ184=Settings!$C$19),1,0))))</f>
        <v/>
      </c>
      <c r="AS1180" s="170"/>
      <c r="AT1180" s="169" t="str">
        <f>IF(AT184="","",IF(AT184=Settings!$C$16,1,IF(AND(AT184=Settings!$C$17,NOT(AS184=Settings!$C$16)),1,IF(AND(AT184=Settings!$C$18,AS184=Settings!$C$19),1,0))))</f>
        <v/>
      </c>
      <c r="AU1180" s="170"/>
      <c r="AV1180" s="169" t="str">
        <f>IF(AV184="","",IF(AV184=Settings!$C$16,1,IF(AND(AV184=Settings!$C$17,NOT(AU184=Settings!$C$16)),1,IF(AND(AV184=Settings!$C$18,AU184=Settings!$C$19),1,0))))</f>
        <v/>
      </c>
      <c r="AX1180" s="169" t="str">
        <f>IF(AX184="","",IF(AX184=Settings!$C$16,1,IF(AND(AX184=Settings!$C$17,NOT(AW184=Settings!$C$16)),1,IF(AND(AX184=Settings!$C$18,AW184=Settings!$C$19),1,0))))</f>
        <v/>
      </c>
      <c r="AZ1180" s="169" t="str">
        <f>IF(AZ184="","",IF(AZ184=Settings!$C$16,1,IF(AND(AZ184=Settings!$C$17,NOT(AY184=Settings!$C$16)),1,IF(AND(AZ184=Settings!$C$18,AY184=Settings!$C$19),1,0))))</f>
        <v/>
      </c>
      <c r="BC1180" s="169" t="str">
        <f>IF(BC184="","",IF(BC184=Settings!$C$16,1,IF(AND(BC184=Settings!$C$17,NOT(BB184=Settings!$C$16)),1,IF(AND(BC184=Settings!$C$18,BB184=Settings!$C$19),1,0))))</f>
        <v/>
      </c>
      <c r="BD1180" s="170"/>
      <c r="BE1180" s="169" t="str">
        <f>IF(BE184="","",IF(BE184=Settings!$C$16,1,IF(AND(BE184=Settings!$C$17,NOT(BD184=Settings!$C$16)),1,IF(AND(BE184=Settings!$C$18,BD184=Settings!$C$19),1,0))))</f>
        <v/>
      </c>
      <c r="BF1180" s="170"/>
      <c r="BG1180" s="169" t="str">
        <f>IF(BG184="","",IF(BG184=Settings!$C$16,1,IF(AND(BG184=Settings!$C$17,NOT(BF184=Settings!$C$16)),1,IF(AND(BG184=Settings!$C$18,BF184=Settings!$C$19),1,0))))</f>
        <v/>
      </c>
      <c r="BH1180" s="170"/>
      <c r="BI1180" s="169" t="str">
        <f>IF(BI184="","",IF(BI184=Settings!$C$16,1,IF(AND(BI184=Settings!$C$17,NOT(BH184=Settings!$C$16)),1,IF(AND(BI184=Settings!$C$18,BH184=Settings!$C$19),1,0))))</f>
        <v/>
      </c>
      <c r="BK1180" s="169" t="str">
        <f>IF(BK184="","",IF(BK184=Settings!$C$16,1,IF(AND(BK184=Settings!$C$17,NOT(BJ184=Settings!$C$16)),1,IF(AND(BK184=Settings!$C$18,BJ184=Settings!$C$19),1,0))))</f>
        <v/>
      </c>
      <c r="BM1180" s="169" t="str">
        <f>IF(BM184="","",IF(BM184=Settings!$C$16,1,IF(AND(BM184=Settings!$C$17,NOT(BL184=Settings!$C$16)),1,IF(AND(BM184=Settings!$C$18,BL184=Settings!$C$19),1,0))))</f>
        <v/>
      </c>
      <c r="BP1180" s="169" t="str">
        <f>IF(BP184="","",IF(BP184=Settings!$C$16,1,IF(AND(BP184=Settings!$C$17,NOT(BO184=Settings!$C$16)),1,IF(AND(BP184=Settings!$C$18,BO184=Settings!$C$19),1,0))))</f>
        <v/>
      </c>
      <c r="BQ1180" s="170"/>
      <c r="BR1180" s="169" t="str">
        <f>IF(BR184="","",IF(BR184=Settings!$C$16,1,IF(AND(BR184=Settings!$C$17,NOT(BQ184=Settings!$C$16)),1,IF(AND(BR184=Settings!$C$18,BQ184=Settings!$C$19),1,0))))</f>
        <v/>
      </c>
      <c r="BS1180" s="170"/>
      <c r="BT1180" s="169" t="str">
        <f>IF(BT184="","",IF(BT184=Settings!$C$16,1,IF(AND(BT184=Settings!$C$17,NOT(BS184=Settings!$C$16)),1,IF(AND(BT184=Settings!$C$18,BS184=Settings!$C$19),1,0))))</f>
        <v/>
      </c>
      <c r="BU1180" s="170"/>
      <c r="BV1180" s="169" t="str">
        <f>IF(BV184="","",IF(BV184=Settings!$C$16,1,IF(AND(BV184=Settings!$C$17,NOT(BU184=Settings!$C$16)),1,IF(AND(BV184=Settings!$C$18,BU184=Settings!$C$19),1,0))))</f>
        <v/>
      </c>
      <c r="BX1180" s="169" t="str">
        <f>IF(BX184="","",IF(BX184=Settings!$C$16,1,IF(AND(BX184=Settings!$C$17,NOT(BW184=Settings!$C$16)),1,IF(AND(BX184=Settings!$C$18,BW184=Settings!$C$19),1,0))))</f>
        <v/>
      </c>
      <c r="BZ1180" s="169" t="str">
        <f>IF(BZ184="","",IF(BZ184=Settings!$C$16,1,IF(AND(BZ184=Settings!$C$17,NOT(BY184=Settings!$C$16)),1,IF(AND(BZ184=Settings!$C$18,BY184=Settings!$C$19),1,0))))</f>
        <v/>
      </c>
      <c r="CB1180" s="175" t="str">
        <f t="shared" si="17"/>
        <v/>
      </c>
      <c r="CC1180" s="175" t="str">
        <f t="shared" si="18"/>
        <v/>
      </c>
      <c r="CD1180" s="175" t="str">
        <f t="shared" si="19"/>
        <v/>
      </c>
      <c r="CE1180" s="175" t="str">
        <f t="shared" si="20"/>
        <v/>
      </c>
      <c r="CF1180" s="175" t="str">
        <f t="shared" si="21"/>
        <v/>
      </c>
      <c r="CG1180" s="175" t="str">
        <f t="shared" si="22"/>
        <v/>
      </c>
      <c r="CH1180" s="175" t="str">
        <f t="shared" si="23"/>
        <v/>
      </c>
    </row>
    <row r="1181" spans="1:86" x14ac:dyDescent="0.25">
      <c r="A1181" s="39" t="str">
        <f t="shared" si="16"/>
        <v xml:space="preserve"> </v>
      </c>
      <c r="C1181" s="169" t="str">
        <f>IF(C185="","",IF(C185=Settings!$C$16,1,IF(AND(C185=Settings!$C$17,NOT(B185=Settings!$C$16)),1,IF(AND(C185=Settings!$C$18,B185=Settings!$C$19),1,0))))</f>
        <v/>
      </c>
      <c r="E1181" s="169" t="str">
        <f>IF(E185="","",IF(E185=Settings!$C$16,1,IF(AND(E185=Settings!$C$17,NOT(D185=Settings!$C$16)),1,IF(AND(E185=Settings!$C$18,D185=Settings!$C$19),1,0))))</f>
        <v/>
      </c>
      <c r="G1181" s="169" t="str">
        <f>IF(G185="","",IF(G185=Settings!$C$16,1,IF(AND(G185=Settings!$C$17,NOT(F185=Settings!$C$16)),1,IF(AND(G185=Settings!$C$18,F185=Settings!$C$19),1,0))))</f>
        <v/>
      </c>
      <c r="I1181" s="169" t="str">
        <f>IF(I185="","",IF(I185=Settings!$C$16,1,IF(AND(I185=Settings!$C$17,NOT(H185=Settings!$C$16)),1,IF(AND(I185=Settings!$C$18,H185=Settings!$C$19),1,0))))</f>
        <v/>
      </c>
      <c r="K1181" s="169" t="str">
        <f>IF(K185="","",IF(K185=Settings!$C$16,1,IF(AND(K185=Settings!$C$17,NOT(J185=Settings!$C$16)),1,IF(AND(K185=Settings!$C$18,J185=Settings!$C$19),1,0))))</f>
        <v/>
      </c>
      <c r="M1181" s="169" t="str">
        <f>IF(M185="","",IF(M185=Settings!$C$16,1,IF(AND(M185=Settings!$C$17,NOT(L185=Settings!$C$16)),1,IF(AND(M185=Settings!$C$18,L185=Settings!$C$19),1,0))))</f>
        <v/>
      </c>
      <c r="P1181" s="169" t="str">
        <f>IF(P185="","",IF(P185=Settings!$C$16,1,IF(AND(P185=Settings!$C$17,NOT(O185=Settings!$C$16)),1,IF(AND(P185=Settings!$C$18,O185=Settings!$C$19),1,0))))</f>
        <v/>
      </c>
      <c r="Q1181" s="170"/>
      <c r="R1181" s="169" t="str">
        <f>IF(R185="","",IF(R185=Settings!$C$16,1,IF(AND(R185=Settings!$C$17,NOT(Q185=Settings!$C$16)),1,IF(AND(R185=Settings!$C$18,Q185=Settings!$C$19),1,0))))</f>
        <v/>
      </c>
      <c r="S1181" s="170"/>
      <c r="T1181" s="169" t="str">
        <f>IF(T185="","",IF(T185=Settings!$C$16,1,IF(AND(T185=Settings!$C$17,NOT(S185=Settings!$C$16)),1,IF(AND(T185=Settings!$C$18,S185=Settings!$C$19),1,0))))</f>
        <v/>
      </c>
      <c r="U1181" s="170"/>
      <c r="V1181" s="169" t="str">
        <f>IF(V185="","",IF(V185=Settings!$C$16,1,IF(AND(V185=Settings!$C$17,NOT(U185=Settings!$C$16)),1,IF(AND(V185=Settings!$C$18,U185=Settings!$C$19),1,0))))</f>
        <v/>
      </c>
      <c r="X1181" s="169" t="str">
        <f>IF(X185="","",IF(X185=Settings!$C$16,1,IF(AND(X185=Settings!$C$17,NOT(W185=Settings!$C$16)),1,IF(AND(X185=Settings!$C$18,W185=Settings!$C$19),1,0))))</f>
        <v/>
      </c>
      <c r="Z1181" s="169" t="str">
        <f>IF(Z185="","",IF(Z185=Settings!$C$16,1,IF(AND(Z185=Settings!$C$17,NOT(Y185=Settings!$C$16)),1,IF(AND(Z185=Settings!$C$18,Y185=Settings!$C$19),1,0))))</f>
        <v/>
      </c>
      <c r="AC1181" s="169" t="str">
        <f>IF(AC185="","",IF(AC185=Settings!$C$16,1,IF(AND(AC185=Settings!$C$17,NOT(AB185=Settings!$C$16)),1,IF(AND(AC185=Settings!$C$18,AB185=Settings!$C$19),1,0))))</f>
        <v/>
      </c>
      <c r="AD1181" s="170"/>
      <c r="AE1181" s="169" t="str">
        <f>IF(AE185="","",IF(AE185=Settings!$C$16,1,IF(AND(AE185=Settings!$C$17,NOT(AD185=Settings!$C$16)),1,IF(AND(AE185=Settings!$C$18,AD185=Settings!$C$19),1,0))))</f>
        <v/>
      </c>
      <c r="AF1181" s="170"/>
      <c r="AG1181" s="169" t="str">
        <f>IF(AG185="","",IF(AG185=Settings!$C$16,1,IF(AND(AG185=Settings!$C$17,NOT(AF185=Settings!$C$16)),1,IF(AND(AG185=Settings!$C$18,AF185=Settings!$C$19),1,0))))</f>
        <v/>
      </c>
      <c r="AH1181" s="170"/>
      <c r="AI1181" s="169" t="str">
        <f>IF(AI185="","",IF(AI185=Settings!$C$16,1,IF(AND(AI185=Settings!$C$17,NOT(AH185=Settings!$C$16)),1,IF(AND(AI185=Settings!$C$18,AH185=Settings!$C$19),1,0))))</f>
        <v/>
      </c>
      <c r="AK1181" s="169" t="str">
        <f>IF(AK185="","",IF(AK185=Settings!$C$16,1,IF(AND(AK185=Settings!$C$17,NOT(AJ185=Settings!$C$16)),1,IF(AND(AK185=Settings!$C$18,AJ185=Settings!$C$19),1,0))))</f>
        <v/>
      </c>
      <c r="AM1181" s="169" t="str">
        <f>IF(AM185="","",IF(AM185=Settings!$C$16,1,IF(AND(AM185=Settings!$C$17,NOT(AL185=Settings!$C$16)),1,IF(AND(AM185=Settings!$C$18,AL185=Settings!$C$19),1,0))))</f>
        <v/>
      </c>
      <c r="AP1181" s="169" t="str">
        <f>IF(AP185="","",IF(AP185=Settings!$C$16,1,IF(AND(AP185=Settings!$C$17,NOT(AO185=Settings!$C$16)),1,IF(AND(AP185=Settings!$C$18,AO185=Settings!$C$19),1,0))))</f>
        <v/>
      </c>
      <c r="AQ1181" s="170"/>
      <c r="AR1181" s="169" t="str">
        <f>IF(AR185="","",IF(AR185=Settings!$C$16,1,IF(AND(AR185=Settings!$C$17,NOT(AQ185=Settings!$C$16)),1,IF(AND(AR185=Settings!$C$18,AQ185=Settings!$C$19),1,0))))</f>
        <v/>
      </c>
      <c r="AS1181" s="170"/>
      <c r="AT1181" s="169" t="str">
        <f>IF(AT185="","",IF(AT185=Settings!$C$16,1,IF(AND(AT185=Settings!$C$17,NOT(AS185=Settings!$C$16)),1,IF(AND(AT185=Settings!$C$18,AS185=Settings!$C$19),1,0))))</f>
        <v/>
      </c>
      <c r="AU1181" s="170"/>
      <c r="AV1181" s="169" t="str">
        <f>IF(AV185="","",IF(AV185=Settings!$C$16,1,IF(AND(AV185=Settings!$C$17,NOT(AU185=Settings!$C$16)),1,IF(AND(AV185=Settings!$C$18,AU185=Settings!$C$19),1,0))))</f>
        <v/>
      </c>
      <c r="AX1181" s="169" t="str">
        <f>IF(AX185="","",IF(AX185=Settings!$C$16,1,IF(AND(AX185=Settings!$C$17,NOT(AW185=Settings!$C$16)),1,IF(AND(AX185=Settings!$C$18,AW185=Settings!$C$19),1,0))))</f>
        <v/>
      </c>
      <c r="AZ1181" s="169" t="str">
        <f>IF(AZ185="","",IF(AZ185=Settings!$C$16,1,IF(AND(AZ185=Settings!$C$17,NOT(AY185=Settings!$C$16)),1,IF(AND(AZ185=Settings!$C$18,AY185=Settings!$C$19),1,0))))</f>
        <v/>
      </c>
      <c r="BC1181" s="169" t="str">
        <f>IF(BC185="","",IF(BC185=Settings!$C$16,1,IF(AND(BC185=Settings!$C$17,NOT(BB185=Settings!$C$16)),1,IF(AND(BC185=Settings!$C$18,BB185=Settings!$C$19),1,0))))</f>
        <v/>
      </c>
      <c r="BD1181" s="170"/>
      <c r="BE1181" s="169" t="str">
        <f>IF(BE185="","",IF(BE185=Settings!$C$16,1,IF(AND(BE185=Settings!$C$17,NOT(BD185=Settings!$C$16)),1,IF(AND(BE185=Settings!$C$18,BD185=Settings!$C$19),1,0))))</f>
        <v/>
      </c>
      <c r="BF1181" s="170"/>
      <c r="BG1181" s="169" t="str">
        <f>IF(BG185="","",IF(BG185=Settings!$C$16,1,IF(AND(BG185=Settings!$C$17,NOT(BF185=Settings!$C$16)),1,IF(AND(BG185=Settings!$C$18,BF185=Settings!$C$19),1,0))))</f>
        <v/>
      </c>
      <c r="BH1181" s="170"/>
      <c r="BI1181" s="169" t="str">
        <f>IF(BI185="","",IF(BI185=Settings!$C$16,1,IF(AND(BI185=Settings!$C$17,NOT(BH185=Settings!$C$16)),1,IF(AND(BI185=Settings!$C$18,BH185=Settings!$C$19),1,0))))</f>
        <v/>
      </c>
      <c r="BK1181" s="169" t="str">
        <f>IF(BK185="","",IF(BK185=Settings!$C$16,1,IF(AND(BK185=Settings!$C$17,NOT(BJ185=Settings!$C$16)),1,IF(AND(BK185=Settings!$C$18,BJ185=Settings!$C$19),1,0))))</f>
        <v/>
      </c>
      <c r="BM1181" s="169" t="str">
        <f>IF(BM185="","",IF(BM185=Settings!$C$16,1,IF(AND(BM185=Settings!$C$17,NOT(BL185=Settings!$C$16)),1,IF(AND(BM185=Settings!$C$18,BL185=Settings!$C$19),1,0))))</f>
        <v/>
      </c>
      <c r="BP1181" s="169" t="str">
        <f>IF(BP185="","",IF(BP185=Settings!$C$16,1,IF(AND(BP185=Settings!$C$17,NOT(BO185=Settings!$C$16)),1,IF(AND(BP185=Settings!$C$18,BO185=Settings!$C$19),1,0))))</f>
        <v/>
      </c>
      <c r="BQ1181" s="170"/>
      <c r="BR1181" s="169" t="str">
        <f>IF(BR185="","",IF(BR185=Settings!$C$16,1,IF(AND(BR185=Settings!$C$17,NOT(BQ185=Settings!$C$16)),1,IF(AND(BR185=Settings!$C$18,BQ185=Settings!$C$19),1,0))))</f>
        <v/>
      </c>
      <c r="BS1181" s="170"/>
      <c r="BT1181" s="169" t="str">
        <f>IF(BT185="","",IF(BT185=Settings!$C$16,1,IF(AND(BT185=Settings!$C$17,NOT(BS185=Settings!$C$16)),1,IF(AND(BT185=Settings!$C$18,BS185=Settings!$C$19),1,0))))</f>
        <v/>
      </c>
      <c r="BU1181" s="170"/>
      <c r="BV1181" s="169" t="str">
        <f>IF(BV185="","",IF(BV185=Settings!$C$16,1,IF(AND(BV185=Settings!$C$17,NOT(BU185=Settings!$C$16)),1,IF(AND(BV185=Settings!$C$18,BU185=Settings!$C$19),1,0))))</f>
        <v/>
      </c>
      <c r="BX1181" s="169" t="str">
        <f>IF(BX185="","",IF(BX185=Settings!$C$16,1,IF(AND(BX185=Settings!$C$17,NOT(BW185=Settings!$C$16)),1,IF(AND(BX185=Settings!$C$18,BW185=Settings!$C$19),1,0))))</f>
        <v/>
      </c>
      <c r="BZ1181" s="169" t="str">
        <f>IF(BZ185="","",IF(BZ185=Settings!$C$16,1,IF(AND(BZ185=Settings!$C$17,NOT(BY185=Settings!$C$16)),1,IF(AND(BZ185=Settings!$C$18,BY185=Settings!$C$19),1,0))))</f>
        <v/>
      </c>
      <c r="CB1181" s="175" t="str">
        <f t="shared" si="17"/>
        <v/>
      </c>
      <c r="CC1181" s="175" t="str">
        <f t="shared" si="18"/>
        <v/>
      </c>
      <c r="CD1181" s="175" t="str">
        <f t="shared" si="19"/>
        <v/>
      </c>
      <c r="CE1181" s="175" t="str">
        <f t="shared" si="20"/>
        <v/>
      </c>
      <c r="CF1181" s="175" t="str">
        <f t="shared" si="21"/>
        <v/>
      </c>
      <c r="CG1181" s="175" t="str">
        <f t="shared" si="22"/>
        <v/>
      </c>
      <c r="CH1181" s="175" t="str">
        <f t="shared" si="23"/>
        <v/>
      </c>
    </row>
    <row r="1182" spans="1:86" x14ac:dyDescent="0.25">
      <c r="A1182" s="39" t="str">
        <f t="shared" si="16"/>
        <v xml:space="preserve"> </v>
      </c>
      <c r="C1182" s="169" t="str">
        <f>IF(C186="","",IF(C186=Settings!$C$16,1,IF(AND(C186=Settings!$C$17,NOT(B186=Settings!$C$16)),1,IF(AND(C186=Settings!$C$18,B186=Settings!$C$19),1,0))))</f>
        <v/>
      </c>
      <c r="E1182" s="169" t="str">
        <f>IF(E186="","",IF(E186=Settings!$C$16,1,IF(AND(E186=Settings!$C$17,NOT(D186=Settings!$C$16)),1,IF(AND(E186=Settings!$C$18,D186=Settings!$C$19),1,0))))</f>
        <v/>
      </c>
      <c r="G1182" s="169" t="str">
        <f>IF(G186="","",IF(G186=Settings!$C$16,1,IF(AND(G186=Settings!$C$17,NOT(F186=Settings!$C$16)),1,IF(AND(G186=Settings!$C$18,F186=Settings!$C$19),1,0))))</f>
        <v/>
      </c>
      <c r="I1182" s="169" t="str">
        <f>IF(I186="","",IF(I186=Settings!$C$16,1,IF(AND(I186=Settings!$C$17,NOT(H186=Settings!$C$16)),1,IF(AND(I186=Settings!$C$18,H186=Settings!$C$19),1,0))))</f>
        <v/>
      </c>
      <c r="K1182" s="169" t="str">
        <f>IF(K186="","",IF(K186=Settings!$C$16,1,IF(AND(K186=Settings!$C$17,NOT(J186=Settings!$C$16)),1,IF(AND(K186=Settings!$C$18,J186=Settings!$C$19),1,0))))</f>
        <v/>
      </c>
      <c r="M1182" s="169" t="str">
        <f>IF(M186="","",IF(M186=Settings!$C$16,1,IF(AND(M186=Settings!$C$17,NOT(L186=Settings!$C$16)),1,IF(AND(M186=Settings!$C$18,L186=Settings!$C$19),1,0))))</f>
        <v/>
      </c>
      <c r="P1182" s="169" t="str">
        <f>IF(P186="","",IF(P186=Settings!$C$16,1,IF(AND(P186=Settings!$C$17,NOT(O186=Settings!$C$16)),1,IF(AND(P186=Settings!$C$18,O186=Settings!$C$19),1,0))))</f>
        <v/>
      </c>
      <c r="Q1182" s="170"/>
      <c r="R1182" s="169" t="str">
        <f>IF(R186="","",IF(R186=Settings!$C$16,1,IF(AND(R186=Settings!$C$17,NOT(Q186=Settings!$C$16)),1,IF(AND(R186=Settings!$C$18,Q186=Settings!$C$19),1,0))))</f>
        <v/>
      </c>
      <c r="S1182" s="170"/>
      <c r="T1182" s="169" t="str">
        <f>IF(T186="","",IF(T186=Settings!$C$16,1,IF(AND(T186=Settings!$C$17,NOT(S186=Settings!$C$16)),1,IF(AND(T186=Settings!$C$18,S186=Settings!$C$19),1,0))))</f>
        <v/>
      </c>
      <c r="U1182" s="170"/>
      <c r="V1182" s="169" t="str">
        <f>IF(V186="","",IF(V186=Settings!$C$16,1,IF(AND(V186=Settings!$C$17,NOT(U186=Settings!$C$16)),1,IF(AND(V186=Settings!$C$18,U186=Settings!$C$19),1,0))))</f>
        <v/>
      </c>
      <c r="X1182" s="169" t="str">
        <f>IF(X186="","",IF(X186=Settings!$C$16,1,IF(AND(X186=Settings!$C$17,NOT(W186=Settings!$C$16)),1,IF(AND(X186=Settings!$C$18,W186=Settings!$C$19),1,0))))</f>
        <v/>
      </c>
      <c r="Z1182" s="169" t="str">
        <f>IF(Z186="","",IF(Z186=Settings!$C$16,1,IF(AND(Z186=Settings!$C$17,NOT(Y186=Settings!$C$16)),1,IF(AND(Z186=Settings!$C$18,Y186=Settings!$C$19),1,0))))</f>
        <v/>
      </c>
      <c r="AC1182" s="169" t="str">
        <f>IF(AC186="","",IF(AC186=Settings!$C$16,1,IF(AND(AC186=Settings!$C$17,NOT(AB186=Settings!$C$16)),1,IF(AND(AC186=Settings!$C$18,AB186=Settings!$C$19),1,0))))</f>
        <v/>
      </c>
      <c r="AD1182" s="170"/>
      <c r="AE1182" s="169" t="str">
        <f>IF(AE186="","",IF(AE186=Settings!$C$16,1,IF(AND(AE186=Settings!$C$17,NOT(AD186=Settings!$C$16)),1,IF(AND(AE186=Settings!$C$18,AD186=Settings!$C$19),1,0))))</f>
        <v/>
      </c>
      <c r="AF1182" s="170"/>
      <c r="AG1182" s="169" t="str">
        <f>IF(AG186="","",IF(AG186=Settings!$C$16,1,IF(AND(AG186=Settings!$C$17,NOT(AF186=Settings!$C$16)),1,IF(AND(AG186=Settings!$C$18,AF186=Settings!$C$19),1,0))))</f>
        <v/>
      </c>
      <c r="AH1182" s="170"/>
      <c r="AI1182" s="169" t="str">
        <f>IF(AI186="","",IF(AI186=Settings!$C$16,1,IF(AND(AI186=Settings!$C$17,NOT(AH186=Settings!$C$16)),1,IF(AND(AI186=Settings!$C$18,AH186=Settings!$C$19),1,0))))</f>
        <v/>
      </c>
      <c r="AK1182" s="169" t="str">
        <f>IF(AK186="","",IF(AK186=Settings!$C$16,1,IF(AND(AK186=Settings!$C$17,NOT(AJ186=Settings!$C$16)),1,IF(AND(AK186=Settings!$C$18,AJ186=Settings!$C$19),1,0))))</f>
        <v/>
      </c>
      <c r="AM1182" s="169" t="str">
        <f>IF(AM186="","",IF(AM186=Settings!$C$16,1,IF(AND(AM186=Settings!$C$17,NOT(AL186=Settings!$C$16)),1,IF(AND(AM186=Settings!$C$18,AL186=Settings!$C$19),1,0))))</f>
        <v/>
      </c>
      <c r="AP1182" s="169" t="str">
        <f>IF(AP186="","",IF(AP186=Settings!$C$16,1,IF(AND(AP186=Settings!$C$17,NOT(AO186=Settings!$C$16)),1,IF(AND(AP186=Settings!$C$18,AO186=Settings!$C$19),1,0))))</f>
        <v/>
      </c>
      <c r="AQ1182" s="170"/>
      <c r="AR1182" s="169" t="str">
        <f>IF(AR186="","",IF(AR186=Settings!$C$16,1,IF(AND(AR186=Settings!$C$17,NOT(AQ186=Settings!$C$16)),1,IF(AND(AR186=Settings!$C$18,AQ186=Settings!$C$19),1,0))))</f>
        <v/>
      </c>
      <c r="AS1182" s="170"/>
      <c r="AT1182" s="169" t="str">
        <f>IF(AT186="","",IF(AT186=Settings!$C$16,1,IF(AND(AT186=Settings!$C$17,NOT(AS186=Settings!$C$16)),1,IF(AND(AT186=Settings!$C$18,AS186=Settings!$C$19),1,0))))</f>
        <v/>
      </c>
      <c r="AU1182" s="170"/>
      <c r="AV1182" s="169" t="str">
        <f>IF(AV186="","",IF(AV186=Settings!$C$16,1,IF(AND(AV186=Settings!$C$17,NOT(AU186=Settings!$C$16)),1,IF(AND(AV186=Settings!$C$18,AU186=Settings!$C$19),1,0))))</f>
        <v/>
      </c>
      <c r="AX1182" s="169" t="str">
        <f>IF(AX186="","",IF(AX186=Settings!$C$16,1,IF(AND(AX186=Settings!$C$17,NOT(AW186=Settings!$C$16)),1,IF(AND(AX186=Settings!$C$18,AW186=Settings!$C$19),1,0))))</f>
        <v/>
      </c>
      <c r="AZ1182" s="169" t="str">
        <f>IF(AZ186="","",IF(AZ186=Settings!$C$16,1,IF(AND(AZ186=Settings!$C$17,NOT(AY186=Settings!$C$16)),1,IF(AND(AZ186=Settings!$C$18,AY186=Settings!$C$19),1,0))))</f>
        <v/>
      </c>
      <c r="BC1182" s="169" t="str">
        <f>IF(BC186="","",IF(BC186=Settings!$C$16,1,IF(AND(BC186=Settings!$C$17,NOT(BB186=Settings!$C$16)),1,IF(AND(BC186=Settings!$C$18,BB186=Settings!$C$19),1,0))))</f>
        <v/>
      </c>
      <c r="BD1182" s="170"/>
      <c r="BE1182" s="169" t="str">
        <f>IF(BE186="","",IF(BE186=Settings!$C$16,1,IF(AND(BE186=Settings!$C$17,NOT(BD186=Settings!$C$16)),1,IF(AND(BE186=Settings!$C$18,BD186=Settings!$C$19),1,0))))</f>
        <v/>
      </c>
      <c r="BF1182" s="170"/>
      <c r="BG1182" s="169" t="str">
        <f>IF(BG186="","",IF(BG186=Settings!$C$16,1,IF(AND(BG186=Settings!$C$17,NOT(BF186=Settings!$C$16)),1,IF(AND(BG186=Settings!$C$18,BF186=Settings!$C$19),1,0))))</f>
        <v/>
      </c>
      <c r="BH1182" s="170"/>
      <c r="BI1182" s="169" t="str">
        <f>IF(BI186="","",IF(BI186=Settings!$C$16,1,IF(AND(BI186=Settings!$C$17,NOT(BH186=Settings!$C$16)),1,IF(AND(BI186=Settings!$C$18,BH186=Settings!$C$19),1,0))))</f>
        <v/>
      </c>
      <c r="BK1182" s="169" t="str">
        <f>IF(BK186="","",IF(BK186=Settings!$C$16,1,IF(AND(BK186=Settings!$C$17,NOT(BJ186=Settings!$C$16)),1,IF(AND(BK186=Settings!$C$18,BJ186=Settings!$C$19),1,0))))</f>
        <v/>
      </c>
      <c r="BM1182" s="169" t="str">
        <f>IF(BM186="","",IF(BM186=Settings!$C$16,1,IF(AND(BM186=Settings!$C$17,NOT(BL186=Settings!$C$16)),1,IF(AND(BM186=Settings!$C$18,BL186=Settings!$C$19),1,0))))</f>
        <v/>
      </c>
      <c r="BP1182" s="169" t="str">
        <f>IF(BP186="","",IF(BP186=Settings!$C$16,1,IF(AND(BP186=Settings!$C$17,NOT(BO186=Settings!$C$16)),1,IF(AND(BP186=Settings!$C$18,BO186=Settings!$C$19),1,0))))</f>
        <v/>
      </c>
      <c r="BQ1182" s="170"/>
      <c r="BR1182" s="169" t="str">
        <f>IF(BR186="","",IF(BR186=Settings!$C$16,1,IF(AND(BR186=Settings!$C$17,NOT(BQ186=Settings!$C$16)),1,IF(AND(BR186=Settings!$C$18,BQ186=Settings!$C$19),1,0))))</f>
        <v/>
      </c>
      <c r="BS1182" s="170"/>
      <c r="BT1182" s="169" t="str">
        <f>IF(BT186="","",IF(BT186=Settings!$C$16,1,IF(AND(BT186=Settings!$C$17,NOT(BS186=Settings!$C$16)),1,IF(AND(BT186=Settings!$C$18,BS186=Settings!$C$19),1,0))))</f>
        <v/>
      </c>
      <c r="BU1182" s="170"/>
      <c r="BV1182" s="169" t="str">
        <f>IF(BV186="","",IF(BV186=Settings!$C$16,1,IF(AND(BV186=Settings!$C$17,NOT(BU186=Settings!$C$16)),1,IF(AND(BV186=Settings!$C$18,BU186=Settings!$C$19),1,0))))</f>
        <v/>
      </c>
      <c r="BX1182" s="169" t="str">
        <f>IF(BX186="","",IF(BX186=Settings!$C$16,1,IF(AND(BX186=Settings!$C$17,NOT(BW186=Settings!$C$16)),1,IF(AND(BX186=Settings!$C$18,BW186=Settings!$C$19),1,0))))</f>
        <v/>
      </c>
      <c r="BZ1182" s="169" t="str">
        <f>IF(BZ186="","",IF(BZ186=Settings!$C$16,1,IF(AND(BZ186=Settings!$C$17,NOT(BY186=Settings!$C$16)),1,IF(AND(BZ186=Settings!$C$18,BY186=Settings!$C$19),1,0))))</f>
        <v/>
      </c>
      <c r="CB1182" s="175" t="str">
        <f t="shared" si="17"/>
        <v/>
      </c>
      <c r="CC1182" s="175" t="str">
        <f t="shared" si="18"/>
        <v/>
      </c>
      <c r="CD1182" s="175" t="str">
        <f t="shared" si="19"/>
        <v/>
      </c>
      <c r="CE1182" s="175" t="str">
        <f t="shared" si="20"/>
        <v/>
      </c>
      <c r="CF1182" s="175" t="str">
        <f t="shared" si="21"/>
        <v/>
      </c>
      <c r="CG1182" s="175" t="str">
        <f t="shared" si="22"/>
        <v/>
      </c>
      <c r="CH1182" s="175" t="str">
        <f t="shared" si="23"/>
        <v/>
      </c>
    </row>
    <row r="1183" spans="1:86" x14ac:dyDescent="0.25">
      <c r="A1183" s="39" t="str">
        <f t="shared" si="16"/>
        <v xml:space="preserve"> </v>
      </c>
      <c r="C1183" s="169" t="str">
        <f>IF(C187="","",IF(C187=Settings!$C$16,1,IF(AND(C187=Settings!$C$17,NOT(B187=Settings!$C$16)),1,IF(AND(C187=Settings!$C$18,B187=Settings!$C$19),1,0))))</f>
        <v/>
      </c>
      <c r="E1183" s="169" t="str">
        <f>IF(E187="","",IF(E187=Settings!$C$16,1,IF(AND(E187=Settings!$C$17,NOT(D187=Settings!$C$16)),1,IF(AND(E187=Settings!$C$18,D187=Settings!$C$19),1,0))))</f>
        <v/>
      </c>
      <c r="G1183" s="169" t="str">
        <f>IF(G187="","",IF(G187=Settings!$C$16,1,IF(AND(G187=Settings!$C$17,NOT(F187=Settings!$C$16)),1,IF(AND(G187=Settings!$C$18,F187=Settings!$C$19),1,0))))</f>
        <v/>
      </c>
      <c r="I1183" s="169" t="str">
        <f>IF(I187="","",IF(I187=Settings!$C$16,1,IF(AND(I187=Settings!$C$17,NOT(H187=Settings!$C$16)),1,IF(AND(I187=Settings!$C$18,H187=Settings!$C$19),1,0))))</f>
        <v/>
      </c>
      <c r="K1183" s="169" t="str">
        <f>IF(K187="","",IF(K187=Settings!$C$16,1,IF(AND(K187=Settings!$C$17,NOT(J187=Settings!$C$16)),1,IF(AND(K187=Settings!$C$18,J187=Settings!$C$19),1,0))))</f>
        <v/>
      </c>
      <c r="M1183" s="169" t="str">
        <f>IF(M187="","",IF(M187=Settings!$C$16,1,IF(AND(M187=Settings!$C$17,NOT(L187=Settings!$C$16)),1,IF(AND(M187=Settings!$C$18,L187=Settings!$C$19),1,0))))</f>
        <v/>
      </c>
      <c r="P1183" s="169" t="str">
        <f>IF(P187="","",IF(P187=Settings!$C$16,1,IF(AND(P187=Settings!$C$17,NOT(O187=Settings!$C$16)),1,IF(AND(P187=Settings!$C$18,O187=Settings!$C$19),1,0))))</f>
        <v/>
      </c>
      <c r="Q1183" s="170"/>
      <c r="R1183" s="169" t="str">
        <f>IF(R187="","",IF(R187=Settings!$C$16,1,IF(AND(R187=Settings!$C$17,NOT(Q187=Settings!$C$16)),1,IF(AND(R187=Settings!$C$18,Q187=Settings!$C$19),1,0))))</f>
        <v/>
      </c>
      <c r="S1183" s="170"/>
      <c r="T1183" s="169" t="str">
        <f>IF(T187="","",IF(T187=Settings!$C$16,1,IF(AND(T187=Settings!$C$17,NOT(S187=Settings!$C$16)),1,IF(AND(T187=Settings!$C$18,S187=Settings!$C$19),1,0))))</f>
        <v/>
      </c>
      <c r="U1183" s="170"/>
      <c r="V1183" s="169" t="str">
        <f>IF(V187="","",IF(V187=Settings!$C$16,1,IF(AND(V187=Settings!$C$17,NOT(U187=Settings!$C$16)),1,IF(AND(V187=Settings!$C$18,U187=Settings!$C$19),1,0))))</f>
        <v/>
      </c>
      <c r="X1183" s="169" t="str">
        <f>IF(X187="","",IF(X187=Settings!$C$16,1,IF(AND(X187=Settings!$C$17,NOT(W187=Settings!$C$16)),1,IF(AND(X187=Settings!$C$18,W187=Settings!$C$19),1,0))))</f>
        <v/>
      </c>
      <c r="Z1183" s="169" t="str">
        <f>IF(Z187="","",IF(Z187=Settings!$C$16,1,IF(AND(Z187=Settings!$C$17,NOT(Y187=Settings!$C$16)),1,IF(AND(Z187=Settings!$C$18,Y187=Settings!$C$19),1,0))))</f>
        <v/>
      </c>
      <c r="AC1183" s="169" t="str">
        <f>IF(AC187="","",IF(AC187=Settings!$C$16,1,IF(AND(AC187=Settings!$C$17,NOT(AB187=Settings!$C$16)),1,IF(AND(AC187=Settings!$C$18,AB187=Settings!$C$19),1,0))))</f>
        <v/>
      </c>
      <c r="AD1183" s="170"/>
      <c r="AE1183" s="169" t="str">
        <f>IF(AE187="","",IF(AE187=Settings!$C$16,1,IF(AND(AE187=Settings!$C$17,NOT(AD187=Settings!$C$16)),1,IF(AND(AE187=Settings!$C$18,AD187=Settings!$C$19),1,0))))</f>
        <v/>
      </c>
      <c r="AF1183" s="170"/>
      <c r="AG1183" s="169" t="str">
        <f>IF(AG187="","",IF(AG187=Settings!$C$16,1,IF(AND(AG187=Settings!$C$17,NOT(AF187=Settings!$C$16)),1,IF(AND(AG187=Settings!$C$18,AF187=Settings!$C$19),1,0))))</f>
        <v/>
      </c>
      <c r="AH1183" s="170"/>
      <c r="AI1183" s="169" t="str">
        <f>IF(AI187="","",IF(AI187=Settings!$C$16,1,IF(AND(AI187=Settings!$C$17,NOT(AH187=Settings!$C$16)),1,IF(AND(AI187=Settings!$C$18,AH187=Settings!$C$19),1,0))))</f>
        <v/>
      </c>
      <c r="AK1183" s="169" t="str">
        <f>IF(AK187="","",IF(AK187=Settings!$C$16,1,IF(AND(AK187=Settings!$C$17,NOT(AJ187=Settings!$C$16)),1,IF(AND(AK187=Settings!$C$18,AJ187=Settings!$C$19),1,0))))</f>
        <v/>
      </c>
      <c r="AM1183" s="169" t="str">
        <f>IF(AM187="","",IF(AM187=Settings!$C$16,1,IF(AND(AM187=Settings!$C$17,NOT(AL187=Settings!$C$16)),1,IF(AND(AM187=Settings!$C$18,AL187=Settings!$C$19),1,0))))</f>
        <v/>
      </c>
      <c r="AP1183" s="169" t="str">
        <f>IF(AP187="","",IF(AP187=Settings!$C$16,1,IF(AND(AP187=Settings!$C$17,NOT(AO187=Settings!$C$16)),1,IF(AND(AP187=Settings!$C$18,AO187=Settings!$C$19),1,0))))</f>
        <v/>
      </c>
      <c r="AQ1183" s="170"/>
      <c r="AR1183" s="169" t="str">
        <f>IF(AR187="","",IF(AR187=Settings!$C$16,1,IF(AND(AR187=Settings!$C$17,NOT(AQ187=Settings!$C$16)),1,IF(AND(AR187=Settings!$C$18,AQ187=Settings!$C$19),1,0))))</f>
        <v/>
      </c>
      <c r="AS1183" s="170"/>
      <c r="AT1183" s="169" t="str">
        <f>IF(AT187="","",IF(AT187=Settings!$C$16,1,IF(AND(AT187=Settings!$C$17,NOT(AS187=Settings!$C$16)),1,IF(AND(AT187=Settings!$C$18,AS187=Settings!$C$19),1,0))))</f>
        <v/>
      </c>
      <c r="AU1183" s="170"/>
      <c r="AV1183" s="169" t="str">
        <f>IF(AV187="","",IF(AV187=Settings!$C$16,1,IF(AND(AV187=Settings!$C$17,NOT(AU187=Settings!$C$16)),1,IF(AND(AV187=Settings!$C$18,AU187=Settings!$C$19),1,0))))</f>
        <v/>
      </c>
      <c r="AX1183" s="169" t="str">
        <f>IF(AX187="","",IF(AX187=Settings!$C$16,1,IF(AND(AX187=Settings!$C$17,NOT(AW187=Settings!$C$16)),1,IF(AND(AX187=Settings!$C$18,AW187=Settings!$C$19),1,0))))</f>
        <v/>
      </c>
      <c r="AZ1183" s="169" t="str">
        <f>IF(AZ187="","",IF(AZ187=Settings!$C$16,1,IF(AND(AZ187=Settings!$C$17,NOT(AY187=Settings!$C$16)),1,IF(AND(AZ187=Settings!$C$18,AY187=Settings!$C$19),1,0))))</f>
        <v/>
      </c>
      <c r="BC1183" s="169" t="str">
        <f>IF(BC187="","",IF(BC187=Settings!$C$16,1,IF(AND(BC187=Settings!$C$17,NOT(BB187=Settings!$C$16)),1,IF(AND(BC187=Settings!$C$18,BB187=Settings!$C$19),1,0))))</f>
        <v/>
      </c>
      <c r="BD1183" s="170"/>
      <c r="BE1183" s="169" t="str">
        <f>IF(BE187="","",IF(BE187=Settings!$C$16,1,IF(AND(BE187=Settings!$C$17,NOT(BD187=Settings!$C$16)),1,IF(AND(BE187=Settings!$C$18,BD187=Settings!$C$19),1,0))))</f>
        <v/>
      </c>
      <c r="BF1183" s="170"/>
      <c r="BG1183" s="169" t="str">
        <f>IF(BG187="","",IF(BG187=Settings!$C$16,1,IF(AND(BG187=Settings!$C$17,NOT(BF187=Settings!$C$16)),1,IF(AND(BG187=Settings!$C$18,BF187=Settings!$C$19),1,0))))</f>
        <v/>
      </c>
      <c r="BH1183" s="170"/>
      <c r="BI1183" s="169" t="str">
        <f>IF(BI187="","",IF(BI187=Settings!$C$16,1,IF(AND(BI187=Settings!$C$17,NOT(BH187=Settings!$C$16)),1,IF(AND(BI187=Settings!$C$18,BH187=Settings!$C$19),1,0))))</f>
        <v/>
      </c>
      <c r="BK1183" s="169" t="str">
        <f>IF(BK187="","",IF(BK187=Settings!$C$16,1,IF(AND(BK187=Settings!$C$17,NOT(BJ187=Settings!$C$16)),1,IF(AND(BK187=Settings!$C$18,BJ187=Settings!$C$19),1,0))))</f>
        <v/>
      </c>
      <c r="BM1183" s="169" t="str">
        <f>IF(BM187="","",IF(BM187=Settings!$C$16,1,IF(AND(BM187=Settings!$C$17,NOT(BL187=Settings!$C$16)),1,IF(AND(BM187=Settings!$C$18,BL187=Settings!$C$19),1,0))))</f>
        <v/>
      </c>
      <c r="BP1183" s="169" t="str">
        <f>IF(BP187="","",IF(BP187=Settings!$C$16,1,IF(AND(BP187=Settings!$C$17,NOT(BO187=Settings!$C$16)),1,IF(AND(BP187=Settings!$C$18,BO187=Settings!$C$19),1,0))))</f>
        <v/>
      </c>
      <c r="BQ1183" s="170"/>
      <c r="BR1183" s="169" t="str">
        <f>IF(BR187="","",IF(BR187=Settings!$C$16,1,IF(AND(BR187=Settings!$C$17,NOT(BQ187=Settings!$C$16)),1,IF(AND(BR187=Settings!$C$18,BQ187=Settings!$C$19),1,0))))</f>
        <v/>
      </c>
      <c r="BS1183" s="170"/>
      <c r="BT1183" s="169" t="str">
        <f>IF(BT187="","",IF(BT187=Settings!$C$16,1,IF(AND(BT187=Settings!$C$17,NOT(BS187=Settings!$C$16)),1,IF(AND(BT187=Settings!$C$18,BS187=Settings!$C$19),1,0))))</f>
        <v/>
      </c>
      <c r="BU1183" s="170"/>
      <c r="BV1183" s="169" t="str">
        <f>IF(BV187="","",IF(BV187=Settings!$C$16,1,IF(AND(BV187=Settings!$C$17,NOT(BU187=Settings!$C$16)),1,IF(AND(BV187=Settings!$C$18,BU187=Settings!$C$19),1,0))))</f>
        <v/>
      </c>
      <c r="BX1183" s="169" t="str">
        <f>IF(BX187="","",IF(BX187=Settings!$C$16,1,IF(AND(BX187=Settings!$C$17,NOT(BW187=Settings!$C$16)),1,IF(AND(BX187=Settings!$C$18,BW187=Settings!$C$19),1,0))))</f>
        <v/>
      </c>
      <c r="BZ1183" s="169" t="str">
        <f>IF(BZ187="","",IF(BZ187=Settings!$C$16,1,IF(AND(BZ187=Settings!$C$17,NOT(BY187=Settings!$C$16)),1,IF(AND(BZ187=Settings!$C$18,BY187=Settings!$C$19),1,0))))</f>
        <v/>
      </c>
      <c r="CB1183" s="175" t="str">
        <f t="shared" si="17"/>
        <v/>
      </c>
      <c r="CC1183" s="175" t="str">
        <f t="shared" si="18"/>
        <v/>
      </c>
      <c r="CD1183" s="175" t="str">
        <f t="shared" si="19"/>
        <v/>
      </c>
      <c r="CE1183" s="175" t="str">
        <f t="shared" si="20"/>
        <v/>
      </c>
      <c r="CF1183" s="175" t="str">
        <f t="shared" si="21"/>
        <v/>
      </c>
      <c r="CG1183" s="175" t="str">
        <f t="shared" si="22"/>
        <v/>
      </c>
      <c r="CH1183" s="175" t="str">
        <f t="shared" si="23"/>
        <v/>
      </c>
    </row>
    <row r="1184" spans="1:86" x14ac:dyDescent="0.25">
      <c r="A1184" s="39" t="str">
        <f t="shared" si="16"/>
        <v xml:space="preserve"> </v>
      </c>
      <c r="C1184" s="169" t="str">
        <f>IF(C188="","",IF(C188=Settings!$C$16,1,IF(AND(C188=Settings!$C$17,NOT(B188=Settings!$C$16)),1,IF(AND(C188=Settings!$C$18,B188=Settings!$C$19),1,0))))</f>
        <v/>
      </c>
      <c r="E1184" s="169" t="str">
        <f>IF(E188="","",IF(E188=Settings!$C$16,1,IF(AND(E188=Settings!$C$17,NOT(D188=Settings!$C$16)),1,IF(AND(E188=Settings!$C$18,D188=Settings!$C$19),1,0))))</f>
        <v/>
      </c>
      <c r="G1184" s="169" t="str">
        <f>IF(G188="","",IF(G188=Settings!$C$16,1,IF(AND(G188=Settings!$C$17,NOT(F188=Settings!$C$16)),1,IF(AND(G188=Settings!$C$18,F188=Settings!$C$19),1,0))))</f>
        <v/>
      </c>
      <c r="I1184" s="169" t="str">
        <f>IF(I188="","",IF(I188=Settings!$C$16,1,IF(AND(I188=Settings!$C$17,NOT(H188=Settings!$C$16)),1,IF(AND(I188=Settings!$C$18,H188=Settings!$C$19),1,0))))</f>
        <v/>
      </c>
      <c r="K1184" s="169" t="str">
        <f>IF(K188="","",IF(K188=Settings!$C$16,1,IF(AND(K188=Settings!$C$17,NOT(J188=Settings!$C$16)),1,IF(AND(K188=Settings!$C$18,J188=Settings!$C$19),1,0))))</f>
        <v/>
      </c>
      <c r="M1184" s="169" t="str">
        <f>IF(M188="","",IF(M188=Settings!$C$16,1,IF(AND(M188=Settings!$C$17,NOT(L188=Settings!$C$16)),1,IF(AND(M188=Settings!$C$18,L188=Settings!$C$19),1,0))))</f>
        <v/>
      </c>
      <c r="P1184" s="169" t="str">
        <f>IF(P188="","",IF(P188=Settings!$C$16,1,IF(AND(P188=Settings!$C$17,NOT(O188=Settings!$C$16)),1,IF(AND(P188=Settings!$C$18,O188=Settings!$C$19),1,0))))</f>
        <v/>
      </c>
      <c r="Q1184" s="170"/>
      <c r="R1184" s="169" t="str">
        <f>IF(R188="","",IF(R188=Settings!$C$16,1,IF(AND(R188=Settings!$C$17,NOT(Q188=Settings!$C$16)),1,IF(AND(R188=Settings!$C$18,Q188=Settings!$C$19),1,0))))</f>
        <v/>
      </c>
      <c r="S1184" s="170"/>
      <c r="T1184" s="169" t="str">
        <f>IF(T188="","",IF(T188=Settings!$C$16,1,IF(AND(T188=Settings!$C$17,NOT(S188=Settings!$C$16)),1,IF(AND(T188=Settings!$C$18,S188=Settings!$C$19),1,0))))</f>
        <v/>
      </c>
      <c r="U1184" s="170"/>
      <c r="V1184" s="169" t="str">
        <f>IF(V188="","",IF(V188=Settings!$C$16,1,IF(AND(V188=Settings!$C$17,NOT(U188=Settings!$C$16)),1,IF(AND(V188=Settings!$C$18,U188=Settings!$C$19),1,0))))</f>
        <v/>
      </c>
      <c r="X1184" s="169" t="str">
        <f>IF(X188="","",IF(X188=Settings!$C$16,1,IF(AND(X188=Settings!$C$17,NOT(W188=Settings!$C$16)),1,IF(AND(X188=Settings!$C$18,W188=Settings!$C$19),1,0))))</f>
        <v/>
      </c>
      <c r="Z1184" s="169" t="str">
        <f>IF(Z188="","",IF(Z188=Settings!$C$16,1,IF(AND(Z188=Settings!$C$17,NOT(Y188=Settings!$C$16)),1,IF(AND(Z188=Settings!$C$18,Y188=Settings!$C$19),1,0))))</f>
        <v/>
      </c>
      <c r="AC1184" s="169" t="str">
        <f>IF(AC188="","",IF(AC188=Settings!$C$16,1,IF(AND(AC188=Settings!$C$17,NOT(AB188=Settings!$C$16)),1,IF(AND(AC188=Settings!$C$18,AB188=Settings!$C$19),1,0))))</f>
        <v/>
      </c>
      <c r="AD1184" s="170"/>
      <c r="AE1184" s="169" t="str">
        <f>IF(AE188="","",IF(AE188=Settings!$C$16,1,IF(AND(AE188=Settings!$C$17,NOT(AD188=Settings!$C$16)),1,IF(AND(AE188=Settings!$C$18,AD188=Settings!$C$19),1,0))))</f>
        <v/>
      </c>
      <c r="AF1184" s="170"/>
      <c r="AG1184" s="169" t="str">
        <f>IF(AG188="","",IF(AG188=Settings!$C$16,1,IF(AND(AG188=Settings!$C$17,NOT(AF188=Settings!$C$16)),1,IF(AND(AG188=Settings!$C$18,AF188=Settings!$C$19),1,0))))</f>
        <v/>
      </c>
      <c r="AH1184" s="170"/>
      <c r="AI1184" s="169" t="str">
        <f>IF(AI188="","",IF(AI188=Settings!$C$16,1,IF(AND(AI188=Settings!$C$17,NOT(AH188=Settings!$C$16)),1,IF(AND(AI188=Settings!$C$18,AH188=Settings!$C$19),1,0))))</f>
        <v/>
      </c>
      <c r="AK1184" s="169" t="str">
        <f>IF(AK188="","",IF(AK188=Settings!$C$16,1,IF(AND(AK188=Settings!$C$17,NOT(AJ188=Settings!$C$16)),1,IF(AND(AK188=Settings!$C$18,AJ188=Settings!$C$19),1,0))))</f>
        <v/>
      </c>
      <c r="AM1184" s="169" t="str">
        <f>IF(AM188="","",IF(AM188=Settings!$C$16,1,IF(AND(AM188=Settings!$C$17,NOT(AL188=Settings!$C$16)),1,IF(AND(AM188=Settings!$C$18,AL188=Settings!$C$19),1,0))))</f>
        <v/>
      </c>
      <c r="AP1184" s="169" t="str">
        <f>IF(AP188="","",IF(AP188=Settings!$C$16,1,IF(AND(AP188=Settings!$C$17,NOT(AO188=Settings!$C$16)),1,IF(AND(AP188=Settings!$C$18,AO188=Settings!$C$19),1,0))))</f>
        <v/>
      </c>
      <c r="AQ1184" s="170"/>
      <c r="AR1184" s="169" t="str">
        <f>IF(AR188="","",IF(AR188=Settings!$C$16,1,IF(AND(AR188=Settings!$C$17,NOT(AQ188=Settings!$C$16)),1,IF(AND(AR188=Settings!$C$18,AQ188=Settings!$C$19),1,0))))</f>
        <v/>
      </c>
      <c r="AS1184" s="170"/>
      <c r="AT1184" s="169" t="str">
        <f>IF(AT188="","",IF(AT188=Settings!$C$16,1,IF(AND(AT188=Settings!$C$17,NOT(AS188=Settings!$C$16)),1,IF(AND(AT188=Settings!$C$18,AS188=Settings!$C$19),1,0))))</f>
        <v/>
      </c>
      <c r="AU1184" s="170"/>
      <c r="AV1184" s="169" t="str">
        <f>IF(AV188="","",IF(AV188=Settings!$C$16,1,IF(AND(AV188=Settings!$C$17,NOT(AU188=Settings!$C$16)),1,IF(AND(AV188=Settings!$C$18,AU188=Settings!$C$19),1,0))))</f>
        <v/>
      </c>
      <c r="AX1184" s="169" t="str">
        <f>IF(AX188="","",IF(AX188=Settings!$C$16,1,IF(AND(AX188=Settings!$C$17,NOT(AW188=Settings!$C$16)),1,IF(AND(AX188=Settings!$C$18,AW188=Settings!$C$19),1,0))))</f>
        <v/>
      </c>
      <c r="AZ1184" s="169" t="str">
        <f>IF(AZ188="","",IF(AZ188=Settings!$C$16,1,IF(AND(AZ188=Settings!$C$17,NOT(AY188=Settings!$C$16)),1,IF(AND(AZ188=Settings!$C$18,AY188=Settings!$C$19),1,0))))</f>
        <v/>
      </c>
      <c r="BC1184" s="169" t="str">
        <f>IF(BC188="","",IF(BC188=Settings!$C$16,1,IF(AND(BC188=Settings!$C$17,NOT(BB188=Settings!$C$16)),1,IF(AND(BC188=Settings!$C$18,BB188=Settings!$C$19),1,0))))</f>
        <v/>
      </c>
      <c r="BD1184" s="170"/>
      <c r="BE1184" s="169" t="str">
        <f>IF(BE188="","",IF(BE188=Settings!$C$16,1,IF(AND(BE188=Settings!$C$17,NOT(BD188=Settings!$C$16)),1,IF(AND(BE188=Settings!$C$18,BD188=Settings!$C$19),1,0))))</f>
        <v/>
      </c>
      <c r="BF1184" s="170"/>
      <c r="BG1184" s="169" t="str">
        <f>IF(BG188="","",IF(BG188=Settings!$C$16,1,IF(AND(BG188=Settings!$C$17,NOT(BF188=Settings!$C$16)),1,IF(AND(BG188=Settings!$C$18,BF188=Settings!$C$19),1,0))))</f>
        <v/>
      </c>
      <c r="BH1184" s="170"/>
      <c r="BI1184" s="169" t="str">
        <f>IF(BI188="","",IF(BI188=Settings!$C$16,1,IF(AND(BI188=Settings!$C$17,NOT(BH188=Settings!$C$16)),1,IF(AND(BI188=Settings!$C$18,BH188=Settings!$C$19),1,0))))</f>
        <v/>
      </c>
      <c r="BK1184" s="169" t="str">
        <f>IF(BK188="","",IF(BK188=Settings!$C$16,1,IF(AND(BK188=Settings!$C$17,NOT(BJ188=Settings!$C$16)),1,IF(AND(BK188=Settings!$C$18,BJ188=Settings!$C$19),1,0))))</f>
        <v/>
      </c>
      <c r="BM1184" s="169" t="str">
        <f>IF(BM188="","",IF(BM188=Settings!$C$16,1,IF(AND(BM188=Settings!$C$17,NOT(BL188=Settings!$C$16)),1,IF(AND(BM188=Settings!$C$18,BL188=Settings!$C$19),1,0))))</f>
        <v/>
      </c>
      <c r="BP1184" s="169" t="str">
        <f>IF(BP188="","",IF(BP188=Settings!$C$16,1,IF(AND(BP188=Settings!$C$17,NOT(BO188=Settings!$C$16)),1,IF(AND(BP188=Settings!$C$18,BO188=Settings!$C$19),1,0))))</f>
        <v/>
      </c>
      <c r="BQ1184" s="170"/>
      <c r="BR1184" s="169" t="str">
        <f>IF(BR188="","",IF(BR188=Settings!$C$16,1,IF(AND(BR188=Settings!$C$17,NOT(BQ188=Settings!$C$16)),1,IF(AND(BR188=Settings!$C$18,BQ188=Settings!$C$19),1,0))))</f>
        <v/>
      </c>
      <c r="BS1184" s="170"/>
      <c r="BT1184" s="169" t="str">
        <f>IF(BT188="","",IF(BT188=Settings!$C$16,1,IF(AND(BT188=Settings!$C$17,NOT(BS188=Settings!$C$16)),1,IF(AND(BT188=Settings!$C$18,BS188=Settings!$C$19),1,0))))</f>
        <v/>
      </c>
      <c r="BU1184" s="170"/>
      <c r="BV1184" s="169" t="str">
        <f>IF(BV188="","",IF(BV188=Settings!$C$16,1,IF(AND(BV188=Settings!$C$17,NOT(BU188=Settings!$C$16)),1,IF(AND(BV188=Settings!$C$18,BU188=Settings!$C$19),1,0))))</f>
        <v/>
      </c>
      <c r="BX1184" s="169" t="str">
        <f>IF(BX188="","",IF(BX188=Settings!$C$16,1,IF(AND(BX188=Settings!$C$17,NOT(BW188=Settings!$C$16)),1,IF(AND(BX188=Settings!$C$18,BW188=Settings!$C$19),1,0))))</f>
        <v/>
      </c>
      <c r="BZ1184" s="169" t="str">
        <f>IF(BZ188="","",IF(BZ188=Settings!$C$16,1,IF(AND(BZ188=Settings!$C$17,NOT(BY188=Settings!$C$16)),1,IF(AND(BZ188=Settings!$C$18,BY188=Settings!$C$19),1,0))))</f>
        <v/>
      </c>
      <c r="CB1184" s="175" t="str">
        <f t="shared" si="17"/>
        <v/>
      </c>
      <c r="CC1184" s="175" t="str">
        <f t="shared" si="18"/>
        <v/>
      </c>
      <c r="CD1184" s="175" t="str">
        <f t="shared" si="19"/>
        <v/>
      </c>
      <c r="CE1184" s="175" t="str">
        <f t="shared" si="20"/>
        <v/>
      </c>
      <c r="CF1184" s="175" t="str">
        <f t="shared" si="21"/>
        <v/>
      </c>
      <c r="CG1184" s="175" t="str">
        <f t="shared" si="22"/>
        <v/>
      </c>
      <c r="CH1184" s="175" t="str">
        <f t="shared" si="23"/>
        <v/>
      </c>
    </row>
    <row r="1185" spans="1:86" x14ac:dyDescent="0.25">
      <c r="A1185" s="39" t="str">
        <f t="shared" si="16"/>
        <v xml:space="preserve"> </v>
      </c>
      <c r="C1185" s="169" t="str">
        <f>IF(C189="","",IF(C189=Settings!$C$16,1,IF(AND(C189=Settings!$C$17,NOT(B189=Settings!$C$16)),1,IF(AND(C189=Settings!$C$18,B189=Settings!$C$19),1,0))))</f>
        <v/>
      </c>
      <c r="E1185" s="169" t="str">
        <f>IF(E189="","",IF(E189=Settings!$C$16,1,IF(AND(E189=Settings!$C$17,NOT(D189=Settings!$C$16)),1,IF(AND(E189=Settings!$C$18,D189=Settings!$C$19),1,0))))</f>
        <v/>
      </c>
      <c r="G1185" s="169" t="str">
        <f>IF(G189="","",IF(G189=Settings!$C$16,1,IF(AND(G189=Settings!$C$17,NOT(F189=Settings!$C$16)),1,IF(AND(G189=Settings!$C$18,F189=Settings!$C$19),1,0))))</f>
        <v/>
      </c>
      <c r="I1185" s="169" t="str">
        <f>IF(I189="","",IF(I189=Settings!$C$16,1,IF(AND(I189=Settings!$C$17,NOT(H189=Settings!$C$16)),1,IF(AND(I189=Settings!$C$18,H189=Settings!$C$19),1,0))))</f>
        <v/>
      </c>
      <c r="K1185" s="169" t="str">
        <f>IF(K189="","",IF(K189=Settings!$C$16,1,IF(AND(K189=Settings!$C$17,NOT(J189=Settings!$C$16)),1,IF(AND(K189=Settings!$C$18,J189=Settings!$C$19),1,0))))</f>
        <v/>
      </c>
      <c r="M1185" s="169" t="str">
        <f>IF(M189="","",IF(M189=Settings!$C$16,1,IF(AND(M189=Settings!$C$17,NOT(L189=Settings!$C$16)),1,IF(AND(M189=Settings!$C$18,L189=Settings!$C$19),1,0))))</f>
        <v/>
      </c>
      <c r="P1185" s="169" t="str">
        <f>IF(P189="","",IF(P189=Settings!$C$16,1,IF(AND(P189=Settings!$C$17,NOT(O189=Settings!$C$16)),1,IF(AND(P189=Settings!$C$18,O189=Settings!$C$19),1,0))))</f>
        <v/>
      </c>
      <c r="Q1185" s="170"/>
      <c r="R1185" s="169" t="str">
        <f>IF(R189="","",IF(R189=Settings!$C$16,1,IF(AND(R189=Settings!$C$17,NOT(Q189=Settings!$C$16)),1,IF(AND(R189=Settings!$C$18,Q189=Settings!$C$19),1,0))))</f>
        <v/>
      </c>
      <c r="S1185" s="170"/>
      <c r="T1185" s="169" t="str">
        <f>IF(T189="","",IF(T189=Settings!$C$16,1,IF(AND(T189=Settings!$C$17,NOT(S189=Settings!$C$16)),1,IF(AND(T189=Settings!$C$18,S189=Settings!$C$19),1,0))))</f>
        <v/>
      </c>
      <c r="U1185" s="170"/>
      <c r="V1185" s="169" t="str">
        <f>IF(V189="","",IF(V189=Settings!$C$16,1,IF(AND(V189=Settings!$C$17,NOT(U189=Settings!$C$16)),1,IF(AND(V189=Settings!$C$18,U189=Settings!$C$19),1,0))))</f>
        <v/>
      </c>
      <c r="X1185" s="169" t="str">
        <f>IF(X189="","",IF(X189=Settings!$C$16,1,IF(AND(X189=Settings!$C$17,NOT(W189=Settings!$C$16)),1,IF(AND(X189=Settings!$C$18,W189=Settings!$C$19),1,0))))</f>
        <v/>
      </c>
      <c r="Z1185" s="169" t="str">
        <f>IF(Z189="","",IF(Z189=Settings!$C$16,1,IF(AND(Z189=Settings!$C$17,NOT(Y189=Settings!$C$16)),1,IF(AND(Z189=Settings!$C$18,Y189=Settings!$C$19),1,0))))</f>
        <v/>
      </c>
      <c r="AC1185" s="169" t="str">
        <f>IF(AC189="","",IF(AC189=Settings!$C$16,1,IF(AND(AC189=Settings!$C$17,NOT(AB189=Settings!$C$16)),1,IF(AND(AC189=Settings!$C$18,AB189=Settings!$C$19),1,0))))</f>
        <v/>
      </c>
      <c r="AD1185" s="170"/>
      <c r="AE1185" s="169" t="str">
        <f>IF(AE189="","",IF(AE189=Settings!$C$16,1,IF(AND(AE189=Settings!$C$17,NOT(AD189=Settings!$C$16)),1,IF(AND(AE189=Settings!$C$18,AD189=Settings!$C$19),1,0))))</f>
        <v/>
      </c>
      <c r="AF1185" s="170"/>
      <c r="AG1185" s="169" t="str">
        <f>IF(AG189="","",IF(AG189=Settings!$C$16,1,IF(AND(AG189=Settings!$C$17,NOT(AF189=Settings!$C$16)),1,IF(AND(AG189=Settings!$C$18,AF189=Settings!$C$19),1,0))))</f>
        <v/>
      </c>
      <c r="AH1185" s="170"/>
      <c r="AI1185" s="169" t="str">
        <f>IF(AI189="","",IF(AI189=Settings!$C$16,1,IF(AND(AI189=Settings!$C$17,NOT(AH189=Settings!$C$16)),1,IF(AND(AI189=Settings!$C$18,AH189=Settings!$C$19),1,0))))</f>
        <v/>
      </c>
      <c r="AK1185" s="169" t="str">
        <f>IF(AK189="","",IF(AK189=Settings!$C$16,1,IF(AND(AK189=Settings!$C$17,NOT(AJ189=Settings!$C$16)),1,IF(AND(AK189=Settings!$C$18,AJ189=Settings!$C$19),1,0))))</f>
        <v/>
      </c>
      <c r="AM1185" s="169" t="str">
        <f>IF(AM189="","",IF(AM189=Settings!$C$16,1,IF(AND(AM189=Settings!$C$17,NOT(AL189=Settings!$C$16)),1,IF(AND(AM189=Settings!$C$18,AL189=Settings!$C$19),1,0))))</f>
        <v/>
      </c>
      <c r="AP1185" s="169" t="str">
        <f>IF(AP189="","",IF(AP189=Settings!$C$16,1,IF(AND(AP189=Settings!$C$17,NOT(AO189=Settings!$C$16)),1,IF(AND(AP189=Settings!$C$18,AO189=Settings!$C$19),1,0))))</f>
        <v/>
      </c>
      <c r="AQ1185" s="170"/>
      <c r="AR1185" s="169" t="str">
        <f>IF(AR189="","",IF(AR189=Settings!$C$16,1,IF(AND(AR189=Settings!$C$17,NOT(AQ189=Settings!$C$16)),1,IF(AND(AR189=Settings!$C$18,AQ189=Settings!$C$19),1,0))))</f>
        <v/>
      </c>
      <c r="AS1185" s="170"/>
      <c r="AT1185" s="169" t="str">
        <f>IF(AT189="","",IF(AT189=Settings!$C$16,1,IF(AND(AT189=Settings!$C$17,NOT(AS189=Settings!$C$16)),1,IF(AND(AT189=Settings!$C$18,AS189=Settings!$C$19),1,0))))</f>
        <v/>
      </c>
      <c r="AU1185" s="170"/>
      <c r="AV1185" s="169" t="str">
        <f>IF(AV189="","",IF(AV189=Settings!$C$16,1,IF(AND(AV189=Settings!$C$17,NOT(AU189=Settings!$C$16)),1,IF(AND(AV189=Settings!$C$18,AU189=Settings!$C$19),1,0))))</f>
        <v/>
      </c>
      <c r="AX1185" s="169" t="str">
        <f>IF(AX189="","",IF(AX189=Settings!$C$16,1,IF(AND(AX189=Settings!$C$17,NOT(AW189=Settings!$C$16)),1,IF(AND(AX189=Settings!$C$18,AW189=Settings!$C$19),1,0))))</f>
        <v/>
      </c>
      <c r="AZ1185" s="169" t="str">
        <f>IF(AZ189="","",IF(AZ189=Settings!$C$16,1,IF(AND(AZ189=Settings!$C$17,NOT(AY189=Settings!$C$16)),1,IF(AND(AZ189=Settings!$C$18,AY189=Settings!$C$19),1,0))))</f>
        <v/>
      </c>
      <c r="BC1185" s="169" t="str">
        <f>IF(BC189="","",IF(BC189=Settings!$C$16,1,IF(AND(BC189=Settings!$C$17,NOT(BB189=Settings!$C$16)),1,IF(AND(BC189=Settings!$C$18,BB189=Settings!$C$19),1,0))))</f>
        <v/>
      </c>
      <c r="BD1185" s="170"/>
      <c r="BE1185" s="169" t="str">
        <f>IF(BE189="","",IF(BE189=Settings!$C$16,1,IF(AND(BE189=Settings!$C$17,NOT(BD189=Settings!$C$16)),1,IF(AND(BE189=Settings!$C$18,BD189=Settings!$C$19),1,0))))</f>
        <v/>
      </c>
      <c r="BF1185" s="170"/>
      <c r="BG1185" s="169" t="str">
        <f>IF(BG189="","",IF(BG189=Settings!$C$16,1,IF(AND(BG189=Settings!$C$17,NOT(BF189=Settings!$C$16)),1,IF(AND(BG189=Settings!$C$18,BF189=Settings!$C$19),1,0))))</f>
        <v/>
      </c>
      <c r="BH1185" s="170"/>
      <c r="BI1185" s="169" t="str">
        <f>IF(BI189="","",IF(BI189=Settings!$C$16,1,IF(AND(BI189=Settings!$C$17,NOT(BH189=Settings!$C$16)),1,IF(AND(BI189=Settings!$C$18,BH189=Settings!$C$19),1,0))))</f>
        <v/>
      </c>
      <c r="BK1185" s="169" t="str">
        <f>IF(BK189="","",IF(BK189=Settings!$C$16,1,IF(AND(BK189=Settings!$C$17,NOT(BJ189=Settings!$C$16)),1,IF(AND(BK189=Settings!$C$18,BJ189=Settings!$C$19),1,0))))</f>
        <v/>
      </c>
      <c r="BM1185" s="169" t="str">
        <f>IF(BM189="","",IF(BM189=Settings!$C$16,1,IF(AND(BM189=Settings!$C$17,NOT(BL189=Settings!$C$16)),1,IF(AND(BM189=Settings!$C$18,BL189=Settings!$C$19),1,0))))</f>
        <v/>
      </c>
      <c r="BP1185" s="169" t="str">
        <f>IF(BP189="","",IF(BP189=Settings!$C$16,1,IF(AND(BP189=Settings!$C$17,NOT(BO189=Settings!$C$16)),1,IF(AND(BP189=Settings!$C$18,BO189=Settings!$C$19),1,0))))</f>
        <v/>
      </c>
      <c r="BQ1185" s="170"/>
      <c r="BR1185" s="169" t="str">
        <f>IF(BR189="","",IF(BR189=Settings!$C$16,1,IF(AND(BR189=Settings!$C$17,NOT(BQ189=Settings!$C$16)),1,IF(AND(BR189=Settings!$C$18,BQ189=Settings!$C$19),1,0))))</f>
        <v/>
      </c>
      <c r="BS1185" s="170"/>
      <c r="BT1185" s="169" t="str">
        <f>IF(BT189="","",IF(BT189=Settings!$C$16,1,IF(AND(BT189=Settings!$C$17,NOT(BS189=Settings!$C$16)),1,IF(AND(BT189=Settings!$C$18,BS189=Settings!$C$19),1,0))))</f>
        <v/>
      </c>
      <c r="BU1185" s="170"/>
      <c r="BV1185" s="169" t="str">
        <f>IF(BV189="","",IF(BV189=Settings!$C$16,1,IF(AND(BV189=Settings!$C$17,NOT(BU189=Settings!$C$16)),1,IF(AND(BV189=Settings!$C$18,BU189=Settings!$C$19),1,0))))</f>
        <v/>
      </c>
      <c r="BX1185" s="169" t="str">
        <f>IF(BX189="","",IF(BX189=Settings!$C$16,1,IF(AND(BX189=Settings!$C$17,NOT(BW189=Settings!$C$16)),1,IF(AND(BX189=Settings!$C$18,BW189=Settings!$C$19),1,0))))</f>
        <v/>
      </c>
      <c r="BZ1185" s="169" t="str">
        <f>IF(BZ189="","",IF(BZ189=Settings!$C$16,1,IF(AND(BZ189=Settings!$C$17,NOT(BY189=Settings!$C$16)),1,IF(AND(BZ189=Settings!$C$18,BY189=Settings!$C$19),1,0))))</f>
        <v/>
      </c>
      <c r="CB1185" s="175" t="str">
        <f t="shared" si="17"/>
        <v/>
      </c>
      <c r="CC1185" s="175" t="str">
        <f t="shared" si="18"/>
        <v/>
      </c>
      <c r="CD1185" s="175" t="str">
        <f t="shared" si="19"/>
        <v/>
      </c>
      <c r="CE1185" s="175" t="str">
        <f t="shared" si="20"/>
        <v/>
      </c>
      <c r="CF1185" s="175" t="str">
        <f t="shared" si="21"/>
        <v/>
      </c>
      <c r="CG1185" s="175" t="str">
        <f t="shared" si="22"/>
        <v/>
      </c>
      <c r="CH1185" s="175" t="str">
        <f t="shared" si="23"/>
        <v/>
      </c>
    </row>
    <row r="1186" spans="1:86" x14ac:dyDescent="0.25">
      <c r="A1186" s="39" t="str">
        <f t="shared" si="16"/>
        <v xml:space="preserve"> </v>
      </c>
      <c r="C1186" s="169" t="str">
        <f>IF(C190="","",IF(C190=Settings!$C$16,1,IF(AND(C190=Settings!$C$17,NOT(B190=Settings!$C$16)),1,IF(AND(C190=Settings!$C$18,B190=Settings!$C$19),1,0))))</f>
        <v/>
      </c>
      <c r="E1186" s="169" t="str">
        <f>IF(E190="","",IF(E190=Settings!$C$16,1,IF(AND(E190=Settings!$C$17,NOT(D190=Settings!$C$16)),1,IF(AND(E190=Settings!$C$18,D190=Settings!$C$19),1,0))))</f>
        <v/>
      </c>
      <c r="G1186" s="169" t="str">
        <f>IF(G190="","",IF(G190=Settings!$C$16,1,IF(AND(G190=Settings!$C$17,NOT(F190=Settings!$C$16)),1,IF(AND(G190=Settings!$C$18,F190=Settings!$C$19),1,0))))</f>
        <v/>
      </c>
      <c r="I1186" s="169" t="str">
        <f>IF(I190="","",IF(I190=Settings!$C$16,1,IF(AND(I190=Settings!$C$17,NOT(H190=Settings!$C$16)),1,IF(AND(I190=Settings!$C$18,H190=Settings!$C$19),1,0))))</f>
        <v/>
      </c>
      <c r="K1186" s="169" t="str">
        <f>IF(K190="","",IF(K190=Settings!$C$16,1,IF(AND(K190=Settings!$C$17,NOT(J190=Settings!$C$16)),1,IF(AND(K190=Settings!$C$18,J190=Settings!$C$19),1,0))))</f>
        <v/>
      </c>
      <c r="M1186" s="169" t="str">
        <f>IF(M190="","",IF(M190=Settings!$C$16,1,IF(AND(M190=Settings!$C$17,NOT(L190=Settings!$C$16)),1,IF(AND(M190=Settings!$C$18,L190=Settings!$C$19),1,0))))</f>
        <v/>
      </c>
      <c r="P1186" s="169" t="str">
        <f>IF(P190="","",IF(P190=Settings!$C$16,1,IF(AND(P190=Settings!$C$17,NOT(O190=Settings!$C$16)),1,IF(AND(P190=Settings!$C$18,O190=Settings!$C$19),1,0))))</f>
        <v/>
      </c>
      <c r="Q1186" s="170"/>
      <c r="R1186" s="169" t="str">
        <f>IF(R190="","",IF(R190=Settings!$C$16,1,IF(AND(R190=Settings!$C$17,NOT(Q190=Settings!$C$16)),1,IF(AND(R190=Settings!$C$18,Q190=Settings!$C$19),1,0))))</f>
        <v/>
      </c>
      <c r="S1186" s="170"/>
      <c r="T1186" s="169" t="str">
        <f>IF(T190="","",IF(T190=Settings!$C$16,1,IF(AND(T190=Settings!$C$17,NOT(S190=Settings!$C$16)),1,IF(AND(T190=Settings!$C$18,S190=Settings!$C$19),1,0))))</f>
        <v/>
      </c>
      <c r="U1186" s="170"/>
      <c r="V1186" s="169" t="str">
        <f>IF(V190="","",IF(V190=Settings!$C$16,1,IF(AND(V190=Settings!$C$17,NOT(U190=Settings!$C$16)),1,IF(AND(V190=Settings!$C$18,U190=Settings!$C$19),1,0))))</f>
        <v/>
      </c>
      <c r="X1186" s="169" t="str">
        <f>IF(X190="","",IF(X190=Settings!$C$16,1,IF(AND(X190=Settings!$C$17,NOT(W190=Settings!$C$16)),1,IF(AND(X190=Settings!$C$18,W190=Settings!$C$19),1,0))))</f>
        <v/>
      </c>
      <c r="Z1186" s="169" t="str">
        <f>IF(Z190="","",IF(Z190=Settings!$C$16,1,IF(AND(Z190=Settings!$C$17,NOT(Y190=Settings!$C$16)),1,IF(AND(Z190=Settings!$C$18,Y190=Settings!$C$19),1,0))))</f>
        <v/>
      </c>
      <c r="AC1186" s="169" t="str">
        <f>IF(AC190="","",IF(AC190=Settings!$C$16,1,IF(AND(AC190=Settings!$C$17,NOT(AB190=Settings!$C$16)),1,IF(AND(AC190=Settings!$C$18,AB190=Settings!$C$19),1,0))))</f>
        <v/>
      </c>
      <c r="AD1186" s="170"/>
      <c r="AE1186" s="169" t="str">
        <f>IF(AE190="","",IF(AE190=Settings!$C$16,1,IF(AND(AE190=Settings!$C$17,NOT(AD190=Settings!$C$16)),1,IF(AND(AE190=Settings!$C$18,AD190=Settings!$C$19),1,0))))</f>
        <v/>
      </c>
      <c r="AF1186" s="170"/>
      <c r="AG1186" s="169" t="str">
        <f>IF(AG190="","",IF(AG190=Settings!$C$16,1,IF(AND(AG190=Settings!$C$17,NOT(AF190=Settings!$C$16)),1,IF(AND(AG190=Settings!$C$18,AF190=Settings!$C$19),1,0))))</f>
        <v/>
      </c>
      <c r="AH1186" s="170"/>
      <c r="AI1186" s="169" t="str">
        <f>IF(AI190="","",IF(AI190=Settings!$C$16,1,IF(AND(AI190=Settings!$C$17,NOT(AH190=Settings!$C$16)),1,IF(AND(AI190=Settings!$C$18,AH190=Settings!$C$19),1,0))))</f>
        <v/>
      </c>
      <c r="AK1186" s="169" t="str">
        <f>IF(AK190="","",IF(AK190=Settings!$C$16,1,IF(AND(AK190=Settings!$C$17,NOT(AJ190=Settings!$C$16)),1,IF(AND(AK190=Settings!$C$18,AJ190=Settings!$C$19),1,0))))</f>
        <v/>
      </c>
      <c r="AM1186" s="169" t="str">
        <f>IF(AM190="","",IF(AM190=Settings!$C$16,1,IF(AND(AM190=Settings!$C$17,NOT(AL190=Settings!$C$16)),1,IF(AND(AM190=Settings!$C$18,AL190=Settings!$C$19),1,0))))</f>
        <v/>
      </c>
      <c r="AP1186" s="169" t="str">
        <f>IF(AP190="","",IF(AP190=Settings!$C$16,1,IF(AND(AP190=Settings!$C$17,NOT(AO190=Settings!$C$16)),1,IF(AND(AP190=Settings!$C$18,AO190=Settings!$C$19),1,0))))</f>
        <v/>
      </c>
      <c r="AQ1186" s="170"/>
      <c r="AR1186" s="169" t="str">
        <f>IF(AR190="","",IF(AR190=Settings!$C$16,1,IF(AND(AR190=Settings!$C$17,NOT(AQ190=Settings!$C$16)),1,IF(AND(AR190=Settings!$C$18,AQ190=Settings!$C$19),1,0))))</f>
        <v/>
      </c>
      <c r="AS1186" s="170"/>
      <c r="AT1186" s="169" t="str">
        <f>IF(AT190="","",IF(AT190=Settings!$C$16,1,IF(AND(AT190=Settings!$C$17,NOT(AS190=Settings!$C$16)),1,IF(AND(AT190=Settings!$C$18,AS190=Settings!$C$19),1,0))))</f>
        <v/>
      </c>
      <c r="AU1186" s="170"/>
      <c r="AV1186" s="169" t="str">
        <f>IF(AV190="","",IF(AV190=Settings!$C$16,1,IF(AND(AV190=Settings!$C$17,NOT(AU190=Settings!$C$16)),1,IF(AND(AV190=Settings!$C$18,AU190=Settings!$C$19),1,0))))</f>
        <v/>
      </c>
      <c r="AX1186" s="169" t="str">
        <f>IF(AX190="","",IF(AX190=Settings!$C$16,1,IF(AND(AX190=Settings!$C$17,NOT(AW190=Settings!$C$16)),1,IF(AND(AX190=Settings!$C$18,AW190=Settings!$C$19),1,0))))</f>
        <v/>
      </c>
      <c r="AZ1186" s="169" t="str">
        <f>IF(AZ190="","",IF(AZ190=Settings!$C$16,1,IF(AND(AZ190=Settings!$C$17,NOT(AY190=Settings!$C$16)),1,IF(AND(AZ190=Settings!$C$18,AY190=Settings!$C$19),1,0))))</f>
        <v/>
      </c>
      <c r="BC1186" s="169" t="str">
        <f>IF(BC190="","",IF(BC190=Settings!$C$16,1,IF(AND(BC190=Settings!$C$17,NOT(BB190=Settings!$C$16)),1,IF(AND(BC190=Settings!$C$18,BB190=Settings!$C$19),1,0))))</f>
        <v/>
      </c>
      <c r="BD1186" s="170"/>
      <c r="BE1186" s="169" t="str">
        <f>IF(BE190="","",IF(BE190=Settings!$C$16,1,IF(AND(BE190=Settings!$C$17,NOT(BD190=Settings!$C$16)),1,IF(AND(BE190=Settings!$C$18,BD190=Settings!$C$19),1,0))))</f>
        <v/>
      </c>
      <c r="BF1186" s="170"/>
      <c r="BG1186" s="169" t="str">
        <f>IF(BG190="","",IF(BG190=Settings!$C$16,1,IF(AND(BG190=Settings!$C$17,NOT(BF190=Settings!$C$16)),1,IF(AND(BG190=Settings!$C$18,BF190=Settings!$C$19),1,0))))</f>
        <v/>
      </c>
      <c r="BH1186" s="170"/>
      <c r="BI1186" s="169" t="str">
        <f>IF(BI190="","",IF(BI190=Settings!$C$16,1,IF(AND(BI190=Settings!$C$17,NOT(BH190=Settings!$C$16)),1,IF(AND(BI190=Settings!$C$18,BH190=Settings!$C$19),1,0))))</f>
        <v/>
      </c>
      <c r="BK1186" s="169" t="str">
        <f>IF(BK190="","",IF(BK190=Settings!$C$16,1,IF(AND(BK190=Settings!$C$17,NOT(BJ190=Settings!$C$16)),1,IF(AND(BK190=Settings!$C$18,BJ190=Settings!$C$19),1,0))))</f>
        <v/>
      </c>
      <c r="BM1186" s="169" t="str">
        <f>IF(BM190="","",IF(BM190=Settings!$C$16,1,IF(AND(BM190=Settings!$C$17,NOT(BL190=Settings!$C$16)),1,IF(AND(BM190=Settings!$C$18,BL190=Settings!$C$19),1,0))))</f>
        <v/>
      </c>
      <c r="BP1186" s="169" t="str">
        <f>IF(BP190="","",IF(BP190=Settings!$C$16,1,IF(AND(BP190=Settings!$C$17,NOT(BO190=Settings!$C$16)),1,IF(AND(BP190=Settings!$C$18,BO190=Settings!$C$19),1,0))))</f>
        <v/>
      </c>
      <c r="BQ1186" s="170"/>
      <c r="BR1186" s="169" t="str">
        <f>IF(BR190="","",IF(BR190=Settings!$C$16,1,IF(AND(BR190=Settings!$C$17,NOT(BQ190=Settings!$C$16)),1,IF(AND(BR190=Settings!$C$18,BQ190=Settings!$C$19),1,0))))</f>
        <v/>
      </c>
      <c r="BS1186" s="170"/>
      <c r="BT1186" s="169" t="str">
        <f>IF(BT190="","",IF(BT190=Settings!$C$16,1,IF(AND(BT190=Settings!$C$17,NOT(BS190=Settings!$C$16)),1,IF(AND(BT190=Settings!$C$18,BS190=Settings!$C$19),1,0))))</f>
        <v/>
      </c>
      <c r="BU1186" s="170"/>
      <c r="BV1186" s="169" t="str">
        <f>IF(BV190="","",IF(BV190=Settings!$C$16,1,IF(AND(BV190=Settings!$C$17,NOT(BU190=Settings!$C$16)),1,IF(AND(BV190=Settings!$C$18,BU190=Settings!$C$19),1,0))))</f>
        <v/>
      </c>
      <c r="BX1186" s="169" t="str">
        <f>IF(BX190="","",IF(BX190=Settings!$C$16,1,IF(AND(BX190=Settings!$C$17,NOT(BW190=Settings!$C$16)),1,IF(AND(BX190=Settings!$C$18,BW190=Settings!$C$19),1,0))))</f>
        <v/>
      </c>
      <c r="BZ1186" s="169" t="str">
        <f>IF(BZ190="","",IF(BZ190=Settings!$C$16,1,IF(AND(BZ190=Settings!$C$17,NOT(BY190=Settings!$C$16)),1,IF(AND(BZ190=Settings!$C$18,BY190=Settings!$C$19),1,0))))</f>
        <v/>
      </c>
      <c r="CB1186" s="175" t="str">
        <f t="shared" si="17"/>
        <v/>
      </c>
      <c r="CC1186" s="175" t="str">
        <f t="shared" si="18"/>
        <v/>
      </c>
      <c r="CD1186" s="175" t="str">
        <f t="shared" si="19"/>
        <v/>
      </c>
      <c r="CE1186" s="175" t="str">
        <f t="shared" si="20"/>
        <v/>
      </c>
      <c r="CF1186" s="175" t="str">
        <f t="shared" si="21"/>
        <v/>
      </c>
      <c r="CG1186" s="175" t="str">
        <f t="shared" si="22"/>
        <v/>
      </c>
      <c r="CH1186" s="175" t="str">
        <f t="shared" si="23"/>
        <v/>
      </c>
    </row>
    <row r="1187" spans="1:86" x14ac:dyDescent="0.25">
      <c r="A1187" s="39" t="str">
        <f t="shared" si="16"/>
        <v xml:space="preserve"> </v>
      </c>
      <c r="C1187" s="169" t="str">
        <f>IF(C191="","",IF(C191=Settings!$C$16,1,IF(AND(C191=Settings!$C$17,NOT(B191=Settings!$C$16)),1,IF(AND(C191=Settings!$C$18,B191=Settings!$C$19),1,0))))</f>
        <v/>
      </c>
      <c r="E1187" s="169" t="str">
        <f>IF(E191="","",IF(E191=Settings!$C$16,1,IF(AND(E191=Settings!$C$17,NOT(D191=Settings!$C$16)),1,IF(AND(E191=Settings!$C$18,D191=Settings!$C$19),1,0))))</f>
        <v/>
      </c>
      <c r="G1187" s="169" t="str">
        <f>IF(G191="","",IF(G191=Settings!$C$16,1,IF(AND(G191=Settings!$C$17,NOT(F191=Settings!$C$16)),1,IF(AND(G191=Settings!$C$18,F191=Settings!$C$19),1,0))))</f>
        <v/>
      </c>
      <c r="I1187" s="169" t="str">
        <f>IF(I191="","",IF(I191=Settings!$C$16,1,IF(AND(I191=Settings!$C$17,NOT(H191=Settings!$C$16)),1,IF(AND(I191=Settings!$C$18,H191=Settings!$C$19),1,0))))</f>
        <v/>
      </c>
      <c r="K1187" s="169" t="str">
        <f>IF(K191="","",IF(K191=Settings!$C$16,1,IF(AND(K191=Settings!$C$17,NOT(J191=Settings!$C$16)),1,IF(AND(K191=Settings!$C$18,J191=Settings!$C$19),1,0))))</f>
        <v/>
      </c>
      <c r="M1187" s="169" t="str">
        <f>IF(M191="","",IF(M191=Settings!$C$16,1,IF(AND(M191=Settings!$C$17,NOT(L191=Settings!$C$16)),1,IF(AND(M191=Settings!$C$18,L191=Settings!$C$19),1,0))))</f>
        <v/>
      </c>
      <c r="P1187" s="169" t="str">
        <f>IF(P191="","",IF(P191=Settings!$C$16,1,IF(AND(P191=Settings!$C$17,NOT(O191=Settings!$C$16)),1,IF(AND(P191=Settings!$C$18,O191=Settings!$C$19),1,0))))</f>
        <v/>
      </c>
      <c r="Q1187" s="170"/>
      <c r="R1187" s="169" t="str">
        <f>IF(R191="","",IF(R191=Settings!$C$16,1,IF(AND(R191=Settings!$C$17,NOT(Q191=Settings!$C$16)),1,IF(AND(R191=Settings!$C$18,Q191=Settings!$C$19),1,0))))</f>
        <v/>
      </c>
      <c r="S1187" s="170"/>
      <c r="T1187" s="169" t="str">
        <f>IF(T191="","",IF(T191=Settings!$C$16,1,IF(AND(T191=Settings!$C$17,NOT(S191=Settings!$C$16)),1,IF(AND(T191=Settings!$C$18,S191=Settings!$C$19),1,0))))</f>
        <v/>
      </c>
      <c r="U1187" s="170"/>
      <c r="V1187" s="169" t="str">
        <f>IF(V191="","",IF(V191=Settings!$C$16,1,IF(AND(V191=Settings!$C$17,NOT(U191=Settings!$C$16)),1,IF(AND(V191=Settings!$C$18,U191=Settings!$C$19),1,0))))</f>
        <v/>
      </c>
      <c r="X1187" s="169" t="str">
        <f>IF(X191="","",IF(X191=Settings!$C$16,1,IF(AND(X191=Settings!$C$17,NOT(W191=Settings!$C$16)),1,IF(AND(X191=Settings!$C$18,W191=Settings!$C$19),1,0))))</f>
        <v/>
      </c>
      <c r="Z1187" s="169" t="str">
        <f>IF(Z191="","",IF(Z191=Settings!$C$16,1,IF(AND(Z191=Settings!$C$17,NOT(Y191=Settings!$C$16)),1,IF(AND(Z191=Settings!$C$18,Y191=Settings!$C$19),1,0))))</f>
        <v/>
      </c>
      <c r="AC1187" s="169" t="str">
        <f>IF(AC191="","",IF(AC191=Settings!$C$16,1,IF(AND(AC191=Settings!$C$17,NOT(AB191=Settings!$C$16)),1,IF(AND(AC191=Settings!$C$18,AB191=Settings!$C$19),1,0))))</f>
        <v/>
      </c>
      <c r="AD1187" s="170"/>
      <c r="AE1187" s="169" t="str">
        <f>IF(AE191="","",IF(AE191=Settings!$C$16,1,IF(AND(AE191=Settings!$C$17,NOT(AD191=Settings!$C$16)),1,IF(AND(AE191=Settings!$C$18,AD191=Settings!$C$19),1,0))))</f>
        <v/>
      </c>
      <c r="AF1187" s="170"/>
      <c r="AG1187" s="169" t="str">
        <f>IF(AG191="","",IF(AG191=Settings!$C$16,1,IF(AND(AG191=Settings!$C$17,NOT(AF191=Settings!$C$16)),1,IF(AND(AG191=Settings!$C$18,AF191=Settings!$C$19),1,0))))</f>
        <v/>
      </c>
      <c r="AH1187" s="170"/>
      <c r="AI1187" s="169" t="str">
        <f>IF(AI191="","",IF(AI191=Settings!$C$16,1,IF(AND(AI191=Settings!$C$17,NOT(AH191=Settings!$C$16)),1,IF(AND(AI191=Settings!$C$18,AH191=Settings!$C$19),1,0))))</f>
        <v/>
      </c>
      <c r="AK1187" s="169" t="str">
        <f>IF(AK191="","",IF(AK191=Settings!$C$16,1,IF(AND(AK191=Settings!$C$17,NOT(AJ191=Settings!$C$16)),1,IF(AND(AK191=Settings!$C$18,AJ191=Settings!$C$19),1,0))))</f>
        <v/>
      </c>
      <c r="AM1187" s="169" t="str">
        <f>IF(AM191="","",IF(AM191=Settings!$C$16,1,IF(AND(AM191=Settings!$C$17,NOT(AL191=Settings!$C$16)),1,IF(AND(AM191=Settings!$C$18,AL191=Settings!$C$19),1,0))))</f>
        <v/>
      </c>
      <c r="AP1187" s="169" t="str">
        <f>IF(AP191="","",IF(AP191=Settings!$C$16,1,IF(AND(AP191=Settings!$C$17,NOT(AO191=Settings!$C$16)),1,IF(AND(AP191=Settings!$C$18,AO191=Settings!$C$19),1,0))))</f>
        <v/>
      </c>
      <c r="AQ1187" s="170"/>
      <c r="AR1187" s="169" t="str">
        <f>IF(AR191="","",IF(AR191=Settings!$C$16,1,IF(AND(AR191=Settings!$C$17,NOT(AQ191=Settings!$C$16)),1,IF(AND(AR191=Settings!$C$18,AQ191=Settings!$C$19),1,0))))</f>
        <v/>
      </c>
      <c r="AS1187" s="170"/>
      <c r="AT1187" s="169" t="str">
        <f>IF(AT191="","",IF(AT191=Settings!$C$16,1,IF(AND(AT191=Settings!$C$17,NOT(AS191=Settings!$C$16)),1,IF(AND(AT191=Settings!$C$18,AS191=Settings!$C$19),1,0))))</f>
        <v/>
      </c>
      <c r="AU1187" s="170"/>
      <c r="AV1187" s="169" t="str">
        <f>IF(AV191="","",IF(AV191=Settings!$C$16,1,IF(AND(AV191=Settings!$C$17,NOT(AU191=Settings!$C$16)),1,IF(AND(AV191=Settings!$C$18,AU191=Settings!$C$19),1,0))))</f>
        <v/>
      </c>
      <c r="AX1187" s="169" t="str">
        <f>IF(AX191="","",IF(AX191=Settings!$C$16,1,IF(AND(AX191=Settings!$C$17,NOT(AW191=Settings!$C$16)),1,IF(AND(AX191=Settings!$C$18,AW191=Settings!$C$19),1,0))))</f>
        <v/>
      </c>
      <c r="AZ1187" s="169" t="str">
        <f>IF(AZ191="","",IF(AZ191=Settings!$C$16,1,IF(AND(AZ191=Settings!$C$17,NOT(AY191=Settings!$C$16)),1,IF(AND(AZ191=Settings!$C$18,AY191=Settings!$C$19),1,0))))</f>
        <v/>
      </c>
      <c r="BC1187" s="169" t="str">
        <f>IF(BC191="","",IF(BC191=Settings!$C$16,1,IF(AND(BC191=Settings!$C$17,NOT(BB191=Settings!$C$16)),1,IF(AND(BC191=Settings!$C$18,BB191=Settings!$C$19),1,0))))</f>
        <v/>
      </c>
      <c r="BD1187" s="170"/>
      <c r="BE1187" s="169" t="str">
        <f>IF(BE191="","",IF(BE191=Settings!$C$16,1,IF(AND(BE191=Settings!$C$17,NOT(BD191=Settings!$C$16)),1,IF(AND(BE191=Settings!$C$18,BD191=Settings!$C$19),1,0))))</f>
        <v/>
      </c>
      <c r="BF1187" s="170"/>
      <c r="BG1187" s="169" t="str">
        <f>IF(BG191="","",IF(BG191=Settings!$C$16,1,IF(AND(BG191=Settings!$C$17,NOT(BF191=Settings!$C$16)),1,IF(AND(BG191=Settings!$C$18,BF191=Settings!$C$19),1,0))))</f>
        <v/>
      </c>
      <c r="BH1187" s="170"/>
      <c r="BI1187" s="169" t="str">
        <f>IF(BI191="","",IF(BI191=Settings!$C$16,1,IF(AND(BI191=Settings!$C$17,NOT(BH191=Settings!$C$16)),1,IF(AND(BI191=Settings!$C$18,BH191=Settings!$C$19),1,0))))</f>
        <v/>
      </c>
      <c r="BK1187" s="169" t="str">
        <f>IF(BK191="","",IF(BK191=Settings!$C$16,1,IF(AND(BK191=Settings!$C$17,NOT(BJ191=Settings!$C$16)),1,IF(AND(BK191=Settings!$C$18,BJ191=Settings!$C$19),1,0))))</f>
        <v/>
      </c>
      <c r="BM1187" s="169" t="str">
        <f>IF(BM191="","",IF(BM191=Settings!$C$16,1,IF(AND(BM191=Settings!$C$17,NOT(BL191=Settings!$C$16)),1,IF(AND(BM191=Settings!$C$18,BL191=Settings!$C$19),1,0))))</f>
        <v/>
      </c>
      <c r="BP1187" s="169" t="str">
        <f>IF(BP191="","",IF(BP191=Settings!$C$16,1,IF(AND(BP191=Settings!$C$17,NOT(BO191=Settings!$C$16)),1,IF(AND(BP191=Settings!$C$18,BO191=Settings!$C$19),1,0))))</f>
        <v/>
      </c>
      <c r="BQ1187" s="170"/>
      <c r="BR1187" s="169" t="str">
        <f>IF(BR191="","",IF(BR191=Settings!$C$16,1,IF(AND(BR191=Settings!$C$17,NOT(BQ191=Settings!$C$16)),1,IF(AND(BR191=Settings!$C$18,BQ191=Settings!$C$19),1,0))))</f>
        <v/>
      </c>
      <c r="BS1187" s="170"/>
      <c r="BT1187" s="169" t="str">
        <f>IF(BT191="","",IF(BT191=Settings!$C$16,1,IF(AND(BT191=Settings!$C$17,NOT(BS191=Settings!$C$16)),1,IF(AND(BT191=Settings!$C$18,BS191=Settings!$C$19),1,0))))</f>
        <v/>
      </c>
      <c r="BU1187" s="170"/>
      <c r="BV1187" s="169" t="str">
        <f>IF(BV191="","",IF(BV191=Settings!$C$16,1,IF(AND(BV191=Settings!$C$17,NOT(BU191=Settings!$C$16)),1,IF(AND(BV191=Settings!$C$18,BU191=Settings!$C$19),1,0))))</f>
        <v/>
      </c>
      <c r="BX1187" s="169" t="str">
        <f>IF(BX191="","",IF(BX191=Settings!$C$16,1,IF(AND(BX191=Settings!$C$17,NOT(BW191=Settings!$C$16)),1,IF(AND(BX191=Settings!$C$18,BW191=Settings!$C$19),1,0))))</f>
        <v/>
      </c>
      <c r="BZ1187" s="169" t="str">
        <f>IF(BZ191="","",IF(BZ191=Settings!$C$16,1,IF(AND(BZ191=Settings!$C$17,NOT(BY191=Settings!$C$16)),1,IF(AND(BZ191=Settings!$C$18,BY191=Settings!$C$19),1,0))))</f>
        <v/>
      </c>
      <c r="CB1187" s="175" t="str">
        <f t="shared" si="17"/>
        <v/>
      </c>
      <c r="CC1187" s="175" t="str">
        <f t="shared" si="18"/>
        <v/>
      </c>
      <c r="CD1187" s="175" t="str">
        <f t="shared" si="19"/>
        <v/>
      </c>
      <c r="CE1187" s="175" t="str">
        <f t="shared" si="20"/>
        <v/>
      </c>
      <c r="CF1187" s="175" t="str">
        <f t="shared" si="21"/>
        <v/>
      </c>
      <c r="CG1187" s="175" t="str">
        <f t="shared" si="22"/>
        <v/>
      </c>
      <c r="CH1187" s="175" t="str">
        <f t="shared" si="23"/>
        <v/>
      </c>
    </row>
    <row r="1188" spans="1:86" x14ac:dyDescent="0.25">
      <c r="A1188" s="39" t="str">
        <f t="shared" si="16"/>
        <v xml:space="preserve"> </v>
      </c>
      <c r="C1188" s="169" t="str">
        <f>IF(C192="","",IF(C192=Settings!$C$16,1,IF(AND(C192=Settings!$C$17,NOT(B192=Settings!$C$16)),1,IF(AND(C192=Settings!$C$18,B192=Settings!$C$19),1,0))))</f>
        <v/>
      </c>
      <c r="E1188" s="169" t="str">
        <f>IF(E192="","",IF(E192=Settings!$C$16,1,IF(AND(E192=Settings!$C$17,NOT(D192=Settings!$C$16)),1,IF(AND(E192=Settings!$C$18,D192=Settings!$C$19),1,0))))</f>
        <v/>
      </c>
      <c r="G1188" s="169" t="str">
        <f>IF(G192="","",IF(G192=Settings!$C$16,1,IF(AND(G192=Settings!$C$17,NOT(F192=Settings!$C$16)),1,IF(AND(G192=Settings!$C$18,F192=Settings!$C$19),1,0))))</f>
        <v/>
      </c>
      <c r="I1188" s="169" t="str">
        <f>IF(I192="","",IF(I192=Settings!$C$16,1,IF(AND(I192=Settings!$C$17,NOT(H192=Settings!$C$16)),1,IF(AND(I192=Settings!$C$18,H192=Settings!$C$19),1,0))))</f>
        <v/>
      </c>
      <c r="K1188" s="169" t="str">
        <f>IF(K192="","",IF(K192=Settings!$C$16,1,IF(AND(K192=Settings!$C$17,NOT(J192=Settings!$C$16)),1,IF(AND(K192=Settings!$C$18,J192=Settings!$C$19),1,0))))</f>
        <v/>
      </c>
      <c r="M1188" s="169" t="str">
        <f>IF(M192="","",IF(M192=Settings!$C$16,1,IF(AND(M192=Settings!$C$17,NOT(L192=Settings!$C$16)),1,IF(AND(M192=Settings!$C$18,L192=Settings!$C$19),1,0))))</f>
        <v/>
      </c>
      <c r="P1188" s="169" t="str">
        <f>IF(P192="","",IF(P192=Settings!$C$16,1,IF(AND(P192=Settings!$C$17,NOT(O192=Settings!$C$16)),1,IF(AND(P192=Settings!$C$18,O192=Settings!$C$19),1,0))))</f>
        <v/>
      </c>
      <c r="Q1188" s="170"/>
      <c r="R1188" s="169" t="str">
        <f>IF(R192="","",IF(R192=Settings!$C$16,1,IF(AND(R192=Settings!$C$17,NOT(Q192=Settings!$C$16)),1,IF(AND(R192=Settings!$C$18,Q192=Settings!$C$19),1,0))))</f>
        <v/>
      </c>
      <c r="S1188" s="170"/>
      <c r="T1188" s="169" t="str">
        <f>IF(T192="","",IF(T192=Settings!$C$16,1,IF(AND(T192=Settings!$C$17,NOT(S192=Settings!$C$16)),1,IF(AND(T192=Settings!$C$18,S192=Settings!$C$19),1,0))))</f>
        <v/>
      </c>
      <c r="U1188" s="170"/>
      <c r="V1188" s="169" t="str">
        <f>IF(V192="","",IF(V192=Settings!$C$16,1,IF(AND(V192=Settings!$C$17,NOT(U192=Settings!$C$16)),1,IF(AND(V192=Settings!$C$18,U192=Settings!$C$19),1,0))))</f>
        <v/>
      </c>
      <c r="X1188" s="169" t="str">
        <f>IF(X192="","",IF(X192=Settings!$C$16,1,IF(AND(X192=Settings!$C$17,NOT(W192=Settings!$C$16)),1,IF(AND(X192=Settings!$C$18,W192=Settings!$C$19),1,0))))</f>
        <v/>
      </c>
      <c r="Z1188" s="169" t="str">
        <f>IF(Z192="","",IF(Z192=Settings!$C$16,1,IF(AND(Z192=Settings!$C$17,NOT(Y192=Settings!$C$16)),1,IF(AND(Z192=Settings!$C$18,Y192=Settings!$C$19),1,0))))</f>
        <v/>
      </c>
      <c r="AC1188" s="169" t="str">
        <f>IF(AC192="","",IF(AC192=Settings!$C$16,1,IF(AND(AC192=Settings!$C$17,NOT(AB192=Settings!$C$16)),1,IF(AND(AC192=Settings!$C$18,AB192=Settings!$C$19),1,0))))</f>
        <v/>
      </c>
      <c r="AD1188" s="170"/>
      <c r="AE1188" s="169" t="str">
        <f>IF(AE192="","",IF(AE192=Settings!$C$16,1,IF(AND(AE192=Settings!$C$17,NOT(AD192=Settings!$C$16)),1,IF(AND(AE192=Settings!$C$18,AD192=Settings!$C$19),1,0))))</f>
        <v/>
      </c>
      <c r="AF1188" s="170"/>
      <c r="AG1188" s="169" t="str">
        <f>IF(AG192="","",IF(AG192=Settings!$C$16,1,IF(AND(AG192=Settings!$C$17,NOT(AF192=Settings!$C$16)),1,IF(AND(AG192=Settings!$C$18,AF192=Settings!$C$19),1,0))))</f>
        <v/>
      </c>
      <c r="AH1188" s="170"/>
      <c r="AI1188" s="169" t="str">
        <f>IF(AI192="","",IF(AI192=Settings!$C$16,1,IF(AND(AI192=Settings!$C$17,NOT(AH192=Settings!$C$16)),1,IF(AND(AI192=Settings!$C$18,AH192=Settings!$C$19),1,0))))</f>
        <v/>
      </c>
      <c r="AK1188" s="169" t="str">
        <f>IF(AK192="","",IF(AK192=Settings!$C$16,1,IF(AND(AK192=Settings!$C$17,NOT(AJ192=Settings!$C$16)),1,IF(AND(AK192=Settings!$C$18,AJ192=Settings!$C$19),1,0))))</f>
        <v/>
      </c>
      <c r="AM1188" s="169" t="str">
        <f>IF(AM192="","",IF(AM192=Settings!$C$16,1,IF(AND(AM192=Settings!$C$17,NOT(AL192=Settings!$C$16)),1,IF(AND(AM192=Settings!$C$18,AL192=Settings!$C$19),1,0))))</f>
        <v/>
      </c>
      <c r="AP1188" s="169" t="str">
        <f>IF(AP192="","",IF(AP192=Settings!$C$16,1,IF(AND(AP192=Settings!$C$17,NOT(AO192=Settings!$C$16)),1,IF(AND(AP192=Settings!$C$18,AO192=Settings!$C$19),1,0))))</f>
        <v/>
      </c>
      <c r="AQ1188" s="170"/>
      <c r="AR1188" s="169" t="str">
        <f>IF(AR192="","",IF(AR192=Settings!$C$16,1,IF(AND(AR192=Settings!$C$17,NOT(AQ192=Settings!$C$16)),1,IF(AND(AR192=Settings!$C$18,AQ192=Settings!$C$19),1,0))))</f>
        <v/>
      </c>
      <c r="AS1188" s="170"/>
      <c r="AT1188" s="169" t="str">
        <f>IF(AT192="","",IF(AT192=Settings!$C$16,1,IF(AND(AT192=Settings!$C$17,NOT(AS192=Settings!$C$16)),1,IF(AND(AT192=Settings!$C$18,AS192=Settings!$C$19),1,0))))</f>
        <v/>
      </c>
      <c r="AU1188" s="170"/>
      <c r="AV1188" s="169" t="str">
        <f>IF(AV192="","",IF(AV192=Settings!$C$16,1,IF(AND(AV192=Settings!$C$17,NOT(AU192=Settings!$C$16)),1,IF(AND(AV192=Settings!$C$18,AU192=Settings!$C$19),1,0))))</f>
        <v/>
      </c>
      <c r="AX1188" s="169" t="str">
        <f>IF(AX192="","",IF(AX192=Settings!$C$16,1,IF(AND(AX192=Settings!$C$17,NOT(AW192=Settings!$C$16)),1,IF(AND(AX192=Settings!$C$18,AW192=Settings!$C$19),1,0))))</f>
        <v/>
      </c>
      <c r="AZ1188" s="169" t="str">
        <f>IF(AZ192="","",IF(AZ192=Settings!$C$16,1,IF(AND(AZ192=Settings!$C$17,NOT(AY192=Settings!$C$16)),1,IF(AND(AZ192=Settings!$C$18,AY192=Settings!$C$19),1,0))))</f>
        <v/>
      </c>
      <c r="BC1188" s="169" t="str">
        <f>IF(BC192="","",IF(BC192=Settings!$C$16,1,IF(AND(BC192=Settings!$C$17,NOT(BB192=Settings!$C$16)),1,IF(AND(BC192=Settings!$C$18,BB192=Settings!$C$19),1,0))))</f>
        <v/>
      </c>
      <c r="BD1188" s="170"/>
      <c r="BE1188" s="169" t="str">
        <f>IF(BE192="","",IF(BE192=Settings!$C$16,1,IF(AND(BE192=Settings!$C$17,NOT(BD192=Settings!$C$16)),1,IF(AND(BE192=Settings!$C$18,BD192=Settings!$C$19),1,0))))</f>
        <v/>
      </c>
      <c r="BF1188" s="170"/>
      <c r="BG1188" s="169" t="str">
        <f>IF(BG192="","",IF(BG192=Settings!$C$16,1,IF(AND(BG192=Settings!$C$17,NOT(BF192=Settings!$C$16)),1,IF(AND(BG192=Settings!$C$18,BF192=Settings!$C$19),1,0))))</f>
        <v/>
      </c>
      <c r="BH1188" s="170"/>
      <c r="BI1188" s="169" t="str">
        <f>IF(BI192="","",IF(BI192=Settings!$C$16,1,IF(AND(BI192=Settings!$C$17,NOT(BH192=Settings!$C$16)),1,IF(AND(BI192=Settings!$C$18,BH192=Settings!$C$19),1,0))))</f>
        <v/>
      </c>
      <c r="BK1188" s="169" t="str">
        <f>IF(BK192="","",IF(BK192=Settings!$C$16,1,IF(AND(BK192=Settings!$C$17,NOT(BJ192=Settings!$C$16)),1,IF(AND(BK192=Settings!$C$18,BJ192=Settings!$C$19),1,0))))</f>
        <v/>
      </c>
      <c r="BM1188" s="169" t="str">
        <f>IF(BM192="","",IF(BM192=Settings!$C$16,1,IF(AND(BM192=Settings!$C$17,NOT(BL192=Settings!$C$16)),1,IF(AND(BM192=Settings!$C$18,BL192=Settings!$C$19),1,0))))</f>
        <v/>
      </c>
      <c r="BP1188" s="169" t="str">
        <f>IF(BP192="","",IF(BP192=Settings!$C$16,1,IF(AND(BP192=Settings!$C$17,NOT(BO192=Settings!$C$16)),1,IF(AND(BP192=Settings!$C$18,BO192=Settings!$C$19),1,0))))</f>
        <v/>
      </c>
      <c r="BQ1188" s="170"/>
      <c r="BR1188" s="169" t="str">
        <f>IF(BR192="","",IF(BR192=Settings!$C$16,1,IF(AND(BR192=Settings!$C$17,NOT(BQ192=Settings!$C$16)),1,IF(AND(BR192=Settings!$C$18,BQ192=Settings!$C$19),1,0))))</f>
        <v/>
      </c>
      <c r="BS1188" s="170"/>
      <c r="BT1188" s="169" t="str">
        <f>IF(BT192="","",IF(BT192=Settings!$C$16,1,IF(AND(BT192=Settings!$C$17,NOT(BS192=Settings!$C$16)),1,IF(AND(BT192=Settings!$C$18,BS192=Settings!$C$19),1,0))))</f>
        <v/>
      </c>
      <c r="BU1188" s="170"/>
      <c r="BV1188" s="169" t="str">
        <f>IF(BV192="","",IF(BV192=Settings!$C$16,1,IF(AND(BV192=Settings!$C$17,NOT(BU192=Settings!$C$16)),1,IF(AND(BV192=Settings!$C$18,BU192=Settings!$C$19),1,0))))</f>
        <v/>
      </c>
      <c r="BX1188" s="169" t="str">
        <f>IF(BX192="","",IF(BX192=Settings!$C$16,1,IF(AND(BX192=Settings!$C$17,NOT(BW192=Settings!$C$16)),1,IF(AND(BX192=Settings!$C$18,BW192=Settings!$C$19),1,0))))</f>
        <v/>
      </c>
      <c r="BZ1188" s="169" t="str">
        <f>IF(BZ192="","",IF(BZ192=Settings!$C$16,1,IF(AND(BZ192=Settings!$C$17,NOT(BY192=Settings!$C$16)),1,IF(AND(BZ192=Settings!$C$18,BY192=Settings!$C$19),1,0))))</f>
        <v/>
      </c>
      <c r="CB1188" s="175" t="str">
        <f t="shared" si="17"/>
        <v/>
      </c>
      <c r="CC1188" s="175" t="str">
        <f t="shared" si="18"/>
        <v/>
      </c>
      <c r="CD1188" s="175" t="str">
        <f t="shared" si="19"/>
        <v/>
      </c>
      <c r="CE1188" s="175" t="str">
        <f t="shared" si="20"/>
        <v/>
      </c>
      <c r="CF1188" s="175" t="str">
        <f t="shared" si="21"/>
        <v/>
      </c>
      <c r="CG1188" s="175" t="str">
        <f t="shared" si="22"/>
        <v/>
      </c>
      <c r="CH1188" s="175" t="str">
        <f t="shared" si="23"/>
        <v/>
      </c>
    </row>
    <row r="1189" spans="1:86" x14ac:dyDescent="0.25">
      <c r="A1189" s="39" t="str">
        <f t="shared" si="16"/>
        <v xml:space="preserve"> </v>
      </c>
      <c r="C1189" s="169" t="str">
        <f>IF(C193="","",IF(C193=Settings!$C$16,1,IF(AND(C193=Settings!$C$17,NOT(B193=Settings!$C$16)),1,IF(AND(C193=Settings!$C$18,B193=Settings!$C$19),1,0))))</f>
        <v/>
      </c>
      <c r="E1189" s="169" t="str">
        <f>IF(E193="","",IF(E193=Settings!$C$16,1,IF(AND(E193=Settings!$C$17,NOT(D193=Settings!$C$16)),1,IF(AND(E193=Settings!$C$18,D193=Settings!$C$19),1,0))))</f>
        <v/>
      </c>
      <c r="G1189" s="169" t="str">
        <f>IF(G193="","",IF(G193=Settings!$C$16,1,IF(AND(G193=Settings!$C$17,NOT(F193=Settings!$C$16)),1,IF(AND(G193=Settings!$C$18,F193=Settings!$C$19),1,0))))</f>
        <v/>
      </c>
      <c r="I1189" s="169" t="str">
        <f>IF(I193="","",IF(I193=Settings!$C$16,1,IF(AND(I193=Settings!$C$17,NOT(H193=Settings!$C$16)),1,IF(AND(I193=Settings!$C$18,H193=Settings!$C$19),1,0))))</f>
        <v/>
      </c>
      <c r="K1189" s="169" t="str">
        <f>IF(K193="","",IF(K193=Settings!$C$16,1,IF(AND(K193=Settings!$C$17,NOT(J193=Settings!$C$16)),1,IF(AND(K193=Settings!$C$18,J193=Settings!$C$19),1,0))))</f>
        <v/>
      </c>
      <c r="M1189" s="169" t="str">
        <f>IF(M193="","",IF(M193=Settings!$C$16,1,IF(AND(M193=Settings!$C$17,NOT(L193=Settings!$C$16)),1,IF(AND(M193=Settings!$C$18,L193=Settings!$C$19),1,0))))</f>
        <v/>
      </c>
      <c r="P1189" s="169" t="str">
        <f>IF(P193="","",IF(P193=Settings!$C$16,1,IF(AND(P193=Settings!$C$17,NOT(O193=Settings!$C$16)),1,IF(AND(P193=Settings!$C$18,O193=Settings!$C$19),1,0))))</f>
        <v/>
      </c>
      <c r="Q1189" s="170"/>
      <c r="R1189" s="169" t="str">
        <f>IF(R193="","",IF(R193=Settings!$C$16,1,IF(AND(R193=Settings!$C$17,NOT(Q193=Settings!$C$16)),1,IF(AND(R193=Settings!$C$18,Q193=Settings!$C$19),1,0))))</f>
        <v/>
      </c>
      <c r="S1189" s="170"/>
      <c r="T1189" s="169" t="str">
        <f>IF(T193="","",IF(T193=Settings!$C$16,1,IF(AND(T193=Settings!$C$17,NOT(S193=Settings!$C$16)),1,IF(AND(T193=Settings!$C$18,S193=Settings!$C$19),1,0))))</f>
        <v/>
      </c>
      <c r="U1189" s="170"/>
      <c r="V1189" s="169" t="str">
        <f>IF(V193="","",IF(V193=Settings!$C$16,1,IF(AND(V193=Settings!$C$17,NOT(U193=Settings!$C$16)),1,IF(AND(V193=Settings!$C$18,U193=Settings!$C$19),1,0))))</f>
        <v/>
      </c>
      <c r="X1189" s="169" t="str">
        <f>IF(X193="","",IF(X193=Settings!$C$16,1,IF(AND(X193=Settings!$C$17,NOT(W193=Settings!$C$16)),1,IF(AND(X193=Settings!$C$18,W193=Settings!$C$19),1,0))))</f>
        <v/>
      </c>
      <c r="Z1189" s="169" t="str">
        <f>IF(Z193="","",IF(Z193=Settings!$C$16,1,IF(AND(Z193=Settings!$C$17,NOT(Y193=Settings!$C$16)),1,IF(AND(Z193=Settings!$C$18,Y193=Settings!$C$19),1,0))))</f>
        <v/>
      </c>
      <c r="AC1189" s="169" t="str">
        <f>IF(AC193="","",IF(AC193=Settings!$C$16,1,IF(AND(AC193=Settings!$C$17,NOT(AB193=Settings!$C$16)),1,IF(AND(AC193=Settings!$C$18,AB193=Settings!$C$19),1,0))))</f>
        <v/>
      </c>
      <c r="AD1189" s="170"/>
      <c r="AE1189" s="169" t="str">
        <f>IF(AE193="","",IF(AE193=Settings!$C$16,1,IF(AND(AE193=Settings!$C$17,NOT(AD193=Settings!$C$16)),1,IF(AND(AE193=Settings!$C$18,AD193=Settings!$C$19),1,0))))</f>
        <v/>
      </c>
      <c r="AF1189" s="170"/>
      <c r="AG1189" s="169" t="str">
        <f>IF(AG193="","",IF(AG193=Settings!$C$16,1,IF(AND(AG193=Settings!$C$17,NOT(AF193=Settings!$C$16)),1,IF(AND(AG193=Settings!$C$18,AF193=Settings!$C$19),1,0))))</f>
        <v/>
      </c>
      <c r="AH1189" s="170"/>
      <c r="AI1189" s="169" t="str">
        <f>IF(AI193="","",IF(AI193=Settings!$C$16,1,IF(AND(AI193=Settings!$C$17,NOT(AH193=Settings!$C$16)),1,IF(AND(AI193=Settings!$C$18,AH193=Settings!$C$19),1,0))))</f>
        <v/>
      </c>
      <c r="AK1189" s="169" t="str">
        <f>IF(AK193="","",IF(AK193=Settings!$C$16,1,IF(AND(AK193=Settings!$C$17,NOT(AJ193=Settings!$C$16)),1,IF(AND(AK193=Settings!$C$18,AJ193=Settings!$C$19),1,0))))</f>
        <v/>
      </c>
      <c r="AM1189" s="169" t="str">
        <f>IF(AM193="","",IF(AM193=Settings!$C$16,1,IF(AND(AM193=Settings!$C$17,NOT(AL193=Settings!$C$16)),1,IF(AND(AM193=Settings!$C$18,AL193=Settings!$C$19),1,0))))</f>
        <v/>
      </c>
      <c r="AP1189" s="169" t="str">
        <f>IF(AP193="","",IF(AP193=Settings!$C$16,1,IF(AND(AP193=Settings!$C$17,NOT(AO193=Settings!$C$16)),1,IF(AND(AP193=Settings!$C$18,AO193=Settings!$C$19),1,0))))</f>
        <v/>
      </c>
      <c r="AQ1189" s="170"/>
      <c r="AR1189" s="169" t="str">
        <f>IF(AR193="","",IF(AR193=Settings!$C$16,1,IF(AND(AR193=Settings!$C$17,NOT(AQ193=Settings!$C$16)),1,IF(AND(AR193=Settings!$C$18,AQ193=Settings!$C$19),1,0))))</f>
        <v/>
      </c>
      <c r="AS1189" s="170"/>
      <c r="AT1189" s="169" t="str">
        <f>IF(AT193="","",IF(AT193=Settings!$C$16,1,IF(AND(AT193=Settings!$C$17,NOT(AS193=Settings!$C$16)),1,IF(AND(AT193=Settings!$C$18,AS193=Settings!$C$19),1,0))))</f>
        <v/>
      </c>
      <c r="AU1189" s="170"/>
      <c r="AV1189" s="169" t="str">
        <f>IF(AV193="","",IF(AV193=Settings!$C$16,1,IF(AND(AV193=Settings!$C$17,NOT(AU193=Settings!$C$16)),1,IF(AND(AV193=Settings!$C$18,AU193=Settings!$C$19),1,0))))</f>
        <v/>
      </c>
      <c r="AX1189" s="169" t="str">
        <f>IF(AX193="","",IF(AX193=Settings!$C$16,1,IF(AND(AX193=Settings!$C$17,NOT(AW193=Settings!$C$16)),1,IF(AND(AX193=Settings!$C$18,AW193=Settings!$C$19),1,0))))</f>
        <v/>
      </c>
      <c r="AZ1189" s="169" t="str">
        <f>IF(AZ193="","",IF(AZ193=Settings!$C$16,1,IF(AND(AZ193=Settings!$C$17,NOT(AY193=Settings!$C$16)),1,IF(AND(AZ193=Settings!$C$18,AY193=Settings!$C$19),1,0))))</f>
        <v/>
      </c>
      <c r="BC1189" s="169" t="str">
        <f>IF(BC193="","",IF(BC193=Settings!$C$16,1,IF(AND(BC193=Settings!$C$17,NOT(BB193=Settings!$C$16)),1,IF(AND(BC193=Settings!$C$18,BB193=Settings!$C$19),1,0))))</f>
        <v/>
      </c>
      <c r="BD1189" s="170"/>
      <c r="BE1189" s="169" t="str">
        <f>IF(BE193="","",IF(BE193=Settings!$C$16,1,IF(AND(BE193=Settings!$C$17,NOT(BD193=Settings!$C$16)),1,IF(AND(BE193=Settings!$C$18,BD193=Settings!$C$19),1,0))))</f>
        <v/>
      </c>
      <c r="BF1189" s="170"/>
      <c r="BG1189" s="169" t="str">
        <f>IF(BG193="","",IF(BG193=Settings!$C$16,1,IF(AND(BG193=Settings!$C$17,NOT(BF193=Settings!$C$16)),1,IF(AND(BG193=Settings!$C$18,BF193=Settings!$C$19),1,0))))</f>
        <v/>
      </c>
      <c r="BH1189" s="170"/>
      <c r="BI1189" s="169" t="str">
        <f>IF(BI193="","",IF(BI193=Settings!$C$16,1,IF(AND(BI193=Settings!$C$17,NOT(BH193=Settings!$C$16)),1,IF(AND(BI193=Settings!$C$18,BH193=Settings!$C$19),1,0))))</f>
        <v/>
      </c>
      <c r="BK1189" s="169" t="str">
        <f>IF(BK193="","",IF(BK193=Settings!$C$16,1,IF(AND(BK193=Settings!$C$17,NOT(BJ193=Settings!$C$16)),1,IF(AND(BK193=Settings!$C$18,BJ193=Settings!$C$19),1,0))))</f>
        <v/>
      </c>
      <c r="BM1189" s="169" t="str">
        <f>IF(BM193="","",IF(BM193=Settings!$C$16,1,IF(AND(BM193=Settings!$C$17,NOT(BL193=Settings!$C$16)),1,IF(AND(BM193=Settings!$C$18,BL193=Settings!$C$19),1,0))))</f>
        <v/>
      </c>
      <c r="BP1189" s="169" t="str">
        <f>IF(BP193="","",IF(BP193=Settings!$C$16,1,IF(AND(BP193=Settings!$C$17,NOT(BO193=Settings!$C$16)),1,IF(AND(BP193=Settings!$C$18,BO193=Settings!$C$19),1,0))))</f>
        <v/>
      </c>
      <c r="BQ1189" s="170"/>
      <c r="BR1189" s="169" t="str">
        <f>IF(BR193="","",IF(BR193=Settings!$C$16,1,IF(AND(BR193=Settings!$C$17,NOT(BQ193=Settings!$C$16)),1,IF(AND(BR193=Settings!$C$18,BQ193=Settings!$C$19),1,0))))</f>
        <v/>
      </c>
      <c r="BS1189" s="170"/>
      <c r="BT1189" s="169" t="str">
        <f>IF(BT193="","",IF(BT193=Settings!$C$16,1,IF(AND(BT193=Settings!$C$17,NOT(BS193=Settings!$C$16)),1,IF(AND(BT193=Settings!$C$18,BS193=Settings!$C$19),1,0))))</f>
        <v/>
      </c>
      <c r="BU1189" s="170"/>
      <c r="BV1189" s="169" t="str">
        <f>IF(BV193="","",IF(BV193=Settings!$C$16,1,IF(AND(BV193=Settings!$C$17,NOT(BU193=Settings!$C$16)),1,IF(AND(BV193=Settings!$C$18,BU193=Settings!$C$19),1,0))))</f>
        <v/>
      </c>
      <c r="BX1189" s="169" t="str">
        <f>IF(BX193="","",IF(BX193=Settings!$C$16,1,IF(AND(BX193=Settings!$C$17,NOT(BW193=Settings!$C$16)),1,IF(AND(BX193=Settings!$C$18,BW193=Settings!$C$19),1,0))))</f>
        <v/>
      </c>
      <c r="BZ1189" s="169" t="str">
        <f>IF(BZ193="","",IF(BZ193=Settings!$C$16,1,IF(AND(BZ193=Settings!$C$17,NOT(BY193=Settings!$C$16)),1,IF(AND(BZ193=Settings!$C$18,BY193=Settings!$C$19),1,0))))</f>
        <v/>
      </c>
      <c r="CB1189" s="175" t="str">
        <f t="shared" si="17"/>
        <v/>
      </c>
      <c r="CC1189" s="175" t="str">
        <f t="shared" si="18"/>
        <v/>
      </c>
      <c r="CD1189" s="175" t="str">
        <f t="shared" si="19"/>
        <v/>
      </c>
      <c r="CE1189" s="175" t="str">
        <f t="shared" si="20"/>
        <v/>
      </c>
      <c r="CF1189" s="175" t="str">
        <f t="shared" si="21"/>
        <v/>
      </c>
      <c r="CG1189" s="175" t="str">
        <f t="shared" si="22"/>
        <v/>
      </c>
      <c r="CH1189" s="175" t="str">
        <f t="shared" si="23"/>
        <v/>
      </c>
    </row>
    <row r="1190" spans="1:86" x14ac:dyDescent="0.25">
      <c r="A1190" s="39" t="str">
        <f t="shared" si="16"/>
        <v xml:space="preserve"> </v>
      </c>
      <c r="C1190" s="169" t="str">
        <f>IF(C194="","",IF(C194=Settings!$C$16,1,IF(AND(C194=Settings!$C$17,NOT(B194=Settings!$C$16)),1,IF(AND(C194=Settings!$C$18,B194=Settings!$C$19),1,0))))</f>
        <v/>
      </c>
      <c r="E1190" s="169" t="str">
        <f>IF(E194="","",IF(E194=Settings!$C$16,1,IF(AND(E194=Settings!$C$17,NOT(D194=Settings!$C$16)),1,IF(AND(E194=Settings!$C$18,D194=Settings!$C$19),1,0))))</f>
        <v/>
      </c>
      <c r="G1190" s="169" t="str">
        <f>IF(G194="","",IF(G194=Settings!$C$16,1,IF(AND(G194=Settings!$C$17,NOT(F194=Settings!$C$16)),1,IF(AND(G194=Settings!$C$18,F194=Settings!$C$19),1,0))))</f>
        <v/>
      </c>
      <c r="I1190" s="169" t="str">
        <f>IF(I194="","",IF(I194=Settings!$C$16,1,IF(AND(I194=Settings!$C$17,NOT(H194=Settings!$C$16)),1,IF(AND(I194=Settings!$C$18,H194=Settings!$C$19),1,0))))</f>
        <v/>
      </c>
      <c r="K1190" s="169" t="str">
        <f>IF(K194="","",IF(K194=Settings!$C$16,1,IF(AND(K194=Settings!$C$17,NOT(J194=Settings!$C$16)),1,IF(AND(K194=Settings!$C$18,J194=Settings!$C$19),1,0))))</f>
        <v/>
      </c>
      <c r="M1190" s="169" t="str">
        <f>IF(M194="","",IF(M194=Settings!$C$16,1,IF(AND(M194=Settings!$C$17,NOT(L194=Settings!$C$16)),1,IF(AND(M194=Settings!$C$18,L194=Settings!$C$19),1,0))))</f>
        <v/>
      </c>
      <c r="P1190" s="169" t="str">
        <f>IF(P194="","",IF(P194=Settings!$C$16,1,IF(AND(P194=Settings!$C$17,NOT(O194=Settings!$C$16)),1,IF(AND(P194=Settings!$C$18,O194=Settings!$C$19),1,0))))</f>
        <v/>
      </c>
      <c r="Q1190" s="170"/>
      <c r="R1190" s="169" t="str">
        <f>IF(R194="","",IF(R194=Settings!$C$16,1,IF(AND(R194=Settings!$C$17,NOT(Q194=Settings!$C$16)),1,IF(AND(R194=Settings!$C$18,Q194=Settings!$C$19),1,0))))</f>
        <v/>
      </c>
      <c r="S1190" s="170"/>
      <c r="T1190" s="169" t="str">
        <f>IF(T194="","",IF(T194=Settings!$C$16,1,IF(AND(T194=Settings!$C$17,NOT(S194=Settings!$C$16)),1,IF(AND(T194=Settings!$C$18,S194=Settings!$C$19),1,0))))</f>
        <v/>
      </c>
      <c r="U1190" s="170"/>
      <c r="V1190" s="169" t="str">
        <f>IF(V194="","",IF(V194=Settings!$C$16,1,IF(AND(V194=Settings!$C$17,NOT(U194=Settings!$C$16)),1,IF(AND(V194=Settings!$C$18,U194=Settings!$C$19),1,0))))</f>
        <v/>
      </c>
      <c r="X1190" s="169" t="str">
        <f>IF(X194="","",IF(X194=Settings!$C$16,1,IF(AND(X194=Settings!$C$17,NOT(W194=Settings!$C$16)),1,IF(AND(X194=Settings!$C$18,W194=Settings!$C$19),1,0))))</f>
        <v/>
      </c>
      <c r="Z1190" s="169" t="str">
        <f>IF(Z194="","",IF(Z194=Settings!$C$16,1,IF(AND(Z194=Settings!$C$17,NOT(Y194=Settings!$C$16)),1,IF(AND(Z194=Settings!$C$18,Y194=Settings!$C$19),1,0))))</f>
        <v/>
      </c>
      <c r="AC1190" s="169" t="str">
        <f>IF(AC194="","",IF(AC194=Settings!$C$16,1,IF(AND(AC194=Settings!$C$17,NOT(AB194=Settings!$C$16)),1,IF(AND(AC194=Settings!$C$18,AB194=Settings!$C$19),1,0))))</f>
        <v/>
      </c>
      <c r="AD1190" s="170"/>
      <c r="AE1190" s="169" t="str">
        <f>IF(AE194="","",IF(AE194=Settings!$C$16,1,IF(AND(AE194=Settings!$C$17,NOT(AD194=Settings!$C$16)),1,IF(AND(AE194=Settings!$C$18,AD194=Settings!$C$19),1,0))))</f>
        <v/>
      </c>
      <c r="AF1190" s="170"/>
      <c r="AG1190" s="169" t="str">
        <f>IF(AG194="","",IF(AG194=Settings!$C$16,1,IF(AND(AG194=Settings!$C$17,NOT(AF194=Settings!$C$16)),1,IF(AND(AG194=Settings!$C$18,AF194=Settings!$C$19),1,0))))</f>
        <v/>
      </c>
      <c r="AH1190" s="170"/>
      <c r="AI1190" s="169" t="str">
        <f>IF(AI194="","",IF(AI194=Settings!$C$16,1,IF(AND(AI194=Settings!$C$17,NOT(AH194=Settings!$C$16)),1,IF(AND(AI194=Settings!$C$18,AH194=Settings!$C$19),1,0))))</f>
        <v/>
      </c>
      <c r="AK1190" s="169" t="str">
        <f>IF(AK194="","",IF(AK194=Settings!$C$16,1,IF(AND(AK194=Settings!$C$17,NOT(AJ194=Settings!$C$16)),1,IF(AND(AK194=Settings!$C$18,AJ194=Settings!$C$19),1,0))))</f>
        <v/>
      </c>
      <c r="AM1190" s="169" t="str">
        <f>IF(AM194="","",IF(AM194=Settings!$C$16,1,IF(AND(AM194=Settings!$C$17,NOT(AL194=Settings!$C$16)),1,IF(AND(AM194=Settings!$C$18,AL194=Settings!$C$19),1,0))))</f>
        <v/>
      </c>
      <c r="AP1190" s="169" t="str">
        <f>IF(AP194="","",IF(AP194=Settings!$C$16,1,IF(AND(AP194=Settings!$C$17,NOT(AO194=Settings!$C$16)),1,IF(AND(AP194=Settings!$C$18,AO194=Settings!$C$19),1,0))))</f>
        <v/>
      </c>
      <c r="AQ1190" s="170"/>
      <c r="AR1190" s="169" t="str">
        <f>IF(AR194="","",IF(AR194=Settings!$C$16,1,IF(AND(AR194=Settings!$C$17,NOT(AQ194=Settings!$C$16)),1,IF(AND(AR194=Settings!$C$18,AQ194=Settings!$C$19),1,0))))</f>
        <v/>
      </c>
      <c r="AS1190" s="170"/>
      <c r="AT1190" s="169" t="str">
        <f>IF(AT194="","",IF(AT194=Settings!$C$16,1,IF(AND(AT194=Settings!$C$17,NOT(AS194=Settings!$C$16)),1,IF(AND(AT194=Settings!$C$18,AS194=Settings!$C$19),1,0))))</f>
        <v/>
      </c>
      <c r="AU1190" s="170"/>
      <c r="AV1190" s="169" t="str">
        <f>IF(AV194="","",IF(AV194=Settings!$C$16,1,IF(AND(AV194=Settings!$C$17,NOT(AU194=Settings!$C$16)),1,IF(AND(AV194=Settings!$C$18,AU194=Settings!$C$19),1,0))))</f>
        <v/>
      </c>
      <c r="AX1190" s="169" t="str">
        <f>IF(AX194="","",IF(AX194=Settings!$C$16,1,IF(AND(AX194=Settings!$C$17,NOT(AW194=Settings!$C$16)),1,IF(AND(AX194=Settings!$C$18,AW194=Settings!$C$19),1,0))))</f>
        <v/>
      </c>
      <c r="AZ1190" s="169" t="str">
        <f>IF(AZ194="","",IF(AZ194=Settings!$C$16,1,IF(AND(AZ194=Settings!$C$17,NOT(AY194=Settings!$C$16)),1,IF(AND(AZ194=Settings!$C$18,AY194=Settings!$C$19),1,0))))</f>
        <v/>
      </c>
      <c r="BC1190" s="169" t="str">
        <f>IF(BC194="","",IF(BC194=Settings!$C$16,1,IF(AND(BC194=Settings!$C$17,NOT(BB194=Settings!$C$16)),1,IF(AND(BC194=Settings!$C$18,BB194=Settings!$C$19),1,0))))</f>
        <v/>
      </c>
      <c r="BD1190" s="170"/>
      <c r="BE1190" s="169" t="str">
        <f>IF(BE194="","",IF(BE194=Settings!$C$16,1,IF(AND(BE194=Settings!$C$17,NOT(BD194=Settings!$C$16)),1,IF(AND(BE194=Settings!$C$18,BD194=Settings!$C$19),1,0))))</f>
        <v/>
      </c>
      <c r="BF1190" s="170"/>
      <c r="BG1190" s="169" t="str">
        <f>IF(BG194="","",IF(BG194=Settings!$C$16,1,IF(AND(BG194=Settings!$C$17,NOT(BF194=Settings!$C$16)),1,IF(AND(BG194=Settings!$C$18,BF194=Settings!$C$19),1,0))))</f>
        <v/>
      </c>
      <c r="BH1190" s="170"/>
      <c r="BI1190" s="169" t="str">
        <f>IF(BI194="","",IF(BI194=Settings!$C$16,1,IF(AND(BI194=Settings!$C$17,NOT(BH194=Settings!$C$16)),1,IF(AND(BI194=Settings!$C$18,BH194=Settings!$C$19),1,0))))</f>
        <v/>
      </c>
      <c r="BK1190" s="169" t="str">
        <f>IF(BK194="","",IF(BK194=Settings!$C$16,1,IF(AND(BK194=Settings!$C$17,NOT(BJ194=Settings!$C$16)),1,IF(AND(BK194=Settings!$C$18,BJ194=Settings!$C$19),1,0))))</f>
        <v/>
      </c>
      <c r="BM1190" s="169" t="str">
        <f>IF(BM194="","",IF(BM194=Settings!$C$16,1,IF(AND(BM194=Settings!$C$17,NOT(BL194=Settings!$C$16)),1,IF(AND(BM194=Settings!$C$18,BL194=Settings!$C$19),1,0))))</f>
        <v/>
      </c>
      <c r="BP1190" s="169" t="str">
        <f>IF(BP194="","",IF(BP194=Settings!$C$16,1,IF(AND(BP194=Settings!$C$17,NOT(BO194=Settings!$C$16)),1,IF(AND(BP194=Settings!$C$18,BO194=Settings!$C$19),1,0))))</f>
        <v/>
      </c>
      <c r="BQ1190" s="170"/>
      <c r="BR1190" s="169" t="str">
        <f>IF(BR194="","",IF(BR194=Settings!$C$16,1,IF(AND(BR194=Settings!$C$17,NOT(BQ194=Settings!$C$16)),1,IF(AND(BR194=Settings!$C$18,BQ194=Settings!$C$19),1,0))))</f>
        <v/>
      </c>
      <c r="BS1190" s="170"/>
      <c r="BT1190" s="169" t="str">
        <f>IF(BT194="","",IF(BT194=Settings!$C$16,1,IF(AND(BT194=Settings!$C$17,NOT(BS194=Settings!$C$16)),1,IF(AND(BT194=Settings!$C$18,BS194=Settings!$C$19),1,0))))</f>
        <v/>
      </c>
      <c r="BU1190" s="170"/>
      <c r="BV1190" s="169" t="str">
        <f>IF(BV194="","",IF(BV194=Settings!$C$16,1,IF(AND(BV194=Settings!$C$17,NOT(BU194=Settings!$C$16)),1,IF(AND(BV194=Settings!$C$18,BU194=Settings!$C$19),1,0))))</f>
        <v/>
      </c>
      <c r="BX1190" s="169" t="str">
        <f>IF(BX194="","",IF(BX194=Settings!$C$16,1,IF(AND(BX194=Settings!$C$17,NOT(BW194=Settings!$C$16)),1,IF(AND(BX194=Settings!$C$18,BW194=Settings!$C$19),1,0))))</f>
        <v/>
      </c>
      <c r="BZ1190" s="169" t="str">
        <f>IF(BZ194="","",IF(BZ194=Settings!$C$16,1,IF(AND(BZ194=Settings!$C$17,NOT(BY194=Settings!$C$16)),1,IF(AND(BZ194=Settings!$C$18,BY194=Settings!$C$19),1,0))))</f>
        <v/>
      </c>
      <c r="CB1190" s="175" t="str">
        <f t="shared" si="17"/>
        <v/>
      </c>
      <c r="CC1190" s="175" t="str">
        <f t="shared" si="18"/>
        <v/>
      </c>
      <c r="CD1190" s="175" t="str">
        <f t="shared" si="19"/>
        <v/>
      </c>
      <c r="CE1190" s="175" t="str">
        <f t="shared" si="20"/>
        <v/>
      </c>
      <c r="CF1190" s="175" t="str">
        <f t="shared" si="21"/>
        <v/>
      </c>
      <c r="CG1190" s="175" t="str">
        <f t="shared" si="22"/>
        <v/>
      </c>
      <c r="CH1190" s="175" t="str">
        <f t="shared" si="23"/>
        <v/>
      </c>
    </row>
    <row r="1191" spans="1:86" x14ac:dyDescent="0.25">
      <c r="A1191" s="39" t="str">
        <f t="shared" si="16"/>
        <v xml:space="preserve"> </v>
      </c>
      <c r="C1191" s="169" t="str">
        <f>IF(C195="","",IF(C195=Settings!$C$16,1,IF(AND(C195=Settings!$C$17,NOT(B195=Settings!$C$16)),1,IF(AND(C195=Settings!$C$18,B195=Settings!$C$19),1,0))))</f>
        <v/>
      </c>
      <c r="E1191" s="169" t="str">
        <f>IF(E195="","",IF(E195=Settings!$C$16,1,IF(AND(E195=Settings!$C$17,NOT(D195=Settings!$C$16)),1,IF(AND(E195=Settings!$C$18,D195=Settings!$C$19),1,0))))</f>
        <v/>
      </c>
      <c r="G1191" s="169" t="str">
        <f>IF(G195="","",IF(G195=Settings!$C$16,1,IF(AND(G195=Settings!$C$17,NOT(F195=Settings!$C$16)),1,IF(AND(G195=Settings!$C$18,F195=Settings!$C$19),1,0))))</f>
        <v/>
      </c>
      <c r="I1191" s="169" t="str">
        <f>IF(I195="","",IF(I195=Settings!$C$16,1,IF(AND(I195=Settings!$C$17,NOT(H195=Settings!$C$16)),1,IF(AND(I195=Settings!$C$18,H195=Settings!$C$19),1,0))))</f>
        <v/>
      </c>
      <c r="K1191" s="169" t="str">
        <f>IF(K195="","",IF(K195=Settings!$C$16,1,IF(AND(K195=Settings!$C$17,NOT(J195=Settings!$C$16)),1,IF(AND(K195=Settings!$C$18,J195=Settings!$C$19),1,0))))</f>
        <v/>
      </c>
      <c r="M1191" s="169" t="str">
        <f>IF(M195="","",IF(M195=Settings!$C$16,1,IF(AND(M195=Settings!$C$17,NOT(L195=Settings!$C$16)),1,IF(AND(M195=Settings!$C$18,L195=Settings!$C$19),1,0))))</f>
        <v/>
      </c>
      <c r="P1191" s="169" t="str">
        <f>IF(P195="","",IF(P195=Settings!$C$16,1,IF(AND(P195=Settings!$C$17,NOT(O195=Settings!$C$16)),1,IF(AND(P195=Settings!$C$18,O195=Settings!$C$19),1,0))))</f>
        <v/>
      </c>
      <c r="Q1191" s="170"/>
      <c r="R1191" s="169" t="str">
        <f>IF(R195="","",IF(R195=Settings!$C$16,1,IF(AND(R195=Settings!$C$17,NOT(Q195=Settings!$C$16)),1,IF(AND(R195=Settings!$C$18,Q195=Settings!$C$19),1,0))))</f>
        <v/>
      </c>
      <c r="S1191" s="170"/>
      <c r="T1191" s="169" t="str">
        <f>IF(T195="","",IF(T195=Settings!$C$16,1,IF(AND(T195=Settings!$C$17,NOT(S195=Settings!$C$16)),1,IF(AND(T195=Settings!$C$18,S195=Settings!$C$19),1,0))))</f>
        <v/>
      </c>
      <c r="U1191" s="170"/>
      <c r="V1191" s="169" t="str">
        <f>IF(V195="","",IF(V195=Settings!$C$16,1,IF(AND(V195=Settings!$C$17,NOT(U195=Settings!$C$16)),1,IF(AND(V195=Settings!$C$18,U195=Settings!$C$19),1,0))))</f>
        <v/>
      </c>
      <c r="X1191" s="169" t="str">
        <f>IF(X195="","",IF(X195=Settings!$C$16,1,IF(AND(X195=Settings!$C$17,NOT(W195=Settings!$C$16)),1,IF(AND(X195=Settings!$C$18,W195=Settings!$C$19),1,0))))</f>
        <v/>
      </c>
      <c r="Z1191" s="169" t="str">
        <f>IF(Z195="","",IF(Z195=Settings!$C$16,1,IF(AND(Z195=Settings!$C$17,NOT(Y195=Settings!$C$16)),1,IF(AND(Z195=Settings!$C$18,Y195=Settings!$C$19),1,0))))</f>
        <v/>
      </c>
      <c r="AC1191" s="169" t="str">
        <f>IF(AC195="","",IF(AC195=Settings!$C$16,1,IF(AND(AC195=Settings!$C$17,NOT(AB195=Settings!$C$16)),1,IF(AND(AC195=Settings!$C$18,AB195=Settings!$C$19),1,0))))</f>
        <v/>
      </c>
      <c r="AD1191" s="170"/>
      <c r="AE1191" s="169" t="str">
        <f>IF(AE195="","",IF(AE195=Settings!$C$16,1,IF(AND(AE195=Settings!$C$17,NOT(AD195=Settings!$C$16)),1,IF(AND(AE195=Settings!$C$18,AD195=Settings!$C$19),1,0))))</f>
        <v/>
      </c>
      <c r="AF1191" s="170"/>
      <c r="AG1191" s="169" t="str">
        <f>IF(AG195="","",IF(AG195=Settings!$C$16,1,IF(AND(AG195=Settings!$C$17,NOT(AF195=Settings!$C$16)),1,IF(AND(AG195=Settings!$C$18,AF195=Settings!$C$19),1,0))))</f>
        <v/>
      </c>
      <c r="AH1191" s="170"/>
      <c r="AI1191" s="169" t="str">
        <f>IF(AI195="","",IF(AI195=Settings!$C$16,1,IF(AND(AI195=Settings!$C$17,NOT(AH195=Settings!$C$16)),1,IF(AND(AI195=Settings!$C$18,AH195=Settings!$C$19),1,0))))</f>
        <v/>
      </c>
      <c r="AK1191" s="169" t="str">
        <f>IF(AK195="","",IF(AK195=Settings!$C$16,1,IF(AND(AK195=Settings!$C$17,NOT(AJ195=Settings!$C$16)),1,IF(AND(AK195=Settings!$C$18,AJ195=Settings!$C$19),1,0))))</f>
        <v/>
      </c>
      <c r="AM1191" s="169" t="str">
        <f>IF(AM195="","",IF(AM195=Settings!$C$16,1,IF(AND(AM195=Settings!$C$17,NOT(AL195=Settings!$C$16)),1,IF(AND(AM195=Settings!$C$18,AL195=Settings!$C$19),1,0))))</f>
        <v/>
      </c>
      <c r="AP1191" s="169" t="str">
        <f>IF(AP195="","",IF(AP195=Settings!$C$16,1,IF(AND(AP195=Settings!$C$17,NOT(AO195=Settings!$C$16)),1,IF(AND(AP195=Settings!$C$18,AO195=Settings!$C$19),1,0))))</f>
        <v/>
      </c>
      <c r="AQ1191" s="170"/>
      <c r="AR1191" s="169" t="str">
        <f>IF(AR195="","",IF(AR195=Settings!$C$16,1,IF(AND(AR195=Settings!$C$17,NOT(AQ195=Settings!$C$16)),1,IF(AND(AR195=Settings!$C$18,AQ195=Settings!$C$19),1,0))))</f>
        <v/>
      </c>
      <c r="AS1191" s="170"/>
      <c r="AT1191" s="169" t="str">
        <f>IF(AT195="","",IF(AT195=Settings!$C$16,1,IF(AND(AT195=Settings!$C$17,NOT(AS195=Settings!$C$16)),1,IF(AND(AT195=Settings!$C$18,AS195=Settings!$C$19),1,0))))</f>
        <v/>
      </c>
      <c r="AU1191" s="170"/>
      <c r="AV1191" s="169" t="str">
        <f>IF(AV195="","",IF(AV195=Settings!$C$16,1,IF(AND(AV195=Settings!$C$17,NOT(AU195=Settings!$C$16)),1,IF(AND(AV195=Settings!$C$18,AU195=Settings!$C$19),1,0))))</f>
        <v/>
      </c>
      <c r="AX1191" s="169" t="str">
        <f>IF(AX195="","",IF(AX195=Settings!$C$16,1,IF(AND(AX195=Settings!$C$17,NOT(AW195=Settings!$C$16)),1,IF(AND(AX195=Settings!$C$18,AW195=Settings!$C$19),1,0))))</f>
        <v/>
      </c>
      <c r="AZ1191" s="169" t="str">
        <f>IF(AZ195="","",IF(AZ195=Settings!$C$16,1,IF(AND(AZ195=Settings!$C$17,NOT(AY195=Settings!$C$16)),1,IF(AND(AZ195=Settings!$C$18,AY195=Settings!$C$19),1,0))))</f>
        <v/>
      </c>
      <c r="BC1191" s="169" t="str">
        <f>IF(BC195="","",IF(BC195=Settings!$C$16,1,IF(AND(BC195=Settings!$C$17,NOT(BB195=Settings!$C$16)),1,IF(AND(BC195=Settings!$C$18,BB195=Settings!$C$19),1,0))))</f>
        <v/>
      </c>
      <c r="BD1191" s="170"/>
      <c r="BE1191" s="169" t="str">
        <f>IF(BE195="","",IF(BE195=Settings!$C$16,1,IF(AND(BE195=Settings!$C$17,NOT(BD195=Settings!$C$16)),1,IF(AND(BE195=Settings!$C$18,BD195=Settings!$C$19),1,0))))</f>
        <v/>
      </c>
      <c r="BF1191" s="170"/>
      <c r="BG1191" s="169" t="str">
        <f>IF(BG195="","",IF(BG195=Settings!$C$16,1,IF(AND(BG195=Settings!$C$17,NOT(BF195=Settings!$C$16)),1,IF(AND(BG195=Settings!$C$18,BF195=Settings!$C$19),1,0))))</f>
        <v/>
      </c>
      <c r="BH1191" s="170"/>
      <c r="BI1191" s="169" t="str">
        <f>IF(BI195="","",IF(BI195=Settings!$C$16,1,IF(AND(BI195=Settings!$C$17,NOT(BH195=Settings!$C$16)),1,IF(AND(BI195=Settings!$C$18,BH195=Settings!$C$19),1,0))))</f>
        <v/>
      </c>
      <c r="BK1191" s="169" t="str">
        <f>IF(BK195="","",IF(BK195=Settings!$C$16,1,IF(AND(BK195=Settings!$C$17,NOT(BJ195=Settings!$C$16)),1,IF(AND(BK195=Settings!$C$18,BJ195=Settings!$C$19),1,0))))</f>
        <v/>
      </c>
      <c r="BM1191" s="169" t="str">
        <f>IF(BM195="","",IF(BM195=Settings!$C$16,1,IF(AND(BM195=Settings!$C$17,NOT(BL195=Settings!$C$16)),1,IF(AND(BM195=Settings!$C$18,BL195=Settings!$C$19),1,0))))</f>
        <v/>
      </c>
      <c r="BP1191" s="169" t="str">
        <f>IF(BP195="","",IF(BP195=Settings!$C$16,1,IF(AND(BP195=Settings!$C$17,NOT(BO195=Settings!$C$16)),1,IF(AND(BP195=Settings!$C$18,BO195=Settings!$C$19),1,0))))</f>
        <v/>
      </c>
      <c r="BQ1191" s="170"/>
      <c r="BR1191" s="169" t="str">
        <f>IF(BR195="","",IF(BR195=Settings!$C$16,1,IF(AND(BR195=Settings!$C$17,NOT(BQ195=Settings!$C$16)),1,IF(AND(BR195=Settings!$C$18,BQ195=Settings!$C$19),1,0))))</f>
        <v/>
      </c>
      <c r="BS1191" s="170"/>
      <c r="BT1191" s="169" t="str">
        <f>IF(BT195="","",IF(BT195=Settings!$C$16,1,IF(AND(BT195=Settings!$C$17,NOT(BS195=Settings!$C$16)),1,IF(AND(BT195=Settings!$C$18,BS195=Settings!$C$19),1,0))))</f>
        <v/>
      </c>
      <c r="BU1191" s="170"/>
      <c r="BV1191" s="169" t="str">
        <f>IF(BV195="","",IF(BV195=Settings!$C$16,1,IF(AND(BV195=Settings!$C$17,NOT(BU195=Settings!$C$16)),1,IF(AND(BV195=Settings!$C$18,BU195=Settings!$C$19),1,0))))</f>
        <v/>
      </c>
      <c r="BX1191" s="169" t="str">
        <f>IF(BX195="","",IF(BX195=Settings!$C$16,1,IF(AND(BX195=Settings!$C$17,NOT(BW195=Settings!$C$16)),1,IF(AND(BX195=Settings!$C$18,BW195=Settings!$C$19),1,0))))</f>
        <v/>
      </c>
      <c r="BZ1191" s="169" t="str">
        <f>IF(BZ195="","",IF(BZ195=Settings!$C$16,1,IF(AND(BZ195=Settings!$C$17,NOT(BY195=Settings!$C$16)),1,IF(AND(BZ195=Settings!$C$18,BY195=Settings!$C$19),1,0))))</f>
        <v/>
      </c>
      <c r="CB1191" s="175" t="str">
        <f t="shared" si="17"/>
        <v/>
      </c>
      <c r="CC1191" s="175" t="str">
        <f t="shared" si="18"/>
        <v/>
      </c>
      <c r="CD1191" s="175" t="str">
        <f t="shared" si="19"/>
        <v/>
      </c>
      <c r="CE1191" s="175" t="str">
        <f t="shared" si="20"/>
        <v/>
      </c>
      <c r="CF1191" s="175" t="str">
        <f t="shared" si="21"/>
        <v/>
      </c>
      <c r="CG1191" s="175" t="str">
        <f t="shared" si="22"/>
        <v/>
      </c>
      <c r="CH1191" s="175" t="str">
        <f t="shared" si="23"/>
        <v/>
      </c>
    </row>
    <row r="1192" spans="1:86" x14ac:dyDescent="0.25">
      <c r="A1192" s="39" t="str">
        <f t="shared" si="16"/>
        <v xml:space="preserve"> </v>
      </c>
      <c r="C1192" s="169" t="str">
        <f>IF(C196="","",IF(C196=Settings!$C$16,1,IF(AND(C196=Settings!$C$17,NOT(B196=Settings!$C$16)),1,IF(AND(C196=Settings!$C$18,B196=Settings!$C$19),1,0))))</f>
        <v/>
      </c>
      <c r="E1192" s="169" t="str">
        <f>IF(E196="","",IF(E196=Settings!$C$16,1,IF(AND(E196=Settings!$C$17,NOT(D196=Settings!$C$16)),1,IF(AND(E196=Settings!$C$18,D196=Settings!$C$19),1,0))))</f>
        <v/>
      </c>
      <c r="G1192" s="169" t="str">
        <f>IF(G196="","",IF(G196=Settings!$C$16,1,IF(AND(G196=Settings!$C$17,NOT(F196=Settings!$C$16)),1,IF(AND(G196=Settings!$C$18,F196=Settings!$C$19),1,0))))</f>
        <v/>
      </c>
      <c r="I1192" s="169" t="str">
        <f>IF(I196="","",IF(I196=Settings!$C$16,1,IF(AND(I196=Settings!$C$17,NOT(H196=Settings!$C$16)),1,IF(AND(I196=Settings!$C$18,H196=Settings!$C$19),1,0))))</f>
        <v/>
      </c>
      <c r="K1192" s="169" t="str">
        <f>IF(K196="","",IF(K196=Settings!$C$16,1,IF(AND(K196=Settings!$C$17,NOT(J196=Settings!$C$16)),1,IF(AND(K196=Settings!$C$18,J196=Settings!$C$19),1,0))))</f>
        <v/>
      </c>
      <c r="M1192" s="169" t="str">
        <f>IF(M196="","",IF(M196=Settings!$C$16,1,IF(AND(M196=Settings!$C$17,NOT(L196=Settings!$C$16)),1,IF(AND(M196=Settings!$C$18,L196=Settings!$C$19),1,0))))</f>
        <v/>
      </c>
      <c r="P1192" s="169" t="str">
        <f>IF(P196="","",IF(P196=Settings!$C$16,1,IF(AND(P196=Settings!$C$17,NOT(O196=Settings!$C$16)),1,IF(AND(P196=Settings!$C$18,O196=Settings!$C$19),1,0))))</f>
        <v/>
      </c>
      <c r="Q1192" s="170"/>
      <c r="R1192" s="169" t="str">
        <f>IF(R196="","",IF(R196=Settings!$C$16,1,IF(AND(R196=Settings!$C$17,NOT(Q196=Settings!$C$16)),1,IF(AND(R196=Settings!$C$18,Q196=Settings!$C$19),1,0))))</f>
        <v/>
      </c>
      <c r="S1192" s="170"/>
      <c r="T1192" s="169" t="str">
        <f>IF(T196="","",IF(T196=Settings!$C$16,1,IF(AND(T196=Settings!$C$17,NOT(S196=Settings!$C$16)),1,IF(AND(T196=Settings!$C$18,S196=Settings!$C$19),1,0))))</f>
        <v/>
      </c>
      <c r="U1192" s="170"/>
      <c r="V1192" s="169" t="str">
        <f>IF(V196="","",IF(V196=Settings!$C$16,1,IF(AND(V196=Settings!$C$17,NOT(U196=Settings!$C$16)),1,IF(AND(V196=Settings!$C$18,U196=Settings!$C$19),1,0))))</f>
        <v/>
      </c>
      <c r="X1192" s="169" t="str">
        <f>IF(X196="","",IF(X196=Settings!$C$16,1,IF(AND(X196=Settings!$C$17,NOT(W196=Settings!$C$16)),1,IF(AND(X196=Settings!$C$18,W196=Settings!$C$19),1,0))))</f>
        <v/>
      </c>
      <c r="Z1192" s="169" t="str">
        <f>IF(Z196="","",IF(Z196=Settings!$C$16,1,IF(AND(Z196=Settings!$C$17,NOT(Y196=Settings!$C$16)),1,IF(AND(Z196=Settings!$C$18,Y196=Settings!$C$19),1,0))))</f>
        <v/>
      </c>
      <c r="AC1192" s="169" t="str">
        <f>IF(AC196="","",IF(AC196=Settings!$C$16,1,IF(AND(AC196=Settings!$C$17,NOT(AB196=Settings!$C$16)),1,IF(AND(AC196=Settings!$C$18,AB196=Settings!$C$19),1,0))))</f>
        <v/>
      </c>
      <c r="AD1192" s="170"/>
      <c r="AE1192" s="169" t="str">
        <f>IF(AE196="","",IF(AE196=Settings!$C$16,1,IF(AND(AE196=Settings!$C$17,NOT(AD196=Settings!$C$16)),1,IF(AND(AE196=Settings!$C$18,AD196=Settings!$C$19),1,0))))</f>
        <v/>
      </c>
      <c r="AF1192" s="170"/>
      <c r="AG1192" s="169" t="str">
        <f>IF(AG196="","",IF(AG196=Settings!$C$16,1,IF(AND(AG196=Settings!$C$17,NOT(AF196=Settings!$C$16)),1,IF(AND(AG196=Settings!$C$18,AF196=Settings!$C$19),1,0))))</f>
        <v/>
      </c>
      <c r="AH1192" s="170"/>
      <c r="AI1192" s="169" t="str">
        <f>IF(AI196="","",IF(AI196=Settings!$C$16,1,IF(AND(AI196=Settings!$C$17,NOT(AH196=Settings!$C$16)),1,IF(AND(AI196=Settings!$C$18,AH196=Settings!$C$19),1,0))))</f>
        <v/>
      </c>
      <c r="AK1192" s="169" t="str">
        <f>IF(AK196="","",IF(AK196=Settings!$C$16,1,IF(AND(AK196=Settings!$C$17,NOT(AJ196=Settings!$C$16)),1,IF(AND(AK196=Settings!$C$18,AJ196=Settings!$C$19),1,0))))</f>
        <v/>
      </c>
      <c r="AM1192" s="169" t="str">
        <f>IF(AM196="","",IF(AM196=Settings!$C$16,1,IF(AND(AM196=Settings!$C$17,NOT(AL196=Settings!$C$16)),1,IF(AND(AM196=Settings!$C$18,AL196=Settings!$C$19),1,0))))</f>
        <v/>
      </c>
      <c r="AP1192" s="169" t="str">
        <f>IF(AP196="","",IF(AP196=Settings!$C$16,1,IF(AND(AP196=Settings!$C$17,NOT(AO196=Settings!$C$16)),1,IF(AND(AP196=Settings!$C$18,AO196=Settings!$C$19),1,0))))</f>
        <v/>
      </c>
      <c r="AQ1192" s="170"/>
      <c r="AR1192" s="169" t="str">
        <f>IF(AR196="","",IF(AR196=Settings!$C$16,1,IF(AND(AR196=Settings!$C$17,NOT(AQ196=Settings!$C$16)),1,IF(AND(AR196=Settings!$C$18,AQ196=Settings!$C$19),1,0))))</f>
        <v/>
      </c>
      <c r="AS1192" s="170"/>
      <c r="AT1192" s="169" t="str">
        <f>IF(AT196="","",IF(AT196=Settings!$C$16,1,IF(AND(AT196=Settings!$C$17,NOT(AS196=Settings!$C$16)),1,IF(AND(AT196=Settings!$C$18,AS196=Settings!$C$19),1,0))))</f>
        <v/>
      </c>
      <c r="AU1192" s="170"/>
      <c r="AV1192" s="169" t="str">
        <f>IF(AV196="","",IF(AV196=Settings!$C$16,1,IF(AND(AV196=Settings!$C$17,NOT(AU196=Settings!$C$16)),1,IF(AND(AV196=Settings!$C$18,AU196=Settings!$C$19),1,0))))</f>
        <v/>
      </c>
      <c r="AX1192" s="169" t="str">
        <f>IF(AX196="","",IF(AX196=Settings!$C$16,1,IF(AND(AX196=Settings!$C$17,NOT(AW196=Settings!$C$16)),1,IF(AND(AX196=Settings!$C$18,AW196=Settings!$C$19),1,0))))</f>
        <v/>
      </c>
      <c r="AZ1192" s="169" t="str">
        <f>IF(AZ196="","",IF(AZ196=Settings!$C$16,1,IF(AND(AZ196=Settings!$C$17,NOT(AY196=Settings!$C$16)),1,IF(AND(AZ196=Settings!$C$18,AY196=Settings!$C$19),1,0))))</f>
        <v/>
      </c>
      <c r="BC1192" s="169" t="str">
        <f>IF(BC196="","",IF(BC196=Settings!$C$16,1,IF(AND(BC196=Settings!$C$17,NOT(BB196=Settings!$C$16)),1,IF(AND(BC196=Settings!$C$18,BB196=Settings!$C$19),1,0))))</f>
        <v/>
      </c>
      <c r="BD1192" s="170"/>
      <c r="BE1192" s="169" t="str">
        <f>IF(BE196="","",IF(BE196=Settings!$C$16,1,IF(AND(BE196=Settings!$C$17,NOT(BD196=Settings!$C$16)),1,IF(AND(BE196=Settings!$C$18,BD196=Settings!$C$19),1,0))))</f>
        <v/>
      </c>
      <c r="BF1192" s="170"/>
      <c r="BG1192" s="169" t="str">
        <f>IF(BG196="","",IF(BG196=Settings!$C$16,1,IF(AND(BG196=Settings!$C$17,NOT(BF196=Settings!$C$16)),1,IF(AND(BG196=Settings!$C$18,BF196=Settings!$C$19),1,0))))</f>
        <v/>
      </c>
      <c r="BH1192" s="170"/>
      <c r="BI1192" s="169" t="str">
        <f>IF(BI196="","",IF(BI196=Settings!$C$16,1,IF(AND(BI196=Settings!$C$17,NOT(BH196=Settings!$C$16)),1,IF(AND(BI196=Settings!$C$18,BH196=Settings!$C$19),1,0))))</f>
        <v/>
      </c>
      <c r="BK1192" s="169" t="str">
        <f>IF(BK196="","",IF(BK196=Settings!$C$16,1,IF(AND(BK196=Settings!$C$17,NOT(BJ196=Settings!$C$16)),1,IF(AND(BK196=Settings!$C$18,BJ196=Settings!$C$19),1,0))))</f>
        <v/>
      </c>
      <c r="BM1192" s="169" t="str">
        <f>IF(BM196="","",IF(BM196=Settings!$C$16,1,IF(AND(BM196=Settings!$C$17,NOT(BL196=Settings!$C$16)),1,IF(AND(BM196=Settings!$C$18,BL196=Settings!$C$19),1,0))))</f>
        <v/>
      </c>
      <c r="BP1192" s="169" t="str">
        <f>IF(BP196="","",IF(BP196=Settings!$C$16,1,IF(AND(BP196=Settings!$C$17,NOT(BO196=Settings!$C$16)),1,IF(AND(BP196=Settings!$C$18,BO196=Settings!$C$19),1,0))))</f>
        <v/>
      </c>
      <c r="BQ1192" s="170"/>
      <c r="BR1192" s="169" t="str">
        <f>IF(BR196="","",IF(BR196=Settings!$C$16,1,IF(AND(BR196=Settings!$C$17,NOT(BQ196=Settings!$C$16)),1,IF(AND(BR196=Settings!$C$18,BQ196=Settings!$C$19),1,0))))</f>
        <v/>
      </c>
      <c r="BS1192" s="170"/>
      <c r="BT1192" s="169" t="str">
        <f>IF(BT196="","",IF(BT196=Settings!$C$16,1,IF(AND(BT196=Settings!$C$17,NOT(BS196=Settings!$C$16)),1,IF(AND(BT196=Settings!$C$18,BS196=Settings!$C$19),1,0))))</f>
        <v/>
      </c>
      <c r="BU1192" s="170"/>
      <c r="BV1192" s="169" t="str">
        <f>IF(BV196="","",IF(BV196=Settings!$C$16,1,IF(AND(BV196=Settings!$C$17,NOT(BU196=Settings!$C$16)),1,IF(AND(BV196=Settings!$C$18,BU196=Settings!$C$19),1,0))))</f>
        <v/>
      </c>
      <c r="BX1192" s="169" t="str">
        <f>IF(BX196="","",IF(BX196=Settings!$C$16,1,IF(AND(BX196=Settings!$C$17,NOT(BW196=Settings!$C$16)),1,IF(AND(BX196=Settings!$C$18,BW196=Settings!$C$19),1,0))))</f>
        <v/>
      </c>
      <c r="BZ1192" s="169" t="str">
        <f>IF(BZ196="","",IF(BZ196=Settings!$C$16,1,IF(AND(BZ196=Settings!$C$17,NOT(BY196=Settings!$C$16)),1,IF(AND(BZ196=Settings!$C$18,BY196=Settings!$C$19),1,0))))</f>
        <v/>
      </c>
      <c r="CB1192" s="175" t="str">
        <f t="shared" si="17"/>
        <v/>
      </c>
      <c r="CC1192" s="175" t="str">
        <f t="shared" si="18"/>
        <v/>
      </c>
      <c r="CD1192" s="175" t="str">
        <f t="shared" si="19"/>
        <v/>
      </c>
      <c r="CE1192" s="175" t="str">
        <f t="shared" si="20"/>
        <v/>
      </c>
      <c r="CF1192" s="175" t="str">
        <f t="shared" si="21"/>
        <v/>
      </c>
      <c r="CG1192" s="175" t="str">
        <f t="shared" si="22"/>
        <v/>
      </c>
      <c r="CH1192" s="175" t="str">
        <f t="shared" si="23"/>
        <v/>
      </c>
    </row>
    <row r="1193" spans="1:86" x14ac:dyDescent="0.25">
      <c r="A1193" s="39" t="str">
        <f t="shared" ref="A1193:A1256" si="24">A197</f>
        <v xml:space="preserve"> </v>
      </c>
      <c r="C1193" s="169" t="str">
        <f>IF(C197="","",IF(C197=Settings!$C$16,1,IF(AND(C197=Settings!$C$17,NOT(B197=Settings!$C$16)),1,IF(AND(C197=Settings!$C$18,B197=Settings!$C$19),1,0))))</f>
        <v/>
      </c>
      <c r="E1193" s="169" t="str">
        <f>IF(E197="","",IF(E197=Settings!$C$16,1,IF(AND(E197=Settings!$C$17,NOT(D197=Settings!$C$16)),1,IF(AND(E197=Settings!$C$18,D197=Settings!$C$19),1,0))))</f>
        <v/>
      </c>
      <c r="G1193" s="169" t="str">
        <f>IF(G197="","",IF(G197=Settings!$C$16,1,IF(AND(G197=Settings!$C$17,NOT(F197=Settings!$C$16)),1,IF(AND(G197=Settings!$C$18,F197=Settings!$C$19),1,0))))</f>
        <v/>
      </c>
      <c r="I1193" s="169" t="str">
        <f>IF(I197="","",IF(I197=Settings!$C$16,1,IF(AND(I197=Settings!$C$17,NOT(H197=Settings!$C$16)),1,IF(AND(I197=Settings!$C$18,H197=Settings!$C$19),1,0))))</f>
        <v/>
      </c>
      <c r="K1193" s="169" t="str">
        <f>IF(K197="","",IF(K197=Settings!$C$16,1,IF(AND(K197=Settings!$C$17,NOT(J197=Settings!$C$16)),1,IF(AND(K197=Settings!$C$18,J197=Settings!$C$19),1,0))))</f>
        <v/>
      </c>
      <c r="M1193" s="169" t="str">
        <f>IF(M197="","",IF(M197=Settings!$C$16,1,IF(AND(M197=Settings!$C$17,NOT(L197=Settings!$C$16)),1,IF(AND(M197=Settings!$C$18,L197=Settings!$C$19),1,0))))</f>
        <v/>
      </c>
      <c r="P1193" s="169" t="str">
        <f>IF(P197="","",IF(P197=Settings!$C$16,1,IF(AND(P197=Settings!$C$17,NOT(O197=Settings!$C$16)),1,IF(AND(P197=Settings!$C$18,O197=Settings!$C$19),1,0))))</f>
        <v/>
      </c>
      <c r="Q1193" s="170"/>
      <c r="R1193" s="169" t="str">
        <f>IF(R197="","",IF(R197=Settings!$C$16,1,IF(AND(R197=Settings!$C$17,NOT(Q197=Settings!$C$16)),1,IF(AND(R197=Settings!$C$18,Q197=Settings!$C$19),1,0))))</f>
        <v/>
      </c>
      <c r="S1193" s="170"/>
      <c r="T1193" s="169" t="str">
        <f>IF(T197="","",IF(T197=Settings!$C$16,1,IF(AND(T197=Settings!$C$17,NOT(S197=Settings!$C$16)),1,IF(AND(T197=Settings!$C$18,S197=Settings!$C$19),1,0))))</f>
        <v/>
      </c>
      <c r="U1193" s="170"/>
      <c r="V1193" s="169" t="str">
        <f>IF(V197="","",IF(V197=Settings!$C$16,1,IF(AND(V197=Settings!$C$17,NOT(U197=Settings!$C$16)),1,IF(AND(V197=Settings!$C$18,U197=Settings!$C$19),1,0))))</f>
        <v/>
      </c>
      <c r="X1193" s="169" t="str">
        <f>IF(X197="","",IF(X197=Settings!$C$16,1,IF(AND(X197=Settings!$C$17,NOT(W197=Settings!$C$16)),1,IF(AND(X197=Settings!$C$18,W197=Settings!$C$19),1,0))))</f>
        <v/>
      </c>
      <c r="Z1193" s="169" t="str">
        <f>IF(Z197="","",IF(Z197=Settings!$C$16,1,IF(AND(Z197=Settings!$C$17,NOT(Y197=Settings!$C$16)),1,IF(AND(Z197=Settings!$C$18,Y197=Settings!$C$19),1,0))))</f>
        <v/>
      </c>
      <c r="AC1193" s="169" t="str">
        <f>IF(AC197="","",IF(AC197=Settings!$C$16,1,IF(AND(AC197=Settings!$C$17,NOT(AB197=Settings!$C$16)),1,IF(AND(AC197=Settings!$C$18,AB197=Settings!$C$19),1,0))))</f>
        <v/>
      </c>
      <c r="AD1193" s="170"/>
      <c r="AE1193" s="169" t="str">
        <f>IF(AE197="","",IF(AE197=Settings!$C$16,1,IF(AND(AE197=Settings!$C$17,NOT(AD197=Settings!$C$16)),1,IF(AND(AE197=Settings!$C$18,AD197=Settings!$C$19),1,0))))</f>
        <v/>
      </c>
      <c r="AF1193" s="170"/>
      <c r="AG1193" s="169" t="str">
        <f>IF(AG197="","",IF(AG197=Settings!$C$16,1,IF(AND(AG197=Settings!$C$17,NOT(AF197=Settings!$C$16)),1,IF(AND(AG197=Settings!$C$18,AF197=Settings!$C$19),1,0))))</f>
        <v/>
      </c>
      <c r="AH1193" s="170"/>
      <c r="AI1193" s="169" t="str">
        <f>IF(AI197="","",IF(AI197=Settings!$C$16,1,IF(AND(AI197=Settings!$C$17,NOT(AH197=Settings!$C$16)),1,IF(AND(AI197=Settings!$C$18,AH197=Settings!$C$19),1,0))))</f>
        <v/>
      </c>
      <c r="AK1193" s="169" t="str">
        <f>IF(AK197="","",IF(AK197=Settings!$C$16,1,IF(AND(AK197=Settings!$C$17,NOT(AJ197=Settings!$C$16)),1,IF(AND(AK197=Settings!$C$18,AJ197=Settings!$C$19),1,0))))</f>
        <v/>
      </c>
      <c r="AM1193" s="169" t="str">
        <f>IF(AM197="","",IF(AM197=Settings!$C$16,1,IF(AND(AM197=Settings!$C$17,NOT(AL197=Settings!$C$16)),1,IF(AND(AM197=Settings!$C$18,AL197=Settings!$C$19),1,0))))</f>
        <v/>
      </c>
      <c r="AP1193" s="169" t="str">
        <f>IF(AP197="","",IF(AP197=Settings!$C$16,1,IF(AND(AP197=Settings!$C$17,NOT(AO197=Settings!$C$16)),1,IF(AND(AP197=Settings!$C$18,AO197=Settings!$C$19),1,0))))</f>
        <v/>
      </c>
      <c r="AQ1193" s="170"/>
      <c r="AR1193" s="169" t="str">
        <f>IF(AR197="","",IF(AR197=Settings!$C$16,1,IF(AND(AR197=Settings!$C$17,NOT(AQ197=Settings!$C$16)),1,IF(AND(AR197=Settings!$C$18,AQ197=Settings!$C$19),1,0))))</f>
        <v/>
      </c>
      <c r="AS1193" s="170"/>
      <c r="AT1193" s="169" t="str">
        <f>IF(AT197="","",IF(AT197=Settings!$C$16,1,IF(AND(AT197=Settings!$C$17,NOT(AS197=Settings!$C$16)),1,IF(AND(AT197=Settings!$C$18,AS197=Settings!$C$19),1,0))))</f>
        <v/>
      </c>
      <c r="AU1193" s="170"/>
      <c r="AV1193" s="169" t="str">
        <f>IF(AV197="","",IF(AV197=Settings!$C$16,1,IF(AND(AV197=Settings!$C$17,NOT(AU197=Settings!$C$16)),1,IF(AND(AV197=Settings!$C$18,AU197=Settings!$C$19),1,0))))</f>
        <v/>
      </c>
      <c r="AX1193" s="169" t="str">
        <f>IF(AX197="","",IF(AX197=Settings!$C$16,1,IF(AND(AX197=Settings!$C$17,NOT(AW197=Settings!$C$16)),1,IF(AND(AX197=Settings!$C$18,AW197=Settings!$C$19),1,0))))</f>
        <v/>
      </c>
      <c r="AZ1193" s="169" t="str">
        <f>IF(AZ197="","",IF(AZ197=Settings!$C$16,1,IF(AND(AZ197=Settings!$C$17,NOT(AY197=Settings!$C$16)),1,IF(AND(AZ197=Settings!$C$18,AY197=Settings!$C$19),1,0))))</f>
        <v/>
      </c>
      <c r="BC1193" s="169" t="str">
        <f>IF(BC197="","",IF(BC197=Settings!$C$16,1,IF(AND(BC197=Settings!$C$17,NOT(BB197=Settings!$C$16)),1,IF(AND(BC197=Settings!$C$18,BB197=Settings!$C$19),1,0))))</f>
        <v/>
      </c>
      <c r="BD1193" s="170"/>
      <c r="BE1193" s="169" t="str">
        <f>IF(BE197="","",IF(BE197=Settings!$C$16,1,IF(AND(BE197=Settings!$C$17,NOT(BD197=Settings!$C$16)),1,IF(AND(BE197=Settings!$C$18,BD197=Settings!$C$19),1,0))))</f>
        <v/>
      </c>
      <c r="BF1193" s="170"/>
      <c r="BG1193" s="169" t="str">
        <f>IF(BG197="","",IF(BG197=Settings!$C$16,1,IF(AND(BG197=Settings!$C$17,NOT(BF197=Settings!$C$16)),1,IF(AND(BG197=Settings!$C$18,BF197=Settings!$C$19),1,0))))</f>
        <v/>
      </c>
      <c r="BH1193" s="170"/>
      <c r="BI1193" s="169" t="str">
        <f>IF(BI197="","",IF(BI197=Settings!$C$16,1,IF(AND(BI197=Settings!$C$17,NOT(BH197=Settings!$C$16)),1,IF(AND(BI197=Settings!$C$18,BH197=Settings!$C$19),1,0))))</f>
        <v/>
      </c>
      <c r="BK1193" s="169" t="str">
        <f>IF(BK197="","",IF(BK197=Settings!$C$16,1,IF(AND(BK197=Settings!$C$17,NOT(BJ197=Settings!$C$16)),1,IF(AND(BK197=Settings!$C$18,BJ197=Settings!$C$19),1,0))))</f>
        <v/>
      </c>
      <c r="BM1193" s="169" t="str">
        <f>IF(BM197="","",IF(BM197=Settings!$C$16,1,IF(AND(BM197=Settings!$C$17,NOT(BL197=Settings!$C$16)),1,IF(AND(BM197=Settings!$C$18,BL197=Settings!$C$19),1,0))))</f>
        <v/>
      </c>
      <c r="BP1193" s="169" t="str">
        <f>IF(BP197="","",IF(BP197=Settings!$C$16,1,IF(AND(BP197=Settings!$C$17,NOT(BO197=Settings!$C$16)),1,IF(AND(BP197=Settings!$C$18,BO197=Settings!$C$19),1,0))))</f>
        <v/>
      </c>
      <c r="BQ1193" s="170"/>
      <c r="BR1193" s="169" t="str">
        <f>IF(BR197="","",IF(BR197=Settings!$C$16,1,IF(AND(BR197=Settings!$C$17,NOT(BQ197=Settings!$C$16)),1,IF(AND(BR197=Settings!$C$18,BQ197=Settings!$C$19),1,0))))</f>
        <v/>
      </c>
      <c r="BS1193" s="170"/>
      <c r="BT1193" s="169" t="str">
        <f>IF(BT197="","",IF(BT197=Settings!$C$16,1,IF(AND(BT197=Settings!$C$17,NOT(BS197=Settings!$C$16)),1,IF(AND(BT197=Settings!$C$18,BS197=Settings!$C$19),1,0))))</f>
        <v/>
      </c>
      <c r="BU1193" s="170"/>
      <c r="BV1193" s="169" t="str">
        <f>IF(BV197="","",IF(BV197=Settings!$C$16,1,IF(AND(BV197=Settings!$C$17,NOT(BU197=Settings!$C$16)),1,IF(AND(BV197=Settings!$C$18,BU197=Settings!$C$19),1,0))))</f>
        <v/>
      </c>
      <c r="BX1193" s="169" t="str">
        <f>IF(BX197="","",IF(BX197=Settings!$C$16,1,IF(AND(BX197=Settings!$C$17,NOT(BW197=Settings!$C$16)),1,IF(AND(BX197=Settings!$C$18,BW197=Settings!$C$19),1,0))))</f>
        <v/>
      </c>
      <c r="BZ1193" s="169" t="str">
        <f>IF(BZ197="","",IF(BZ197=Settings!$C$16,1,IF(AND(BZ197=Settings!$C$17,NOT(BY197=Settings!$C$16)),1,IF(AND(BZ197=Settings!$C$18,BY197=Settings!$C$19),1,0))))</f>
        <v/>
      </c>
      <c r="CB1193" s="175" t="str">
        <f t="shared" ref="CB1193:CB1256" si="25">IFERROR(SUM(B1193:M1193)/COUNT(B1193:M1193),"")</f>
        <v/>
      </c>
      <c r="CC1193" s="175" t="str">
        <f t="shared" ref="CC1193:CC1256" si="26">IFERROR(SUM(O1193:Z1193)/COUNT(O1193:Z1193),"")</f>
        <v/>
      </c>
      <c r="CD1193" s="175" t="str">
        <f t="shared" ref="CD1193:CD1256" si="27">IFERROR(SUM(AB1193:AM1193)/COUNT(AB1193:AM1193),"")</f>
        <v/>
      </c>
      <c r="CE1193" s="175" t="str">
        <f t="shared" ref="CE1193:CE1256" si="28">IFERROR(SUM(AO1193:AZ1193)/COUNT(AO1193:AZ1193),"")</f>
        <v/>
      </c>
      <c r="CF1193" s="175" t="str">
        <f t="shared" ref="CF1193:CF1256" si="29">IFERROR(SUM(BB1193:BM1193)/COUNT(BB1193:BM1193),"")</f>
        <v/>
      </c>
      <c r="CG1193" s="175" t="str">
        <f t="shared" ref="CG1193:CG1256" si="30">IFERROR(SUM(BO1193:BZ1193)/COUNT(BO1193:BZ1193),"")</f>
        <v/>
      </c>
      <c r="CH1193" s="175" t="str">
        <f t="shared" ref="CH1193:CH1256" si="31">IFERROR(AVERAGE(CB1193:CG1193),"")</f>
        <v/>
      </c>
    </row>
    <row r="1194" spans="1:86" x14ac:dyDescent="0.25">
      <c r="A1194" s="39" t="str">
        <f t="shared" si="24"/>
        <v xml:space="preserve"> </v>
      </c>
      <c r="C1194" s="169" t="str">
        <f>IF(C198="","",IF(C198=Settings!$C$16,1,IF(AND(C198=Settings!$C$17,NOT(B198=Settings!$C$16)),1,IF(AND(C198=Settings!$C$18,B198=Settings!$C$19),1,0))))</f>
        <v/>
      </c>
      <c r="E1194" s="169" t="str">
        <f>IF(E198="","",IF(E198=Settings!$C$16,1,IF(AND(E198=Settings!$C$17,NOT(D198=Settings!$C$16)),1,IF(AND(E198=Settings!$C$18,D198=Settings!$C$19),1,0))))</f>
        <v/>
      </c>
      <c r="G1194" s="169" t="str">
        <f>IF(G198="","",IF(G198=Settings!$C$16,1,IF(AND(G198=Settings!$C$17,NOT(F198=Settings!$C$16)),1,IF(AND(G198=Settings!$C$18,F198=Settings!$C$19),1,0))))</f>
        <v/>
      </c>
      <c r="I1194" s="169" t="str">
        <f>IF(I198="","",IF(I198=Settings!$C$16,1,IF(AND(I198=Settings!$C$17,NOT(H198=Settings!$C$16)),1,IF(AND(I198=Settings!$C$18,H198=Settings!$C$19),1,0))))</f>
        <v/>
      </c>
      <c r="K1194" s="169" t="str">
        <f>IF(K198="","",IF(K198=Settings!$C$16,1,IF(AND(K198=Settings!$C$17,NOT(J198=Settings!$C$16)),1,IF(AND(K198=Settings!$C$18,J198=Settings!$C$19),1,0))))</f>
        <v/>
      </c>
      <c r="M1194" s="169" t="str">
        <f>IF(M198="","",IF(M198=Settings!$C$16,1,IF(AND(M198=Settings!$C$17,NOT(L198=Settings!$C$16)),1,IF(AND(M198=Settings!$C$18,L198=Settings!$C$19),1,0))))</f>
        <v/>
      </c>
      <c r="P1194" s="169" t="str">
        <f>IF(P198="","",IF(P198=Settings!$C$16,1,IF(AND(P198=Settings!$C$17,NOT(O198=Settings!$C$16)),1,IF(AND(P198=Settings!$C$18,O198=Settings!$C$19),1,0))))</f>
        <v/>
      </c>
      <c r="Q1194" s="170"/>
      <c r="R1194" s="169" t="str">
        <f>IF(R198="","",IF(R198=Settings!$C$16,1,IF(AND(R198=Settings!$C$17,NOT(Q198=Settings!$C$16)),1,IF(AND(R198=Settings!$C$18,Q198=Settings!$C$19),1,0))))</f>
        <v/>
      </c>
      <c r="S1194" s="170"/>
      <c r="T1194" s="169" t="str">
        <f>IF(T198="","",IF(T198=Settings!$C$16,1,IF(AND(T198=Settings!$C$17,NOT(S198=Settings!$C$16)),1,IF(AND(T198=Settings!$C$18,S198=Settings!$C$19),1,0))))</f>
        <v/>
      </c>
      <c r="U1194" s="170"/>
      <c r="V1194" s="169" t="str">
        <f>IF(V198="","",IF(V198=Settings!$C$16,1,IF(AND(V198=Settings!$C$17,NOT(U198=Settings!$C$16)),1,IF(AND(V198=Settings!$C$18,U198=Settings!$C$19),1,0))))</f>
        <v/>
      </c>
      <c r="X1194" s="169" t="str">
        <f>IF(X198="","",IF(X198=Settings!$C$16,1,IF(AND(X198=Settings!$C$17,NOT(W198=Settings!$C$16)),1,IF(AND(X198=Settings!$C$18,W198=Settings!$C$19),1,0))))</f>
        <v/>
      </c>
      <c r="Z1194" s="169" t="str">
        <f>IF(Z198="","",IF(Z198=Settings!$C$16,1,IF(AND(Z198=Settings!$C$17,NOT(Y198=Settings!$C$16)),1,IF(AND(Z198=Settings!$C$18,Y198=Settings!$C$19),1,0))))</f>
        <v/>
      </c>
      <c r="AC1194" s="169" t="str">
        <f>IF(AC198="","",IF(AC198=Settings!$C$16,1,IF(AND(AC198=Settings!$C$17,NOT(AB198=Settings!$C$16)),1,IF(AND(AC198=Settings!$C$18,AB198=Settings!$C$19),1,0))))</f>
        <v/>
      </c>
      <c r="AD1194" s="170"/>
      <c r="AE1194" s="169" t="str">
        <f>IF(AE198="","",IF(AE198=Settings!$C$16,1,IF(AND(AE198=Settings!$C$17,NOT(AD198=Settings!$C$16)),1,IF(AND(AE198=Settings!$C$18,AD198=Settings!$C$19),1,0))))</f>
        <v/>
      </c>
      <c r="AF1194" s="170"/>
      <c r="AG1194" s="169" t="str">
        <f>IF(AG198="","",IF(AG198=Settings!$C$16,1,IF(AND(AG198=Settings!$C$17,NOT(AF198=Settings!$C$16)),1,IF(AND(AG198=Settings!$C$18,AF198=Settings!$C$19),1,0))))</f>
        <v/>
      </c>
      <c r="AH1194" s="170"/>
      <c r="AI1194" s="169" t="str">
        <f>IF(AI198="","",IF(AI198=Settings!$C$16,1,IF(AND(AI198=Settings!$C$17,NOT(AH198=Settings!$C$16)),1,IF(AND(AI198=Settings!$C$18,AH198=Settings!$C$19),1,0))))</f>
        <v/>
      </c>
      <c r="AK1194" s="169" t="str">
        <f>IF(AK198="","",IF(AK198=Settings!$C$16,1,IF(AND(AK198=Settings!$C$17,NOT(AJ198=Settings!$C$16)),1,IF(AND(AK198=Settings!$C$18,AJ198=Settings!$C$19),1,0))))</f>
        <v/>
      </c>
      <c r="AM1194" s="169" t="str">
        <f>IF(AM198="","",IF(AM198=Settings!$C$16,1,IF(AND(AM198=Settings!$C$17,NOT(AL198=Settings!$C$16)),1,IF(AND(AM198=Settings!$C$18,AL198=Settings!$C$19),1,0))))</f>
        <v/>
      </c>
      <c r="AP1194" s="169" t="str">
        <f>IF(AP198="","",IF(AP198=Settings!$C$16,1,IF(AND(AP198=Settings!$C$17,NOT(AO198=Settings!$C$16)),1,IF(AND(AP198=Settings!$C$18,AO198=Settings!$C$19),1,0))))</f>
        <v/>
      </c>
      <c r="AQ1194" s="170"/>
      <c r="AR1194" s="169" t="str">
        <f>IF(AR198="","",IF(AR198=Settings!$C$16,1,IF(AND(AR198=Settings!$C$17,NOT(AQ198=Settings!$C$16)),1,IF(AND(AR198=Settings!$C$18,AQ198=Settings!$C$19),1,0))))</f>
        <v/>
      </c>
      <c r="AS1194" s="170"/>
      <c r="AT1194" s="169" t="str">
        <f>IF(AT198="","",IF(AT198=Settings!$C$16,1,IF(AND(AT198=Settings!$C$17,NOT(AS198=Settings!$C$16)),1,IF(AND(AT198=Settings!$C$18,AS198=Settings!$C$19),1,0))))</f>
        <v/>
      </c>
      <c r="AU1194" s="170"/>
      <c r="AV1194" s="169" t="str">
        <f>IF(AV198="","",IF(AV198=Settings!$C$16,1,IF(AND(AV198=Settings!$C$17,NOT(AU198=Settings!$C$16)),1,IF(AND(AV198=Settings!$C$18,AU198=Settings!$C$19),1,0))))</f>
        <v/>
      </c>
      <c r="AX1194" s="169" t="str">
        <f>IF(AX198="","",IF(AX198=Settings!$C$16,1,IF(AND(AX198=Settings!$C$17,NOT(AW198=Settings!$C$16)),1,IF(AND(AX198=Settings!$C$18,AW198=Settings!$C$19),1,0))))</f>
        <v/>
      </c>
      <c r="AZ1194" s="169" t="str">
        <f>IF(AZ198="","",IF(AZ198=Settings!$C$16,1,IF(AND(AZ198=Settings!$C$17,NOT(AY198=Settings!$C$16)),1,IF(AND(AZ198=Settings!$C$18,AY198=Settings!$C$19),1,0))))</f>
        <v/>
      </c>
      <c r="BC1194" s="169" t="str">
        <f>IF(BC198="","",IF(BC198=Settings!$C$16,1,IF(AND(BC198=Settings!$C$17,NOT(BB198=Settings!$C$16)),1,IF(AND(BC198=Settings!$C$18,BB198=Settings!$C$19),1,0))))</f>
        <v/>
      </c>
      <c r="BD1194" s="170"/>
      <c r="BE1194" s="169" t="str">
        <f>IF(BE198="","",IF(BE198=Settings!$C$16,1,IF(AND(BE198=Settings!$C$17,NOT(BD198=Settings!$C$16)),1,IF(AND(BE198=Settings!$C$18,BD198=Settings!$C$19),1,0))))</f>
        <v/>
      </c>
      <c r="BF1194" s="170"/>
      <c r="BG1194" s="169" t="str">
        <f>IF(BG198="","",IF(BG198=Settings!$C$16,1,IF(AND(BG198=Settings!$C$17,NOT(BF198=Settings!$C$16)),1,IF(AND(BG198=Settings!$C$18,BF198=Settings!$C$19),1,0))))</f>
        <v/>
      </c>
      <c r="BH1194" s="170"/>
      <c r="BI1194" s="169" t="str">
        <f>IF(BI198="","",IF(BI198=Settings!$C$16,1,IF(AND(BI198=Settings!$C$17,NOT(BH198=Settings!$C$16)),1,IF(AND(BI198=Settings!$C$18,BH198=Settings!$C$19),1,0))))</f>
        <v/>
      </c>
      <c r="BK1194" s="169" t="str">
        <f>IF(BK198="","",IF(BK198=Settings!$C$16,1,IF(AND(BK198=Settings!$C$17,NOT(BJ198=Settings!$C$16)),1,IF(AND(BK198=Settings!$C$18,BJ198=Settings!$C$19),1,0))))</f>
        <v/>
      </c>
      <c r="BM1194" s="169" t="str">
        <f>IF(BM198="","",IF(BM198=Settings!$C$16,1,IF(AND(BM198=Settings!$C$17,NOT(BL198=Settings!$C$16)),1,IF(AND(BM198=Settings!$C$18,BL198=Settings!$C$19),1,0))))</f>
        <v/>
      </c>
      <c r="BP1194" s="169" t="str">
        <f>IF(BP198="","",IF(BP198=Settings!$C$16,1,IF(AND(BP198=Settings!$C$17,NOT(BO198=Settings!$C$16)),1,IF(AND(BP198=Settings!$C$18,BO198=Settings!$C$19),1,0))))</f>
        <v/>
      </c>
      <c r="BQ1194" s="170"/>
      <c r="BR1194" s="169" t="str">
        <f>IF(BR198="","",IF(BR198=Settings!$C$16,1,IF(AND(BR198=Settings!$C$17,NOT(BQ198=Settings!$C$16)),1,IF(AND(BR198=Settings!$C$18,BQ198=Settings!$C$19),1,0))))</f>
        <v/>
      </c>
      <c r="BS1194" s="170"/>
      <c r="BT1194" s="169" t="str">
        <f>IF(BT198="","",IF(BT198=Settings!$C$16,1,IF(AND(BT198=Settings!$C$17,NOT(BS198=Settings!$C$16)),1,IF(AND(BT198=Settings!$C$18,BS198=Settings!$C$19),1,0))))</f>
        <v/>
      </c>
      <c r="BU1194" s="170"/>
      <c r="BV1194" s="169" t="str">
        <f>IF(BV198="","",IF(BV198=Settings!$C$16,1,IF(AND(BV198=Settings!$C$17,NOT(BU198=Settings!$C$16)),1,IF(AND(BV198=Settings!$C$18,BU198=Settings!$C$19),1,0))))</f>
        <v/>
      </c>
      <c r="BX1194" s="169" t="str">
        <f>IF(BX198="","",IF(BX198=Settings!$C$16,1,IF(AND(BX198=Settings!$C$17,NOT(BW198=Settings!$C$16)),1,IF(AND(BX198=Settings!$C$18,BW198=Settings!$C$19),1,0))))</f>
        <v/>
      </c>
      <c r="BZ1194" s="169" t="str">
        <f>IF(BZ198="","",IF(BZ198=Settings!$C$16,1,IF(AND(BZ198=Settings!$C$17,NOT(BY198=Settings!$C$16)),1,IF(AND(BZ198=Settings!$C$18,BY198=Settings!$C$19),1,0))))</f>
        <v/>
      </c>
      <c r="CB1194" s="175" t="str">
        <f t="shared" si="25"/>
        <v/>
      </c>
      <c r="CC1194" s="175" t="str">
        <f t="shared" si="26"/>
        <v/>
      </c>
      <c r="CD1194" s="175" t="str">
        <f t="shared" si="27"/>
        <v/>
      </c>
      <c r="CE1194" s="175" t="str">
        <f t="shared" si="28"/>
        <v/>
      </c>
      <c r="CF1194" s="175" t="str">
        <f t="shared" si="29"/>
        <v/>
      </c>
      <c r="CG1194" s="175" t="str">
        <f t="shared" si="30"/>
        <v/>
      </c>
      <c r="CH1194" s="175" t="str">
        <f t="shared" si="31"/>
        <v/>
      </c>
    </row>
    <row r="1195" spans="1:86" x14ac:dyDescent="0.25">
      <c r="A1195" s="39" t="str">
        <f t="shared" si="24"/>
        <v xml:space="preserve"> </v>
      </c>
      <c r="C1195" s="169" t="str">
        <f>IF(C199="","",IF(C199=Settings!$C$16,1,IF(AND(C199=Settings!$C$17,NOT(B199=Settings!$C$16)),1,IF(AND(C199=Settings!$C$18,B199=Settings!$C$19),1,0))))</f>
        <v/>
      </c>
      <c r="E1195" s="169" t="str">
        <f>IF(E199="","",IF(E199=Settings!$C$16,1,IF(AND(E199=Settings!$C$17,NOT(D199=Settings!$C$16)),1,IF(AND(E199=Settings!$C$18,D199=Settings!$C$19),1,0))))</f>
        <v/>
      </c>
      <c r="G1195" s="169" t="str">
        <f>IF(G199="","",IF(G199=Settings!$C$16,1,IF(AND(G199=Settings!$C$17,NOT(F199=Settings!$C$16)),1,IF(AND(G199=Settings!$C$18,F199=Settings!$C$19),1,0))))</f>
        <v/>
      </c>
      <c r="I1195" s="169" t="str">
        <f>IF(I199="","",IF(I199=Settings!$C$16,1,IF(AND(I199=Settings!$C$17,NOT(H199=Settings!$C$16)),1,IF(AND(I199=Settings!$C$18,H199=Settings!$C$19),1,0))))</f>
        <v/>
      </c>
      <c r="K1195" s="169" t="str">
        <f>IF(K199="","",IF(K199=Settings!$C$16,1,IF(AND(K199=Settings!$C$17,NOT(J199=Settings!$C$16)),1,IF(AND(K199=Settings!$C$18,J199=Settings!$C$19),1,0))))</f>
        <v/>
      </c>
      <c r="M1195" s="169" t="str">
        <f>IF(M199="","",IF(M199=Settings!$C$16,1,IF(AND(M199=Settings!$C$17,NOT(L199=Settings!$C$16)),1,IF(AND(M199=Settings!$C$18,L199=Settings!$C$19),1,0))))</f>
        <v/>
      </c>
      <c r="P1195" s="169" t="str">
        <f>IF(P199="","",IF(P199=Settings!$C$16,1,IF(AND(P199=Settings!$C$17,NOT(O199=Settings!$C$16)),1,IF(AND(P199=Settings!$C$18,O199=Settings!$C$19),1,0))))</f>
        <v/>
      </c>
      <c r="Q1195" s="170"/>
      <c r="R1195" s="169" t="str">
        <f>IF(R199="","",IF(R199=Settings!$C$16,1,IF(AND(R199=Settings!$C$17,NOT(Q199=Settings!$C$16)),1,IF(AND(R199=Settings!$C$18,Q199=Settings!$C$19),1,0))))</f>
        <v/>
      </c>
      <c r="S1195" s="170"/>
      <c r="T1195" s="169" t="str">
        <f>IF(T199="","",IF(T199=Settings!$C$16,1,IF(AND(T199=Settings!$C$17,NOT(S199=Settings!$C$16)),1,IF(AND(T199=Settings!$C$18,S199=Settings!$C$19),1,0))))</f>
        <v/>
      </c>
      <c r="U1195" s="170"/>
      <c r="V1195" s="169" t="str">
        <f>IF(V199="","",IF(V199=Settings!$C$16,1,IF(AND(V199=Settings!$C$17,NOT(U199=Settings!$C$16)),1,IF(AND(V199=Settings!$C$18,U199=Settings!$C$19),1,0))))</f>
        <v/>
      </c>
      <c r="X1195" s="169" t="str">
        <f>IF(X199="","",IF(X199=Settings!$C$16,1,IF(AND(X199=Settings!$C$17,NOT(W199=Settings!$C$16)),1,IF(AND(X199=Settings!$C$18,W199=Settings!$C$19),1,0))))</f>
        <v/>
      </c>
      <c r="Z1195" s="169" t="str">
        <f>IF(Z199="","",IF(Z199=Settings!$C$16,1,IF(AND(Z199=Settings!$C$17,NOT(Y199=Settings!$C$16)),1,IF(AND(Z199=Settings!$C$18,Y199=Settings!$C$19),1,0))))</f>
        <v/>
      </c>
      <c r="AC1195" s="169" t="str">
        <f>IF(AC199="","",IF(AC199=Settings!$C$16,1,IF(AND(AC199=Settings!$C$17,NOT(AB199=Settings!$C$16)),1,IF(AND(AC199=Settings!$C$18,AB199=Settings!$C$19),1,0))))</f>
        <v/>
      </c>
      <c r="AD1195" s="170"/>
      <c r="AE1195" s="169" t="str">
        <f>IF(AE199="","",IF(AE199=Settings!$C$16,1,IF(AND(AE199=Settings!$C$17,NOT(AD199=Settings!$C$16)),1,IF(AND(AE199=Settings!$C$18,AD199=Settings!$C$19),1,0))))</f>
        <v/>
      </c>
      <c r="AF1195" s="170"/>
      <c r="AG1195" s="169" t="str">
        <f>IF(AG199="","",IF(AG199=Settings!$C$16,1,IF(AND(AG199=Settings!$C$17,NOT(AF199=Settings!$C$16)),1,IF(AND(AG199=Settings!$C$18,AF199=Settings!$C$19),1,0))))</f>
        <v/>
      </c>
      <c r="AH1195" s="170"/>
      <c r="AI1195" s="169" t="str">
        <f>IF(AI199="","",IF(AI199=Settings!$C$16,1,IF(AND(AI199=Settings!$C$17,NOT(AH199=Settings!$C$16)),1,IF(AND(AI199=Settings!$C$18,AH199=Settings!$C$19),1,0))))</f>
        <v/>
      </c>
      <c r="AK1195" s="169" t="str">
        <f>IF(AK199="","",IF(AK199=Settings!$C$16,1,IF(AND(AK199=Settings!$C$17,NOT(AJ199=Settings!$C$16)),1,IF(AND(AK199=Settings!$C$18,AJ199=Settings!$C$19),1,0))))</f>
        <v/>
      </c>
      <c r="AM1195" s="169" t="str">
        <f>IF(AM199="","",IF(AM199=Settings!$C$16,1,IF(AND(AM199=Settings!$C$17,NOT(AL199=Settings!$C$16)),1,IF(AND(AM199=Settings!$C$18,AL199=Settings!$C$19),1,0))))</f>
        <v/>
      </c>
      <c r="AP1195" s="169" t="str">
        <f>IF(AP199="","",IF(AP199=Settings!$C$16,1,IF(AND(AP199=Settings!$C$17,NOT(AO199=Settings!$C$16)),1,IF(AND(AP199=Settings!$C$18,AO199=Settings!$C$19),1,0))))</f>
        <v/>
      </c>
      <c r="AQ1195" s="170"/>
      <c r="AR1195" s="169" t="str">
        <f>IF(AR199="","",IF(AR199=Settings!$C$16,1,IF(AND(AR199=Settings!$C$17,NOT(AQ199=Settings!$C$16)),1,IF(AND(AR199=Settings!$C$18,AQ199=Settings!$C$19),1,0))))</f>
        <v/>
      </c>
      <c r="AS1195" s="170"/>
      <c r="AT1195" s="169" t="str">
        <f>IF(AT199="","",IF(AT199=Settings!$C$16,1,IF(AND(AT199=Settings!$C$17,NOT(AS199=Settings!$C$16)),1,IF(AND(AT199=Settings!$C$18,AS199=Settings!$C$19),1,0))))</f>
        <v/>
      </c>
      <c r="AU1195" s="170"/>
      <c r="AV1195" s="169" t="str">
        <f>IF(AV199="","",IF(AV199=Settings!$C$16,1,IF(AND(AV199=Settings!$C$17,NOT(AU199=Settings!$C$16)),1,IF(AND(AV199=Settings!$C$18,AU199=Settings!$C$19),1,0))))</f>
        <v/>
      </c>
      <c r="AX1195" s="169" t="str">
        <f>IF(AX199="","",IF(AX199=Settings!$C$16,1,IF(AND(AX199=Settings!$C$17,NOT(AW199=Settings!$C$16)),1,IF(AND(AX199=Settings!$C$18,AW199=Settings!$C$19),1,0))))</f>
        <v/>
      </c>
      <c r="AZ1195" s="169" t="str">
        <f>IF(AZ199="","",IF(AZ199=Settings!$C$16,1,IF(AND(AZ199=Settings!$C$17,NOT(AY199=Settings!$C$16)),1,IF(AND(AZ199=Settings!$C$18,AY199=Settings!$C$19),1,0))))</f>
        <v/>
      </c>
      <c r="BC1195" s="169" t="str">
        <f>IF(BC199="","",IF(BC199=Settings!$C$16,1,IF(AND(BC199=Settings!$C$17,NOT(BB199=Settings!$C$16)),1,IF(AND(BC199=Settings!$C$18,BB199=Settings!$C$19),1,0))))</f>
        <v/>
      </c>
      <c r="BD1195" s="170"/>
      <c r="BE1195" s="169" t="str">
        <f>IF(BE199="","",IF(BE199=Settings!$C$16,1,IF(AND(BE199=Settings!$C$17,NOT(BD199=Settings!$C$16)),1,IF(AND(BE199=Settings!$C$18,BD199=Settings!$C$19),1,0))))</f>
        <v/>
      </c>
      <c r="BF1195" s="170"/>
      <c r="BG1195" s="169" t="str">
        <f>IF(BG199="","",IF(BG199=Settings!$C$16,1,IF(AND(BG199=Settings!$C$17,NOT(BF199=Settings!$C$16)),1,IF(AND(BG199=Settings!$C$18,BF199=Settings!$C$19),1,0))))</f>
        <v/>
      </c>
      <c r="BH1195" s="170"/>
      <c r="BI1195" s="169" t="str">
        <f>IF(BI199="","",IF(BI199=Settings!$C$16,1,IF(AND(BI199=Settings!$C$17,NOT(BH199=Settings!$C$16)),1,IF(AND(BI199=Settings!$C$18,BH199=Settings!$C$19),1,0))))</f>
        <v/>
      </c>
      <c r="BK1195" s="169" t="str">
        <f>IF(BK199="","",IF(BK199=Settings!$C$16,1,IF(AND(BK199=Settings!$C$17,NOT(BJ199=Settings!$C$16)),1,IF(AND(BK199=Settings!$C$18,BJ199=Settings!$C$19),1,0))))</f>
        <v/>
      </c>
      <c r="BM1195" s="169" t="str">
        <f>IF(BM199="","",IF(BM199=Settings!$C$16,1,IF(AND(BM199=Settings!$C$17,NOT(BL199=Settings!$C$16)),1,IF(AND(BM199=Settings!$C$18,BL199=Settings!$C$19),1,0))))</f>
        <v/>
      </c>
      <c r="BP1195" s="169" t="str">
        <f>IF(BP199="","",IF(BP199=Settings!$C$16,1,IF(AND(BP199=Settings!$C$17,NOT(BO199=Settings!$C$16)),1,IF(AND(BP199=Settings!$C$18,BO199=Settings!$C$19),1,0))))</f>
        <v/>
      </c>
      <c r="BQ1195" s="170"/>
      <c r="BR1195" s="169" t="str">
        <f>IF(BR199="","",IF(BR199=Settings!$C$16,1,IF(AND(BR199=Settings!$C$17,NOT(BQ199=Settings!$C$16)),1,IF(AND(BR199=Settings!$C$18,BQ199=Settings!$C$19),1,0))))</f>
        <v/>
      </c>
      <c r="BS1195" s="170"/>
      <c r="BT1195" s="169" t="str">
        <f>IF(BT199="","",IF(BT199=Settings!$C$16,1,IF(AND(BT199=Settings!$C$17,NOT(BS199=Settings!$C$16)),1,IF(AND(BT199=Settings!$C$18,BS199=Settings!$C$19),1,0))))</f>
        <v/>
      </c>
      <c r="BU1195" s="170"/>
      <c r="BV1195" s="169" t="str">
        <f>IF(BV199="","",IF(BV199=Settings!$C$16,1,IF(AND(BV199=Settings!$C$17,NOT(BU199=Settings!$C$16)),1,IF(AND(BV199=Settings!$C$18,BU199=Settings!$C$19),1,0))))</f>
        <v/>
      </c>
      <c r="BX1195" s="169" t="str">
        <f>IF(BX199="","",IF(BX199=Settings!$C$16,1,IF(AND(BX199=Settings!$C$17,NOT(BW199=Settings!$C$16)),1,IF(AND(BX199=Settings!$C$18,BW199=Settings!$C$19),1,0))))</f>
        <v/>
      </c>
      <c r="BZ1195" s="169" t="str">
        <f>IF(BZ199="","",IF(BZ199=Settings!$C$16,1,IF(AND(BZ199=Settings!$C$17,NOT(BY199=Settings!$C$16)),1,IF(AND(BZ199=Settings!$C$18,BY199=Settings!$C$19),1,0))))</f>
        <v/>
      </c>
      <c r="CB1195" s="175" t="str">
        <f t="shared" si="25"/>
        <v/>
      </c>
      <c r="CC1195" s="175" t="str">
        <f t="shared" si="26"/>
        <v/>
      </c>
      <c r="CD1195" s="175" t="str">
        <f t="shared" si="27"/>
        <v/>
      </c>
      <c r="CE1195" s="175" t="str">
        <f t="shared" si="28"/>
        <v/>
      </c>
      <c r="CF1195" s="175" t="str">
        <f t="shared" si="29"/>
        <v/>
      </c>
      <c r="CG1195" s="175" t="str">
        <f t="shared" si="30"/>
        <v/>
      </c>
      <c r="CH1195" s="175" t="str">
        <f t="shared" si="31"/>
        <v/>
      </c>
    </row>
    <row r="1196" spans="1:86" x14ac:dyDescent="0.25">
      <c r="A1196" s="39" t="str">
        <f t="shared" si="24"/>
        <v xml:space="preserve"> </v>
      </c>
      <c r="C1196" s="169" t="str">
        <f>IF(C200="","",IF(C200=Settings!$C$16,1,IF(AND(C200=Settings!$C$17,NOT(B200=Settings!$C$16)),1,IF(AND(C200=Settings!$C$18,B200=Settings!$C$19),1,0))))</f>
        <v/>
      </c>
      <c r="E1196" s="169" t="str">
        <f>IF(E200="","",IF(E200=Settings!$C$16,1,IF(AND(E200=Settings!$C$17,NOT(D200=Settings!$C$16)),1,IF(AND(E200=Settings!$C$18,D200=Settings!$C$19),1,0))))</f>
        <v/>
      </c>
      <c r="G1196" s="169" t="str">
        <f>IF(G200="","",IF(G200=Settings!$C$16,1,IF(AND(G200=Settings!$C$17,NOT(F200=Settings!$C$16)),1,IF(AND(G200=Settings!$C$18,F200=Settings!$C$19),1,0))))</f>
        <v/>
      </c>
      <c r="I1196" s="169" t="str">
        <f>IF(I200="","",IF(I200=Settings!$C$16,1,IF(AND(I200=Settings!$C$17,NOT(H200=Settings!$C$16)),1,IF(AND(I200=Settings!$C$18,H200=Settings!$C$19),1,0))))</f>
        <v/>
      </c>
      <c r="K1196" s="169" t="str">
        <f>IF(K200="","",IF(K200=Settings!$C$16,1,IF(AND(K200=Settings!$C$17,NOT(J200=Settings!$C$16)),1,IF(AND(K200=Settings!$C$18,J200=Settings!$C$19),1,0))))</f>
        <v/>
      </c>
      <c r="M1196" s="169" t="str">
        <f>IF(M200="","",IF(M200=Settings!$C$16,1,IF(AND(M200=Settings!$C$17,NOT(L200=Settings!$C$16)),1,IF(AND(M200=Settings!$C$18,L200=Settings!$C$19),1,0))))</f>
        <v/>
      </c>
      <c r="P1196" s="169" t="str">
        <f>IF(P200="","",IF(P200=Settings!$C$16,1,IF(AND(P200=Settings!$C$17,NOT(O200=Settings!$C$16)),1,IF(AND(P200=Settings!$C$18,O200=Settings!$C$19),1,0))))</f>
        <v/>
      </c>
      <c r="Q1196" s="170"/>
      <c r="R1196" s="169" t="str">
        <f>IF(R200="","",IF(R200=Settings!$C$16,1,IF(AND(R200=Settings!$C$17,NOT(Q200=Settings!$C$16)),1,IF(AND(R200=Settings!$C$18,Q200=Settings!$C$19),1,0))))</f>
        <v/>
      </c>
      <c r="S1196" s="170"/>
      <c r="T1196" s="169" t="str">
        <f>IF(T200="","",IF(T200=Settings!$C$16,1,IF(AND(T200=Settings!$C$17,NOT(S200=Settings!$C$16)),1,IF(AND(T200=Settings!$C$18,S200=Settings!$C$19),1,0))))</f>
        <v/>
      </c>
      <c r="U1196" s="170"/>
      <c r="V1196" s="169" t="str">
        <f>IF(V200="","",IF(V200=Settings!$C$16,1,IF(AND(V200=Settings!$C$17,NOT(U200=Settings!$C$16)),1,IF(AND(V200=Settings!$C$18,U200=Settings!$C$19),1,0))))</f>
        <v/>
      </c>
      <c r="X1196" s="169" t="str">
        <f>IF(X200="","",IF(X200=Settings!$C$16,1,IF(AND(X200=Settings!$C$17,NOT(W200=Settings!$C$16)),1,IF(AND(X200=Settings!$C$18,W200=Settings!$C$19),1,0))))</f>
        <v/>
      </c>
      <c r="Z1196" s="169" t="str">
        <f>IF(Z200="","",IF(Z200=Settings!$C$16,1,IF(AND(Z200=Settings!$C$17,NOT(Y200=Settings!$C$16)),1,IF(AND(Z200=Settings!$C$18,Y200=Settings!$C$19),1,0))))</f>
        <v/>
      </c>
      <c r="AC1196" s="169" t="str">
        <f>IF(AC200="","",IF(AC200=Settings!$C$16,1,IF(AND(AC200=Settings!$C$17,NOT(AB200=Settings!$C$16)),1,IF(AND(AC200=Settings!$C$18,AB200=Settings!$C$19),1,0))))</f>
        <v/>
      </c>
      <c r="AD1196" s="170"/>
      <c r="AE1196" s="169" t="str">
        <f>IF(AE200="","",IF(AE200=Settings!$C$16,1,IF(AND(AE200=Settings!$C$17,NOT(AD200=Settings!$C$16)),1,IF(AND(AE200=Settings!$C$18,AD200=Settings!$C$19),1,0))))</f>
        <v/>
      </c>
      <c r="AF1196" s="170"/>
      <c r="AG1196" s="169" t="str">
        <f>IF(AG200="","",IF(AG200=Settings!$C$16,1,IF(AND(AG200=Settings!$C$17,NOT(AF200=Settings!$C$16)),1,IF(AND(AG200=Settings!$C$18,AF200=Settings!$C$19),1,0))))</f>
        <v/>
      </c>
      <c r="AH1196" s="170"/>
      <c r="AI1196" s="169" t="str">
        <f>IF(AI200="","",IF(AI200=Settings!$C$16,1,IF(AND(AI200=Settings!$C$17,NOT(AH200=Settings!$C$16)),1,IF(AND(AI200=Settings!$C$18,AH200=Settings!$C$19),1,0))))</f>
        <v/>
      </c>
      <c r="AK1196" s="169" t="str">
        <f>IF(AK200="","",IF(AK200=Settings!$C$16,1,IF(AND(AK200=Settings!$C$17,NOT(AJ200=Settings!$C$16)),1,IF(AND(AK200=Settings!$C$18,AJ200=Settings!$C$19),1,0))))</f>
        <v/>
      </c>
      <c r="AM1196" s="169" t="str">
        <f>IF(AM200="","",IF(AM200=Settings!$C$16,1,IF(AND(AM200=Settings!$C$17,NOT(AL200=Settings!$C$16)),1,IF(AND(AM200=Settings!$C$18,AL200=Settings!$C$19),1,0))))</f>
        <v/>
      </c>
      <c r="AP1196" s="169" t="str">
        <f>IF(AP200="","",IF(AP200=Settings!$C$16,1,IF(AND(AP200=Settings!$C$17,NOT(AO200=Settings!$C$16)),1,IF(AND(AP200=Settings!$C$18,AO200=Settings!$C$19),1,0))))</f>
        <v/>
      </c>
      <c r="AQ1196" s="170"/>
      <c r="AR1196" s="169" t="str">
        <f>IF(AR200="","",IF(AR200=Settings!$C$16,1,IF(AND(AR200=Settings!$C$17,NOT(AQ200=Settings!$C$16)),1,IF(AND(AR200=Settings!$C$18,AQ200=Settings!$C$19),1,0))))</f>
        <v/>
      </c>
      <c r="AS1196" s="170"/>
      <c r="AT1196" s="169" t="str">
        <f>IF(AT200="","",IF(AT200=Settings!$C$16,1,IF(AND(AT200=Settings!$C$17,NOT(AS200=Settings!$C$16)),1,IF(AND(AT200=Settings!$C$18,AS200=Settings!$C$19),1,0))))</f>
        <v/>
      </c>
      <c r="AU1196" s="170"/>
      <c r="AV1196" s="169" t="str">
        <f>IF(AV200="","",IF(AV200=Settings!$C$16,1,IF(AND(AV200=Settings!$C$17,NOT(AU200=Settings!$C$16)),1,IF(AND(AV200=Settings!$C$18,AU200=Settings!$C$19),1,0))))</f>
        <v/>
      </c>
      <c r="AX1196" s="169" t="str">
        <f>IF(AX200="","",IF(AX200=Settings!$C$16,1,IF(AND(AX200=Settings!$C$17,NOT(AW200=Settings!$C$16)),1,IF(AND(AX200=Settings!$C$18,AW200=Settings!$C$19),1,0))))</f>
        <v/>
      </c>
      <c r="AZ1196" s="169" t="str">
        <f>IF(AZ200="","",IF(AZ200=Settings!$C$16,1,IF(AND(AZ200=Settings!$C$17,NOT(AY200=Settings!$C$16)),1,IF(AND(AZ200=Settings!$C$18,AY200=Settings!$C$19),1,0))))</f>
        <v/>
      </c>
      <c r="BC1196" s="169" t="str">
        <f>IF(BC200="","",IF(BC200=Settings!$C$16,1,IF(AND(BC200=Settings!$C$17,NOT(BB200=Settings!$C$16)),1,IF(AND(BC200=Settings!$C$18,BB200=Settings!$C$19),1,0))))</f>
        <v/>
      </c>
      <c r="BD1196" s="170"/>
      <c r="BE1196" s="169" t="str">
        <f>IF(BE200="","",IF(BE200=Settings!$C$16,1,IF(AND(BE200=Settings!$C$17,NOT(BD200=Settings!$C$16)),1,IF(AND(BE200=Settings!$C$18,BD200=Settings!$C$19),1,0))))</f>
        <v/>
      </c>
      <c r="BF1196" s="170"/>
      <c r="BG1196" s="169" t="str">
        <f>IF(BG200="","",IF(BG200=Settings!$C$16,1,IF(AND(BG200=Settings!$C$17,NOT(BF200=Settings!$C$16)),1,IF(AND(BG200=Settings!$C$18,BF200=Settings!$C$19),1,0))))</f>
        <v/>
      </c>
      <c r="BH1196" s="170"/>
      <c r="BI1196" s="169" t="str">
        <f>IF(BI200="","",IF(BI200=Settings!$C$16,1,IF(AND(BI200=Settings!$C$17,NOT(BH200=Settings!$C$16)),1,IF(AND(BI200=Settings!$C$18,BH200=Settings!$C$19),1,0))))</f>
        <v/>
      </c>
      <c r="BK1196" s="169" t="str">
        <f>IF(BK200="","",IF(BK200=Settings!$C$16,1,IF(AND(BK200=Settings!$C$17,NOT(BJ200=Settings!$C$16)),1,IF(AND(BK200=Settings!$C$18,BJ200=Settings!$C$19),1,0))))</f>
        <v/>
      </c>
      <c r="BM1196" s="169" t="str">
        <f>IF(BM200="","",IF(BM200=Settings!$C$16,1,IF(AND(BM200=Settings!$C$17,NOT(BL200=Settings!$C$16)),1,IF(AND(BM200=Settings!$C$18,BL200=Settings!$C$19),1,0))))</f>
        <v/>
      </c>
      <c r="BP1196" s="169" t="str">
        <f>IF(BP200="","",IF(BP200=Settings!$C$16,1,IF(AND(BP200=Settings!$C$17,NOT(BO200=Settings!$C$16)),1,IF(AND(BP200=Settings!$C$18,BO200=Settings!$C$19),1,0))))</f>
        <v/>
      </c>
      <c r="BQ1196" s="170"/>
      <c r="BR1196" s="169" t="str">
        <f>IF(BR200="","",IF(BR200=Settings!$C$16,1,IF(AND(BR200=Settings!$C$17,NOT(BQ200=Settings!$C$16)),1,IF(AND(BR200=Settings!$C$18,BQ200=Settings!$C$19),1,0))))</f>
        <v/>
      </c>
      <c r="BS1196" s="170"/>
      <c r="BT1196" s="169" t="str">
        <f>IF(BT200="","",IF(BT200=Settings!$C$16,1,IF(AND(BT200=Settings!$C$17,NOT(BS200=Settings!$C$16)),1,IF(AND(BT200=Settings!$C$18,BS200=Settings!$C$19),1,0))))</f>
        <v/>
      </c>
      <c r="BU1196" s="170"/>
      <c r="BV1196" s="169" t="str">
        <f>IF(BV200="","",IF(BV200=Settings!$C$16,1,IF(AND(BV200=Settings!$C$17,NOT(BU200=Settings!$C$16)),1,IF(AND(BV200=Settings!$C$18,BU200=Settings!$C$19),1,0))))</f>
        <v/>
      </c>
      <c r="BX1196" s="169" t="str">
        <f>IF(BX200="","",IF(BX200=Settings!$C$16,1,IF(AND(BX200=Settings!$C$17,NOT(BW200=Settings!$C$16)),1,IF(AND(BX200=Settings!$C$18,BW200=Settings!$C$19),1,0))))</f>
        <v/>
      </c>
      <c r="BZ1196" s="169" t="str">
        <f>IF(BZ200="","",IF(BZ200=Settings!$C$16,1,IF(AND(BZ200=Settings!$C$17,NOT(BY200=Settings!$C$16)),1,IF(AND(BZ200=Settings!$C$18,BY200=Settings!$C$19),1,0))))</f>
        <v/>
      </c>
      <c r="CB1196" s="175" t="str">
        <f t="shared" si="25"/>
        <v/>
      </c>
      <c r="CC1196" s="175" t="str">
        <f t="shared" si="26"/>
        <v/>
      </c>
      <c r="CD1196" s="175" t="str">
        <f t="shared" si="27"/>
        <v/>
      </c>
      <c r="CE1196" s="175" t="str">
        <f t="shared" si="28"/>
        <v/>
      </c>
      <c r="CF1196" s="175" t="str">
        <f t="shared" si="29"/>
        <v/>
      </c>
      <c r="CG1196" s="175" t="str">
        <f t="shared" si="30"/>
        <v/>
      </c>
      <c r="CH1196" s="175" t="str">
        <f t="shared" si="31"/>
        <v/>
      </c>
    </row>
    <row r="1197" spans="1:86" x14ac:dyDescent="0.25">
      <c r="A1197" s="39" t="str">
        <f t="shared" si="24"/>
        <v xml:space="preserve"> </v>
      </c>
      <c r="C1197" s="169" t="str">
        <f>IF(C201="","",IF(C201=Settings!$C$16,1,IF(AND(C201=Settings!$C$17,NOT(B201=Settings!$C$16)),1,IF(AND(C201=Settings!$C$18,B201=Settings!$C$19),1,0))))</f>
        <v/>
      </c>
      <c r="E1197" s="169" t="str">
        <f>IF(E201="","",IF(E201=Settings!$C$16,1,IF(AND(E201=Settings!$C$17,NOT(D201=Settings!$C$16)),1,IF(AND(E201=Settings!$C$18,D201=Settings!$C$19),1,0))))</f>
        <v/>
      </c>
      <c r="G1197" s="169" t="str">
        <f>IF(G201="","",IF(G201=Settings!$C$16,1,IF(AND(G201=Settings!$C$17,NOT(F201=Settings!$C$16)),1,IF(AND(G201=Settings!$C$18,F201=Settings!$C$19),1,0))))</f>
        <v/>
      </c>
      <c r="I1197" s="169" t="str">
        <f>IF(I201="","",IF(I201=Settings!$C$16,1,IF(AND(I201=Settings!$C$17,NOT(H201=Settings!$C$16)),1,IF(AND(I201=Settings!$C$18,H201=Settings!$C$19),1,0))))</f>
        <v/>
      </c>
      <c r="K1197" s="169" t="str">
        <f>IF(K201="","",IF(K201=Settings!$C$16,1,IF(AND(K201=Settings!$C$17,NOT(J201=Settings!$C$16)),1,IF(AND(K201=Settings!$C$18,J201=Settings!$C$19),1,0))))</f>
        <v/>
      </c>
      <c r="M1197" s="169" t="str">
        <f>IF(M201="","",IF(M201=Settings!$C$16,1,IF(AND(M201=Settings!$C$17,NOT(L201=Settings!$C$16)),1,IF(AND(M201=Settings!$C$18,L201=Settings!$C$19),1,0))))</f>
        <v/>
      </c>
      <c r="P1197" s="169" t="str">
        <f>IF(P201="","",IF(P201=Settings!$C$16,1,IF(AND(P201=Settings!$C$17,NOT(O201=Settings!$C$16)),1,IF(AND(P201=Settings!$C$18,O201=Settings!$C$19),1,0))))</f>
        <v/>
      </c>
      <c r="Q1197" s="170"/>
      <c r="R1197" s="169" t="str">
        <f>IF(R201="","",IF(R201=Settings!$C$16,1,IF(AND(R201=Settings!$C$17,NOT(Q201=Settings!$C$16)),1,IF(AND(R201=Settings!$C$18,Q201=Settings!$C$19),1,0))))</f>
        <v/>
      </c>
      <c r="S1197" s="170"/>
      <c r="T1197" s="169" t="str">
        <f>IF(T201="","",IF(T201=Settings!$C$16,1,IF(AND(T201=Settings!$C$17,NOT(S201=Settings!$C$16)),1,IF(AND(T201=Settings!$C$18,S201=Settings!$C$19),1,0))))</f>
        <v/>
      </c>
      <c r="U1197" s="170"/>
      <c r="V1197" s="169" t="str">
        <f>IF(V201="","",IF(V201=Settings!$C$16,1,IF(AND(V201=Settings!$C$17,NOT(U201=Settings!$C$16)),1,IF(AND(V201=Settings!$C$18,U201=Settings!$C$19),1,0))))</f>
        <v/>
      </c>
      <c r="X1197" s="169" t="str">
        <f>IF(X201="","",IF(X201=Settings!$C$16,1,IF(AND(X201=Settings!$C$17,NOT(W201=Settings!$C$16)),1,IF(AND(X201=Settings!$C$18,W201=Settings!$C$19),1,0))))</f>
        <v/>
      </c>
      <c r="Z1197" s="169" t="str">
        <f>IF(Z201="","",IF(Z201=Settings!$C$16,1,IF(AND(Z201=Settings!$C$17,NOT(Y201=Settings!$C$16)),1,IF(AND(Z201=Settings!$C$18,Y201=Settings!$C$19),1,0))))</f>
        <v/>
      </c>
      <c r="AC1197" s="169" t="str">
        <f>IF(AC201="","",IF(AC201=Settings!$C$16,1,IF(AND(AC201=Settings!$C$17,NOT(AB201=Settings!$C$16)),1,IF(AND(AC201=Settings!$C$18,AB201=Settings!$C$19),1,0))))</f>
        <v/>
      </c>
      <c r="AD1197" s="170"/>
      <c r="AE1197" s="169" t="str">
        <f>IF(AE201="","",IF(AE201=Settings!$C$16,1,IF(AND(AE201=Settings!$C$17,NOT(AD201=Settings!$C$16)),1,IF(AND(AE201=Settings!$C$18,AD201=Settings!$C$19),1,0))))</f>
        <v/>
      </c>
      <c r="AF1197" s="170"/>
      <c r="AG1197" s="169" t="str">
        <f>IF(AG201="","",IF(AG201=Settings!$C$16,1,IF(AND(AG201=Settings!$C$17,NOT(AF201=Settings!$C$16)),1,IF(AND(AG201=Settings!$C$18,AF201=Settings!$C$19),1,0))))</f>
        <v/>
      </c>
      <c r="AH1197" s="170"/>
      <c r="AI1197" s="169" t="str">
        <f>IF(AI201="","",IF(AI201=Settings!$C$16,1,IF(AND(AI201=Settings!$C$17,NOT(AH201=Settings!$C$16)),1,IF(AND(AI201=Settings!$C$18,AH201=Settings!$C$19),1,0))))</f>
        <v/>
      </c>
      <c r="AK1197" s="169" t="str">
        <f>IF(AK201="","",IF(AK201=Settings!$C$16,1,IF(AND(AK201=Settings!$C$17,NOT(AJ201=Settings!$C$16)),1,IF(AND(AK201=Settings!$C$18,AJ201=Settings!$C$19),1,0))))</f>
        <v/>
      </c>
      <c r="AM1197" s="169" t="str">
        <f>IF(AM201="","",IF(AM201=Settings!$C$16,1,IF(AND(AM201=Settings!$C$17,NOT(AL201=Settings!$C$16)),1,IF(AND(AM201=Settings!$C$18,AL201=Settings!$C$19),1,0))))</f>
        <v/>
      </c>
      <c r="AP1197" s="169" t="str">
        <f>IF(AP201="","",IF(AP201=Settings!$C$16,1,IF(AND(AP201=Settings!$C$17,NOT(AO201=Settings!$C$16)),1,IF(AND(AP201=Settings!$C$18,AO201=Settings!$C$19),1,0))))</f>
        <v/>
      </c>
      <c r="AQ1197" s="170"/>
      <c r="AR1197" s="169" t="str">
        <f>IF(AR201="","",IF(AR201=Settings!$C$16,1,IF(AND(AR201=Settings!$C$17,NOT(AQ201=Settings!$C$16)),1,IF(AND(AR201=Settings!$C$18,AQ201=Settings!$C$19),1,0))))</f>
        <v/>
      </c>
      <c r="AS1197" s="170"/>
      <c r="AT1197" s="169" t="str">
        <f>IF(AT201="","",IF(AT201=Settings!$C$16,1,IF(AND(AT201=Settings!$C$17,NOT(AS201=Settings!$C$16)),1,IF(AND(AT201=Settings!$C$18,AS201=Settings!$C$19),1,0))))</f>
        <v/>
      </c>
      <c r="AU1197" s="170"/>
      <c r="AV1197" s="169" t="str">
        <f>IF(AV201="","",IF(AV201=Settings!$C$16,1,IF(AND(AV201=Settings!$C$17,NOT(AU201=Settings!$C$16)),1,IF(AND(AV201=Settings!$C$18,AU201=Settings!$C$19),1,0))))</f>
        <v/>
      </c>
      <c r="AX1197" s="169" t="str">
        <f>IF(AX201="","",IF(AX201=Settings!$C$16,1,IF(AND(AX201=Settings!$C$17,NOT(AW201=Settings!$C$16)),1,IF(AND(AX201=Settings!$C$18,AW201=Settings!$C$19),1,0))))</f>
        <v/>
      </c>
      <c r="AZ1197" s="169" t="str">
        <f>IF(AZ201="","",IF(AZ201=Settings!$C$16,1,IF(AND(AZ201=Settings!$C$17,NOT(AY201=Settings!$C$16)),1,IF(AND(AZ201=Settings!$C$18,AY201=Settings!$C$19),1,0))))</f>
        <v/>
      </c>
      <c r="BC1197" s="169" t="str">
        <f>IF(BC201="","",IF(BC201=Settings!$C$16,1,IF(AND(BC201=Settings!$C$17,NOT(BB201=Settings!$C$16)),1,IF(AND(BC201=Settings!$C$18,BB201=Settings!$C$19),1,0))))</f>
        <v/>
      </c>
      <c r="BD1197" s="170"/>
      <c r="BE1197" s="169" t="str">
        <f>IF(BE201="","",IF(BE201=Settings!$C$16,1,IF(AND(BE201=Settings!$C$17,NOT(BD201=Settings!$C$16)),1,IF(AND(BE201=Settings!$C$18,BD201=Settings!$C$19),1,0))))</f>
        <v/>
      </c>
      <c r="BF1197" s="170"/>
      <c r="BG1197" s="169" t="str">
        <f>IF(BG201="","",IF(BG201=Settings!$C$16,1,IF(AND(BG201=Settings!$C$17,NOT(BF201=Settings!$C$16)),1,IF(AND(BG201=Settings!$C$18,BF201=Settings!$C$19),1,0))))</f>
        <v/>
      </c>
      <c r="BH1197" s="170"/>
      <c r="BI1197" s="169" t="str">
        <f>IF(BI201="","",IF(BI201=Settings!$C$16,1,IF(AND(BI201=Settings!$C$17,NOT(BH201=Settings!$C$16)),1,IF(AND(BI201=Settings!$C$18,BH201=Settings!$C$19),1,0))))</f>
        <v/>
      </c>
      <c r="BK1197" s="169" t="str">
        <f>IF(BK201="","",IF(BK201=Settings!$C$16,1,IF(AND(BK201=Settings!$C$17,NOT(BJ201=Settings!$C$16)),1,IF(AND(BK201=Settings!$C$18,BJ201=Settings!$C$19),1,0))))</f>
        <v/>
      </c>
      <c r="BM1197" s="169" t="str">
        <f>IF(BM201="","",IF(BM201=Settings!$C$16,1,IF(AND(BM201=Settings!$C$17,NOT(BL201=Settings!$C$16)),1,IF(AND(BM201=Settings!$C$18,BL201=Settings!$C$19),1,0))))</f>
        <v/>
      </c>
      <c r="BP1197" s="169" t="str">
        <f>IF(BP201="","",IF(BP201=Settings!$C$16,1,IF(AND(BP201=Settings!$C$17,NOT(BO201=Settings!$C$16)),1,IF(AND(BP201=Settings!$C$18,BO201=Settings!$C$19),1,0))))</f>
        <v/>
      </c>
      <c r="BQ1197" s="170"/>
      <c r="BR1197" s="169" t="str">
        <f>IF(BR201="","",IF(BR201=Settings!$C$16,1,IF(AND(BR201=Settings!$C$17,NOT(BQ201=Settings!$C$16)),1,IF(AND(BR201=Settings!$C$18,BQ201=Settings!$C$19),1,0))))</f>
        <v/>
      </c>
      <c r="BS1197" s="170"/>
      <c r="BT1197" s="169" t="str">
        <f>IF(BT201="","",IF(BT201=Settings!$C$16,1,IF(AND(BT201=Settings!$C$17,NOT(BS201=Settings!$C$16)),1,IF(AND(BT201=Settings!$C$18,BS201=Settings!$C$19),1,0))))</f>
        <v/>
      </c>
      <c r="BU1197" s="170"/>
      <c r="BV1197" s="169" t="str">
        <f>IF(BV201="","",IF(BV201=Settings!$C$16,1,IF(AND(BV201=Settings!$C$17,NOT(BU201=Settings!$C$16)),1,IF(AND(BV201=Settings!$C$18,BU201=Settings!$C$19),1,0))))</f>
        <v/>
      </c>
      <c r="BX1197" s="169" t="str">
        <f>IF(BX201="","",IF(BX201=Settings!$C$16,1,IF(AND(BX201=Settings!$C$17,NOT(BW201=Settings!$C$16)),1,IF(AND(BX201=Settings!$C$18,BW201=Settings!$C$19),1,0))))</f>
        <v/>
      </c>
      <c r="BZ1197" s="169" t="str">
        <f>IF(BZ201="","",IF(BZ201=Settings!$C$16,1,IF(AND(BZ201=Settings!$C$17,NOT(BY201=Settings!$C$16)),1,IF(AND(BZ201=Settings!$C$18,BY201=Settings!$C$19),1,0))))</f>
        <v/>
      </c>
      <c r="CB1197" s="175" t="str">
        <f t="shared" si="25"/>
        <v/>
      </c>
      <c r="CC1197" s="175" t="str">
        <f t="shared" si="26"/>
        <v/>
      </c>
      <c r="CD1197" s="175" t="str">
        <f t="shared" si="27"/>
        <v/>
      </c>
      <c r="CE1197" s="175" t="str">
        <f t="shared" si="28"/>
        <v/>
      </c>
      <c r="CF1197" s="175" t="str">
        <f t="shared" si="29"/>
        <v/>
      </c>
      <c r="CG1197" s="175" t="str">
        <f t="shared" si="30"/>
        <v/>
      </c>
      <c r="CH1197" s="175" t="str">
        <f t="shared" si="31"/>
        <v/>
      </c>
    </row>
    <row r="1198" spans="1:86" x14ac:dyDescent="0.25">
      <c r="A1198" s="39" t="str">
        <f t="shared" si="24"/>
        <v xml:space="preserve"> </v>
      </c>
      <c r="C1198" s="169" t="str">
        <f>IF(C202="","",IF(C202=Settings!$C$16,1,IF(AND(C202=Settings!$C$17,NOT(B202=Settings!$C$16)),1,IF(AND(C202=Settings!$C$18,B202=Settings!$C$19),1,0))))</f>
        <v/>
      </c>
      <c r="E1198" s="169" t="str">
        <f>IF(E202="","",IF(E202=Settings!$C$16,1,IF(AND(E202=Settings!$C$17,NOT(D202=Settings!$C$16)),1,IF(AND(E202=Settings!$C$18,D202=Settings!$C$19),1,0))))</f>
        <v/>
      </c>
      <c r="G1198" s="169" t="str">
        <f>IF(G202="","",IF(G202=Settings!$C$16,1,IF(AND(G202=Settings!$C$17,NOT(F202=Settings!$C$16)),1,IF(AND(G202=Settings!$C$18,F202=Settings!$C$19),1,0))))</f>
        <v/>
      </c>
      <c r="I1198" s="169" t="str">
        <f>IF(I202="","",IF(I202=Settings!$C$16,1,IF(AND(I202=Settings!$C$17,NOT(H202=Settings!$C$16)),1,IF(AND(I202=Settings!$C$18,H202=Settings!$C$19),1,0))))</f>
        <v/>
      </c>
      <c r="K1198" s="169" t="str">
        <f>IF(K202="","",IF(K202=Settings!$C$16,1,IF(AND(K202=Settings!$C$17,NOT(J202=Settings!$C$16)),1,IF(AND(K202=Settings!$C$18,J202=Settings!$C$19),1,0))))</f>
        <v/>
      </c>
      <c r="M1198" s="169" t="str">
        <f>IF(M202="","",IF(M202=Settings!$C$16,1,IF(AND(M202=Settings!$C$17,NOT(L202=Settings!$C$16)),1,IF(AND(M202=Settings!$C$18,L202=Settings!$C$19),1,0))))</f>
        <v/>
      </c>
      <c r="P1198" s="169" t="str">
        <f>IF(P202="","",IF(P202=Settings!$C$16,1,IF(AND(P202=Settings!$C$17,NOT(O202=Settings!$C$16)),1,IF(AND(P202=Settings!$C$18,O202=Settings!$C$19),1,0))))</f>
        <v/>
      </c>
      <c r="Q1198" s="170"/>
      <c r="R1198" s="169" t="str">
        <f>IF(R202="","",IF(R202=Settings!$C$16,1,IF(AND(R202=Settings!$C$17,NOT(Q202=Settings!$C$16)),1,IF(AND(R202=Settings!$C$18,Q202=Settings!$C$19),1,0))))</f>
        <v/>
      </c>
      <c r="S1198" s="170"/>
      <c r="T1198" s="169" t="str">
        <f>IF(T202="","",IF(T202=Settings!$C$16,1,IF(AND(T202=Settings!$C$17,NOT(S202=Settings!$C$16)),1,IF(AND(T202=Settings!$C$18,S202=Settings!$C$19),1,0))))</f>
        <v/>
      </c>
      <c r="U1198" s="170"/>
      <c r="V1198" s="169" t="str">
        <f>IF(V202="","",IF(V202=Settings!$C$16,1,IF(AND(V202=Settings!$C$17,NOT(U202=Settings!$C$16)),1,IF(AND(V202=Settings!$C$18,U202=Settings!$C$19),1,0))))</f>
        <v/>
      </c>
      <c r="X1198" s="169" t="str">
        <f>IF(X202="","",IF(X202=Settings!$C$16,1,IF(AND(X202=Settings!$C$17,NOT(W202=Settings!$C$16)),1,IF(AND(X202=Settings!$C$18,W202=Settings!$C$19),1,0))))</f>
        <v/>
      </c>
      <c r="Z1198" s="169" t="str">
        <f>IF(Z202="","",IF(Z202=Settings!$C$16,1,IF(AND(Z202=Settings!$C$17,NOT(Y202=Settings!$C$16)),1,IF(AND(Z202=Settings!$C$18,Y202=Settings!$C$19),1,0))))</f>
        <v/>
      </c>
      <c r="AC1198" s="169" t="str">
        <f>IF(AC202="","",IF(AC202=Settings!$C$16,1,IF(AND(AC202=Settings!$C$17,NOT(AB202=Settings!$C$16)),1,IF(AND(AC202=Settings!$C$18,AB202=Settings!$C$19),1,0))))</f>
        <v/>
      </c>
      <c r="AD1198" s="170"/>
      <c r="AE1198" s="169" t="str">
        <f>IF(AE202="","",IF(AE202=Settings!$C$16,1,IF(AND(AE202=Settings!$C$17,NOT(AD202=Settings!$C$16)),1,IF(AND(AE202=Settings!$C$18,AD202=Settings!$C$19),1,0))))</f>
        <v/>
      </c>
      <c r="AF1198" s="170"/>
      <c r="AG1198" s="169" t="str">
        <f>IF(AG202="","",IF(AG202=Settings!$C$16,1,IF(AND(AG202=Settings!$C$17,NOT(AF202=Settings!$C$16)),1,IF(AND(AG202=Settings!$C$18,AF202=Settings!$C$19),1,0))))</f>
        <v/>
      </c>
      <c r="AH1198" s="170"/>
      <c r="AI1198" s="169" t="str">
        <f>IF(AI202="","",IF(AI202=Settings!$C$16,1,IF(AND(AI202=Settings!$C$17,NOT(AH202=Settings!$C$16)),1,IF(AND(AI202=Settings!$C$18,AH202=Settings!$C$19),1,0))))</f>
        <v/>
      </c>
      <c r="AK1198" s="169" t="str">
        <f>IF(AK202="","",IF(AK202=Settings!$C$16,1,IF(AND(AK202=Settings!$C$17,NOT(AJ202=Settings!$C$16)),1,IF(AND(AK202=Settings!$C$18,AJ202=Settings!$C$19),1,0))))</f>
        <v/>
      </c>
      <c r="AM1198" s="169" t="str">
        <f>IF(AM202="","",IF(AM202=Settings!$C$16,1,IF(AND(AM202=Settings!$C$17,NOT(AL202=Settings!$C$16)),1,IF(AND(AM202=Settings!$C$18,AL202=Settings!$C$19),1,0))))</f>
        <v/>
      </c>
      <c r="AP1198" s="169" t="str">
        <f>IF(AP202="","",IF(AP202=Settings!$C$16,1,IF(AND(AP202=Settings!$C$17,NOT(AO202=Settings!$C$16)),1,IF(AND(AP202=Settings!$C$18,AO202=Settings!$C$19),1,0))))</f>
        <v/>
      </c>
      <c r="AQ1198" s="170"/>
      <c r="AR1198" s="169" t="str">
        <f>IF(AR202="","",IF(AR202=Settings!$C$16,1,IF(AND(AR202=Settings!$C$17,NOT(AQ202=Settings!$C$16)),1,IF(AND(AR202=Settings!$C$18,AQ202=Settings!$C$19),1,0))))</f>
        <v/>
      </c>
      <c r="AS1198" s="170"/>
      <c r="AT1198" s="169" t="str">
        <f>IF(AT202="","",IF(AT202=Settings!$C$16,1,IF(AND(AT202=Settings!$C$17,NOT(AS202=Settings!$C$16)),1,IF(AND(AT202=Settings!$C$18,AS202=Settings!$C$19),1,0))))</f>
        <v/>
      </c>
      <c r="AU1198" s="170"/>
      <c r="AV1198" s="169" t="str">
        <f>IF(AV202="","",IF(AV202=Settings!$C$16,1,IF(AND(AV202=Settings!$C$17,NOT(AU202=Settings!$C$16)),1,IF(AND(AV202=Settings!$C$18,AU202=Settings!$C$19),1,0))))</f>
        <v/>
      </c>
      <c r="AX1198" s="169" t="str">
        <f>IF(AX202="","",IF(AX202=Settings!$C$16,1,IF(AND(AX202=Settings!$C$17,NOT(AW202=Settings!$C$16)),1,IF(AND(AX202=Settings!$C$18,AW202=Settings!$C$19),1,0))))</f>
        <v/>
      </c>
      <c r="AZ1198" s="169" t="str">
        <f>IF(AZ202="","",IF(AZ202=Settings!$C$16,1,IF(AND(AZ202=Settings!$C$17,NOT(AY202=Settings!$C$16)),1,IF(AND(AZ202=Settings!$C$18,AY202=Settings!$C$19),1,0))))</f>
        <v/>
      </c>
      <c r="BC1198" s="169" t="str">
        <f>IF(BC202="","",IF(BC202=Settings!$C$16,1,IF(AND(BC202=Settings!$C$17,NOT(BB202=Settings!$C$16)),1,IF(AND(BC202=Settings!$C$18,BB202=Settings!$C$19),1,0))))</f>
        <v/>
      </c>
      <c r="BD1198" s="170"/>
      <c r="BE1198" s="169" t="str">
        <f>IF(BE202="","",IF(BE202=Settings!$C$16,1,IF(AND(BE202=Settings!$C$17,NOT(BD202=Settings!$C$16)),1,IF(AND(BE202=Settings!$C$18,BD202=Settings!$C$19),1,0))))</f>
        <v/>
      </c>
      <c r="BF1198" s="170"/>
      <c r="BG1198" s="169" t="str">
        <f>IF(BG202="","",IF(BG202=Settings!$C$16,1,IF(AND(BG202=Settings!$C$17,NOT(BF202=Settings!$C$16)),1,IF(AND(BG202=Settings!$C$18,BF202=Settings!$C$19),1,0))))</f>
        <v/>
      </c>
      <c r="BH1198" s="170"/>
      <c r="BI1198" s="169" t="str">
        <f>IF(BI202="","",IF(BI202=Settings!$C$16,1,IF(AND(BI202=Settings!$C$17,NOT(BH202=Settings!$C$16)),1,IF(AND(BI202=Settings!$C$18,BH202=Settings!$C$19),1,0))))</f>
        <v/>
      </c>
      <c r="BK1198" s="169" t="str">
        <f>IF(BK202="","",IF(BK202=Settings!$C$16,1,IF(AND(BK202=Settings!$C$17,NOT(BJ202=Settings!$C$16)),1,IF(AND(BK202=Settings!$C$18,BJ202=Settings!$C$19),1,0))))</f>
        <v/>
      </c>
      <c r="BM1198" s="169" t="str">
        <f>IF(BM202="","",IF(BM202=Settings!$C$16,1,IF(AND(BM202=Settings!$C$17,NOT(BL202=Settings!$C$16)),1,IF(AND(BM202=Settings!$C$18,BL202=Settings!$C$19),1,0))))</f>
        <v/>
      </c>
      <c r="BP1198" s="169" t="str">
        <f>IF(BP202="","",IF(BP202=Settings!$C$16,1,IF(AND(BP202=Settings!$C$17,NOT(BO202=Settings!$C$16)),1,IF(AND(BP202=Settings!$C$18,BO202=Settings!$C$19),1,0))))</f>
        <v/>
      </c>
      <c r="BQ1198" s="170"/>
      <c r="BR1198" s="169" t="str">
        <f>IF(BR202="","",IF(BR202=Settings!$C$16,1,IF(AND(BR202=Settings!$C$17,NOT(BQ202=Settings!$C$16)),1,IF(AND(BR202=Settings!$C$18,BQ202=Settings!$C$19),1,0))))</f>
        <v/>
      </c>
      <c r="BS1198" s="170"/>
      <c r="BT1198" s="169" t="str">
        <f>IF(BT202="","",IF(BT202=Settings!$C$16,1,IF(AND(BT202=Settings!$C$17,NOT(BS202=Settings!$C$16)),1,IF(AND(BT202=Settings!$C$18,BS202=Settings!$C$19),1,0))))</f>
        <v/>
      </c>
      <c r="BU1198" s="170"/>
      <c r="BV1198" s="169" t="str">
        <f>IF(BV202="","",IF(BV202=Settings!$C$16,1,IF(AND(BV202=Settings!$C$17,NOT(BU202=Settings!$C$16)),1,IF(AND(BV202=Settings!$C$18,BU202=Settings!$C$19),1,0))))</f>
        <v/>
      </c>
      <c r="BX1198" s="169" t="str">
        <f>IF(BX202="","",IF(BX202=Settings!$C$16,1,IF(AND(BX202=Settings!$C$17,NOT(BW202=Settings!$C$16)),1,IF(AND(BX202=Settings!$C$18,BW202=Settings!$C$19),1,0))))</f>
        <v/>
      </c>
      <c r="BZ1198" s="169" t="str">
        <f>IF(BZ202="","",IF(BZ202=Settings!$C$16,1,IF(AND(BZ202=Settings!$C$17,NOT(BY202=Settings!$C$16)),1,IF(AND(BZ202=Settings!$C$18,BY202=Settings!$C$19),1,0))))</f>
        <v/>
      </c>
      <c r="CB1198" s="175" t="str">
        <f t="shared" si="25"/>
        <v/>
      </c>
      <c r="CC1198" s="175" t="str">
        <f t="shared" si="26"/>
        <v/>
      </c>
      <c r="CD1198" s="175" t="str">
        <f t="shared" si="27"/>
        <v/>
      </c>
      <c r="CE1198" s="175" t="str">
        <f t="shared" si="28"/>
        <v/>
      </c>
      <c r="CF1198" s="175" t="str">
        <f t="shared" si="29"/>
        <v/>
      </c>
      <c r="CG1198" s="175" t="str">
        <f t="shared" si="30"/>
        <v/>
      </c>
      <c r="CH1198" s="175" t="str">
        <f t="shared" si="31"/>
        <v/>
      </c>
    </row>
    <row r="1199" spans="1:86" x14ac:dyDescent="0.25">
      <c r="A1199" s="39" t="str">
        <f t="shared" si="24"/>
        <v xml:space="preserve"> </v>
      </c>
      <c r="C1199" s="169" t="str">
        <f>IF(C203="","",IF(C203=Settings!$C$16,1,IF(AND(C203=Settings!$C$17,NOT(B203=Settings!$C$16)),1,IF(AND(C203=Settings!$C$18,B203=Settings!$C$19),1,0))))</f>
        <v/>
      </c>
      <c r="E1199" s="169" t="str">
        <f>IF(E203="","",IF(E203=Settings!$C$16,1,IF(AND(E203=Settings!$C$17,NOT(D203=Settings!$C$16)),1,IF(AND(E203=Settings!$C$18,D203=Settings!$C$19),1,0))))</f>
        <v/>
      </c>
      <c r="G1199" s="169" t="str">
        <f>IF(G203="","",IF(G203=Settings!$C$16,1,IF(AND(G203=Settings!$C$17,NOT(F203=Settings!$C$16)),1,IF(AND(G203=Settings!$C$18,F203=Settings!$C$19),1,0))))</f>
        <v/>
      </c>
      <c r="I1199" s="169" t="str">
        <f>IF(I203="","",IF(I203=Settings!$C$16,1,IF(AND(I203=Settings!$C$17,NOT(H203=Settings!$C$16)),1,IF(AND(I203=Settings!$C$18,H203=Settings!$C$19),1,0))))</f>
        <v/>
      </c>
      <c r="K1199" s="169" t="str">
        <f>IF(K203="","",IF(K203=Settings!$C$16,1,IF(AND(K203=Settings!$C$17,NOT(J203=Settings!$C$16)),1,IF(AND(K203=Settings!$C$18,J203=Settings!$C$19),1,0))))</f>
        <v/>
      </c>
      <c r="M1199" s="169" t="str">
        <f>IF(M203="","",IF(M203=Settings!$C$16,1,IF(AND(M203=Settings!$C$17,NOT(L203=Settings!$C$16)),1,IF(AND(M203=Settings!$C$18,L203=Settings!$C$19),1,0))))</f>
        <v/>
      </c>
      <c r="P1199" s="169" t="str">
        <f>IF(P203="","",IF(P203=Settings!$C$16,1,IF(AND(P203=Settings!$C$17,NOT(O203=Settings!$C$16)),1,IF(AND(P203=Settings!$C$18,O203=Settings!$C$19),1,0))))</f>
        <v/>
      </c>
      <c r="Q1199" s="170"/>
      <c r="R1199" s="169" t="str">
        <f>IF(R203="","",IF(R203=Settings!$C$16,1,IF(AND(R203=Settings!$C$17,NOT(Q203=Settings!$C$16)),1,IF(AND(R203=Settings!$C$18,Q203=Settings!$C$19),1,0))))</f>
        <v/>
      </c>
      <c r="S1199" s="170"/>
      <c r="T1199" s="169" t="str">
        <f>IF(T203="","",IF(T203=Settings!$C$16,1,IF(AND(T203=Settings!$C$17,NOT(S203=Settings!$C$16)),1,IF(AND(T203=Settings!$C$18,S203=Settings!$C$19),1,0))))</f>
        <v/>
      </c>
      <c r="U1199" s="170"/>
      <c r="V1199" s="169" t="str">
        <f>IF(V203="","",IF(V203=Settings!$C$16,1,IF(AND(V203=Settings!$C$17,NOT(U203=Settings!$C$16)),1,IF(AND(V203=Settings!$C$18,U203=Settings!$C$19),1,0))))</f>
        <v/>
      </c>
      <c r="X1199" s="169" t="str">
        <f>IF(X203="","",IF(X203=Settings!$C$16,1,IF(AND(X203=Settings!$C$17,NOT(W203=Settings!$C$16)),1,IF(AND(X203=Settings!$C$18,W203=Settings!$C$19),1,0))))</f>
        <v/>
      </c>
      <c r="Z1199" s="169" t="str">
        <f>IF(Z203="","",IF(Z203=Settings!$C$16,1,IF(AND(Z203=Settings!$C$17,NOT(Y203=Settings!$C$16)),1,IF(AND(Z203=Settings!$C$18,Y203=Settings!$C$19),1,0))))</f>
        <v/>
      </c>
      <c r="AC1199" s="169" t="str">
        <f>IF(AC203="","",IF(AC203=Settings!$C$16,1,IF(AND(AC203=Settings!$C$17,NOT(AB203=Settings!$C$16)),1,IF(AND(AC203=Settings!$C$18,AB203=Settings!$C$19),1,0))))</f>
        <v/>
      </c>
      <c r="AD1199" s="170"/>
      <c r="AE1199" s="169" t="str">
        <f>IF(AE203="","",IF(AE203=Settings!$C$16,1,IF(AND(AE203=Settings!$C$17,NOT(AD203=Settings!$C$16)),1,IF(AND(AE203=Settings!$C$18,AD203=Settings!$C$19),1,0))))</f>
        <v/>
      </c>
      <c r="AF1199" s="170"/>
      <c r="AG1199" s="169" t="str">
        <f>IF(AG203="","",IF(AG203=Settings!$C$16,1,IF(AND(AG203=Settings!$C$17,NOT(AF203=Settings!$C$16)),1,IF(AND(AG203=Settings!$C$18,AF203=Settings!$C$19),1,0))))</f>
        <v/>
      </c>
      <c r="AH1199" s="170"/>
      <c r="AI1199" s="169" t="str">
        <f>IF(AI203="","",IF(AI203=Settings!$C$16,1,IF(AND(AI203=Settings!$C$17,NOT(AH203=Settings!$C$16)),1,IF(AND(AI203=Settings!$C$18,AH203=Settings!$C$19),1,0))))</f>
        <v/>
      </c>
      <c r="AK1199" s="169" t="str">
        <f>IF(AK203="","",IF(AK203=Settings!$C$16,1,IF(AND(AK203=Settings!$C$17,NOT(AJ203=Settings!$C$16)),1,IF(AND(AK203=Settings!$C$18,AJ203=Settings!$C$19),1,0))))</f>
        <v/>
      </c>
      <c r="AM1199" s="169" t="str">
        <f>IF(AM203="","",IF(AM203=Settings!$C$16,1,IF(AND(AM203=Settings!$C$17,NOT(AL203=Settings!$C$16)),1,IF(AND(AM203=Settings!$C$18,AL203=Settings!$C$19),1,0))))</f>
        <v/>
      </c>
      <c r="AP1199" s="169" t="str">
        <f>IF(AP203="","",IF(AP203=Settings!$C$16,1,IF(AND(AP203=Settings!$C$17,NOT(AO203=Settings!$C$16)),1,IF(AND(AP203=Settings!$C$18,AO203=Settings!$C$19),1,0))))</f>
        <v/>
      </c>
      <c r="AQ1199" s="170"/>
      <c r="AR1199" s="169" t="str">
        <f>IF(AR203="","",IF(AR203=Settings!$C$16,1,IF(AND(AR203=Settings!$C$17,NOT(AQ203=Settings!$C$16)),1,IF(AND(AR203=Settings!$C$18,AQ203=Settings!$C$19),1,0))))</f>
        <v/>
      </c>
      <c r="AS1199" s="170"/>
      <c r="AT1199" s="169" t="str">
        <f>IF(AT203="","",IF(AT203=Settings!$C$16,1,IF(AND(AT203=Settings!$C$17,NOT(AS203=Settings!$C$16)),1,IF(AND(AT203=Settings!$C$18,AS203=Settings!$C$19),1,0))))</f>
        <v/>
      </c>
      <c r="AU1199" s="170"/>
      <c r="AV1199" s="169" t="str">
        <f>IF(AV203="","",IF(AV203=Settings!$C$16,1,IF(AND(AV203=Settings!$C$17,NOT(AU203=Settings!$C$16)),1,IF(AND(AV203=Settings!$C$18,AU203=Settings!$C$19),1,0))))</f>
        <v/>
      </c>
      <c r="AX1199" s="169" t="str">
        <f>IF(AX203="","",IF(AX203=Settings!$C$16,1,IF(AND(AX203=Settings!$C$17,NOT(AW203=Settings!$C$16)),1,IF(AND(AX203=Settings!$C$18,AW203=Settings!$C$19),1,0))))</f>
        <v/>
      </c>
      <c r="AZ1199" s="169" t="str">
        <f>IF(AZ203="","",IF(AZ203=Settings!$C$16,1,IF(AND(AZ203=Settings!$C$17,NOT(AY203=Settings!$C$16)),1,IF(AND(AZ203=Settings!$C$18,AY203=Settings!$C$19),1,0))))</f>
        <v/>
      </c>
      <c r="BC1199" s="169" t="str">
        <f>IF(BC203="","",IF(BC203=Settings!$C$16,1,IF(AND(BC203=Settings!$C$17,NOT(BB203=Settings!$C$16)),1,IF(AND(BC203=Settings!$C$18,BB203=Settings!$C$19),1,0))))</f>
        <v/>
      </c>
      <c r="BD1199" s="170"/>
      <c r="BE1199" s="169" t="str">
        <f>IF(BE203="","",IF(BE203=Settings!$C$16,1,IF(AND(BE203=Settings!$C$17,NOT(BD203=Settings!$C$16)),1,IF(AND(BE203=Settings!$C$18,BD203=Settings!$C$19),1,0))))</f>
        <v/>
      </c>
      <c r="BF1199" s="170"/>
      <c r="BG1199" s="169" t="str">
        <f>IF(BG203="","",IF(BG203=Settings!$C$16,1,IF(AND(BG203=Settings!$C$17,NOT(BF203=Settings!$C$16)),1,IF(AND(BG203=Settings!$C$18,BF203=Settings!$C$19),1,0))))</f>
        <v/>
      </c>
      <c r="BH1199" s="170"/>
      <c r="BI1199" s="169" t="str">
        <f>IF(BI203="","",IF(BI203=Settings!$C$16,1,IF(AND(BI203=Settings!$C$17,NOT(BH203=Settings!$C$16)),1,IF(AND(BI203=Settings!$C$18,BH203=Settings!$C$19),1,0))))</f>
        <v/>
      </c>
      <c r="BK1199" s="169" t="str">
        <f>IF(BK203="","",IF(BK203=Settings!$C$16,1,IF(AND(BK203=Settings!$C$17,NOT(BJ203=Settings!$C$16)),1,IF(AND(BK203=Settings!$C$18,BJ203=Settings!$C$19),1,0))))</f>
        <v/>
      </c>
      <c r="BM1199" s="169" t="str">
        <f>IF(BM203="","",IF(BM203=Settings!$C$16,1,IF(AND(BM203=Settings!$C$17,NOT(BL203=Settings!$C$16)),1,IF(AND(BM203=Settings!$C$18,BL203=Settings!$C$19),1,0))))</f>
        <v/>
      </c>
      <c r="BP1199" s="169" t="str">
        <f>IF(BP203="","",IF(BP203=Settings!$C$16,1,IF(AND(BP203=Settings!$C$17,NOT(BO203=Settings!$C$16)),1,IF(AND(BP203=Settings!$C$18,BO203=Settings!$C$19),1,0))))</f>
        <v/>
      </c>
      <c r="BQ1199" s="170"/>
      <c r="BR1199" s="169" t="str">
        <f>IF(BR203="","",IF(BR203=Settings!$C$16,1,IF(AND(BR203=Settings!$C$17,NOT(BQ203=Settings!$C$16)),1,IF(AND(BR203=Settings!$C$18,BQ203=Settings!$C$19),1,0))))</f>
        <v/>
      </c>
      <c r="BS1199" s="170"/>
      <c r="BT1199" s="169" t="str">
        <f>IF(BT203="","",IF(BT203=Settings!$C$16,1,IF(AND(BT203=Settings!$C$17,NOT(BS203=Settings!$C$16)),1,IF(AND(BT203=Settings!$C$18,BS203=Settings!$C$19),1,0))))</f>
        <v/>
      </c>
      <c r="BU1199" s="170"/>
      <c r="BV1199" s="169" t="str">
        <f>IF(BV203="","",IF(BV203=Settings!$C$16,1,IF(AND(BV203=Settings!$C$17,NOT(BU203=Settings!$C$16)),1,IF(AND(BV203=Settings!$C$18,BU203=Settings!$C$19),1,0))))</f>
        <v/>
      </c>
      <c r="BX1199" s="169" t="str">
        <f>IF(BX203="","",IF(BX203=Settings!$C$16,1,IF(AND(BX203=Settings!$C$17,NOT(BW203=Settings!$C$16)),1,IF(AND(BX203=Settings!$C$18,BW203=Settings!$C$19),1,0))))</f>
        <v/>
      </c>
      <c r="BZ1199" s="169" t="str">
        <f>IF(BZ203="","",IF(BZ203=Settings!$C$16,1,IF(AND(BZ203=Settings!$C$17,NOT(BY203=Settings!$C$16)),1,IF(AND(BZ203=Settings!$C$18,BY203=Settings!$C$19),1,0))))</f>
        <v/>
      </c>
      <c r="CB1199" s="175" t="str">
        <f t="shared" si="25"/>
        <v/>
      </c>
      <c r="CC1199" s="175" t="str">
        <f t="shared" si="26"/>
        <v/>
      </c>
      <c r="CD1199" s="175" t="str">
        <f t="shared" si="27"/>
        <v/>
      </c>
      <c r="CE1199" s="175" t="str">
        <f t="shared" si="28"/>
        <v/>
      </c>
      <c r="CF1199" s="175" t="str">
        <f t="shared" si="29"/>
        <v/>
      </c>
      <c r="CG1199" s="175" t="str">
        <f t="shared" si="30"/>
        <v/>
      </c>
      <c r="CH1199" s="175" t="str">
        <f t="shared" si="31"/>
        <v/>
      </c>
    </row>
    <row r="1200" spans="1:86" x14ac:dyDescent="0.25">
      <c r="A1200" s="39" t="str">
        <f t="shared" si="24"/>
        <v xml:space="preserve"> </v>
      </c>
      <c r="C1200" s="169" t="str">
        <f>IF(C204="","",IF(C204=Settings!$C$16,1,IF(AND(C204=Settings!$C$17,NOT(B204=Settings!$C$16)),1,IF(AND(C204=Settings!$C$18,B204=Settings!$C$19),1,0))))</f>
        <v/>
      </c>
      <c r="E1200" s="169" t="str">
        <f>IF(E204="","",IF(E204=Settings!$C$16,1,IF(AND(E204=Settings!$C$17,NOT(D204=Settings!$C$16)),1,IF(AND(E204=Settings!$C$18,D204=Settings!$C$19),1,0))))</f>
        <v/>
      </c>
      <c r="G1200" s="169" t="str">
        <f>IF(G204="","",IF(G204=Settings!$C$16,1,IF(AND(G204=Settings!$C$17,NOT(F204=Settings!$C$16)),1,IF(AND(G204=Settings!$C$18,F204=Settings!$C$19),1,0))))</f>
        <v/>
      </c>
      <c r="I1200" s="169" t="str">
        <f>IF(I204="","",IF(I204=Settings!$C$16,1,IF(AND(I204=Settings!$C$17,NOT(H204=Settings!$C$16)),1,IF(AND(I204=Settings!$C$18,H204=Settings!$C$19),1,0))))</f>
        <v/>
      </c>
      <c r="K1200" s="169" t="str">
        <f>IF(K204="","",IF(K204=Settings!$C$16,1,IF(AND(K204=Settings!$C$17,NOT(J204=Settings!$C$16)),1,IF(AND(K204=Settings!$C$18,J204=Settings!$C$19),1,0))))</f>
        <v/>
      </c>
      <c r="M1200" s="169" t="str">
        <f>IF(M204="","",IF(M204=Settings!$C$16,1,IF(AND(M204=Settings!$C$17,NOT(L204=Settings!$C$16)),1,IF(AND(M204=Settings!$C$18,L204=Settings!$C$19),1,0))))</f>
        <v/>
      </c>
      <c r="P1200" s="169" t="str">
        <f>IF(P204="","",IF(P204=Settings!$C$16,1,IF(AND(P204=Settings!$C$17,NOT(O204=Settings!$C$16)),1,IF(AND(P204=Settings!$C$18,O204=Settings!$C$19),1,0))))</f>
        <v/>
      </c>
      <c r="Q1200" s="170"/>
      <c r="R1200" s="169" t="str">
        <f>IF(R204="","",IF(R204=Settings!$C$16,1,IF(AND(R204=Settings!$C$17,NOT(Q204=Settings!$C$16)),1,IF(AND(R204=Settings!$C$18,Q204=Settings!$C$19),1,0))))</f>
        <v/>
      </c>
      <c r="S1200" s="170"/>
      <c r="T1200" s="169" t="str">
        <f>IF(T204="","",IF(T204=Settings!$C$16,1,IF(AND(T204=Settings!$C$17,NOT(S204=Settings!$C$16)),1,IF(AND(T204=Settings!$C$18,S204=Settings!$C$19),1,0))))</f>
        <v/>
      </c>
      <c r="U1200" s="170"/>
      <c r="V1200" s="169" t="str">
        <f>IF(V204="","",IF(V204=Settings!$C$16,1,IF(AND(V204=Settings!$C$17,NOT(U204=Settings!$C$16)),1,IF(AND(V204=Settings!$C$18,U204=Settings!$C$19),1,0))))</f>
        <v/>
      </c>
      <c r="X1200" s="169" t="str">
        <f>IF(X204="","",IF(X204=Settings!$C$16,1,IF(AND(X204=Settings!$C$17,NOT(W204=Settings!$C$16)),1,IF(AND(X204=Settings!$C$18,W204=Settings!$C$19),1,0))))</f>
        <v/>
      </c>
      <c r="Z1200" s="169" t="str">
        <f>IF(Z204="","",IF(Z204=Settings!$C$16,1,IF(AND(Z204=Settings!$C$17,NOT(Y204=Settings!$C$16)),1,IF(AND(Z204=Settings!$C$18,Y204=Settings!$C$19),1,0))))</f>
        <v/>
      </c>
      <c r="AC1200" s="169" t="str">
        <f>IF(AC204="","",IF(AC204=Settings!$C$16,1,IF(AND(AC204=Settings!$C$17,NOT(AB204=Settings!$C$16)),1,IF(AND(AC204=Settings!$C$18,AB204=Settings!$C$19),1,0))))</f>
        <v/>
      </c>
      <c r="AD1200" s="170"/>
      <c r="AE1200" s="169" t="str">
        <f>IF(AE204="","",IF(AE204=Settings!$C$16,1,IF(AND(AE204=Settings!$C$17,NOT(AD204=Settings!$C$16)),1,IF(AND(AE204=Settings!$C$18,AD204=Settings!$C$19),1,0))))</f>
        <v/>
      </c>
      <c r="AF1200" s="170"/>
      <c r="AG1200" s="169" t="str">
        <f>IF(AG204="","",IF(AG204=Settings!$C$16,1,IF(AND(AG204=Settings!$C$17,NOT(AF204=Settings!$C$16)),1,IF(AND(AG204=Settings!$C$18,AF204=Settings!$C$19),1,0))))</f>
        <v/>
      </c>
      <c r="AH1200" s="170"/>
      <c r="AI1200" s="169" t="str">
        <f>IF(AI204="","",IF(AI204=Settings!$C$16,1,IF(AND(AI204=Settings!$C$17,NOT(AH204=Settings!$C$16)),1,IF(AND(AI204=Settings!$C$18,AH204=Settings!$C$19),1,0))))</f>
        <v/>
      </c>
      <c r="AK1200" s="169" t="str">
        <f>IF(AK204="","",IF(AK204=Settings!$C$16,1,IF(AND(AK204=Settings!$C$17,NOT(AJ204=Settings!$C$16)),1,IF(AND(AK204=Settings!$C$18,AJ204=Settings!$C$19),1,0))))</f>
        <v/>
      </c>
      <c r="AM1200" s="169" t="str">
        <f>IF(AM204="","",IF(AM204=Settings!$C$16,1,IF(AND(AM204=Settings!$C$17,NOT(AL204=Settings!$C$16)),1,IF(AND(AM204=Settings!$C$18,AL204=Settings!$C$19),1,0))))</f>
        <v/>
      </c>
      <c r="AP1200" s="169" t="str">
        <f>IF(AP204="","",IF(AP204=Settings!$C$16,1,IF(AND(AP204=Settings!$C$17,NOT(AO204=Settings!$C$16)),1,IF(AND(AP204=Settings!$C$18,AO204=Settings!$C$19),1,0))))</f>
        <v/>
      </c>
      <c r="AQ1200" s="170"/>
      <c r="AR1200" s="169" t="str">
        <f>IF(AR204="","",IF(AR204=Settings!$C$16,1,IF(AND(AR204=Settings!$C$17,NOT(AQ204=Settings!$C$16)),1,IF(AND(AR204=Settings!$C$18,AQ204=Settings!$C$19),1,0))))</f>
        <v/>
      </c>
      <c r="AS1200" s="170"/>
      <c r="AT1200" s="169" t="str">
        <f>IF(AT204="","",IF(AT204=Settings!$C$16,1,IF(AND(AT204=Settings!$C$17,NOT(AS204=Settings!$C$16)),1,IF(AND(AT204=Settings!$C$18,AS204=Settings!$C$19),1,0))))</f>
        <v/>
      </c>
      <c r="AU1200" s="170"/>
      <c r="AV1200" s="169" t="str">
        <f>IF(AV204="","",IF(AV204=Settings!$C$16,1,IF(AND(AV204=Settings!$C$17,NOT(AU204=Settings!$C$16)),1,IF(AND(AV204=Settings!$C$18,AU204=Settings!$C$19),1,0))))</f>
        <v/>
      </c>
      <c r="AX1200" s="169" t="str">
        <f>IF(AX204="","",IF(AX204=Settings!$C$16,1,IF(AND(AX204=Settings!$C$17,NOT(AW204=Settings!$C$16)),1,IF(AND(AX204=Settings!$C$18,AW204=Settings!$C$19),1,0))))</f>
        <v/>
      </c>
      <c r="AZ1200" s="169" t="str">
        <f>IF(AZ204="","",IF(AZ204=Settings!$C$16,1,IF(AND(AZ204=Settings!$C$17,NOT(AY204=Settings!$C$16)),1,IF(AND(AZ204=Settings!$C$18,AY204=Settings!$C$19),1,0))))</f>
        <v/>
      </c>
      <c r="BC1200" s="169" t="str">
        <f>IF(BC204="","",IF(BC204=Settings!$C$16,1,IF(AND(BC204=Settings!$C$17,NOT(BB204=Settings!$C$16)),1,IF(AND(BC204=Settings!$C$18,BB204=Settings!$C$19),1,0))))</f>
        <v/>
      </c>
      <c r="BD1200" s="170"/>
      <c r="BE1200" s="169" t="str">
        <f>IF(BE204="","",IF(BE204=Settings!$C$16,1,IF(AND(BE204=Settings!$C$17,NOT(BD204=Settings!$C$16)),1,IF(AND(BE204=Settings!$C$18,BD204=Settings!$C$19),1,0))))</f>
        <v/>
      </c>
      <c r="BF1200" s="170"/>
      <c r="BG1200" s="169" t="str">
        <f>IF(BG204="","",IF(BG204=Settings!$C$16,1,IF(AND(BG204=Settings!$C$17,NOT(BF204=Settings!$C$16)),1,IF(AND(BG204=Settings!$C$18,BF204=Settings!$C$19),1,0))))</f>
        <v/>
      </c>
      <c r="BH1200" s="170"/>
      <c r="BI1200" s="169" t="str">
        <f>IF(BI204="","",IF(BI204=Settings!$C$16,1,IF(AND(BI204=Settings!$C$17,NOT(BH204=Settings!$C$16)),1,IF(AND(BI204=Settings!$C$18,BH204=Settings!$C$19),1,0))))</f>
        <v/>
      </c>
      <c r="BK1200" s="169" t="str">
        <f>IF(BK204="","",IF(BK204=Settings!$C$16,1,IF(AND(BK204=Settings!$C$17,NOT(BJ204=Settings!$C$16)),1,IF(AND(BK204=Settings!$C$18,BJ204=Settings!$C$19),1,0))))</f>
        <v/>
      </c>
      <c r="BM1200" s="169" t="str">
        <f>IF(BM204="","",IF(BM204=Settings!$C$16,1,IF(AND(BM204=Settings!$C$17,NOT(BL204=Settings!$C$16)),1,IF(AND(BM204=Settings!$C$18,BL204=Settings!$C$19),1,0))))</f>
        <v/>
      </c>
      <c r="BP1200" s="169" t="str">
        <f>IF(BP204="","",IF(BP204=Settings!$C$16,1,IF(AND(BP204=Settings!$C$17,NOT(BO204=Settings!$C$16)),1,IF(AND(BP204=Settings!$C$18,BO204=Settings!$C$19),1,0))))</f>
        <v/>
      </c>
      <c r="BQ1200" s="170"/>
      <c r="BR1200" s="169" t="str">
        <f>IF(BR204="","",IF(BR204=Settings!$C$16,1,IF(AND(BR204=Settings!$C$17,NOT(BQ204=Settings!$C$16)),1,IF(AND(BR204=Settings!$C$18,BQ204=Settings!$C$19),1,0))))</f>
        <v/>
      </c>
      <c r="BS1200" s="170"/>
      <c r="BT1200" s="169" t="str">
        <f>IF(BT204="","",IF(BT204=Settings!$C$16,1,IF(AND(BT204=Settings!$C$17,NOT(BS204=Settings!$C$16)),1,IF(AND(BT204=Settings!$C$18,BS204=Settings!$C$19),1,0))))</f>
        <v/>
      </c>
      <c r="BU1200" s="170"/>
      <c r="BV1200" s="169" t="str">
        <f>IF(BV204="","",IF(BV204=Settings!$C$16,1,IF(AND(BV204=Settings!$C$17,NOT(BU204=Settings!$C$16)),1,IF(AND(BV204=Settings!$C$18,BU204=Settings!$C$19),1,0))))</f>
        <v/>
      </c>
      <c r="BX1200" s="169" t="str">
        <f>IF(BX204="","",IF(BX204=Settings!$C$16,1,IF(AND(BX204=Settings!$C$17,NOT(BW204=Settings!$C$16)),1,IF(AND(BX204=Settings!$C$18,BW204=Settings!$C$19),1,0))))</f>
        <v/>
      </c>
      <c r="BZ1200" s="169" t="str">
        <f>IF(BZ204="","",IF(BZ204=Settings!$C$16,1,IF(AND(BZ204=Settings!$C$17,NOT(BY204=Settings!$C$16)),1,IF(AND(BZ204=Settings!$C$18,BY204=Settings!$C$19),1,0))))</f>
        <v/>
      </c>
      <c r="CB1200" s="175" t="str">
        <f t="shared" si="25"/>
        <v/>
      </c>
      <c r="CC1200" s="175" t="str">
        <f t="shared" si="26"/>
        <v/>
      </c>
      <c r="CD1200" s="175" t="str">
        <f t="shared" si="27"/>
        <v/>
      </c>
      <c r="CE1200" s="175" t="str">
        <f t="shared" si="28"/>
        <v/>
      </c>
      <c r="CF1200" s="175" t="str">
        <f t="shared" si="29"/>
        <v/>
      </c>
      <c r="CG1200" s="175" t="str">
        <f t="shared" si="30"/>
        <v/>
      </c>
      <c r="CH1200" s="175" t="str">
        <f t="shared" si="31"/>
        <v/>
      </c>
    </row>
    <row r="1201" spans="1:86" x14ac:dyDescent="0.25">
      <c r="A1201" s="39" t="str">
        <f t="shared" si="24"/>
        <v xml:space="preserve"> </v>
      </c>
      <c r="C1201" s="169" t="str">
        <f>IF(C205="","",IF(C205=Settings!$C$16,1,IF(AND(C205=Settings!$C$17,NOT(B205=Settings!$C$16)),1,IF(AND(C205=Settings!$C$18,B205=Settings!$C$19),1,0))))</f>
        <v/>
      </c>
      <c r="E1201" s="169" t="str">
        <f>IF(E205="","",IF(E205=Settings!$C$16,1,IF(AND(E205=Settings!$C$17,NOT(D205=Settings!$C$16)),1,IF(AND(E205=Settings!$C$18,D205=Settings!$C$19),1,0))))</f>
        <v/>
      </c>
      <c r="G1201" s="169" t="str">
        <f>IF(G205="","",IF(G205=Settings!$C$16,1,IF(AND(G205=Settings!$C$17,NOT(F205=Settings!$C$16)),1,IF(AND(G205=Settings!$C$18,F205=Settings!$C$19),1,0))))</f>
        <v/>
      </c>
      <c r="I1201" s="169" t="str">
        <f>IF(I205="","",IF(I205=Settings!$C$16,1,IF(AND(I205=Settings!$C$17,NOT(H205=Settings!$C$16)),1,IF(AND(I205=Settings!$C$18,H205=Settings!$C$19),1,0))))</f>
        <v/>
      </c>
      <c r="K1201" s="169" t="str">
        <f>IF(K205="","",IF(K205=Settings!$C$16,1,IF(AND(K205=Settings!$C$17,NOT(J205=Settings!$C$16)),1,IF(AND(K205=Settings!$C$18,J205=Settings!$C$19),1,0))))</f>
        <v/>
      </c>
      <c r="M1201" s="169" t="str">
        <f>IF(M205="","",IF(M205=Settings!$C$16,1,IF(AND(M205=Settings!$C$17,NOT(L205=Settings!$C$16)),1,IF(AND(M205=Settings!$C$18,L205=Settings!$C$19),1,0))))</f>
        <v/>
      </c>
      <c r="P1201" s="169" t="str">
        <f>IF(P205="","",IF(P205=Settings!$C$16,1,IF(AND(P205=Settings!$C$17,NOT(O205=Settings!$C$16)),1,IF(AND(P205=Settings!$C$18,O205=Settings!$C$19),1,0))))</f>
        <v/>
      </c>
      <c r="Q1201" s="170"/>
      <c r="R1201" s="169" t="str">
        <f>IF(R205="","",IF(R205=Settings!$C$16,1,IF(AND(R205=Settings!$C$17,NOT(Q205=Settings!$C$16)),1,IF(AND(R205=Settings!$C$18,Q205=Settings!$C$19),1,0))))</f>
        <v/>
      </c>
      <c r="S1201" s="170"/>
      <c r="T1201" s="169" t="str">
        <f>IF(T205="","",IF(T205=Settings!$C$16,1,IF(AND(T205=Settings!$C$17,NOT(S205=Settings!$C$16)),1,IF(AND(T205=Settings!$C$18,S205=Settings!$C$19),1,0))))</f>
        <v/>
      </c>
      <c r="U1201" s="170"/>
      <c r="V1201" s="169" t="str">
        <f>IF(V205="","",IF(V205=Settings!$C$16,1,IF(AND(V205=Settings!$C$17,NOT(U205=Settings!$C$16)),1,IF(AND(V205=Settings!$C$18,U205=Settings!$C$19),1,0))))</f>
        <v/>
      </c>
      <c r="X1201" s="169" t="str">
        <f>IF(X205="","",IF(X205=Settings!$C$16,1,IF(AND(X205=Settings!$C$17,NOT(W205=Settings!$C$16)),1,IF(AND(X205=Settings!$C$18,W205=Settings!$C$19),1,0))))</f>
        <v/>
      </c>
      <c r="Z1201" s="169" t="str">
        <f>IF(Z205="","",IF(Z205=Settings!$C$16,1,IF(AND(Z205=Settings!$C$17,NOT(Y205=Settings!$C$16)),1,IF(AND(Z205=Settings!$C$18,Y205=Settings!$C$19),1,0))))</f>
        <v/>
      </c>
      <c r="AC1201" s="169" t="str">
        <f>IF(AC205="","",IF(AC205=Settings!$C$16,1,IF(AND(AC205=Settings!$C$17,NOT(AB205=Settings!$C$16)),1,IF(AND(AC205=Settings!$C$18,AB205=Settings!$C$19),1,0))))</f>
        <v/>
      </c>
      <c r="AD1201" s="170"/>
      <c r="AE1201" s="169" t="str">
        <f>IF(AE205="","",IF(AE205=Settings!$C$16,1,IF(AND(AE205=Settings!$C$17,NOT(AD205=Settings!$C$16)),1,IF(AND(AE205=Settings!$C$18,AD205=Settings!$C$19),1,0))))</f>
        <v/>
      </c>
      <c r="AF1201" s="170"/>
      <c r="AG1201" s="169" t="str">
        <f>IF(AG205="","",IF(AG205=Settings!$C$16,1,IF(AND(AG205=Settings!$C$17,NOT(AF205=Settings!$C$16)),1,IF(AND(AG205=Settings!$C$18,AF205=Settings!$C$19),1,0))))</f>
        <v/>
      </c>
      <c r="AH1201" s="170"/>
      <c r="AI1201" s="169" t="str">
        <f>IF(AI205="","",IF(AI205=Settings!$C$16,1,IF(AND(AI205=Settings!$C$17,NOT(AH205=Settings!$C$16)),1,IF(AND(AI205=Settings!$C$18,AH205=Settings!$C$19),1,0))))</f>
        <v/>
      </c>
      <c r="AK1201" s="169" t="str">
        <f>IF(AK205="","",IF(AK205=Settings!$C$16,1,IF(AND(AK205=Settings!$C$17,NOT(AJ205=Settings!$C$16)),1,IF(AND(AK205=Settings!$C$18,AJ205=Settings!$C$19),1,0))))</f>
        <v/>
      </c>
      <c r="AM1201" s="169" t="str">
        <f>IF(AM205="","",IF(AM205=Settings!$C$16,1,IF(AND(AM205=Settings!$C$17,NOT(AL205=Settings!$C$16)),1,IF(AND(AM205=Settings!$C$18,AL205=Settings!$C$19),1,0))))</f>
        <v/>
      </c>
      <c r="AP1201" s="169" t="str">
        <f>IF(AP205="","",IF(AP205=Settings!$C$16,1,IF(AND(AP205=Settings!$C$17,NOT(AO205=Settings!$C$16)),1,IF(AND(AP205=Settings!$C$18,AO205=Settings!$C$19),1,0))))</f>
        <v/>
      </c>
      <c r="AQ1201" s="170"/>
      <c r="AR1201" s="169" t="str">
        <f>IF(AR205="","",IF(AR205=Settings!$C$16,1,IF(AND(AR205=Settings!$C$17,NOT(AQ205=Settings!$C$16)),1,IF(AND(AR205=Settings!$C$18,AQ205=Settings!$C$19),1,0))))</f>
        <v/>
      </c>
      <c r="AS1201" s="170"/>
      <c r="AT1201" s="169" t="str">
        <f>IF(AT205="","",IF(AT205=Settings!$C$16,1,IF(AND(AT205=Settings!$C$17,NOT(AS205=Settings!$C$16)),1,IF(AND(AT205=Settings!$C$18,AS205=Settings!$C$19),1,0))))</f>
        <v/>
      </c>
      <c r="AU1201" s="170"/>
      <c r="AV1201" s="169" t="str">
        <f>IF(AV205="","",IF(AV205=Settings!$C$16,1,IF(AND(AV205=Settings!$C$17,NOT(AU205=Settings!$C$16)),1,IF(AND(AV205=Settings!$C$18,AU205=Settings!$C$19),1,0))))</f>
        <v/>
      </c>
      <c r="AX1201" s="169" t="str">
        <f>IF(AX205="","",IF(AX205=Settings!$C$16,1,IF(AND(AX205=Settings!$C$17,NOT(AW205=Settings!$C$16)),1,IF(AND(AX205=Settings!$C$18,AW205=Settings!$C$19),1,0))))</f>
        <v/>
      </c>
      <c r="AZ1201" s="169" t="str">
        <f>IF(AZ205="","",IF(AZ205=Settings!$C$16,1,IF(AND(AZ205=Settings!$C$17,NOT(AY205=Settings!$C$16)),1,IF(AND(AZ205=Settings!$C$18,AY205=Settings!$C$19),1,0))))</f>
        <v/>
      </c>
      <c r="BC1201" s="169" t="str">
        <f>IF(BC205="","",IF(BC205=Settings!$C$16,1,IF(AND(BC205=Settings!$C$17,NOT(BB205=Settings!$C$16)),1,IF(AND(BC205=Settings!$C$18,BB205=Settings!$C$19),1,0))))</f>
        <v/>
      </c>
      <c r="BD1201" s="170"/>
      <c r="BE1201" s="169" t="str">
        <f>IF(BE205="","",IF(BE205=Settings!$C$16,1,IF(AND(BE205=Settings!$C$17,NOT(BD205=Settings!$C$16)),1,IF(AND(BE205=Settings!$C$18,BD205=Settings!$C$19),1,0))))</f>
        <v/>
      </c>
      <c r="BF1201" s="170"/>
      <c r="BG1201" s="169" t="str">
        <f>IF(BG205="","",IF(BG205=Settings!$C$16,1,IF(AND(BG205=Settings!$C$17,NOT(BF205=Settings!$C$16)),1,IF(AND(BG205=Settings!$C$18,BF205=Settings!$C$19),1,0))))</f>
        <v/>
      </c>
      <c r="BH1201" s="170"/>
      <c r="BI1201" s="169" t="str">
        <f>IF(BI205="","",IF(BI205=Settings!$C$16,1,IF(AND(BI205=Settings!$C$17,NOT(BH205=Settings!$C$16)),1,IF(AND(BI205=Settings!$C$18,BH205=Settings!$C$19),1,0))))</f>
        <v/>
      </c>
      <c r="BK1201" s="169" t="str">
        <f>IF(BK205="","",IF(BK205=Settings!$C$16,1,IF(AND(BK205=Settings!$C$17,NOT(BJ205=Settings!$C$16)),1,IF(AND(BK205=Settings!$C$18,BJ205=Settings!$C$19),1,0))))</f>
        <v/>
      </c>
      <c r="BM1201" s="169" t="str">
        <f>IF(BM205="","",IF(BM205=Settings!$C$16,1,IF(AND(BM205=Settings!$C$17,NOT(BL205=Settings!$C$16)),1,IF(AND(BM205=Settings!$C$18,BL205=Settings!$C$19),1,0))))</f>
        <v/>
      </c>
      <c r="BP1201" s="169" t="str">
        <f>IF(BP205="","",IF(BP205=Settings!$C$16,1,IF(AND(BP205=Settings!$C$17,NOT(BO205=Settings!$C$16)),1,IF(AND(BP205=Settings!$C$18,BO205=Settings!$C$19),1,0))))</f>
        <v/>
      </c>
      <c r="BQ1201" s="170"/>
      <c r="BR1201" s="169" t="str">
        <f>IF(BR205="","",IF(BR205=Settings!$C$16,1,IF(AND(BR205=Settings!$C$17,NOT(BQ205=Settings!$C$16)),1,IF(AND(BR205=Settings!$C$18,BQ205=Settings!$C$19),1,0))))</f>
        <v/>
      </c>
      <c r="BS1201" s="170"/>
      <c r="BT1201" s="169" t="str">
        <f>IF(BT205="","",IF(BT205=Settings!$C$16,1,IF(AND(BT205=Settings!$C$17,NOT(BS205=Settings!$C$16)),1,IF(AND(BT205=Settings!$C$18,BS205=Settings!$C$19),1,0))))</f>
        <v/>
      </c>
      <c r="BU1201" s="170"/>
      <c r="BV1201" s="169" t="str">
        <f>IF(BV205="","",IF(BV205=Settings!$C$16,1,IF(AND(BV205=Settings!$C$17,NOT(BU205=Settings!$C$16)),1,IF(AND(BV205=Settings!$C$18,BU205=Settings!$C$19),1,0))))</f>
        <v/>
      </c>
      <c r="BX1201" s="169" t="str">
        <f>IF(BX205="","",IF(BX205=Settings!$C$16,1,IF(AND(BX205=Settings!$C$17,NOT(BW205=Settings!$C$16)),1,IF(AND(BX205=Settings!$C$18,BW205=Settings!$C$19),1,0))))</f>
        <v/>
      </c>
      <c r="BZ1201" s="169" t="str">
        <f>IF(BZ205="","",IF(BZ205=Settings!$C$16,1,IF(AND(BZ205=Settings!$C$17,NOT(BY205=Settings!$C$16)),1,IF(AND(BZ205=Settings!$C$18,BY205=Settings!$C$19),1,0))))</f>
        <v/>
      </c>
      <c r="CB1201" s="175" t="str">
        <f t="shared" si="25"/>
        <v/>
      </c>
      <c r="CC1201" s="175" t="str">
        <f t="shared" si="26"/>
        <v/>
      </c>
      <c r="CD1201" s="175" t="str">
        <f t="shared" si="27"/>
        <v/>
      </c>
      <c r="CE1201" s="175" t="str">
        <f t="shared" si="28"/>
        <v/>
      </c>
      <c r="CF1201" s="175" t="str">
        <f t="shared" si="29"/>
        <v/>
      </c>
      <c r="CG1201" s="175" t="str">
        <f t="shared" si="30"/>
        <v/>
      </c>
      <c r="CH1201" s="175" t="str">
        <f t="shared" si="31"/>
        <v/>
      </c>
    </row>
    <row r="1202" spans="1:86" x14ac:dyDescent="0.25">
      <c r="A1202" s="39" t="str">
        <f t="shared" si="24"/>
        <v xml:space="preserve"> </v>
      </c>
      <c r="C1202" s="169" t="str">
        <f>IF(C206="","",IF(C206=Settings!$C$16,1,IF(AND(C206=Settings!$C$17,NOT(B206=Settings!$C$16)),1,IF(AND(C206=Settings!$C$18,B206=Settings!$C$19),1,0))))</f>
        <v/>
      </c>
      <c r="E1202" s="169" t="str">
        <f>IF(E206="","",IF(E206=Settings!$C$16,1,IF(AND(E206=Settings!$C$17,NOT(D206=Settings!$C$16)),1,IF(AND(E206=Settings!$C$18,D206=Settings!$C$19),1,0))))</f>
        <v/>
      </c>
      <c r="G1202" s="169" t="str">
        <f>IF(G206="","",IF(G206=Settings!$C$16,1,IF(AND(G206=Settings!$C$17,NOT(F206=Settings!$C$16)),1,IF(AND(G206=Settings!$C$18,F206=Settings!$C$19),1,0))))</f>
        <v/>
      </c>
      <c r="I1202" s="169" t="str">
        <f>IF(I206="","",IF(I206=Settings!$C$16,1,IF(AND(I206=Settings!$C$17,NOT(H206=Settings!$C$16)),1,IF(AND(I206=Settings!$C$18,H206=Settings!$C$19),1,0))))</f>
        <v/>
      </c>
      <c r="K1202" s="169" t="str">
        <f>IF(K206="","",IF(K206=Settings!$C$16,1,IF(AND(K206=Settings!$C$17,NOT(J206=Settings!$C$16)),1,IF(AND(K206=Settings!$C$18,J206=Settings!$C$19),1,0))))</f>
        <v/>
      </c>
      <c r="M1202" s="169" t="str">
        <f>IF(M206="","",IF(M206=Settings!$C$16,1,IF(AND(M206=Settings!$C$17,NOT(L206=Settings!$C$16)),1,IF(AND(M206=Settings!$C$18,L206=Settings!$C$19),1,0))))</f>
        <v/>
      </c>
      <c r="P1202" s="169" t="str">
        <f>IF(P206="","",IF(P206=Settings!$C$16,1,IF(AND(P206=Settings!$C$17,NOT(O206=Settings!$C$16)),1,IF(AND(P206=Settings!$C$18,O206=Settings!$C$19),1,0))))</f>
        <v/>
      </c>
      <c r="Q1202" s="170"/>
      <c r="R1202" s="169" t="str">
        <f>IF(R206="","",IF(R206=Settings!$C$16,1,IF(AND(R206=Settings!$C$17,NOT(Q206=Settings!$C$16)),1,IF(AND(R206=Settings!$C$18,Q206=Settings!$C$19),1,0))))</f>
        <v/>
      </c>
      <c r="S1202" s="170"/>
      <c r="T1202" s="169" t="str">
        <f>IF(T206="","",IF(T206=Settings!$C$16,1,IF(AND(T206=Settings!$C$17,NOT(S206=Settings!$C$16)),1,IF(AND(T206=Settings!$C$18,S206=Settings!$C$19),1,0))))</f>
        <v/>
      </c>
      <c r="U1202" s="170"/>
      <c r="V1202" s="169" t="str">
        <f>IF(V206="","",IF(V206=Settings!$C$16,1,IF(AND(V206=Settings!$C$17,NOT(U206=Settings!$C$16)),1,IF(AND(V206=Settings!$C$18,U206=Settings!$C$19),1,0))))</f>
        <v/>
      </c>
      <c r="X1202" s="169" t="str">
        <f>IF(X206="","",IF(X206=Settings!$C$16,1,IF(AND(X206=Settings!$C$17,NOT(W206=Settings!$C$16)),1,IF(AND(X206=Settings!$C$18,W206=Settings!$C$19),1,0))))</f>
        <v/>
      </c>
      <c r="Z1202" s="169" t="str">
        <f>IF(Z206="","",IF(Z206=Settings!$C$16,1,IF(AND(Z206=Settings!$C$17,NOT(Y206=Settings!$C$16)),1,IF(AND(Z206=Settings!$C$18,Y206=Settings!$C$19),1,0))))</f>
        <v/>
      </c>
      <c r="AC1202" s="169" t="str">
        <f>IF(AC206="","",IF(AC206=Settings!$C$16,1,IF(AND(AC206=Settings!$C$17,NOT(AB206=Settings!$C$16)),1,IF(AND(AC206=Settings!$C$18,AB206=Settings!$C$19),1,0))))</f>
        <v/>
      </c>
      <c r="AD1202" s="170"/>
      <c r="AE1202" s="169" t="str">
        <f>IF(AE206="","",IF(AE206=Settings!$C$16,1,IF(AND(AE206=Settings!$C$17,NOT(AD206=Settings!$C$16)),1,IF(AND(AE206=Settings!$C$18,AD206=Settings!$C$19),1,0))))</f>
        <v/>
      </c>
      <c r="AF1202" s="170"/>
      <c r="AG1202" s="169" t="str">
        <f>IF(AG206="","",IF(AG206=Settings!$C$16,1,IF(AND(AG206=Settings!$C$17,NOT(AF206=Settings!$C$16)),1,IF(AND(AG206=Settings!$C$18,AF206=Settings!$C$19),1,0))))</f>
        <v/>
      </c>
      <c r="AH1202" s="170"/>
      <c r="AI1202" s="169" t="str">
        <f>IF(AI206="","",IF(AI206=Settings!$C$16,1,IF(AND(AI206=Settings!$C$17,NOT(AH206=Settings!$C$16)),1,IF(AND(AI206=Settings!$C$18,AH206=Settings!$C$19),1,0))))</f>
        <v/>
      </c>
      <c r="AK1202" s="169" t="str">
        <f>IF(AK206="","",IF(AK206=Settings!$C$16,1,IF(AND(AK206=Settings!$C$17,NOT(AJ206=Settings!$C$16)),1,IF(AND(AK206=Settings!$C$18,AJ206=Settings!$C$19),1,0))))</f>
        <v/>
      </c>
      <c r="AM1202" s="169" t="str">
        <f>IF(AM206="","",IF(AM206=Settings!$C$16,1,IF(AND(AM206=Settings!$C$17,NOT(AL206=Settings!$C$16)),1,IF(AND(AM206=Settings!$C$18,AL206=Settings!$C$19),1,0))))</f>
        <v/>
      </c>
      <c r="AP1202" s="169" t="str">
        <f>IF(AP206="","",IF(AP206=Settings!$C$16,1,IF(AND(AP206=Settings!$C$17,NOT(AO206=Settings!$C$16)),1,IF(AND(AP206=Settings!$C$18,AO206=Settings!$C$19),1,0))))</f>
        <v/>
      </c>
      <c r="AQ1202" s="170"/>
      <c r="AR1202" s="169" t="str">
        <f>IF(AR206="","",IF(AR206=Settings!$C$16,1,IF(AND(AR206=Settings!$C$17,NOT(AQ206=Settings!$C$16)),1,IF(AND(AR206=Settings!$C$18,AQ206=Settings!$C$19),1,0))))</f>
        <v/>
      </c>
      <c r="AS1202" s="170"/>
      <c r="AT1202" s="169" t="str">
        <f>IF(AT206="","",IF(AT206=Settings!$C$16,1,IF(AND(AT206=Settings!$C$17,NOT(AS206=Settings!$C$16)),1,IF(AND(AT206=Settings!$C$18,AS206=Settings!$C$19),1,0))))</f>
        <v/>
      </c>
      <c r="AU1202" s="170"/>
      <c r="AV1202" s="169" t="str">
        <f>IF(AV206="","",IF(AV206=Settings!$C$16,1,IF(AND(AV206=Settings!$C$17,NOT(AU206=Settings!$C$16)),1,IF(AND(AV206=Settings!$C$18,AU206=Settings!$C$19),1,0))))</f>
        <v/>
      </c>
      <c r="AX1202" s="169" t="str">
        <f>IF(AX206="","",IF(AX206=Settings!$C$16,1,IF(AND(AX206=Settings!$C$17,NOT(AW206=Settings!$C$16)),1,IF(AND(AX206=Settings!$C$18,AW206=Settings!$C$19),1,0))))</f>
        <v/>
      </c>
      <c r="AZ1202" s="169" t="str">
        <f>IF(AZ206="","",IF(AZ206=Settings!$C$16,1,IF(AND(AZ206=Settings!$C$17,NOT(AY206=Settings!$C$16)),1,IF(AND(AZ206=Settings!$C$18,AY206=Settings!$C$19),1,0))))</f>
        <v/>
      </c>
      <c r="BC1202" s="169" t="str">
        <f>IF(BC206="","",IF(BC206=Settings!$C$16,1,IF(AND(BC206=Settings!$C$17,NOT(BB206=Settings!$C$16)),1,IF(AND(BC206=Settings!$C$18,BB206=Settings!$C$19),1,0))))</f>
        <v/>
      </c>
      <c r="BD1202" s="170"/>
      <c r="BE1202" s="169" t="str">
        <f>IF(BE206="","",IF(BE206=Settings!$C$16,1,IF(AND(BE206=Settings!$C$17,NOT(BD206=Settings!$C$16)),1,IF(AND(BE206=Settings!$C$18,BD206=Settings!$C$19),1,0))))</f>
        <v/>
      </c>
      <c r="BF1202" s="170"/>
      <c r="BG1202" s="169" t="str">
        <f>IF(BG206="","",IF(BG206=Settings!$C$16,1,IF(AND(BG206=Settings!$C$17,NOT(BF206=Settings!$C$16)),1,IF(AND(BG206=Settings!$C$18,BF206=Settings!$C$19),1,0))))</f>
        <v/>
      </c>
      <c r="BH1202" s="170"/>
      <c r="BI1202" s="169" t="str">
        <f>IF(BI206="","",IF(BI206=Settings!$C$16,1,IF(AND(BI206=Settings!$C$17,NOT(BH206=Settings!$C$16)),1,IF(AND(BI206=Settings!$C$18,BH206=Settings!$C$19),1,0))))</f>
        <v/>
      </c>
      <c r="BK1202" s="169" t="str">
        <f>IF(BK206="","",IF(BK206=Settings!$C$16,1,IF(AND(BK206=Settings!$C$17,NOT(BJ206=Settings!$C$16)),1,IF(AND(BK206=Settings!$C$18,BJ206=Settings!$C$19),1,0))))</f>
        <v/>
      </c>
      <c r="BM1202" s="169" t="str">
        <f>IF(BM206="","",IF(BM206=Settings!$C$16,1,IF(AND(BM206=Settings!$C$17,NOT(BL206=Settings!$C$16)),1,IF(AND(BM206=Settings!$C$18,BL206=Settings!$C$19),1,0))))</f>
        <v/>
      </c>
      <c r="BP1202" s="169" t="str">
        <f>IF(BP206="","",IF(BP206=Settings!$C$16,1,IF(AND(BP206=Settings!$C$17,NOT(BO206=Settings!$C$16)),1,IF(AND(BP206=Settings!$C$18,BO206=Settings!$C$19),1,0))))</f>
        <v/>
      </c>
      <c r="BQ1202" s="170"/>
      <c r="BR1202" s="169" t="str">
        <f>IF(BR206="","",IF(BR206=Settings!$C$16,1,IF(AND(BR206=Settings!$C$17,NOT(BQ206=Settings!$C$16)),1,IF(AND(BR206=Settings!$C$18,BQ206=Settings!$C$19),1,0))))</f>
        <v/>
      </c>
      <c r="BS1202" s="170"/>
      <c r="BT1202" s="169" t="str">
        <f>IF(BT206="","",IF(BT206=Settings!$C$16,1,IF(AND(BT206=Settings!$C$17,NOT(BS206=Settings!$C$16)),1,IF(AND(BT206=Settings!$C$18,BS206=Settings!$C$19),1,0))))</f>
        <v/>
      </c>
      <c r="BU1202" s="170"/>
      <c r="BV1202" s="169" t="str">
        <f>IF(BV206="","",IF(BV206=Settings!$C$16,1,IF(AND(BV206=Settings!$C$17,NOT(BU206=Settings!$C$16)),1,IF(AND(BV206=Settings!$C$18,BU206=Settings!$C$19),1,0))))</f>
        <v/>
      </c>
      <c r="BX1202" s="169" t="str">
        <f>IF(BX206="","",IF(BX206=Settings!$C$16,1,IF(AND(BX206=Settings!$C$17,NOT(BW206=Settings!$C$16)),1,IF(AND(BX206=Settings!$C$18,BW206=Settings!$C$19),1,0))))</f>
        <v/>
      </c>
      <c r="BZ1202" s="169" t="str">
        <f>IF(BZ206="","",IF(BZ206=Settings!$C$16,1,IF(AND(BZ206=Settings!$C$17,NOT(BY206=Settings!$C$16)),1,IF(AND(BZ206=Settings!$C$18,BY206=Settings!$C$19),1,0))))</f>
        <v/>
      </c>
      <c r="CB1202" s="175" t="str">
        <f t="shared" si="25"/>
        <v/>
      </c>
      <c r="CC1202" s="175" t="str">
        <f t="shared" si="26"/>
        <v/>
      </c>
      <c r="CD1202" s="175" t="str">
        <f t="shared" si="27"/>
        <v/>
      </c>
      <c r="CE1202" s="175" t="str">
        <f t="shared" si="28"/>
        <v/>
      </c>
      <c r="CF1202" s="175" t="str">
        <f t="shared" si="29"/>
        <v/>
      </c>
      <c r="CG1202" s="175" t="str">
        <f t="shared" si="30"/>
        <v/>
      </c>
      <c r="CH1202" s="175" t="str">
        <f t="shared" si="31"/>
        <v/>
      </c>
    </row>
    <row r="1203" spans="1:86" x14ac:dyDescent="0.25">
      <c r="A1203" s="39" t="str">
        <f t="shared" si="24"/>
        <v xml:space="preserve"> </v>
      </c>
      <c r="C1203" s="169" t="str">
        <f>IF(C207="","",IF(C207=Settings!$C$16,1,IF(AND(C207=Settings!$C$17,NOT(B207=Settings!$C$16)),1,IF(AND(C207=Settings!$C$18,B207=Settings!$C$19),1,0))))</f>
        <v/>
      </c>
      <c r="E1203" s="169" t="str">
        <f>IF(E207="","",IF(E207=Settings!$C$16,1,IF(AND(E207=Settings!$C$17,NOT(D207=Settings!$C$16)),1,IF(AND(E207=Settings!$C$18,D207=Settings!$C$19),1,0))))</f>
        <v/>
      </c>
      <c r="G1203" s="169" t="str">
        <f>IF(G207="","",IF(G207=Settings!$C$16,1,IF(AND(G207=Settings!$C$17,NOT(F207=Settings!$C$16)),1,IF(AND(G207=Settings!$C$18,F207=Settings!$C$19),1,0))))</f>
        <v/>
      </c>
      <c r="I1203" s="169" t="str">
        <f>IF(I207="","",IF(I207=Settings!$C$16,1,IF(AND(I207=Settings!$C$17,NOT(H207=Settings!$C$16)),1,IF(AND(I207=Settings!$C$18,H207=Settings!$C$19),1,0))))</f>
        <v/>
      </c>
      <c r="K1203" s="169" t="str">
        <f>IF(K207="","",IF(K207=Settings!$C$16,1,IF(AND(K207=Settings!$C$17,NOT(J207=Settings!$C$16)),1,IF(AND(K207=Settings!$C$18,J207=Settings!$C$19),1,0))))</f>
        <v/>
      </c>
      <c r="M1203" s="169" t="str">
        <f>IF(M207="","",IF(M207=Settings!$C$16,1,IF(AND(M207=Settings!$C$17,NOT(L207=Settings!$C$16)),1,IF(AND(M207=Settings!$C$18,L207=Settings!$C$19),1,0))))</f>
        <v/>
      </c>
      <c r="P1203" s="169" t="str">
        <f>IF(P207="","",IF(P207=Settings!$C$16,1,IF(AND(P207=Settings!$C$17,NOT(O207=Settings!$C$16)),1,IF(AND(P207=Settings!$C$18,O207=Settings!$C$19),1,0))))</f>
        <v/>
      </c>
      <c r="Q1203" s="170"/>
      <c r="R1203" s="169" t="str">
        <f>IF(R207="","",IF(R207=Settings!$C$16,1,IF(AND(R207=Settings!$C$17,NOT(Q207=Settings!$C$16)),1,IF(AND(R207=Settings!$C$18,Q207=Settings!$C$19),1,0))))</f>
        <v/>
      </c>
      <c r="S1203" s="170"/>
      <c r="T1203" s="169" t="str">
        <f>IF(T207="","",IF(T207=Settings!$C$16,1,IF(AND(T207=Settings!$C$17,NOT(S207=Settings!$C$16)),1,IF(AND(T207=Settings!$C$18,S207=Settings!$C$19),1,0))))</f>
        <v/>
      </c>
      <c r="U1203" s="170"/>
      <c r="V1203" s="169" t="str">
        <f>IF(V207="","",IF(V207=Settings!$C$16,1,IF(AND(V207=Settings!$C$17,NOT(U207=Settings!$C$16)),1,IF(AND(V207=Settings!$C$18,U207=Settings!$C$19),1,0))))</f>
        <v/>
      </c>
      <c r="X1203" s="169" t="str">
        <f>IF(X207="","",IF(X207=Settings!$C$16,1,IF(AND(X207=Settings!$C$17,NOT(W207=Settings!$C$16)),1,IF(AND(X207=Settings!$C$18,W207=Settings!$C$19),1,0))))</f>
        <v/>
      </c>
      <c r="Z1203" s="169" t="str">
        <f>IF(Z207="","",IF(Z207=Settings!$C$16,1,IF(AND(Z207=Settings!$C$17,NOT(Y207=Settings!$C$16)),1,IF(AND(Z207=Settings!$C$18,Y207=Settings!$C$19),1,0))))</f>
        <v/>
      </c>
      <c r="AC1203" s="169" t="str">
        <f>IF(AC207="","",IF(AC207=Settings!$C$16,1,IF(AND(AC207=Settings!$C$17,NOT(AB207=Settings!$C$16)),1,IF(AND(AC207=Settings!$C$18,AB207=Settings!$C$19),1,0))))</f>
        <v/>
      </c>
      <c r="AD1203" s="170"/>
      <c r="AE1203" s="169" t="str">
        <f>IF(AE207="","",IF(AE207=Settings!$C$16,1,IF(AND(AE207=Settings!$C$17,NOT(AD207=Settings!$C$16)),1,IF(AND(AE207=Settings!$C$18,AD207=Settings!$C$19),1,0))))</f>
        <v/>
      </c>
      <c r="AF1203" s="170"/>
      <c r="AG1203" s="169" t="str">
        <f>IF(AG207="","",IF(AG207=Settings!$C$16,1,IF(AND(AG207=Settings!$C$17,NOT(AF207=Settings!$C$16)),1,IF(AND(AG207=Settings!$C$18,AF207=Settings!$C$19),1,0))))</f>
        <v/>
      </c>
      <c r="AH1203" s="170"/>
      <c r="AI1203" s="169" t="str">
        <f>IF(AI207="","",IF(AI207=Settings!$C$16,1,IF(AND(AI207=Settings!$C$17,NOT(AH207=Settings!$C$16)),1,IF(AND(AI207=Settings!$C$18,AH207=Settings!$C$19),1,0))))</f>
        <v/>
      </c>
      <c r="AK1203" s="169" t="str">
        <f>IF(AK207="","",IF(AK207=Settings!$C$16,1,IF(AND(AK207=Settings!$C$17,NOT(AJ207=Settings!$C$16)),1,IF(AND(AK207=Settings!$C$18,AJ207=Settings!$C$19),1,0))))</f>
        <v/>
      </c>
      <c r="AM1203" s="169" t="str">
        <f>IF(AM207="","",IF(AM207=Settings!$C$16,1,IF(AND(AM207=Settings!$C$17,NOT(AL207=Settings!$C$16)),1,IF(AND(AM207=Settings!$C$18,AL207=Settings!$C$19),1,0))))</f>
        <v/>
      </c>
      <c r="AP1203" s="169" t="str">
        <f>IF(AP207="","",IF(AP207=Settings!$C$16,1,IF(AND(AP207=Settings!$C$17,NOT(AO207=Settings!$C$16)),1,IF(AND(AP207=Settings!$C$18,AO207=Settings!$C$19),1,0))))</f>
        <v/>
      </c>
      <c r="AQ1203" s="170"/>
      <c r="AR1203" s="169" t="str">
        <f>IF(AR207="","",IF(AR207=Settings!$C$16,1,IF(AND(AR207=Settings!$C$17,NOT(AQ207=Settings!$C$16)),1,IF(AND(AR207=Settings!$C$18,AQ207=Settings!$C$19),1,0))))</f>
        <v/>
      </c>
      <c r="AS1203" s="170"/>
      <c r="AT1203" s="169" t="str">
        <f>IF(AT207="","",IF(AT207=Settings!$C$16,1,IF(AND(AT207=Settings!$C$17,NOT(AS207=Settings!$C$16)),1,IF(AND(AT207=Settings!$C$18,AS207=Settings!$C$19),1,0))))</f>
        <v/>
      </c>
      <c r="AU1203" s="170"/>
      <c r="AV1203" s="169" t="str">
        <f>IF(AV207="","",IF(AV207=Settings!$C$16,1,IF(AND(AV207=Settings!$C$17,NOT(AU207=Settings!$C$16)),1,IF(AND(AV207=Settings!$C$18,AU207=Settings!$C$19),1,0))))</f>
        <v/>
      </c>
      <c r="AX1203" s="169" t="str">
        <f>IF(AX207="","",IF(AX207=Settings!$C$16,1,IF(AND(AX207=Settings!$C$17,NOT(AW207=Settings!$C$16)),1,IF(AND(AX207=Settings!$C$18,AW207=Settings!$C$19),1,0))))</f>
        <v/>
      </c>
      <c r="AZ1203" s="169" t="str">
        <f>IF(AZ207="","",IF(AZ207=Settings!$C$16,1,IF(AND(AZ207=Settings!$C$17,NOT(AY207=Settings!$C$16)),1,IF(AND(AZ207=Settings!$C$18,AY207=Settings!$C$19),1,0))))</f>
        <v/>
      </c>
      <c r="BC1203" s="169" t="str">
        <f>IF(BC207="","",IF(BC207=Settings!$C$16,1,IF(AND(BC207=Settings!$C$17,NOT(BB207=Settings!$C$16)),1,IF(AND(BC207=Settings!$C$18,BB207=Settings!$C$19),1,0))))</f>
        <v/>
      </c>
      <c r="BD1203" s="170"/>
      <c r="BE1203" s="169" t="str">
        <f>IF(BE207="","",IF(BE207=Settings!$C$16,1,IF(AND(BE207=Settings!$C$17,NOT(BD207=Settings!$C$16)),1,IF(AND(BE207=Settings!$C$18,BD207=Settings!$C$19),1,0))))</f>
        <v/>
      </c>
      <c r="BF1203" s="170"/>
      <c r="BG1203" s="169" t="str">
        <f>IF(BG207="","",IF(BG207=Settings!$C$16,1,IF(AND(BG207=Settings!$C$17,NOT(BF207=Settings!$C$16)),1,IF(AND(BG207=Settings!$C$18,BF207=Settings!$C$19),1,0))))</f>
        <v/>
      </c>
      <c r="BH1203" s="170"/>
      <c r="BI1203" s="169" t="str">
        <f>IF(BI207="","",IF(BI207=Settings!$C$16,1,IF(AND(BI207=Settings!$C$17,NOT(BH207=Settings!$C$16)),1,IF(AND(BI207=Settings!$C$18,BH207=Settings!$C$19),1,0))))</f>
        <v/>
      </c>
      <c r="BK1203" s="169" t="str">
        <f>IF(BK207="","",IF(BK207=Settings!$C$16,1,IF(AND(BK207=Settings!$C$17,NOT(BJ207=Settings!$C$16)),1,IF(AND(BK207=Settings!$C$18,BJ207=Settings!$C$19),1,0))))</f>
        <v/>
      </c>
      <c r="BM1203" s="169" t="str">
        <f>IF(BM207="","",IF(BM207=Settings!$C$16,1,IF(AND(BM207=Settings!$C$17,NOT(BL207=Settings!$C$16)),1,IF(AND(BM207=Settings!$C$18,BL207=Settings!$C$19),1,0))))</f>
        <v/>
      </c>
      <c r="BP1203" s="169" t="str">
        <f>IF(BP207="","",IF(BP207=Settings!$C$16,1,IF(AND(BP207=Settings!$C$17,NOT(BO207=Settings!$C$16)),1,IF(AND(BP207=Settings!$C$18,BO207=Settings!$C$19),1,0))))</f>
        <v/>
      </c>
      <c r="BQ1203" s="170"/>
      <c r="BR1203" s="169" t="str">
        <f>IF(BR207="","",IF(BR207=Settings!$C$16,1,IF(AND(BR207=Settings!$C$17,NOT(BQ207=Settings!$C$16)),1,IF(AND(BR207=Settings!$C$18,BQ207=Settings!$C$19),1,0))))</f>
        <v/>
      </c>
      <c r="BS1203" s="170"/>
      <c r="BT1203" s="169" t="str">
        <f>IF(BT207="","",IF(BT207=Settings!$C$16,1,IF(AND(BT207=Settings!$C$17,NOT(BS207=Settings!$C$16)),1,IF(AND(BT207=Settings!$C$18,BS207=Settings!$C$19),1,0))))</f>
        <v/>
      </c>
      <c r="BU1203" s="170"/>
      <c r="BV1203" s="169" t="str">
        <f>IF(BV207="","",IF(BV207=Settings!$C$16,1,IF(AND(BV207=Settings!$C$17,NOT(BU207=Settings!$C$16)),1,IF(AND(BV207=Settings!$C$18,BU207=Settings!$C$19),1,0))))</f>
        <v/>
      </c>
      <c r="BX1203" s="169" t="str">
        <f>IF(BX207="","",IF(BX207=Settings!$C$16,1,IF(AND(BX207=Settings!$C$17,NOT(BW207=Settings!$C$16)),1,IF(AND(BX207=Settings!$C$18,BW207=Settings!$C$19),1,0))))</f>
        <v/>
      </c>
      <c r="BZ1203" s="169" t="str">
        <f>IF(BZ207="","",IF(BZ207=Settings!$C$16,1,IF(AND(BZ207=Settings!$C$17,NOT(BY207=Settings!$C$16)),1,IF(AND(BZ207=Settings!$C$18,BY207=Settings!$C$19),1,0))))</f>
        <v/>
      </c>
      <c r="CB1203" s="175" t="str">
        <f t="shared" si="25"/>
        <v/>
      </c>
      <c r="CC1203" s="175" t="str">
        <f t="shared" si="26"/>
        <v/>
      </c>
      <c r="CD1203" s="175" t="str">
        <f t="shared" si="27"/>
        <v/>
      </c>
      <c r="CE1203" s="175" t="str">
        <f t="shared" si="28"/>
        <v/>
      </c>
      <c r="CF1203" s="175" t="str">
        <f t="shared" si="29"/>
        <v/>
      </c>
      <c r="CG1203" s="175" t="str">
        <f t="shared" si="30"/>
        <v/>
      </c>
      <c r="CH1203" s="175" t="str">
        <f t="shared" si="31"/>
        <v/>
      </c>
    </row>
    <row r="1204" spans="1:86" x14ac:dyDescent="0.25">
      <c r="A1204" s="39" t="str">
        <f t="shared" si="24"/>
        <v xml:space="preserve"> </v>
      </c>
      <c r="C1204" s="169" t="str">
        <f>IF(C208="","",IF(C208=Settings!$C$16,1,IF(AND(C208=Settings!$C$17,NOT(B208=Settings!$C$16)),1,IF(AND(C208=Settings!$C$18,B208=Settings!$C$19),1,0))))</f>
        <v/>
      </c>
      <c r="E1204" s="169" t="str">
        <f>IF(E208="","",IF(E208=Settings!$C$16,1,IF(AND(E208=Settings!$C$17,NOT(D208=Settings!$C$16)),1,IF(AND(E208=Settings!$C$18,D208=Settings!$C$19),1,0))))</f>
        <v/>
      </c>
      <c r="G1204" s="169" t="str">
        <f>IF(G208="","",IF(G208=Settings!$C$16,1,IF(AND(G208=Settings!$C$17,NOT(F208=Settings!$C$16)),1,IF(AND(G208=Settings!$C$18,F208=Settings!$C$19),1,0))))</f>
        <v/>
      </c>
      <c r="I1204" s="169" t="str">
        <f>IF(I208="","",IF(I208=Settings!$C$16,1,IF(AND(I208=Settings!$C$17,NOT(H208=Settings!$C$16)),1,IF(AND(I208=Settings!$C$18,H208=Settings!$C$19),1,0))))</f>
        <v/>
      </c>
      <c r="K1204" s="169" t="str">
        <f>IF(K208="","",IF(K208=Settings!$C$16,1,IF(AND(K208=Settings!$C$17,NOT(J208=Settings!$C$16)),1,IF(AND(K208=Settings!$C$18,J208=Settings!$C$19),1,0))))</f>
        <v/>
      </c>
      <c r="M1204" s="169" t="str">
        <f>IF(M208="","",IF(M208=Settings!$C$16,1,IF(AND(M208=Settings!$C$17,NOT(L208=Settings!$C$16)),1,IF(AND(M208=Settings!$C$18,L208=Settings!$C$19),1,0))))</f>
        <v/>
      </c>
      <c r="P1204" s="169" t="str">
        <f>IF(P208="","",IF(P208=Settings!$C$16,1,IF(AND(P208=Settings!$C$17,NOT(O208=Settings!$C$16)),1,IF(AND(P208=Settings!$C$18,O208=Settings!$C$19),1,0))))</f>
        <v/>
      </c>
      <c r="Q1204" s="170"/>
      <c r="R1204" s="169" t="str">
        <f>IF(R208="","",IF(R208=Settings!$C$16,1,IF(AND(R208=Settings!$C$17,NOT(Q208=Settings!$C$16)),1,IF(AND(R208=Settings!$C$18,Q208=Settings!$C$19),1,0))))</f>
        <v/>
      </c>
      <c r="S1204" s="170"/>
      <c r="T1204" s="169" t="str">
        <f>IF(T208="","",IF(T208=Settings!$C$16,1,IF(AND(T208=Settings!$C$17,NOT(S208=Settings!$C$16)),1,IF(AND(T208=Settings!$C$18,S208=Settings!$C$19),1,0))))</f>
        <v/>
      </c>
      <c r="U1204" s="170"/>
      <c r="V1204" s="169" t="str">
        <f>IF(V208="","",IF(V208=Settings!$C$16,1,IF(AND(V208=Settings!$C$17,NOT(U208=Settings!$C$16)),1,IF(AND(V208=Settings!$C$18,U208=Settings!$C$19),1,0))))</f>
        <v/>
      </c>
      <c r="X1204" s="169" t="str">
        <f>IF(X208="","",IF(X208=Settings!$C$16,1,IF(AND(X208=Settings!$C$17,NOT(W208=Settings!$C$16)),1,IF(AND(X208=Settings!$C$18,W208=Settings!$C$19),1,0))))</f>
        <v/>
      </c>
      <c r="Z1204" s="169" t="str">
        <f>IF(Z208="","",IF(Z208=Settings!$C$16,1,IF(AND(Z208=Settings!$C$17,NOT(Y208=Settings!$C$16)),1,IF(AND(Z208=Settings!$C$18,Y208=Settings!$C$19),1,0))))</f>
        <v/>
      </c>
      <c r="AC1204" s="169" t="str">
        <f>IF(AC208="","",IF(AC208=Settings!$C$16,1,IF(AND(AC208=Settings!$C$17,NOT(AB208=Settings!$C$16)),1,IF(AND(AC208=Settings!$C$18,AB208=Settings!$C$19),1,0))))</f>
        <v/>
      </c>
      <c r="AD1204" s="170"/>
      <c r="AE1204" s="169" t="str">
        <f>IF(AE208="","",IF(AE208=Settings!$C$16,1,IF(AND(AE208=Settings!$C$17,NOT(AD208=Settings!$C$16)),1,IF(AND(AE208=Settings!$C$18,AD208=Settings!$C$19),1,0))))</f>
        <v/>
      </c>
      <c r="AF1204" s="170"/>
      <c r="AG1204" s="169" t="str">
        <f>IF(AG208="","",IF(AG208=Settings!$C$16,1,IF(AND(AG208=Settings!$C$17,NOT(AF208=Settings!$C$16)),1,IF(AND(AG208=Settings!$C$18,AF208=Settings!$C$19),1,0))))</f>
        <v/>
      </c>
      <c r="AH1204" s="170"/>
      <c r="AI1204" s="169" t="str">
        <f>IF(AI208="","",IF(AI208=Settings!$C$16,1,IF(AND(AI208=Settings!$C$17,NOT(AH208=Settings!$C$16)),1,IF(AND(AI208=Settings!$C$18,AH208=Settings!$C$19),1,0))))</f>
        <v/>
      </c>
      <c r="AK1204" s="169" t="str">
        <f>IF(AK208="","",IF(AK208=Settings!$C$16,1,IF(AND(AK208=Settings!$C$17,NOT(AJ208=Settings!$C$16)),1,IF(AND(AK208=Settings!$C$18,AJ208=Settings!$C$19),1,0))))</f>
        <v/>
      </c>
      <c r="AM1204" s="169" t="str">
        <f>IF(AM208="","",IF(AM208=Settings!$C$16,1,IF(AND(AM208=Settings!$C$17,NOT(AL208=Settings!$C$16)),1,IF(AND(AM208=Settings!$C$18,AL208=Settings!$C$19),1,0))))</f>
        <v/>
      </c>
      <c r="AP1204" s="169" t="str">
        <f>IF(AP208="","",IF(AP208=Settings!$C$16,1,IF(AND(AP208=Settings!$C$17,NOT(AO208=Settings!$C$16)),1,IF(AND(AP208=Settings!$C$18,AO208=Settings!$C$19),1,0))))</f>
        <v/>
      </c>
      <c r="AQ1204" s="170"/>
      <c r="AR1204" s="169" t="str">
        <f>IF(AR208="","",IF(AR208=Settings!$C$16,1,IF(AND(AR208=Settings!$C$17,NOT(AQ208=Settings!$C$16)),1,IF(AND(AR208=Settings!$C$18,AQ208=Settings!$C$19),1,0))))</f>
        <v/>
      </c>
      <c r="AS1204" s="170"/>
      <c r="AT1204" s="169" t="str">
        <f>IF(AT208="","",IF(AT208=Settings!$C$16,1,IF(AND(AT208=Settings!$C$17,NOT(AS208=Settings!$C$16)),1,IF(AND(AT208=Settings!$C$18,AS208=Settings!$C$19),1,0))))</f>
        <v/>
      </c>
      <c r="AU1204" s="170"/>
      <c r="AV1204" s="169" t="str">
        <f>IF(AV208="","",IF(AV208=Settings!$C$16,1,IF(AND(AV208=Settings!$C$17,NOT(AU208=Settings!$C$16)),1,IF(AND(AV208=Settings!$C$18,AU208=Settings!$C$19),1,0))))</f>
        <v/>
      </c>
      <c r="AX1204" s="169" t="str">
        <f>IF(AX208="","",IF(AX208=Settings!$C$16,1,IF(AND(AX208=Settings!$C$17,NOT(AW208=Settings!$C$16)),1,IF(AND(AX208=Settings!$C$18,AW208=Settings!$C$19),1,0))))</f>
        <v/>
      </c>
      <c r="AZ1204" s="169" t="str">
        <f>IF(AZ208="","",IF(AZ208=Settings!$C$16,1,IF(AND(AZ208=Settings!$C$17,NOT(AY208=Settings!$C$16)),1,IF(AND(AZ208=Settings!$C$18,AY208=Settings!$C$19),1,0))))</f>
        <v/>
      </c>
      <c r="BC1204" s="169" t="str">
        <f>IF(BC208="","",IF(BC208=Settings!$C$16,1,IF(AND(BC208=Settings!$C$17,NOT(BB208=Settings!$C$16)),1,IF(AND(BC208=Settings!$C$18,BB208=Settings!$C$19),1,0))))</f>
        <v/>
      </c>
      <c r="BD1204" s="170"/>
      <c r="BE1204" s="169" t="str">
        <f>IF(BE208="","",IF(BE208=Settings!$C$16,1,IF(AND(BE208=Settings!$C$17,NOT(BD208=Settings!$C$16)),1,IF(AND(BE208=Settings!$C$18,BD208=Settings!$C$19),1,0))))</f>
        <v/>
      </c>
      <c r="BF1204" s="170"/>
      <c r="BG1204" s="169" t="str">
        <f>IF(BG208="","",IF(BG208=Settings!$C$16,1,IF(AND(BG208=Settings!$C$17,NOT(BF208=Settings!$C$16)),1,IF(AND(BG208=Settings!$C$18,BF208=Settings!$C$19),1,0))))</f>
        <v/>
      </c>
      <c r="BH1204" s="170"/>
      <c r="BI1204" s="169" t="str">
        <f>IF(BI208="","",IF(BI208=Settings!$C$16,1,IF(AND(BI208=Settings!$C$17,NOT(BH208=Settings!$C$16)),1,IF(AND(BI208=Settings!$C$18,BH208=Settings!$C$19),1,0))))</f>
        <v/>
      </c>
      <c r="BK1204" s="169" t="str">
        <f>IF(BK208="","",IF(BK208=Settings!$C$16,1,IF(AND(BK208=Settings!$C$17,NOT(BJ208=Settings!$C$16)),1,IF(AND(BK208=Settings!$C$18,BJ208=Settings!$C$19),1,0))))</f>
        <v/>
      </c>
      <c r="BM1204" s="169" t="str">
        <f>IF(BM208="","",IF(BM208=Settings!$C$16,1,IF(AND(BM208=Settings!$C$17,NOT(BL208=Settings!$C$16)),1,IF(AND(BM208=Settings!$C$18,BL208=Settings!$C$19),1,0))))</f>
        <v/>
      </c>
      <c r="BP1204" s="169" t="str">
        <f>IF(BP208="","",IF(BP208=Settings!$C$16,1,IF(AND(BP208=Settings!$C$17,NOT(BO208=Settings!$C$16)),1,IF(AND(BP208=Settings!$C$18,BO208=Settings!$C$19),1,0))))</f>
        <v/>
      </c>
      <c r="BQ1204" s="170"/>
      <c r="BR1204" s="169" t="str">
        <f>IF(BR208="","",IF(BR208=Settings!$C$16,1,IF(AND(BR208=Settings!$C$17,NOT(BQ208=Settings!$C$16)),1,IF(AND(BR208=Settings!$C$18,BQ208=Settings!$C$19),1,0))))</f>
        <v/>
      </c>
      <c r="BS1204" s="170"/>
      <c r="BT1204" s="169" t="str">
        <f>IF(BT208="","",IF(BT208=Settings!$C$16,1,IF(AND(BT208=Settings!$C$17,NOT(BS208=Settings!$C$16)),1,IF(AND(BT208=Settings!$C$18,BS208=Settings!$C$19),1,0))))</f>
        <v/>
      </c>
      <c r="BU1204" s="170"/>
      <c r="BV1204" s="169" t="str">
        <f>IF(BV208="","",IF(BV208=Settings!$C$16,1,IF(AND(BV208=Settings!$C$17,NOT(BU208=Settings!$C$16)),1,IF(AND(BV208=Settings!$C$18,BU208=Settings!$C$19),1,0))))</f>
        <v/>
      </c>
      <c r="BX1204" s="169" t="str">
        <f>IF(BX208="","",IF(BX208=Settings!$C$16,1,IF(AND(BX208=Settings!$C$17,NOT(BW208=Settings!$C$16)),1,IF(AND(BX208=Settings!$C$18,BW208=Settings!$C$19),1,0))))</f>
        <v/>
      </c>
      <c r="BZ1204" s="169" t="str">
        <f>IF(BZ208="","",IF(BZ208=Settings!$C$16,1,IF(AND(BZ208=Settings!$C$17,NOT(BY208=Settings!$C$16)),1,IF(AND(BZ208=Settings!$C$18,BY208=Settings!$C$19),1,0))))</f>
        <v/>
      </c>
      <c r="CB1204" s="175" t="str">
        <f t="shared" si="25"/>
        <v/>
      </c>
      <c r="CC1204" s="175" t="str">
        <f t="shared" si="26"/>
        <v/>
      </c>
      <c r="CD1204" s="175" t="str">
        <f t="shared" si="27"/>
        <v/>
      </c>
      <c r="CE1204" s="175" t="str">
        <f t="shared" si="28"/>
        <v/>
      </c>
      <c r="CF1204" s="175" t="str">
        <f t="shared" si="29"/>
        <v/>
      </c>
      <c r="CG1204" s="175" t="str">
        <f t="shared" si="30"/>
        <v/>
      </c>
      <c r="CH1204" s="175" t="str">
        <f t="shared" si="31"/>
        <v/>
      </c>
    </row>
    <row r="1205" spans="1:86" x14ac:dyDescent="0.25">
      <c r="A1205" s="39" t="str">
        <f t="shared" si="24"/>
        <v xml:space="preserve"> </v>
      </c>
      <c r="C1205" s="169" t="str">
        <f>IF(C209="","",IF(C209=Settings!$C$16,1,IF(AND(C209=Settings!$C$17,NOT(B209=Settings!$C$16)),1,IF(AND(C209=Settings!$C$18,B209=Settings!$C$19),1,0))))</f>
        <v/>
      </c>
      <c r="E1205" s="169" t="str">
        <f>IF(E209="","",IF(E209=Settings!$C$16,1,IF(AND(E209=Settings!$C$17,NOT(D209=Settings!$C$16)),1,IF(AND(E209=Settings!$C$18,D209=Settings!$C$19),1,0))))</f>
        <v/>
      </c>
      <c r="G1205" s="169" t="str">
        <f>IF(G209="","",IF(G209=Settings!$C$16,1,IF(AND(G209=Settings!$C$17,NOT(F209=Settings!$C$16)),1,IF(AND(G209=Settings!$C$18,F209=Settings!$C$19),1,0))))</f>
        <v/>
      </c>
      <c r="I1205" s="169" t="str">
        <f>IF(I209="","",IF(I209=Settings!$C$16,1,IF(AND(I209=Settings!$C$17,NOT(H209=Settings!$C$16)),1,IF(AND(I209=Settings!$C$18,H209=Settings!$C$19),1,0))))</f>
        <v/>
      </c>
      <c r="K1205" s="169" t="str">
        <f>IF(K209="","",IF(K209=Settings!$C$16,1,IF(AND(K209=Settings!$C$17,NOT(J209=Settings!$C$16)),1,IF(AND(K209=Settings!$C$18,J209=Settings!$C$19),1,0))))</f>
        <v/>
      </c>
      <c r="M1205" s="169" t="str">
        <f>IF(M209="","",IF(M209=Settings!$C$16,1,IF(AND(M209=Settings!$C$17,NOT(L209=Settings!$C$16)),1,IF(AND(M209=Settings!$C$18,L209=Settings!$C$19),1,0))))</f>
        <v/>
      </c>
      <c r="P1205" s="169" t="str">
        <f>IF(P209="","",IF(P209=Settings!$C$16,1,IF(AND(P209=Settings!$C$17,NOT(O209=Settings!$C$16)),1,IF(AND(P209=Settings!$C$18,O209=Settings!$C$19),1,0))))</f>
        <v/>
      </c>
      <c r="Q1205" s="170"/>
      <c r="R1205" s="169" t="str">
        <f>IF(R209="","",IF(R209=Settings!$C$16,1,IF(AND(R209=Settings!$C$17,NOT(Q209=Settings!$C$16)),1,IF(AND(R209=Settings!$C$18,Q209=Settings!$C$19),1,0))))</f>
        <v/>
      </c>
      <c r="S1205" s="170"/>
      <c r="T1205" s="169" t="str">
        <f>IF(T209="","",IF(T209=Settings!$C$16,1,IF(AND(T209=Settings!$C$17,NOT(S209=Settings!$C$16)),1,IF(AND(T209=Settings!$C$18,S209=Settings!$C$19),1,0))))</f>
        <v/>
      </c>
      <c r="U1205" s="170"/>
      <c r="V1205" s="169" t="str">
        <f>IF(V209="","",IF(V209=Settings!$C$16,1,IF(AND(V209=Settings!$C$17,NOT(U209=Settings!$C$16)),1,IF(AND(V209=Settings!$C$18,U209=Settings!$C$19),1,0))))</f>
        <v/>
      </c>
      <c r="X1205" s="169" t="str">
        <f>IF(X209="","",IF(X209=Settings!$C$16,1,IF(AND(X209=Settings!$C$17,NOT(W209=Settings!$C$16)),1,IF(AND(X209=Settings!$C$18,W209=Settings!$C$19),1,0))))</f>
        <v/>
      </c>
      <c r="Z1205" s="169" t="str">
        <f>IF(Z209="","",IF(Z209=Settings!$C$16,1,IF(AND(Z209=Settings!$C$17,NOT(Y209=Settings!$C$16)),1,IF(AND(Z209=Settings!$C$18,Y209=Settings!$C$19),1,0))))</f>
        <v/>
      </c>
      <c r="AC1205" s="169" t="str">
        <f>IF(AC209="","",IF(AC209=Settings!$C$16,1,IF(AND(AC209=Settings!$C$17,NOT(AB209=Settings!$C$16)),1,IF(AND(AC209=Settings!$C$18,AB209=Settings!$C$19),1,0))))</f>
        <v/>
      </c>
      <c r="AD1205" s="170"/>
      <c r="AE1205" s="169" t="str">
        <f>IF(AE209="","",IF(AE209=Settings!$C$16,1,IF(AND(AE209=Settings!$C$17,NOT(AD209=Settings!$C$16)),1,IF(AND(AE209=Settings!$C$18,AD209=Settings!$C$19),1,0))))</f>
        <v/>
      </c>
      <c r="AF1205" s="170"/>
      <c r="AG1205" s="169" t="str">
        <f>IF(AG209="","",IF(AG209=Settings!$C$16,1,IF(AND(AG209=Settings!$C$17,NOT(AF209=Settings!$C$16)),1,IF(AND(AG209=Settings!$C$18,AF209=Settings!$C$19),1,0))))</f>
        <v/>
      </c>
      <c r="AH1205" s="170"/>
      <c r="AI1205" s="169" t="str">
        <f>IF(AI209="","",IF(AI209=Settings!$C$16,1,IF(AND(AI209=Settings!$C$17,NOT(AH209=Settings!$C$16)),1,IF(AND(AI209=Settings!$C$18,AH209=Settings!$C$19),1,0))))</f>
        <v/>
      </c>
      <c r="AK1205" s="169" t="str">
        <f>IF(AK209="","",IF(AK209=Settings!$C$16,1,IF(AND(AK209=Settings!$C$17,NOT(AJ209=Settings!$C$16)),1,IF(AND(AK209=Settings!$C$18,AJ209=Settings!$C$19),1,0))))</f>
        <v/>
      </c>
      <c r="AM1205" s="169" t="str">
        <f>IF(AM209="","",IF(AM209=Settings!$C$16,1,IF(AND(AM209=Settings!$C$17,NOT(AL209=Settings!$C$16)),1,IF(AND(AM209=Settings!$C$18,AL209=Settings!$C$19),1,0))))</f>
        <v/>
      </c>
      <c r="AP1205" s="169" t="str">
        <f>IF(AP209="","",IF(AP209=Settings!$C$16,1,IF(AND(AP209=Settings!$C$17,NOT(AO209=Settings!$C$16)),1,IF(AND(AP209=Settings!$C$18,AO209=Settings!$C$19),1,0))))</f>
        <v/>
      </c>
      <c r="AQ1205" s="170"/>
      <c r="AR1205" s="169" t="str">
        <f>IF(AR209="","",IF(AR209=Settings!$C$16,1,IF(AND(AR209=Settings!$C$17,NOT(AQ209=Settings!$C$16)),1,IF(AND(AR209=Settings!$C$18,AQ209=Settings!$C$19),1,0))))</f>
        <v/>
      </c>
      <c r="AS1205" s="170"/>
      <c r="AT1205" s="169" t="str">
        <f>IF(AT209="","",IF(AT209=Settings!$C$16,1,IF(AND(AT209=Settings!$C$17,NOT(AS209=Settings!$C$16)),1,IF(AND(AT209=Settings!$C$18,AS209=Settings!$C$19),1,0))))</f>
        <v/>
      </c>
      <c r="AU1205" s="170"/>
      <c r="AV1205" s="169" t="str">
        <f>IF(AV209="","",IF(AV209=Settings!$C$16,1,IF(AND(AV209=Settings!$C$17,NOT(AU209=Settings!$C$16)),1,IF(AND(AV209=Settings!$C$18,AU209=Settings!$C$19),1,0))))</f>
        <v/>
      </c>
      <c r="AX1205" s="169" t="str">
        <f>IF(AX209="","",IF(AX209=Settings!$C$16,1,IF(AND(AX209=Settings!$C$17,NOT(AW209=Settings!$C$16)),1,IF(AND(AX209=Settings!$C$18,AW209=Settings!$C$19),1,0))))</f>
        <v/>
      </c>
      <c r="AZ1205" s="169" t="str">
        <f>IF(AZ209="","",IF(AZ209=Settings!$C$16,1,IF(AND(AZ209=Settings!$C$17,NOT(AY209=Settings!$C$16)),1,IF(AND(AZ209=Settings!$C$18,AY209=Settings!$C$19),1,0))))</f>
        <v/>
      </c>
      <c r="BC1205" s="169" t="str">
        <f>IF(BC209="","",IF(BC209=Settings!$C$16,1,IF(AND(BC209=Settings!$C$17,NOT(BB209=Settings!$C$16)),1,IF(AND(BC209=Settings!$C$18,BB209=Settings!$C$19),1,0))))</f>
        <v/>
      </c>
      <c r="BD1205" s="170"/>
      <c r="BE1205" s="169" t="str">
        <f>IF(BE209="","",IF(BE209=Settings!$C$16,1,IF(AND(BE209=Settings!$C$17,NOT(BD209=Settings!$C$16)),1,IF(AND(BE209=Settings!$C$18,BD209=Settings!$C$19),1,0))))</f>
        <v/>
      </c>
      <c r="BF1205" s="170"/>
      <c r="BG1205" s="169" t="str">
        <f>IF(BG209="","",IF(BG209=Settings!$C$16,1,IF(AND(BG209=Settings!$C$17,NOT(BF209=Settings!$C$16)),1,IF(AND(BG209=Settings!$C$18,BF209=Settings!$C$19),1,0))))</f>
        <v/>
      </c>
      <c r="BH1205" s="170"/>
      <c r="BI1205" s="169" t="str">
        <f>IF(BI209="","",IF(BI209=Settings!$C$16,1,IF(AND(BI209=Settings!$C$17,NOT(BH209=Settings!$C$16)),1,IF(AND(BI209=Settings!$C$18,BH209=Settings!$C$19),1,0))))</f>
        <v/>
      </c>
      <c r="BK1205" s="169" t="str">
        <f>IF(BK209="","",IF(BK209=Settings!$C$16,1,IF(AND(BK209=Settings!$C$17,NOT(BJ209=Settings!$C$16)),1,IF(AND(BK209=Settings!$C$18,BJ209=Settings!$C$19),1,0))))</f>
        <v/>
      </c>
      <c r="BM1205" s="169" t="str">
        <f>IF(BM209="","",IF(BM209=Settings!$C$16,1,IF(AND(BM209=Settings!$C$17,NOT(BL209=Settings!$C$16)),1,IF(AND(BM209=Settings!$C$18,BL209=Settings!$C$19),1,0))))</f>
        <v/>
      </c>
      <c r="BP1205" s="169" t="str">
        <f>IF(BP209="","",IF(BP209=Settings!$C$16,1,IF(AND(BP209=Settings!$C$17,NOT(BO209=Settings!$C$16)),1,IF(AND(BP209=Settings!$C$18,BO209=Settings!$C$19),1,0))))</f>
        <v/>
      </c>
      <c r="BQ1205" s="170"/>
      <c r="BR1205" s="169" t="str">
        <f>IF(BR209="","",IF(BR209=Settings!$C$16,1,IF(AND(BR209=Settings!$C$17,NOT(BQ209=Settings!$C$16)),1,IF(AND(BR209=Settings!$C$18,BQ209=Settings!$C$19),1,0))))</f>
        <v/>
      </c>
      <c r="BS1205" s="170"/>
      <c r="BT1205" s="169" t="str">
        <f>IF(BT209="","",IF(BT209=Settings!$C$16,1,IF(AND(BT209=Settings!$C$17,NOT(BS209=Settings!$C$16)),1,IF(AND(BT209=Settings!$C$18,BS209=Settings!$C$19),1,0))))</f>
        <v/>
      </c>
      <c r="BU1205" s="170"/>
      <c r="BV1205" s="169" t="str">
        <f>IF(BV209="","",IF(BV209=Settings!$C$16,1,IF(AND(BV209=Settings!$C$17,NOT(BU209=Settings!$C$16)),1,IF(AND(BV209=Settings!$C$18,BU209=Settings!$C$19),1,0))))</f>
        <v/>
      </c>
      <c r="BX1205" s="169" t="str">
        <f>IF(BX209="","",IF(BX209=Settings!$C$16,1,IF(AND(BX209=Settings!$C$17,NOT(BW209=Settings!$C$16)),1,IF(AND(BX209=Settings!$C$18,BW209=Settings!$C$19),1,0))))</f>
        <v/>
      </c>
      <c r="BZ1205" s="169" t="str">
        <f>IF(BZ209="","",IF(BZ209=Settings!$C$16,1,IF(AND(BZ209=Settings!$C$17,NOT(BY209=Settings!$C$16)),1,IF(AND(BZ209=Settings!$C$18,BY209=Settings!$C$19),1,0))))</f>
        <v/>
      </c>
      <c r="CB1205" s="175" t="str">
        <f t="shared" si="25"/>
        <v/>
      </c>
      <c r="CC1205" s="175" t="str">
        <f t="shared" si="26"/>
        <v/>
      </c>
      <c r="CD1205" s="175" t="str">
        <f t="shared" si="27"/>
        <v/>
      </c>
      <c r="CE1205" s="175" t="str">
        <f t="shared" si="28"/>
        <v/>
      </c>
      <c r="CF1205" s="175" t="str">
        <f t="shared" si="29"/>
        <v/>
      </c>
      <c r="CG1205" s="175" t="str">
        <f t="shared" si="30"/>
        <v/>
      </c>
      <c r="CH1205" s="175" t="str">
        <f t="shared" si="31"/>
        <v/>
      </c>
    </row>
    <row r="1206" spans="1:86" x14ac:dyDescent="0.25">
      <c r="A1206" s="39" t="str">
        <f t="shared" si="24"/>
        <v xml:space="preserve"> </v>
      </c>
      <c r="C1206" s="169" t="str">
        <f>IF(C210="","",IF(C210=Settings!$C$16,1,IF(AND(C210=Settings!$C$17,NOT(B210=Settings!$C$16)),1,IF(AND(C210=Settings!$C$18,B210=Settings!$C$19),1,0))))</f>
        <v/>
      </c>
      <c r="E1206" s="169" t="str">
        <f>IF(E210="","",IF(E210=Settings!$C$16,1,IF(AND(E210=Settings!$C$17,NOT(D210=Settings!$C$16)),1,IF(AND(E210=Settings!$C$18,D210=Settings!$C$19),1,0))))</f>
        <v/>
      </c>
      <c r="G1206" s="169" t="str">
        <f>IF(G210="","",IF(G210=Settings!$C$16,1,IF(AND(G210=Settings!$C$17,NOT(F210=Settings!$C$16)),1,IF(AND(G210=Settings!$C$18,F210=Settings!$C$19),1,0))))</f>
        <v/>
      </c>
      <c r="I1206" s="169" t="str">
        <f>IF(I210="","",IF(I210=Settings!$C$16,1,IF(AND(I210=Settings!$C$17,NOT(H210=Settings!$C$16)),1,IF(AND(I210=Settings!$C$18,H210=Settings!$C$19),1,0))))</f>
        <v/>
      </c>
      <c r="K1206" s="169" t="str">
        <f>IF(K210="","",IF(K210=Settings!$C$16,1,IF(AND(K210=Settings!$C$17,NOT(J210=Settings!$C$16)),1,IF(AND(K210=Settings!$C$18,J210=Settings!$C$19),1,0))))</f>
        <v/>
      </c>
      <c r="M1206" s="169" t="str">
        <f>IF(M210="","",IF(M210=Settings!$C$16,1,IF(AND(M210=Settings!$C$17,NOT(L210=Settings!$C$16)),1,IF(AND(M210=Settings!$C$18,L210=Settings!$C$19),1,0))))</f>
        <v/>
      </c>
      <c r="P1206" s="169" t="str">
        <f>IF(P210="","",IF(P210=Settings!$C$16,1,IF(AND(P210=Settings!$C$17,NOT(O210=Settings!$C$16)),1,IF(AND(P210=Settings!$C$18,O210=Settings!$C$19),1,0))))</f>
        <v/>
      </c>
      <c r="Q1206" s="170"/>
      <c r="R1206" s="169" t="str">
        <f>IF(R210="","",IF(R210=Settings!$C$16,1,IF(AND(R210=Settings!$C$17,NOT(Q210=Settings!$C$16)),1,IF(AND(R210=Settings!$C$18,Q210=Settings!$C$19),1,0))))</f>
        <v/>
      </c>
      <c r="S1206" s="170"/>
      <c r="T1206" s="169" t="str">
        <f>IF(T210="","",IF(T210=Settings!$C$16,1,IF(AND(T210=Settings!$C$17,NOT(S210=Settings!$C$16)),1,IF(AND(T210=Settings!$C$18,S210=Settings!$C$19),1,0))))</f>
        <v/>
      </c>
      <c r="U1206" s="170"/>
      <c r="V1206" s="169" t="str">
        <f>IF(V210="","",IF(V210=Settings!$C$16,1,IF(AND(V210=Settings!$C$17,NOT(U210=Settings!$C$16)),1,IF(AND(V210=Settings!$C$18,U210=Settings!$C$19),1,0))))</f>
        <v/>
      </c>
      <c r="X1206" s="169" t="str">
        <f>IF(X210="","",IF(X210=Settings!$C$16,1,IF(AND(X210=Settings!$C$17,NOT(W210=Settings!$C$16)),1,IF(AND(X210=Settings!$C$18,W210=Settings!$C$19),1,0))))</f>
        <v/>
      </c>
      <c r="Z1206" s="169" t="str">
        <f>IF(Z210="","",IF(Z210=Settings!$C$16,1,IF(AND(Z210=Settings!$C$17,NOT(Y210=Settings!$C$16)),1,IF(AND(Z210=Settings!$C$18,Y210=Settings!$C$19),1,0))))</f>
        <v/>
      </c>
      <c r="AC1206" s="169" t="str">
        <f>IF(AC210="","",IF(AC210=Settings!$C$16,1,IF(AND(AC210=Settings!$C$17,NOT(AB210=Settings!$C$16)),1,IF(AND(AC210=Settings!$C$18,AB210=Settings!$C$19),1,0))))</f>
        <v/>
      </c>
      <c r="AD1206" s="170"/>
      <c r="AE1206" s="169" t="str">
        <f>IF(AE210="","",IF(AE210=Settings!$C$16,1,IF(AND(AE210=Settings!$C$17,NOT(AD210=Settings!$C$16)),1,IF(AND(AE210=Settings!$C$18,AD210=Settings!$C$19),1,0))))</f>
        <v/>
      </c>
      <c r="AF1206" s="170"/>
      <c r="AG1206" s="169" t="str">
        <f>IF(AG210="","",IF(AG210=Settings!$C$16,1,IF(AND(AG210=Settings!$C$17,NOT(AF210=Settings!$C$16)),1,IF(AND(AG210=Settings!$C$18,AF210=Settings!$C$19),1,0))))</f>
        <v/>
      </c>
      <c r="AH1206" s="170"/>
      <c r="AI1206" s="169" t="str">
        <f>IF(AI210="","",IF(AI210=Settings!$C$16,1,IF(AND(AI210=Settings!$C$17,NOT(AH210=Settings!$C$16)),1,IF(AND(AI210=Settings!$C$18,AH210=Settings!$C$19),1,0))))</f>
        <v/>
      </c>
      <c r="AK1206" s="169" t="str">
        <f>IF(AK210="","",IF(AK210=Settings!$C$16,1,IF(AND(AK210=Settings!$C$17,NOT(AJ210=Settings!$C$16)),1,IF(AND(AK210=Settings!$C$18,AJ210=Settings!$C$19),1,0))))</f>
        <v/>
      </c>
      <c r="AM1206" s="169" t="str">
        <f>IF(AM210="","",IF(AM210=Settings!$C$16,1,IF(AND(AM210=Settings!$C$17,NOT(AL210=Settings!$C$16)),1,IF(AND(AM210=Settings!$C$18,AL210=Settings!$C$19),1,0))))</f>
        <v/>
      </c>
      <c r="AP1206" s="169" t="str">
        <f>IF(AP210="","",IF(AP210=Settings!$C$16,1,IF(AND(AP210=Settings!$C$17,NOT(AO210=Settings!$C$16)),1,IF(AND(AP210=Settings!$C$18,AO210=Settings!$C$19),1,0))))</f>
        <v/>
      </c>
      <c r="AQ1206" s="170"/>
      <c r="AR1206" s="169" t="str">
        <f>IF(AR210="","",IF(AR210=Settings!$C$16,1,IF(AND(AR210=Settings!$C$17,NOT(AQ210=Settings!$C$16)),1,IF(AND(AR210=Settings!$C$18,AQ210=Settings!$C$19),1,0))))</f>
        <v/>
      </c>
      <c r="AS1206" s="170"/>
      <c r="AT1206" s="169" t="str">
        <f>IF(AT210="","",IF(AT210=Settings!$C$16,1,IF(AND(AT210=Settings!$C$17,NOT(AS210=Settings!$C$16)),1,IF(AND(AT210=Settings!$C$18,AS210=Settings!$C$19),1,0))))</f>
        <v/>
      </c>
      <c r="AU1206" s="170"/>
      <c r="AV1206" s="169" t="str">
        <f>IF(AV210="","",IF(AV210=Settings!$C$16,1,IF(AND(AV210=Settings!$C$17,NOT(AU210=Settings!$C$16)),1,IF(AND(AV210=Settings!$C$18,AU210=Settings!$C$19),1,0))))</f>
        <v/>
      </c>
      <c r="AX1206" s="169" t="str">
        <f>IF(AX210="","",IF(AX210=Settings!$C$16,1,IF(AND(AX210=Settings!$C$17,NOT(AW210=Settings!$C$16)),1,IF(AND(AX210=Settings!$C$18,AW210=Settings!$C$19),1,0))))</f>
        <v/>
      </c>
      <c r="AZ1206" s="169" t="str">
        <f>IF(AZ210="","",IF(AZ210=Settings!$C$16,1,IF(AND(AZ210=Settings!$C$17,NOT(AY210=Settings!$C$16)),1,IF(AND(AZ210=Settings!$C$18,AY210=Settings!$C$19),1,0))))</f>
        <v/>
      </c>
      <c r="BC1206" s="169" t="str">
        <f>IF(BC210="","",IF(BC210=Settings!$C$16,1,IF(AND(BC210=Settings!$C$17,NOT(BB210=Settings!$C$16)),1,IF(AND(BC210=Settings!$C$18,BB210=Settings!$C$19),1,0))))</f>
        <v/>
      </c>
      <c r="BD1206" s="170"/>
      <c r="BE1206" s="169" t="str">
        <f>IF(BE210="","",IF(BE210=Settings!$C$16,1,IF(AND(BE210=Settings!$C$17,NOT(BD210=Settings!$C$16)),1,IF(AND(BE210=Settings!$C$18,BD210=Settings!$C$19),1,0))))</f>
        <v/>
      </c>
      <c r="BF1206" s="170"/>
      <c r="BG1206" s="169" t="str">
        <f>IF(BG210="","",IF(BG210=Settings!$C$16,1,IF(AND(BG210=Settings!$C$17,NOT(BF210=Settings!$C$16)),1,IF(AND(BG210=Settings!$C$18,BF210=Settings!$C$19),1,0))))</f>
        <v/>
      </c>
      <c r="BH1206" s="170"/>
      <c r="BI1206" s="169" t="str">
        <f>IF(BI210="","",IF(BI210=Settings!$C$16,1,IF(AND(BI210=Settings!$C$17,NOT(BH210=Settings!$C$16)),1,IF(AND(BI210=Settings!$C$18,BH210=Settings!$C$19),1,0))))</f>
        <v/>
      </c>
      <c r="BK1206" s="169" t="str">
        <f>IF(BK210="","",IF(BK210=Settings!$C$16,1,IF(AND(BK210=Settings!$C$17,NOT(BJ210=Settings!$C$16)),1,IF(AND(BK210=Settings!$C$18,BJ210=Settings!$C$19),1,0))))</f>
        <v/>
      </c>
      <c r="BM1206" s="169" t="str">
        <f>IF(BM210="","",IF(BM210=Settings!$C$16,1,IF(AND(BM210=Settings!$C$17,NOT(BL210=Settings!$C$16)),1,IF(AND(BM210=Settings!$C$18,BL210=Settings!$C$19),1,0))))</f>
        <v/>
      </c>
      <c r="BP1206" s="169" t="str">
        <f>IF(BP210="","",IF(BP210=Settings!$C$16,1,IF(AND(BP210=Settings!$C$17,NOT(BO210=Settings!$C$16)),1,IF(AND(BP210=Settings!$C$18,BO210=Settings!$C$19),1,0))))</f>
        <v/>
      </c>
      <c r="BQ1206" s="170"/>
      <c r="BR1206" s="169" t="str">
        <f>IF(BR210="","",IF(BR210=Settings!$C$16,1,IF(AND(BR210=Settings!$C$17,NOT(BQ210=Settings!$C$16)),1,IF(AND(BR210=Settings!$C$18,BQ210=Settings!$C$19),1,0))))</f>
        <v/>
      </c>
      <c r="BS1206" s="170"/>
      <c r="BT1206" s="169" t="str">
        <f>IF(BT210="","",IF(BT210=Settings!$C$16,1,IF(AND(BT210=Settings!$C$17,NOT(BS210=Settings!$C$16)),1,IF(AND(BT210=Settings!$C$18,BS210=Settings!$C$19),1,0))))</f>
        <v/>
      </c>
      <c r="BU1206" s="170"/>
      <c r="BV1206" s="169" t="str">
        <f>IF(BV210="","",IF(BV210=Settings!$C$16,1,IF(AND(BV210=Settings!$C$17,NOT(BU210=Settings!$C$16)),1,IF(AND(BV210=Settings!$C$18,BU210=Settings!$C$19),1,0))))</f>
        <v/>
      </c>
      <c r="BX1206" s="169" t="str">
        <f>IF(BX210="","",IF(BX210=Settings!$C$16,1,IF(AND(BX210=Settings!$C$17,NOT(BW210=Settings!$C$16)),1,IF(AND(BX210=Settings!$C$18,BW210=Settings!$C$19),1,0))))</f>
        <v/>
      </c>
      <c r="BZ1206" s="169" t="str">
        <f>IF(BZ210="","",IF(BZ210=Settings!$C$16,1,IF(AND(BZ210=Settings!$C$17,NOT(BY210=Settings!$C$16)),1,IF(AND(BZ210=Settings!$C$18,BY210=Settings!$C$19),1,0))))</f>
        <v/>
      </c>
      <c r="CB1206" s="175" t="str">
        <f t="shared" si="25"/>
        <v/>
      </c>
      <c r="CC1206" s="175" t="str">
        <f t="shared" si="26"/>
        <v/>
      </c>
      <c r="CD1206" s="175" t="str">
        <f t="shared" si="27"/>
        <v/>
      </c>
      <c r="CE1206" s="175" t="str">
        <f t="shared" si="28"/>
        <v/>
      </c>
      <c r="CF1206" s="175" t="str">
        <f t="shared" si="29"/>
        <v/>
      </c>
      <c r="CG1206" s="175" t="str">
        <f t="shared" si="30"/>
        <v/>
      </c>
      <c r="CH1206" s="175" t="str">
        <f t="shared" si="31"/>
        <v/>
      </c>
    </row>
    <row r="1207" spans="1:86" x14ac:dyDescent="0.25">
      <c r="A1207" s="39" t="str">
        <f t="shared" si="24"/>
        <v xml:space="preserve"> </v>
      </c>
      <c r="C1207" s="169" t="str">
        <f>IF(C211="","",IF(C211=Settings!$C$16,1,IF(AND(C211=Settings!$C$17,NOT(B211=Settings!$C$16)),1,IF(AND(C211=Settings!$C$18,B211=Settings!$C$19),1,0))))</f>
        <v/>
      </c>
      <c r="E1207" s="169" t="str">
        <f>IF(E211="","",IF(E211=Settings!$C$16,1,IF(AND(E211=Settings!$C$17,NOT(D211=Settings!$C$16)),1,IF(AND(E211=Settings!$C$18,D211=Settings!$C$19),1,0))))</f>
        <v/>
      </c>
      <c r="G1207" s="169" t="str">
        <f>IF(G211="","",IF(G211=Settings!$C$16,1,IF(AND(G211=Settings!$C$17,NOT(F211=Settings!$C$16)),1,IF(AND(G211=Settings!$C$18,F211=Settings!$C$19),1,0))))</f>
        <v/>
      </c>
      <c r="I1207" s="169" t="str">
        <f>IF(I211="","",IF(I211=Settings!$C$16,1,IF(AND(I211=Settings!$C$17,NOT(H211=Settings!$C$16)),1,IF(AND(I211=Settings!$C$18,H211=Settings!$C$19),1,0))))</f>
        <v/>
      </c>
      <c r="K1207" s="169" t="str">
        <f>IF(K211="","",IF(K211=Settings!$C$16,1,IF(AND(K211=Settings!$C$17,NOT(J211=Settings!$C$16)),1,IF(AND(K211=Settings!$C$18,J211=Settings!$C$19),1,0))))</f>
        <v/>
      </c>
      <c r="M1207" s="169" t="str">
        <f>IF(M211="","",IF(M211=Settings!$C$16,1,IF(AND(M211=Settings!$C$17,NOT(L211=Settings!$C$16)),1,IF(AND(M211=Settings!$C$18,L211=Settings!$C$19),1,0))))</f>
        <v/>
      </c>
      <c r="P1207" s="169" t="str">
        <f>IF(P211="","",IF(P211=Settings!$C$16,1,IF(AND(P211=Settings!$C$17,NOT(O211=Settings!$C$16)),1,IF(AND(P211=Settings!$C$18,O211=Settings!$C$19),1,0))))</f>
        <v/>
      </c>
      <c r="Q1207" s="170"/>
      <c r="R1207" s="169" t="str">
        <f>IF(R211="","",IF(R211=Settings!$C$16,1,IF(AND(R211=Settings!$C$17,NOT(Q211=Settings!$C$16)),1,IF(AND(R211=Settings!$C$18,Q211=Settings!$C$19),1,0))))</f>
        <v/>
      </c>
      <c r="S1207" s="170"/>
      <c r="T1207" s="169" t="str">
        <f>IF(T211="","",IF(T211=Settings!$C$16,1,IF(AND(T211=Settings!$C$17,NOT(S211=Settings!$C$16)),1,IF(AND(T211=Settings!$C$18,S211=Settings!$C$19),1,0))))</f>
        <v/>
      </c>
      <c r="U1207" s="170"/>
      <c r="V1207" s="169" t="str">
        <f>IF(V211="","",IF(V211=Settings!$C$16,1,IF(AND(V211=Settings!$C$17,NOT(U211=Settings!$C$16)),1,IF(AND(V211=Settings!$C$18,U211=Settings!$C$19),1,0))))</f>
        <v/>
      </c>
      <c r="X1207" s="169" t="str">
        <f>IF(X211="","",IF(X211=Settings!$C$16,1,IF(AND(X211=Settings!$C$17,NOT(W211=Settings!$C$16)),1,IF(AND(X211=Settings!$C$18,W211=Settings!$C$19),1,0))))</f>
        <v/>
      </c>
      <c r="Z1207" s="169" t="str">
        <f>IF(Z211="","",IF(Z211=Settings!$C$16,1,IF(AND(Z211=Settings!$C$17,NOT(Y211=Settings!$C$16)),1,IF(AND(Z211=Settings!$C$18,Y211=Settings!$C$19),1,0))))</f>
        <v/>
      </c>
      <c r="AC1207" s="169" t="str">
        <f>IF(AC211="","",IF(AC211=Settings!$C$16,1,IF(AND(AC211=Settings!$C$17,NOT(AB211=Settings!$C$16)),1,IF(AND(AC211=Settings!$C$18,AB211=Settings!$C$19),1,0))))</f>
        <v/>
      </c>
      <c r="AD1207" s="170"/>
      <c r="AE1207" s="169" t="str">
        <f>IF(AE211="","",IF(AE211=Settings!$C$16,1,IF(AND(AE211=Settings!$C$17,NOT(AD211=Settings!$C$16)),1,IF(AND(AE211=Settings!$C$18,AD211=Settings!$C$19),1,0))))</f>
        <v/>
      </c>
      <c r="AF1207" s="170"/>
      <c r="AG1207" s="169" t="str">
        <f>IF(AG211="","",IF(AG211=Settings!$C$16,1,IF(AND(AG211=Settings!$C$17,NOT(AF211=Settings!$C$16)),1,IF(AND(AG211=Settings!$C$18,AF211=Settings!$C$19),1,0))))</f>
        <v/>
      </c>
      <c r="AH1207" s="170"/>
      <c r="AI1207" s="169" t="str">
        <f>IF(AI211="","",IF(AI211=Settings!$C$16,1,IF(AND(AI211=Settings!$C$17,NOT(AH211=Settings!$C$16)),1,IF(AND(AI211=Settings!$C$18,AH211=Settings!$C$19),1,0))))</f>
        <v/>
      </c>
      <c r="AK1207" s="169" t="str">
        <f>IF(AK211="","",IF(AK211=Settings!$C$16,1,IF(AND(AK211=Settings!$C$17,NOT(AJ211=Settings!$C$16)),1,IF(AND(AK211=Settings!$C$18,AJ211=Settings!$C$19),1,0))))</f>
        <v/>
      </c>
      <c r="AM1207" s="169" t="str">
        <f>IF(AM211="","",IF(AM211=Settings!$C$16,1,IF(AND(AM211=Settings!$C$17,NOT(AL211=Settings!$C$16)),1,IF(AND(AM211=Settings!$C$18,AL211=Settings!$C$19),1,0))))</f>
        <v/>
      </c>
      <c r="AP1207" s="169" t="str">
        <f>IF(AP211="","",IF(AP211=Settings!$C$16,1,IF(AND(AP211=Settings!$C$17,NOT(AO211=Settings!$C$16)),1,IF(AND(AP211=Settings!$C$18,AO211=Settings!$C$19),1,0))))</f>
        <v/>
      </c>
      <c r="AQ1207" s="170"/>
      <c r="AR1207" s="169" t="str">
        <f>IF(AR211="","",IF(AR211=Settings!$C$16,1,IF(AND(AR211=Settings!$C$17,NOT(AQ211=Settings!$C$16)),1,IF(AND(AR211=Settings!$C$18,AQ211=Settings!$C$19),1,0))))</f>
        <v/>
      </c>
      <c r="AS1207" s="170"/>
      <c r="AT1207" s="169" t="str">
        <f>IF(AT211="","",IF(AT211=Settings!$C$16,1,IF(AND(AT211=Settings!$C$17,NOT(AS211=Settings!$C$16)),1,IF(AND(AT211=Settings!$C$18,AS211=Settings!$C$19),1,0))))</f>
        <v/>
      </c>
      <c r="AU1207" s="170"/>
      <c r="AV1207" s="169" t="str">
        <f>IF(AV211="","",IF(AV211=Settings!$C$16,1,IF(AND(AV211=Settings!$C$17,NOT(AU211=Settings!$C$16)),1,IF(AND(AV211=Settings!$C$18,AU211=Settings!$C$19),1,0))))</f>
        <v/>
      </c>
      <c r="AX1207" s="169" t="str">
        <f>IF(AX211="","",IF(AX211=Settings!$C$16,1,IF(AND(AX211=Settings!$C$17,NOT(AW211=Settings!$C$16)),1,IF(AND(AX211=Settings!$C$18,AW211=Settings!$C$19),1,0))))</f>
        <v/>
      </c>
      <c r="AZ1207" s="169" t="str">
        <f>IF(AZ211="","",IF(AZ211=Settings!$C$16,1,IF(AND(AZ211=Settings!$C$17,NOT(AY211=Settings!$C$16)),1,IF(AND(AZ211=Settings!$C$18,AY211=Settings!$C$19),1,0))))</f>
        <v/>
      </c>
      <c r="BC1207" s="169" t="str">
        <f>IF(BC211="","",IF(BC211=Settings!$C$16,1,IF(AND(BC211=Settings!$C$17,NOT(BB211=Settings!$C$16)),1,IF(AND(BC211=Settings!$C$18,BB211=Settings!$C$19),1,0))))</f>
        <v/>
      </c>
      <c r="BD1207" s="170"/>
      <c r="BE1207" s="169" t="str">
        <f>IF(BE211="","",IF(BE211=Settings!$C$16,1,IF(AND(BE211=Settings!$C$17,NOT(BD211=Settings!$C$16)),1,IF(AND(BE211=Settings!$C$18,BD211=Settings!$C$19),1,0))))</f>
        <v/>
      </c>
      <c r="BF1207" s="170"/>
      <c r="BG1207" s="169" t="str">
        <f>IF(BG211="","",IF(BG211=Settings!$C$16,1,IF(AND(BG211=Settings!$C$17,NOT(BF211=Settings!$C$16)),1,IF(AND(BG211=Settings!$C$18,BF211=Settings!$C$19),1,0))))</f>
        <v/>
      </c>
      <c r="BH1207" s="170"/>
      <c r="BI1207" s="169" t="str">
        <f>IF(BI211="","",IF(BI211=Settings!$C$16,1,IF(AND(BI211=Settings!$C$17,NOT(BH211=Settings!$C$16)),1,IF(AND(BI211=Settings!$C$18,BH211=Settings!$C$19),1,0))))</f>
        <v/>
      </c>
      <c r="BK1207" s="169" t="str">
        <f>IF(BK211="","",IF(BK211=Settings!$C$16,1,IF(AND(BK211=Settings!$C$17,NOT(BJ211=Settings!$C$16)),1,IF(AND(BK211=Settings!$C$18,BJ211=Settings!$C$19),1,0))))</f>
        <v/>
      </c>
      <c r="BM1207" s="169" t="str">
        <f>IF(BM211="","",IF(BM211=Settings!$C$16,1,IF(AND(BM211=Settings!$C$17,NOT(BL211=Settings!$C$16)),1,IF(AND(BM211=Settings!$C$18,BL211=Settings!$C$19),1,0))))</f>
        <v/>
      </c>
      <c r="BP1207" s="169" t="str">
        <f>IF(BP211="","",IF(BP211=Settings!$C$16,1,IF(AND(BP211=Settings!$C$17,NOT(BO211=Settings!$C$16)),1,IF(AND(BP211=Settings!$C$18,BO211=Settings!$C$19),1,0))))</f>
        <v/>
      </c>
      <c r="BQ1207" s="170"/>
      <c r="BR1207" s="169" t="str">
        <f>IF(BR211="","",IF(BR211=Settings!$C$16,1,IF(AND(BR211=Settings!$C$17,NOT(BQ211=Settings!$C$16)),1,IF(AND(BR211=Settings!$C$18,BQ211=Settings!$C$19),1,0))))</f>
        <v/>
      </c>
      <c r="BS1207" s="170"/>
      <c r="BT1207" s="169" t="str">
        <f>IF(BT211="","",IF(BT211=Settings!$C$16,1,IF(AND(BT211=Settings!$C$17,NOT(BS211=Settings!$C$16)),1,IF(AND(BT211=Settings!$C$18,BS211=Settings!$C$19),1,0))))</f>
        <v/>
      </c>
      <c r="BU1207" s="170"/>
      <c r="BV1207" s="169" t="str">
        <f>IF(BV211="","",IF(BV211=Settings!$C$16,1,IF(AND(BV211=Settings!$C$17,NOT(BU211=Settings!$C$16)),1,IF(AND(BV211=Settings!$C$18,BU211=Settings!$C$19),1,0))))</f>
        <v/>
      </c>
      <c r="BX1207" s="169" t="str">
        <f>IF(BX211="","",IF(BX211=Settings!$C$16,1,IF(AND(BX211=Settings!$C$17,NOT(BW211=Settings!$C$16)),1,IF(AND(BX211=Settings!$C$18,BW211=Settings!$C$19),1,0))))</f>
        <v/>
      </c>
      <c r="BZ1207" s="169" t="str">
        <f>IF(BZ211="","",IF(BZ211=Settings!$C$16,1,IF(AND(BZ211=Settings!$C$17,NOT(BY211=Settings!$C$16)),1,IF(AND(BZ211=Settings!$C$18,BY211=Settings!$C$19),1,0))))</f>
        <v/>
      </c>
      <c r="CB1207" s="175" t="str">
        <f t="shared" si="25"/>
        <v/>
      </c>
      <c r="CC1207" s="175" t="str">
        <f t="shared" si="26"/>
        <v/>
      </c>
      <c r="CD1207" s="175" t="str">
        <f t="shared" si="27"/>
        <v/>
      </c>
      <c r="CE1207" s="175" t="str">
        <f t="shared" si="28"/>
        <v/>
      </c>
      <c r="CF1207" s="175" t="str">
        <f t="shared" si="29"/>
        <v/>
      </c>
      <c r="CG1207" s="175" t="str">
        <f t="shared" si="30"/>
        <v/>
      </c>
      <c r="CH1207" s="175" t="str">
        <f t="shared" si="31"/>
        <v/>
      </c>
    </row>
    <row r="1208" spans="1:86" x14ac:dyDescent="0.25">
      <c r="A1208" s="39" t="str">
        <f t="shared" si="24"/>
        <v xml:space="preserve"> </v>
      </c>
      <c r="C1208" s="169" t="str">
        <f>IF(C212="","",IF(C212=Settings!$C$16,1,IF(AND(C212=Settings!$C$17,NOT(B212=Settings!$C$16)),1,IF(AND(C212=Settings!$C$18,B212=Settings!$C$19),1,0))))</f>
        <v/>
      </c>
      <c r="E1208" s="169" t="str">
        <f>IF(E212="","",IF(E212=Settings!$C$16,1,IF(AND(E212=Settings!$C$17,NOT(D212=Settings!$C$16)),1,IF(AND(E212=Settings!$C$18,D212=Settings!$C$19),1,0))))</f>
        <v/>
      </c>
      <c r="G1208" s="169" t="str">
        <f>IF(G212="","",IF(G212=Settings!$C$16,1,IF(AND(G212=Settings!$C$17,NOT(F212=Settings!$C$16)),1,IF(AND(G212=Settings!$C$18,F212=Settings!$C$19),1,0))))</f>
        <v/>
      </c>
      <c r="I1208" s="169" t="str">
        <f>IF(I212="","",IF(I212=Settings!$C$16,1,IF(AND(I212=Settings!$C$17,NOT(H212=Settings!$C$16)),1,IF(AND(I212=Settings!$C$18,H212=Settings!$C$19),1,0))))</f>
        <v/>
      </c>
      <c r="K1208" s="169" t="str">
        <f>IF(K212="","",IF(K212=Settings!$C$16,1,IF(AND(K212=Settings!$C$17,NOT(J212=Settings!$C$16)),1,IF(AND(K212=Settings!$C$18,J212=Settings!$C$19),1,0))))</f>
        <v/>
      </c>
      <c r="M1208" s="169" t="str">
        <f>IF(M212="","",IF(M212=Settings!$C$16,1,IF(AND(M212=Settings!$C$17,NOT(L212=Settings!$C$16)),1,IF(AND(M212=Settings!$C$18,L212=Settings!$C$19),1,0))))</f>
        <v/>
      </c>
      <c r="P1208" s="169" t="str">
        <f>IF(P212="","",IF(P212=Settings!$C$16,1,IF(AND(P212=Settings!$C$17,NOT(O212=Settings!$C$16)),1,IF(AND(P212=Settings!$C$18,O212=Settings!$C$19),1,0))))</f>
        <v/>
      </c>
      <c r="Q1208" s="170"/>
      <c r="R1208" s="169" t="str">
        <f>IF(R212="","",IF(R212=Settings!$C$16,1,IF(AND(R212=Settings!$C$17,NOT(Q212=Settings!$C$16)),1,IF(AND(R212=Settings!$C$18,Q212=Settings!$C$19),1,0))))</f>
        <v/>
      </c>
      <c r="S1208" s="170"/>
      <c r="T1208" s="169" t="str">
        <f>IF(T212="","",IF(T212=Settings!$C$16,1,IF(AND(T212=Settings!$C$17,NOT(S212=Settings!$C$16)),1,IF(AND(T212=Settings!$C$18,S212=Settings!$C$19),1,0))))</f>
        <v/>
      </c>
      <c r="U1208" s="170"/>
      <c r="V1208" s="169" t="str">
        <f>IF(V212="","",IF(V212=Settings!$C$16,1,IF(AND(V212=Settings!$C$17,NOT(U212=Settings!$C$16)),1,IF(AND(V212=Settings!$C$18,U212=Settings!$C$19),1,0))))</f>
        <v/>
      </c>
      <c r="X1208" s="169" t="str">
        <f>IF(X212="","",IF(X212=Settings!$C$16,1,IF(AND(X212=Settings!$C$17,NOT(W212=Settings!$C$16)),1,IF(AND(X212=Settings!$C$18,W212=Settings!$C$19),1,0))))</f>
        <v/>
      </c>
      <c r="Z1208" s="169" t="str">
        <f>IF(Z212="","",IF(Z212=Settings!$C$16,1,IF(AND(Z212=Settings!$C$17,NOT(Y212=Settings!$C$16)),1,IF(AND(Z212=Settings!$C$18,Y212=Settings!$C$19),1,0))))</f>
        <v/>
      </c>
      <c r="AC1208" s="169" t="str">
        <f>IF(AC212="","",IF(AC212=Settings!$C$16,1,IF(AND(AC212=Settings!$C$17,NOT(AB212=Settings!$C$16)),1,IF(AND(AC212=Settings!$C$18,AB212=Settings!$C$19),1,0))))</f>
        <v/>
      </c>
      <c r="AD1208" s="170"/>
      <c r="AE1208" s="169" t="str">
        <f>IF(AE212="","",IF(AE212=Settings!$C$16,1,IF(AND(AE212=Settings!$C$17,NOT(AD212=Settings!$C$16)),1,IF(AND(AE212=Settings!$C$18,AD212=Settings!$C$19),1,0))))</f>
        <v/>
      </c>
      <c r="AF1208" s="170"/>
      <c r="AG1208" s="169" t="str">
        <f>IF(AG212="","",IF(AG212=Settings!$C$16,1,IF(AND(AG212=Settings!$C$17,NOT(AF212=Settings!$C$16)),1,IF(AND(AG212=Settings!$C$18,AF212=Settings!$C$19),1,0))))</f>
        <v/>
      </c>
      <c r="AH1208" s="170"/>
      <c r="AI1208" s="169" t="str">
        <f>IF(AI212="","",IF(AI212=Settings!$C$16,1,IF(AND(AI212=Settings!$C$17,NOT(AH212=Settings!$C$16)),1,IF(AND(AI212=Settings!$C$18,AH212=Settings!$C$19),1,0))))</f>
        <v/>
      </c>
      <c r="AK1208" s="169" t="str">
        <f>IF(AK212="","",IF(AK212=Settings!$C$16,1,IF(AND(AK212=Settings!$C$17,NOT(AJ212=Settings!$C$16)),1,IF(AND(AK212=Settings!$C$18,AJ212=Settings!$C$19),1,0))))</f>
        <v/>
      </c>
      <c r="AM1208" s="169" t="str">
        <f>IF(AM212="","",IF(AM212=Settings!$C$16,1,IF(AND(AM212=Settings!$C$17,NOT(AL212=Settings!$C$16)),1,IF(AND(AM212=Settings!$C$18,AL212=Settings!$C$19),1,0))))</f>
        <v/>
      </c>
      <c r="AP1208" s="169" t="str">
        <f>IF(AP212="","",IF(AP212=Settings!$C$16,1,IF(AND(AP212=Settings!$C$17,NOT(AO212=Settings!$C$16)),1,IF(AND(AP212=Settings!$C$18,AO212=Settings!$C$19),1,0))))</f>
        <v/>
      </c>
      <c r="AQ1208" s="170"/>
      <c r="AR1208" s="169" t="str">
        <f>IF(AR212="","",IF(AR212=Settings!$C$16,1,IF(AND(AR212=Settings!$C$17,NOT(AQ212=Settings!$C$16)),1,IF(AND(AR212=Settings!$C$18,AQ212=Settings!$C$19),1,0))))</f>
        <v/>
      </c>
      <c r="AS1208" s="170"/>
      <c r="AT1208" s="169" t="str">
        <f>IF(AT212="","",IF(AT212=Settings!$C$16,1,IF(AND(AT212=Settings!$C$17,NOT(AS212=Settings!$C$16)),1,IF(AND(AT212=Settings!$C$18,AS212=Settings!$C$19),1,0))))</f>
        <v/>
      </c>
      <c r="AU1208" s="170"/>
      <c r="AV1208" s="169" t="str">
        <f>IF(AV212="","",IF(AV212=Settings!$C$16,1,IF(AND(AV212=Settings!$C$17,NOT(AU212=Settings!$C$16)),1,IF(AND(AV212=Settings!$C$18,AU212=Settings!$C$19),1,0))))</f>
        <v/>
      </c>
      <c r="AX1208" s="169" t="str">
        <f>IF(AX212="","",IF(AX212=Settings!$C$16,1,IF(AND(AX212=Settings!$C$17,NOT(AW212=Settings!$C$16)),1,IF(AND(AX212=Settings!$C$18,AW212=Settings!$C$19),1,0))))</f>
        <v/>
      </c>
      <c r="AZ1208" s="169" t="str">
        <f>IF(AZ212="","",IF(AZ212=Settings!$C$16,1,IF(AND(AZ212=Settings!$C$17,NOT(AY212=Settings!$C$16)),1,IF(AND(AZ212=Settings!$C$18,AY212=Settings!$C$19),1,0))))</f>
        <v/>
      </c>
      <c r="BC1208" s="169" t="str">
        <f>IF(BC212="","",IF(BC212=Settings!$C$16,1,IF(AND(BC212=Settings!$C$17,NOT(BB212=Settings!$C$16)),1,IF(AND(BC212=Settings!$C$18,BB212=Settings!$C$19),1,0))))</f>
        <v/>
      </c>
      <c r="BD1208" s="170"/>
      <c r="BE1208" s="169" t="str">
        <f>IF(BE212="","",IF(BE212=Settings!$C$16,1,IF(AND(BE212=Settings!$C$17,NOT(BD212=Settings!$C$16)),1,IF(AND(BE212=Settings!$C$18,BD212=Settings!$C$19),1,0))))</f>
        <v/>
      </c>
      <c r="BF1208" s="170"/>
      <c r="BG1208" s="169" t="str">
        <f>IF(BG212="","",IF(BG212=Settings!$C$16,1,IF(AND(BG212=Settings!$C$17,NOT(BF212=Settings!$C$16)),1,IF(AND(BG212=Settings!$C$18,BF212=Settings!$C$19),1,0))))</f>
        <v/>
      </c>
      <c r="BH1208" s="170"/>
      <c r="BI1208" s="169" t="str">
        <f>IF(BI212="","",IF(BI212=Settings!$C$16,1,IF(AND(BI212=Settings!$C$17,NOT(BH212=Settings!$C$16)),1,IF(AND(BI212=Settings!$C$18,BH212=Settings!$C$19),1,0))))</f>
        <v/>
      </c>
      <c r="BK1208" s="169" t="str">
        <f>IF(BK212="","",IF(BK212=Settings!$C$16,1,IF(AND(BK212=Settings!$C$17,NOT(BJ212=Settings!$C$16)),1,IF(AND(BK212=Settings!$C$18,BJ212=Settings!$C$19),1,0))))</f>
        <v/>
      </c>
      <c r="BM1208" s="169" t="str">
        <f>IF(BM212="","",IF(BM212=Settings!$C$16,1,IF(AND(BM212=Settings!$C$17,NOT(BL212=Settings!$C$16)),1,IF(AND(BM212=Settings!$C$18,BL212=Settings!$C$19),1,0))))</f>
        <v/>
      </c>
      <c r="BP1208" s="169" t="str">
        <f>IF(BP212="","",IF(BP212=Settings!$C$16,1,IF(AND(BP212=Settings!$C$17,NOT(BO212=Settings!$C$16)),1,IF(AND(BP212=Settings!$C$18,BO212=Settings!$C$19),1,0))))</f>
        <v/>
      </c>
      <c r="BQ1208" s="170"/>
      <c r="BR1208" s="169" t="str">
        <f>IF(BR212="","",IF(BR212=Settings!$C$16,1,IF(AND(BR212=Settings!$C$17,NOT(BQ212=Settings!$C$16)),1,IF(AND(BR212=Settings!$C$18,BQ212=Settings!$C$19),1,0))))</f>
        <v/>
      </c>
      <c r="BS1208" s="170"/>
      <c r="BT1208" s="169" t="str">
        <f>IF(BT212="","",IF(BT212=Settings!$C$16,1,IF(AND(BT212=Settings!$C$17,NOT(BS212=Settings!$C$16)),1,IF(AND(BT212=Settings!$C$18,BS212=Settings!$C$19),1,0))))</f>
        <v/>
      </c>
      <c r="BU1208" s="170"/>
      <c r="BV1208" s="169" t="str">
        <f>IF(BV212="","",IF(BV212=Settings!$C$16,1,IF(AND(BV212=Settings!$C$17,NOT(BU212=Settings!$C$16)),1,IF(AND(BV212=Settings!$C$18,BU212=Settings!$C$19),1,0))))</f>
        <v/>
      </c>
      <c r="BX1208" s="169" t="str">
        <f>IF(BX212="","",IF(BX212=Settings!$C$16,1,IF(AND(BX212=Settings!$C$17,NOT(BW212=Settings!$C$16)),1,IF(AND(BX212=Settings!$C$18,BW212=Settings!$C$19),1,0))))</f>
        <v/>
      </c>
      <c r="BZ1208" s="169" t="str">
        <f>IF(BZ212="","",IF(BZ212=Settings!$C$16,1,IF(AND(BZ212=Settings!$C$17,NOT(BY212=Settings!$C$16)),1,IF(AND(BZ212=Settings!$C$18,BY212=Settings!$C$19),1,0))))</f>
        <v/>
      </c>
      <c r="CB1208" s="175" t="str">
        <f t="shared" si="25"/>
        <v/>
      </c>
      <c r="CC1208" s="175" t="str">
        <f t="shared" si="26"/>
        <v/>
      </c>
      <c r="CD1208" s="175" t="str">
        <f t="shared" si="27"/>
        <v/>
      </c>
      <c r="CE1208" s="175" t="str">
        <f t="shared" si="28"/>
        <v/>
      </c>
      <c r="CF1208" s="175" t="str">
        <f t="shared" si="29"/>
        <v/>
      </c>
      <c r="CG1208" s="175" t="str">
        <f t="shared" si="30"/>
        <v/>
      </c>
      <c r="CH1208" s="175" t="str">
        <f t="shared" si="31"/>
        <v/>
      </c>
    </row>
    <row r="1209" spans="1:86" x14ac:dyDescent="0.25">
      <c r="A1209" s="39" t="str">
        <f t="shared" si="24"/>
        <v xml:space="preserve"> </v>
      </c>
      <c r="C1209" s="169" t="str">
        <f>IF(C213="","",IF(C213=Settings!$C$16,1,IF(AND(C213=Settings!$C$17,NOT(B213=Settings!$C$16)),1,IF(AND(C213=Settings!$C$18,B213=Settings!$C$19),1,0))))</f>
        <v/>
      </c>
      <c r="E1209" s="169" t="str">
        <f>IF(E213="","",IF(E213=Settings!$C$16,1,IF(AND(E213=Settings!$C$17,NOT(D213=Settings!$C$16)),1,IF(AND(E213=Settings!$C$18,D213=Settings!$C$19),1,0))))</f>
        <v/>
      </c>
      <c r="G1209" s="169" t="str">
        <f>IF(G213="","",IF(G213=Settings!$C$16,1,IF(AND(G213=Settings!$C$17,NOT(F213=Settings!$C$16)),1,IF(AND(G213=Settings!$C$18,F213=Settings!$C$19),1,0))))</f>
        <v/>
      </c>
      <c r="I1209" s="169" t="str">
        <f>IF(I213="","",IF(I213=Settings!$C$16,1,IF(AND(I213=Settings!$C$17,NOT(H213=Settings!$C$16)),1,IF(AND(I213=Settings!$C$18,H213=Settings!$C$19),1,0))))</f>
        <v/>
      </c>
      <c r="K1209" s="169" t="str">
        <f>IF(K213="","",IF(K213=Settings!$C$16,1,IF(AND(K213=Settings!$C$17,NOT(J213=Settings!$C$16)),1,IF(AND(K213=Settings!$C$18,J213=Settings!$C$19),1,0))))</f>
        <v/>
      </c>
      <c r="M1209" s="169" t="str">
        <f>IF(M213="","",IF(M213=Settings!$C$16,1,IF(AND(M213=Settings!$C$17,NOT(L213=Settings!$C$16)),1,IF(AND(M213=Settings!$C$18,L213=Settings!$C$19),1,0))))</f>
        <v/>
      </c>
      <c r="P1209" s="169" t="str">
        <f>IF(P213="","",IF(P213=Settings!$C$16,1,IF(AND(P213=Settings!$C$17,NOT(O213=Settings!$C$16)),1,IF(AND(P213=Settings!$C$18,O213=Settings!$C$19),1,0))))</f>
        <v/>
      </c>
      <c r="Q1209" s="170"/>
      <c r="R1209" s="169" t="str">
        <f>IF(R213="","",IF(R213=Settings!$C$16,1,IF(AND(R213=Settings!$C$17,NOT(Q213=Settings!$C$16)),1,IF(AND(R213=Settings!$C$18,Q213=Settings!$C$19),1,0))))</f>
        <v/>
      </c>
      <c r="S1209" s="170"/>
      <c r="T1209" s="169" t="str">
        <f>IF(T213="","",IF(T213=Settings!$C$16,1,IF(AND(T213=Settings!$C$17,NOT(S213=Settings!$C$16)),1,IF(AND(T213=Settings!$C$18,S213=Settings!$C$19),1,0))))</f>
        <v/>
      </c>
      <c r="U1209" s="170"/>
      <c r="V1209" s="169" t="str">
        <f>IF(V213="","",IF(V213=Settings!$C$16,1,IF(AND(V213=Settings!$C$17,NOT(U213=Settings!$C$16)),1,IF(AND(V213=Settings!$C$18,U213=Settings!$C$19),1,0))))</f>
        <v/>
      </c>
      <c r="X1209" s="169" t="str">
        <f>IF(X213="","",IF(X213=Settings!$C$16,1,IF(AND(X213=Settings!$C$17,NOT(W213=Settings!$C$16)),1,IF(AND(X213=Settings!$C$18,W213=Settings!$C$19),1,0))))</f>
        <v/>
      </c>
      <c r="Z1209" s="169" t="str">
        <f>IF(Z213="","",IF(Z213=Settings!$C$16,1,IF(AND(Z213=Settings!$C$17,NOT(Y213=Settings!$C$16)),1,IF(AND(Z213=Settings!$C$18,Y213=Settings!$C$19),1,0))))</f>
        <v/>
      </c>
      <c r="AC1209" s="169" t="str">
        <f>IF(AC213="","",IF(AC213=Settings!$C$16,1,IF(AND(AC213=Settings!$C$17,NOT(AB213=Settings!$C$16)),1,IF(AND(AC213=Settings!$C$18,AB213=Settings!$C$19),1,0))))</f>
        <v/>
      </c>
      <c r="AD1209" s="170"/>
      <c r="AE1209" s="169" t="str">
        <f>IF(AE213="","",IF(AE213=Settings!$C$16,1,IF(AND(AE213=Settings!$C$17,NOT(AD213=Settings!$C$16)),1,IF(AND(AE213=Settings!$C$18,AD213=Settings!$C$19),1,0))))</f>
        <v/>
      </c>
      <c r="AF1209" s="170"/>
      <c r="AG1209" s="169" t="str">
        <f>IF(AG213="","",IF(AG213=Settings!$C$16,1,IF(AND(AG213=Settings!$C$17,NOT(AF213=Settings!$C$16)),1,IF(AND(AG213=Settings!$C$18,AF213=Settings!$C$19),1,0))))</f>
        <v/>
      </c>
      <c r="AH1209" s="170"/>
      <c r="AI1209" s="169" t="str">
        <f>IF(AI213="","",IF(AI213=Settings!$C$16,1,IF(AND(AI213=Settings!$C$17,NOT(AH213=Settings!$C$16)),1,IF(AND(AI213=Settings!$C$18,AH213=Settings!$C$19),1,0))))</f>
        <v/>
      </c>
      <c r="AK1209" s="169" t="str">
        <f>IF(AK213="","",IF(AK213=Settings!$C$16,1,IF(AND(AK213=Settings!$C$17,NOT(AJ213=Settings!$C$16)),1,IF(AND(AK213=Settings!$C$18,AJ213=Settings!$C$19),1,0))))</f>
        <v/>
      </c>
      <c r="AM1209" s="169" t="str">
        <f>IF(AM213="","",IF(AM213=Settings!$C$16,1,IF(AND(AM213=Settings!$C$17,NOT(AL213=Settings!$C$16)),1,IF(AND(AM213=Settings!$C$18,AL213=Settings!$C$19),1,0))))</f>
        <v/>
      </c>
      <c r="AP1209" s="169" t="str">
        <f>IF(AP213="","",IF(AP213=Settings!$C$16,1,IF(AND(AP213=Settings!$C$17,NOT(AO213=Settings!$C$16)),1,IF(AND(AP213=Settings!$C$18,AO213=Settings!$C$19),1,0))))</f>
        <v/>
      </c>
      <c r="AQ1209" s="170"/>
      <c r="AR1209" s="169" t="str">
        <f>IF(AR213="","",IF(AR213=Settings!$C$16,1,IF(AND(AR213=Settings!$C$17,NOT(AQ213=Settings!$C$16)),1,IF(AND(AR213=Settings!$C$18,AQ213=Settings!$C$19),1,0))))</f>
        <v/>
      </c>
      <c r="AS1209" s="170"/>
      <c r="AT1209" s="169" t="str">
        <f>IF(AT213="","",IF(AT213=Settings!$C$16,1,IF(AND(AT213=Settings!$C$17,NOT(AS213=Settings!$C$16)),1,IF(AND(AT213=Settings!$C$18,AS213=Settings!$C$19),1,0))))</f>
        <v/>
      </c>
      <c r="AU1209" s="170"/>
      <c r="AV1209" s="169" t="str">
        <f>IF(AV213="","",IF(AV213=Settings!$C$16,1,IF(AND(AV213=Settings!$C$17,NOT(AU213=Settings!$C$16)),1,IF(AND(AV213=Settings!$C$18,AU213=Settings!$C$19),1,0))))</f>
        <v/>
      </c>
      <c r="AX1209" s="169" t="str">
        <f>IF(AX213="","",IF(AX213=Settings!$C$16,1,IF(AND(AX213=Settings!$C$17,NOT(AW213=Settings!$C$16)),1,IF(AND(AX213=Settings!$C$18,AW213=Settings!$C$19),1,0))))</f>
        <v/>
      </c>
      <c r="AZ1209" s="169" t="str">
        <f>IF(AZ213="","",IF(AZ213=Settings!$C$16,1,IF(AND(AZ213=Settings!$C$17,NOT(AY213=Settings!$C$16)),1,IF(AND(AZ213=Settings!$C$18,AY213=Settings!$C$19),1,0))))</f>
        <v/>
      </c>
      <c r="BC1209" s="169" t="str">
        <f>IF(BC213="","",IF(BC213=Settings!$C$16,1,IF(AND(BC213=Settings!$C$17,NOT(BB213=Settings!$C$16)),1,IF(AND(BC213=Settings!$C$18,BB213=Settings!$C$19),1,0))))</f>
        <v/>
      </c>
      <c r="BD1209" s="170"/>
      <c r="BE1209" s="169" t="str">
        <f>IF(BE213="","",IF(BE213=Settings!$C$16,1,IF(AND(BE213=Settings!$C$17,NOT(BD213=Settings!$C$16)),1,IF(AND(BE213=Settings!$C$18,BD213=Settings!$C$19),1,0))))</f>
        <v/>
      </c>
      <c r="BF1209" s="170"/>
      <c r="BG1209" s="169" t="str">
        <f>IF(BG213="","",IF(BG213=Settings!$C$16,1,IF(AND(BG213=Settings!$C$17,NOT(BF213=Settings!$C$16)),1,IF(AND(BG213=Settings!$C$18,BF213=Settings!$C$19),1,0))))</f>
        <v/>
      </c>
      <c r="BH1209" s="170"/>
      <c r="BI1209" s="169" t="str">
        <f>IF(BI213="","",IF(BI213=Settings!$C$16,1,IF(AND(BI213=Settings!$C$17,NOT(BH213=Settings!$C$16)),1,IF(AND(BI213=Settings!$C$18,BH213=Settings!$C$19),1,0))))</f>
        <v/>
      </c>
      <c r="BK1209" s="169" t="str">
        <f>IF(BK213="","",IF(BK213=Settings!$C$16,1,IF(AND(BK213=Settings!$C$17,NOT(BJ213=Settings!$C$16)),1,IF(AND(BK213=Settings!$C$18,BJ213=Settings!$C$19),1,0))))</f>
        <v/>
      </c>
      <c r="BM1209" s="169" t="str">
        <f>IF(BM213="","",IF(BM213=Settings!$C$16,1,IF(AND(BM213=Settings!$C$17,NOT(BL213=Settings!$C$16)),1,IF(AND(BM213=Settings!$C$18,BL213=Settings!$C$19),1,0))))</f>
        <v/>
      </c>
      <c r="BP1209" s="169" t="str">
        <f>IF(BP213="","",IF(BP213=Settings!$C$16,1,IF(AND(BP213=Settings!$C$17,NOT(BO213=Settings!$C$16)),1,IF(AND(BP213=Settings!$C$18,BO213=Settings!$C$19),1,0))))</f>
        <v/>
      </c>
      <c r="BQ1209" s="170"/>
      <c r="BR1209" s="169" t="str">
        <f>IF(BR213="","",IF(BR213=Settings!$C$16,1,IF(AND(BR213=Settings!$C$17,NOT(BQ213=Settings!$C$16)),1,IF(AND(BR213=Settings!$C$18,BQ213=Settings!$C$19),1,0))))</f>
        <v/>
      </c>
      <c r="BS1209" s="170"/>
      <c r="BT1209" s="169" t="str">
        <f>IF(BT213="","",IF(BT213=Settings!$C$16,1,IF(AND(BT213=Settings!$C$17,NOT(BS213=Settings!$C$16)),1,IF(AND(BT213=Settings!$C$18,BS213=Settings!$C$19),1,0))))</f>
        <v/>
      </c>
      <c r="BU1209" s="170"/>
      <c r="BV1209" s="169" t="str">
        <f>IF(BV213="","",IF(BV213=Settings!$C$16,1,IF(AND(BV213=Settings!$C$17,NOT(BU213=Settings!$C$16)),1,IF(AND(BV213=Settings!$C$18,BU213=Settings!$C$19),1,0))))</f>
        <v/>
      </c>
      <c r="BX1209" s="169" t="str">
        <f>IF(BX213="","",IF(BX213=Settings!$C$16,1,IF(AND(BX213=Settings!$C$17,NOT(BW213=Settings!$C$16)),1,IF(AND(BX213=Settings!$C$18,BW213=Settings!$C$19),1,0))))</f>
        <v/>
      </c>
      <c r="BZ1209" s="169" t="str">
        <f>IF(BZ213="","",IF(BZ213=Settings!$C$16,1,IF(AND(BZ213=Settings!$C$17,NOT(BY213=Settings!$C$16)),1,IF(AND(BZ213=Settings!$C$18,BY213=Settings!$C$19),1,0))))</f>
        <v/>
      </c>
      <c r="CB1209" s="175" t="str">
        <f t="shared" si="25"/>
        <v/>
      </c>
      <c r="CC1209" s="175" t="str">
        <f t="shared" si="26"/>
        <v/>
      </c>
      <c r="CD1209" s="175" t="str">
        <f t="shared" si="27"/>
        <v/>
      </c>
      <c r="CE1209" s="175" t="str">
        <f t="shared" si="28"/>
        <v/>
      </c>
      <c r="CF1209" s="175" t="str">
        <f t="shared" si="29"/>
        <v/>
      </c>
      <c r="CG1209" s="175" t="str">
        <f t="shared" si="30"/>
        <v/>
      </c>
      <c r="CH1209" s="175" t="str">
        <f t="shared" si="31"/>
        <v/>
      </c>
    </row>
    <row r="1210" spans="1:86" x14ac:dyDescent="0.25">
      <c r="A1210" s="39" t="str">
        <f t="shared" si="24"/>
        <v xml:space="preserve"> </v>
      </c>
      <c r="C1210" s="169" t="str">
        <f>IF(C214="","",IF(C214=Settings!$C$16,1,IF(AND(C214=Settings!$C$17,NOT(B214=Settings!$C$16)),1,IF(AND(C214=Settings!$C$18,B214=Settings!$C$19),1,0))))</f>
        <v/>
      </c>
      <c r="E1210" s="169" t="str">
        <f>IF(E214="","",IF(E214=Settings!$C$16,1,IF(AND(E214=Settings!$C$17,NOT(D214=Settings!$C$16)),1,IF(AND(E214=Settings!$C$18,D214=Settings!$C$19),1,0))))</f>
        <v/>
      </c>
      <c r="G1210" s="169" t="str">
        <f>IF(G214="","",IF(G214=Settings!$C$16,1,IF(AND(G214=Settings!$C$17,NOT(F214=Settings!$C$16)),1,IF(AND(G214=Settings!$C$18,F214=Settings!$C$19),1,0))))</f>
        <v/>
      </c>
      <c r="I1210" s="169" t="str">
        <f>IF(I214="","",IF(I214=Settings!$C$16,1,IF(AND(I214=Settings!$C$17,NOT(H214=Settings!$C$16)),1,IF(AND(I214=Settings!$C$18,H214=Settings!$C$19),1,0))))</f>
        <v/>
      </c>
      <c r="K1210" s="169" t="str">
        <f>IF(K214="","",IF(K214=Settings!$C$16,1,IF(AND(K214=Settings!$C$17,NOT(J214=Settings!$C$16)),1,IF(AND(K214=Settings!$C$18,J214=Settings!$C$19),1,0))))</f>
        <v/>
      </c>
      <c r="M1210" s="169" t="str">
        <f>IF(M214="","",IF(M214=Settings!$C$16,1,IF(AND(M214=Settings!$C$17,NOT(L214=Settings!$C$16)),1,IF(AND(M214=Settings!$C$18,L214=Settings!$C$19),1,0))))</f>
        <v/>
      </c>
      <c r="P1210" s="169" t="str">
        <f>IF(P214="","",IF(P214=Settings!$C$16,1,IF(AND(P214=Settings!$C$17,NOT(O214=Settings!$C$16)),1,IF(AND(P214=Settings!$C$18,O214=Settings!$C$19),1,0))))</f>
        <v/>
      </c>
      <c r="Q1210" s="170"/>
      <c r="R1210" s="169" t="str">
        <f>IF(R214="","",IF(R214=Settings!$C$16,1,IF(AND(R214=Settings!$C$17,NOT(Q214=Settings!$C$16)),1,IF(AND(R214=Settings!$C$18,Q214=Settings!$C$19),1,0))))</f>
        <v/>
      </c>
      <c r="S1210" s="170"/>
      <c r="T1210" s="169" t="str">
        <f>IF(T214="","",IF(T214=Settings!$C$16,1,IF(AND(T214=Settings!$C$17,NOT(S214=Settings!$C$16)),1,IF(AND(T214=Settings!$C$18,S214=Settings!$C$19),1,0))))</f>
        <v/>
      </c>
      <c r="U1210" s="170"/>
      <c r="V1210" s="169" t="str">
        <f>IF(V214="","",IF(V214=Settings!$C$16,1,IF(AND(V214=Settings!$C$17,NOT(U214=Settings!$C$16)),1,IF(AND(V214=Settings!$C$18,U214=Settings!$C$19),1,0))))</f>
        <v/>
      </c>
      <c r="X1210" s="169" t="str">
        <f>IF(X214="","",IF(X214=Settings!$C$16,1,IF(AND(X214=Settings!$C$17,NOT(W214=Settings!$C$16)),1,IF(AND(X214=Settings!$C$18,W214=Settings!$C$19),1,0))))</f>
        <v/>
      </c>
      <c r="Z1210" s="169" t="str">
        <f>IF(Z214="","",IF(Z214=Settings!$C$16,1,IF(AND(Z214=Settings!$C$17,NOT(Y214=Settings!$C$16)),1,IF(AND(Z214=Settings!$C$18,Y214=Settings!$C$19),1,0))))</f>
        <v/>
      </c>
      <c r="AC1210" s="169" t="str">
        <f>IF(AC214="","",IF(AC214=Settings!$C$16,1,IF(AND(AC214=Settings!$C$17,NOT(AB214=Settings!$C$16)),1,IF(AND(AC214=Settings!$C$18,AB214=Settings!$C$19),1,0))))</f>
        <v/>
      </c>
      <c r="AD1210" s="170"/>
      <c r="AE1210" s="169" t="str">
        <f>IF(AE214="","",IF(AE214=Settings!$C$16,1,IF(AND(AE214=Settings!$C$17,NOT(AD214=Settings!$C$16)),1,IF(AND(AE214=Settings!$C$18,AD214=Settings!$C$19),1,0))))</f>
        <v/>
      </c>
      <c r="AF1210" s="170"/>
      <c r="AG1210" s="169" t="str">
        <f>IF(AG214="","",IF(AG214=Settings!$C$16,1,IF(AND(AG214=Settings!$C$17,NOT(AF214=Settings!$C$16)),1,IF(AND(AG214=Settings!$C$18,AF214=Settings!$C$19),1,0))))</f>
        <v/>
      </c>
      <c r="AH1210" s="170"/>
      <c r="AI1210" s="169" t="str">
        <f>IF(AI214="","",IF(AI214=Settings!$C$16,1,IF(AND(AI214=Settings!$C$17,NOT(AH214=Settings!$C$16)),1,IF(AND(AI214=Settings!$C$18,AH214=Settings!$C$19),1,0))))</f>
        <v/>
      </c>
      <c r="AK1210" s="169" t="str">
        <f>IF(AK214="","",IF(AK214=Settings!$C$16,1,IF(AND(AK214=Settings!$C$17,NOT(AJ214=Settings!$C$16)),1,IF(AND(AK214=Settings!$C$18,AJ214=Settings!$C$19),1,0))))</f>
        <v/>
      </c>
      <c r="AM1210" s="169" t="str">
        <f>IF(AM214="","",IF(AM214=Settings!$C$16,1,IF(AND(AM214=Settings!$C$17,NOT(AL214=Settings!$C$16)),1,IF(AND(AM214=Settings!$C$18,AL214=Settings!$C$19),1,0))))</f>
        <v/>
      </c>
      <c r="AP1210" s="169" t="str">
        <f>IF(AP214="","",IF(AP214=Settings!$C$16,1,IF(AND(AP214=Settings!$C$17,NOT(AO214=Settings!$C$16)),1,IF(AND(AP214=Settings!$C$18,AO214=Settings!$C$19),1,0))))</f>
        <v/>
      </c>
      <c r="AQ1210" s="170"/>
      <c r="AR1210" s="169" t="str">
        <f>IF(AR214="","",IF(AR214=Settings!$C$16,1,IF(AND(AR214=Settings!$C$17,NOT(AQ214=Settings!$C$16)),1,IF(AND(AR214=Settings!$C$18,AQ214=Settings!$C$19),1,0))))</f>
        <v/>
      </c>
      <c r="AS1210" s="170"/>
      <c r="AT1210" s="169" t="str">
        <f>IF(AT214="","",IF(AT214=Settings!$C$16,1,IF(AND(AT214=Settings!$C$17,NOT(AS214=Settings!$C$16)),1,IF(AND(AT214=Settings!$C$18,AS214=Settings!$C$19),1,0))))</f>
        <v/>
      </c>
      <c r="AU1210" s="170"/>
      <c r="AV1210" s="169" t="str">
        <f>IF(AV214="","",IF(AV214=Settings!$C$16,1,IF(AND(AV214=Settings!$C$17,NOT(AU214=Settings!$C$16)),1,IF(AND(AV214=Settings!$C$18,AU214=Settings!$C$19),1,0))))</f>
        <v/>
      </c>
      <c r="AX1210" s="169" t="str">
        <f>IF(AX214="","",IF(AX214=Settings!$C$16,1,IF(AND(AX214=Settings!$C$17,NOT(AW214=Settings!$C$16)),1,IF(AND(AX214=Settings!$C$18,AW214=Settings!$C$19),1,0))))</f>
        <v/>
      </c>
      <c r="AZ1210" s="169" t="str">
        <f>IF(AZ214="","",IF(AZ214=Settings!$C$16,1,IF(AND(AZ214=Settings!$C$17,NOT(AY214=Settings!$C$16)),1,IF(AND(AZ214=Settings!$C$18,AY214=Settings!$C$19),1,0))))</f>
        <v/>
      </c>
      <c r="BC1210" s="169" t="str">
        <f>IF(BC214="","",IF(BC214=Settings!$C$16,1,IF(AND(BC214=Settings!$C$17,NOT(BB214=Settings!$C$16)),1,IF(AND(BC214=Settings!$C$18,BB214=Settings!$C$19),1,0))))</f>
        <v/>
      </c>
      <c r="BD1210" s="170"/>
      <c r="BE1210" s="169" t="str">
        <f>IF(BE214="","",IF(BE214=Settings!$C$16,1,IF(AND(BE214=Settings!$C$17,NOT(BD214=Settings!$C$16)),1,IF(AND(BE214=Settings!$C$18,BD214=Settings!$C$19),1,0))))</f>
        <v/>
      </c>
      <c r="BF1210" s="170"/>
      <c r="BG1210" s="169" t="str">
        <f>IF(BG214="","",IF(BG214=Settings!$C$16,1,IF(AND(BG214=Settings!$C$17,NOT(BF214=Settings!$C$16)),1,IF(AND(BG214=Settings!$C$18,BF214=Settings!$C$19),1,0))))</f>
        <v/>
      </c>
      <c r="BH1210" s="170"/>
      <c r="BI1210" s="169" t="str">
        <f>IF(BI214="","",IF(BI214=Settings!$C$16,1,IF(AND(BI214=Settings!$C$17,NOT(BH214=Settings!$C$16)),1,IF(AND(BI214=Settings!$C$18,BH214=Settings!$C$19),1,0))))</f>
        <v/>
      </c>
      <c r="BK1210" s="169" t="str">
        <f>IF(BK214="","",IF(BK214=Settings!$C$16,1,IF(AND(BK214=Settings!$C$17,NOT(BJ214=Settings!$C$16)),1,IF(AND(BK214=Settings!$C$18,BJ214=Settings!$C$19),1,0))))</f>
        <v/>
      </c>
      <c r="BM1210" s="169" t="str">
        <f>IF(BM214="","",IF(BM214=Settings!$C$16,1,IF(AND(BM214=Settings!$C$17,NOT(BL214=Settings!$C$16)),1,IF(AND(BM214=Settings!$C$18,BL214=Settings!$C$19),1,0))))</f>
        <v/>
      </c>
      <c r="BP1210" s="169" t="str">
        <f>IF(BP214="","",IF(BP214=Settings!$C$16,1,IF(AND(BP214=Settings!$C$17,NOT(BO214=Settings!$C$16)),1,IF(AND(BP214=Settings!$C$18,BO214=Settings!$C$19),1,0))))</f>
        <v/>
      </c>
      <c r="BQ1210" s="170"/>
      <c r="BR1210" s="169" t="str">
        <f>IF(BR214="","",IF(BR214=Settings!$C$16,1,IF(AND(BR214=Settings!$C$17,NOT(BQ214=Settings!$C$16)),1,IF(AND(BR214=Settings!$C$18,BQ214=Settings!$C$19),1,0))))</f>
        <v/>
      </c>
      <c r="BS1210" s="170"/>
      <c r="BT1210" s="169" t="str">
        <f>IF(BT214="","",IF(BT214=Settings!$C$16,1,IF(AND(BT214=Settings!$C$17,NOT(BS214=Settings!$C$16)),1,IF(AND(BT214=Settings!$C$18,BS214=Settings!$C$19),1,0))))</f>
        <v/>
      </c>
      <c r="BU1210" s="170"/>
      <c r="BV1210" s="169" t="str">
        <f>IF(BV214="","",IF(BV214=Settings!$C$16,1,IF(AND(BV214=Settings!$C$17,NOT(BU214=Settings!$C$16)),1,IF(AND(BV214=Settings!$C$18,BU214=Settings!$C$19),1,0))))</f>
        <v/>
      </c>
      <c r="BX1210" s="169" t="str">
        <f>IF(BX214="","",IF(BX214=Settings!$C$16,1,IF(AND(BX214=Settings!$C$17,NOT(BW214=Settings!$C$16)),1,IF(AND(BX214=Settings!$C$18,BW214=Settings!$C$19),1,0))))</f>
        <v/>
      </c>
      <c r="BZ1210" s="169" t="str">
        <f>IF(BZ214="","",IF(BZ214=Settings!$C$16,1,IF(AND(BZ214=Settings!$C$17,NOT(BY214=Settings!$C$16)),1,IF(AND(BZ214=Settings!$C$18,BY214=Settings!$C$19),1,0))))</f>
        <v/>
      </c>
      <c r="CB1210" s="175" t="str">
        <f t="shared" si="25"/>
        <v/>
      </c>
      <c r="CC1210" s="175" t="str">
        <f t="shared" si="26"/>
        <v/>
      </c>
      <c r="CD1210" s="175" t="str">
        <f t="shared" si="27"/>
        <v/>
      </c>
      <c r="CE1210" s="175" t="str">
        <f t="shared" si="28"/>
        <v/>
      </c>
      <c r="CF1210" s="175" t="str">
        <f t="shared" si="29"/>
        <v/>
      </c>
      <c r="CG1210" s="175" t="str">
        <f t="shared" si="30"/>
        <v/>
      </c>
      <c r="CH1210" s="175" t="str">
        <f t="shared" si="31"/>
        <v/>
      </c>
    </row>
    <row r="1211" spans="1:86" x14ac:dyDescent="0.25">
      <c r="A1211" s="39" t="str">
        <f t="shared" si="24"/>
        <v xml:space="preserve"> </v>
      </c>
      <c r="C1211" s="169" t="str">
        <f>IF(C215="","",IF(C215=Settings!$C$16,1,IF(AND(C215=Settings!$C$17,NOT(B215=Settings!$C$16)),1,IF(AND(C215=Settings!$C$18,B215=Settings!$C$19),1,0))))</f>
        <v/>
      </c>
      <c r="E1211" s="169" t="str">
        <f>IF(E215="","",IF(E215=Settings!$C$16,1,IF(AND(E215=Settings!$C$17,NOT(D215=Settings!$C$16)),1,IF(AND(E215=Settings!$C$18,D215=Settings!$C$19),1,0))))</f>
        <v/>
      </c>
      <c r="G1211" s="169" t="str">
        <f>IF(G215="","",IF(G215=Settings!$C$16,1,IF(AND(G215=Settings!$C$17,NOT(F215=Settings!$C$16)),1,IF(AND(G215=Settings!$C$18,F215=Settings!$C$19),1,0))))</f>
        <v/>
      </c>
      <c r="I1211" s="169" t="str">
        <f>IF(I215="","",IF(I215=Settings!$C$16,1,IF(AND(I215=Settings!$C$17,NOT(H215=Settings!$C$16)),1,IF(AND(I215=Settings!$C$18,H215=Settings!$C$19),1,0))))</f>
        <v/>
      </c>
      <c r="K1211" s="169" t="str">
        <f>IF(K215="","",IF(K215=Settings!$C$16,1,IF(AND(K215=Settings!$C$17,NOT(J215=Settings!$C$16)),1,IF(AND(K215=Settings!$C$18,J215=Settings!$C$19),1,0))))</f>
        <v/>
      </c>
      <c r="M1211" s="169" t="str">
        <f>IF(M215="","",IF(M215=Settings!$C$16,1,IF(AND(M215=Settings!$C$17,NOT(L215=Settings!$C$16)),1,IF(AND(M215=Settings!$C$18,L215=Settings!$C$19),1,0))))</f>
        <v/>
      </c>
      <c r="P1211" s="169" t="str">
        <f>IF(P215="","",IF(P215=Settings!$C$16,1,IF(AND(P215=Settings!$C$17,NOT(O215=Settings!$C$16)),1,IF(AND(P215=Settings!$C$18,O215=Settings!$C$19),1,0))))</f>
        <v/>
      </c>
      <c r="Q1211" s="170"/>
      <c r="R1211" s="169" t="str">
        <f>IF(R215="","",IF(R215=Settings!$C$16,1,IF(AND(R215=Settings!$C$17,NOT(Q215=Settings!$C$16)),1,IF(AND(R215=Settings!$C$18,Q215=Settings!$C$19),1,0))))</f>
        <v/>
      </c>
      <c r="S1211" s="170"/>
      <c r="T1211" s="169" t="str">
        <f>IF(T215="","",IF(T215=Settings!$C$16,1,IF(AND(T215=Settings!$C$17,NOT(S215=Settings!$C$16)),1,IF(AND(T215=Settings!$C$18,S215=Settings!$C$19),1,0))))</f>
        <v/>
      </c>
      <c r="U1211" s="170"/>
      <c r="V1211" s="169" t="str">
        <f>IF(V215="","",IF(V215=Settings!$C$16,1,IF(AND(V215=Settings!$C$17,NOT(U215=Settings!$C$16)),1,IF(AND(V215=Settings!$C$18,U215=Settings!$C$19),1,0))))</f>
        <v/>
      </c>
      <c r="X1211" s="169" t="str">
        <f>IF(X215="","",IF(X215=Settings!$C$16,1,IF(AND(X215=Settings!$C$17,NOT(W215=Settings!$C$16)),1,IF(AND(X215=Settings!$C$18,W215=Settings!$C$19),1,0))))</f>
        <v/>
      </c>
      <c r="Z1211" s="169" t="str">
        <f>IF(Z215="","",IF(Z215=Settings!$C$16,1,IF(AND(Z215=Settings!$C$17,NOT(Y215=Settings!$C$16)),1,IF(AND(Z215=Settings!$C$18,Y215=Settings!$C$19),1,0))))</f>
        <v/>
      </c>
      <c r="AC1211" s="169" t="str">
        <f>IF(AC215="","",IF(AC215=Settings!$C$16,1,IF(AND(AC215=Settings!$C$17,NOT(AB215=Settings!$C$16)),1,IF(AND(AC215=Settings!$C$18,AB215=Settings!$C$19),1,0))))</f>
        <v/>
      </c>
      <c r="AD1211" s="170"/>
      <c r="AE1211" s="169" t="str">
        <f>IF(AE215="","",IF(AE215=Settings!$C$16,1,IF(AND(AE215=Settings!$C$17,NOT(AD215=Settings!$C$16)),1,IF(AND(AE215=Settings!$C$18,AD215=Settings!$C$19),1,0))))</f>
        <v/>
      </c>
      <c r="AF1211" s="170"/>
      <c r="AG1211" s="169" t="str">
        <f>IF(AG215="","",IF(AG215=Settings!$C$16,1,IF(AND(AG215=Settings!$C$17,NOT(AF215=Settings!$C$16)),1,IF(AND(AG215=Settings!$C$18,AF215=Settings!$C$19),1,0))))</f>
        <v/>
      </c>
      <c r="AH1211" s="170"/>
      <c r="AI1211" s="169" t="str">
        <f>IF(AI215="","",IF(AI215=Settings!$C$16,1,IF(AND(AI215=Settings!$C$17,NOT(AH215=Settings!$C$16)),1,IF(AND(AI215=Settings!$C$18,AH215=Settings!$C$19),1,0))))</f>
        <v/>
      </c>
      <c r="AK1211" s="169" t="str">
        <f>IF(AK215="","",IF(AK215=Settings!$C$16,1,IF(AND(AK215=Settings!$C$17,NOT(AJ215=Settings!$C$16)),1,IF(AND(AK215=Settings!$C$18,AJ215=Settings!$C$19),1,0))))</f>
        <v/>
      </c>
      <c r="AM1211" s="169" t="str">
        <f>IF(AM215="","",IF(AM215=Settings!$C$16,1,IF(AND(AM215=Settings!$C$17,NOT(AL215=Settings!$C$16)),1,IF(AND(AM215=Settings!$C$18,AL215=Settings!$C$19),1,0))))</f>
        <v/>
      </c>
      <c r="AP1211" s="169" t="str">
        <f>IF(AP215="","",IF(AP215=Settings!$C$16,1,IF(AND(AP215=Settings!$C$17,NOT(AO215=Settings!$C$16)),1,IF(AND(AP215=Settings!$C$18,AO215=Settings!$C$19),1,0))))</f>
        <v/>
      </c>
      <c r="AQ1211" s="170"/>
      <c r="AR1211" s="169" t="str">
        <f>IF(AR215="","",IF(AR215=Settings!$C$16,1,IF(AND(AR215=Settings!$C$17,NOT(AQ215=Settings!$C$16)),1,IF(AND(AR215=Settings!$C$18,AQ215=Settings!$C$19),1,0))))</f>
        <v/>
      </c>
      <c r="AS1211" s="170"/>
      <c r="AT1211" s="169" t="str">
        <f>IF(AT215="","",IF(AT215=Settings!$C$16,1,IF(AND(AT215=Settings!$C$17,NOT(AS215=Settings!$C$16)),1,IF(AND(AT215=Settings!$C$18,AS215=Settings!$C$19),1,0))))</f>
        <v/>
      </c>
      <c r="AU1211" s="170"/>
      <c r="AV1211" s="169" t="str">
        <f>IF(AV215="","",IF(AV215=Settings!$C$16,1,IF(AND(AV215=Settings!$C$17,NOT(AU215=Settings!$C$16)),1,IF(AND(AV215=Settings!$C$18,AU215=Settings!$C$19),1,0))))</f>
        <v/>
      </c>
      <c r="AX1211" s="169" t="str">
        <f>IF(AX215="","",IF(AX215=Settings!$C$16,1,IF(AND(AX215=Settings!$C$17,NOT(AW215=Settings!$C$16)),1,IF(AND(AX215=Settings!$C$18,AW215=Settings!$C$19),1,0))))</f>
        <v/>
      </c>
      <c r="AZ1211" s="169" t="str">
        <f>IF(AZ215="","",IF(AZ215=Settings!$C$16,1,IF(AND(AZ215=Settings!$C$17,NOT(AY215=Settings!$C$16)),1,IF(AND(AZ215=Settings!$C$18,AY215=Settings!$C$19),1,0))))</f>
        <v/>
      </c>
      <c r="BC1211" s="169" t="str">
        <f>IF(BC215="","",IF(BC215=Settings!$C$16,1,IF(AND(BC215=Settings!$C$17,NOT(BB215=Settings!$C$16)),1,IF(AND(BC215=Settings!$C$18,BB215=Settings!$C$19),1,0))))</f>
        <v/>
      </c>
      <c r="BD1211" s="170"/>
      <c r="BE1211" s="169" t="str">
        <f>IF(BE215="","",IF(BE215=Settings!$C$16,1,IF(AND(BE215=Settings!$C$17,NOT(BD215=Settings!$C$16)),1,IF(AND(BE215=Settings!$C$18,BD215=Settings!$C$19),1,0))))</f>
        <v/>
      </c>
      <c r="BF1211" s="170"/>
      <c r="BG1211" s="169" t="str">
        <f>IF(BG215="","",IF(BG215=Settings!$C$16,1,IF(AND(BG215=Settings!$C$17,NOT(BF215=Settings!$C$16)),1,IF(AND(BG215=Settings!$C$18,BF215=Settings!$C$19),1,0))))</f>
        <v/>
      </c>
      <c r="BH1211" s="170"/>
      <c r="BI1211" s="169" t="str">
        <f>IF(BI215="","",IF(BI215=Settings!$C$16,1,IF(AND(BI215=Settings!$C$17,NOT(BH215=Settings!$C$16)),1,IF(AND(BI215=Settings!$C$18,BH215=Settings!$C$19),1,0))))</f>
        <v/>
      </c>
      <c r="BK1211" s="169" t="str">
        <f>IF(BK215="","",IF(BK215=Settings!$C$16,1,IF(AND(BK215=Settings!$C$17,NOT(BJ215=Settings!$C$16)),1,IF(AND(BK215=Settings!$C$18,BJ215=Settings!$C$19),1,0))))</f>
        <v/>
      </c>
      <c r="BM1211" s="169" t="str">
        <f>IF(BM215="","",IF(BM215=Settings!$C$16,1,IF(AND(BM215=Settings!$C$17,NOT(BL215=Settings!$C$16)),1,IF(AND(BM215=Settings!$C$18,BL215=Settings!$C$19),1,0))))</f>
        <v/>
      </c>
      <c r="BP1211" s="169" t="str">
        <f>IF(BP215="","",IF(BP215=Settings!$C$16,1,IF(AND(BP215=Settings!$C$17,NOT(BO215=Settings!$C$16)),1,IF(AND(BP215=Settings!$C$18,BO215=Settings!$C$19),1,0))))</f>
        <v/>
      </c>
      <c r="BQ1211" s="170"/>
      <c r="BR1211" s="169" t="str">
        <f>IF(BR215="","",IF(BR215=Settings!$C$16,1,IF(AND(BR215=Settings!$C$17,NOT(BQ215=Settings!$C$16)),1,IF(AND(BR215=Settings!$C$18,BQ215=Settings!$C$19),1,0))))</f>
        <v/>
      </c>
      <c r="BS1211" s="170"/>
      <c r="BT1211" s="169" t="str">
        <f>IF(BT215="","",IF(BT215=Settings!$C$16,1,IF(AND(BT215=Settings!$C$17,NOT(BS215=Settings!$C$16)),1,IF(AND(BT215=Settings!$C$18,BS215=Settings!$C$19),1,0))))</f>
        <v/>
      </c>
      <c r="BU1211" s="170"/>
      <c r="BV1211" s="169" t="str">
        <f>IF(BV215="","",IF(BV215=Settings!$C$16,1,IF(AND(BV215=Settings!$C$17,NOT(BU215=Settings!$C$16)),1,IF(AND(BV215=Settings!$C$18,BU215=Settings!$C$19),1,0))))</f>
        <v/>
      </c>
      <c r="BX1211" s="169" t="str">
        <f>IF(BX215="","",IF(BX215=Settings!$C$16,1,IF(AND(BX215=Settings!$C$17,NOT(BW215=Settings!$C$16)),1,IF(AND(BX215=Settings!$C$18,BW215=Settings!$C$19),1,0))))</f>
        <v/>
      </c>
      <c r="BZ1211" s="169" t="str">
        <f>IF(BZ215="","",IF(BZ215=Settings!$C$16,1,IF(AND(BZ215=Settings!$C$17,NOT(BY215=Settings!$C$16)),1,IF(AND(BZ215=Settings!$C$18,BY215=Settings!$C$19),1,0))))</f>
        <v/>
      </c>
      <c r="CB1211" s="175" t="str">
        <f t="shared" si="25"/>
        <v/>
      </c>
      <c r="CC1211" s="175" t="str">
        <f t="shared" si="26"/>
        <v/>
      </c>
      <c r="CD1211" s="175" t="str">
        <f t="shared" si="27"/>
        <v/>
      </c>
      <c r="CE1211" s="175" t="str">
        <f t="shared" si="28"/>
        <v/>
      </c>
      <c r="CF1211" s="175" t="str">
        <f t="shared" si="29"/>
        <v/>
      </c>
      <c r="CG1211" s="175" t="str">
        <f t="shared" si="30"/>
        <v/>
      </c>
      <c r="CH1211" s="175" t="str">
        <f t="shared" si="31"/>
        <v/>
      </c>
    </row>
    <row r="1212" spans="1:86" x14ac:dyDescent="0.25">
      <c r="A1212" s="39" t="str">
        <f t="shared" si="24"/>
        <v xml:space="preserve"> </v>
      </c>
      <c r="C1212" s="169" t="str">
        <f>IF(C216="","",IF(C216=Settings!$C$16,1,IF(AND(C216=Settings!$C$17,NOT(B216=Settings!$C$16)),1,IF(AND(C216=Settings!$C$18,B216=Settings!$C$19),1,0))))</f>
        <v/>
      </c>
      <c r="E1212" s="169" t="str">
        <f>IF(E216="","",IF(E216=Settings!$C$16,1,IF(AND(E216=Settings!$C$17,NOT(D216=Settings!$C$16)),1,IF(AND(E216=Settings!$C$18,D216=Settings!$C$19),1,0))))</f>
        <v/>
      </c>
      <c r="G1212" s="169" t="str">
        <f>IF(G216="","",IF(G216=Settings!$C$16,1,IF(AND(G216=Settings!$C$17,NOT(F216=Settings!$C$16)),1,IF(AND(G216=Settings!$C$18,F216=Settings!$C$19),1,0))))</f>
        <v/>
      </c>
      <c r="I1212" s="169" t="str">
        <f>IF(I216="","",IF(I216=Settings!$C$16,1,IF(AND(I216=Settings!$C$17,NOT(H216=Settings!$C$16)),1,IF(AND(I216=Settings!$C$18,H216=Settings!$C$19),1,0))))</f>
        <v/>
      </c>
      <c r="K1212" s="169" t="str">
        <f>IF(K216="","",IF(K216=Settings!$C$16,1,IF(AND(K216=Settings!$C$17,NOT(J216=Settings!$C$16)),1,IF(AND(K216=Settings!$C$18,J216=Settings!$C$19),1,0))))</f>
        <v/>
      </c>
      <c r="M1212" s="169" t="str">
        <f>IF(M216="","",IF(M216=Settings!$C$16,1,IF(AND(M216=Settings!$C$17,NOT(L216=Settings!$C$16)),1,IF(AND(M216=Settings!$C$18,L216=Settings!$C$19),1,0))))</f>
        <v/>
      </c>
      <c r="P1212" s="169" t="str">
        <f>IF(P216="","",IF(P216=Settings!$C$16,1,IF(AND(P216=Settings!$C$17,NOT(O216=Settings!$C$16)),1,IF(AND(P216=Settings!$C$18,O216=Settings!$C$19),1,0))))</f>
        <v/>
      </c>
      <c r="Q1212" s="170"/>
      <c r="R1212" s="169" t="str">
        <f>IF(R216="","",IF(R216=Settings!$C$16,1,IF(AND(R216=Settings!$C$17,NOT(Q216=Settings!$C$16)),1,IF(AND(R216=Settings!$C$18,Q216=Settings!$C$19),1,0))))</f>
        <v/>
      </c>
      <c r="S1212" s="170"/>
      <c r="T1212" s="169" t="str">
        <f>IF(T216="","",IF(T216=Settings!$C$16,1,IF(AND(T216=Settings!$C$17,NOT(S216=Settings!$C$16)),1,IF(AND(T216=Settings!$C$18,S216=Settings!$C$19),1,0))))</f>
        <v/>
      </c>
      <c r="U1212" s="170"/>
      <c r="V1212" s="169" t="str">
        <f>IF(V216="","",IF(V216=Settings!$C$16,1,IF(AND(V216=Settings!$C$17,NOT(U216=Settings!$C$16)),1,IF(AND(V216=Settings!$C$18,U216=Settings!$C$19),1,0))))</f>
        <v/>
      </c>
      <c r="X1212" s="169" t="str">
        <f>IF(X216="","",IF(X216=Settings!$C$16,1,IF(AND(X216=Settings!$C$17,NOT(W216=Settings!$C$16)),1,IF(AND(X216=Settings!$C$18,W216=Settings!$C$19),1,0))))</f>
        <v/>
      </c>
      <c r="Z1212" s="169" t="str">
        <f>IF(Z216="","",IF(Z216=Settings!$C$16,1,IF(AND(Z216=Settings!$C$17,NOT(Y216=Settings!$C$16)),1,IF(AND(Z216=Settings!$C$18,Y216=Settings!$C$19),1,0))))</f>
        <v/>
      </c>
      <c r="AC1212" s="169" t="str">
        <f>IF(AC216="","",IF(AC216=Settings!$C$16,1,IF(AND(AC216=Settings!$C$17,NOT(AB216=Settings!$C$16)),1,IF(AND(AC216=Settings!$C$18,AB216=Settings!$C$19),1,0))))</f>
        <v/>
      </c>
      <c r="AD1212" s="170"/>
      <c r="AE1212" s="169" t="str">
        <f>IF(AE216="","",IF(AE216=Settings!$C$16,1,IF(AND(AE216=Settings!$C$17,NOT(AD216=Settings!$C$16)),1,IF(AND(AE216=Settings!$C$18,AD216=Settings!$C$19),1,0))))</f>
        <v/>
      </c>
      <c r="AF1212" s="170"/>
      <c r="AG1212" s="169" t="str">
        <f>IF(AG216="","",IF(AG216=Settings!$C$16,1,IF(AND(AG216=Settings!$C$17,NOT(AF216=Settings!$C$16)),1,IF(AND(AG216=Settings!$C$18,AF216=Settings!$C$19),1,0))))</f>
        <v/>
      </c>
      <c r="AH1212" s="170"/>
      <c r="AI1212" s="169" t="str">
        <f>IF(AI216="","",IF(AI216=Settings!$C$16,1,IF(AND(AI216=Settings!$C$17,NOT(AH216=Settings!$C$16)),1,IF(AND(AI216=Settings!$C$18,AH216=Settings!$C$19),1,0))))</f>
        <v/>
      </c>
      <c r="AK1212" s="169" t="str">
        <f>IF(AK216="","",IF(AK216=Settings!$C$16,1,IF(AND(AK216=Settings!$C$17,NOT(AJ216=Settings!$C$16)),1,IF(AND(AK216=Settings!$C$18,AJ216=Settings!$C$19),1,0))))</f>
        <v/>
      </c>
      <c r="AM1212" s="169" t="str">
        <f>IF(AM216="","",IF(AM216=Settings!$C$16,1,IF(AND(AM216=Settings!$C$17,NOT(AL216=Settings!$C$16)),1,IF(AND(AM216=Settings!$C$18,AL216=Settings!$C$19),1,0))))</f>
        <v/>
      </c>
      <c r="AP1212" s="169" t="str">
        <f>IF(AP216="","",IF(AP216=Settings!$C$16,1,IF(AND(AP216=Settings!$C$17,NOT(AO216=Settings!$C$16)),1,IF(AND(AP216=Settings!$C$18,AO216=Settings!$C$19),1,0))))</f>
        <v/>
      </c>
      <c r="AQ1212" s="170"/>
      <c r="AR1212" s="169" t="str">
        <f>IF(AR216="","",IF(AR216=Settings!$C$16,1,IF(AND(AR216=Settings!$C$17,NOT(AQ216=Settings!$C$16)),1,IF(AND(AR216=Settings!$C$18,AQ216=Settings!$C$19),1,0))))</f>
        <v/>
      </c>
      <c r="AS1212" s="170"/>
      <c r="AT1212" s="169" t="str">
        <f>IF(AT216="","",IF(AT216=Settings!$C$16,1,IF(AND(AT216=Settings!$C$17,NOT(AS216=Settings!$C$16)),1,IF(AND(AT216=Settings!$C$18,AS216=Settings!$C$19),1,0))))</f>
        <v/>
      </c>
      <c r="AU1212" s="170"/>
      <c r="AV1212" s="169" t="str">
        <f>IF(AV216="","",IF(AV216=Settings!$C$16,1,IF(AND(AV216=Settings!$C$17,NOT(AU216=Settings!$C$16)),1,IF(AND(AV216=Settings!$C$18,AU216=Settings!$C$19),1,0))))</f>
        <v/>
      </c>
      <c r="AX1212" s="169" t="str">
        <f>IF(AX216="","",IF(AX216=Settings!$C$16,1,IF(AND(AX216=Settings!$C$17,NOT(AW216=Settings!$C$16)),1,IF(AND(AX216=Settings!$C$18,AW216=Settings!$C$19),1,0))))</f>
        <v/>
      </c>
      <c r="AZ1212" s="169" t="str">
        <f>IF(AZ216="","",IF(AZ216=Settings!$C$16,1,IF(AND(AZ216=Settings!$C$17,NOT(AY216=Settings!$C$16)),1,IF(AND(AZ216=Settings!$C$18,AY216=Settings!$C$19),1,0))))</f>
        <v/>
      </c>
      <c r="BC1212" s="169" t="str">
        <f>IF(BC216="","",IF(BC216=Settings!$C$16,1,IF(AND(BC216=Settings!$C$17,NOT(BB216=Settings!$C$16)),1,IF(AND(BC216=Settings!$C$18,BB216=Settings!$C$19),1,0))))</f>
        <v/>
      </c>
      <c r="BD1212" s="170"/>
      <c r="BE1212" s="169" t="str">
        <f>IF(BE216="","",IF(BE216=Settings!$C$16,1,IF(AND(BE216=Settings!$C$17,NOT(BD216=Settings!$C$16)),1,IF(AND(BE216=Settings!$C$18,BD216=Settings!$C$19),1,0))))</f>
        <v/>
      </c>
      <c r="BF1212" s="170"/>
      <c r="BG1212" s="169" t="str">
        <f>IF(BG216="","",IF(BG216=Settings!$C$16,1,IF(AND(BG216=Settings!$C$17,NOT(BF216=Settings!$C$16)),1,IF(AND(BG216=Settings!$C$18,BF216=Settings!$C$19),1,0))))</f>
        <v/>
      </c>
      <c r="BH1212" s="170"/>
      <c r="BI1212" s="169" t="str">
        <f>IF(BI216="","",IF(BI216=Settings!$C$16,1,IF(AND(BI216=Settings!$C$17,NOT(BH216=Settings!$C$16)),1,IF(AND(BI216=Settings!$C$18,BH216=Settings!$C$19),1,0))))</f>
        <v/>
      </c>
      <c r="BK1212" s="169" t="str">
        <f>IF(BK216="","",IF(BK216=Settings!$C$16,1,IF(AND(BK216=Settings!$C$17,NOT(BJ216=Settings!$C$16)),1,IF(AND(BK216=Settings!$C$18,BJ216=Settings!$C$19),1,0))))</f>
        <v/>
      </c>
      <c r="BM1212" s="169" t="str">
        <f>IF(BM216="","",IF(BM216=Settings!$C$16,1,IF(AND(BM216=Settings!$C$17,NOT(BL216=Settings!$C$16)),1,IF(AND(BM216=Settings!$C$18,BL216=Settings!$C$19),1,0))))</f>
        <v/>
      </c>
      <c r="BP1212" s="169" t="str">
        <f>IF(BP216="","",IF(BP216=Settings!$C$16,1,IF(AND(BP216=Settings!$C$17,NOT(BO216=Settings!$C$16)),1,IF(AND(BP216=Settings!$C$18,BO216=Settings!$C$19),1,0))))</f>
        <v/>
      </c>
      <c r="BQ1212" s="170"/>
      <c r="BR1212" s="169" t="str">
        <f>IF(BR216="","",IF(BR216=Settings!$C$16,1,IF(AND(BR216=Settings!$C$17,NOT(BQ216=Settings!$C$16)),1,IF(AND(BR216=Settings!$C$18,BQ216=Settings!$C$19),1,0))))</f>
        <v/>
      </c>
      <c r="BS1212" s="170"/>
      <c r="BT1212" s="169" t="str">
        <f>IF(BT216="","",IF(BT216=Settings!$C$16,1,IF(AND(BT216=Settings!$C$17,NOT(BS216=Settings!$C$16)),1,IF(AND(BT216=Settings!$C$18,BS216=Settings!$C$19),1,0))))</f>
        <v/>
      </c>
      <c r="BU1212" s="170"/>
      <c r="BV1212" s="169" t="str">
        <f>IF(BV216="","",IF(BV216=Settings!$C$16,1,IF(AND(BV216=Settings!$C$17,NOT(BU216=Settings!$C$16)),1,IF(AND(BV216=Settings!$C$18,BU216=Settings!$C$19),1,0))))</f>
        <v/>
      </c>
      <c r="BX1212" s="169" t="str">
        <f>IF(BX216="","",IF(BX216=Settings!$C$16,1,IF(AND(BX216=Settings!$C$17,NOT(BW216=Settings!$C$16)),1,IF(AND(BX216=Settings!$C$18,BW216=Settings!$C$19),1,0))))</f>
        <v/>
      </c>
      <c r="BZ1212" s="169" t="str">
        <f>IF(BZ216="","",IF(BZ216=Settings!$C$16,1,IF(AND(BZ216=Settings!$C$17,NOT(BY216=Settings!$C$16)),1,IF(AND(BZ216=Settings!$C$18,BY216=Settings!$C$19),1,0))))</f>
        <v/>
      </c>
      <c r="CB1212" s="175" t="str">
        <f t="shared" si="25"/>
        <v/>
      </c>
      <c r="CC1212" s="175" t="str">
        <f t="shared" si="26"/>
        <v/>
      </c>
      <c r="CD1212" s="175" t="str">
        <f t="shared" si="27"/>
        <v/>
      </c>
      <c r="CE1212" s="175" t="str">
        <f t="shared" si="28"/>
        <v/>
      </c>
      <c r="CF1212" s="175" t="str">
        <f t="shared" si="29"/>
        <v/>
      </c>
      <c r="CG1212" s="175" t="str">
        <f t="shared" si="30"/>
        <v/>
      </c>
      <c r="CH1212" s="175" t="str">
        <f t="shared" si="31"/>
        <v/>
      </c>
    </row>
    <row r="1213" spans="1:86" x14ac:dyDescent="0.25">
      <c r="A1213" s="39" t="str">
        <f t="shared" si="24"/>
        <v xml:space="preserve"> </v>
      </c>
      <c r="C1213" s="169" t="str">
        <f>IF(C217="","",IF(C217=Settings!$C$16,1,IF(AND(C217=Settings!$C$17,NOT(B217=Settings!$C$16)),1,IF(AND(C217=Settings!$C$18,B217=Settings!$C$19),1,0))))</f>
        <v/>
      </c>
      <c r="E1213" s="169" t="str">
        <f>IF(E217="","",IF(E217=Settings!$C$16,1,IF(AND(E217=Settings!$C$17,NOT(D217=Settings!$C$16)),1,IF(AND(E217=Settings!$C$18,D217=Settings!$C$19),1,0))))</f>
        <v/>
      </c>
      <c r="G1213" s="169" t="str">
        <f>IF(G217="","",IF(G217=Settings!$C$16,1,IF(AND(G217=Settings!$C$17,NOT(F217=Settings!$C$16)),1,IF(AND(G217=Settings!$C$18,F217=Settings!$C$19),1,0))))</f>
        <v/>
      </c>
      <c r="I1213" s="169" t="str">
        <f>IF(I217="","",IF(I217=Settings!$C$16,1,IF(AND(I217=Settings!$C$17,NOT(H217=Settings!$C$16)),1,IF(AND(I217=Settings!$C$18,H217=Settings!$C$19),1,0))))</f>
        <v/>
      </c>
      <c r="K1213" s="169" t="str">
        <f>IF(K217="","",IF(K217=Settings!$C$16,1,IF(AND(K217=Settings!$C$17,NOT(J217=Settings!$C$16)),1,IF(AND(K217=Settings!$C$18,J217=Settings!$C$19),1,0))))</f>
        <v/>
      </c>
      <c r="M1213" s="169" t="str">
        <f>IF(M217="","",IF(M217=Settings!$C$16,1,IF(AND(M217=Settings!$C$17,NOT(L217=Settings!$C$16)),1,IF(AND(M217=Settings!$C$18,L217=Settings!$C$19),1,0))))</f>
        <v/>
      </c>
      <c r="P1213" s="169" t="str">
        <f>IF(P217="","",IF(P217=Settings!$C$16,1,IF(AND(P217=Settings!$C$17,NOT(O217=Settings!$C$16)),1,IF(AND(P217=Settings!$C$18,O217=Settings!$C$19),1,0))))</f>
        <v/>
      </c>
      <c r="Q1213" s="170"/>
      <c r="R1213" s="169" t="str">
        <f>IF(R217="","",IF(R217=Settings!$C$16,1,IF(AND(R217=Settings!$C$17,NOT(Q217=Settings!$C$16)),1,IF(AND(R217=Settings!$C$18,Q217=Settings!$C$19),1,0))))</f>
        <v/>
      </c>
      <c r="S1213" s="170"/>
      <c r="T1213" s="169" t="str">
        <f>IF(T217="","",IF(T217=Settings!$C$16,1,IF(AND(T217=Settings!$C$17,NOT(S217=Settings!$C$16)),1,IF(AND(T217=Settings!$C$18,S217=Settings!$C$19),1,0))))</f>
        <v/>
      </c>
      <c r="U1213" s="170"/>
      <c r="V1213" s="169" t="str">
        <f>IF(V217="","",IF(V217=Settings!$C$16,1,IF(AND(V217=Settings!$C$17,NOT(U217=Settings!$C$16)),1,IF(AND(V217=Settings!$C$18,U217=Settings!$C$19),1,0))))</f>
        <v/>
      </c>
      <c r="X1213" s="169" t="str">
        <f>IF(X217="","",IF(X217=Settings!$C$16,1,IF(AND(X217=Settings!$C$17,NOT(W217=Settings!$C$16)),1,IF(AND(X217=Settings!$C$18,W217=Settings!$C$19),1,0))))</f>
        <v/>
      </c>
      <c r="Z1213" s="169" t="str">
        <f>IF(Z217="","",IF(Z217=Settings!$C$16,1,IF(AND(Z217=Settings!$C$17,NOT(Y217=Settings!$C$16)),1,IF(AND(Z217=Settings!$C$18,Y217=Settings!$C$19),1,0))))</f>
        <v/>
      </c>
      <c r="AC1213" s="169" t="str">
        <f>IF(AC217="","",IF(AC217=Settings!$C$16,1,IF(AND(AC217=Settings!$C$17,NOT(AB217=Settings!$C$16)),1,IF(AND(AC217=Settings!$C$18,AB217=Settings!$C$19),1,0))))</f>
        <v/>
      </c>
      <c r="AD1213" s="170"/>
      <c r="AE1213" s="169" t="str">
        <f>IF(AE217="","",IF(AE217=Settings!$C$16,1,IF(AND(AE217=Settings!$C$17,NOT(AD217=Settings!$C$16)),1,IF(AND(AE217=Settings!$C$18,AD217=Settings!$C$19),1,0))))</f>
        <v/>
      </c>
      <c r="AF1213" s="170"/>
      <c r="AG1213" s="169" t="str">
        <f>IF(AG217="","",IF(AG217=Settings!$C$16,1,IF(AND(AG217=Settings!$C$17,NOT(AF217=Settings!$C$16)),1,IF(AND(AG217=Settings!$C$18,AF217=Settings!$C$19),1,0))))</f>
        <v/>
      </c>
      <c r="AH1213" s="170"/>
      <c r="AI1213" s="169" t="str">
        <f>IF(AI217="","",IF(AI217=Settings!$C$16,1,IF(AND(AI217=Settings!$C$17,NOT(AH217=Settings!$C$16)),1,IF(AND(AI217=Settings!$C$18,AH217=Settings!$C$19),1,0))))</f>
        <v/>
      </c>
      <c r="AK1213" s="169" t="str">
        <f>IF(AK217="","",IF(AK217=Settings!$C$16,1,IF(AND(AK217=Settings!$C$17,NOT(AJ217=Settings!$C$16)),1,IF(AND(AK217=Settings!$C$18,AJ217=Settings!$C$19),1,0))))</f>
        <v/>
      </c>
      <c r="AM1213" s="169" t="str">
        <f>IF(AM217="","",IF(AM217=Settings!$C$16,1,IF(AND(AM217=Settings!$C$17,NOT(AL217=Settings!$C$16)),1,IF(AND(AM217=Settings!$C$18,AL217=Settings!$C$19),1,0))))</f>
        <v/>
      </c>
      <c r="AP1213" s="169" t="str">
        <f>IF(AP217="","",IF(AP217=Settings!$C$16,1,IF(AND(AP217=Settings!$C$17,NOT(AO217=Settings!$C$16)),1,IF(AND(AP217=Settings!$C$18,AO217=Settings!$C$19),1,0))))</f>
        <v/>
      </c>
      <c r="AQ1213" s="170"/>
      <c r="AR1213" s="169" t="str">
        <f>IF(AR217="","",IF(AR217=Settings!$C$16,1,IF(AND(AR217=Settings!$C$17,NOT(AQ217=Settings!$C$16)),1,IF(AND(AR217=Settings!$C$18,AQ217=Settings!$C$19),1,0))))</f>
        <v/>
      </c>
      <c r="AS1213" s="170"/>
      <c r="AT1213" s="169" t="str">
        <f>IF(AT217="","",IF(AT217=Settings!$C$16,1,IF(AND(AT217=Settings!$C$17,NOT(AS217=Settings!$C$16)),1,IF(AND(AT217=Settings!$C$18,AS217=Settings!$C$19),1,0))))</f>
        <v/>
      </c>
      <c r="AU1213" s="170"/>
      <c r="AV1213" s="169" t="str">
        <f>IF(AV217="","",IF(AV217=Settings!$C$16,1,IF(AND(AV217=Settings!$C$17,NOT(AU217=Settings!$C$16)),1,IF(AND(AV217=Settings!$C$18,AU217=Settings!$C$19),1,0))))</f>
        <v/>
      </c>
      <c r="AX1213" s="169" t="str">
        <f>IF(AX217="","",IF(AX217=Settings!$C$16,1,IF(AND(AX217=Settings!$C$17,NOT(AW217=Settings!$C$16)),1,IF(AND(AX217=Settings!$C$18,AW217=Settings!$C$19),1,0))))</f>
        <v/>
      </c>
      <c r="AZ1213" s="169" t="str">
        <f>IF(AZ217="","",IF(AZ217=Settings!$C$16,1,IF(AND(AZ217=Settings!$C$17,NOT(AY217=Settings!$C$16)),1,IF(AND(AZ217=Settings!$C$18,AY217=Settings!$C$19),1,0))))</f>
        <v/>
      </c>
      <c r="BC1213" s="169" t="str">
        <f>IF(BC217="","",IF(BC217=Settings!$C$16,1,IF(AND(BC217=Settings!$C$17,NOT(BB217=Settings!$C$16)),1,IF(AND(BC217=Settings!$C$18,BB217=Settings!$C$19),1,0))))</f>
        <v/>
      </c>
      <c r="BD1213" s="170"/>
      <c r="BE1213" s="169" t="str">
        <f>IF(BE217="","",IF(BE217=Settings!$C$16,1,IF(AND(BE217=Settings!$C$17,NOT(BD217=Settings!$C$16)),1,IF(AND(BE217=Settings!$C$18,BD217=Settings!$C$19),1,0))))</f>
        <v/>
      </c>
      <c r="BF1213" s="170"/>
      <c r="BG1213" s="169" t="str">
        <f>IF(BG217="","",IF(BG217=Settings!$C$16,1,IF(AND(BG217=Settings!$C$17,NOT(BF217=Settings!$C$16)),1,IF(AND(BG217=Settings!$C$18,BF217=Settings!$C$19),1,0))))</f>
        <v/>
      </c>
      <c r="BH1213" s="170"/>
      <c r="BI1213" s="169" t="str">
        <f>IF(BI217="","",IF(BI217=Settings!$C$16,1,IF(AND(BI217=Settings!$C$17,NOT(BH217=Settings!$C$16)),1,IF(AND(BI217=Settings!$C$18,BH217=Settings!$C$19),1,0))))</f>
        <v/>
      </c>
      <c r="BK1213" s="169" t="str">
        <f>IF(BK217="","",IF(BK217=Settings!$C$16,1,IF(AND(BK217=Settings!$C$17,NOT(BJ217=Settings!$C$16)),1,IF(AND(BK217=Settings!$C$18,BJ217=Settings!$C$19),1,0))))</f>
        <v/>
      </c>
      <c r="BM1213" s="169" t="str">
        <f>IF(BM217="","",IF(BM217=Settings!$C$16,1,IF(AND(BM217=Settings!$C$17,NOT(BL217=Settings!$C$16)),1,IF(AND(BM217=Settings!$C$18,BL217=Settings!$C$19),1,0))))</f>
        <v/>
      </c>
      <c r="BP1213" s="169" t="str">
        <f>IF(BP217="","",IF(BP217=Settings!$C$16,1,IF(AND(BP217=Settings!$C$17,NOT(BO217=Settings!$C$16)),1,IF(AND(BP217=Settings!$C$18,BO217=Settings!$C$19),1,0))))</f>
        <v/>
      </c>
      <c r="BQ1213" s="170"/>
      <c r="BR1213" s="169" t="str">
        <f>IF(BR217="","",IF(BR217=Settings!$C$16,1,IF(AND(BR217=Settings!$C$17,NOT(BQ217=Settings!$C$16)),1,IF(AND(BR217=Settings!$C$18,BQ217=Settings!$C$19),1,0))))</f>
        <v/>
      </c>
      <c r="BS1213" s="170"/>
      <c r="BT1213" s="169" t="str">
        <f>IF(BT217="","",IF(BT217=Settings!$C$16,1,IF(AND(BT217=Settings!$C$17,NOT(BS217=Settings!$C$16)),1,IF(AND(BT217=Settings!$C$18,BS217=Settings!$C$19),1,0))))</f>
        <v/>
      </c>
      <c r="BU1213" s="170"/>
      <c r="BV1213" s="169" t="str">
        <f>IF(BV217="","",IF(BV217=Settings!$C$16,1,IF(AND(BV217=Settings!$C$17,NOT(BU217=Settings!$C$16)),1,IF(AND(BV217=Settings!$C$18,BU217=Settings!$C$19),1,0))))</f>
        <v/>
      </c>
      <c r="BX1213" s="169" t="str">
        <f>IF(BX217="","",IF(BX217=Settings!$C$16,1,IF(AND(BX217=Settings!$C$17,NOT(BW217=Settings!$C$16)),1,IF(AND(BX217=Settings!$C$18,BW217=Settings!$C$19),1,0))))</f>
        <v/>
      </c>
      <c r="BZ1213" s="169" t="str">
        <f>IF(BZ217="","",IF(BZ217=Settings!$C$16,1,IF(AND(BZ217=Settings!$C$17,NOT(BY217=Settings!$C$16)),1,IF(AND(BZ217=Settings!$C$18,BY217=Settings!$C$19),1,0))))</f>
        <v/>
      </c>
      <c r="CB1213" s="175" t="str">
        <f t="shared" si="25"/>
        <v/>
      </c>
      <c r="CC1213" s="175" t="str">
        <f t="shared" si="26"/>
        <v/>
      </c>
      <c r="CD1213" s="175" t="str">
        <f t="shared" si="27"/>
        <v/>
      </c>
      <c r="CE1213" s="175" t="str">
        <f t="shared" si="28"/>
        <v/>
      </c>
      <c r="CF1213" s="175" t="str">
        <f t="shared" si="29"/>
        <v/>
      </c>
      <c r="CG1213" s="175" t="str">
        <f t="shared" si="30"/>
        <v/>
      </c>
      <c r="CH1213" s="175" t="str">
        <f t="shared" si="31"/>
        <v/>
      </c>
    </row>
    <row r="1214" spans="1:86" x14ac:dyDescent="0.25">
      <c r="A1214" s="39" t="str">
        <f t="shared" si="24"/>
        <v xml:space="preserve"> </v>
      </c>
      <c r="C1214" s="169" t="str">
        <f>IF(C218="","",IF(C218=Settings!$C$16,1,IF(AND(C218=Settings!$C$17,NOT(B218=Settings!$C$16)),1,IF(AND(C218=Settings!$C$18,B218=Settings!$C$19),1,0))))</f>
        <v/>
      </c>
      <c r="E1214" s="169" t="str">
        <f>IF(E218="","",IF(E218=Settings!$C$16,1,IF(AND(E218=Settings!$C$17,NOT(D218=Settings!$C$16)),1,IF(AND(E218=Settings!$C$18,D218=Settings!$C$19),1,0))))</f>
        <v/>
      </c>
      <c r="G1214" s="169" t="str">
        <f>IF(G218="","",IF(G218=Settings!$C$16,1,IF(AND(G218=Settings!$C$17,NOT(F218=Settings!$C$16)),1,IF(AND(G218=Settings!$C$18,F218=Settings!$C$19),1,0))))</f>
        <v/>
      </c>
      <c r="I1214" s="169" t="str">
        <f>IF(I218="","",IF(I218=Settings!$C$16,1,IF(AND(I218=Settings!$C$17,NOT(H218=Settings!$C$16)),1,IF(AND(I218=Settings!$C$18,H218=Settings!$C$19),1,0))))</f>
        <v/>
      </c>
      <c r="K1214" s="169" t="str">
        <f>IF(K218="","",IF(K218=Settings!$C$16,1,IF(AND(K218=Settings!$C$17,NOT(J218=Settings!$C$16)),1,IF(AND(K218=Settings!$C$18,J218=Settings!$C$19),1,0))))</f>
        <v/>
      </c>
      <c r="M1214" s="169" t="str">
        <f>IF(M218="","",IF(M218=Settings!$C$16,1,IF(AND(M218=Settings!$C$17,NOT(L218=Settings!$C$16)),1,IF(AND(M218=Settings!$C$18,L218=Settings!$C$19),1,0))))</f>
        <v/>
      </c>
      <c r="P1214" s="169" t="str">
        <f>IF(P218="","",IF(P218=Settings!$C$16,1,IF(AND(P218=Settings!$C$17,NOT(O218=Settings!$C$16)),1,IF(AND(P218=Settings!$C$18,O218=Settings!$C$19),1,0))))</f>
        <v/>
      </c>
      <c r="Q1214" s="170"/>
      <c r="R1214" s="169" t="str">
        <f>IF(R218="","",IF(R218=Settings!$C$16,1,IF(AND(R218=Settings!$C$17,NOT(Q218=Settings!$C$16)),1,IF(AND(R218=Settings!$C$18,Q218=Settings!$C$19),1,0))))</f>
        <v/>
      </c>
      <c r="S1214" s="170"/>
      <c r="T1214" s="169" t="str">
        <f>IF(T218="","",IF(T218=Settings!$C$16,1,IF(AND(T218=Settings!$C$17,NOT(S218=Settings!$C$16)),1,IF(AND(T218=Settings!$C$18,S218=Settings!$C$19),1,0))))</f>
        <v/>
      </c>
      <c r="U1214" s="170"/>
      <c r="V1214" s="169" t="str">
        <f>IF(V218="","",IF(V218=Settings!$C$16,1,IF(AND(V218=Settings!$C$17,NOT(U218=Settings!$C$16)),1,IF(AND(V218=Settings!$C$18,U218=Settings!$C$19),1,0))))</f>
        <v/>
      </c>
      <c r="X1214" s="169" t="str">
        <f>IF(X218="","",IF(X218=Settings!$C$16,1,IF(AND(X218=Settings!$C$17,NOT(W218=Settings!$C$16)),1,IF(AND(X218=Settings!$C$18,W218=Settings!$C$19),1,0))))</f>
        <v/>
      </c>
      <c r="Z1214" s="169" t="str">
        <f>IF(Z218="","",IF(Z218=Settings!$C$16,1,IF(AND(Z218=Settings!$C$17,NOT(Y218=Settings!$C$16)),1,IF(AND(Z218=Settings!$C$18,Y218=Settings!$C$19),1,0))))</f>
        <v/>
      </c>
      <c r="AC1214" s="169" t="str">
        <f>IF(AC218="","",IF(AC218=Settings!$C$16,1,IF(AND(AC218=Settings!$C$17,NOT(AB218=Settings!$C$16)),1,IF(AND(AC218=Settings!$C$18,AB218=Settings!$C$19),1,0))))</f>
        <v/>
      </c>
      <c r="AD1214" s="170"/>
      <c r="AE1214" s="169" t="str">
        <f>IF(AE218="","",IF(AE218=Settings!$C$16,1,IF(AND(AE218=Settings!$C$17,NOT(AD218=Settings!$C$16)),1,IF(AND(AE218=Settings!$C$18,AD218=Settings!$C$19),1,0))))</f>
        <v/>
      </c>
      <c r="AF1214" s="170"/>
      <c r="AG1214" s="169" t="str">
        <f>IF(AG218="","",IF(AG218=Settings!$C$16,1,IF(AND(AG218=Settings!$C$17,NOT(AF218=Settings!$C$16)),1,IF(AND(AG218=Settings!$C$18,AF218=Settings!$C$19),1,0))))</f>
        <v/>
      </c>
      <c r="AH1214" s="170"/>
      <c r="AI1214" s="169" t="str">
        <f>IF(AI218="","",IF(AI218=Settings!$C$16,1,IF(AND(AI218=Settings!$C$17,NOT(AH218=Settings!$C$16)),1,IF(AND(AI218=Settings!$C$18,AH218=Settings!$C$19),1,0))))</f>
        <v/>
      </c>
      <c r="AK1214" s="169" t="str">
        <f>IF(AK218="","",IF(AK218=Settings!$C$16,1,IF(AND(AK218=Settings!$C$17,NOT(AJ218=Settings!$C$16)),1,IF(AND(AK218=Settings!$C$18,AJ218=Settings!$C$19),1,0))))</f>
        <v/>
      </c>
      <c r="AM1214" s="169" t="str">
        <f>IF(AM218="","",IF(AM218=Settings!$C$16,1,IF(AND(AM218=Settings!$C$17,NOT(AL218=Settings!$C$16)),1,IF(AND(AM218=Settings!$C$18,AL218=Settings!$C$19),1,0))))</f>
        <v/>
      </c>
      <c r="AP1214" s="169" t="str">
        <f>IF(AP218="","",IF(AP218=Settings!$C$16,1,IF(AND(AP218=Settings!$C$17,NOT(AO218=Settings!$C$16)),1,IF(AND(AP218=Settings!$C$18,AO218=Settings!$C$19),1,0))))</f>
        <v/>
      </c>
      <c r="AQ1214" s="170"/>
      <c r="AR1214" s="169" t="str">
        <f>IF(AR218="","",IF(AR218=Settings!$C$16,1,IF(AND(AR218=Settings!$C$17,NOT(AQ218=Settings!$C$16)),1,IF(AND(AR218=Settings!$C$18,AQ218=Settings!$C$19),1,0))))</f>
        <v/>
      </c>
      <c r="AS1214" s="170"/>
      <c r="AT1214" s="169" t="str">
        <f>IF(AT218="","",IF(AT218=Settings!$C$16,1,IF(AND(AT218=Settings!$C$17,NOT(AS218=Settings!$C$16)),1,IF(AND(AT218=Settings!$C$18,AS218=Settings!$C$19),1,0))))</f>
        <v/>
      </c>
      <c r="AU1214" s="170"/>
      <c r="AV1214" s="169" t="str">
        <f>IF(AV218="","",IF(AV218=Settings!$C$16,1,IF(AND(AV218=Settings!$C$17,NOT(AU218=Settings!$C$16)),1,IF(AND(AV218=Settings!$C$18,AU218=Settings!$C$19),1,0))))</f>
        <v/>
      </c>
      <c r="AX1214" s="169" t="str">
        <f>IF(AX218="","",IF(AX218=Settings!$C$16,1,IF(AND(AX218=Settings!$C$17,NOT(AW218=Settings!$C$16)),1,IF(AND(AX218=Settings!$C$18,AW218=Settings!$C$19),1,0))))</f>
        <v/>
      </c>
      <c r="AZ1214" s="169" t="str">
        <f>IF(AZ218="","",IF(AZ218=Settings!$C$16,1,IF(AND(AZ218=Settings!$C$17,NOT(AY218=Settings!$C$16)),1,IF(AND(AZ218=Settings!$C$18,AY218=Settings!$C$19),1,0))))</f>
        <v/>
      </c>
      <c r="BC1214" s="169" t="str">
        <f>IF(BC218="","",IF(BC218=Settings!$C$16,1,IF(AND(BC218=Settings!$C$17,NOT(BB218=Settings!$C$16)),1,IF(AND(BC218=Settings!$C$18,BB218=Settings!$C$19),1,0))))</f>
        <v/>
      </c>
      <c r="BD1214" s="170"/>
      <c r="BE1214" s="169" t="str">
        <f>IF(BE218="","",IF(BE218=Settings!$C$16,1,IF(AND(BE218=Settings!$C$17,NOT(BD218=Settings!$C$16)),1,IF(AND(BE218=Settings!$C$18,BD218=Settings!$C$19),1,0))))</f>
        <v/>
      </c>
      <c r="BF1214" s="170"/>
      <c r="BG1214" s="169" t="str">
        <f>IF(BG218="","",IF(BG218=Settings!$C$16,1,IF(AND(BG218=Settings!$C$17,NOT(BF218=Settings!$C$16)),1,IF(AND(BG218=Settings!$C$18,BF218=Settings!$C$19),1,0))))</f>
        <v/>
      </c>
      <c r="BH1214" s="170"/>
      <c r="BI1214" s="169" t="str">
        <f>IF(BI218="","",IF(BI218=Settings!$C$16,1,IF(AND(BI218=Settings!$C$17,NOT(BH218=Settings!$C$16)),1,IF(AND(BI218=Settings!$C$18,BH218=Settings!$C$19),1,0))))</f>
        <v/>
      </c>
      <c r="BK1214" s="169" t="str">
        <f>IF(BK218="","",IF(BK218=Settings!$C$16,1,IF(AND(BK218=Settings!$C$17,NOT(BJ218=Settings!$C$16)),1,IF(AND(BK218=Settings!$C$18,BJ218=Settings!$C$19),1,0))))</f>
        <v/>
      </c>
      <c r="BM1214" s="169" t="str">
        <f>IF(BM218="","",IF(BM218=Settings!$C$16,1,IF(AND(BM218=Settings!$C$17,NOT(BL218=Settings!$C$16)),1,IF(AND(BM218=Settings!$C$18,BL218=Settings!$C$19),1,0))))</f>
        <v/>
      </c>
      <c r="BP1214" s="169" t="str">
        <f>IF(BP218="","",IF(BP218=Settings!$C$16,1,IF(AND(BP218=Settings!$C$17,NOT(BO218=Settings!$C$16)),1,IF(AND(BP218=Settings!$C$18,BO218=Settings!$C$19),1,0))))</f>
        <v/>
      </c>
      <c r="BQ1214" s="170"/>
      <c r="BR1214" s="169" t="str">
        <f>IF(BR218="","",IF(BR218=Settings!$C$16,1,IF(AND(BR218=Settings!$C$17,NOT(BQ218=Settings!$C$16)),1,IF(AND(BR218=Settings!$C$18,BQ218=Settings!$C$19),1,0))))</f>
        <v/>
      </c>
      <c r="BS1214" s="170"/>
      <c r="BT1214" s="169" t="str">
        <f>IF(BT218="","",IF(BT218=Settings!$C$16,1,IF(AND(BT218=Settings!$C$17,NOT(BS218=Settings!$C$16)),1,IF(AND(BT218=Settings!$C$18,BS218=Settings!$C$19),1,0))))</f>
        <v/>
      </c>
      <c r="BU1214" s="170"/>
      <c r="BV1214" s="169" t="str">
        <f>IF(BV218="","",IF(BV218=Settings!$C$16,1,IF(AND(BV218=Settings!$C$17,NOT(BU218=Settings!$C$16)),1,IF(AND(BV218=Settings!$C$18,BU218=Settings!$C$19),1,0))))</f>
        <v/>
      </c>
      <c r="BX1214" s="169" t="str">
        <f>IF(BX218="","",IF(BX218=Settings!$C$16,1,IF(AND(BX218=Settings!$C$17,NOT(BW218=Settings!$C$16)),1,IF(AND(BX218=Settings!$C$18,BW218=Settings!$C$19),1,0))))</f>
        <v/>
      </c>
      <c r="BZ1214" s="169" t="str">
        <f>IF(BZ218="","",IF(BZ218=Settings!$C$16,1,IF(AND(BZ218=Settings!$C$17,NOT(BY218=Settings!$C$16)),1,IF(AND(BZ218=Settings!$C$18,BY218=Settings!$C$19),1,0))))</f>
        <v/>
      </c>
      <c r="CB1214" s="175" t="str">
        <f t="shared" si="25"/>
        <v/>
      </c>
      <c r="CC1214" s="175" t="str">
        <f t="shared" si="26"/>
        <v/>
      </c>
      <c r="CD1214" s="175" t="str">
        <f t="shared" si="27"/>
        <v/>
      </c>
      <c r="CE1214" s="175" t="str">
        <f t="shared" si="28"/>
        <v/>
      </c>
      <c r="CF1214" s="175" t="str">
        <f t="shared" si="29"/>
        <v/>
      </c>
      <c r="CG1214" s="175" t="str">
        <f t="shared" si="30"/>
        <v/>
      </c>
      <c r="CH1214" s="175" t="str">
        <f t="shared" si="31"/>
        <v/>
      </c>
    </row>
    <row r="1215" spans="1:86" x14ac:dyDescent="0.25">
      <c r="A1215" s="39" t="str">
        <f t="shared" si="24"/>
        <v xml:space="preserve"> </v>
      </c>
      <c r="C1215" s="169" t="str">
        <f>IF(C219="","",IF(C219=Settings!$C$16,1,IF(AND(C219=Settings!$C$17,NOT(B219=Settings!$C$16)),1,IF(AND(C219=Settings!$C$18,B219=Settings!$C$19),1,0))))</f>
        <v/>
      </c>
      <c r="E1215" s="169" t="str">
        <f>IF(E219="","",IF(E219=Settings!$C$16,1,IF(AND(E219=Settings!$C$17,NOT(D219=Settings!$C$16)),1,IF(AND(E219=Settings!$C$18,D219=Settings!$C$19),1,0))))</f>
        <v/>
      </c>
      <c r="G1215" s="169" t="str">
        <f>IF(G219="","",IF(G219=Settings!$C$16,1,IF(AND(G219=Settings!$C$17,NOT(F219=Settings!$C$16)),1,IF(AND(G219=Settings!$C$18,F219=Settings!$C$19),1,0))))</f>
        <v/>
      </c>
      <c r="I1215" s="169" t="str">
        <f>IF(I219="","",IF(I219=Settings!$C$16,1,IF(AND(I219=Settings!$C$17,NOT(H219=Settings!$C$16)),1,IF(AND(I219=Settings!$C$18,H219=Settings!$C$19),1,0))))</f>
        <v/>
      </c>
      <c r="K1215" s="169" t="str">
        <f>IF(K219="","",IF(K219=Settings!$C$16,1,IF(AND(K219=Settings!$C$17,NOT(J219=Settings!$C$16)),1,IF(AND(K219=Settings!$C$18,J219=Settings!$C$19),1,0))))</f>
        <v/>
      </c>
      <c r="M1215" s="169" t="str">
        <f>IF(M219="","",IF(M219=Settings!$C$16,1,IF(AND(M219=Settings!$C$17,NOT(L219=Settings!$C$16)),1,IF(AND(M219=Settings!$C$18,L219=Settings!$C$19),1,0))))</f>
        <v/>
      </c>
      <c r="P1215" s="169" t="str">
        <f>IF(P219="","",IF(P219=Settings!$C$16,1,IF(AND(P219=Settings!$C$17,NOT(O219=Settings!$C$16)),1,IF(AND(P219=Settings!$C$18,O219=Settings!$C$19),1,0))))</f>
        <v/>
      </c>
      <c r="Q1215" s="170"/>
      <c r="R1215" s="169" t="str">
        <f>IF(R219="","",IF(R219=Settings!$C$16,1,IF(AND(R219=Settings!$C$17,NOT(Q219=Settings!$C$16)),1,IF(AND(R219=Settings!$C$18,Q219=Settings!$C$19),1,0))))</f>
        <v/>
      </c>
      <c r="S1215" s="170"/>
      <c r="T1215" s="169" t="str">
        <f>IF(T219="","",IF(T219=Settings!$C$16,1,IF(AND(T219=Settings!$C$17,NOT(S219=Settings!$C$16)),1,IF(AND(T219=Settings!$C$18,S219=Settings!$C$19),1,0))))</f>
        <v/>
      </c>
      <c r="U1215" s="170"/>
      <c r="V1215" s="169" t="str">
        <f>IF(V219="","",IF(V219=Settings!$C$16,1,IF(AND(V219=Settings!$C$17,NOT(U219=Settings!$C$16)),1,IF(AND(V219=Settings!$C$18,U219=Settings!$C$19),1,0))))</f>
        <v/>
      </c>
      <c r="X1215" s="169" t="str">
        <f>IF(X219="","",IF(X219=Settings!$C$16,1,IF(AND(X219=Settings!$C$17,NOT(W219=Settings!$C$16)),1,IF(AND(X219=Settings!$C$18,W219=Settings!$C$19),1,0))))</f>
        <v/>
      </c>
      <c r="Z1215" s="169" t="str">
        <f>IF(Z219="","",IF(Z219=Settings!$C$16,1,IF(AND(Z219=Settings!$C$17,NOT(Y219=Settings!$C$16)),1,IF(AND(Z219=Settings!$C$18,Y219=Settings!$C$19),1,0))))</f>
        <v/>
      </c>
      <c r="AC1215" s="169" t="str">
        <f>IF(AC219="","",IF(AC219=Settings!$C$16,1,IF(AND(AC219=Settings!$C$17,NOT(AB219=Settings!$C$16)),1,IF(AND(AC219=Settings!$C$18,AB219=Settings!$C$19),1,0))))</f>
        <v/>
      </c>
      <c r="AD1215" s="170"/>
      <c r="AE1215" s="169" t="str">
        <f>IF(AE219="","",IF(AE219=Settings!$C$16,1,IF(AND(AE219=Settings!$C$17,NOT(AD219=Settings!$C$16)),1,IF(AND(AE219=Settings!$C$18,AD219=Settings!$C$19),1,0))))</f>
        <v/>
      </c>
      <c r="AF1215" s="170"/>
      <c r="AG1215" s="169" t="str">
        <f>IF(AG219="","",IF(AG219=Settings!$C$16,1,IF(AND(AG219=Settings!$C$17,NOT(AF219=Settings!$C$16)),1,IF(AND(AG219=Settings!$C$18,AF219=Settings!$C$19),1,0))))</f>
        <v/>
      </c>
      <c r="AH1215" s="170"/>
      <c r="AI1215" s="169" t="str">
        <f>IF(AI219="","",IF(AI219=Settings!$C$16,1,IF(AND(AI219=Settings!$C$17,NOT(AH219=Settings!$C$16)),1,IF(AND(AI219=Settings!$C$18,AH219=Settings!$C$19),1,0))))</f>
        <v/>
      </c>
      <c r="AK1215" s="169" t="str">
        <f>IF(AK219="","",IF(AK219=Settings!$C$16,1,IF(AND(AK219=Settings!$C$17,NOT(AJ219=Settings!$C$16)),1,IF(AND(AK219=Settings!$C$18,AJ219=Settings!$C$19),1,0))))</f>
        <v/>
      </c>
      <c r="AM1215" s="169" t="str">
        <f>IF(AM219="","",IF(AM219=Settings!$C$16,1,IF(AND(AM219=Settings!$C$17,NOT(AL219=Settings!$C$16)),1,IF(AND(AM219=Settings!$C$18,AL219=Settings!$C$19),1,0))))</f>
        <v/>
      </c>
      <c r="AP1215" s="169" t="str">
        <f>IF(AP219="","",IF(AP219=Settings!$C$16,1,IF(AND(AP219=Settings!$C$17,NOT(AO219=Settings!$C$16)),1,IF(AND(AP219=Settings!$C$18,AO219=Settings!$C$19),1,0))))</f>
        <v/>
      </c>
      <c r="AQ1215" s="170"/>
      <c r="AR1215" s="169" t="str">
        <f>IF(AR219="","",IF(AR219=Settings!$C$16,1,IF(AND(AR219=Settings!$C$17,NOT(AQ219=Settings!$C$16)),1,IF(AND(AR219=Settings!$C$18,AQ219=Settings!$C$19),1,0))))</f>
        <v/>
      </c>
      <c r="AS1215" s="170"/>
      <c r="AT1215" s="169" t="str">
        <f>IF(AT219="","",IF(AT219=Settings!$C$16,1,IF(AND(AT219=Settings!$C$17,NOT(AS219=Settings!$C$16)),1,IF(AND(AT219=Settings!$C$18,AS219=Settings!$C$19),1,0))))</f>
        <v/>
      </c>
      <c r="AU1215" s="170"/>
      <c r="AV1215" s="169" t="str">
        <f>IF(AV219="","",IF(AV219=Settings!$C$16,1,IF(AND(AV219=Settings!$C$17,NOT(AU219=Settings!$C$16)),1,IF(AND(AV219=Settings!$C$18,AU219=Settings!$C$19),1,0))))</f>
        <v/>
      </c>
      <c r="AX1215" s="169" t="str">
        <f>IF(AX219="","",IF(AX219=Settings!$C$16,1,IF(AND(AX219=Settings!$C$17,NOT(AW219=Settings!$C$16)),1,IF(AND(AX219=Settings!$C$18,AW219=Settings!$C$19),1,0))))</f>
        <v/>
      </c>
      <c r="AZ1215" s="169" t="str">
        <f>IF(AZ219="","",IF(AZ219=Settings!$C$16,1,IF(AND(AZ219=Settings!$C$17,NOT(AY219=Settings!$C$16)),1,IF(AND(AZ219=Settings!$C$18,AY219=Settings!$C$19),1,0))))</f>
        <v/>
      </c>
      <c r="BC1215" s="169" t="str">
        <f>IF(BC219="","",IF(BC219=Settings!$C$16,1,IF(AND(BC219=Settings!$C$17,NOT(BB219=Settings!$C$16)),1,IF(AND(BC219=Settings!$C$18,BB219=Settings!$C$19),1,0))))</f>
        <v/>
      </c>
      <c r="BD1215" s="170"/>
      <c r="BE1215" s="169" t="str">
        <f>IF(BE219="","",IF(BE219=Settings!$C$16,1,IF(AND(BE219=Settings!$C$17,NOT(BD219=Settings!$C$16)),1,IF(AND(BE219=Settings!$C$18,BD219=Settings!$C$19),1,0))))</f>
        <v/>
      </c>
      <c r="BF1215" s="170"/>
      <c r="BG1215" s="169" t="str">
        <f>IF(BG219="","",IF(BG219=Settings!$C$16,1,IF(AND(BG219=Settings!$C$17,NOT(BF219=Settings!$C$16)),1,IF(AND(BG219=Settings!$C$18,BF219=Settings!$C$19),1,0))))</f>
        <v/>
      </c>
      <c r="BH1215" s="170"/>
      <c r="BI1215" s="169" t="str">
        <f>IF(BI219="","",IF(BI219=Settings!$C$16,1,IF(AND(BI219=Settings!$C$17,NOT(BH219=Settings!$C$16)),1,IF(AND(BI219=Settings!$C$18,BH219=Settings!$C$19),1,0))))</f>
        <v/>
      </c>
      <c r="BK1215" s="169" t="str">
        <f>IF(BK219="","",IF(BK219=Settings!$C$16,1,IF(AND(BK219=Settings!$C$17,NOT(BJ219=Settings!$C$16)),1,IF(AND(BK219=Settings!$C$18,BJ219=Settings!$C$19),1,0))))</f>
        <v/>
      </c>
      <c r="BM1215" s="169" t="str">
        <f>IF(BM219="","",IF(BM219=Settings!$C$16,1,IF(AND(BM219=Settings!$C$17,NOT(BL219=Settings!$C$16)),1,IF(AND(BM219=Settings!$C$18,BL219=Settings!$C$19),1,0))))</f>
        <v/>
      </c>
      <c r="BP1215" s="169" t="str">
        <f>IF(BP219="","",IF(BP219=Settings!$C$16,1,IF(AND(BP219=Settings!$C$17,NOT(BO219=Settings!$C$16)),1,IF(AND(BP219=Settings!$C$18,BO219=Settings!$C$19),1,0))))</f>
        <v/>
      </c>
      <c r="BQ1215" s="170"/>
      <c r="BR1215" s="169" t="str">
        <f>IF(BR219="","",IF(BR219=Settings!$C$16,1,IF(AND(BR219=Settings!$C$17,NOT(BQ219=Settings!$C$16)),1,IF(AND(BR219=Settings!$C$18,BQ219=Settings!$C$19),1,0))))</f>
        <v/>
      </c>
      <c r="BS1215" s="170"/>
      <c r="BT1215" s="169" t="str">
        <f>IF(BT219="","",IF(BT219=Settings!$C$16,1,IF(AND(BT219=Settings!$C$17,NOT(BS219=Settings!$C$16)),1,IF(AND(BT219=Settings!$C$18,BS219=Settings!$C$19),1,0))))</f>
        <v/>
      </c>
      <c r="BU1215" s="170"/>
      <c r="BV1215" s="169" t="str">
        <f>IF(BV219="","",IF(BV219=Settings!$C$16,1,IF(AND(BV219=Settings!$C$17,NOT(BU219=Settings!$C$16)),1,IF(AND(BV219=Settings!$C$18,BU219=Settings!$C$19),1,0))))</f>
        <v/>
      </c>
      <c r="BX1215" s="169" t="str">
        <f>IF(BX219="","",IF(BX219=Settings!$C$16,1,IF(AND(BX219=Settings!$C$17,NOT(BW219=Settings!$C$16)),1,IF(AND(BX219=Settings!$C$18,BW219=Settings!$C$19),1,0))))</f>
        <v/>
      </c>
      <c r="BZ1215" s="169" t="str">
        <f>IF(BZ219="","",IF(BZ219=Settings!$C$16,1,IF(AND(BZ219=Settings!$C$17,NOT(BY219=Settings!$C$16)),1,IF(AND(BZ219=Settings!$C$18,BY219=Settings!$C$19),1,0))))</f>
        <v/>
      </c>
      <c r="CB1215" s="175" t="str">
        <f t="shared" si="25"/>
        <v/>
      </c>
      <c r="CC1215" s="175" t="str">
        <f t="shared" si="26"/>
        <v/>
      </c>
      <c r="CD1215" s="175" t="str">
        <f t="shared" si="27"/>
        <v/>
      </c>
      <c r="CE1215" s="175" t="str">
        <f t="shared" si="28"/>
        <v/>
      </c>
      <c r="CF1215" s="175" t="str">
        <f t="shared" si="29"/>
        <v/>
      </c>
      <c r="CG1215" s="175" t="str">
        <f t="shared" si="30"/>
        <v/>
      </c>
      <c r="CH1215" s="175" t="str">
        <f t="shared" si="31"/>
        <v/>
      </c>
    </row>
    <row r="1216" spans="1:86" x14ac:dyDescent="0.25">
      <c r="A1216" s="39" t="str">
        <f t="shared" si="24"/>
        <v xml:space="preserve"> </v>
      </c>
      <c r="C1216" s="169" t="str">
        <f>IF(C220="","",IF(C220=Settings!$C$16,1,IF(AND(C220=Settings!$C$17,NOT(B220=Settings!$C$16)),1,IF(AND(C220=Settings!$C$18,B220=Settings!$C$19),1,0))))</f>
        <v/>
      </c>
      <c r="E1216" s="169" t="str">
        <f>IF(E220="","",IF(E220=Settings!$C$16,1,IF(AND(E220=Settings!$C$17,NOT(D220=Settings!$C$16)),1,IF(AND(E220=Settings!$C$18,D220=Settings!$C$19),1,0))))</f>
        <v/>
      </c>
      <c r="G1216" s="169" t="str">
        <f>IF(G220="","",IF(G220=Settings!$C$16,1,IF(AND(G220=Settings!$C$17,NOT(F220=Settings!$C$16)),1,IF(AND(G220=Settings!$C$18,F220=Settings!$C$19),1,0))))</f>
        <v/>
      </c>
      <c r="I1216" s="169" t="str">
        <f>IF(I220="","",IF(I220=Settings!$C$16,1,IF(AND(I220=Settings!$C$17,NOT(H220=Settings!$C$16)),1,IF(AND(I220=Settings!$C$18,H220=Settings!$C$19),1,0))))</f>
        <v/>
      </c>
      <c r="K1216" s="169" t="str">
        <f>IF(K220="","",IF(K220=Settings!$C$16,1,IF(AND(K220=Settings!$C$17,NOT(J220=Settings!$C$16)),1,IF(AND(K220=Settings!$C$18,J220=Settings!$C$19),1,0))))</f>
        <v/>
      </c>
      <c r="M1216" s="169" t="str">
        <f>IF(M220="","",IF(M220=Settings!$C$16,1,IF(AND(M220=Settings!$C$17,NOT(L220=Settings!$C$16)),1,IF(AND(M220=Settings!$C$18,L220=Settings!$C$19),1,0))))</f>
        <v/>
      </c>
      <c r="P1216" s="169" t="str">
        <f>IF(P220="","",IF(P220=Settings!$C$16,1,IF(AND(P220=Settings!$C$17,NOT(O220=Settings!$C$16)),1,IF(AND(P220=Settings!$C$18,O220=Settings!$C$19),1,0))))</f>
        <v/>
      </c>
      <c r="Q1216" s="170"/>
      <c r="R1216" s="169" t="str">
        <f>IF(R220="","",IF(R220=Settings!$C$16,1,IF(AND(R220=Settings!$C$17,NOT(Q220=Settings!$C$16)),1,IF(AND(R220=Settings!$C$18,Q220=Settings!$C$19),1,0))))</f>
        <v/>
      </c>
      <c r="S1216" s="170"/>
      <c r="T1216" s="169" t="str">
        <f>IF(T220="","",IF(T220=Settings!$C$16,1,IF(AND(T220=Settings!$C$17,NOT(S220=Settings!$C$16)),1,IF(AND(T220=Settings!$C$18,S220=Settings!$C$19),1,0))))</f>
        <v/>
      </c>
      <c r="U1216" s="170"/>
      <c r="V1216" s="169" t="str">
        <f>IF(V220="","",IF(V220=Settings!$C$16,1,IF(AND(V220=Settings!$C$17,NOT(U220=Settings!$C$16)),1,IF(AND(V220=Settings!$C$18,U220=Settings!$C$19),1,0))))</f>
        <v/>
      </c>
      <c r="X1216" s="169" t="str">
        <f>IF(X220="","",IF(X220=Settings!$C$16,1,IF(AND(X220=Settings!$C$17,NOT(W220=Settings!$C$16)),1,IF(AND(X220=Settings!$C$18,W220=Settings!$C$19),1,0))))</f>
        <v/>
      </c>
      <c r="Z1216" s="169" t="str">
        <f>IF(Z220="","",IF(Z220=Settings!$C$16,1,IF(AND(Z220=Settings!$C$17,NOT(Y220=Settings!$C$16)),1,IF(AND(Z220=Settings!$C$18,Y220=Settings!$C$19),1,0))))</f>
        <v/>
      </c>
      <c r="AC1216" s="169" t="str">
        <f>IF(AC220="","",IF(AC220=Settings!$C$16,1,IF(AND(AC220=Settings!$C$17,NOT(AB220=Settings!$C$16)),1,IF(AND(AC220=Settings!$C$18,AB220=Settings!$C$19),1,0))))</f>
        <v/>
      </c>
      <c r="AD1216" s="170"/>
      <c r="AE1216" s="169" t="str">
        <f>IF(AE220="","",IF(AE220=Settings!$C$16,1,IF(AND(AE220=Settings!$C$17,NOT(AD220=Settings!$C$16)),1,IF(AND(AE220=Settings!$C$18,AD220=Settings!$C$19),1,0))))</f>
        <v/>
      </c>
      <c r="AF1216" s="170"/>
      <c r="AG1216" s="169" t="str">
        <f>IF(AG220="","",IF(AG220=Settings!$C$16,1,IF(AND(AG220=Settings!$C$17,NOT(AF220=Settings!$C$16)),1,IF(AND(AG220=Settings!$C$18,AF220=Settings!$C$19),1,0))))</f>
        <v/>
      </c>
      <c r="AH1216" s="170"/>
      <c r="AI1216" s="169" t="str">
        <f>IF(AI220="","",IF(AI220=Settings!$C$16,1,IF(AND(AI220=Settings!$C$17,NOT(AH220=Settings!$C$16)),1,IF(AND(AI220=Settings!$C$18,AH220=Settings!$C$19),1,0))))</f>
        <v/>
      </c>
      <c r="AK1216" s="169" t="str">
        <f>IF(AK220="","",IF(AK220=Settings!$C$16,1,IF(AND(AK220=Settings!$C$17,NOT(AJ220=Settings!$C$16)),1,IF(AND(AK220=Settings!$C$18,AJ220=Settings!$C$19),1,0))))</f>
        <v/>
      </c>
      <c r="AM1216" s="169" t="str">
        <f>IF(AM220="","",IF(AM220=Settings!$C$16,1,IF(AND(AM220=Settings!$C$17,NOT(AL220=Settings!$C$16)),1,IF(AND(AM220=Settings!$C$18,AL220=Settings!$C$19),1,0))))</f>
        <v/>
      </c>
      <c r="AP1216" s="169" t="str">
        <f>IF(AP220="","",IF(AP220=Settings!$C$16,1,IF(AND(AP220=Settings!$C$17,NOT(AO220=Settings!$C$16)),1,IF(AND(AP220=Settings!$C$18,AO220=Settings!$C$19),1,0))))</f>
        <v/>
      </c>
      <c r="AQ1216" s="170"/>
      <c r="AR1216" s="169" t="str">
        <f>IF(AR220="","",IF(AR220=Settings!$C$16,1,IF(AND(AR220=Settings!$C$17,NOT(AQ220=Settings!$C$16)),1,IF(AND(AR220=Settings!$C$18,AQ220=Settings!$C$19),1,0))))</f>
        <v/>
      </c>
      <c r="AS1216" s="170"/>
      <c r="AT1216" s="169" t="str">
        <f>IF(AT220="","",IF(AT220=Settings!$C$16,1,IF(AND(AT220=Settings!$C$17,NOT(AS220=Settings!$C$16)),1,IF(AND(AT220=Settings!$C$18,AS220=Settings!$C$19),1,0))))</f>
        <v/>
      </c>
      <c r="AU1216" s="170"/>
      <c r="AV1216" s="169" t="str">
        <f>IF(AV220="","",IF(AV220=Settings!$C$16,1,IF(AND(AV220=Settings!$C$17,NOT(AU220=Settings!$C$16)),1,IF(AND(AV220=Settings!$C$18,AU220=Settings!$C$19),1,0))))</f>
        <v/>
      </c>
      <c r="AX1216" s="169" t="str">
        <f>IF(AX220="","",IF(AX220=Settings!$C$16,1,IF(AND(AX220=Settings!$C$17,NOT(AW220=Settings!$C$16)),1,IF(AND(AX220=Settings!$C$18,AW220=Settings!$C$19),1,0))))</f>
        <v/>
      </c>
      <c r="AZ1216" s="169" t="str">
        <f>IF(AZ220="","",IF(AZ220=Settings!$C$16,1,IF(AND(AZ220=Settings!$C$17,NOT(AY220=Settings!$C$16)),1,IF(AND(AZ220=Settings!$C$18,AY220=Settings!$C$19),1,0))))</f>
        <v/>
      </c>
      <c r="BC1216" s="169" t="str">
        <f>IF(BC220="","",IF(BC220=Settings!$C$16,1,IF(AND(BC220=Settings!$C$17,NOT(BB220=Settings!$C$16)),1,IF(AND(BC220=Settings!$C$18,BB220=Settings!$C$19),1,0))))</f>
        <v/>
      </c>
      <c r="BD1216" s="170"/>
      <c r="BE1216" s="169" t="str">
        <f>IF(BE220="","",IF(BE220=Settings!$C$16,1,IF(AND(BE220=Settings!$C$17,NOT(BD220=Settings!$C$16)),1,IF(AND(BE220=Settings!$C$18,BD220=Settings!$C$19),1,0))))</f>
        <v/>
      </c>
      <c r="BF1216" s="170"/>
      <c r="BG1216" s="169" t="str">
        <f>IF(BG220="","",IF(BG220=Settings!$C$16,1,IF(AND(BG220=Settings!$C$17,NOT(BF220=Settings!$C$16)),1,IF(AND(BG220=Settings!$C$18,BF220=Settings!$C$19),1,0))))</f>
        <v/>
      </c>
      <c r="BH1216" s="170"/>
      <c r="BI1216" s="169" t="str">
        <f>IF(BI220="","",IF(BI220=Settings!$C$16,1,IF(AND(BI220=Settings!$C$17,NOT(BH220=Settings!$C$16)),1,IF(AND(BI220=Settings!$C$18,BH220=Settings!$C$19),1,0))))</f>
        <v/>
      </c>
      <c r="BK1216" s="169" t="str">
        <f>IF(BK220="","",IF(BK220=Settings!$C$16,1,IF(AND(BK220=Settings!$C$17,NOT(BJ220=Settings!$C$16)),1,IF(AND(BK220=Settings!$C$18,BJ220=Settings!$C$19),1,0))))</f>
        <v/>
      </c>
      <c r="BM1216" s="169" t="str">
        <f>IF(BM220="","",IF(BM220=Settings!$C$16,1,IF(AND(BM220=Settings!$C$17,NOT(BL220=Settings!$C$16)),1,IF(AND(BM220=Settings!$C$18,BL220=Settings!$C$19),1,0))))</f>
        <v/>
      </c>
      <c r="BP1216" s="169" t="str">
        <f>IF(BP220="","",IF(BP220=Settings!$C$16,1,IF(AND(BP220=Settings!$C$17,NOT(BO220=Settings!$C$16)),1,IF(AND(BP220=Settings!$C$18,BO220=Settings!$C$19),1,0))))</f>
        <v/>
      </c>
      <c r="BQ1216" s="170"/>
      <c r="BR1216" s="169" t="str">
        <f>IF(BR220="","",IF(BR220=Settings!$C$16,1,IF(AND(BR220=Settings!$C$17,NOT(BQ220=Settings!$C$16)),1,IF(AND(BR220=Settings!$C$18,BQ220=Settings!$C$19),1,0))))</f>
        <v/>
      </c>
      <c r="BS1216" s="170"/>
      <c r="BT1216" s="169" t="str">
        <f>IF(BT220="","",IF(BT220=Settings!$C$16,1,IF(AND(BT220=Settings!$C$17,NOT(BS220=Settings!$C$16)),1,IF(AND(BT220=Settings!$C$18,BS220=Settings!$C$19),1,0))))</f>
        <v/>
      </c>
      <c r="BU1216" s="170"/>
      <c r="BV1216" s="169" t="str">
        <f>IF(BV220="","",IF(BV220=Settings!$C$16,1,IF(AND(BV220=Settings!$C$17,NOT(BU220=Settings!$C$16)),1,IF(AND(BV220=Settings!$C$18,BU220=Settings!$C$19),1,0))))</f>
        <v/>
      </c>
      <c r="BX1216" s="169" t="str">
        <f>IF(BX220="","",IF(BX220=Settings!$C$16,1,IF(AND(BX220=Settings!$C$17,NOT(BW220=Settings!$C$16)),1,IF(AND(BX220=Settings!$C$18,BW220=Settings!$C$19),1,0))))</f>
        <v/>
      </c>
      <c r="BZ1216" s="169" t="str">
        <f>IF(BZ220="","",IF(BZ220=Settings!$C$16,1,IF(AND(BZ220=Settings!$C$17,NOT(BY220=Settings!$C$16)),1,IF(AND(BZ220=Settings!$C$18,BY220=Settings!$C$19),1,0))))</f>
        <v/>
      </c>
      <c r="CB1216" s="175" t="str">
        <f t="shared" si="25"/>
        <v/>
      </c>
      <c r="CC1216" s="175" t="str">
        <f t="shared" si="26"/>
        <v/>
      </c>
      <c r="CD1216" s="175" t="str">
        <f t="shared" si="27"/>
        <v/>
      </c>
      <c r="CE1216" s="175" t="str">
        <f t="shared" si="28"/>
        <v/>
      </c>
      <c r="CF1216" s="175" t="str">
        <f t="shared" si="29"/>
        <v/>
      </c>
      <c r="CG1216" s="175" t="str">
        <f t="shared" si="30"/>
        <v/>
      </c>
      <c r="CH1216" s="175" t="str">
        <f t="shared" si="31"/>
        <v/>
      </c>
    </row>
    <row r="1217" spans="1:86" x14ac:dyDescent="0.25">
      <c r="A1217" s="39" t="str">
        <f t="shared" si="24"/>
        <v xml:space="preserve"> </v>
      </c>
      <c r="C1217" s="169" t="str">
        <f>IF(C221="","",IF(C221=Settings!$C$16,1,IF(AND(C221=Settings!$C$17,NOT(B221=Settings!$C$16)),1,IF(AND(C221=Settings!$C$18,B221=Settings!$C$19),1,0))))</f>
        <v/>
      </c>
      <c r="E1217" s="169" t="str">
        <f>IF(E221="","",IF(E221=Settings!$C$16,1,IF(AND(E221=Settings!$C$17,NOT(D221=Settings!$C$16)),1,IF(AND(E221=Settings!$C$18,D221=Settings!$C$19),1,0))))</f>
        <v/>
      </c>
      <c r="G1217" s="169" t="str">
        <f>IF(G221="","",IF(G221=Settings!$C$16,1,IF(AND(G221=Settings!$C$17,NOT(F221=Settings!$C$16)),1,IF(AND(G221=Settings!$C$18,F221=Settings!$C$19),1,0))))</f>
        <v/>
      </c>
      <c r="I1217" s="169" t="str">
        <f>IF(I221="","",IF(I221=Settings!$C$16,1,IF(AND(I221=Settings!$C$17,NOT(H221=Settings!$C$16)),1,IF(AND(I221=Settings!$C$18,H221=Settings!$C$19),1,0))))</f>
        <v/>
      </c>
      <c r="K1217" s="169" t="str">
        <f>IF(K221="","",IF(K221=Settings!$C$16,1,IF(AND(K221=Settings!$C$17,NOT(J221=Settings!$C$16)),1,IF(AND(K221=Settings!$C$18,J221=Settings!$C$19),1,0))))</f>
        <v/>
      </c>
      <c r="M1217" s="169" t="str">
        <f>IF(M221="","",IF(M221=Settings!$C$16,1,IF(AND(M221=Settings!$C$17,NOT(L221=Settings!$C$16)),1,IF(AND(M221=Settings!$C$18,L221=Settings!$C$19),1,0))))</f>
        <v/>
      </c>
      <c r="P1217" s="169" t="str">
        <f>IF(P221="","",IF(P221=Settings!$C$16,1,IF(AND(P221=Settings!$C$17,NOT(O221=Settings!$C$16)),1,IF(AND(P221=Settings!$C$18,O221=Settings!$C$19),1,0))))</f>
        <v/>
      </c>
      <c r="Q1217" s="170"/>
      <c r="R1217" s="169" t="str">
        <f>IF(R221="","",IF(R221=Settings!$C$16,1,IF(AND(R221=Settings!$C$17,NOT(Q221=Settings!$C$16)),1,IF(AND(R221=Settings!$C$18,Q221=Settings!$C$19),1,0))))</f>
        <v/>
      </c>
      <c r="S1217" s="170"/>
      <c r="T1217" s="169" t="str">
        <f>IF(T221="","",IF(T221=Settings!$C$16,1,IF(AND(T221=Settings!$C$17,NOT(S221=Settings!$C$16)),1,IF(AND(T221=Settings!$C$18,S221=Settings!$C$19),1,0))))</f>
        <v/>
      </c>
      <c r="U1217" s="170"/>
      <c r="V1217" s="169" t="str">
        <f>IF(V221="","",IF(V221=Settings!$C$16,1,IF(AND(V221=Settings!$C$17,NOT(U221=Settings!$C$16)),1,IF(AND(V221=Settings!$C$18,U221=Settings!$C$19),1,0))))</f>
        <v/>
      </c>
      <c r="X1217" s="169" t="str">
        <f>IF(X221="","",IF(X221=Settings!$C$16,1,IF(AND(X221=Settings!$C$17,NOT(W221=Settings!$C$16)),1,IF(AND(X221=Settings!$C$18,W221=Settings!$C$19),1,0))))</f>
        <v/>
      </c>
      <c r="Z1217" s="169" t="str">
        <f>IF(Z221="","",IF(Z221=Settings!$C$16,1,IF(AND(Z221=Settings!$C$17,NOT(Y221=Settings!$C$16)),1,IF(AND(Z221=Settings!$C$18,Y221=Settings!$C$19),1,0))))</f>
        <v/>
      </c>
      <c r="AC1217" s="169" t="str">
        <f>IF(AC221="","",IF(AC221=Settings!$C$16,1,IF(AND(AC221=Settings!$C$17,NOT(AB221=Settings!$C$16)),1,IF(AND(AC221=Settings!$C$18,AB221=Settings!$C$19),1,0))))</f>
        <v/>
      </c>
      <c r="AD1217" s="170"/>
      <c r="AE1217" s="169" t="str">
        <f>IF(AE221="","",IF(AE221=Settings!$C$16,1,IF(AND(AE221=Settings!$C$17,NOT(AD221=Settings!$C$16)),1,IF(AND(AE221=Settings!$C$18,AD221=Settings!$C$19),1,0))))</f>
        <v/>
      </c>
      <c r="AF1217" s="170"/>
      <c r="AG1217" s="169" t="str">
        <f>IF(AG221="","",IF(AG221=Settings!$C$16,1,IF(AND(AG221=Settings!$C$17,NOT(AF221=Settings!$C$16)),1,IF(AND(AG221=Settings!$C$18,AF221=Settings!$C$19),1,0))))</f>
        <v/>
      </c>
      <c r="AH1217" s="170"/>
      <c r="AI1217" s="169" t="str">
        <f>IF(AI221="","",IF(AI221=Settings!$C$16,1,IF(AND(AI221=Settings!$C$17,NOT(AH221=Settings!$C$16)),1,IF(AND(AI221=Settings!$C$18,AH221=Settings!$C$19),1,0))))</f>
        <v/>
      </c>
      <c r="AK1217" s="169" t="str">
        <f>IF(AK221="","",IF(AK221=Settings!$C$16,1,IF(AND(AK221=Settings!$C$17,NOT(AJ221=Settings!$C$16)),1,IF(AND(AK221=Settings!$C$18,AJ221=Settings!$C$19),1,0))))</f>
        <v/>
      </c>
      <c r="AM1217" s="169" t="str">
        <f>IF(AM221="","",IF(AM221=Settings!$C$16,1,IF(AND(AM221=Settings!$C$17,NOT(AL221=Settings!$C$16)),1,IF(AND(AM221=Settings!$C$18,AL221=Settings!$C$19),1,0))))</f>
        <v/>
      </c>
      <c r="AP1217" s="169" t="str">
        <f>IF(AP221="","",IF(AP221=Settings!$C$16,1,IF(AND(AP221=Settings!$C$17,NOT(AO221=Settings!$C$16)),1,IF(AND(AP221=Settings!$C$18,AO221=Settings!$C$19),1,0))))</f>
        <v/>
      </c>
      <c r="AQ1217" s="170"/>
      <c r="AR1217" s="169" t="str">
        <f>IF(AR221="","",IF(AR221=Settings!$C$16,1,IF(AND(AR221=Settings!$C$17,NOT(AQ221=Settings!$C$16)),1,IF(AND(AR221=Settings!$C$18,AQ221=Settings!$C$19),1,0))))</f>
        <v/>
      </c>
      <c r="AS1217" s="170"/>
      <c r="AT1217" s="169" t="str">
        <f>IF(AT221="","",IF(AT221=Settings!$C$16,1,IF(AND(AT221=Settings!$C$17,NOT(AS221=Settings!$C$16)),1,IF(AND(AT221=Settings!$C$18,AS221=Settings!$C$19),1,0))))</f>
        <v/>
      </c>
      <c r="AU1217" s="170"/>
      <c r="AV1217" s="169" t="str">
        <f>IF(AV221="","",IF(AV221=Settings!$C$16,1,IF(AND(AV221=Settings!$C$17,NOT(AU221=Settings!$C$16)),1,IF(AND(AV221=Settings!$C$18,AU221=Settings!$C$19),1,0))))</f>
        <v/>
      </c>
      <c r="AX1217" s="169" t="str">
        <f>IF(AX221="","",IF(AX221=Settings!$C$16,1,IF(AND(AX221=Settings!$C$17,NOT(AW221=Settings!$C$16)),1,IF(AND(AX221=Settings!$C$18,AW221=Settings!$C$19),1,0))))</f>
        <v/>
      </c>
      <c r="AZ1217" s="169" t="str">
        <f>IF(AZ221="","",IF(AZ221=Settings!$C$16,1,IF(AND(AZ221=Settings!$C$17,NOT(AY221=Settings!$C$16)),1,IF(AND(AZ221=Settings!$C$18,AY221=Settings!$C$19),1,0))))</f>
        <v/>
      </c>
      <c r="BC1217" s="169" t="str">
        <f>IF(BC221="","",IF(BC221=Settings!$C$16,1,IF(AND(BC221=Settings!$C$17,NOT(BB221=Settings!$C$16)),1,IF(AND(BC221=Settings!$C$18,BB221=Settings!$C$19),1,0))))</f>
        <v/>
      </c>
      <c r="BD1217" s="170"/>
      <c r="BE1217" s="169" t="str">
        <f>IF(BE221="","",IF(BE221=Settings!$C$16,1,IF(AND(BE221=Settings!$C$17,NOT(BD221=Settings!$C$16)),1,IF(AND(BE221=Settings!$C$18,BD221=Settings!$C$19),1,0))))</f>
        <v/>
      </c>
      <c r="BF1217" s="170"/>
      <c r="BG1217" s="169" t="str">
        <f>IF(BG221="","",IF(BG221=Settings!$C$16,1,IF(AND(BG221=Settings!$C$17,NOT(BF221=Settings!$C$16)),1,IF(AND(BG221=Settings!$C$18,BF221=Settings!$C$19),1,0))))</f>
        <v/>
      </c>
      <c r="BH1217" s="170"/>
      <c r="BI1217" s="169" t="str">
        <f>IF(BI221="","",IF(BI221=Settings!$C$16,1,IF(AND(BI221=Settings!$C$17,NOT(BH221=Settings!$C$16)),1,IF(AND(BI221=Settings!$C$18,BH221=Settings!$C$19),1,0))))</f>
        <v/>
      </c>
      <c r="BK1217" s="169" t="str">
        <f>IF(BK221="","",IF(BK221=Settings!$C$16,1,IF(AND(BK221=Settings!$C$17,NOT(BJ221=Settings!$C$16)),1,IF(AND(BK221=Settings!$C$18,BJ221=Settings!$C$19),1,0))))</f>
        <v/>
      </c>
      <c r="BM1217" s="169" t="str">
        <f>IF(BM221="","",IF(BM221=Settings!$C$16,1,IF(AND(BM221=Settings!$C$17,NOT(BL221=Settings!$C$16)),1,IF(AND(BM221=Settings!$C$18,BL221=Settings!$C$19),1,0))))</f>
        <v/>
      </c>
      <c r="BP1217" s="169" t="str">
        <f>IF(BP221="","",IF(BP221=Settings!$C$16,1,IF(AND(BP221=Settings!$C$17,NOT(BO221=Settings!$C$16)),1,IF(AND(BP221=Settings!$C$18,BO221=Settings!$C$19),1,0))))</f>
        <v/>
      </c>
      <c r="BQ1217" s="170"/>
      <c r="BR1217" s="169" t="str">
        <f>IF(BR221="","",IF(BR221=Settings!$C$16,1,IF(AND(BR221=Settings!$C$17,NOT(BQ221=Settings!$C$16)),1,IF(AND(BR221=Settings!$C$18,BQ221=Settings!$C$19),1,0))))</f>
        <v/>
      </c>
      <c r="BS1217" s="170"/>
      <c r="BT1217" s="169" t="str">
        <f>IF(BT221="","",IF(BT221=Settings!$C$16,1,IF(AND(BT221=Settings!$C$17,NOT(BS221=Settings!$C$16)),1,IF(AND(BT221=Settings!$C$18,BS221=Settings!$C$19),1,0))))</f>
        <v/>
      </c>
      <c r="BU1217" s="170"/>
      <c r="BV1217" s="169" t="str">
        <f>IF(BV221="","",IF(BV221=Settings!$C$16,1,IF(AND(BV221=Settings!$C$17,NOT(BU221=Settings!$C$16)),1,IF(AND(BV221=Settings!$C$18,BU221=Settings!$C$19),1,0))))</f>
        <v/>
      </c>
      <c r="BX1217" s="169" t="str">
        <f>IF(BX221="","",IF(BX221=Settings!$C$16,1,IF(AND(BX221=Settings!$C$17,NOT(BW221=Settings!$C$16)),1,IF(AND(BX221=Settings!$C$18,BW221=Settings!$C$19),1,0))))</f>
        <v/>
      </c>
      <c r="BZ1217" s="169" t="str">
        <f>IF(BZ221="","",IF(BZ221=Settings!$C$16,1,IF(AND(BZ221=Settings!$C$17,NOT(BY221=Settings!$C$16)),1,IF(AND(BZ221=Settings!$C$18,BY221=Settings!$C$19),1,0))))</f>
        <v/>
      </c>
      <c r="CB1217" s="175" t="str">
        <f t="shared" si="25"/>
        <v/>
      </c>
      <c r="CC1217" s="175" t="str">
        <f t="shared" si="26"/>
        <v/>
      </c>
      <c r="CD1217" s="175" t="str">
        <f t="shared" si="27"/>
        <v/>
      </c>
      <c r="CE1217" s="175" t="str">
        <f t="shared" si="28"/>
        <v/>
      </c>
      <c r="CF1217" s="175" t="str">
        <f t="shared" si="29"/>
        <v/>
      </c>
      <c r="CG1217" s="175" t="str">
        <f t="shared" si="30"/>
        <v/>
      </c>
      <c r="CH1217" s="175" t="str">
        <f t="shared" si="31"/>
        <v/>
      </c>
    </row>
    <row r="1218" spans="1:86" x14ac:dyDescent="0.25">
      <c r="A1218" s="39" t="str">
        <f t="shared" si="24"/>
        <v xml:space="preserve"> </v>
      </c>
      <c r="C1218" s="169" t="str">
        <f>IF(C222="","",IF(C222=Settings!$C$16,1,IF(AND(C222=Settings!$C$17,NOT(B222=Settings!$C$16)),1,IF(AND(C222=Settings!$C$18,B222=Settings!$C$19),1,0))))</f>
        <v/>
      </c>
      <c r="E1218" s="169" t="str">
        <f>IF(E222="","",IF(E222=Settings!$C$16,1,IF(AND(E222=Settings!$C$17,NOT(D222=Settings!$C$16)),1,IF(AND(E222=Settings!$C$18,D222=Settings!$C$19),1,0))))</f>
        <v/>
      </c>
      <c r="G1218" s="169" t="str">
        <f>IF(G222="","",IF(G222=Settings!$C$16,1,IF(AND(G222=Settings!$C$17,NOT(F222=Settings!$C$16)),1,IF(AND(G222=Settings!$C$18,F222=Settings!$C$19),1,0))))</f>
        <v/>
      </c>
      <c r="I1218" s="169" t="str">
        <f>IF(I222="","",IF(I222=Settings!$C$16,1,IF(AND(I222=Settings!$C$17,NOT(H222=Settings!$C$16)),1,IF(AND(I222=Settings!$C$18,H222=Settings!$C$19),1,0))))</f>
        <v/>
      </c>
      <c r="K1218" s="169" t="str">
        <f>IF(K222="","",IF(K222=Settings!$C$16,1,IF(AND(K222=Settings!$C$17,NOT(J222=Settings!$C$16)),1,IF(AND(K222=Settings!$C$18,J222=Settings!$C$19),1,0))))</f>
        <v/>
      </c>
      <c r="M1218" s="169" t="str">
        <f>IF(M222="","",IF(M222=Settings!$C$16,1,IF(AND(M222=Settings!$C$17,NOT(L222=Settings!$C$16)),1,IF(AND(M222=Settings!$C$18,L222=Settings!$C$19),1,0))))</f>
        <v/>
      </c>
      <c r="P1218" s="169" t="str">
        <f>IF(P222="","",IF(P222=Settings!$C$16,1,IF(AND(P222=Settings!$C$17,NOT(O222=Settings!$C$16)),1,IF(AND(P222=Settings!$C$18,O222=Settings!$C$19),1,0))))</f>
        <v/>
      </c>
      <c r="Q1218" s="170"/>
      <c r="R1218" s="169" t="str">
        <f>IF(R222="","",IF(R222=Settings!$C$16,1,IF(AND(R222=Settings!$C$17,NOT(Q222=Settings!$C$16)),1,IF(AND(R222=Settings!$C$18,Q222=Settings!$C$19),1,0))))</f>
        <v/>
      </c>
      <c r="S1218" s="170"/>
      <c r="T1218" s="169" t="str">
        <f>IF(T222="","",IF(T222=Settings!$C$16,1,IF(AND(T222=Settings!$C$17,NOT(S222=Settings!$C$16)),1,IF(AND(T222=Settings!$C$18,S222=Settings!$C$19),1,0))))</f>
        <v/>
      </c>
      <c r="U1218" s="170"/>
      <c r="V1218" s="169" t="str">
        <f>IF(V222="","",IF(V222=Settings!$C$16,1,IF(AND(V222=Settings!$C$17,NOT(U222=Settings!$C$16)),1,IF(AND(V222=Settings!$C$18,U222=Settings!$C$19),1,0))))</f>
        <v/>
      </c>
      <c r="X1218" s="169" t="str">
        <f>IF(X222="","",IF(X222=Settings!$C$16,1,IF(AND(X222=Settings!$C$17,NOT(W222=Settings!$C$16)),1,IF(AND(X222=Settings!$C$18,W222=Settings!$C$19),1,0))))</f>
        <v/>
      </c>
      <c r="Z1218" s="169" t="str">
        <f>IF(Z222="","",IF(Z222=Settings!$C$16,1,IF(AND(Z222=Settings!$C$17,NOT(Y222=Settings!$C$16)),1,IF(AND(Z222=Settings!$C$18,Y222=Settings!$C$19),1,0))))</f>
        <v/>
      </c>
      <c r="AC1218" s="169" t="str">
        <f>IF(AC222="","",IF(AC222=Settings!$C$16,1,IF(AND(AC222=Settings!$C$17,NOT(AB222=Settings!$C$16)),1,IF(AND(AC222=Settings!$C$18,AB222=Settings!$C$19),1,0))))</f>
        <v/>
      </c>
      <c r="AD1218" s="170"/>
      <c r="AE1218" s="169" t="str">
        <f>IF(AE222="","",IF(AE222=Settings!$C$16,1,IF(AND(AE222=Settings!$C$17,NOT(AD222=Settings!$C$16)),1,IF(AND(AE222=Settings!$C$18,AD222=Settings!$C$19),1,0))))</f>
        <v/>
      </c>
      <c r="AF1218" s="170"/>
      <c r="AG1218" s="169" t="str">
        <f>IF(AG222="","",IF(AG222=Settings!$C$16,1,IF(AND(AG222=Settings!$C$17,NOT(AF222=Settings!$C$16)),1,IF(AND(AG222=Settings!$C$18,AF222=Settings!$C$19),1,0))))</f>
        <v/>
      </c>
      <c r="AH1218" s="170"/>
      <c r="AI1218" s="169" t="str">
        <f>IF(AI222="","",IF(AI222=Settings!$C$16,1,IF(AND(AI222=Settings!$C$17,NOT(AH222=Settings!$C$16)),1,IF(AND(AI222=Settings!$C$18,AH222=Settings!$C$19),1,0))))</f>
        <v/>
      </c>
      <c r="AK1218" s="169" t="str">
        <f>IF(AK222="","",IF(AK222=Settings!$C$16,1,IF(AND(AK222=Settings!$C$17,NOT(AJ222=Settings!$C$16)),1,IF(AND(AK222=Settings!$C$18,AJ222=Settings!$C$19),1,0))))</f>
        <v/>
      </c>
      <c r="AM1218" s="169" t="str">
        <f>IF(AM222="","",IF(AM222=Settings!$C$16,1,IF(AND(AM222=Settings!$C$17,NOT(AL222=Settings!$C$16)),1,IF(AND(AM222=Settings!$C$18,AL222=Settings!$C$19),1,0))))</f>
        <v/>
      </c>
      <c r="AP1218" s="169" t="str">
        <f>IF(AP222="","",IF(AP222=Settings!$C$16,1,IF(AND(AP222=Settings!$C$17,NOT(AO222=Settings!$C$16)),1,IF(AND(AP222=Settings!$C$18,AO222=Settings!$C$19),1,0))))</f>
        <v/>
      </c>
      <c r="AQ1218" s="170"/>
      <c r="AR1218" s="169" t="str">
        <f>IF(AR222="","",IF(AR222=Settings!$C$16,1,IF(AND(AR222=Settings!$C$17,NOT(AQ222=Settings!$C$16)),1,IF(AND(AR222=Settings!$C$18,AQ222=Settings!$C$19),1,0))))</f>
        <v/>
      </c>
      <c r="AS1218" s="170"/>
      <c r="AT1218" s="169" t="str">
        <f>IF(AT222="","",IF(AT222=Settings!$C$16,1,IF(AND(AT222=Settings!$C$17,NOT(AS222=Settings!$C$16)),1,IF(AND(AT222=Settings!$C$18,AS222=Settings!$C$19),1,0))))</f>
        <v/>
      </c>
      <c r="AU1218" s="170"/>
      <c r="AV1218" s="169" t="str">
        <f>IF(AV222="","",IF(AV222=Settings!$C$16,1,IF(AND(AV222=Settings!$C$17,NOT(AU222=Settings!$C$16)),1,IF(AND(AV222=Settings!$C$18,AU222=Settings!$C$19),1,0))))</f>
        <v/>
      </c>
      <c r="AX1218" s="169" t="str">
        <f>IF(AX222="","",IF(AX222=Settings!$C$16,1,IF(AND(AX222=Settings!$C$17,NOT(AW222=Settings!$C$16)),1,IF(AND(AX222=Settings!$C$18,AW222=Settings!$C$19),1,0))))</f>
        <v/>
      </c>
      <c r="AZ1218" s="169" t="str">
        <f>IF(AZ222="","",IF(AZ222=Settings!$C$16,1,IF(AND(AZ222=Settings!$C$17,NOT(AY222=Settings!$C$16)),1,IF(AND(AZ222=Settings!$C$18,AY222=Settings!$C$19),1,0))))</f>
        <v/>
      </c>
      <c r="BC1218" s="169" t="str">
        <f>IF(BC222="","",IF(BC222=Settings!$C$16,1,IF(AND(BC222=Settings!$C$17,NOT(BB222=Settings!$C$16)),1,IF(AND(BC222=Settings!$C$18,BB222=Settings!$C$19),1,0))))</f>
        <v/>
      </c>
      <c r="BD1218" s="170"/>
      <c r="BE1218" s="169" t="str">
        <f>IF(BE222="","",IF(BE222=Settings!$C$16,1,IF(AND(BE222=Settings!$C$17,NOT(BD222=Settings!$C$16)),1,IF(AND(BE222=Settings!$C$18,BD222=Settings!$C$19),1,0))))</f>
        <v/>
      </c>
      <c r="BF1218" s="170"/>
      <c r="BG1218" s="169" t="str">
        <f>IF(BG222="","",IF(BG222=Settings!$C$16,1,IF(AND(BG222=Settings!$C$17,NOT(BF222=Settings!$C$16)),1,IF(AND(BG222=Settings!$C$18,BF222=Settings!$C$19),1,0))))</f>
        <v/>
      </c>
      <c r="BH1218" s="170"/>
      <c r="BI1218" s="169" t="str">
        <f>IF(BI222="","",IF(BI222=Settings!$C$16,1,IF(AND(BI222=Settings!$C$17,NOT(BH222=Settings!$C$16)),1,IF(AND(BI222=Settings!$C$18,BH222=Settings!$C$19),1,0))))</f>
        <v/>
      </c>
      <c r="BK1218" s="169" t="str">
        <f>IF(BK222="","",IF(BK222=Settings!$C$16,1,IF(AND(BK222=Settings!$C$17,NOT(BJ222=Settings!$C$16)),1,IF(AND(BK222=Settings!$C$18,BJ222=Settings!$C$19),1,0))))</f>
        <v/>
      </c>
      <c r="BM1218" s="169" t="str">
        <f>IF(BM222="","",IF(BM222=Settings!$C$16,1,IF(AND(BM222=Settings!$C$17,NOT(BL222=Settings!$C$16)),1,IF(AND(BM222=Settings!$C$18,BL222=Settings!$C$19),1,0))))</f>
        <v/>
      </c>
      <c r="BP1218" s="169" t="str">
        <f>IF(BP222="","",IF(BP222=Settings!$C$16,1,IF(AND(BP222=Settings!$C$17,NOT(BO222=Settings!$C$16)),1,IF(AND(BP222=Settings!$C$18,BO222=Settings!$C$19),1,0))))</f>
        <v/>
      </c>
      <c r="BQ1218" s="170"/>
      <c r="BR1218" s="169" t="str">
        <f>IF(BR222="","",IF(BR222=Settings!$C$16,1,IF(AND(BR222=Settings!$C$17,NOT(BQ222=Settings!$C$16)),1,IF(AND(BR222=Settings!$C$18,BQ222=Settings!$C$19),1,0))))</f>
        <v/>
      </c>
      <c r="BS1218" s="170"/>
      <c r="BT1218" s="169" t="str">
        <f>IF(BT222="","",IF(BT222=Settings!$C$16,1,IF(AND(BT222=Settings!$C$17,NOT(BS222=Settings!$C$16)),1,IF(AND(BT222=Settings!$C$18,BS222=Settings!$C$19),1,0))))</f>
        <v/>
      </c>
      <c r="BU1218" s="170"/>
      <c r="BV1218" s="169" t="str">
        <f>IF(BV222="","",IF(BV222=Settings!$C$16,1,IF(AND(BV222=Settings!$C$17,NOT(BU222=Settings!$C$16)),1,IF(AND(BV222=Settings!$C$18,BU222=Settings!$C$19),1,0))))</f>
        <v/>
      </c>
      <c r="BX1218" s="169" t="str">
        <f>IF(BX222="","",IF(BX222=Settings!$C$16,1,IF(AND(BX222=Settings!$C$17,NOT(BW222=Settings!$C$16)),1,IF(AND(BX222=Settings!$C$18,BW222=Settings!$C$19),1,0))))</f>
        <v/>
      </c>
      <c r="BZ1218" s="169" t="str">
        <f>IF(BZ222="","",IF(BZ222=Settings!$C$16,1,IF(AND(BZ222=Settings!$C$17,NOT(BY222=Settings!$C$16)),1,IF(AND(BZ222=Settings!$C$18,BY222=Settings!$C$19),1,0))))</f>
        <v/>
      </c>
      <c r="CB1218" s="175" t="str">
        <f t="shared" si="25"/>
        <v/>
      </c>
      <c r="CC1218" s="175" t="str">
        <f t="shared" si="26"/>
        <v/>
      </c>
      <c r="CD1218" s="175" t="str">
        <f t="shared" si="27"/>
        <v/>
      </c>
      <c r="CE1218" s="175" t="str">
        <f t="shared" si="28"/>
        <v/>
      </c>
      <c r="CF1218" s="175" t="str">
        <f t="shared" si="29"/>
        <v/>
      </c>
      <c r="CG1218" s="175" t="str">
        <f t="shared" si="30"/>
        <v/>
      </c>
      <c r="CH1218" s="175" t="str">
        <f t="shared" si="31"/>
        <v/>
      </c>
    </row>
    <row r="1219" spans="1:86" x14ac:dyDescent="0.25">
      <c r="A1219" s="39" t="str">
        <f t="shared" si="24"/>
        <v xml:space="preserve"> </v>
      </c>
      <c r="C1219" s="169" t="str">
        <f>IF(C223="","",IF(C223=Settings!$C$16,1,IF(AND(C223=Settings!$C$17,NOT(B223=Settings!$C$16)),1,IF(AND(C223=Settings!$C$18,B223=Settings!$C$19),1,0))))</f>
        <v/>
      </c>
      <c r="E1219" s="169" t="str">
        <f>IF(E223="","",IF(E223=Settings!$C$16,1,IF(AND(E223=Settings!$C$17,NOT(D223=Settings!$C$16)),1,IF(AND(E223=Settings!$C$18,D223=Settings!$C$19),1,0))))</f>
        <v/>
      </c>
      <c r="G1219" s="169" t="str">
        <f>IF(G223="","",IF(G223=Settings!$C$16,1,IF(AND(G223=Settings!$C$17,NOT(F223=Settings!$C$16)),1,IF(AND(G223=Settings!$C$18,F223=Settings!$C$19),1,0))))</f>
        <v/>
      </c>
      <c r="I1219" s="169" t="str">
        <f>IF(I223="","",IF(I223=Settings!$C$16,1,IF(AND(I223=Settings!$C$17,NOT(H223=Settings!$C$16)),1,IF(AND(I223=Settings!$C$18,H223=Settings!$C$19),1,0))))</f>
        <v/>
      </c>
      <c r="K1219" s="169" t="str">
        <f>IF(K223="","",IF(K223=Settings!$C$16,1,IF(AND(K223=Settings!$C$17,NOT(J223=Settings!$C$16)),1,IF(AND(K223=Settings!$C$18,J223=Settings!$C$19),1,0))))</f>
        <v/>
      </c>
      <c r="M1219" s="169" t="str">
        <f>IF(M223="","",IF(M223=Settings!$C$16,1,IF(AND(M223=Settings!$C$17,NOT(L223=Settings!$C$16)),1,IF(AND(M223=Settings!$C$18,L223=Settings!$C$19),1,0))))</f>
        <v/>
      </c>
      <c r="P1219" s="169" t="str">
        <f>IF(P223="","",IF(P223=Settings!$C$16,1,IF(AND(P223=Settings!$C$17,NOT(O223=Settings!$C$16)),1,IF(AND(P223=Settings!$C$18,O223=Settings!$C$19),1,0))))</f>
        <v/>
      </c>
      <c r="Q1219" s="170"/>
      <c r="R1219" s="169" t="str">
        <f>IF(R223="","",IF(R223=Settings!$C$16,1,IF(AND(R223=Settings!$C$17,NOT(Q223=Settings!$C$16)),1,IF(AND(R223=Settings!$C$18,Q223=Settings!$C$19),1,0))))</f>
        <v/>
      </c>
      <c r="S1219" s="170"/>
      <c r="T1219" s="169" t="str">
        <f>IF(T223="","",IF(T223=Settings!$C$16,1,IF(AND(T223=Settings!$C$17,NOT(S223=Settings!$C$16)),1,IF(AND(T223=Settings!$C$18,S223=Settings!$C$19),1,0))))</f>
        <v/>
      </c>
      <c r="U1219" s="170"/>
      <c r="V1219" s="169" t="str">
        <f>IF(V223="","",IF(V223=Settings!$C$16,1,IF(AND(V223=Settings!$C$17,NOT(U223=Settings!$C$16)),1,IF(AND(V223=Settings!$C$18,U223=Settings!$C$19),1,0))))</f>
        <v/>
      </c>
      <c r="X1219" s="169" t="str">
        <f>IF(X223="","",IF(X223=Settings!$C$16,1,IF(AND(X223=Settings!$C$17,NOT(W223=Settings!$C$16)),1,IF(AND(X223=Settings!$C$18,W223=Settings!$C$19),1,0))))</f>
        <v/>
      </c>
      <c r="Z1219" s="169" t="str">
        <f>IF(Z223="","",IF(Z223=Settings!$C$16,1,IF(AND(Z223=Settings!$C$17,NOT(Y223=Settings!$C$16)),1,IF(AND(Z223=Settings!$C$18,Y223=Settings!$C$19),1,0))))</f>
        <v/>
      </c>
      <c r="AC1219" s="169" t="str">
        <f>IF(AC223="","",IF(AC223=Settings!$C$16,1,IF(AND(AC223=Settings!$C$17,NOT(AB223=Settings!$C$16)),1,IF(AND(AC223=Settings!$C$18,AB223=Settings!$C$19),1,0))))</f>
        <v/>
      </c>
      <c r="AD1219" s="170"/>
      <c r="AE1219" s="169" t="str">
        <f>IF(AE223="","",IF(AE223=Settings!$C$16,1,IF(AND(AE223=Settings!$C$17,NOT(AD223=Settings!$C$16)),1,IF(AND(AE223=Settings!$C$18,AD223=Settings!$C$19),1,0))))</f>
        <v/>
      </c>
      <c r="AF1219" s="170"/>
      <c r="AG1219" s="169" t="str">
        <f>IF(AG223="","",IF(AG223=Settings!$C$16,1,IF(AND(AG223=Settings!$C$17,NOT(AF223=Settings!$C$16)),1,IF(AND(AG223=Settings!$C$18,AF223=Settings!$C$19),1,0))))</f>
        <v/>
      </c>
      <c r="AH1219" s="170"/>
      <c r="AI1219" s="169" t="str">
        <f>IF(AI223="","",IF(AI223=Settings!$C$16,1,IF(AND(AI223=Settings!$C$17,NOT(AH223=Settings!$C$16)),1,IF(AND(AI223=Settings!$C$18,AH223=Settings!$C$19),1,0))))</f>
        <v/>
      </c>
      <c r="AK1219" s="169" t="str">
        <f>IF(AK223="","",IF(AK223=Settings!$C$16,1,IF(AND(AK223=Settings!$C$17,NOT(AJ223=Settings!$C$16)),1,IF(AND(AK223=Settings!$C$18,AJ223=Settings!$C$19),1,0))))</f>
        <v/>
      </c>
      <c r="AM1219" s="169" t="str">
        <f>IF(AM223="","",IF(AM223=Settings!$C$16,1,IF(AND(AM223=Settings!$C$17,NOT(AL223=Settings!$C$16)),1,IF(AND(AM223=Settings!$C$18,AL223=Settings!$C$19),1,0))))</f>
        <v/>
      </c>
      <c r="AP1219" s="169" t="str">
        <f>IF(AP223="","",IF(AP223=Settings!$C$16,1,IF(AND(AP223=Settings!$C$17,NOT(AO223=Settings!$C$16)),1,IF(AND(AP223=Settings!$C$18,AO223=Settings!$C$19),1,0))))</f>
        <v/>
      </c>
      <c r="AQ1219" s="170"/>
      <c r="AR1219" s="169" t="str">
        <f>IF(AR223="","",IF(AR223=Settings!$C$16,1,IF(AND(AR223=Settings!$C$17,NOT(AQ223=Settings!$C$16)),1,IF(AND(AR223=Settings!$C$18,AQ223=Settings!$C$19),1,0))))</f>
        <v/>
      </c>
      <c r="AS1219" s="170"/>
      <c r="AT1219" s="169" t="str">
        <f>IF(AT223="","",IF(AT223=Settings!$C$16,1,IF(AND(AT223=Settings!$C$17,NOT(AS223=Settings!$C$16)),1,IF(AND(AT223=Settings!$C$18,AS223=Settings!$C$19),1,0))))</f>
        <v/>
      </c>
      <c r="AU1219" s="170"/>
      <c r="AV1219" s="169" t="str">
        <f>IF(AV223="","",IF(AV223=Settings!$C$16,1,IF(AND(AV223=Settings!$C$17,NOT(AU223=Settings!$C$16)),1,IF(AND(AV223=Settings!$C$18,AU223=Settings!$C$19),1,0))))</f>
        <v/>
      </c>
      <c r="AX1219" s="169" t="str">
        <f>IF(AX223="","",IF(AX223=Settings!$C$16,1,IF(AND(AX223=Settings!$C$17,NOT(AW223=Settings!$C$16)),1,IF(AND(AX223=Settings!$C$18,AW223=Settings!$C$19),1,0))))</f>
        <v/>
      </c>
      <c r="AZ1219" s="169" t="str">
        <f>IF(AZ223="","",IF(AZ223=Settings!$C$16,1,IF(AND(AZ223=Settings!$C$17,NOT(AY223=Settings!$C$16)),1,IF(AND(AZ223=Settings!$C$18,AY223=Settings!$C$19),1,0))))</f>
        <v/>
      </c>
      <c r="BC1219" s="169" t="str">
        <f>IF(BC223="","",IF(BC223=Settings!$C$16,1,IF(AND(BC223=Settings!$C$17,NOT(BB223=Settings!$C$16)),1,IF(AND(BC223=Settings!$C$18,BB223=Settings!$C$19),1,0))))</f>
        <v/>
      </c>
      <c r="BD1219" s="170"/>
      <c r="BE1219" s="169" t="str">
        <f>IF(BE223="","",IF(BE223=Settings!$C$16,1,IF(AND(BE223=Settings!$C$17,NOT(BD223=Settings!$C$16)),1,IF(AND(BE223=Settings!$C$18,BD223=Settings!$C$19),1,0))))</f>
        <v/>
      </c>
      <c r="BF1219" s="170"/>
      <c r="BG1219" s="169" t="str">
        <f>IF(BG223="","",IF(BG223=Settings!$C$16,1,IF(AND(BG223=Settings!$C$17,NOT(BF223=Settings!$C$16)),1,IF(AND(BG223=Settings!$C$18,BF223=Settings!$C$19),1,0))))</f>
        <v/>
      </c>
      <c r="BH1219" s="170"/>
      <c r="BI1219" s="169" t="str">
        <f>IF(BI223="","",IF(BI223=Settings!$C$16,1,IF(AND(BI223=Settings!$C$17,NOT(BH223=Settings!$C$16)),1,IF(AND(BI223=Settings!$C$18,BH223=Settings!$C$19),1,0))))</f>
        <v/>
      </c>
      <c r="BK1219" s="169" t="str">
        <f>IF(BK223="","",IF(BK223=Settings!$C$16,1,IF(AND(BK223=Settings!$C$17,NOT(BJ223=Settings!$C$16)),1,IF(AND(BK223=Settings!$C$18,BJ223=Settings!$C$19),1,0))))</f>
        <v/>
      </c>
      <c r="BM1219" s="169" t="str">
        <f>IF(BM223="","",IF(BM223=Settings!$C$16,1,IF(AND(BM223=Settings!$C$17,NOT(BL223=Settings!$C$16)),1,IF(AND(BM223=Settings!$C$18,BL223=Settings!$C$19),1,0))))</f>
        <v/>
      </c>
      <c r="BP1219" s="169" t="str">
        <f>IF(BP223="","",IF(BP223=Settings!$C$16,1,IF(AND(BP223=Settings!$C$17,NOT(BO223=Settings!$C$16)),1,IF(AND(BP223=Settings!$C$18,BO223=Settings!$C$19),1,0))))</f>
        <v/>
      </c>
      <c r="BQ1219" s="170"/>
      <c r="BR1219" s="169" t="str">
        <f>IF(BR223="","",IF(BR223=Settings!$C$16,1,IF(AND(BR223=Settings!$C$17,NOT(BQ223=Settings!$C$16)),1,IF(AND(BR223=Settings!$C$18,BQ223=Settings!$C$19),1,0))))</f>
        <v/>
      </c>
      <c r="BS1219" s="170"/>
      <c r="BT1219" s="169" t="str">
        <f>IF(BT223="","",IF(BT223=Settings!$C$16,1,IF(AND(BT223=Settings!$C$17,NOT(BS223=Settings!$C$16)),1,IF(AND(BT223=Settings!$C$18,BS223=Settings!$C$19),1,0))))</f>
        <v/>
      </c>
      <c r="BU1219" s="170"/>
      <c r="BV1219" s="169" t="str">
        <f>IF(BV223="","",IF(BV223=Settings!$C$16,1,IF(AND(BV223=Settings!$C$17,NOT(BU223=Settings!$C$16)),1,IF(AND(BV223=Settings!$C$18,BU223=Settings!$C$19),1,0))))</f>
        <v/>
      </c>
      <c r="BX1219" s="169" t="str">
        <f>IF(BX223="","",IF(BX223=Settings!$C$16,1,IF(AND(BX223=Settings!$C$17,NOT(BW223=Settings!$C$16)),1,IF(AND(BX223=Settings!$C$18,BW223=Settings!$C$19),1,0))))</f>
        <v/>
      </c>
      <c r="BZ1219" s="169" t="str">
        <f>IF(BZ223="","",IF(BZ223=Settings!$C$16,1,IF(AND(BZ223=Settings!$C$17,NOT(BY223=Settings!$C$16)),1,IF(AND(BZ223=Settings!$C$18,BY223=Settings!$C$19),1,0))))</f>
        <v/>
      </c>
      <c r="CB1219" s="175" t="str">
        <f t="shared" si="25"/>
        <v/>
      </c>
      <c r="CC1219" s="175" t="str">
        <f t="shared" si="26"/>
        <v/>
      </c>
      <c r="CD1219" s="175" t="str">
        <f t="shared" si="27"/>
        <v/>
      </c>
      <c r="CE1219" s="175" t="str">
        <f t="shared" si="28"/>
        <v/>
      </c>
      <c r="CF1219" s="175" t="str">
        <f t="shared" si="29"/>
        <v/>
      </c>
      <c r="CG1219" s="175" t="str">
        <f t="shared" si="30"/>
        <v/>
      </c>
      <c r="CH1219" s="175" t="str">
        <f t="shared" si="31"/>
        <v/>
      </c>
    </row>
    <row r="1220" spans="1:86" x14ac:dyDescent="0.25">
      <c r="A1220" s="39" t="str">
        <f t="shared" si="24"/>
        <v xml:space="preserve"> </v>
      </c>
      <c r="C1220" s="169" t="str">
        <f>IF(C224="","",IF(C224=Settings!$C$16,1,IF(AND(C224=Settings!$C$17,NOT(B224=Settings!$C$16)),1,IF(AND(C224=Settings!$C$18,B224=Settings!$C$19),1,0))))</f>
        <v/>
      </c>
      <c r="E1220" s="169" t="str">
        <f>IF(E224="","",IF(E224=Settings!$C$16,1,IF(AND(E224=Settings!$C$17,NOT(D224=Settings!$C$16)),1,IF(AND(E224=Settings!$C$18,D224=Settings!$C$19),1,0))))</f>
        <v/>
      </c>
      <c r="G1220" s="169" t="str">
        <f>IF(G224="","",IF(G224=Settings!$C$16,1,IF(AND(G224=Settings!$C$17,NOT(F224=Settings!$C$16)),1,IF(AND(G224=Settings!$C$18,F224=Settings!$C$19),1,0))))</f>
        <v/>
      </c>
      <c r="I1220" s="169" t="str">
        <f>IF(I224="","",IF(I224=Settings!$C$16,1,IF(AND(I224=Settings!$C$17,NOT(H224=Settings!$C$16)),1,IF(AND(I224=Settings!$C$18,H224=Settings!$C$19),1,0))))</f>
        <v/>
      </c>
      <c r="K1220" s="169" t="str">
        <f>IF(K224="","",IF(K224=Settings!$C$16,1,IF(AND(K224=Settings!$C$17,NOT(J224=Settings!$C$16)),1,IF(AND(K224=Settings!$C$18,J224=Settings!$C$19),1,0))))</f>
        <v/>
      </c>
      <c r="M1220" s="169" t="str">
        <f>IF(M224="","",IF(M224=Settings!$C$16,1,IF(AND(M224=Settings!$C$17,NOT(L224=Settings!$C$16)),1,IF(AND(M224=Settings!$C$18,L224=Settings!$C$19),1,0))))</f>
        <v/>
      </c>
      <c r="P1220" s="169" t="str">
        <f>IF(P224="","",IF(P224=Settings!$C$16,1,IF(AND(P224=Settings!$C$17,NOT(O224=Settings!$C$16)),1,IF(AND(P224=Settings!$C$18,O224=Settings!$C$19),1,0))))</f>
        <v/>
      </c>
      <c r="Q1220" s="170"/>
      <c r="R1220" s="169" t="str">
        <f>IF(R224="","",IF(R224=Settings!$C$16,1,IF(AND(R224=Settings!$C$17,NOT(Q224=Settings!$C$16)),1,IF(AND(R224=Settings!$C$18,Q224=Settings!$C$19),1,0))))</f>
        <v/>
      </c>
      <c r="S1220" s="170"/>
      <c r="T1220" s="169" t="str">
        <f>IF(T224="","",IF(T224=Settings!$C$16,1,IF(AND(T224=Settings!$C$17,NOT(S224=Settings!$C$16)),1,IF(AND(T224=Settings!$C$18,S224=Settings!$C$19),1,0))))</f>
        <v/>
      </c>
      <c r="U1220" s="170"/>
      <c r="V1220" s="169" t="str">
        <f>IF(V224="","",IF(V224=Settings!$C$16,1,IF(AND(V224=Settings!$C$17,NOT(U224=Settings!$C$16)),1,IF(AND(V224=Settings!$C$18,U224=Settings!$C$19),1,0))))</f>
        <v/>
      </c>
      <c r="X1220" s="169" t="str">
        <f>IF(X224="","",IF(X224=Settings!$C$16,1,IF(AND(X224=Settings!$C$17,NOT(W224=Settings!$C$16)),1,IF(AND(X224=Settings!$C$18,W224=Settings!$C$19),1,0))))</f>
        <v/>
      </c>
      <c r="Z1220" s="169" t="str">
        <f>IF(Z224="","",IF(Z224=Settings!$C$16,1,IF(AND(Z224=Settings!$C$17,NOT(Y224=Settings!$C$16)),1,IF(AND(Z224=Settings!$C$18,Y224=Settings!$C$19),1,0))))</f>
        <v/>
      </c>
      <c r="AC1220" s="169" t="str">
        <f>IF(AC224="","",IF(AC224=Settings!$C$16,1,IF(AND(AC224=Settings!$C$17,NOT(AB224=Settings!$C$16)),1,IF(AND(AC224=Settings!$C$18,AB224=Settings!$C$19),1,0))))</f>
        <v/>
      </c>
      <c r="AD1220" s="170"/>
      <c r="AE1220" s="169" t="str">
        <f>IF(AE224="","",IF(AE224=Settings!$C$16,1,IF(AND(AE224=Settings!$C$17,NOT(AD224=Settings!$C$16)),1,IF(AND(AE224=Settings!$C$18,AD224=Settings!$C$19),1,0))))</f>
        <v/>
      </c>
      <c r="AF1220" s="170"/>
      <c r="AG1220" s="169" t="str">
        <f>IF(AG224="","",IF(AG224=Settings!$C$16,1,IF(AND(AG224=Settings!$C$17,NOT(AF224=Settings!$C$16)),1,IF(AND(AG224=Settings!$C$18,AF224=Settings!$C$19),1,0))))</f>
        <v/>
      </c>
      <c r="AH1220" s="170"/>
      <c r="AI1220" s="169" t="str">
        <f>IF(AI224="","",IF(AI224=Settings!$C$16,1,IF(AND(AI224=Settings!$C$17,NOT(AH224=Settings!$C$16)),1,IF(AND(AI224=Settings!$C$18,AH224=Settings!$C$19),1,0))))</f>
        <v/>
      </c>
      <c r="AK1220" s="169" t="str">
        <f>IF(AK224="","",IF(AK224=Settings!$C$16,1,IF(AND(AK224=Settings!$C$17,NOT(AJ224=Settings!$C$16)),1,IF(AND(AK224=Settings!$C$18,AJ224=Settings!$C$19),1,0))))</f>
        <v/>
      </c>
      <c r="AM1220" s="169" t="str">
        <f>IF(AM224="","",IF(AM224=Settings!$C$16,1,IF(AND(AM224=Settings!$C$17,NOT(AL224=Settings!$C$16)),1,IF(AND(AM224=Settings!$C$18,AL224=Settings!$C$19),1,0))))</f>
        <v/>
      </c>
      <c r="AP1220" s="169" t="str">
        <f>IF(AP224="","",IF(AP224=Settings!$C$16,1,IF(AND(AP224=Settings!$C$17,NOT(AO224=Settings!$C$16)),1,IF(AND(AP224=Settings!$C$18,AO224=Settings!$C$19),1,0))))</f>
        <v/>
      </c>
      <c r="AQ1220" s="170"/>
      <c r="AR1220" s="169" t="str">
        <f>IF(AR224="","",IF(AR224=Settings!$C$16,1,IF(AND(AR224=Settings!$C$17,NOT(AQ224=Settings!$C$16)),1,IF(AND(AR224=Settings!$C$18,AQ224=Settings!$C$19),1,0))))</f>
        <v/>
      </c>
      <c r="AS1220" s="170"/>
      <c r="AT1220" s="169" t="str">
        <f>IF(AT224="","",IF(AT224=Settings!$C$16,1,IF(AND(AT224=Settings!$C$17,NOT(AS224=Settings!$C$16)),1,IF(AND(AT224=Settings!$C$18,AS224=Settings!$C$19),1,0))))</f>
        <v/>
      </c>
      <c r="AU1220" s="170"/>
      <c r="AV1220" s="169" t="str">
        <f>IF(AV224="","",IF(AV224=Settings!$C$16,1,IF(AND(AV224=Settings!$C$17,NOT(AU224=Settings!$C$16)),1,IF(AND(AV224=Settings!$C$18,AU224=Settings!$C$19),1,0))))</f>
        <v/>
      </c>
      <c r="AX1220" s="169" t="str">
        <f>IF(AX224="","",IF(AX224=Settings!$C$16,1,IF(AND(AX224=Settings!$C$17,NOT(AW224=Settings!$C$16)),1,IF(AND(AX224=Settings!$C$18,AW224=Settings!$C$19),1,0))))</f>
        <v/>
      </c>
      <c r="AZ1220" s="169" t="str">
        <f>IF(AZ224="","",IF(AZ224=Settings!$C$16,1,IF(AND(AZ224=Settings!$C$17,NOT(AY224=Settings!$C$16)),1,IF(AND(AZ224=Settings!$C$18,AY224=Settings!$C$19),1,0))))</f>
        <v/>
      </c>
      <c r="BC1220" s="169" t="str">
        <f>IF(BC224="","",IF(BC224=Settings!$C$16,1,IF(AND(BC224=Settings!$C$17,NOT(BB224=Settings!$C$16)),1,IF(AND(BC224=Settings!$C$18,BB224=Settings!$C$19),1,0))))</f>
        <v/>
      </c>
      <c r="BD1220" s="170"/>
      <c r="BE1220" s="169" t="str">
        <f>IF(BE224="","",IF(BE224=Settings!$C$16,1,IF(AND(BE224=Settings!$C$17,NOT(BD224=Settings!$C$16)),1,IF(AND(BE224=Settings!$C$18,BD224=Settings!$C$19),1,0))))</f>
        <v/>
      </c>
      <c r="BF1220" s="170"/>
      <c r="BG1220" s="169" t="str">
        <f>IF(BG224="","",IF(BG224=Settings!$C$16,1,IF(AND(BG224=Settings!$C$17,NOT(BF224=Settings!$C$16)),1,IF(AND(BG224=Settings!$C$18,BF224=Settings!$C$19),1,0))))</f>
        <v/>
      </c>
      <c r="BH1220" s="170"/>
      <c r="BI1220" s="169" t="str">
        <f>IF(BI224="","",IF(BI224=Settings!$C$16,1,IF(AND(BI224=Settings!$C$17,NOT(BH224=Settings!$C$16)),1,IF(AND(BI224=Settings!$C$18,BH224=Settings!$C$19),1,0))))</f>
        <v/>
      </c>
      <c r="BK1220" s="169" t="str">
        <f>IF(BK224="","",IF(BK224=Settings!$C$16,1,IF(AND(BK224=Settings!$C$17,NOT(BJ224=Settings!$C$16)),1,IF(AND(BK224=Settings!$C$18,BJ224=Settings!$C$19),1,0))))</f>
        <v/>
      </c>
      <c r="BM1220" s="169" t="str">
        <f>IF(BM224="","",IF(BM224=Settings!$C$16,1,IF(AND(BM224=Settings!$C$17,NOT(BL224=Settings!$C$16)),1,IF(AND(BM224=Settings!$C$18,BL224=Settings!$C$19),1,0))))</f>
        <v/>
      </c>
      <c r="BP1220" s="169" t="str">
        <f>IF(BP224="","",IF(BP224=Settings!$C$16,1,IF(AND(BP224=Settings!$C$17,NOT(BO224=Settings!$C$16)),1,IF(AND(BP224=Settings!$C$18,BO224=Settings!$C$19),1,0))))</f>
        <v/>
      </c>
      <c r="BQ1220" s="170"/>
      <c r="BR1220" s="169" t="str">
        <f>IF(BR224="","",IF(BR224=Settings!$C$16,1,IF(AND(BR224=Settings!$C$17,NOT(BQ224=Settings!$C$16)),1,IF(AND(BR224=Settings!$C$18,BQ224=Settings!$C$19),1,0))))</f>
        <v/>
      </c>
      <c r="BS1220" s="170"/>
      <c r="BT1220" s="169" t="str">
        <f>IF(BT224="","",IF(BT224=Settings!$C$16,1,IF(AND(BT224=Settings!$C$17,NOT(BS224=Settings!$C$16)),1,IF(AND(BT224=Settings!$C$18,BS224=Settings!$C$19),1,0))))</f>
        <v/>
      </c>
      <c r="BU1220" s="170"/>
      <c r="BV1220" s="169" t="str">
        <f>IF(BV224="","",IF(BV224=Settings!$C$16,1,IF(AND(BV224=Settings!$C$17,NOT(BU224=Settings!$C$16)),1,IF(AND(BV224=Settings!$C$18,BU224=Settings!$C$19),1,0))))</f>
        <v/>
      </c>
      <c r="BX1220" s="169" t="str">
        <f>IF(BX224="","",IF(BX224=Settings!$C$16,1,IF(AND(BX224=Settings!$C$17,NOT(BW224=Settings!$C$16)),1,IF(AND(BX224=Settings!$C$18,BW224=Settings!$C$19),1,0))))</f>
        <v/>
      </c>
      <c r="BZ1220" s="169" t="str">
        <f>IF(BZ224="","",IF(BZ224=Settings!$C$16,1,IF(AND(BZ224=Settings!$C$17,NOT(BY224=Settings!$C$16)),1,IF(AND(BZ224=Settings!$C$18,BY224=Settings!$C$19),1,0))))</f>
        <v/>
      </c>
      <c r="CB1220" s="175" t="str">
        <f t="shared" si="25"/>
        <v/>
      </c>
      <c r="CC1220" s="175" t="str">
        <f t="shared" si="26"/>
        <v/>
      </c>
      <c r="CD1220" s="175" t="str">
        <f t="shared" si="27"/>
        <v/>
      </c>
      <c r="CE1220" s="175" t="str">
        <f t="shared" si="28"/>
        <v/>
      </c>
      <c r="CF1220" s="175" t="str">
        <f t="shared" si="29"/>
        <v/>
      </c>
      <c r="CG1220" s="175" t="str">
        <f t="shared" si="30"/>
        <v/>
      </c>
      <c r="CH1220" s="175" t="str">
        <f t="shared" si="31"/>
        <v/>
      </c>
    </row>
    <row r="1221" spans="1:86" x14ac:dyDescent="0.25">
      <c r="A1221" s="39" t="str">
        <f t="shared" si="24"/>
        <v xml:space="preserve"> </v>
      </c>
      <c r="C1221" s="169" t="str">
        <f>IF(C225="","",IF(C225=Settings!$C$16,1,IF(AND(C225=Settings!$C$17,NOT(B225=Settings!$C$16)),1,IF(AND(C225=Settings!$C$18,B225=Settings!$C$19),1,0))))</f>
        <v/>
      </c>
      <c r="E1221" s="169" t="str">
        <f>IF(E225="","",IF(E225=Settings!$C$16,1,IF(AND(E225=Settings!$C$17,NOT(D225=Settings!$C$16)),1,IF(AND(E225=Settings!$C$18,D225=Settings!$C$19),1,0))))</f>
        <v/>
      </c>
      <c r="G1221" s="169" t="str">
        <f>IF(G225="","",IF(G225=Settings!$C$16,1,IF(AND(G225=Settings!$C$17,NOT(F225=Settings!$C$16)),1,IF(AND(G225=Settings!$C$18,F225=Settings!$C$19),1,0))))</f>
        <v/>
      </c>
      <c r="I1221" s="169" t="str">
        <f>IF(I225="","",IF(I225=Settings!$C$16,1,IF(AND(I225=Settings!$C$17,NOT(H225=Settings!$C$16)),1,IF(AND(I225=Settings!$C$18,H225=Settings!$C$19),1,0))))</f>
        <v/>
      </c>
      <c r="K1221" s="169" t="str">
        <f>IF(K225="","",IF(K225=Settings!$C$16,1,IF(AND(K225=Settings!$C$17,NOT(J225=Settings!$C$16)),1,IF(AND(K225=Settings!$C$18,J225=Settings!$C$19),1,0))))</f>
        <v/>
      </c>
      <c r="M1221" s="169" t="str">
        <f>IF(M225="","",IF(M225=Settings!$C$16,1,IF(AND(M225=Settings!$C$17,NOT(L225=Settings!$C$16)),1,IF(AND(M225=Settings!$C$18,L225=Settings!$C$19),1,0))))</f>
        <v/>
      </c>
      <c r="P1221" s="169" t="str">
        <f>IF(P225="","",IF(P225=Settings!$C$16,1,IF(AND(P225=Settings!$C$17,NOT(O225=Settings!$C$16)),1,IF(AND(P225=Settings!$C$18,O225=Settings!$C$19),1,0))))</f>
        <v/>
      </c>
      <c r="Q1221" s="170"/>
      <c r="R1221" s="169" t="str">
        <f>IF(R225="","",IF(R225=Settings!$C$16,1,IF(AND(R225=Settings!$C$17,NOT(Q225=Settings!$C$16)),1,IF(AND(R225=Settings!$C$18,Q225=Settings!$C$19),1,0))))</f>
        <v/>
      </c>
      <c r="S1221" s="170"/>
      <c r="T1221" s="169" t="str">
        <f>IF(T225="","",IF(T225=Settings!$C$16,1,IF(AND(T225=Settings!$C$17,NOT(S225=Settings!$C$16)),1,IF(AND(T225=Settings!$C$18,S225=Settings!$C$19),1,0))))</f>
        <v/>
      </c>
      <c r="U1221" s="170"/>
      <c r="V1221" s="169" t="str">
        <f>IF(V225="","",IF(V225=Settings!$C$16,1,IF(AND(V225=Settings!$C$17,NOT(U225=Settings!$C$16)),1,IF(AND(V225=Settings!$C$18,U225=Settings!$C$19),1,0))))</f>
        <v/>
      </c>
      <c r="X1221" s="169" t="str">
        <f>IF(X225="","",IF(X225=Settings!$C$16,1,IF(AND(X225=Settings!$C$17,NOT(W225=Settings!$C$16)),1,IF(AND(X225=Settings!$C$18,W225=Settings!$C$19),1,0))))</f>
        <v/>
      </c>
      <c r="Z1221" s="169" t="str">
        <f>IF(Z225="","",IF(Z225=Settings!$C$16,1,IF(AND(Z225=Settings!$C$17,NOT(Y225=Settings!$C$16)),1,IF(AND(Z225=Settings!$C$18,Y225=Settings!$C$19),1,0))))</f>
        <v/>
      </c>
      <c r="AC1221" s="169" t="str">
        <f>IF(AC225="","",IF(AC225=Settings!$C$16,1,IF(AND(AC225=Settings!$C$17,NOT(AB225=Settings!$C$16)),1,IF(AND(AC225=Settings!$C$18,AB225=Settings!$C$19),1,0))))</f>
        <v/>
      </c>
      <c r="AD1221" s="170"/>
      <c r="AE1221" s="169" t="str">
        <f>IF(AE225="","",IF(AE225=Settings!$C$16,1,IF(AND(AE225=Settings!$C$17,NOT(AD225=Settings!$C$16)),1,IF(AND(AE225=Settings!$C$18,AD225=Settings!$C$19),1,0))))</f>
        <v/>
      </c>
      <c r="AF1221" s="170"/>
      <c r="AG1221" s="169" t="str">
        <f>IF(AG225="","",IF(AG225=Settings!$C$16,1,IF(AND(AG225=Settings!$C$17,NOT(AF225=Settings!$C$16)),1,IF(AND(AG225=Settings!$C$18,AF225=Settings!$C$19),1,0))))</f>
        <v/>
      </c>
      <c r="AH1221" s="170"/>
      <c r="AI1221" s="169" t="str">
        <f>IF(AI225="","",IF(AI225=Settings!$C$16,1,IF(AND(AI225=Settings!$C$17,NOT(AH225=Settings!$C$16)),1,IF(AND(AI225=Settings!$C$18,AH225=Settings!$C$19),1,0))))</f>
        <v/>
      </c>
      <c r="AK1221" s="169" t="str">
        <f>IF(AK225="","",IF(AK225=Settings!$C$16,1,IF(AND(AK225=Settings!$C$17,NOT(AJ225=Settings!$C$16)),1,IF(AND(AK225=Settings!$C$18,AJ225=Settings!$C$19),1,0))))</f>
        <v/>
      </c>
      <c r="AM1221" s="169" t="str">
        <f>IF(AM225="","",IF(AM225=Settings!$C$16,1,IF(AND(AM225=Settings!$C$17,NOT(AL225=Settings!$C$16)),1,IF(AND(AM225=Settings!$C$18,AL225=Settings!$C$19),1,0))))</f>
        <v/>
      </c>
      <c r="AP1221" s="169" t="str">
        <f>IF(AP225="","",IF(AP225=Settings!$C$16,1,IF(AND(AP225=Settings!$C$17,NOT(AO225=Settings!$C$16)),1,IF(AND(AP225=Settings!$C$18,AO225=Settings!$C$19),1,0))))</f>
        <v/>
      </c>
      <c r="AQ1221" s="170"/>
      <c r="AR1221" s="169" t="str">
        <f>IF(AR225="","",IF(AR225=Settings!$C$16,1,IF(AND(AR225=Settings!$C$17,NOT(AQ225=Settings!$C$16)),1,IF(AND(AR225=Settings!$C$18,AQ225=Settings!$C$19),1,0))))</f>
        <v/>
      </c>
      <c r="AS1221" s="170"/>
      <c r="AT1221" s="169" t="str">
        <f>IF(AT225="","",IF(AT225=Settings!$C$16,1,IF(AND(AT225=Settings!$C$17,NOT(AS225=Settings!$C$16)),1,IF(AND(AT225=Settings!$C$18,AS225=Settings!$C$19),1,0))))</f>
        <v/>
      </c>
      <c r="AU1221" s="170"/>
      <c r="AV1221" s="169" t="str">
        <f>IF(AV225="","",IF(AV225=Settings!$C$16,1,IF(AND(AV225=Settings!$C$17,NOT(AU225=Settings!$C$16)),1,IF(AND(AV225=Settings!$C$18,AU225=Settings!$C$19),1,0))))</f>
        <v/>
      </c>
      <c r="AX1221" s="169" t="str">
        <f>IF(AX225="","",IF(AX225=Settings!$C$16,1,IF(AND(AX225=Settings!$C$17,NOT(AW225=Settings!$C$16)),1,IF(AND(AX225=Settings!$C$18,AW225=Settings!$C$19),1,0))))</f>
        <v/>
      </c>
      <c r="AZ1221" s="169" t="str">
        <f>IF(AZ225="","",IF(AZ225=Settings!$C$16,1,IF(AND(AZ225=Settings!$C$17,NOT(AY225=Settings!$C$16)),1,IF(AND(AZ225=Settings!$C$18,AY225=Settings!$C$19),1,0))))</f>
        <v/>
      </c>
      <c r="BC1221" s="169" t="str">
        <f>IF(BC225="","",IF(BC225=Settings!$C$16,1,IF(AND(BC225=Settings!$C$17,NOT(BB225=Settings!$C$16)),1,IF(AND(BC225=Settings!$C$18,BB225=Settings!$C$19),1,0))))</f>
        <v/>
      </c>
      <c r="BD1221" s="170"/>
      <c r="BE1221" s="169" t="str">
        <f>IF(BE225="","",IF(BE225=Settings!$C$16,1,IF(AND(BE225=Settings!$C$17,NOT(BD225=Settings!$C$16)),1,IF(AND(BE225=Settings!$C$18,BD225=Settings!$C$19),1,0))))</f>
        <v/>
      </c>
      <c r="BF1221" s="170"/>
      <c r="BG1221" s="169" t="str">
        <f>IF(BG225="","",IF(BG225=Settings!$C$16,1,IF(AND(BG225=Settings!$C$17,NOT(BF225=Settings!$C$16)),1,IF(AND(BG225=Settings!$C$18,BF225=Settings!$C$19),1,0))))</f>
        <v/>
      </c>
      <c r="BH1221" s="170"/>
      <c r="BI1221" s="169" t="str">
        <f>IF(BI225="","",IF(BI225=Settings!$C$16,1,IF(AND(BI225=Settings!$C$17,NOT(BH225=Settings!$C$16)),1,IF(AND(BI225=Settings!$C$18,BH225=Settings!$C$19),1,0))))</f>
        <v/>
      </c>
      <c r="BK1221" s="169" t="str">
        <f>IF(BK225="","",IF(BK225=Settings!$C$16,1,IF(AND(BK225=Settings!$C$17,NOT(BJ225=Settings!$C$16)),1,IF(AND(BK225=Settings!$C$18,BJ225=Settings!$C$19),1,0))))</f>
        <v/>
      </c>
      <c r="BM1221" s="169" t="str">
        <f>IF(BM225="","",IF(BM225=Settings!$C$16,1,IF(AND(BM225=Settings!$C$17,NOT(BL225=Settings!$C$16)),1,IF(AND(BM225=Settings!$C$18,BL225=Settings!$C$19),1,0))))</f>
        <v/>
      </c>
      <c r="BP1221" s="169" t="str">
        <f>IF(BP225="","",IF(BP225=Settings!$C$16,1,IF(AND(BP225=Settings!$C$17,NOT(BO225=Settings!$C$16)),1,IF(AND(BP225=Settings!$C$18,BO225=Settings!$C$19),1,0))))</f>
        <v/>
      </c>
      <c r="BQ1221" s="170"/>
      <c r="BR1221" s="169" t="str">
        <f>IF(BR225="","",IF(BR225=Settings!$C$16,1,IF(AND(BR225=Settings!$C$17,NOT(BQ225=Settings!$C$16)),1,IF(AND(BR225=Settings!$C$18,BQ225=Settings!$C$19),1,0))))</f>
        <v/>
      </c>
      <c r="BS1221" s="170"/>
      <c r="BT1221" s="169" t="str">
        <f>IF(BT225="","",IF(BT225=Settings!$C$16,1,IF(AND(BT225=Settings!$C$17,NOT(BS225=Settings!$C$16)),1,IF(AND(BT225=Settings!$C$18,BS225=Settings!$C$19),1,0))))</f>
        <v/>
      </c>
      <c r="BU1221" s="170"/>
      <c r="BV1221" s="169" t="str">
        <f>IF(BV225="","",IF(BV225=Settings!$C$16,1,IF(AND(BV225=Settings!$C$17,NOT(BU225=Settings!$C$16)),1,IF(AND(BV225=Settings!$C$18,BU225=Settings!$C$19),1,0))))</f>
        <v/>
      </c>
      <c r="BX1221" s="169" t="str">
        <f>IF(BX225="","",IF(BX225=Settings!$C$16,1,IF(AND(BX225=Settings!$C$17,NOT(BW225=Settings!$C$16)),1,IF(AND(BX225=Settings!$C$18,BW225=Settings!$C$19),1,0))))</f>
        <v/>
      </c>
      <c r="BZ1221" s="169" t="str">
        <f>IF(BZ225="","",IF(BZ225=Settings!$C$16,1,IF(AND(BZ225=Settings!$C$17,NOT(BY225=Settings!$C$16)),1,IF(AND(BZ225=Settings!$C$18,BY225=Settings!$C$19),1,0))))</f>
        <v/>
      </c>
      <c r="CB1221" s="175" t="str">
        <f t="shared" si="25"/>
        <v/>
      </c>
      <c r="CC1221" s="175" t="str">
        <f t="shared" si="26"/>
        <v/>
      </c>
      <c r="CD1221" s="175" t="str">
        <f t="shared" si="27"/>
        <v/>
      </c>
      <c r="CE1221" s="175" t="str">
        <f t="shared" si="28"/>
        <v/>
      </c>
      <c r="CF1221" s="175" t="str">
        <f t="shared" si="29"/>
        <v/>
      </c>
      <c r="CG1221" s="175" t="str">
        <f t="shared" si="30"/>
        <v/>
      </c>
      <c r="CH1221" s="175" t="str">
        <f t="shared" si="31"/>
        <v/>
      </c>
    </row>
    <row r="1222" spans="1:86" x14ac:dyDescent="0.25">
      <c r="A1222" s="39" t="str">
        <f t="shared" si="24"/>
        <v xml:space="preserve"> </v>
      </c>
      <c r="C1222" s="169" t="str">
        <f>IF(C226="","",IF(C226=Settings!$C$16,1,IF(AND(C226=Settings!$C$17,NOT(B226=Settings!$C$16)),1,IF(AND(C226=Settings!$C$18,B226=Settings!$C$19),1,0))))</f>
        <v/>
      </c>
      <c r="E1222" s="169" t="str">
        <f>IF(E226="","",IF(E226=Settings!$C$16,1,IF(AND(E226=Settings!$C$17,NOT(D226=Settings!$C$16)),1,IF(AND(E226=Settings!$C$18,D226=Settings!$C$19),1,0))))</f>
        <v/>
      </c>
      <c r="G1222" s="169" t="str">
        <f>IF(G226="","",IF(G226=Settings!$C$16,1,IF(AND(G226=Settings!$C$17,NOT(F226=Settings!$C$16)),1,IF(AND(G226=Settings!$C$18,F226=Settings!$C$19),1,0))))</f>
        <v/>
      </c>
      <c r="I1222" s="169" t="str">
        <f>IF(I226="","",IF(I226=Settings!$C$16,1,IF(AND(I226=Settings!$C$17,NOT(H226=Settings!$C$16)),1,IF(AND(I226=Settings!$C$18,H226=Settings!$C$19),1,0))))</f>
        <v/>
      </c>
      <c r="K1222" s="169" t="str">
        <f>IF(K226="","",IF(K226=Settings!$C$16,1,IF(AND(K226=Settings!$C$17,NOT(J226=Settings!$C$16)),1,IF(AND(K226=Settings!$C$18,J226=Settings!$C$19),1,0))))</f>
        <v/>
      </c>
      <c r="M1222" s="169" t="str">
        <f>IF(M226="","",IF(M226=Settings!$C$16,1,IF(AND(M226=Settings!$C$17,NOT(L226=Settings!$C$16)),1,IF(AND(M226=Settings!$C$18,L226=Settings!$C$19),1,0))))</f>
        <v/>
      </c>
      <c r="P1222" s="169" t="str">
        <f>IF(P226="","",IF(P226=Settings!$C$16,1,IF(AND(P226=Settings!$C$17,NOT(O226=Settings!$C$16)),1,IF(AND(P226=Settings!$C$18,O226=Settings!$C$19),1,0))))</f>
        <v/>
      </c>
      <c r="Q1222" s="170"/>
      <c r="R1222" s="169" t="str">
        <f>IF(R226="","",IF(R226=Settings!$C$16,1,IF(AND(R226=Settings!$C$17,NOT(Q226=Settings!$C$16)),1,IF(AND(R226=Settings!$C$18,Q226=Settings!$C$19),1,0))))</f>
        <v/>
      </c>
      <c r="S1222" s="170"/>
      <c r="T1222" s="169" t="str">
        <f>IF(T226="","",IF(T226=Settings!$C$16,1,IF(AND(T226=Settings!$C$17,NOT(S226=Settings!$C$16)),1,IF(AND(T226=Settings!$C$18,S226=Settings!$C$19),1,0))))</f>
        <v/>
      </c>
      <c r="U1222" s="170"/>
      <c r="V1222" s="169" t="str">
        <f>IF(V226="","",IF(V226=Settings!$C$16,1,IF(AND(V226=Settings!$C$17,NOT(U226=Settings!$C$16)),1,IF(AND(V226=Settings!$C$18,U226=Settings!$C$19),1,0))))</f>
        <v/>
      </c>
      <c r="X1222" s="169" t="str">
        <f>IF(X226="","",IF(X226=Settings!$C$16,1,IF(AND(X226=Settings!$C$17,NOT(W226=Settings!$C$16)),1,IF(AND(X226=Settings!$C$18,W226=Settings!$C$19),1,0))))</f>
        <v/>
      </c>
      <c r="Z1222" s="169" t="str">
        <f>IF(Z226="","",IF(Z226=Settings!$C$16,1,IF(AND(Z226=Settings!$C$17,NOT(Y226=Settings!$C$16)),1,IF(AND(Z226=Settings!$C$18,Y226=Settings!$C$19),1,0))))</f>
        <v/>
      </c>
      <c r="AC1222" s="169" t="str">
        <f>IF(AC226="","",IF(AC226=Settings!$C$16,1,IF(AND(AC226=Settings!$C$17,NOT(AB226=Settings!$C$16)),1,IF(AND(AC226=Settings!$C$18,AB226=Settings!$C$19),1,0))))</f>
        <v/>
      </c>
      <c r="AD1222" s="170"/>
      <c r="AE1222" s="169" t="str">
        <f>IF(AE226="","",IF(AE226=Settings!$C$16,1,IF(AND(AE226=Settings!$C$17,NOT(AD226=Settings!$C$16)),1,IF(AND(AE226=Settings!$C$18,AD226=Settings!$C$19),1,0))))</f>
        <v/>
      </c>
      <c r="AF1222" s="170"/>
      <c r="AG1222" s="169" t="str">
        <f>IF(AG226="","",IF(AG226=Settings!$C$16,1,IF(AND(AG226=Settings!$C$17,NOT(AF226=Settings!$C$16)),1,IF(AND(AG226=Settings!$C$18,AF226=Settings!$C$19),1,0))))</f>
        <v/>
      </c>
      <c r="AH1222" s="170"/>
      <c r="AI1222" s="169" t="str">
        <f>IF(AI226="","",IF(AI226=Settings!$C$16,1,IF(AND(AI226=Settings!$C$17,NOT(AH226=Settings!$C$16)),1,IF(AND(AI226=Settings!$C$18,AH226=Settings!$C$19),1,0))))</f>
        <v/>
      </c>
      <c r="AK1222" s="169" t="str">
        <f>IF(AK226="","",IF(AK226=Settings!$C$16,1,IF(AND(AK226=Settings!$C$17,NOT(AJ226=Settings!$C$16)),1,IF(AND(AK226=Settings!$C$18,AJ226=Settings!$C$19),1,0))))</f>
        <v/>
      </c>
      <c r="AM1222" s="169" t="str">
        <f>IF(AM226="","",IF(AM226=Settings!$C$16,1,IF(AND(AM226=Settings!$C$17,NOT(AL226=Settings!$C$16)),1,IF(AND(AM226=Settings!$C$18,AL226=Settings!$C$19),1,0))))</f>
        <v/>
      </c>
      <c r="AP1222" s="169" t="str">
        <f>IF(AP226="","",IF(AP226=Settings!$C$16,1,IF(AND(AP226=Settings!$C$17,NOT(AO226=Settings!$C$16)),1,IF(AND(AP226=Settings!$C$18,AO226=Settings!$C$19),1,0))))</f>
        <v/>
      </c>
      <c r="AQ1222" s="170"/>
      <c r="AR1222" s="169" t="str">
        <f>IF(AR226="","",IF(AR226=Settings!$C$16,1,IF(AND(AR226=Settings!$C$17,NOT(AQ226=Settings!$C$16)),1,IF(AND(AR226=Settings!$C$18,AQ226=Settings!$C$19),1,0))))</f>
        <v/>
      </c>
      <c r="AS1222" s="170"/>
      <c r="AT1222" s="169" t="str">
        <f>IF(AT226="","",IF(AT226=Settings!$C$16,1,IF(AND(AT226=Settings!$C$17,NOT(AS226=Settings!$C$16)),1,IF(AND(AT226=Settings!$C$18,AS226=Settings!$C$19),1,0))))</f>
        <v/>
      </c>
      <c r="AU1222" s="170"/>
      <c r="AV1222" s="169" t="str">
        <f>IF(AV226="","",IF(AV226=Settings!$C$16,1,IF(AND(AV226=Settings!$C$17,NOT(AU226=Settings!$C$16)),1,IF(AND(AV226=Settings!$C$18,AU226=Settings!$C$19),1,0))))</f>
        <v/>
      </c>
      <c r="AX1222" s="169" t="str">
        <f>IF(AX226="","",IF(AX226=Settings!$C$16,1,IF(AND(AX226=Settings!$C$17,NOT(AW226=Settings!$C$16)),1,IF(AND(AX226=Settings!$C$18,AW226=Settings!$C$19),1,0))))</f>
        <v/>
      </c>
      <c r="AZ1222" s="169" t="str">
        <f>IF(AZ226="","",IF(AZ226=Settings!$C$16,1,IF(AND(AZ226=Settings!$C$17,NOT(AY226=Settings!$C$16)),1,IF(AND(AZ226=Settings!$C$18,AY226=Settings!$C$19),1,0))))</f>
        <v/>
      </c>
      <c r="BC1222" s="169" t="str">
        <f>IF(BC226="","",IF(BC226=Settings!$C$16,1,IF(AND(BC226=Settings!$C$17,NOT(BB226=Settings!$C$16)),1,IF(AND(BC226=Settings!$C$18,BB226=Settings!$C$19),1,0))))</f>
        <v/>
      </c>
      <c r="BD1222" s="170"/>
      <c r="BE1222" s="169" t="str">
        <f>IF(BE226="","",IF(BE226=Settings!$C$16,1,IF(AND(BE226=Settings!$C$17,NOT(BD226=Settings!$C$16)),1,IF(AND(BE226=Settings!$C$18,BD226=Settings!$C$19),1,0))))</f>
        <v/>
      </c>
      <c r="BF1222" s="170"/>
      <c r="BG1222" s="169" t="str">
        <f>IF(BG226="","",IF(BG226=Settings!$C$16,1,IF(AND(BG226=Settings!$C$17,NOT(BF226=Settings!$C$16)),1,IF(AND(BG226=Settings!$C$18,BF226=Settings!$C$19),1,0))))</f>
        <v/>
      </c>
      <c r="BH1222" s="170"/>
      <c r="BI1222" s="169" t="str">
        <f>IF(BI226="","",IF(BI226=Settings!$C$16,1,IF(AND(BI226=Settings!$C$17,NOT(BH226=Settings!$C$16)),1,IF(AND(BI226=Settings!$C$18,BH226=Settings!$C$19),1,0))))</f>
        <v/>
      </c>
      <c r="BK1222" s="169" t="str">
        <f>IF(BK226="","",IF(BK226=Settings!$C$16,1,IF(AND(BK226=Settings!$C$17,NOT(BJ226=Settings!$C$16)),1,IF(AND(BK226=Settings!$C$18,BJ226=Settings!$C$19),1,0))))</f>
        <v/>
      </c>
      <c r="BM1222" s="169" t="str">
        <f>IF(BM226="","",IF(BM226=Settings!$C$16,1,IF(AND(BM226=Settings!$C$17,NOT(BL226=Settings!$C$16)),1,IF(AND(BM226=Settings!$C$18,BL226=Settings!$C$19),1,0))))</f>
        <v/>
      </c>
      <c r="BP1222" s="169" t="str">
        <f>IF(BP226="","",IF(BP226=Settings!$C$16,1,IF(AND(BP226=Settings!$C$17,NOT(BO226=Settings!$C$16)),1,IF(AND(BP226=Settings!$C$18,BO226=Settings!$C$19),1,0))))</f>
        <v/>
      </c>
      <c r="BQ1222" s="170"/>
      <c r="BR1222" s="169" t="str">
        <f>IF(BR226="","",IF(BR226=Settings!$C$16,1,IF(AND(BR226=Settings!$C$17,NOT(BQ226=Settings!$C$16)),1,IF(AND(BR226=Settings!$C$18,BQ226=Settings!$C$19),1,0))))</f>
        <v/>
      </c>
      <c r="BS1222" s="170"/>
      <c r="BT1222" s="169" t="str">
        <f>IF(BT226="","",IF(BT226=Settings!$C$16,1,IF(AND(BT226=Settings!$C$17,NOT(BS226=Settings!$C$16)),1,IF(AND(BT226=Settings!$C$18,BS226=Settings!$C$19),1,0))))</f>
        <v/>
      </c>
      <c r="BU1222" s="170"/>
      <c r="BV1222" s="169" t="str">
        <f>IF(BV226="","",IF(BV226=Settings!$C$16,1,IF(AND(BV226=Settings!$C$17,NOT(BU226=Settings!$C$16)),1,IF(AND(BV226=Settings!$C$18,BU226=Settings!$C$19),1,0))))</f>
        <v/>
      </c>
      <c r="BX1222" s="169" t="str">
        <f>IF(BX226="","",IF(BX226=Settings!$C$16,1,IF(AND(BX226=Settings!$C$17,NOT(BW226=Settings!$C$16)),1,IF(AND(BX226=Settings!$C$18,BW226=Settings!$C$19),1,0))))</f>
        <v/>
      </c>
      <c r="BZ1222" s="169" t="str">
        <f>IF(BZ226="","",IF(BZ226=Settings!$C$16,1,IF(AND(BZ226=Settings!$C$17,NOT(BY226=Settings!$C$16)),1,IF(AND(BZ226=Settings!$C$18,BY226=Settings!$C$19),1,0))))</f>
        <v/>
      </c>
      <c r="CB1222" s="175" t="str">
        <f t="shared" si="25"/>
        <v/>
      </c>
      <c r="CC1222" s="175" t="str">
        <f t="shared" si="26"/>
        <v/>
      </c>
      <c r="CD1222" s="175" t="str">
        <f t="shared" si="27"/>
        <v/>
      </c>
      <c r="CE1222" s="175" t="str">
        <f t="shared" si="28"/>
        <v/>
      </c>
      <c r="CF1222" s="175" t="str">
        <f t="shared" si="29"/>
        <v/>
      </c>
      <c r="CG1222" s="175" t="str">
        <f t="shared" si="30"/>
        <v/>
      </c>
      <c r="CH1222" s="175" t="str">
        <f t="shared" si="31"/>
        <v/>
      </c>
    </row>
    <row r="1223" spans="1:86" x14ac:dyDescent="0.25">
      <c r="A1223" s="39" t="str">
        <f t="shared" si="24"/>
        <v xml:space="preserve"> </v>
      </c>
      <c r="C1223" s="169" t="str">
        <f>IF(C227="","",IF(C227=Settings!$C$16,1,IF(AND(C227=Settings!$C$17,NOT(B227=Settings!$C$16)),1,IF(AND(C227=Settings!$C$18,B227=Settings!$C$19),1,0))))</f>
        <v/>
      </c>
      <c r="E1223" s="169" t="str">
        <f>IF(E227="","",IF(E227=Settings!$C$16,1,IF(AND(E227=Settings!$C$17,NOT(D227=Settings!$C$16)),1,IF(AND(E227=Settings!$C$18,D227=Settings!$C$19),1,0))))</f>
        <v/>
      </c>
      <c r="G1223" s="169" t="str">
        <f>IF(G227="","",IF(G227=Settings!$C$16,1,IF(AND(G227=Settings!$C$17,NOT(F227=Settings!$C$16)),1,IF(AND(G227=Settings!$C$18,F227=Settings!$C$19),1,0))))</f>
        <v/>
      </c>
      <c r="I1223" s="169" t="str">
        <f>IF(I227="","",IF(I227=Settings!$C$16,1,IF(AND(I227=Settings!$C$17,NOT(H227=Settings!$C$16)),1,IF(AND(I227=Settings!$C$18,H227=Settings!$C$19),1,0))))</f>
        <v/>
      </c>
      <c r="K1223" s="169" t="str">
        <f>IF(K227="","",IF(K227=Settings!$C$16,1,IF(AND(K227=Settings!$C$17,NOT(J227=Settings!$C$16)),1,IF(AND(K227=Settings!$C$18,J227=Settings!$C$19),1,0))))</f>
        <v/>
      </c>
      <c r="M1223" s="169" t="str">
        <f>IF(M227="","",IF(M227=Settings!$C$16,1,IF(AND(M227=Settings!$C$17,NOT(L227=Settings!$C$16)),1,IF(AND(M227=Settings!$C$18,L227=Settings!$C$19),1,0))))</f>
        <v/>
      </c>
      <c r="P1223" s="169" t="str">
        <f>IF(P227="","",IF(P227=Settings!$C$16,1,IF(AND(P227=Settings!$C$17,NOT(O227=Settings!$C$16)),1,IF(AND(P227=Settings!$C$18,O227=Settings!$C$19),1,0))))</f>
        <v/>
      </c>
      <c r="Q1223" s="170"/>
      <c r="R1223" s="169" t="str">
        <f>IF(R227="","",IF(R227=Settings!$C$16,1,IF(AND(R227=Settings!$C$17,NOT(Q227=Settings!$C$16)),1,IF(AND(R227=Settings!$C$18,Q227=Settings!$C$19),1,0))))</f>
        <v/>
      </c>
      <c r="S1223" s="170"/>
      <c r="T1223" s="169" t="str">
        <f>IF(T227="","",IF(T227=Settings!$C$16,1,IF(AND(T227=Settings!$C$17,NOT(S227=Settings!$C$16)),1,IF(AND(T227=Settings!$C$18,S227=Settings!$C$19),1,0))))</f>
        <v/>
      </c>
      <c r="U1223" s="170"/>
      <c r="V1223" s="169" t="str">
        <f>IF(V227="","",IF(V227=Settings!$C$16,1,IF(AND(V227=Settings!$C$17,NOT(U227=Settings!$C$16)),1,IF(AND(V227=Settings!$C$18,U227=Settings!$C$19),1,0))))</f>
        <v/>
      </c>
      <c r="X1223" s="169" t="str">
        <f>IF(X227="","",IF(X227=Settings!$C$16,1,IF(AND(X227=Settings!$C$17,NOT(W227=Settings!$C$16)),1,IF(AND(X227=Settings!$C$18,W227=Settings!$C$19),1,0))))</f>
        <v/>
      </c>
      <c r="Z1223" s="169" t="str">
        <f>IF(Z227="","",IF(Z227=Settings!$C$16,1,IF(AND(Z227=Settings!$C$17,NOT(Y227=Settings!$C$16)),1,IF(AND(Z227=Settings!$C$18,Y227=Settings!$C$19),1,0))))</f>
        <v/>
      </c>
      <c r="AC1223" s="169" t="str">
        <f>IF(AC227="","",IF(AC227=Settings!$C$16,1,IF(AND(AC227=Settings!$C$17,NOT(AB227=Settings!$C$16)),1,IF(AND(AC227=Settings!$C$18,AB227=Settings!$C$19),1,0))))</f>
        <v/>
      </c>
      <c r="AD1223" s="170"/>
      <c r="AE1223" s="169" t="str">
        <f>IF(AE227="","",IF(AE227=Settings!$C$16,1,IF(AND(AE227=Settings!$C$17,NOT(AD227=Settings!$C$16)),1,IF(AND(AE227=Settings!$C$18,AD227=Settings!$C$19),1,0))))</f>
        <v/>
      </c>
      <c r="AF1223" s="170"/>
      <c r="AG1223" s="169" t="str">
        <f>IF(AG227="","",IF(AG227=Settings!$C$16,1,IF(AND(AG227=Settings!$C$17,NOT(AF227=Settings!$C$16)),1,IF(AND(AG227=Settings!$C$18,AF227=Settings!$C$19),1,0))))</f>
        <v/>
      </c>
      <c r="AH1223" s="170"/>
      <c r="AI1223" s="169" t="str">
        <f>IF(AI227="","",IF(AI227=Settings!$C$16,1,IF(AND(AI227=Settings!$C$17,NOT(AH227=Settings!$C$16)),1,IF(AND(AI227=Settings!$C$18,AH227=Settings!$C$19),1,0))))</f>
        <v/>
      </c>
      <c r="AK1223" s="169" t="str">
        <f>IF(AK227="","",IF(AK227=Settings!$C$16,1,IF(AND(AK227=Settings!$C$17,NOT(AJ227=Settings!$C$16)),1,IF(AND(AK227=Settings!$C$18,AJ227=Settings!$C$19),1,0))))</f>
        <v/>
      </c>
      <c r="AM1223" s="169" t="str">
        <f>IF(AM227="","",IF(AM227=Settings!$C$16,1,IF(AND(AM227=Settings!$C$17,NOT(AL227=Settings!$C$16)),1,IF(AND(AM227=Settings!$C$18,AL227=Settings!$C$19),1,0))))</f>
        <v/>
      </c>
      <c r="AP1223" s="169" t="str">
        <f>IF(AP227="","",IF(AP227=Settings!$C$16,1,IF(AND(AP227=Settings!$C$17,NOT(AO227=Settings!$C$16)),1,IF(AND(AP227=Settings!$C$18,AO227=Settings!$C$19),1,0))))</f>
        <v/>
      </c>
      <c r="AQ1223" s="170"/>
      <c r="AR1223" s="169" t="str">
        <f>IF(AR227="","",IF(AR227=Settings!$C$16,1,IF(AND(AR227=Settings!$C$17,NOT(AQ227=Settings!$C$16)),1,IF(AND(AR227=Settings!$C$18,AQ227=Settings!$C$19),1,0))))</f>
        <v/>
      </c>
      <c r="AS1223" s="170"/>
      <c r="AT1223" s="169" t="str">
        <f>IF(AT227="","",IF(AT227=Settings!$C$16,1,IF(AND(AT227=Settings!$C$17,NOT(AS227=Settings!$C$16)),1,IF(AND(AT227=Settings!$C$18,AS227=Settings!$C$19),1,0))))</f>
        <v/>
      </c>
      <c r="AU1223" s="170"/>
      <c r="AV1223" s="169" t="str">
        <f>IF(AV227="","",IF(AV227=Settings!$C$16,1,IF(AND(AV227=Settings!$C$17,NOT(AU227=Settings!$C$16)),1,IF(AND(AV227=Settings!$C$18,AU227=Settings!$C$19),1,0))))</f>
        <v/>
      </c>
      <c r="AX1223" s="169" t="str">
        <f>IF(AX227="","",IF(AX227=Settings!$C$16,1,IF(AND(AX227=Settings!$C$17,NOT(AW227=Settings!$C$16)),1,IF(AND(AX227=Settings!$C$18,AW227=Settings!$C$19),1,0))))</f>
        <v/>
      </c>
      <c r="AZ1223" s="169" t="str">
        <f>IF(AZ227="","",IF(AZ227=Settings!$C$16,1,IF(AND(AZ227=Settings!$C$17,NOT(AY227=Settings!$C$16)),1,IF(AND(AZ227=Settings!$C$18,AY227=Settings!$C$19),1,0))))</f>
        <v/>
      </c>
      <c r="BC1223" s="169" t="str">
        <f>IF(BC227="","",IF(BC227=Settings!$C$16,1,IF(AND(BC227=Settings!$C$17,NOT(BB227=Settings!$C$16)),1,IF(AND(BC227=Settings!$C$18,BB227=Settings!$C$19),1,0))))</f>
        <v/>
      </c>
      <c r="BD1223" s="170"/>
      <c r="BE1223" s="169" t="str">
        <f>IF(BE227="","",IF(BE227=Settings!$C$16,1,IF(AND(BE227=Settings!$C$17,NOT(BD227=Settings!$C$16)),1,IF(AND(BE227=Settings!$C$18,BD227=Settings!$C$19),1,0))))</f>
        <v/>
      </c>
      <c r="BF1223" s="170"/>
      <c r="BG1223" s="169" t="str">
        <f>IF(BG227="","",IF(BG227=Settings!$C$16,1,IF(AND(BG227=Settings!$C$17,NOT(BF227=Settings!$C$16)),1,IF(AND(BG227=Settings!$C$18,BF227=Settings!$C$19),1,0))))</f>
        <v/>
      </c>
      <c r="BH1223" s="170"/>
      <c r="BI1223" s="169" t="str">
        <f>IF(BI227="","",IF(BI227=Settings!$C$16,1,IF(AND(BI227=Settings!$C$17,NOT(BH227=Settings!$C$16)),1,IF(AND(BI227=Settings!$C$18,BH227=Settings!$C$19),1,0))))</f>
        <v/>
      </c>
      <c r="BK1223" s="169" t="str">
        <f>IF(BK227="","",IF(BK227=Settings!$C$16,1,IF(AND(BK227=Settings!$C$17,NOT(BJ227=Settings!$C$16)),1,IF(AND(BK227=Settings!$C$18,BJ227=Settings!$C$19),1,0))))</f>
        <v/>
      </c>
      <c r="BM1223" s="169" t="str">
        <f>IF(BM227="","",IF(BM227=Settings!$C$16,1,IF(AND(BM227=Settings!$C$17,NOT(BL227=Settings!$C$16)),1,IF(AND(BM227=Settings!$C$18,BL227=Settings!$C$19),1,0))))</f>
        <v/>
      </c>
      <c r="BP1223" s="169" t="str">
        <f>IF(BP227="","",IF(BP227=Settings!$C$16,1,IF(AND(BP227=Settings!$C$17,NOT(BO227=Settings!$C$16)),1,IF(AND(BP227=Settings!$C$18,BO227=Settings!$C$19),1,0))))</f>
        <v/>
      </c>
      <c r="BQ1223" s="170"/>
      <c r="BR1223" s="169" t="str">
        <f>IF(BR227="","",IF(BR227=Settings!$C$16,1,IF(AND(BR227=Settings!$C$17,NOT(BQ227=Settings!$C$16)),1,IF(AND(BR227=Settings!$C$18,BQ227=Settings!$C$19),1,0))))</f>
        <v/>
      </c>
      <c r="BS1223" s="170"/>
      <c r="BT1223" s="169" t="str">
        <f>IF(BT227="","",IF(BT227=Settings!$C$16,1,IF(AND(BT227=Settings!$C$17,NOT(BS227=Settings!$C$16)),1,IF(AND(BT227=Settings!$C$18,BS227=Settings!$C$19),1,0))))</f>
        <v/>
      </c>
      <c r="BU1223" s="170"/>
      <c r="BV1223" s="169" t="str">
        <f>IF(BV227="","",IF(BV227=Settings!$C$16,1,IF(AND(BV227=Settings!$C$17,NOT(BU227=Settings!$C$16)),1,IF(AND(BV227=Settings!$C$18,BU227=Settings!$C$19),1,0))))</f>
        <v/>
      </c>
      <c r="BX1223" s="169" t="str">
        <f>IF(BX227="","",IF(BX227=Settings!$C$16,1,IF(AND(BX227=Settings!$C$17,NOT(BW227=Settings!$C$16)),1,IF(AND(BX227=Settings!$C$18,BW227=Settings!$C$19),1,0))))</f>
        <v/>
      </c>
      <c r="BZ1223" s="169" t="str">
        <f>IF(BZ227="","",IF(BZ227=Settings!$C$16,1,IF(AND(BZ227=Settings!$C$17,NOT(BY227=Settings!$C$16)),1,IF(AND(BZ227=Settings!$C$18,BY227=Settings!$C$19),1,0))))</f>
        <v/>
      </c>
      <c r="CB1223" s="175" t="str">
        <f t="shared" si="25"/>
        <v/>
      </c>
      <c r="CC1223" s="175" t="str">
        <f t="shared" si="26"/>
        <v/>
      </c>
      <c r="CD1223" s="175" t="str">
        <f t="shared" si="27"/>
        <v/>
      </c>
      <c r="CE1223" s="175" t="str">
        <f t="shared" si="28"/>
        <v/>
      </c>
      <c r="CF1223" s="175" t="str">
        <f t="shared" si="29"/>
        <v/>
      </c>
      <c r="CG1223" s="175" t="str">
        <f t="shared" si="30"/>
        <v/>
      </c>
      <c r="CH1223" s="175" t="str">
        <f t="shared" si="31"/>
        <v/>
      </c>
    </row>
    <row r="1224" spans="1:86" x14ac:dyDescent="0.25">
      <c r="A1224" s="39" t="str">
        <f t="shared" si="24"/>
        <v xml:space="preserve"> </v>
      </c>
      <c r="C1224" s="169" t="str">
        <f>IF(C228="","",IF(C228=Settings!$C$16,1,IF(AND(C228=Settings!$C$17,NOT(B228=Settings!$C$16)),1,IF(AND(C228=Settings!$C$18,B228=Settings!$C$19),1,0))))</f>
        <v/>
      </c>
      <c r="E1224" s="169" t="str">
        <f>IF(E228="","",IF(E228=Settings!$C$16,1,IF(AND(E228=Settings!$C$17,NOT(D228=Settings!$C$16)),1,IF(AND(E228=Settings!$C$18,D228=Settings!$C$19),1,0))))</f>
        <v/>
      </c>
      <c r="G1224" s="169" t="str">
        <f>IF(G228="","",IF(G228=Settings!$C$16,1,IF(AND(G228=Settings!$C$17,NOT(F228=Settings!$C$16)),1,IF(AND(G228=Settings!$C$18,F228=Settings!$C$19),1,0))))</f>
        <v/>
      </c>
      <c r="I1224" s="169" t="str">
        <f>IF(I228="","",IF(I228=Settings!$C$16,1,IF(AND(I228=Settings!$C$17,NOT(H228=Settings!$C$16)),1,IF(AND(I228=Settings!$C$18,H228=Settings!$C$19),1,0))))</f>
        <v/>
      </c>
      <c r="K1224" s="169" t="str">
        <f>IF(K228="","",IF(K228=Settings!$C$16,1,IF(AND(K228=Settings!$C$17,NOT(J228=Settings!$C$16)),1,IF(AND(K228=Settings!$C$18,J228=Settings!$C$19),1,0))))</f>
        <v/>
      </c>
      <c r="M1224" s="169" t="str">
        <f>IF(M228="","",IF(M228=Settings!$C$16,1,IF(AND(M228=Settings!$C$17,NOT(L228=Settings!$C$16)),1,IF(AND(M228=Settings!$C$18,L228=Settings!$C$19),1,0))))</f>
        <v/>
      </c>
      <c r="P1224" s="169" t="str">
        <f>IF(P228="","",IF(P228=Settings!$C$16,1,IF(AND(P228=Settings!$C$17,NOT(O228=Settings!$C$16)),1,IF(AND(P228=Settings!$C$18,O228=Settings!$C$19),1,0))))</f>
        <v/>
      </c>
      <c r="Q1224" s="170"/>
      <c r="R1224" s="169" t="str">
        <f>IF(R228="","",IF(R228=Settings!$C$16,1,IF(AND(R228=Settings!$C$17,NOT(Q228=Settings!$C$16)),1,IF(AND(R228=Settings!$C$18,Q228=Settings!$C$19),1,0))))</f>
        <v/>
      </c>
      <c r="S1224" s="170"/>
      <c r="T1224" s="169" t="str">
        <f>IF(T228="","",IF(T228=Settings!$C$16,1,IF(AND(T228=Settings!$C$17,NOT(S228=Settings!$C$16)),1,IF(AND(T228=Settings!$C$18,S228=Settings!$C$19),1,0))))</f>
        <v/>
      </c>
      <c r="U1224" s="170"/>
      <c r="V1224" s="169" t="str">
        <f>IF(V228="","",IF(V228=Settings!$C$16,1,IF(AND(V228=Settings!$C$17,NOT(U228=Settings!$C$16)),1,IF(AND(V228=Settings!$C$18,U228=Settings!$C$19),1,0))))</f>
        <v/>
      </c>
      <c r="X1224" s="169" t="str">
        <f>IF(X228="","",IF(X228=Settings!$C$16,1,IF(AND(X228=Settings!$C$17,NOT(W228=Settings!$C$16)),1,IF(AND(X228=Settings!$C$18,W228=Settings!$C$19),1,0))))</f>
        <v/>
      </c>
      <c r="Z1224" s="169" t="str">
        <f>IF(Z228="","",IF(Z228=Settings!$C$16,1,IF(AND(Z228=Settings!$C$17,NOT(Y228=Settings!$C$16)),1,IF(AND(Z228=Settings!$C$18,Y228=Settings!$C$19),1,0))))</f>
        <v/>
      </c>
      <c r="AC1224" s="169" t="str">
        <f>IF(AC228="","",IF(AC228=Settings!$C$16,1,IF(AND(AC228=Settings!$C$17,NOT(AB228=Settings!$C$16)),1,IF(AND(AC228=Settings!$C$18,AB228=Settings!$C$19),1,0))))</f>
        <v/>
      </c>
      <c r="AD1224" s="170"/>
      <c r="AE1224" s="169" t="str">
        <f>IF(AE228="","",IF(AE228=Settings!$C$16,1,IF(AND(AE228=Settings!$C$17,NOT(AD228=Settings!$C$16)),1,IF(AND(AE228=Settings!$C$18,AD228=Settings!$C$19),1,0))))</f>
        <v/>
      </c>
      <c r="AF1224" s="170"/>
      <c r="AG1224" s="169" t="str">
        <f>IF(AG228="","",IF(AG228=Settings!$C$16,1,IF(AND(AG228=Settings!$C$17,NOT(AF228=Settings!$C$16)),1,IF(AND(AG228=Settings!$C$18,AF228=Settings!$C$19),1,0))))</f>
        <v/>
      </c>
      <c r="AH1224" s="170"/>
      <c r="AI1224" s="169" t="str">
        <f>IF(AI228="","",IF(AI228=Settings!$C$16,1,IF(AND(AI228=Settings!$C$17,NOT(AH228=Settings!$C$16)),1,IF(AND(AI228=Settings!$C$18,AH228=Settings!$C$19),1,0))))</f>
        <v/>
      </c>
      <c r="AK1224" s="169" t="str">
        <f>IF(AK228="","",IF(AK228=Settings!$C$16,1,IF(AND(AK228=Settings!$C$17,NOT(AJ228=Settings!$C$16)),1,IF(AND(AK228=Settings!$C$18,AJ228=Settings!$C$19),1,0))))</f>
        <v/>
      </c>
      <c r="AM1224" s="169" t="str">
        <f>IF(AM228="","",IF(AM228=Settings!$C$16,1,IF(AND(AM228=Settings!$C$17,NOT(AL228=Settings!$C$16)),1,IF(AND(AM228=Settings!$C$18,AL228=Settings!$C$19),1,0))))</f>
        <v/>
      </c>
      <c r="AP1224" s="169" t="str">
        <f>IF(AP228="","",IF(AP228=Settings!$C$16,1,IF(AND(AP228=Settings!$C$17,NOT(AO228=Settings!$C$16)),1,IF(AND(AP228=Settings!$C$18,AO228=Settings!$C$19),1,0))))</f>
        <v/>
      </c>
      <c r="AQ1224" s="170"/>
      <c r="AR1224" s="169" t="str">
        <f>IF(AR228="","",IF(AR228=Settings!$C$16,1,IF(AND(AR228=Settings!$C$17,NOT(AQ228=Settings!$C$16)),1,IF(AND(AR228=Settings!$C$18,AQ228=Settings!$C$19),1,0))))</f>
        <v/>
      </c>
      <c r="AS1224" s="170"/>
      <c r="AT1224" s="169" t="str">
        <f>IF(AT228="","",IF(AT228=Settings!$C$16,1,IF(AND(AT228=Settings!$C$17,NOT(AS228=Settings!$C$16)),1,IF(AND(AT228=Settings!$C$18,AS228=Settings!$C$19),1,0))))</f>
        <v/>
      </c>
      <c r="AU1224" s="170"/>
      <c r="AV1224" s="169" t="str">
        <f>IF(AV228="","",IF(AV228=Settings!$C$16,1,IF(AND(AV228=Settings!$C$17,NOT(AU228=Settings!$C$16)),1,IF(AND(AV228=Settings!$C$18,AU228=Settings!$C$19),1,0))))</f>
        <v/>
      </c>
      <c r="AX1224" s="169" t="str">
        <f>IF(AX228="","",IF(AX228=Settings!$C$16,1,IF(AND(AX228=Settings!$C$17,NOT(AW228=Settings!$C$16)),1,IF(AND(AX228=Settings!$C$18,AW228=Settings!$C$19),1,0))))</f>
        <v/>
      </c>
      <c r="AZ1224" s="169" t="str">
        <f>IF(AZ228="","",IF(AZ228=Settings!$C$16,1,IF(AND(AZ228=Settings!$C$17,NOT(AY228=Settings!$C$16)),1,IF(AND(AZ228=Settings!$C$18,AY228=Settings!$C$19),1,0))))</f>
        <v/>
      </c>
      <c r="BC1224" s="169" t="str">
        <f>IF(BC228="","",IF(BC228=Settings!$C$16,1,IF(AND(BC228=Settings!$C$17,NOT(BB228=Settings!$C$16)),1,IF(AND(BC228=Settings!$C$18,BB228=Settings!$C$19),1,0))))</f>
        <v/>
      </c>
      <c r="BD1224" s="170"/>
      <c r="BE1224" s="169" t="str">
        <f>IF(BE228="","",IF(BE228=Settings!$C$16,1,IF(AND(BE228=Settings!$C$17,NOT(BD228=Settings!$C$16)),1,IF(AND(BE228=Settings!$C$18,BD228=Settings!$C$19),1,0))))</f>
        <v/>
      </c>
      <c r="BF1224" s="170"/>
      <c r="BG1224" s="169" t="str">
        <f>IF(BG228="","",IF(BG228=Settings!$C$16,1,IF(AND(BG228=Settings!$C$17,NOT(BF228=Settings!$C$16)),1,IF(AND(BG228=Settings!$C$18,BF228=Settings!$C$19),1,0))))</f>
        <v/>
      </c>
      <c r="BH1224" s="170"/>
      <c r="BI1224" s="169" t="str">
        <f>IF(BI228="","",IF(BI228=Settings!$C$16,1,IF(AND(BI228=Settings!$C$17,NOT(BH228=Settings!$C$16)),1,IF(AND(BI228=Settings!$C$18,BH228=Settings!$C$19),1,0))))</f>
        <v/>
      </c>
      <c r="BK1224" s="169" t="str">
        <f>IF(BK228="","",IF(BK228=Settings!$C$16,1,IF(AND(BK228=Settings!$C$17,NOT(BJ228=Settings!$C$16)),1,IF(AND(BK228=Settings!$C$18,BJ228=Settings!$C$19),1,0))))</f>
        <v/>
      </c>
      <c r="BM1224" s="169" t="str">
        <f>IF(BM228="","",IF(BM228=Settings!$C$16,1,IF(AND(BM228=Settings!$C$17,NOT(BL228=Settings!$C$16)),1,IF(AND(BM228=Settings!$C$18,BL228=Settings!$C$19),1,0))))</f>
        <v/>
      </c>
      <c r="BP1224" s="169" t="str">
        <f>IF(BP228="","",IF(BP228=Settings!$C$16,1,IF(AND(BP228=Settings!$C$17,NOT(BO228=Settings!$C$16)),1,IF(AND(BP228=Settings!$C$18,BO228=Settings!$C$19),1,0))))</f>
        <v/>
      </c>
      <c r="BQ1224" s="170"/>
      <c r="BR1224" s="169" t="str">
        <f>IF(BR228="","",IF(BR228=Settings!$C$16,1,IF(AND(BR228=Settings!$C$17,NOT(BQ228=Settings!$C$16)),1,IF(AND(BR228=Settings!$C$18,BQ228=Settings!$C$19),1,0))))</f>
        <v/>
      </c>
      <c r="BS1224" s="170"/>
      <c r="BT1224" s="169" t="str">
        <f>IF(BT228="","",IF(BT228=Settings!$C$16,1,IF(AND(BT228=Settings!$C$17,NOT(BS228=Settings!$C$16)),1,IF(AND(BT228=Settings!$C$18,BS228=Settings!$C$19),1,0))))</f>
        <v/>
      </c>
      <c r="BU1224" s="170"/>
      <c r="BV1224" s="169" t="str">
        <f>IF(BV228="","",IF(BV228=Settings!$C$16,1,IF(AND(BV228=Settings!$C$17,NOT(BU228=Settings!$C$16)),1,IF(AND(BV228=Settings!$C$18,BU228=Settings!$C$19),1,0))))</f>
        <v/>
      </c>
      <c r="BX1224" s="169" t="str">
        <f>IF(BX228="","",IF(BX228=Settings!$C$16,1,IF(AND(BX228=Settings!$C$17,NOT(BW228=Settings!$C$16)),1,IF(AND(BX228=Settings!$C$18,BW228=Settings!$C$19),1,0))))</f>
        <v/>
      </c>
      <c r="BZ1224" s="169" t="str">
        <f>IF(BZ228="","",IF(BZ228=Settings!$C$16,1,IF(AND(BZ228=Settings!$C$17,NOT(BY228=Settings!$C$16)),1,IF(AND(BZ228=Settings!$C$18,BY228=Settings!$C$19),1,0))))</f>
        <v/>
      </c>
      <c r="CB1224" s="175" t="str">
        <f t="shared" si="25"/>
        <v/>
      </c>
      <c r="CC1224" s="175" t="str">
        <f t="shared" si="26"/>
        <v/>
      </c>
      <c r="CD1224" s="175" t="str">
        <f t="shared" si="27"/>
        <v/>
      </c>
      <c r="CE1224" s="175" t="str">
        <f t="shared" si="28"/>
        <v/>
      </c>
      <c r="CF1224" s="175" t="str">
        <f t="shared" si="29"/>
        <v/>
      </c>
      <c r="CG1224" s="175" t="str">
        <f t="shared" si="30"/>
        <v/>
      </c>
      <c r="CH1224" s="175" t="str">
        <f t="shared" si="31"/>
        <v/>
      </c>
    </row>
    <row r="1225" spans="1:86" x14ac:dyDescent="0.25">
      <c r="A1225" s="39" t="str">
        <f t="shared" si="24"/>
        <v xml:space="preserve"> </v>
      </c>
      <c r="C1225" s="169" t="str">
        <f>IF(C229="","",IF(C229=Settings!$C$16,1,IF(AND(C229=Settings!$C$17,NOT(B229=Settings!$C$16)),1,IF(AND(C229=Settings!$C$18,B229=Settings!$C$19),1,0))))</f>
        <v/>
      </c>
      <c r="E1225" s="169" t="str">
        <f>IF(E229="","",IF(E229=Settings!$C$16,1,IF(AND(E229=Settings!$C$17,NOT(D229=Settings!$C$16)),1,IF(AND(E229=Settings!$C$18,D229=Settings!$C$19),1,0))))</f>
        <v/>
      </c>
      <c r="G1225" s="169" t="str">
        <f>IF(G229="","",IF(G229=Settings!$C$16,1,IF(AND(G229=Settings!$C$17,NOT(F229=Settings!$C$16)),1,IF(AND(G229=Settings!$C$18,F229=Settings!$C$19),1,0))))</f>
        <v/>
      </c>
      <c r="I1225" s="169" t="str">
        <f>IF(I229="","",IF(I229=Settings!$C$16,1,IF(AND(I229=Settings!$C$17,NOT(H229=Settings!$C$16)),1,IF(AND(I229=Settings!$C$18,H229=Settings!$C$19),1,0))))</f>
        <v/>
      </c>
      <c r="K1225" s="169" t="str">
        <f>IF(K229="","",IF(K229=Settings!$C$16,1,IF(AND(K229=Settings!$C$17,NOT(J229=Settings!$C$16)),1,IF(AND(K229=Settings!$C$18,J229=Settings!$C$19),1,0))))</f>
        <v/>
      </c>
      <c r="M1225" s="169" t="str">
        <f>IF(M229="","",IF(M229=Settings!$C$16,1,IF(AND(M229=Settings!$C$17,NOT(L229=Settings!$C$16)),1,IF(AND(M229=Settings!$C$18,L229=Settings!$C$19),1,0))))</f>
        <v/>
      </c>
      <c r="P1225" s="169" t="str">
        <f>IF(P229="","",IF(P229=Settings!$C$16,1,IF(AND(P229=Settings!$C$17,NOT(O229=Settings!$C$16)),1,IF(AND(P229=Settings!$C$18,O229=Settings!$C$19),1,0))))</f>
        <v/>
      </c>
      <c r="Q1225" s="170"/>
      <c r="R1225" s="169" t="str">
        <f>IF(R229="","",IF(R229=Settings!$C$16,1,IF(AND(R229=Settings!$C$17,NOT(Q229=Settings!$C$16)),1,IF(AND(R229=Settings!$C$18,Q229=Settings!$C$19),1,0))))</f>
        <v/>
      </c>
      <c r="S1225" s="170"/>
      <c r="T1225" s="169" t="str">
        <f>IF(T229="","",IF(T229=Settings!$C$16,1,IF(AND(T229=Settings!$C$17,NOT(S229=Settings!$C$16)),1,IF(AND(T229=Settings!$C$18,S229=Settings!$C$19),1,0))))</f>
        <v/>
      </c>
      <c r="U1225" s="170"/>
      <c r="V1225" s="169" t="str">
        <f>IF(V229="","",IF(V229=Settings!$C$16,1,IF(AND(V229=Settings!$C$17,NOT(U229=Settings!$C$16)),1,IF(AND(V229=Settings!$C$18,U229=Settings!$C$19),1,0))))</f>
        <v/>
      </c>
      <c r="X1225" s="169" t="str">
        <f>IF(X229="","",IF(X229=Settings!$C$16,1,IF(AND(X229=Settings!$C$17,NOT(W229=Settings!$C$16)),1,IF(AND(X229=Settings!$C$18,W229=Settings!$C$19),1,0))))</f>
        <v/>
      </c>
      <c r="Z1225" s="169" t="str">
        <f>IF(Z229="","",IF(Z229=Settings!$C$16,1,IF(AND(Z229=Settings!$C$17,NOT(Y229=Settings!$C$16)),1,IF(AND(Z229=Settings!$C$18,Y229=Settings!$C$19),1,0))))</f>
        <v/>
      </c>
      <c r="AC1225" s="169" t="str">
        <f>IF(AC229="","",IF(AC229=Settings!$C$16,1,IF(AND(AC229=Settings!$C$17,NOT(AB229=Settings!$C$16)),1,IF(AND(AC229=Settings!$C$18,AB229=Settings!$C$19),1,0))))</f>
        <v/>
      </c>
      <c r="AD1225" s="170"/>
      <c r="AE1225" s="169" t="str">
        <f>IF(AE229="","",IF(AE229=Settings!$C$16,1,IF(AND(AE229=Settings!$C$17,NOT(AD229=Settings!$C$16)),1,IF(AND(AE229=Settings!$C$18,AD229=Settings!$C$19),1,0))))</f>
        <v/>
      </c>
      <c r="AF1225" s="170"/>
      <c r="AG1225" s="169" t="str">
        <f>IF(AG229="","",IF(AG229=Settings!$C$16,1,IF(AND(AG229=Settings!$C$17,NOT(AF229=Settings!$C$16)),1,IF(AND(AG229=Settings!$C$18,AF229=Settings!$C$19),1,0))))</f>
        <v/>
      </c>
      <c r="AH1225" s="170"/>
      <c r="AI1225" s="169" t="str">
        <f>IF(AI229="","",IF(AI229=Settings!$C$16,1,IF(AND(AI229=Settings!$C$17,NOT(AH229=Settings!$C$16)),1,IF(AND(AI229=Settings!$C$18,AH229=Settings!$C$19),1,0))))</f>
        <v/>
      </c>
      <c r="AK1225" s="169" t="str">
        <f>IF(AK229="","",IF(AK229=Settings!$C$16,1,IF(AND(AK229=Settings!$C$17,NOT(AJ229=Settings!$C$16)),1,IF(AND(AK229=Settings!$C$18,AJ229=Settings!$C$19),1,0))))</f>
        <v/>
      </c>
      <c r="AM1225" s="169" t="str">
        <f>IF(AM229="","",IF(AM229=Settings!$C$16,1,IF(AND(AM229=Settings!$C$17,NOT(AL229=Settings!$C$16)),1,IF(AND(AM229=Settings!$C$18,AL229=Settings!$C$19),1,0))))</f>
        <v/>
      </c>
      <c r="AP1225" s="169" t="str">
        <f>IF(AP229="","",IF(AP229=Settings!$C$16,1,IF(AND(AP229=Settings!$C$17,NOT(AO229=Settings!$C$16)),1,IF(AND(AP229=Settings!$C$18,AO229=Settings!$C$19),1,0))))</f>
        <v/>
      </c>
      <c r="AQ1225" s="170"/>
      <c r="AR1225" s="169" t="str">
        <f>IF(AR229="","",IF(AR229=Settings!$C$16,1,IF(AND(AR229=Settings!$C$17,NOT(AQ229=Settings!$C$16)),1,IF(AND(AR229=Settings!$C$18,AQ229=Settings!$C$19),1,0))))</f>
        <v/>
      </c>
      <c r="AS1225" s="170"/>
      <c r="AT1225" s="169" t="str">
        <f>IF(AT229="","",IF(AT229=Settings!$C$16,1,IF(AND(AT229=Settings!$C$17,NOT(AS229=Settings!$C$16)),1,IF(AND(AT229=Settings!$C$18,AS229=Settings!$C$19),1,0))))</f>
        <v/>
      </c>
      <c r="AU1225" s="170"/>
      <c r="AV1225" s="169" t="str">
        <f>IF(AV229="","",IF(AV229=Settings!$C$16,1,IF(AND(AV229=Settings!$C$17,NOT(AU229=Settings!$C$16)),1,IF(AND(AV229=Settings!$C$18,AU229=Settings!$C$19),1,0))))</f>
        <v/>
      </c>
      <c r="AX1225" s="169" t="str">
        <f>IF(AX229="","",IF(AX229=Settings!$C$16,1,IF(AND(AX229=Settings!$C$17,NOT(AW229=Settings!$C$16)),1,IF(AND(AX229=Settings!$C$18,AW229=Settings!$C$19),1,0))))</f>
        <v/>
      </c>
      <c r="AZ1225" s="169" t="str">
        <f>IF(AZ229="","",IF(AZ229=Settings!$C$16,1,IF(AND(AZ229=Settings!$C$17,NOT(AY229=Settings!$C$16)),1,IF(AND(AZ229=Settings!$C$18,AY229=Settings!$C$19),1,0))))</f>
        <v/>
      </c>
      <c r="BC1225" s="169" t="str">
        <f>IF(BC229="","",IF(BC229=Settings!$C$16,1,IF(AND(BC229=Settings!$C$17,NOT(BB229=Settings!$C$16)),1,IF(AND(BC229=Settings!$C$18,BB229=Settings!$C$19),1,0))))</f>
        <v/>
      </c>
      <c r="BD1225" s="170"/>
      <c r="BE1225" s="169" t="str">
        <f>IF(BE229="","",IF(BE229=Settings!$C$16,1,IF(AND(BE229=Settings!$C$17,NOT(BD229=Settings!$C$16)),1,IF(AND(BE229=Settings!$C$18,BD229=Settings!$C$19),1,0))))</f>
        <v/>
      </c>
      <c r="BF1225" s="170"/>
      <c r="BG1225" s="169" t="str">
        <f>IF(BG229="","",IF(BG229=Settings!$C$16,1,IF(AND(BG229=Settings!$C$17,NOT(BF229=Settings!$C$16)),1,IF(AND(BG229=Settings!$C$18,BF229=Settings!$C$19),1,0))))</f>
        <v/>
      </c>
      <c r="BH1225" s="170"/>
      <c r="BI1225" s="169" t="str">
        <f>IF(BI229="","",IF(BI229=Settings!$C$16,1,IF(AND(BI229=Settings!$C$17,NOT(BH229=Settings!$C$16)),1,IF(AND(BI229=Settings!$C$18,BH229=Settings!$C$19),1,0))))</f>
        <v/>
      </c>
      <c r="BK1225" s="169" t="str">
        <f>IF(BK229="","",IF(BK229=Settings!$C$16,1,IF(AND(BK229=Settings!$C$17,NOT(BJ229=Settings!$C$16)),1,IF(AND(BK229=Settings!$C$18,BJ229=Settings!$C$19),1,0))))</f>
        <v/>
      </c>
      <c r="BM1225" s="169" t="str">
        <f>IF(BM229="","",IF(BM229=Settings!$C$16,1,IF(AND(BM229=Settings!$C$17,NOT(BL229=Settings!$C$16)),1,IF(AND(BM229=Settings!$C$18,BL229=Settings!$C$19),1,0))))</f>
        <v/>
      </c>
      <c r="BP1225" s="169" t="str">
        <f>IF(BP229="","",IF(BP229=Settings!$C$16,1,IF(AND(BP229=Settings!$C$17,NOT(BO229=Settings!$C$16)),1,IF(AND(BP229=Settings!$C$18,BO229=Settings!$C$19),1,0))))</f>
        <v/>
      </c>
      <c r="BQ1225" s="170"/>
      <c r="BR1225" s="169" t="str">
        <f>IF(BR229="","",IF(BR229=Settings!$C$16,1,IF(AND(BR229=Settings!$C$17,NOT(BQ229=Settings!$C$16)),1,IF(AND(BR229=Settings!$C$18,BQ229=Settings!$C$19),1,0))))</f>
        <v/>
      </c>
      <c r="BS1225" s="170"/>
      <c r="BT1225" s="169" t="str">
        <f>IF(BT229="","",IF(BT229=Settings!$C$16,1,IF(AND(BT229=Settings!$C$17,NOT(BS229=Settings!$C$16)),1,IF(AND(BT229=Settings!$C$18,BS229=Settings!$C$19),1,0))))</f>
        <v/>
      </c>
      <c r="BU1225" s="170"/>
      <c r="BV1225" s="169" t="str">
        <f>IF(BV229="","",IF(BV229=Settings!$C$16,1,IF(AND(BV229=Settings!$C$17,NOT(BU229=Settings!$C$16)),1,IF(AND(BV229=Settings!$C$18,BU229=Settings!$C$19),1,0))))</f>
        <v/>
      </c>
      <c r="BX1225" s="169" t="str">
        <f>IF(BX229="","",IF(BX229=Settings!$C$16,1,IF(AND(BX229=Settings!$C$17,NOT(BW229=Settings!$C$16)),1,IF(AND(BX229=Settings!$C$18,BW229=Settings!$C$19),1,0))))</f>
        <v/>
      </c>
      <c r="BZ1225" s="169" t="str">
        <f>IF(BZ229="","",IF(BZ229=Settings!$C$16,1,IF(AND(BZ229=Settings!$C$17,NOT(BY229=Settings!$C$16)),1,IF(AND(BZ229=Settings!$C$18,BY229=Settings!$C$19),1,0))))</f>
        <v/>
      </c>
      <c r="CB1225" s="175" t="str">
        <f t="shared" si="25"/>
        <v/>
      </c>
      <c r="CC1225" s="175" t="str">
        <f t="shared" si="26"/>
        <v/>
      </c>
      <c r="CD1225" s="175" t="str">
        <f t="shared" si="27"/>
        <v/>
      </c>
      <c r="CE1225" s="175" t="str">
        <f t="shared" si="28"/>
        <v/>
      </c>
      <c r="CF1225" s="175" t="str">
        <f t="shared" si="29"/>
        <v/>
      </c>
      <c r="CG1225" s="175" t="str">
        <f t="shared" si="30"/>
        <v/>
      </c>
      <c r="CH1225" s="175" t="str">
        <f t="shared" si="31"/>
        <v/>
      </c>
    </row>
    <row r="1226" spans="1:86" x14ac:dyDescent="0.25">
      <c r="A1226" s="39" t="str">
        <f t="shared" si="24"/>
        <v xml:space="preserve"> </v>
      </c>
      <c r="C1226" s="169" t="str">
        <f>IF(C230="","",IF(C230=Settings!$C$16,1,IF(AND(C230=Settings!$C$17,NOT(B230=Settings!$C$16)),1,IF(AND(C230=Settings!$C$18,B230=Settings!$C$19),1,0))))</f>
        <v/>
      </c>
      <c r="E1226" s="169" t="str">
        <f>IF(E230="","",IF(E230=Settings!$C$16,1,IF(AND(E230=Settings!$C$17,NOT(D230=Settings!$C$16)),1,IF(AND(E230=Settings!$C$18,D230=Settings!$C$19),1,0))))</f>
        <v/>
      </c>
      <c r="G1226" s="169" t="str">
        <f>IF(G230="","",IF(G230=Settings!$C$16,1,IF(AND(G230=Settings!$C$17,NOT(F230=Settings!$C$16)),1,IF(AND(G230=Settings!$C$18,F230=Settings!$C$19),1,0))))</f>
        <v/>
      </c>
      <c r="I1226" s="169" t="str">
        <f>IF(I230="","",IF(I230=Settings!$C$16,1,IF(AND(I230=Settings!$C$17,NOT(H230=Settings!$C$16)),1,IF(AND(I230=Settings!$C$18,H230=Settings!$C$19),1,0))))</f>
        <v/>
      </c>
      <c r="K1226" s="169" t="str">
        <f>IF(K230="","",IF(K230=Settings!$C$16,1,IF(AND(K230=Settings!$C$17,NOT(J230=Settings!$C$16)),1,IF(AND(K230=Settings!$C$18,J230=Settings!$C$19),1,0))))</f>
        <v/>
      </c>
      <c r="M1226" s="169" t="str">
        <f>IF(M230="","",IF(M230=Settings!$C$16,1,IF(AND(M230=Settings!$C$17,NOT(L230=Settings!$C$16)),1,IF(AND(M230=Settings!$C$18,L230=Settings!$C$19),1,0))))</f>
        <v/>
      </c>
      <c r="P1226" s="169" t="str">
        <f>IF(P230="","",IF(P230=Settings!$C$16,1,IF(AND(P230=Settings!$C$17,NOT(O230=Settings!$C$16)),1,IF(AND(P230=Settings!$C$18,O230=Settings!$C$19),1,0))))</f>
        <v/>
      </c>
      <c r="Q1226" s="170"/>
      <c r="R1226" s="169" t="str">
        <f>IF(R230="","",IF(R230=Settings!$C$16,1,IF(AND(R230=Settings!$C$17,NOT(Q230=Settings!$C$16)),1,IF(AND(R230=Settings!$C$18,Q230=Settings!$C$19),1,0))))</f>
        <v/>
      </c>
      <c r="S1226" s="170"/>
      <c r="T1226" s="169" t="str">
        <f>IF(T230="","",IF(T230=Settings!$C$16,1,IF(AND(T230=Settings!$C$17,NOT(S230=Settings!$C$16)),1,IF(AND(T230=Settings!$C$18,S230=Settings!$C$19),1,0))))</f>
        <v/>
      </c>
      <c r="U1226" s="170"/>
      <c r="V1226" s="169" t="str">
        <f>IF(V230="","",IF(V230=Settings!$C$16,1,IF(AND(V230=Settings!$C$17,NOT(U230=Settings!$C$16)),1,IF(AND(V230=Settings!$C$18,U230=Settings!$C$19),1,0))))</f>
        <v/>
      </c>
      <c r="X1226" s="169" t="str">
        <f>IF(X230="","",IF(X230=Settings!$C$16,1,IF(AND(X230=Settings!$C$17,NOT(W230=Settings!$C$16)),1,IF(AND(X230=Settings!$C$18,W230=Settings!$C$19),1,0))))</f>
        <v/>
      </c>
      <c r="Z1226" s="169" t="str">
        <f>IF(Z230="","",IF(Z230=Settings!$C$16,1,IF(AND(Z230=Settings!$C$17,NOT(Y230=Settings!$C$16)),1,IF(AND(Z230=Settings!$C$18,Y230=Settings!$C$19),1,0))))</f>
        <v/>
      </c>
      <c r="AC1226" s="169" t="str">
        <f>IF(AC230="","",IF(AC230=Settings!$C$16,1,IF(AND(AC230=Settings!$C$17,NOT(AB230=Settings!$C$16)),1,IF(AND(AC230=Settings!$C$18,AB230=Settings!$C$19),1,0))))</f>
        <v/>
      </c>
      <c r="AD1226" s="170"/>
      <c r="AE1226" s="169" t="str">
        <f>IF(AE230="","",IF(AE230=Settings!$C$16,1,IF(AND(AE230=Settings!$C$17,NOT(AD230=Settings!$C$16)),1,IF(AND(AE230=Settings!$C$18,AD230=Settings!$C$19),1,0))))</f>
        <v/>
      </c>
      <c r="AF1226" s="170"/>
      <c r="AG1226" s="169" t="str">
        <f>IF(AG230="","",IF(AG230=Settings!$C$16,1,IF(AND(AG230=Settings!$C$17,NOT(AF230=Settings!$C$16)),1,IF(AND(AG230=Settings!$C$18,AF230=Settings!$C$19),1,0))))</f>
        <v/>
      </c>
      <c r="AH1226" s="170"/>
      <c r="AI1226" s="169" t="str">
        <f>IF(AI230="","",IF(AI230=Settings!$C$16,1,IF(AND(AI230=Settings!$C$17,NOT(AH230=Settings!$C$16)),1,IF(AND(AI230=Settings!$C$18,AH230=Settings!$C$19),1,0))))</f>
        <v/>
      </c>
      <c r="AK1226" s="169" t="str">
        <f>IF(AK230="","",IF(AK230=Settings!$C$16,1,IF(AND(AK230=Settings!$C$17,NOT(AJ230=Settings!$C$16)),1,IF(AND(AK230=Settings!$C$18,AJ230=Settings!$C$19),1,0))))</f>
        <v/>
      </c>
      <c r="AM1226" s="169" t="str">
        <f>IF(AM230="","",IF(AM230=Settings!$C$16,1,IF(AND(AM230=Settings!$C$17,NOT(AL230=Settings!$C$16)),1,IF(AND(AM230=Settings!$C$18,AL230=Settings!$C$19),1,0))))</f>
        <v/>
      </c>
      <c r="AP1226" s="169" t="str">
        <f>IF(AP230="","",IF(AP230=Settings!$C$16,1,IF(AND(AP230=Settings!$C$17,NOT(AO230=Settings!$C$16)),1,IF(AND(AP230=Settings!$C$18,AO230=Settings!$C$19),1,0))))</f>
        <v/>
      </c>
      <c r="AQ1226" s="170"/>
      <c r="AR1226" s="169" t="str">
        <f>IF(AR230="","",IF(AR230=Settings!$C$16,1,IF(AND(AR230=Settings!$C$17,NOT(AQ230=Settings!$C$16)),1,IF(AND(AR230=Settings!$C$18,AQ230=Settings!$C$19),1,0))))</f>
        <v/>
      </c>
      <c r="AS1226" s="170"/>
      <c r="AT1226" s="169" t="str">
        <f>IF(AT230="","",IF(AT230=Settings!$C$16,1,IF(AND(AT230=Settings!$C$17,NOT(AS230=Settings!$C$16)),1,IF(AND(AT230=Settings!$C$18,AS230=Settings!$C$19),1,0))))</f>
        <v/>
      </c>
      <c r="AU1226" s="170"/>
      <c r="AV1226" s="169" t="str">
        <f>IF(AV230="","",IF(AV230=Settings!$C$16,1,IF(AND(AV230=Settings!$C$17,NOT(AU230=Settings!$C$16)),1,IF(AND(AV230=Settings!$C$18,AU230=Settings!$C$19),1,0))))</f>
        <v/>
      </c>
      <c r="AX1226" s="169" t="str">
        <f>IF(AX230="","",IF(AX230=Settings!$C$16,1,IF(AND(AX230=Settings!$C$17,NOT(AW230=Settings!$C$16)),1,IF(AND(AX230=Settings!$C$18,AW230=Settings!$C$19),1,0))))</f>
        <v/>
      </c>
      <c r="AZ1226" s="169" t="str">
        <f>IF(AZ230="","",IF(AZ230=Settings!$C$16,1,IF(AND(AZ230=Settings!$C$17,NOT(AY230=Settings!$C$16)),1,IF(AND(AZ230=Settings!$C$18,AY230=Settings!$C$19),1,0))))</f>
        <v/>
      </c>
      <c r="BC1226" s="169" t="str">
        <f>IF(BC230="","",IF(BC230=Settings!$C$16,1,IF(AND(BC230=Settings!$C$17,NOT(BB230=Settings!$C$16)),1,IF(AND(BC230=Settings!$C$18,BB230=Settings!$C$19),1,0))))</f>
        <v/>
      </c>
      <c r="BD1226" s="170"/>
      <c r="BE1226" s="169" t="str">
        <f>IF(BE230="","",IF(BE230=Settings!$C$16,1,IF(AND(BE230=Settings!$C$17,NOT(BD230=Settings!$C$16)),1,IF(AND(BE230=Settings!$C$18,BD230=Settings!$C$19),1,0))))</f>
        <v/>
      </c>
      <c r="BF1226" s="170"/>
      <c r="BG1226" s="169" t="str">
        <f>IF(BG230="","",IF(BG230=Settings!$C$16,1,IF(AND(BG230=Settings!$C$17,NOT(BF230=Settings!$C$16)),1,IF(AND(BG230=Settings!$C$18,BF230=Settings!$C$19),1,0))))</f>
        <v/>
      </c>
      <c r="BH1226" s="170"/>
      <c r="BI1226" s="169" t="str">
        <f>IF(BI230="","",IF(BI230=Settings!$C$16,1,IF(AND(BI230=Settings!$C$17,NOT(BH230=Settings!$C$16)),1,IF(AND(BI230=Settings!$C$18,BH230=Settings!$C$19),1,0))))</f>
        <v/>
      </c>
      <c r="BK1226" s="169" t="str">
        <f>IF(BK230="","",IF(BK230=Settings!$C$16,1,IF(AND(BK230=Settings!$C$17,NOT(BJ230=Settings!$C$16)),1,IF(AND(BK230=Settings!$C$18,BJ230=Settings!$C$19),1,0))))</f>
        <v/>
      </c>
      <c r="BM1226" s="169" t="str">
        <f>IF(BM230="","",IF(BM230=Settings!$C$16,1,IF(AND(BM230=Settings!$C$17,NOT(BL230=Settings!$C$16)),1,IF(AND(BM230=Settings!$C$18,BL230=Settings!$C$19),1,0))))</f>
        <v/>
      </c>
      <c r="BP1226" s="169" t="str">
        <f>IF(BP230="","",IF(BP230=Settings!$C$16,1,IF(AND(BP230=Settings!$C$17,NOT(BO230=Settings!$C$16)),1,IF(AND(BP230=Settings!$C$18,BO230=Settings!$C$19),1,0))))</f>
        <v/>
      </c>
      <c r="BQ1226" s="170"/>
      <c r="BR1226" s="169" t="str">
        <f>IF(BR230="","",IF(BR230=Settings!$C$16,1,IF(AND(BR230=Settings!$C$17,NOT(BQ230=Settings!$C$16)),1,IF(AND(BR230=Settings!$C$18,BQ230=Settings!$C$19),1,0))))</f>
        <v/>
      </c>
      <c r="BS1226" s="170"/>
      <c r="BT1226" s="169" t="str">
        <f>IF(BT230="","",IF(BT230=Settings!$C$16,1,IF(AND(BT230=Settings!$C$17,NOT(BS230=Settings!$C$16)),1,IF(AND(BT230=Settings!$C$18,BS230=Settings!$C$19),1,0))))</f>
        <v/>
      </c>
      <c r="BU1226" s="170"/>
      <c r="BV1226" s="169" t="str">
        <f>IF(BV230="","",IF(BV230=Settings!$C$16,1,IF(AND(BV230=Settings!$C$17,NOT(BU230=Settings!$C$16)),1,IF(AND(BV230=Settings!$C$18,BU230=Settings!$C$19),1,0))))</f>
        <v/>
      </c>
      <c r="BX1226" s="169" t="str">
        <f>IF(BX230="","",IF(BX230=Settings!$C$16,1,IF(AND(BX230=Settings!$C$17,NOT(BW230=Settings!$C$16)),1,IF(AND(BX230=Settings!$C$18,BW230=Settings!$C$19),1,0))))</f>
        <v/>
      </c>
      <c r="BZ1226" s="169" t="str">
        <f>IF(BZ230="","",IF(BZ230=Settings!$C$16,1,IF(AND(BZ230=Settings!$C$17,NOT(BY230=Settings!$C$16)),1,IF(AND(BZ230=Settings!$C$18,BY230=Settings!$C$19),1,0))))</f>
        <v/>
      </c>
      <c r="CB1226" s="175" t="str">
        <f t="shared" si="25"/>
        <v/>
      </c>
      <c r="CC1226" s="175" t="str">
        <f t="shared" si="26"/>
        <v/>
      </c>
      <c r="CD1226" s="175" t="str">
        <f t="shared" si="27"/>
        <v/>
      </c>
      <c r="CE1226" s="175" t="str">
        <f t="shared" si="28"/>
        <v/>
      </c>
      <c r="CF1226" s="175" t="str">
        <f t="shared" si="29"/>
        <v/>
      </c>
      <c r="CG1226" s="175" t="str">
        <f t="shared" si="30"/>
        <v/>
      </c>
      <c r="CH1226" s="175" t="str">
        <f t="shared" si="31"/>
        <v/>
      </c>
    </row>
    <row r="1227" spans="1:86" x14ac:dyDescent="0.25">
      <c r="A1227" s="39" t="str">
        <f t="shared" si="24"/>
        <v xml:space="preserve"> </v>
      </c>
      <c r="C1227" s="169" t="str">
        <f>IF(C231="","",IF(C231=Settings!$C$16,1,IF(AND(C231=Settings!$C$17,NOT(B231=Settings!$C$16)),1,IF(AND(C231=Settings!$C$18,B231=Settings!$C$19),1,0))))</f>
        <v/>
      </c>
      <c r="E1227" s="169" t="str">
        <f>IF(E231="","",IF(E231=Settings!$C$16,1,IF(AND(E231=Settings!$C$17,NOT(D231=Settings!$C$16)),1,IF(AND(E231=Settings!$C$18,D231=Settings!$C$19),1,0))))</f>
        <v/>
      </c>
      <c r="G1227" s="169" t="str">
        <f>IF(G231="","",IF(G231=Settings!$C$16,1,IF(AND(G231=Settings!$C$17,NOT(F231=Settings!$C$16)),1,IF(AND(G231=Settings!$C$18,F231=Settings!$C$19),1,0))))</f>
        <v/>
      </c>
      <c r="I1227" s="169" t="str">
        <f>IF(I231="","",IF(I231=Settings!$C$16,1,IF(AND(I231=Settings!$C$17,NOT(H231=Settings!$C$16)),1,IF(AND(I231=Settings!$C$18,H231=Settings!$C$19),1,0))))</f>
        <v/>
      </c>
      <c r="K1227" s="169" t="str">
        <f>IF(K231="","",IF(K231=Settings!$C$16,1,IF(AND(K231=Settings!$C$17,NOT(J231=Settings!$C$16)),1,IF(AND(K231=Settings!$C$18,J231=Settings!$C$19),1,0))))</f>
        <v/>
      </c>
      <c r="M1227" s="169" t="str">
        <f>IF(M231="","",IF(M231=Settings!$C$16,1,IF(AND(M231=Settings!$C$17,NOT(L231=Settings!$C$16)),1,IF(AND(M231=Settings!$C$18,L231=Settings!$C$19),1,0))))</f>
        <v/>
      </c>
      <c r="P1227" s="169" t="str">
        <f>IF(P231="","",IF(P231=Settings!$C$16,1,IF(AND(P231=Settings!$C$17,NOT(O231=Settings!$C$16)),1,IF(AND(P231=Settings!$C$18,O231=Settings!$C$19),1,0))))</f>
        <v/>
      </c>
      <c r="Q1227" s="170"/>
      <c r="R1227" s="169" t="str">
        <f>IF(R231="","",IF(R231=Settings!$C$16,1,IF(AND(R231=Settings!$C$17,NOT(Q231=Settings!$C$16)),1,IF(AND(R231=Settings!$C$18,Q231=Settings!$C$19),1,0))))</f>
        <v/>
      </c>
      <c r="S1227" s="170"/>
      <c r="T1227" s="169" t="str">
        <f>IF(T231="","",IF(T231=Settings!$C$16,1,IF(AND(T231=Settings!$C$17,NOT(S231=Settings!$C$16)),1,IF(AND(T231=Settings!$C$18,S231=Settings!$C$19),1,0))))</f>
        <v/>
      </c>
      <c r="U1227" s="170"/>
      <c r="V1227" s="169" t="str">
        <f>IF(V231="","",IF(V231=Settings!$C$16,1,IF(AND(V231=Settings!$C$17,NOT(U231=Settings!$C$16)),1,IF(AND(V231=Settings!$C$18,U231=Settings!$C$19),1,0))))</f>
        <v/>
      </c>
      <c r="X1227" s="169" t="str">
        <f>IF(X231="","",IF(X231=Settings!$C$16,1,IF(AND(X231=Settings!$C$17,NOT(W231=Settings!$C$16)),1,IF(AND(X231=Settings!$C$18,W231=Settings!$C$19),1,0))))</f>
        <v/>
      </c>
      <c r="Z1227" s="169" t="str">
        <f>IF(Z231="","",IF(Z231=Settings!$C$16,1,IF(AND(Z231=Settings!$C$17,NOT(Y231=Settings!$C$16)),1,IF(AND(Z231=Settings!$C$18,Y231=Settings!$C$19),1,0))))</f>
        <v/>
      </c>
      <c r="AC1227" s="169" t="str">
        <f>IF(AC231="","",IF(AC231=Settings!$C$16,1,IF(AND(AC231=Settings!$C$17,NOT(AB231=Settings!$C$16)),1,IF(AND(AC231=Settings!$C$18,AB231=Settings!$C$19),1,0))))</f>
        <v/>
      </c>
      <c r="AD1227" s="170"/>
      <c r="AE1227" s="169" t="str">
        <f>IF(AE231="","",IF(AE231=Settings!$C$16,1,IF(AND(AE231=Settings!$C$17,NOT(AD231=Settings!$C$16)),1,IF(AND(AE231=Settings!$C$18,AD231=Settings!$C$19),1,0))))</f>
        <v/>
      </c>
      <c r="AF1227" s="170"/>
      <c r="AG1227" s="169" t="str">
        <f>IF(AG231="","",IF(AG231=Settings!$C$16,1,IF(AND(AG231=Settings!$C$17,NOT(AF231=Settings!$C$16)),1,IF(AND(AG231=Settings!$C$18,AF231=Settings!$C$19),1,0))))</f>
        <v/>
      </c>
      <c r="AH1227" s="170"/>
      <c r="AI1227" s="169" t="str">
        <f>IF(AI231="","",IF(AI231=Settings!$C$16,1,IF(AND(AI231=Settings!$C$17,NOT(AH231=Settings!$C$16)),1,IF(AND(AI231=Settings!$C$18,AH231=Settings!$C$19),1,0))))</f>
        <v/>
      </c>
      <c r="AK1227" s="169" t="str">
        <f>IF(AK231="","",IF(AK231=Settings!$C$16,1,IF(AND(AK231=Settings!$C$17,NOT(AJ231=Settings!$C$16)),1,IF(AND(AK231=Settings!$C$18,AJ231=Settings!$C$19),1,0))))</f>
        <v/>
      </c>
      <c r="AM1227" s="169" t="str">
        <f>IF(AM231="","",IF(AM231=Settings!$C$16,1,IF(AND(AM231=Settings!$C$17,NOT(AL231=Settings!$C$16)),1,IF(AND(AM231=Settings!$C$18,AL231=Settings!$C$19),1,0))))</f>
        <v/>
      </c>
      <c r="AP1227" s="169" t="str">
        <f>IF(AP231="","",IF(AP231=Settings!$C$16,1,IF(AND(AP231=Settings!$C$17,NOT(AO231=Settings!$C$16)),1,IF(AND(AP231=Settings!$C$18,AO231=Settings!$C$19),1,0))))</f>
        <v/>
      </c>
      <c r="AQ1227" s="170"/>
      <c r="AR1227" s="169" t="str">
        <f>IF(AR231="","",IF(AR231=Settings!$C$16,1,IF(AND(AR231=Settings!$C$17,NOT(AQ231=Settings!$C$16)),1,IF(AND(AR231=Settings!$C$18,AQ231=Settings!$C$19),1,0))))</f>
        <v/>
      </c>
      <c r="AS1227" s="170"/>
      <c r="AT1227" s="169" t="str">
        <f>IF(AT231="","",IF(AT231=Settings!$C$16,1,IF(AND(AT231=Settings!$C$17,NOT(AS231=Settings!$C$16)),1,IF(AND(AT231=Settings!$C$18,AS231=Settings!$C$19),1,0))))</f>
        <v/>
      </c>
      <c r="AU1227" s="170"/>
      <c r="AV1227" s="169" t="str">
        <f>IF(AV231="","",IF(AV231=Settings!$C$16,1,IF(AND(AV231=Settings!$C$17,NOT(AU231=Settings!$C$16)),1,IF(AND(AV231=Settings!$C$18,AU231=Settings!$C$19),1,0))))</f>
        <v/>
      </c>
      <c r="AX1227" s="169" t="str">
        <f>IF(AX231="","",IF(AX231=Settings!$C$16,1,IF(AND(AX231=Settings!$C$17,NOT(AW231=Settings!$C$16)),1,IF(AND(AX231=Settings!$C$18,AW231=Settings!$C$19),1,0))))</f>
        <v/>
      </c>
      <c r="AZ1227" s="169" t="str">
        <f>IF(AZ231="","",IF(AZ231=Settings!$C$16,1,IF(AND(AZ231=Settings!$C$17,NOT(AY231=Settings!$C$16)),1,IF(AND(AZ231=Settings!$C$18,AY231=Settings!$C$19),1,0))))</f>
        <v/>
      </c>
      <c r="BC1227" s="169" t="str">
        <f>IF(BC231="","",IF(BC231=Settings!$C$16,1,IF(AND(BC231=Settings!$C$17,NOT(BB231=Settings!$C$16)),1,IF(AND(BC231=Settings!$C$18,BB231=Settings!$C$19),1,0))))</f>
        <v/>
      </c>
      <c r="BD1227" s="170"/>
      <c r="BE1227" s="169" t="str">
        <f>IF(BE231="","",IF(BE231=Settings!$C$16,1,IF(AND(BE231=Settings!$C$17,NOT(BD231=Settings!$C$16)),1,IF(AND(BE231=Settings!$C$18,BD231=Settings!$C$19),1,0))))</f>
        <v/>
      </c>
      <c r="BF1227" s="170"/>
      <c r="BG1227" s="169" t="str">
        <f>IF(BG231="","",IF(BG231=Settings!$C$16,1,IF(AND(BG231=Settings!$C$17,NOT(BF231=Settings!$C$16)),1,IF(AND(BG231=Settings!$C$18,BF231=Settings!$C$19),1,0))))</f>
        <v/>
      </c>
      <c r="BH1227" s="170"/>
      <c r="BI1227" s="169" t="str">
        <f>IF(BI231="","",IF(BI231=Settings!$C$16,1,IF(AND(BI231=Settings!$C$17,NOT(BH231=Settings!$C$16)),1,IF(AND(BI231=Settings!$C$18,BH231=Settings!$C$19),1,0))))</f>
        <v/>
      </c>
      <c r="BK1227" s="169" t="str">
        <f>IF(BK231="","",IF(BK231=Settings!$C$16,1,IF(AND(BK231=Settings!$C$17,NOT(BJ231=Settings!$C$16)),1,IF(AND(BK231=Settings!$C$18,BJ231=Settings!$C$19),1,0))))</f>
        <v/>
      </c>
      <c r="BM1227" s="169" t="str">
        <f>IF(BM231="","",IF(BM231=Settings!$C$16,1,IF(AND(BM231=Settings!$C$17,NOT(BL231=Settings!$C$16)),1,IF(AND(BM231=Settings!$C$18,BL231=Settings!$C$19),1,0))))</f>
        <v/>
      </c>
      <c r="BP1227" s="169" t="str">
        <f>IF(BP231="","",IF(BP231=Settings!$C$16,1,IF(AND(BP231=Settings!$C$17,NOT(BO231=Settings!$C$16)),1,IF(AND(BP231=Settings!$C$18,BO231=Settings!$C$19),1,0))))</f>
        <v/>
      </c>
      <c r="BQ1227" s="170"/>
      <c r="BR1227" s="169" t="str">
        <f>IF(BR231="","",IF(BR231=Settings!$C$16,1,IF(AND(BR231=Settings!$C$17,NOT(BQ231=Settings!$C$16)),1,IF(AND(BR231=Settings!$C$18,BQ231=Settings!$C$19),1,0))))</f>
        <v/>
      </c>
      <c r="BS1227" s="170"/>
      <c r="BT1227" s="169" t="str">
        <f>IF(BT231="","",IF(BT231=Settings!$C$16,1,IF(AND(BT231=Settings!$C$17,NOT(BS231=Settings!$C$16)),1,IF(AND(BT231=Settings!$C$18,BS231=Settings!$C$19),1,0))))</f>
        <v/>
      </c>
      <c r="BU1227" s="170"/>
      <c r="BV1227" s="169" t="str">
        <f>IF(BV231="","",IF(BV231=Settings!$C$16,1,IF(AND(BV231=Settings!$C$17,NOT(BU231=Settings!$C$16)),1,IF(AND(BV231=Settings!$C$18,BU231=Settings!$C$19),1,0))))</f>
        <v/>
      </c>
      <c r="BX1227" s="169" t="str">
        <f>IF(BX231="","",IF(BX231=Settings!$C$16,1,IF(AND(BX231=Settings!$C$17,NOT(BW231=Settings!$C$16)),1,IF(AND(BX231=Settings!$C$18,BW231=Settings!$C$19),1,0))))</f>
        <v/>
      </c>
      <c r="BZ1227" s="169" t="str">
        <f>IF(BZ231="","",IF(BZ231=Settings!$C$16,1,IF(AND(BZ231=Settings!$C$17,NOT(BY231=Settings!$C$16)),1,IF(AND(BZ231=Settings!$C$18,BY231=Settings!$C$19),1,0))))</f>
        <v/>
      </c>
      <c r="CB1227" s="175" t="str">
        <f t="shared" si="25"/>
        <v/>
      </c>
      <c r="CC1227" s="175" t="str">
        <f t="shared" si="26"/>
        <v/>
      </c>
      <c r="CD1227" s="175" t="str">
        <f t="shared" si="27"/>
        <v/>
      </c>
      <c r="CE1227" s="175" t="str">
        <f t="shared" si="28"/>
        <v/>
      </c>
      <c r="CF1227" s="175" t="str">
        <f t="shared" si="29"/>
        <v/>
      </c>
      <c r="CG1227" s="175" t="str">
        <f t="shared" si="30"/>
        <v/>
      </c>
      <c r="CH1227" s="175" t="str">
        <f t="shared" si="31"/>
        <v/>
      </c>
    </row>
    <row r="1228" spans="1:86" x14ac:dyDescent="0.25">
      <c r="A1228" s="39" t="str">
        <f t="shared" si="24"/>
        <v xml:space="preserve"> </v>
      </c>
      <c r="C1228" s="169" t="str">
        <f>IF(C232="","",IF(C232=Settings!$C$16,1,IF(AND(C232=Settings!$C$17,NOT(B232=Settings!$C$16)),1,IF(AND(C232=Settings!$C$18,B232=Settings!$C$19),1,0))))</f>
        <v/>
      </c>
      <c r="E1228" s="169" t="str">
        <f>IF(E232="","",IF(E232=Settings!$C$16,1,IF(AND(E232=Settings!$C$17,NOT(D232=Settings!$C$16)),1,IF(AND(E232=Settings!$C$18,D232=Settings!$C$19),1,0))))</f>
        <v/>
      </c>
      <c r="G1228" s="169" t="str">
        <f>IF(G232="","",IF(G232=Settings!$C$16,1,IF(AND(G232=Settings!$C$17,NOT(F232=Settings!$C$16)),1,IF(AND(G232=Settings!$C$18,F232=Settings!$C$19),1,0))))</f>
        <v/>
      </c>
      <c r="I1228" s="169" t="str">
        <f>IF(I232="","",IF(I232=Settings!$C$16,1,IF(AND(I232=Settings!$C$17,NOT(H232=Settings!$C$16)),1,IF(AND(I232=Settings!$C$18,H232=Settings!$C$19),1,0))))</f>
        <v/>
      </c>
      <c r="K1228" s="169" t="str">
        <f>IF(K232="","",IF(K232=Settings!$C$16,1,IF(AND(K232=Settings!$C$17,NOT(J232=Settings!$C$16)),1,IF(AND(K232=Settings!$C$18,J232=Settings!$C$19),1,0))))</f>
        <v/>
      </c>
      <c r="M1228" s="169" t="str">
        <f>IF(M232="","",IF(M232=Settings!$C$16,1,IF(AND(M232=Settings!$C$17,NOT(L232=Settings!$C$16)),1,IF(AND(M232=Settings!$C$18,L232=Settings!$C$19),1,0))))</f>
        <v/>
      </c>
      <c r="P1228" s="169" t="str">
        <f>IF(P232="","",IF(P232=Settings!$C$16,1,IF(AND(P232=Settings!$C$17,NOT(O232=Settings!$C$16)),1,IF(AND(P232=Settings!$C$18,O232=Settings!$C$19),1,0))))</f>
        <v/>
      </c>
      <c r="Q1228" s="170"/>
      <c r="R1228" s="169" t="str">
        <f>IF(R232="","",IF(R232=Settings!$C$16,1,IF(AND(R232=Settings!$C$17,NOT(Q232=Settings!$C$16)),1,IF(AND(R232=Settings!$C$18,Q232=Settings!$C$19),1,0))))</f>
        <v/>
      </c>
      <c r="S1228" s="170"/>
      <c r="T1228" s="169" t="str">
        <f>IF(T232="","",IF(T232=Settings!$C$16,1,IF(AND(T232=Settings!$C$17,NOT(S232=Settings!$C$16)),1,IF(AND(T232=Settings!$C$18,S232=Settings!$C$19),1,0))))</f>
        <v/>
      </c>
      <c r="U1228" s="170"/>
      <c r="V1228" s="169" t="str">
        <f>IF(V232="","",IF(V232=Settings!$C$16,1,IF(AND(V232=Settings!$C$17,NOT(U232=Settings!$C$16)),1,IF(AND(V232=Settings!$C$18,U232=Settings!$C$19),1,0))))</f>
        <v/>
      </c>
      <c r="X1228" s="169" t="str">
        <f>IF(X232="","",IF(X232=Settings!$C$16,1,IF(AND(X232=Settings!$C$17,NOT(W232=Settings!$C$16)),1,IF(AND(X232=Settings!$C$18,W232=Settings!$C$19),1,0))))</f>
        <v/>
      </c>
      <c r="Z1228" s="169" t="str">
        <f>IF(Z232="","",IF(Z232=Settings!$C$16,1,IF(AND(Z232=Settings!$C$17,NOT(Y232=Settings!$C$16)),1,IF(AND(Z232=Settings!$C$18,Y232=Settings!$C$19),1,0))))</f>
        <v/>
      </c>
      <c r="AC1228" s="169" t="str">
        <f>IF(AC232="","",IF(AC232=Settings!$C$16,1,IF(AND(AC232=Settings!$C$17,NOT(AB232=Settings!$C$16)),1,IF(AND(AC232=Settings!$C$18,AB232=Settings!$C$19),1,0))))</f>
        <v/>
      </c>
      <c r="AD1228" s="170"/>
      <c r="AE1228" s="169" t="str">
        <f>IF(AE232="","",IF(AE232=Settings!$C$16,1,IF(AND(AE232=Settings!$C$17,NOT(AD232=Settings!$C$16)),1,IF(AND(AE232=Settings!$C$18,AD232=Settings!$C$19),1,0))))</f>
        <v/>
      </c>
      <c r="AF1228" s="170"/>
      <c r="AG1228" s="169" t="str">
        <f>IF(AG232="","",IF(AG232=Settings!$C$16,1,IF(AND(AG232=Settings!$C$17,NOT(AF232=Settings!$C$16)),1,IF(AND(AG232=Settings!$C$18,AF232=Settings!$C$19),1,0))))</f>
        <v/>
      </c>
      <c r="AH1228" s="170"/>
      <c r="AI1228" s="169" t="str">
        <f>IF(AI232="","",IF(AI232=Settings!$C$16,1,IF(AND(AI232=Settings!$C$17,NOT(AH232=Settings!$C$16)),1,IF(AND(AI232=Settings!$C$18,AH232=Settings!$C$19),1,0))))</f>
        <v/>
      </c>
      <c r="AK1228" s="169" t="str">
        <f>IF(AK232="","",IF(AK232=Settings!$C$16,1,IF(AND(AK232=Settings!$C$17,NOT(AJ232=Settings!$C$16)),1,IF(AND(AK232=Settings!$C$18,AJ232=Settings!$C$19),1,0))))</f>
        <v/>
      </c>
      <c r="AM1228" s="169" t="str">
        <f>IF(AM232="","",IF(AM232=Settings!$C$16,1,IF(AND(AM232=Settings!$C$17,NOT(AL232=Settings!$C$16)),1,IF(AND(AM232=Settings!$C$18,AL232=Settings!$C$19),1,0))))</f>
        <v/>
      </c>
      <c r="AP1228" s="169" t="str">
        <f>IF(AP232="","",IF(AP232=Settings!$C$16,1,IF(AND(AP232=Settings!$C$17,NOT(AO232=Settings!$C$16)),1,IF(AND(AP232=Settings!$C$18,AO232=Settings!$C$19),1,0))))</f>
        <v/>
      </c>
      <c r="AQ1228" s="170"/>
      <c r="AR1228" s="169" t="str">
        <f>IF(AR232="","",IF(AR232=Settings!$C$16,1,IF(AND(AR232=Settings!$C$17,NOT(AQ232=Settings!$C$16)),1,IF(AND(AR232=Settings!$C$18,AQ232=Settings!$C$19),1,0))))</f>
        <v/>
      </c>
      <c r="AS1228" s="170"/>
      <c r="AT1228" s="169" t="str">
        <f>IF(AT232="","",IF(AT232=Settings!$C$16,1,IF(AND(AT232=Settings!$C$17,NOT(AS232=Settings!$C$16)),1,IF(AND(AT232=Settings!$C$18,AS232=Settings!$C$19),1,0))))</f>
        <v/>
      </c>
      <c r="AU1228" s="170"/>
      <c r="AV1228" s="169" t="str">
        <f>IF(AV232="","",IF(AV232=Settings!$C$16,1,IF(AND(AV232=Settings!$C$17,NOT(AU232=Settings!$C$16)),1,IF(AND(AV232=Settings!$C$18,AU232=Settings!$C$19),1,0))))</f>
        <v/>
      </c>
      <c r="AX1228" s="169" t="str">
        <f>IF(AX232="","",IF(AX232=Settings!$C$16,1,IF(AND(AX232=Settings!$C$17,NOT(AW232=Settings!$C$16)),1,IF(AND(AX232=Settings!$C$18,AW232=Settings!$C$19),1,0))))</f>
        <v/>
      </c>
      <c r="AZ1228" s="169" t="str">
        <f>IF(AZ232="","",IF(AZ232=Settings!$C$16,1,IF(AND(AZ232=Settings!$C$17,NOT(AY232=Settings!$C$16)),1,IF(AND(AZ232=Settings!$C$18,AY232=Settings!$C$19),1,0))))</f>
        <v/>
      </c>
      <c r="BC1228" s="169" t="str">
        <f>IF(BC232="","",IF(BC232=Settings!$C$16,1,IF(AND(BC232=Settings!$C$17,NOT(BB232=Settings!$C$16)),1,IF(AND(BC232=Settings!$C$18,BB232=Settings!$C$19),1,0))))</f>
        <v/>
      </c>
      <c r="BD1228" s="170"/>
      <c r="BE1228" s="169" t="str">
        <f>IF(BE232="","",IF(BE232=Settings!$C$16,1,IF(AND(BE232=Settings!$C$17,NOT(BD232=Settings!$C$16)),1,IF(AND(BE232=Settings!$C$18,BD232=Settings!$C$19),1,0))))</f>
        <v/>
      </c>
      <c r="BF1228" s="170"/>
      <c r="BG1228" s="169" t="str">
        <f>IF(BG232="","",IF(BG232=Settings!$C$16,1,IF(AND(BG232=Settings!$C$17,NOT(BF232=Settings!$C$16)),1,IF(AND(BG232=Settings!$C$18,BF232=Settings!$C$19),1,0))))</f>
        <v/>
      </c>
      <c r="BH1228" s="170"/>
      <c r="BI1228" s="169" t="str">
        <f>IF(BI232="","",IF(BI232=Settings!$C$16,1,IF(AND(BI232=Settings!$C$17,NOT(BH232=Settings!$C$16)),1,IF(AND(BI232=Settings!$C$18,BH232=Settings!$C$19),1,0))))</f>
        <v/>
      </c>
      <c r="BK1228" s="169" t="str">
        <f>IF(BK232="","",IF(BK232=Settings!$C$16,1,IF(AND(BK232=Settings!$C$17,NOT(BJ232=Settings!$C$16)),1,IF(AND(BK232=Settings!$C$18,BJ232=Settings!$C$19),1,0))))</f>
        <v/>
      </c>
      <c r="BM1228" s="169" t="str">
        <f>IF(BM232="","",IF(BM232=Settings!$C$16,1,IF(AND(BM232=Settings!$C$17,NOT(BL232=Settings!$C$16)),1,IF(AND(BM232=Settings!$C$18,BL232=Settings!$C$19),1,0))))</f>
        <v/>
      </c>
      <c r="BP1228" s="169" t="str">
        <f>IF(BP232="","",IF(BP232=Settings!$C$16,1,IF(AND(BP232=Settings!$C$17,NOT(BO232=Settings!$C$16)),1,IF(AND(BP232=Settings!$C$18,BO232=Settings!$C$19),1,0))))</f>
        <v/>
      </c>
      <c r="BQ1228" s="170"/>
      <c r="BR1228" s="169" t="str">
        <f>IF(BR232="","",IF(BR232=Settings!$C$16,1,IF(AND(BR232=Settings!$C$17,NOT(BQ232=Settings!$C$16)),1,IF(AND(BR232=Settings!$C$18,BQ232=Settings!$C$19),1,0))))</f>
        <v/>
      </c>
      <c r="BS1228" s="170"/>
      <c r="BT1228" s="169" t="str">
        <f>IF(BT232="","",IF(BT232=Settings!$C$16,1,IF(AND(BT232=Settings!$C$17,NOT(BS232=Settings!$C$16)),1,IF(AND(BT232=Settings!$C$18,BS232=Settings!$C$19),1,0))))</f>
        <v/>
      </c>
      <c r="BU1228" s="170"/>
      <c r="BV1228" s="169" t="str">
        <f>IF(BV232="","",IF(BV232=Settings!$C$16,1,IF(AND(BV232=Settings!$C$17,NOT(BU232=Settings!$C$16)),1,IF(AND(BV232=Settings!$C$18,BU232=Settings!$C$19),1,0))))</f>
        <v/>
      </c>
      <c r="BX1228" s="169" t="str">
        <f>IF(BX232="","",IF(BX232=Settings!$C$16,1,IF(AND(BX232=Settings!$C$17,NOT(BW232=Settings!$C$16)),1,IF(AND(BX232=Settings!$C$18,BW232=Settings!$C$19),1,0))))</f>
        <v/>
      </c>
      <c r="BZ1228" s="169" t="str">
        <f>IF(BZ232="","",IF(BZ232=Settings!$C$16,1,IF(AND(BZ232=Settings!$C$17,NOT(BY232=Settings!$C$16)),1,IF(AND(BZ232=Settings!$C$18,BY232=Settings!$C$19),1,0))))</f>
        <v/>
      </c>
      <c r="CB1228" s="175" t="str">
        <f t="shared" si="25"/>
        <v/>
      </c>
      <c r="CC1228" s="175" t="str">
        <f t="shared" si="26"/>
        <v/>
      </c>
      <c r="CD1228" s="175" t="str">
        <f t="shared" si="27"/>
        <v/>
      </c>
      <c r="CE1228" s="175" t="str">
        <f t="shared" si="28"/>
        <v/>
      </c>
      <c r="CF1228" s="175" t="str">
        <f t="shared" si="29"/>
        <v/>
      </c>
      <c r="CG1228" s="175" t="str">
        <f t="shared" si="30"/>
        <v/>
      </c>
      <c r="CH1228" s="175" t="str">
        <f t="shared" si="31"/>
        <v/>
      </c>
    </row>
    <row r="1229" spans="1:86" x14ac:dyDescent="0.25">
      <c r="A1229" s="39" t="str">
        <f t="shared" si="24"/>
        <v xml:space="preserve"> </v>
      </c>
      <c r="C1229" s="169" t="str">
        <f>IF(C233="","",IF(C233=Settings!$C$16,1,IF(AND(C233=Settings!$C$17,NOT(B233=Settings!$C$16)),1,IF(AND(C233=Settings!$C$18,B233=Settings!$C$19),1,0))))</f>
        <v/>
      </c>
      <c r="E1229" s="169" t="str">
        <f>IF(E233="","",IF(E233=Settings!$C$16,1,IF(AND(E233=Settings!$C$17,NOT(D233=Settings!$C$16)),1,IF(AND(E233=Settings!$C$18,D233=Settings!$C$19),1,0))))</f>
        <v/>
      </c>
      <c r="G1229" s="169" t="str">
        <f>IF(G233="","",IF(G233=Settings!$C$16,1,IF(AND(G233=Settings!$C$17,NOT(F233=Settings!$C$16)),1,IF(AND(G233=Settings!$C$18,F233=Settings!$C$19),1,0))))</f>
        <v/>
      </c>
      <c r="I1229" s="169" t="str">
        <f>IF(I233="","",IF(I233=Settings!$C$16,1,IF(AND(I233=Settings!$C$17,NOT(H233=Settings!$C$16)),1,IF(AND(I233=Settings!$C$18,H233=Settings!$C$19),1,0))))</f>
        <v/>
      </c>
      <c r="K1229" s="169" t="str">
        <f>IF(K233="","",IF(K233=Settings!$C$16,1,IF(AND(K233=Settings!$C$17,NOT(J233=Settings!$C$16)),1,IF(AND(K233=Settings!$C$18,J233=Settings!$C$19),1,0))))</f>
        <v/>
      </c>
      <c r="M1229" s="169" t="str">
        <f>IF(M233="","",IF(M233=Settings!$C$16,1,IF(AND(M233=Settings!$C$17,NOT(L233=Settings!$C$16)),1,IF(AND(M233=Settings!$C$18,L233=Settings!$C$19),1,0))))</f>
        <v/>
      </c>
      <c r="P1229" s="169" t="str">
        <f>IF(P233="","",IF(P233=Settings!$C$16,1,IF(AND(P233=Settings!$C$17,NOT(O233=Settings!$C$16)),1,IF(AND(P233=Settings!$C$18,O233=Settings!$C$19),1,0))))</f>
        <v/>
      </c>
      <c r="Q1229" s="170"/>
      <c r="R1229" s="169" t="str">
        <f>IF(R233="","",IF(R233=Settings!$C$16,1,IF(AND(R233=Settings!$C$17,NOT(Q233=Settings!$C$16)),1,IF(AND(R233=Settings!$C$18,Q233=Settings!$C$19),1,0))))</f>
        <v/>
      </c>
      <c r="S1229" s="170"/>
      <c r="T1229" s="169" t="str">
        <f>IF(T233="","",IF(T233=Settings!$C$16,1,IF(AND(T233=Settings!$C$17,NOT(S233=Settings!$C$16)),1,IF(AND(T233=Settings!$C$18,S233=Settings!$C$19),1,0))))</f>
        <v/>
      </c>
      <c r="U1229" s="170"/>
      <c r="V1229" s="169" t="str">
        <f>IF(V233="","",IF(V233=Settings!$C$16,1,IF(AND(V233=Settings!$C$17,NOT(U233=Settings!$C$16)),1,IF(AND(V233=Settings!$C$18,U233=Settings!$C$19),1,0))))</f>
        <v/>
      </c>
      <c r="X1229" s="169" t="str">
        <f>IF(X233="","",IF(X233=Settings!$C$16,1,IF(AND(X233=Settings!$C$17,NOT(W233=Settings!$C$16)),1,IF(AND(X233=Settings!$C$18,W233=Settings!$C$19),1,0))))</f>
        <v/>
      </c>
      <c r="Z1229" s="169" t="str">
        <f>IF(Z233="","",IF(Z233=Settings!$C$16,1,IF(AND(Z233=Settings!$C$17,NOT(Y233=Settings!$C$16)),1,IF(AND(Z233=Settings!$C$18,Y233=Settings!$C$19),1,0))))</f>
        <v/>
      </c>
      <c r="AC1229" s="169" t="str">
        <f>IF(AC233="","",IF(AC233=Settings!$C$16,1,IF(AND(AC233=Settings!$C$17,NOT(AB233=Settings!$C$16)),1,IF(AND(AC233=Settings!$C$18,AB233=Settings!$C$19),1,0))))</f>
        <v/>
      </c>
      <c r="AD1229" s="170"/>
      <c r="AE1229" s="169" t="str">
        <f>IF(AE233="","",IF(AE233=Settings!$C$16,1,IF(AND(AE233=Settings!$C$17,NOT(AD233=Settings!$C$16)),1,IF(AND(AE233=Settings!$C$18,AD233=Settings!$C$19),1,0))))</f>
        <v/>
      </c>
      <c r="AF1229" s="170"/>
      <c r="AG1229" s="169" t="str">
        <f>IF(AG233="","",IF(AG233=Settings!$C$16,1,IF(AND(AG233=Settings!$C$17,NOT(AF233=Settings!$C$16)),1,IF(AND(AG233=Settings!$C$18,AF233=Settings!$C$19),1,0))))</f>
        <v/>
      </c>
      <c r="AH1229" s="170"/>
      <c r="AI1229" s="169" t="str">
        <f>IF(AI233="","",IF(AI233=Settings!$C$16,1,IF(AND(AI233=Settings!$C$17,NOT(AH233=Settings!$C$16)),1,IF(AND(AI233=Settings!$C$18,AH233=Settings!$C$19),1,0))))</f>
        <v/>
      </c>
      <c r="AK1229" s="169" t="str">
        <f>IF(AK233="","",IF(AK233=Settings!$C$16,1,IF(AND(AK233=Settings!$C$17,NOT(AJ233=Settings!$C$16)),1,IF(AND(AK233=Settings!$C$18,AJ233=Settings!$C$19),1,0))))</f>
        <v/>
      </c>
      <c r="AM1229" s="169" t="str">
        <f>IF(AM233="","",IF(AM233=Settings!$C$16,1,IF(AND(AM233=Settings!$C$17,NOT(AL233=Settings!$C$16)),1,IF(AND(AM233=Settings!$C$18,AL233=Settings!$C$19),1,0))))</f>
        <v/>
      </c>
      <c r="AP1229" s="169" t="str">
        <f>IF(AP233="","",IF(AP233=Settings!$C$16,1,IF(AND(AP233=Settings!$C$17,NOT(AO233=Settings!$C$16)),1,IF(AND(AP233=Settings!$C$18,AO233=Settings!$C$19),1,0))))</f>
        <v/>
      </c>
      <c r="AQ1229" s="170"/>
      <c r="AR1229" s="169" t="str">
        <f>IF(AR233="","",IF(AR233=Settings!$C$16,1,IF(AND(AR233=Settings!$C$17,NOT(AQ233=Settings!$C$16)),1,IF(AND(AR233=Settings!$C$18,AQ233=Settings!$C$19),1,0))))</f>
        <v/>
      </c>
      <c r="AS1229" s="170"/>
      <c r="AT1229" s="169" t="str">
        <f>IF(AT233="","",IF(AT233=Settings!$C$16,1,IF(AND(AT233=Settings!$C$17,NOT(AS233=Settings!$C$16)),1,IF(AND(AT233=Settings!$C$18,AS233=Settings!$C$19),1,0))))</f>
        <v/>
      </c>
      <c r="AU1229" s="170"/>
      <c r="AV1229" s="169" t="str">
        <f>IF(AV233="","",IF(AV233=Settings!$C$16,1,IF(AND(AV233=Settings!$C$17,NOT(AU233=Settings!$C$16)),1,IF(AND(AV233=Settings!$C$18,AU233=Settings!$C$19),1,0))))</f>
        <v/>
      </c>
      <c r="AX1229" s="169" t="str">
        <f>IF(AX233="","",IF(AX233=Settings!$C$16,1,IF(AND(AX233=Settings!$C$17,NOT(AW233=Settings!$C$16)),1,IF(AND(AX233=Settings!$C$18,AW233=Settings!$C$19),1,0))))</f>
        <v/>
      </c>
      <c r="AZ1229" s="169" t="str">
        <f>IF(AZ233="","",IF(AZ233=Settings!$C$16,1,IF(AND(AZ233=Settings!$C$17,NOT(AY233=Settings!$C$16)),1,IF(AND(AZ233=Settings!$C$18,AY233=Settings!$C$19),1,0))))</f>
        <v/>
      </c>
      <c r="BC1229" s="169" t="str">
        <f>IF(BC233="","",IF(BC233=Settings!$C$16,1,IF(AND(BC233=Settings!$C$17,NOT(BB233=Settings!$C$16)),1,IF(AND(BC233=Settings!$C$18,BB233=Settings!$C$19),1,0))))</f>
        <v/>
      </c>
      <c r="BD1229" s="170"/>
      <c r="BE1229" s="169" t="str">
        <f>IF(BE233="","",IF(BE233=Settings!$C$16,1,IF(AND(BE233=Settings!$C$17,NOT(BD233=Settings!$C$16)),1,IF(AND(BE233=Settings!$C$18,BD233=Settings!$C$19),1,0))))</f>
        <v/>
      </c>
      <c r="BF1229" s="170"/>
      <c r="BG1229" s="169" t="str">
        <f>IF(BG233="","",IF(BG233=Settings!$C$16,1,IF(AND(BG233=Settings!$C$17,NOT(BF233=Settings!$C$16)),1,IF(AND(BG233=Settings!$C$18,BF233=Settings!$C$19),1,0))))</f>
        <v/>
      </c>
      <c r="BH1229" s="170"/>
      <c r="BI1229" s="169" t="str">
        <f>IF(BI233="","",IF(BI233=Settings!$C$16,1,IF(AND(BI233=Settings!$C$17,NOT(BH233=Settings!$C$16)),1,IF(AND(BI233=Settings!$C$18,BH233=Settings!$C$19),1,0))))</f>
        <v/>
      </c>
      <c r="BK1229" s="169" t="str">
        <f>IF(BK233="","",IF(BK233=Settings!$C$16,1,IF(AND(BK233=Settings!$C$17,NOT(BJ233=Settings!$C$16)),1,IF(AND(BK233=Settings!$C$18,BJ233=Settings!$C$19),1,0))))</f>
        <v/>
      </c>
      <c r="BM1229" s="169" t="str">
        <f>IF(BM233="","",IF(BM233=Settings!$C$16,1,IF(AND(BM233=Settings!$C$17,NOT(BL233=Settings!$C$16)),1,IF(AND(BM233=Settings!$C$18,BL233=Settings!$C$19),1,0))))</f>
        <v/>
      </c>
      <c r="BP1229" s="169" t="str">
        <f>IF(BP233="","",IF(BP233=Settings!$C$16,1,IF(AND(BP233=Settings!$C$17,NOT(BO233=Settings!$C$16)),1,IF(AND(BP233=Settings!$C$18,BO233=Settings!$C$19),1,0))))</f>
        <v/>
      </c>
      <c r="BQ1229" s="170"/>
      <c r="BR1229" s="169" t="str">
        <f>IF(BR233="","",IF(BR233=Settings!$C$16,1,IF(AND(BR233=Settings!$C$17,NOT(BQ233=Settings!$C$16)),1,IF(AND(BR233=Settings!$C$18,BQ233=Settings!$C$19),1,0))))</f>
        <v/>
      </c>
      <c r="BS1229" s="170"/>
      <c r="BT1229" s="169" t="str">
        <f>IF(BT233="","",IF(BT233=Settings!$C$16,1,IF(AND(BT233=Settings!$C$17,NOT(BS233=Settings!$C$16)),1,IF(AND(BT233=Settings!$C$18,BS233=Settings!$C$19),1,0))))</f>
        <v/>
      </c>
      <c r="BU1229" s="170"/>
      <c r="BV1229" s="169" t="str">
        <f>IF(BV233="","",IF(BV233=Settings!$C$16,1,IF(AND(BV233=Settings!$C$17,NOT(BU233=Settings!$C$16)),1,IF(AND(BV233=Settings!$C$18,BU233=Settings!$C$19),1,0))))</f>
        <v/>
      </c>
      <c r="BX1229" s="169" t="str">
        <f>IF(BX233="","",IF(BX233=Settings!$C$16,1,IF(AND(BX233=Settings!$C$17,NOT(BW233=Settings!$C$16)),1,IF(AND(BX233=Settings!$C$18,BW233=Settings!$C$19),1,0))))</f>
        <v/>
      </c>
      <c r="BZ1229" s="169" t="str">
        <f>IF(BZ233="","",IF(BZ233=Settings!$C$16,1,IF(AND(BZ233=Settings!$C$17,NOT(BY233=Settings!$C$16)),1,IF(AND(BZ233=Settings!$C$18,BY233=Settings!$C$19),1,0))))</f>
        <v/>
      </c>
      <c r="CB1229" s="175" t="str">
        <f t="shared" si="25"/>
        <v/>
      </c>
      <c r="CC1229" s="175" t="str">
        <f t="shared" si="26"/>
        <v/>
      </c>
      <c r="CD1229" s="175" t="str">
        <f t="shared" si="27"/>
        <v/>
      </c>
      <c r="CE1229" s="175" t="str">
        <f t="shared" si="28"/>
        <v/>
      </c>
      <c r="CF1229" s="175" t="str">
        <f t="shared" si="29"/>
        <v/>
      </c>
      <c r="CG1229" s="175" t="str">
        <f t="shared" si="30"/>
        <v/>
      </c>
      <c r="CH1229" s="175" t="str">
        <f t="shared" si="31"/>
        <v/>
      </c>
    </row>
    <row r="1230" spans="1:86" x14ac:dyDescent="0.25">
      <c r="A1230" s="39" t="str">
        <f t="shared" si="24"/>
        <v xml:space="preserve"> </v>
      </c>
      <c r="C1230" s="169" t="str">
        <f>IF(C234="","",IF(C234=Settings!$C$16,1,IF(AND(C234=Settings!$C$17,NOT(B234=Settings!$C$16)),1,IF(AND(C234=Settings!$C$18,B234=Settings!$C$19),1,0))))</f>
        <v/>
      </c>
      <c r="E1230" s="169" t="str">
        <f>IF(E234="","",IF(E234=Settings!$C$16,1,IF(AND(E234=Settings!$C$17,NOT(D234=Settings!$C$16)),1,IF(AND(E234=Settings!$C$18,D234=Settings!$C$19),1,0))))</f>
        <v/>
      </c>
      <c r="G1230" s="169" t="str">
        <f>IF(G234="","",IF(G234=Settings!$C$16,1,IF(AND(G234=Settings!$C$17,NOT(F234=Settings!$C$16)),1,IF(AND(G234=Settings!$C$18,F234=Settings!$C$19),1,0))))</f>
        <v/>
      </c>
      <c r="I1230" s="169" t="str">
        <f>IF(I234="","",IF(I234=Settings!$C$16,1,IF(AND(I234=Settings!$C$17,NOT(H234=Settings!$C$16)),1,IF(AND(I234=Settings!$C$18,H234=Settings!$C$19),1,0))))</f>
        <v/>
      </c>
      <c r="K1230" s="169" t="str">
        <f>IF(K234="","",IF(K234=Settings!$C$16,1,IF(AND(K234=Settings!$C$17,NOT(J234=Settings!$C$16)),1,IF(AND(K234=Settings!$C$18,J234=Settings!$C$19),1,0))))</f>
        <v/>
      </c>
      <c r="M1230" s="169" t="str">
        <f>IF(M234="","",IF(M234=Settings!$C$16,1,IF(AND(M234=Settings!$C$17,NOT(L234=Settings!$C$16)),1,IF(AND(M234=Settings!$C$18,L234=Settings!$C$19),1,0))))</f>
        <v/>
      </c>
      <c r="P1230" s="169" t="str">
        <f>IF(P234="","",IF(P234=Settings!$C$16,1,IF(AND(P234=Settings!$C$17,NOT(O234=Settings!$C$16)),1,IF(AND(P234=Settings!$C$18,O234=Settings!$C$19),1,0))))</f>
        <v/>
      </c>
      <c r="Q1230" s="170"/>
      <c r="R1230" s="169" t="str">
        <f>IF(R234="","",IF(R234=Settings!$C$16,1,IF(AND(R234=Settings!$C$17,NOT(Q234=Settings!$C$16)),1,IF(AND(R234=Settings!$C$18,Q234=Settings!$C$19),1,0))))</f>
        <v/>
      </c>
      <c r="S1230" s="170"/>
      <c r="T1230" s="169" t="str">
        <f>IF(T234="","",IF(T234=Settings!$C$16,1,IF(AND(T234=Settings!$C$17,NOT(S234=Settings!$C$16)),1,IF(AND(T234=Settings!$C$18,S234=Settings!$C$19),1,0))))</f>
        <v/>
      </c>
      <c r="U1230" s="170"/>
      <c r="V1230" s="169" t="str">
        <f>IF(V234="","",IF(V234=Settings!$C$16,1,IF(AND(V234=Settings!$C$17,NOT(U234=Settings!$C$16)),1,IF(AND(V234=Settings!$C$18,U234=Settings!$C$19),1,0))))</f>
        <v/>
      </c>
      <c r="X1230" s="169" t="str">
        <f>IF(X234="","",IF(X234=Settings!$C$16,1,IF(AND(X234=Settings!$C$17,NOT(W234=Settings!$C$16)),1,IF(AND(X234=Settings!$C$18,W234=Settings!$C$19),1,0))))</f>
        <v/>
      </c>
      <c r="Z1230" s="169" t="str">
        <f>IF(Z234="","",IF(Z234=Settings!$C$16,1,IF(AND(Z234=Settings!$C$17,NOT(Y234=Settings!$C$16)),1,IF(AND(Z234=Settings!$C$18,Y234=Settings!$C$19),1,0))))</f>
        <v/>
      </c>
      <c r="AC1230" s="169" t="str">
        <f>IF(AC234="","",IF(AC234=Settings!$C$16,1,IF(AND(AC234=Settings!$C$17,NOT(AB234=Settings!$C$16)),1,IF(AND(AC234=Settings!$C$18,AB234=Settings!$C$19),1,0))))</f>
        <v/>
      </c>
      <c r="AD1230" s="170"/>
      <c r="AE1230" s="169" t="str">
        <f>IF(AE234="","",IF(AE234=Settings!$C$16,1,IF(AND(AE234=Settings!$C$17,NOT(AD234=Settings!$C$16)),1,IF(AND(AE234=Settings!$C$18,AD234=Settings!$C$19),1,0))))</f>
        <v/>
      </c>
      <c r="AF1230" s="170"/>
      <c r="AG1230" s="169" t="str">
        <f>IF(AG234="","",IF(AG234=Settings!$C$16,1,IF(AND(AG234=Settings!$C$17,NOT(AF234=Settings!$C$16)),1,IF(AND(AG234=Settings!$C$18,AF234=Settings!$C$19),1,0))))</f>
        <v/>
      </c>
      <c r="AH1230" s="170"/>
      <c r="AI1230" s="169" t="str">
        <f>IF(AI234="","",IF(AI234=Settings!$C$16,1,IF(AND(AI234=Settings!$C$17,NOT(AH234=Settings!$C$16)),1,IF(AND(AI234=Settings!$C$18,AH234=Settings!$C$19),1,0))))</f>
        <v/>
      </c>
      <c r="AK1230" s="169" t="str">
        <f>IF(AK234="","",IF(AK234=Settings!$C$16,1,IF(AND(AK234=Settings!$C$17,NOT(AJ234=Settings!$C$16)),1,IF(AND(AK234=Settings!$C$18,AJ234=Settings!$C$19),1,0))))</f>
        <v/>
      </c>
      <c r="AM1230" s="169" t="str">
        <f>IF(AM234="","",IF(AM234=Settings!$C$16,1,IF(AND(AM234=Settings!$C$17,NOT(AL234=Settings!$C$16)),1,IF(AND(AM234=Settings!$C$18,AL234=Settings!$C$19),1,0))))</f>
        <v/>
      </c>
      <c r="AP1230" s="169" t="str">
        <f>IF(AP234="","",IF(AP234=Settings!$C$16,1,IF(AND(AP234=Settings!$C$17,NOT(AO234=Settings!$C$16)),1,IF(AND(AP234=Settings!$C$18,AO234=Settings!$C$19),1,0))))</f>
        <v/>
      </c>
      <c r="AQ1230" s="170"/>
      <c r="AR1230" s="169" t="str">
        <f>IF(AR234="","",IF(AR234=Settings!$C$16,1,IF(AND(AR234=Settings!$C$17,NOT(AQ234=Settings!$C$16)),1,IF(AND(AR234=Settings!$C$18,AQ234=Settings!$C$19),1,0))))</f>
        <v/>
      </c>
      <c r="AS1230" s="170"/>
      <c r="AT1230" s="169" t="str">
        <f>IF(AT234="","",IF(AT234=Settings!$C$16,1,IF(AND(AT234=Settings!$C$17,NOT(AS234=Settings!$C$16)),1,IF(AND(AT234=Settings!$C$18,AS234=Settings!$C$19),1,0))))</f>
        <v/>
      </c>
      <c r="AU1230" s="170"/>
      <c r="AV1230" s="169" t="str">
        <f>IF(AV234="","",IF(AV234=Settings!$C$16,1,IF(AND(AV234=Settings!$C$17,NOT(AU234=Settings!$C$16)),1,IF(AND(AV234=Settings!$C$18,AU234=Settings!$C$19),1,0))))</f>
        <v/>
      </c>
      <c r="AX1230" s="169" t="str">
        <f>IF(AX234="","",IF(AX234=Settings!$C$16,1,IF(AND(AX234=Settings!$C$17,NOT(AW234=Settings!$C$16)),1,IF(AND(AX234=Settings!$C$18,AW234=Settings!$C$19),1,0))))</f>
        <v/>
      </c>
      <c r="AZ1230" s="169" t="str">
        <f>IF(AZ234="","",IF(AZ234=Settings!$C$16,1,IF(AND(AZ234=Settings!$C$17,NOT(AY234=Settings!$C$16)),1,IF(AND(AZ234=Settings!$C$18,AY234=Settings!$C$19),1,0))))</f>
        <v/>
      </c>
      <c r="BC1230" s="169" t="str">
        <f>IF(BC234="","",IF(BC234=Settings!$C$16,1,IF(AND(BC234=Settings!$C$17,NOT(BB234=Settings!$C$16)),1,IF(AND(BC234=Settings!$C$18,BB234=Settings!$C$19),1,0))))</f>
        <v/>
      </c>
      <c r="BD1230" s="170"/>
      <c r="BE1230" s="169" t="str">
        <f>IF(BE234="","",IF(BE234=Settings!$C$16,1,IF(AND(BE234=Settings!$C$17,NOT(BD234=Settings!$C$16)),1,IF(AND(BE234=Settings!$C$18,BD234=Settings!$C$19),1,0))))</f>
        <v/>
      </c>
      <c r="BF1230" s="170"/>
      <c r="BG1230" s="169" t="str">
        <f>IF(BG234="","",IF(BG234=Settings!$C$16,1,IF(AND(BG234=Settings!$C$17,NOT(BF234=Settings!$C$16)),1,IF(AND(BG234=Settings!$C$18,BF234=Settings!$C$19),1,0))))</f>
        <v/>
      </c>
      <c r="BH1230" s="170"/>
      <c r="BI1230" s="169" t="str">
        <f>IF(BI234="","",IF(BI234=Settings!$C$16,1,IF(AND(BI234=Settings!$C$17,NOT(BH234=Settings!$C$16)),1,IF(AND(BI234=Settings!$C$18,BH234=Settings!$C$19),1,0))))</f>
        <v/>
      </c>
      <c r="BK1230" s="169" t="str">
        <f>IF(BK234="","",IF(BK234=Settings!$C$16,1,IF(AND(BK234=Settings!$C$17,NOT(BJ234=Settings!$C$16)),1,IF(AND(BK234=Settings!$C$18,BJ234=Settings!$C$19),1,0))))</f>
        <v/>
      </c>
      <c r="BM1230" s="169" t="str">
        <f>IF(BM234="","",IF(BM234=Settings!$C$16,1,IF(AND(BM234=Settings!$C$17,NOT(BL234=Settings!$C$16)),1,IF(AND(BM234=Settings!$C$18,BL234=Settings!$C$19),1,0))))</f>
        <v/>
      </c>
      <c r="BP1230" s="169" t="str">
        <f>IF(BP234="","",IF(BP234=Settings!$C$16,1,IF(AND(BP234=Settings!$C$17,NOT(BO234=Settings!$C$16)),1,IF(AND(BP234=Settings!$C$18,BO234=Settings!$C$19),1,0))))</f>
        <v/>
      </c>
      <c r="BQ1230" s="170"/>
      <c r="BR1230" s="169" t="str">
        <f>IF(BR234="","",IF(BR234=Settings!$C$16,1,IF(AND(BR234=Settings!$C$17,NOT(BQ234=Settings!$C$16)),1,IF(AND(BR234=Settings!$C$18,BQ234=Settings!$C$19),1,0))))</f>
        <v/>
      </c>
      <c r="BS1230" s="170"/>
      <c r="BT1230" s="169" t="str">
        <f>IF(BT234="","",IF(BT234=Settings!$C$16,1,IF(AND(BT234=Settings!$C$17,NOT(BS234=Settings!$C$16)),1,IF(AND(BT234=Settings!$C$18,BS234=Settings!$C$19),1,0))))</f>
        <v/>
      </c>
      <c r="BU1230" s="170"/>
      <c r="BV1230" s="169" t="str">
        <f>IF(BV234="","",IF(BV234=Settings!$C$16,1,IF(AND(BV234=Settings!$C$17,NOT(BU234=Settings!$C$16)),1,IF(AND(BV234=Settings!$C$18,BU234=Settings!$C$19),1,0))))</f>
        <v/>
      </c>
      <c r="BX1230" s="169" t="str">
        <f>IF(BX234="","",IF(BX234=Settings!$C$16,1,IF(AND(BX234=Settings!$C$17,NOT(BW234=Settings!$C$16)),1,IF(AND(BX234=Settings!$C$18,BW234=Settings!$C$19),1,0))))</f>
        <v/>
      </c>
      <c r="BZ1230" s="169" t="str">
        <f>IF(BZ234="","",IF(BZ234=Settings!$C$16,1,IF(AND(BZ234=Settings!$C$17,NOT(BY234=Settings!$C$16)),1,IF(AND(BZ234=Settings!$C$18,BY234=Settings!$C$19),1,0))))</f>
        <v/>
      </c>
      <c r="CB1230" s="175" t="str">
        <f t="shared" si="25"/>
        <v/>
      </c>
      <c r="CC1230" s="175" t="str">
        <f t="shared" si="26"/>
        <v/>
      </c>
      <c r="CD1230" s="175" t="str">
        <f t="shared" si="27"/>
        <v/>
      </c>
      <c r="CE1230" s="175" t="str">
        <f t="shared" si="28"/>
        <v/>
      </c>
      <c r="CF1230" s="175" t="str">
        <f t="shared" si="29"/>
        <v/>
      </c>
      <c r="CG1230" s="175" t="str">
        <f t="shared" si="30"/>
        <v/>
      </c>
      <c r="CH1230" s="175" t="str">
        <f t="shared" si="31"/>
        <v/>
      </c>
    </row>
    <row r="1231" spans="1:86" x14ac:dyDescent="0.25">
      <c r="A1231" s="39" t="str">
        <f t="shared" si="24"/>
        <v xml:space="preserve"> </v>
      </c>
      <c r="C1231" s="169" t="str">
        <f>IF(C235="","",IF(C235=Settings!$C$16,1,IF(AND(C235=Settings!$C$17,NOT(B235=Settings!$C$16)),1,IF(AND(C235=Settings!$C$18,B235=Settings!$C$19),1,0))))</f>
        <v/>
      </c>
      <c r="E1231" s="169" t="str">
        <f>IF(E235="","",IF(E235=Settings!$C$16,1,IF(AND(E235=Settings!$C$17,NOT(D235=Settings!$C$16)),1,IF(AND(E235=Settings!$C$18,D235=Settings!$C$19),1,0))))</f>
        <v/>
      </c>
      <c r="G1231" s="169" t="str">
        <f>IF(G235="","",IF(G235=Settings!$C$16,1,IF(AND(G235=Settings!$C$17,NOT(F235=Settings!$C$16)),1,IF(AND(G235=Settings!$C$18,F235=Settings!$C$19),1,0))))</f>
        <v/>
      </c>
      <c r="I1231" s="169" t="str">
        <f>IF(I235="","",IF(I235=Settings!$C$16,1,IF(AND(I235=Settings!$C$17,NOT(H235=Settings!$C$16)),1,IF(AND(I235=Settings!$C$18,H235=Settings!$C$19),1,0))))</f>
        <v/>
      </c>
      <c r="K1231" s="169" t="str">
        <f>IF(K235="","",IF(K235=Settings!$C$16,1,IF(AND(K235=Settings!$C$17,NOT(J235=Settings!$C$16)),1,IF(AND(K235=Settings!$C$18,J235=Settings!$C$19),1,0))))</f>
        <v/>
      </c>
      <c r="M1231" s="169" t="str">
        <f>IF(M235="","",IF(M235=Settings!$C$16,1,IF(AND(M235=Settings!$C$17,NOT(L235=Settings!$C$16)),1,IF(AND(M235=Settings!$C$18,L235=Settings!$C$19),1,0))))</f>
        <v/>
      </c>
      <c r="P1231" s="169" t="str">
        <f>IF(P235="","",IF(P235=Settings!$C$16,1,IF(AND(P235=Settings!$C$17,NOT(O235=Settings!$C$16)),1,IF(AND(P235=Settings!$C$18,O235=Settings!$C$19),1,0))))</f>
        <v/>
      </c>
      <c r="Q1231" s="170"/>
      <c r="R1231" s="169" t="str">
        <f>IF(R235="","",IF(R235=Settings!$C$16,1,IF(AND(R235=Settings!$C$17,NOT(Q235=Settings!$C$16)),1,IF(AND(R235=Settings!$C$18,Q235=Settings!$C$19),1,0))))</f>
        <v/>
      </c>
      <c r="S1231" s="170"/>
      <c r="T1231" s="169" t="str">
        <f>IF(T235="","",IF(T235=Settings!$C$16,1,IF(AND(T235=Settings!$C$17,NOT(S235=Settings!$C$16)),1,IF(AND(T235=Settings!$C$18,S235=Settings!$C$19),1,0))))</f>
        <v/>
      </c>
      <c r="U1231" s="170"/>
      <c r="V1231" s="169" t="str">
        <f>IF(V235="","",IF(V235=Settings!$C$16,1,IF(AND(V235=Settings!$C$17,NOT(U235=Settings!$C$16)),1,IF(AND(V235=Settings!$C$18,U235=Settings!$C$19),1,0))))</f>
        <v/>
      </c>
      <c r="X1231" s="169" t="str">
        <f>IF(X235="","",IF(X235=Settings!$C$16,1,IF(AND(X235=Settings!$C$17,NOT(W235=Settings!$C$16)),1,IF(AND(X235=Settings!$C$18,W235=Settings!$C$19),1,0))))</f>
        <v/>
      </c>
      <c r="Z1231" s="169" t="str">
        <f>IF(Z235="","",IF(Z235=Settings!$C$16,1,IF(AND(Z235=Settings!$C$17,NOT(Y235=Settings!$C$16)),1,IF(AND(Z235=Settings!$C$18,Y235=Settings!$C$19),1,0))))</f>
        <v/>
      </c>
      <c r="AC1231" s="169" t="str">
        <f>IF(AC235="","",IF(AC235=Settings!$C$16,1,IF(AND(AC235=Settings!$C$17,NOT(AB235=Settings!$C$16)),1,IF(AND(AC235=Settings!$C$18,AB235=Settings!$C$19),1,0))))</f>
        <v/>
      </c>
      <c r="AD1231" s="170"/>
      <c r="AE1231" s="169" t="str">
        <f>IF(AE235="","",IF(AE235=Settings!$C$16,1,IF(AND(AE235=Settings!$C$17,NOT(AD235=Settings!$C$16)),1,IF(AND(AE235=Settings!$C$18,AD235=Settings!$C$19),1,0))))</f>
        <v/>
      </c>
      <c r="AF1231" s="170"/>
      <c r="AG1231" s="169" t="str">
        <f>IF(AG235="","",IF(AG235=Settings!$C$16,1,IF(AND(AG235=Settings!$C$17,NOT(AF235=Settings!$C$16)),1,IF(AND(AG235=Settings!$C$18,AF235=Settings!$C$19),1,0))))</f>
        <v/>
      </c>
      <c r="AH1231" s="170"/>
      <c r="AI1231" s="169" t="str">
        <f>IF(AI235="","",IF(AI235=Settings!$C$16,1,IF(AND(AI235=Settings!$C$17,NOT(AH235=Settings!$C$16)),1,IF(AND(AI235=Settings!$C$18,AH235=Settings!$C$19),1,0))))</f>
        <v/>
      </c>
      <c r="AK1231" s="169" t="str">
        <f>IF(AK235="","",IF(AK235=Settings!$C$16,1,IF(AND(AK235=Settings!$C$17,NOT(AJ235=Settings!$C$16)),1,IF(AND(AK235=Settings!$C$18,AJ235=Settings!$C$19),1,0))))</f>
        <v/>
      </c>
      <c r="AM1231" s="169" t="str">
        <f>IF(AM235="","",IF(AM235=Settings!$C$16,1,IF(AND(AM235=Settings!$C$17,NOT(AL235=Settings!$C$16)),1,IF(AND(AM235=Settings!$C$18,AL235=Settings!$C$19),1,0))))</f>
        <v/>
      </c>
      <c r="AP1231" s="169" t="str">
        <f>IF(AP235="","",IF(AP235=Settings!$C$16,1,IF(AND(AP235=Settings!$C$17,NOT(AO235=Settings!$C$16)),1,IF(AND(AP235=Settings!$C$18,AO235=Settings!$C$19),1,0))))</f>
        <v/>
      </c>
      <c r="AQ1231" s="170"/>
      <c r="AR1231" s="169" t="str">
        <f>IF(AR235="","",IF(AR235=Settings!$C$16,1,IF(AND(AR235=Settings!$C$17,NOT(AQ235=Settings!$C$16)),1,IF(AND(AR235=Settings!$C$18,AQ235=Settings!$C$19),1,0))))</f>
        <v/>
      </c>
      <c r="AS1231" s="170"/>
      <c r="AT1231" s="169" t="str">
        <f>IF(AT235="","",IF(AT235=Settings!$C$16,1,IF(AND(AT235=Settings!$C$17,NOT(AS235=Settings!$C$16)),1,IF(AND(AT235=Settings!$C$18,AS235=Settings!$C$19),1,0))))</f>
        <v/>
      </c>
      <c r="AU1231" s="170"/>
      <c r="AV1231" s="169" t="str">
        <f>IF(AV235="","",IF(AV235=Settings!$C$16,1,IF(AND(AV235=Settings!$C$17,NOT(AU235=Settings!$C$16)),1,IF(AND(AV235=Settings!$C$18,AU235=Settings!$C$19),1,0))))</f>
        <v/>
      </c>
      <c r="AX1231" s="169" t="str">
        <f>IF(AX235="","",IF(AX235=Settings!$C$16,1,IF(AND(AX235=Settings!$C$17,NOT(AW235=Settings!$C$16)),1,IF(AND(AX235=Settings!$C$18,AW235=Settings!$C$19),1,0))))</f>
        <v/>
      </c>
      <c r="AZ1231" s="169" t="str">
        <f>IF(AZ235="","",IF(AZ235=Settings!$C$16,1,IF(AND(AZ235=Settings!$C$17,NOT(AY235=Settings!$C$16)),1,IF(AND(AZ235=Settings!$C$18,AY235=Settings!$C$19),1,0))))</f>
        <v/>
      </c>
      <c r="BC1231" s="169" t="str">
        <f>IF(BC235="","",IF(BC235=Settings!$C$16,1,IF(AND(BC235=Settings!$C$17,NOT(BB235=Settings!$C$16)),1,IF(AND(BC235=Settings!$C$18,BB235=Settings!$C$19),1,0))))</f>
        <v/>
      </c>
      <c r="BD1231" s="170"/>
      <c r="BE1231" s="169" t="str">
        <f>IF(BE235="","",IF(BE235=Settings!$C$16,1,IF(AND(BE235=Settings!$C$17,NOT(BD235=Settings!$C$16)),1,IF(AND(BE235=Settings!$C$18,BD235=Settings!$C$19),1,0))))</f>
        <v/>
      </c>
      <c r="BF1231" s="170"/>
      <c r="BG1231" s="169" t="str">
        <f>IF(BG235="","",IF(BG235=Settings!$C$16,1,IF(AND(BG235=Settings!$C$17,NOT(BF235=Settings!$C$16)),1,IF(AND(BG235=Settings!$C$18,BF235=Settings!$C$19),1,0))))</f>
        <v/>
      </c>
      <c r="BH1231" s="170"/>
      <c r="BI1231" s="169" t="str">
        <f>IF(BI235="","",IF(BI235=Settings!$C$16,1,IF(AND(BI235=Settings!$C$17,NOT(BH235=Settings!$C$16)),1,IF(AND(BI235=Settings!$C$18,BH235=Settings!$C$19),1,0))))</f>
        <v/>
      </c>
      <c r="BK1231" s="169" t="str">
        <f>IF(BK235="","",IF(BK235=Settings!$C$16,1,IF(AND(BK235=Settings!$C$17,NOT(BJ235=Settings!$C$16)),1,IF(AND(BK235=Settings!$C$18,BJ235=Settings!$C$19),1,0))))</f>
        <v/>
      </c>
      <c r="BM1231" s="169" t="str">
        <f>IF(BM235="","",IF(BM235=Settings!$C$16,1,IF(AND(BM235=Settings!$C$17,NOT(BL235=Settings!$C$16)),1,IF(AND(BM235=Settings!$C$18,BL235=Settings!$C$19),1,0))))</f>
        <v/>
      </c>
      <c r="BP1231" s="169" t="str">
        <f>IF(BP235="","",IF(BP235=Settings!$C$16,1,IF(AND(BP235=Settings!$C$17,NOT(BO235=Settings!$C$16)),1,IF(AND(BP235=Settings!$C$18,BO235=Settings!$C$19),1,0))))</f>
        <v/>
      </c>
      <c r="BQ1231" s="170"/>
      <c r="BR1231" s="169" t="str">
        <f>IF(BR235="","",IF(BR235=Settings!$C$16,1,IF(AND(BR235=Settings!$C$17,NOT(BQ235=Settings!$C$16)),1,IF(AND(BR235=Settings!$C$18,BQ235=Settings!$C$19),1,0))))</f>
        <v/>
      </c>
      <c r="BS1231" s="170"/>
      <c r="BT1231" s="169" t="str">
        <f>IF(BT235="","",IF(BT235=Settings!$C$16,1,IF(AND(BT235=Settings!$C$17,NOT(BS235=Settings!$C$16)),1,IF(AND(BT235=Settings!$C$18,BS235=Settings!$C$19),1,0))))</f>
        <v/>
      </c>
      <c r="BU1231" s="170"/>
      <c r="BV1231" s="169" t="str">
        <f>IF(BV235="","",IF(BV235=Settings!$C$16,1,IF(AND(BV235=Settings!$C$17,NOT(BU235=Settings!$C$16)),1,IF(AND(BV235=Settings!$C$18,BU235=Settings!$C$19),1,0))))</f>
        <v/>
      </c>
      <c r="BX1231" s="169" t="str">
        <f>IF(BX235="","",IF(BX235=Settings!$C$16,1,IF(AND(BX235=Settings!$C$17,NOT(BW235=Settings!$C$16)),1,IF(AND(BX235=Settings!$C$18,BW235=Settings!$C$19),1,0))))</f>
        <v/>
      </c>
      <c r="BZ1231" s="169" t="str">
        <f>IF(BZ235="","",IF(BZ235=Settings!$C$16,1,IF(AND(BZ235=Settings!$C$17,NOT(BY235=Settings!$C$16)),1,IF(AND(BZ235=Settings!$C$18,BY235=Settings!$C$19),1,0))))</f>
        <v/>
      </c>
      <c r="CB1231" s="175" t="str">
        <f t="shared" si="25"/>
        <v/>
      </c>
      <c r="CC1231" s="175" t="str">
        <f t="shared" si="26"/>
        <v/>
      </c>
      <c r="CD1231" s="175" t="str">
        <f t="shared" si="27"/>
        <v/>
      </c>
      <c r="CE1231" s="175" t="str">
        <f t="shared" si="28"/>
        <v/>
      </c>
      <c r="CF1231" s="175" t="str">
        <f t="shared" si="29"/>
        <v/>
      </c>
      <c r="CG1231" s="175" t="str">
        <f t="shared" si="30"/>
        <v/>
      </c>
      <c r="CH1231" s="175" t="str">
        <f t="shared" si="31"/>
        <v/>
      </c>
    </row>
    <row r="1232" spans="1:86" x14ac:dyDescent="0.25">
      <c r="A1232" s="39" t="str">
        <f t="shared" si="24"/>
        <v xml:space="preserve"> </v>
      </c>
      <c r="C1232" s="169" t="str">
        <f>IF(C236="","",IF(C236=Settings!$C$16,1,IF(AND(C236=Settings!$C$17,NOT(B236=Settings!$C$16)),1,IF(AND(C236=Settings!$C$18,B236=Settings!$C$19),1,0))))</f>
        <v/>
      </c>
      <c r="E1232" s="169" t="str">
        <f>IF(E236="","",IF(E236=Settings!$C$16,1,IF(AND(E236=Settings!$C$17,NOT(D236=Settings!$C$16)),1,IF(AND(E236=Settings!$C$18,D236=Settings!$C$19),1,0))))</f>
        <v/>
      </c>
      <c r="G1232" s="169" t="str">
        <f>IF(G236="","",IF(G236=Settings!$C$16,1,IF(AND(G236=Settings!$C$17,NOT(F236=Settings!$C$16)),1,IF(AND(G236=Settings!$C$18,F236=Settings!$C$19),1,0))))</f>
        <v/>
      </c>
      <c r="I1232" s="169" t="str">
        <f>IF(I236="","",IF(I236=Settings!$C$16,1,IF(AND(I236=Settings!$C$17,NOT(H236=Settings!$C$16)),1,IF(AND(I236=Settings!$C$18,H236=Settings!$C$19),1,0))))</f>
        <v/>
      </c>
      <c r="K1232" s="169" t="str">
        <f>IF(K236="","",IF(K236=Settings!$C$16,1,IF(AND(K236=Settings!$C$17,NOT(J236=Settings!$C$16)),1,IF(AND(K236=Settings!$C$18,J236=Settings!$C$19),1,0))))</f>
        <v/>
      </c>
      <c r="M1232" s="169" t="str">
        <f>IF(M236="","",IF(M236=Settings!$C$16,1,IF(AND(M236=Settings!$C$17,NOT(L236=Settings!$C$16)),1,IF(AND(M236=Settings!$C$18,L236=Settings!$C$19),1,0))))</f>
        <v/>
      </c>
      <c r="P1232" s="169" t="str">
        <f>IF(P236="","",IF(P236=Settings!$C$16,1,IF(AND(P236=Settings!$C$17,NOT(O236=Settings!$C$16)),1,IF(AND(P236=Settings!$C$18,O236=Settings!$C$19),1,0))))</f>
        <v/>
      </c>
      <c r="Q1232" s="170"/>
      <c r="R1232" s="169" t="str">
        <f>IF(R236="","",IF(R236=Settings!$C$16,1,IF(AND(R236=Settings!$C$17,NOT(Q236=Settings!$C$16)),1,IF(AND(R236=Settings!$C$18,Q236=Settings!$C$19),1,0))))</f>
        <v/>
      </c>
      <c r="S1232" s="170"/>
      <c r="T1232" s="169" t="str">
        <f>IF(T236="","",IF(T236=Settings!$C$16,1,IF(AND(T236=Settings!$C$17,NOT(S236=Settings!$C$16)),1,IF(AND(T236=Settings!$C$18,S236=Settings!$C$19),1,0))))</f>
        <v/>
      </c>
      <c r="U1232" s="170"/>
      <c r="V1232" s="169" t="str">
        <f>IF(V236="","",IF(V236=Settings!$C$16,1,IF(AND(V236=Settings!$C$17,NOT(U236=Settings!$C$16)),1,IF(AND(V236=Settings!$C$18,U236=Settings!$C$19),1,0))))</f>
        <v/>
      </c>
      <c r="X1232" s="169" t="str">
        <f>IF(X236="","",IF(X236=Settings!$C$16,1,IF(AND(X236=Settings!$C$17,NOT(W236=Settings!$C$16)),1,IF(AND(X236=Settings!$C$18,W236=Settings!$C$19),1,0))))</f>
        <v/>
      </c>
      <c r="Z1232" s="169" t="str">
        <f>IF(Z236="","",IF(Z236=Settings!$C$16,1,IF(AND(Z236=Settings!$C$17,NOT(Y236=Settings!$C$16)),1,IF(AND(Z236=Settings!$C$18,Y236=Settings!$C$19),1,0))))</f>
        <v/>
      </c>
      <c r="AC1232" s="169" t="str">
        <f>IF(AC236="","",IF(AC236=Settings!$C$16,1,IF(AND(AC236=Settings!$C$17,NOT(AB236=Settings!$C$16)),1,IF(AND(AC236=Settings!$C$18,AB236=Settings!$C$19),1,0))))</f>
        <v/>
      </c>
      <c r="AD1232" s="170"/>
      <c r="AE1232" s="169" t="str">
        <f>IF(AE236="","",IF(AE236=Settings!$C$16,1,IF(AND(AE236=Settings!$C$17,NOT(AD236=Settings!$C$16)),1,IF(AND(AE236=Settings!$C$18,AD236=Settings!$C$19),1,0))))</f>
        <v/>
      </c>
      <c r="AF1232" s="170"/>
      <c r="AG1232" s="169" t="str">
        <f>IF(AG236="","",IF(AG236=Settings!$C$16,1,IF(AND(AG236=Settings!$C$17,NOT(AF236=Settings!$C$16)),1,IF(AND(AG236=Settings!$C$18,AF236=Settings!$C$19),1,0))))</f>
        <v/>
      </c>
      <c r="AH1232" s="170"/>
      <c r="AI1232" s="169" t="str">
        <f>IF(AI236="","",IF(AI236=Settings!$C$16,1,IF(AND(AI236=Settings!$C$17,NOT(AH236=Settings!$C$16)),1,IF(AND(AI236=Settings!$C$18,AH236=Settings!$C$19),1,0))))</f>
        <v/>
      </c>
      <c r="AK1232" s="169" t="str">
        <f>IF(AK236="","",IF(AK236=Settings!$C$16,1,IF(AND(AK236=Settings!$C$17,NOT(AJ236=Settings!$C$16)),1,IF(AND(AK236=Settings!$C$18,AJ236=Settings!$C$19),1,0))))</f>
        <v/>
      </c>
      <c r="AM1232" s="169" t="str">
        <f>IF(AM236="","",IF(AM236=Settings!$C$16,1,IF(AND(AM236=Settings!$C$17,NOT(AL236=Settings!$C$16)),1,IF(AND(AM236=Settings!$C$18,AL236=Settings!$C$19),1,0))))</f>
        <v/>
      </c>
      <c r="AP1232" s="169" t="str">
        <f>IF(AP236="","",IF(AP236=Settings!$C$16,1,IF(AND(AP236=Settings!$C$17,NOT(AO236=Settings!$C$16)),1,IF(AND(AP236=Settings!$C$18,AO236=Settings!$C$19),1,0))))</f>
        <v/>
      </c>
      <c r="AQ1232" s="170"/>
      <c r="AR1232" s="169" t="str">
        <f>IF(AR236="","",IF(AR236=Settings!$C$16,1,IF(AND(AR236=Settings!$C$17,NOT(AQ236=Settings!$C$16)),1,IF(AND(AR236=Settings!$C$18,AQ236=Settings!$C$19),1,0))))</f>
        <v/>
      </c>
      <c r="AS1232" s="170"/>
      <c r="AT1232" s="169" t="str">
        <f>IF(AT236="","",IF(AT236=Settings!$C$16,1,IF(AND(AT236=Settings!$C$17,NOT(AS236=Settings!$C$16)),1,IF(AND(AT236=Settings!$C$18,AS236=Settings!$C$19),1,0))))</f>
        <v/>
      </c>
      <c r="AU1232" s="170"/>
      <c r="AV1232" s="169" t="str">
        <f>IF(AV236="","",IF(AV236=Settings!$C$16,1,IF(AND(AV236=Settings!$C$17,NOT(AU236=Settings!$C$16)),1,IF(AND(AV236=Settings!$C$18,AU236=Settings!$C$19),1,0))))</f>
        <v/>
      </c>
      <c r="AX1232" s="169" t="str">
        <f>IF(AX236="","",IF(AX236=Settings!$C$16,1,IF(AND(AX236=Settings!$C$17,NOT(AW236=Settings!$C$16)),1,IF(AND(AX236=Settings!$C$18,AW236=Settings!$C$19),1,0))))</f>
        <v/>
      </c>
      <c r="AZ1232" s="169" t="str">
        <f>IF(AZ236="","",IF(AZ236=Settings!$C$16,1,IF(AND(AZ236=Settings!$C$17,NOT(AY236=Settings!$C$16)),1,IF(AND(AZ236=Settings!$C$18,AY236=Settings!$C$19),1,0))))</f>
        <v/>
      </c>
      <c r="BC1232" s="169" t="str">
        <f>IF(BC236="","",IF(BC236=Settings!$C$16,1,IF(AND(BC236=Settings!$C$17,NOT(BB236=Settings!$C$16)),1,IF(AND(BC236=Settings!$C$18,BB236=Settings!$C$19),1,0))))</f>
        <v/>
      </c>
      <c r="BD1232" s="170"/>
      <c r="BE1232" s="169" t="str">
        <f>IF(BE236="","",IF(BE236=Settings!$C$16,1,IF(AND(BE236=Settings!$C$17,NOT(BD236=Settings!$C$16)),1,IF(AND(BE236=Settings!$C$18,BD236=Settings!$C$19),1,0))))</f>
        <v/>
      </c>
      <c r="BF1232" s="170"/>
      <c r="BG1232" s="169" t="str">
        <f>IF(BG236="","",IF(BG236=Settings!$C$16,1,IF(AND(BG236=Settings!$C$17,NOT(BF236=Settings!$C$16)),1,IF(AND(BG236=Settings!$C$18,BF236=Settings!$C$19),1,0))))</f>
        <v/>
      </c>
      <c r="BH1232" s="170"/>
      <c r="BI1232" s="169" t="str">
        <f>IF(BI236="","",IF(BI236=Settings!$C$16,1,IF(AND(BI236=Settings!$C$17,NOT(BH236=Settings!$C$16)),1,IF(AND(BI236=Settings!$C$18,BH236=Settings!$C$19),1,0))))</f>
        <v/>
      </c>
      <c r="BK1232" s="169" t="str">
        <f>IF(BK236="","",IF(BK236=Settings!$C$16,1,IF(AND(BK236=Settings!$C$17,NOT(BJ236=Settings!$C$16)),1,IF(AND(BK236=Settings!$C$18,BJ236=Settings!$C$19),1,0))))</f>
        <v/>
      </c>
      <c r="BM1232" s="169" t="str">
        <f>IF(BM236="","",IF(BM236=Settings!$C$16,1,IF(AND(BM236=Settings!$C$17,NOT(BL236=Settings!$C$16)),1,IF(AND(BM236=Settings!$C$18,BL236=Settings!$C$19),1,0))))</f>
        <v/>
      </c>
      <c r="BP1232" s="169" t="str">
        <f>IF(BP236="","",IF(BP236=Settings!$C$16,1,IF(AND(BP236=Settings!$C$17,NOT(BO236=Settings!$C$16)),1,IF(AND(BP236=Settings!$C$18,BO236=Settings!$C$19),1,0))))</f>
        <v/>
      </c>
      <c r="BQ1232" s="170"/>
      <c r="BR1232" s="169" t="str">
        <f>IF(BR236="","",IF(BR236=Settings!$C$16,1,IF(AND(BR236=Settings!$C$17,NOT(BQ236=Settings!$C$16)),1,IF(AND(BR236=Settings!$C$18,BQ236=Settings!$C$19),1,0))))</f>
        <v/>
      </c>
      <c r="BS1232" s="170"/>
      <c r="BT1232" s="169" t="str">
        <f>IF(BT236="","",IF(BT236=Settings!$C$16,1,IF(AND(BT236=Settings!$C$17,NOT(BS236=Settings!$C$16)),1,IF(AND(BT236=Settings!$C$18,BS236=Settings!$C$19),1,0))))</f>
        <v/>
      </c>
      <c r="BU1232" s="170"/>
      <c r="BV1232" s="169" t="str">
        <f>IF(BV236="","",IF(BV236=Settings!$C$16,1,IF(AND(BV236=Settings!$C$17,NOT(BU236=Settings!$C$16)),1,IF(AND(BV236=Settings!$C$18,BU236=Settings!$C$19),1,0))))</f>
        <v/>
      </c>
      <c r="BX1232" s="169" t="str">
        <f>IF(BX236="","",IF(BX236=Settings!$C$16,1,IF(AND(BX236=Settings!$C$17,NOT(BW236=Settings!$C$16)),1,IF(AND(BX236=Settings!$C$18,BW236=Settings!$C$19),1,0))))</f>
        <v/>
      </c>
      <c r="BZ1232" s="169" t="str">
        <f>IF(BZ236="","",IF(BZ236=Settings!$C$16,1,IF(AND(BZ236=Settings!$C$17,NOT(BY236=Settings!$C$16)),1,IF(AND(BZ236=Settings!$C$18,BY236=Settings!$C$19),1,0))))</f>
        <v/>
      </c>
      <c r="CB1232" s="175" t="str">
        <f t="shared" si="25"/>
        <v/>
      </c>
      <c r="CC1232" s="175" t="str">
        <f t="shared" si="26"/>
        <v/>
      </c>
      <c r="CD1232" s="175" t="str">
        <f t="shared" si="27"/>
        <v/>
      </c>
      <c r="CE1232" s="175" t="str">
        <f t="shared" si="28"/>
        <v/>
      </c>
      <c r="CF1232" s="175" t="str">
        <f t="shared" si="29"/>
        <v/>
      </c>
      <c r="CG1232" s="175" t="str">
        <f t="shared" si="30"/>
        <v/>
      </c>
      <c r="CH1232" s="175" t="str">
        <f t="shared" si="31"/>
        <v/>
      </c>
    </row>
    <row r="1233" spans="1:86" x14ac:dyDescent="0.25">
      <c r="A1233" s="39" t="str">
        <f t="shared" si="24"/>
        <v xml:space="preserve"> </v>
      </c>
      <c r="C1233" s="169" t="str">
        <f>IF(C237="","",IF(C237=Settings!$C$16,1,IF(AND(C237=Settings!$C$17,NOT(B237=Settings!$C$16)),1,IF(AND(C237=Settings!$C$18,B237=Settings!$C$19),1,0))))</f>
        <v/>
      </c>
      <c r="E1233" s="169" t="str">
        <f>IF(E237="","",IF(E237=Settings!$C$16,1,IF(AND(E237=Settings!$C$17,NOT(D237=Settings!$C$16)),1,IF(AND(E237=Settings!$C$18,D237=Settings!$C$19),1,0))))</f>
        <v/>
      </c>
      <c r="G1233" s="169" t="str">
        <f>IF(G237="","",IF(G237=Settings!$C$16,1,IF(AND(G237=Settings!$C$17,NOT(F237=Settings!$C$16)),1,IF(AND(G237=Settings!$C$18,F237=Settings!$C$19),1,0))))</f>
        <v/>
      </c>
      <c r="I1233" s="169" t="str">
        <f>IF(I237="","",IF(I237=Settings!$C$16,1,IF(AND(I237=Settings!$C$17,NOT(H237=Settings!$C$16)),1,IF(AND(I237=Settings!$C$18,H237=Settings!$C$19),1,0))))</f>
        <v/>
      </c>
      <c r="K1233" s="169" t="str">
        <f>IF(K237="","",IF(K237=Settings!$C$16,1,IF(AND(K237=Settings!$C$17,NOT(J237=Settings!$C$16)),1,IF(AND(K237=Settings!$C$18,J237=Settings!$C$19),1,0))))</f>
        <v/>
      </c>
      <c r="M1233" s="169" t="str">
        <f>IF(M237="","",IF(M237=Settings!$C$16,1,IF(AND(M237=Settings!$C$17,NOT(L237=Settings!$C$16)),1,IF(AND(M237=Settings!$C$18,L237=Settings!$C$19),1,0))))</f>
        <v/>
      </c>
      <c r="P1233" s="169" t="str">
        <f>IF(P237="","",IF(P237=Settings!$C$16,1,IF(AND(P237=Settings!$C$17,NOT(O237=Settings!$C$16)),1,IF(AND(P237=Settings!$C$18,O237=Settings!$C$19),1,0))))</f>
        <v/>
      </c>
      <c r="Q1233" s="170"/>
      <c r="R1233" s="169" t="str">
        <f>IF(R237="","",IF(R237=Settings!$C$16,1,IF(AND(R237=Settings!$C$17,NOT(Q237=Settings!$C$16)),1,IF(AND(R237=Settings!$C$18,Q237=Settings!$C$19),1,0))))</f>
        <v/>
      </c>
      <c r="S1233" s="170"/>
      <c r="T1233" s="169" t="str">
        <f>IF(T237="","",IF(T237=Settings!$C$16,1,IF(AND(T237=Settings!$C$17,NOT(S237=Settings!$C$16)),1,IF(AND(T237=Settings!$C$18,S237=Settings!$C$19),1,0))))</f>
        <v/>
      </c>
      <c r="U1233" s="170"/>
      <c r="V1233" s="169" t="str">
        <f>IF(V237="","",IF(V237=Settings!$C$16,1,IF(AND(V237=Settings!$C$17,NOT(U237=Settings!$C$16)),1,IF(AND(V237=Settings!$C$18,U237=Settings!$C$19),1,0))))</f>
        <v/>
      </c>
      <c r="X1233" s="169" t="str">
        <f>IF(X237="","",IF(X237=Settings!$C$16,1,IF(AND(X237=Settings!$C$17,NOT(W237=Settings!$C$16)),1,IF(AND(X237=Settings!$C$18,W237=Settings!$C$19),1,0))))</f>
        <v/>
      </c>
      <c r="Z1233" s="169" t="str">
        <f>IF(Z237="","",IF(Z237=Settings!$C$16,1,IF(AND(Z237=Settings!$C$17,NOT(Y237=Settings!$C$16)),1,IF(AND(Z237=Settings!$C$18,Y237=Settings!$C$19),1,0))))</f>
        <v/>
      </c>
      <c r="AC1233" s="169" t="str">
        <f>IF(AC237="","",IF(AC237=Settings!$C$16,1,IF(AND(AC237=Settings!$C$17,NOT(AB237=Settings!$C$16)),1,IF(AND(AC237=Settings!$C$18,AB237=Settings!$C$19),1,0))))</f>
        <v/>
      </c>
      <c r="AD1233" s="170"/>
      <c r="AE1233" s="169" t="str">
        <f>IF(AE237="","",IF(AE237=Settings!$C$16,1,IF(AND(AE237=Settings!$C$17,NOT(AD237=Settings!$C$16)),1,IF(AND(AE237=Settings!$C$18,AD237=Settings!$C$19),1,0))))</f>
        <v/>
      </c>
      <c r="AF1233" s="170"/>
      <c r="AG1233" s="169" t="str">
        <f>IF(AG237="","",IF(AG237=Settings!$C$16,1,IF(AND(AG237=Settings!$C$17,NOT(AF237=Settings!$C$16)),1,IF(AND(AG237=Settings!$C$18,AF237=Settings!$C$19),1,0))))</f>
        <v/>
      </c>
      <c r="AH1233" s="170"/>
      <c r="AI1233" s="169" t="str">
        <f>IF(AI237="","",IF(AI237=Settings!$C$16,1,IF(AND(AI237=Settings!$C$17,NOT(AH237=Settings!$C$16)),1,IF(AND(AI237=Settings!$C$18,AH237=Settings!$C$19),1,0))))</f>
        <v/>
      </c>
      <c r="AK1233" s="169" t="str">
        <f>IF(AK237="","",IF(AK237=Settings!$C$16,1,IF(AND(AK237=Settings!$C$17,NOT(AJ237=Settings!$C$16)),1,IF(AND(AK237=Settings!$C$18,AJ237=Settings!$C$19),1,0))))</f>
        <v/>
      </c>
      <c r="AM1233" s="169" t="str">
        <f>IF(AM237="","",IF(AM237=Settings!$C$16,1,IF(AND(AM237=Settings!$C$17,NOT(AL237=Settings!$C$16)),1,IF(AND(AM237=Settings!$C$18,AL237=Settings!$C$19),1,0))))</f>
        <v/>
      </c>
      <c r="AP1233" s="169" t="str">
        <f>IF(AP237="","",IF(AP237=Settings!$C$16,1,IF(AND(AP237=Settings!$C$17,NOT(AO237=Settings!$C$16)),1,IF(AND(AP237=Settings!$C$18,AO237=Settings!$C$19),1,0))))</f>
        <v/>
      </c>
      <c r="AQ1233" s="170"/>
      <c r="AR1233" s="169" t="str">
        <f>IF(AR237="","",IF(AR237=Settings!$C$16,1,IF(AND(AR237=Settings!$C$17,NOT(AQ237=Settings!$C$16)),1,IF(AND(AR237=Settings!$C$18,AQ237=Settings!$C$19),1,0))))</f>
        <v/>
      </c>
      <c r="AS1233" s="170"/>
      <c r="AT1233" s="169" t="str">
        <f>IF(AT237="","",IF(AT237=Settings!$C$16,1,IF(AND(AT237=Settings!$C$17,NOT(AS237=Settings!$C$16)),1,IF(AND(AT237=Settings!$C$18,AS237=Settings!$C$19),1,0))))</f>
        <v/>
      </c>
      <c r="AU1233" s="170"/>
      <c r="AV1233" s="169" t="str">
        <f>IF(AV237="","",IF(AV237=Settings!$C$16,1,IF(AND(AV237=Settings!$C$17,NOT(AU237=Settings!$C$16)),1,IF(AND(AV237=Settings!$C$18,AU237=Settings!$C$19),1,0))))</f>
        <v/>
      </c>
      <c r="AX1233" s="169" t="str">
        <f>IF(AX237="","",IF(AX237=Settings!$C$16,1,IF(AND(AX237=Settings!$C$17,NOT(AW237=Settings!$C$16)),1,IF(AND(AX237=Settings!$C$18,AW237=Settings!$C$19),1,0))))</f>
        <v/>
      </c>
      <c r="AZ1233" s="169" t="str">
        <f>IF(AZ237="","",IF(AZ237=Settings!$C$16,1,IF(AND(AZ237=Settings!$C$17,NOT(AY237=Settings!$C$16)),1,IF(AND(AZ237=Settings!$C$18,AY237=Settings!$C$19),1,0))))</f>
        <v/>
      </c>
      <c r="BC1233" s="169" t="str">
        <f>IF(BC237="","",IF(BC237=Settings!$C$16,1,IF(AND(BC237=Settings!$C$17,NOT(BB237=Settings!$C$16)),1,IF(AND(BC237=Settings!$C$18,BB237=Settings!$C$19),1,0))))</f>
        <v/>
      </c>
      <c r="BD1233" s="170"/>
      <c r="BE1233" s="169" t="str">
        <f>IF(BE237="","",IF(BE237=Settings!$C$16,1,IF(AND(BE237=Settings!$C$17,NOT(BD237=Settings!$C$16)),1,IF(AND(BE237=Settings!$C$18,BD237=Settings!$C$19),1,0))))</f>
        <v/>
      </c>
      <c r="BF1233" s="170"/>
      <c r="BG1233" s="169" t="str">
        <f>IF(BG237="","",IF(BG237=Settings!$C$16,1,IF(AND(BG237=Settings!$C$17,NOT(BF237=Settings!$C$16)),1,IF(AND(BG237=Settings!$C$18,BF237=Settings!$C$19),1,0))))</f>
        <v/>
      </c>
      <c r="BH1233" s="170"/>
      <c r="BI1233" s="169" t="str">
        <f>IF(BI237="","",IF(BI237=Settings!$C$16,1,IF(AND(BI237=Settings!$C$17,NOT(BH237=Settings!$C$16)),1,IF(AND(BI237=Settings!$C$18,BH237=Settings!$C$19),1,0))))</f>
        <v/>
      </c>
      <c r="BK1233" s="169" t="str">
        <f>IF(BK237="","",IF(BK237=Settings!$C$16,1,IF(AND(BK237=Settings!$C$17,NOT(BJ237=Settings!$C$16)),1,IF(AND(BK237=Settings!$C$18,BJ237=Settings!$C$19),1,0))))</f>
        <v/>
      </c>
      <c r="BM1233" s="169" t="str">
        <f>IF(BM237="","",IF(BM237=Settings!$C$16,1,IF(AND(BM237=Settings!$C$17,NOT(BL237=Settings!$C$16)),1,IF(AND(BM237=Settings!$C$18,BL237=Settings!$C$19),1,0))))</f>
        <v/>
      </c>
      <c r="BP1233" s="169" t="str">
        <f>IF(BP237="","",IF(BP237=Settings!$C$16,1,IF(AND(BP237=Settings!$C$17,NOT(BO237=Settings!$C$16)),1,IF(AND(BP237=Settings!$C$18,BO237=Settings!$C$19),1,0))))</f>
        <v/>
      </c>
      <c r="BQ1233" s="170"/>
      <c r="BR1233" s="169" t="str">
        <f>IF(BR237="","",IF(BR237=Settings!$C$16,1,IF(AND(BR237=Settings!$C$17,NOT(BQ237=Settings!$C$16)),1,IF(AND(BR237=Settings!$C$18,BQ237=Settings!$C$19),1,0))))</f>
        <v/>
      </c>
      <c r="BS1233" s="170"/>
      <c r="BT1233" s="169" t="str">
        <f>IF(BT237="","",IF(BT237=Settings!$C$16,1,IF(AND(BT237=Settings!$C$17,NOT(BS237=Settings!$C$16)),1,IF(AND(BT237=Settings!$C$18,BS237=Settings!$C$19),1,0))))</f>
        <v/>
      </c>
      <c r="BU1233" s="170"/>
      <c r="BV1233" s="169" t="str">
        <f>IF(BV237="","",IF(BV237=Settings!$C$16,1,IF(AND(BV237=Settings!$C$17,NOT(BU237=Settings!$C$16)),1,IF(AND(BV237=Settings!$C$18,BU237=Settings!$C$19),1,0))))</f>
        <v/>
      </c>
      <c r="BX1233" s="169" t="str">
        <f>IF(BX237="","",IF(BX237=Settings!$C$16,1,IF(AND(BX237=Settings!$C$17,NOT(BW237=Settings!$C$16)),1,IF(AND(BX237=Settings!$C$18,BW237=Settings!$C$19),1,0))))</f>
        <v/>
      </c>
      <c r="BZ1233" s="169" t="str">
        <f>IF(BZ237="","",IF(BZ237=Settings!$C$16,1,IF(AND(BZ237=Settings!$C$17,NOT(BY237=Settings!$C$16)),1,IF(AND(BZ237=Settings!$C$18,BY237=Settings!$C$19),1,0))))</f>
        <v/>
      </c>
      <c r="CB1233" s="175" t="str">
        <f t="shared" si="25"/>
        <v/>
      </c>
      <c r="CC1233" s="175" t="str">
        <f t="shared" si="26"/>
        <v/>
      </c>
      <c r="CD1233" s="175" t="str">
        <f t="shared" si="27"/>
        <v/>
      </c>
      <c r="CE1233" s="175" t="str">
        <f t="shared" si="28"/>
        <v/>
      </c>
      <c r="CF1233" s="175" t="str">
        <f t="shared" si="29"/>
        <v/>
      </c>
      <c r="CG1233" s="175" t="str">
        <f t="shared" si="30"/>
        <v/>
      </c>
      <c r="CH1233" s="175" t="str">
        <f t="shared" si="31"/>
        <v/>
      </c>
    </row>
    <row r="1234" spans="1:86" x14ac:dyDescent="0.25">
      <c r="A1234" s="39" t="str">
        <f t="shared" si="24"/>
        <v xml:space="preserve"> </v>
      </c>
      <c r="C1234" s="169" t="str">
        <f>IF(C238="","",IF(C238=Settings!$C$16,1,IF(AND(C238=Settings!$C$17,NOT(B238=Settings!$C$16)),1,IF(AND(C238=Settings!$C$18,B238=Settings!$C$19),1,0))))</f>
        <v/>
      </c>
      <c r="E1234" s="169" t="str">
        <f>IF(E238="","",IF(E238=Settings!$C$16,1,IF(AND(E238=Settings!$C$17,NOT(D238=Settings!$C$16)),1,IF(AND(E238=Settings!$C$18,D238=Settings!$C$19),1,0))))</f>
        <v/>
      </c>
      <c r="G1234" s="169" t="str">
        <f>IF(G238="","",IF(G238=Settings!$C$16,1,IF(AND(G238=Settings!$C$17,NOT(F238=Settings!$C$16)),1,IF(AND(G238=Settings!$C$18,F238=Settings!$C$19),1,0))))</f>
        <v/>
      </c>
      <c r="I1234" s="169" t="str">
        <f>IF(I238="","",IF(I238=Settings!$C$16,1,IF(AND(I238=Settings!$C$17,NOT(H238=Settings!$C$16)),1,IF(AND(I238=Settings!$C$18,H238=Settings!$C$19),1,0))))</f>
        <v/>
      </c>
      <c r="K1234" s="169" t="str">
        <f>IF(K238="","",IF(K238=Settings!$C$16,1,IF(AND(K238=Settings!$C$17,NOT(J238=Settings!$C$16)),1,IF(AND(K238=Settings!$C$18,J238=Settings!$C$19),1,0))))</f>
        <v/>
      </c>
      <c r="M1234" s="169" t="str">
        <f>IF(M238="","",IF(M238=Settings!$C$16,1,IF(AND(M238=Settings!$C$17,NOT(L238=Settings!$C$16)),1,IF(AND(M238=Settings!$C$18,L238=Settings!$C$19),1,0))))</f>
        <v/>
      </c>
      <c r="P1234" s="169" t="str">
        <f>IF(P238="","",IF(P238=Settings!$C$16,1,IF(AND(P238=Settings!$C$17,NOT(O238=Settings!$C$16)),1,IF(AND(P238=Settings!$C$18,O238=Settings!$C$19),1,0))))</f>
        <v/>
      </c>
      <c r="Q1234" s="170"/>
      <c r="R1234" s="169" t="str">
        <f>IF(R238="","",IF(R238=Settings!$C$16,1,IF(AND(R238=Settings!$C$17,NOT(Q238=Settings!$C$16)),1,IF(AND(R238=Settings!$C$18,Q238=Settings!$C$19),1,0))))</f>
        <v/>
      </c>
      <c r="S1234" s="170"/>
      <c r="T1234" s="169" t="str">
        <f>IF(T238="","",IF(T238=Settings!$C$16,1,IF(AND(T238=Settings!$C$17,NOT(S238=Settings!$C$16)),1,IF(AND(T238=Settings!$C$18,S238=Settings!$C$19),1,0))))</f>
        <v/>
      </c>
      <c r="U1234" s="170"/>
      <c r="V1234" s="169" t="str">
        <f>IF(V238="","",IF(V238=Settings!$C$16,1,IF(AND(V238=Settings!$C$17,NOT(U238=Settings!$C$16)),1,IF(AND(V238=Settings!$C$18,U238=Settings!$C$19),1,0))))</f>
        <v/>
      </c>
      <c r="X1234" s="169" t="str">
        <f>IF(X238="","",IF(X238=Settings!$C$16,1,IF(AND(X238=Settings!$C$17,NOT(W238=Settings!$C$16)),1,IF(AND(X238=Settings!$C$18,W238=Settings!$C$19),1,0))))</f>
        <v/>
      </c>
      <c r="Z1234" s="169" t="str">
        <f>IF(Z238="","",IF(Z238=Settings!$C$16,1,IF(AND(Z238=Settings!$C$17,NOT(Y238=Settings!$C$16)),1,IF(AND(Z238=Settings!$C$18,Y238=Settings!$C$19),1,0))))</f>
        <v/>
      </c>
      <c r="AC1234" s="169" t="str">
        <f>IF(AC238="","",IF(AC238=Settings!$C$16,1,IF(AND(AC238=Settings!$C$17,NOT(AB238=Settings!$C$16)),1,IF(AND(AC238=Settings!$C$18,AB238=Settings!$C$19),1,0))))</f>
        <v/>
      </c>
      <c r="AD1234" s="170"/>
      <c r="AE1234" s="169" t="str">
        <f>IF(AE238="","",IF(AE238=Settings!$C$16,1,IF(AND(AE238=Settings!$C$17,NOT(AD238=Settings!$C$16)),1,IF(AND(AE238=Settings!$C$18,AD238=Settings!$C$19),1,0))))</f>
        <v/>
      </c>
      <c r="AF1234" s="170"/>
      <c r="AG1234" s="169" t="str">
        <f>IF(AG238="","",IF(AG238=Settings!$C$16,1,IF(AND(AG238=Settings!$C$17,NOT(AF238=Settings!$C$16)),1,IF(AND(AG238=Settings!$C$18,AF238=Settings!$C$19),1,0))))</f>
        <v/>
      </c>
      <c r="AH1234" s="170"/>
      <c r="AI1234" s="169" t="str">
        <f>IF(AI238="","",IF(AI238=Settings!$C$16,1,IF(AND(AI238=Settings!$C$17,NOT(AH238=Settings!$C$16)),1,IF(AND(AI238=Settings!$C$18,AH238=Settings!$C$19),1,0))))</f>
        <v/>
      </c>
      <c r="AK1234" s="169" t="str">
        <f>IF(AK238="","",IF(AK238=Settings!$C$16,1,IF(AND(AK238=Settings!$C$17,NOT(AJ238=Settings!$C$16)),1,IF(AND(AK238=Settings!$C$18,AJ238=Settings!$C$19),1,0))))</f>
        <v/>
      </c>
      <c r="AM1234" s="169" t="str">
        <f>IF(AM238="","",IF(AM238=Settings!$C$16,1,IF(AND(AM238=Settings!$C$17,NOT(AL238=Settings!$C$16)),1,IF(AND(AM238=Settings!$C$18,AL238=Settings!$C$19),1,0))))</f>
        <v/>
      </c>
      <c r="AP1234" s="169" t="str">
        <f>IF(AP238="","",IF(AP238=Settings!$C$16,1,IF(AND(AP238=Settings!$C$17,NOT(AO238=Settings!$C$16)),1,IF(AND(AP238=Settings!$C$18,AO238=Settings!$C$19),1,0))))</f>
        <v/>
      </c>
      <c r="AQ1234" s="170"/>
      <c r="AR1234" s="169" t="str">
        <f>IF(AR238="","",IF(AR238=Settings!$C$16,1,IF(AND(AR238=Settings!$C$17,NOT(AQ238=Settings!$C$16)),1,IF(AND(AR238=Settings!$C$18,AQ238=Settings!$C$19),1,0))))</f>
        <v/>
      </c>
      <c r="AS1234" s="170"/>
      <c r="AT1234" s="169" t="str">
        <f>IF(AT238="","",IF(AT238=Settings!$C$16,1,IF(AND(AT238=Settings!$C$17,NOT(AS238=Settings!$C$16)),1,IF(AND(AT238=Settings!$C$18,AS238=Settings!$C$19),1,0))))</f>
        <v/>
      </c>
      <c r="AU1234" s="170"/>
      <c r="AV1234" s="169" t="str">
        <f>IF(AV238="","",IF(AV238=Settings!$C$16,1,IF(AND(AV238=Settings!$C$17,NOT(AU238=Settings!$C$16)),1,IF(AND(AV238=Settings!$C$18,AU238=Settings!$C$19),1,0))))</f>
        <v/>
      </c>
      <c r="AX1234" s="169" t="str">
        <f>IF(AX238="","",IF(AX238=Settings!$C$16,1,IF(AND(AX238=Settings!$C$17,NOT(AW238=Settings!$C$16)),1,IF(AND(AX238=Settings!$C$18,AW238=Settings!$C$19),1,0))))</f>
        <v/>
      </c>
      <c r="AZ1234" s="169" t="str">
        <f>IF(AZ238="","",IF(AZ238=Settings!$C$16,1,IF(AND(AZ238=Settings!$C$17,NOT(AY238=Settings!$C$16)),1,IF(AND(AZ238=Settings!$C$18,AY238=Settings!$C$19),1,0))))</f>
        <v/>
      </c>
      <c r="BC1234" s="169" t="str">
        <f>IF(BC238="","",IF(BC238=Settings!$C$16,1,IF(AND(BC238=Settings!$C$17,NOT(BB238=Settings!$C$16)),1,IF(AND(BC238=Settings!$C$18,BB238=Settings!$C$19),1,0))))</f>
        <v/>
      </c>
      <c r="BD1234" s="170"/>
      <c r="BE1234" s="169" t="str">
        <f>IF(BE238="","",IF(BE238=Settings!$C$16,1,IF(AND(BE238=Settings!$C$17,NOT(BD238=Settings!$C$16)),1,IF(AND(BE238=Settings!$C$18,BD238=Settings!$C$19),1,0))))</f>
        <v/>
      </c>
      <c r="BF1234" s="170"/>
      <c r="BG1234" s="169" t="str">
        <f>IF(BG238="","",IF(BG238=Settings!$C$16,1,IF(AND(BG238=Settings!$C$17,NOT(BF238=Settings!$C$16)),1,IF(AND(BG238=Settings!$C$18,BF238=Settings!$C$19),1,0))))</f>
        <v/>
      </c>
      <c r="BH1234" s="170"/>
      <c r="BI1234" s="169" t="str">
        <f>IF(BI238="","",IF(BI238=Settings!$C$16,1,IF(AND(BI238=Settings!$C$17,NOT(BH238=Settings!$C$16)),1,IF(AND(BI238=Settings!$C$18,BH238=Settings!$C$19),1,0))))</f>
        <v/>
      </c>
      <c r="BK1234" s="169" t="str">
        <f>IF(BK238="","",IF(BK238=Settings!$C$16,1,IF(AND(BK238=Settings!$C$17,NOT(BJ238=Settings!$C$16)),1,IF(AND(BK238=Settings!$C$18,BJ238=Settings!$C$19),1,0))))</f>
        <v/>
      </c>
      <c r="BM1234" s="169" t="str">
        <f>IF(BM238="","",IF(BM238=Settings!$C$16,1,IF(AND(BM238=Settings!$C$17,NOT(BL238=Settings!$C$16)),1,IF(AND(BM238=Settings!$C$18,BL238=Settings!$C$19),1,0))))</f>
        <v/>
      </c>
      <c r="BP1234" s="169" t="str">
        <f>IF(BP238="","",IF(BP238=Settings!$C$16,1,IF(AND(BP238=Settings!$C$17,NOT(BO238=Settings!$C$16)),1,IF(AND(BP238=Settings!$C$18,BO238=Settings!$C$19),1,0))))</f>
        <v/>
      </c>
      <c r="BQ1234" s="170"/>
      <c r="BR1234" s="169" t="str">
        <f>IF(BR238="","",IF(BR238=Settings!$C$16,1,IF(AND(BR238=Settings!$C$17,NOT(BQ238=Settings!$C$16)),1,IF(AND(BR238=Settings!$C$18,BQ238=Settings!$C$19),1,0))))</f>
        <v/>
      </c>
      <c r="BS1234" s="170"/>
      <c r="BT1234" s="169" t="str">
        <f>IF(BT238="","",IF(BT238=Settings!$C$16,1,IF(AND(BT238=Settings!$C$17,NOT(BS238=Settings!$C$16)),1,IF(AND(BT238=Settings!$C$18,BS238=Settings!$C$19),1,0))))</f>
        <v/>
      </c>
      <c r="BU1234" s="170"/>
      <c r="BV1234" s="169" t="str">
        <f>IF(BV238="","",IF(BV238=Settings!$C$16,1,IF(AND(BV238=Settings!$C$17,NOT(BU238=Settings!$C$16)),1,IF(AND(BV238=Settings!$C$18,BU238=Settings!$C$19),1,0))))</f>
        <v/>
      </c>
      <c r="BX1234" s="169" t="str">
        <f>IF(BX238="","",IF(BX238=Settings!$C$16,1,IF(AND(BX238=Settings!$C$17,NOT(BW238=Settings!$C$16)),1,IF(AND(BX238=Settings!$C$18,BW238=Settings!$C$19),1,0))))</f>
        <v/>
      </c>
      <c r="BZ1234" s="169" t="str">
        <f>IF(BZ238="","",IF(BZ238=Settings!$C$16,1,IF(AND(BZ238=Settings!$C$17,NOT(BY238=Settings!$C$16)),1,IF(AND(BZ238=Settings!$C$18,BY238=Settings!$C$19),1,0))))</f>
        <v/>
      </c>
      <c r="CB1234" s="175" t="str">
        <f t="shared" si="25"/>
        <v/>
      </c>
      <c r="CC1234" s="175" t="str">
        <f t="shared" si="26"/>
        <v/>
      </c>
      <c r="CD1234" s="175" t="str">
        <f t="shared" si="27"/>
        <v/>
      </c>
      <c r="CE1234" s="175" t="str">
        <f t="shared" si="28"/>
        <v/>
      </c>
      <c r="CF1234" s="175" t="str">
        <f t="shared" si="29"/>
        <v/>
      </c>
      <c r="CG1234" s="175" t="str">
        <f t="shared" si="30"/>
        <v/>
      </c>
      <c r="CH1234" s="175" t="str">
        <f t="shared" si="31"/>
        <v/>
      </c>
    </row>
    <row r="1235" spans="1:86" x14ac:dyDescent="0.25">
      <c r="A1235" s="39" t="str">
        <f t="shared" si="24"/>
        <v xml:space="preserve"> </v>
      </c>
      <c r="C1235" s="169" t="str">
        <f>IF(C239="","",IF(C239=Settings!$C$16,1,IF(AND(C239=Settings!$C$17,NOT(B239=Settings!$C$16)),1,IF(AND(C239=Settings!$C$18,B239=Settings!$C$19),1,0))))</f>
        <v/>
      </c>
      <c r="E1235" s="169" t="str">
        <f>IF(E239="","",IF(E239=Settings!$C$16,1,IF(AND(E239=Settings!$C$17,NOT(D239=Settings!$C$16)),1,IF(AND(E239=Settings!$C$18,D239=Settings!$C$19),1,0))))</f>
        <v/>
      </c>
      <c r="G1235" s="169" t="str">
        <f>IF(G239="","",IF(G239=Settings!$C$16,1,IF(AND(G239=Settings!$C$17,NOT(F239=Settings!$C$16)),1,IF(AND(G239=Settings!$C$18,F239=Settings!$C$19),1,0))))</f>
        <v/>
      </c>
      <c r="I1235" s="169" t="str">
        <f>IF(I239="","",IF(I239=Settings!$C$16,1,IF(AND(I239=Settings!$C$17,NOT(H239=Settings!$C$16)),1,IF(AND(I239=Settings!$C$18,H239=Settings!$C$19),1,0))))</f>
        <v/>
      </c>
      <c r="K1235" s="169" t="str">
        <f>IF(K239="","",IF(K239=Settings!$C$16,1,IF(AND(K239=Settings!$C$17,NOT(J239=Settings!$C$16)),1,IF(AND(K239=Settings!$C$18,J239=Settings!$C$19),1,0))))</f>
        <v/>
      </c>
      <c r="M1235" s="169" t="str">
        <f>IF(M239="","",IF(M239=Settings!$C$16,1,IF(AND(M239=Settings!$C$17,NOT(L239=Settings!$C$16)),1,IF(AND(M239=Settings!$C$18,L239=Settings!$C$19),1,0))))</f>
        <v/>
      </c>
      <c r="P1235" s="169" t="str">
        <f>IF(P239="","",IF(P239=Settings!$C$16,1,IF(AND(P239=Settings!$C$17,NOT(O239=Settings!$C$16)),1,IF(AND(P239=Settings!$C$18,O239=Settings!$C$19),1,0))))</f>
        <v/>
      </c>
      <c r="Q1235" s="170"/>
      <c r="R1235" s="169" t="str">
        <f>IF(R239="","",IF(R239=Settings!$C$16,1,IF(AND(R239=Settings!$C$17,NOT(Q239=Settings!$C$16)),1,IF(AND(R239=Settings!$C$18,Q239=Settings!$C$19),1,0))))</f>
        <v/>
      </c>
      <c r="S1235" s="170"/>
      <c r="T1235" s="169" t="str">
        <f>IF(T239="","",IF(T239=Settings!$C$16,1,IF(AND(T239=Settings!$C$17,NOT(S239=Settings!$C$16)),1,IF(AND(T239=Settings!$C$18,S239=Settings!$C$19),1,0))))</f>
        <v/>
      </c>
      <c r="U1235" s="170"/>
      <c r="V1235" s="169" t="str">
        <f>IF(V239="","",IF(V239=Settings!$C$16,1,IF(AND(V239=Settings!$C$17,NOT(U239=Settings!$C$16)),1,IF(AND(V239=Settings!$C$18,U239=Settings!$C$19),1,0))))</f>
        <v/>
      </c>
      <c r="X1235" s="169" t="str">
        <f>IF(X239="","",IF(X239=Settings!$C$16,1,IF(AND(X239=Settings!$C$17,NOT(W239=Settings!$C$16)),1,IF(AND(X239=Settings!$C$18,W239=Settings!$C$19),1,0))))</f>
        <v/>
      </c>
      <c r="Z1235" s="169" t="str">
        <f>IF(Z239="","",IF(Z239=Settings!$C$16,1,IF(AND(Z239=Settings!$C$17,NOT(Y239=Settings!$C$16)),1,IF(AND(Z239=Settings!$C$18,Y239=Settings!$C$19),1,0))))</f>
        <v/>
      </c>
      <c r="AC1235" s="169" t="str">
        <f>IF(AC239="","",IF(AC239=Settings!$C$16,1,IF(AND(AC239=Settings!$C$17,NOT(AB239=Settings!$C$16)),1,IF(AND(AC239=Settings!$C$18,AB239=Settings!$C$19),1,0))))</f>
        <v/>
      </c>
      <c r="AD1235" s="170"/>
      <c r="AE1235" s="169" t="str">
        <f>IF(AE239="","",IF(AE239=Settings!$C$16,1,IF(AND(AE239=Settings!$C$17,NOT(AD239=Settings!$C$16)),1,IF(AND(AE239=Settings!$C$18,AD239=Settings!$C$19),1,0))))</f>
        <v/>
      </c>
      <c r="AF1235" s="170"/>
      <c r="AG1235" s="169" t="str">
        <f>IF(AG239="","",IF(AG239=Settings!$C$16,1,IF(AND(AG239=Settings!$C$17,NOT(AF239=Settings!$C$16)),1,IF(AND(AG239=Settings!$C$18,AF239=Settings!$C$19),1,0))))</f>
        <v/>
      </c>
      <c r="AH1235" s="170"/>
      <c r="AI1235" s="169" t="str">
        <f>IF(AI239="","",IF(AI239=Settings!$C$16,1,IF(AND(AI239=Settings!$C$17,NOT(AH239=Settings!$C$16)),1,IF(AND(AI239=Settings!$C$18,AH239=Settings!$C$19),1,0))))</f>
        <v/>
      </c>
      <c r="AK1235" s="169" t="str">
        <f>IF(AK239="","",IF(AK239=Settings!$C$16,1,IF(AND(AK239=Settings!$C$17,NOT(AJ239=Settings!$C$16)),1,IF(AND(AK239=Settings!$C$18,AJ239=Settings!$C$19),1,0))))</f>
        <v/>
      </c>
      <c r="AM1235" s="169" t="str">
        <f>IF(AM239="","",IF(AM239=Settings!$C$16,1,IF(AND(AM239=Settings!$C$17,NOT(AL239=Settings!$C$16)),1,IF(AND(AM239=Settings!$C$18,AL239=Settings!$C$19),1,0))))</f>
        <v/>
      </c>
      <c r="AP1235" s="169" t="str">
        <f>IF(AP239="","",IF(AP239=Settings!$C$16,1,IF(AND(AP239=Settings!$C$17,NOT(AO239=Settings!$C$16)),1,IF(AND(AP239=Settings!$C$18,AO239=Settings!$C$19),1,0))))</f>
        <v/>
      </c>
      <c r="AQ1235" s="170"/>
      <c r="AR1235" s="169" t="str">
        <f>IF(AR239="","",IF(AR239=Settings!$C$16,1,IF(AND(AR239=Settings!$C$17,NOT(AQ239=Settings!$C$16)),1,IF(AND(AR239=Settings!$C$18,AQ239=Settings!$C$19),1,0))))</f>
        <v/>
      </c>
      <c r="AS1235" s="170"/>
      <c r="AT1235" s="169" t="str">
        <f>IF(AT239="","",IF(AT239=Settings!$C$16,1,IF(AND(AT239=Settings!$C$17,NOT(AS239=Settings!$C$16)),1,IF(AND(AT239=Settings!$C$18,AS239=Settings!$C$19),1,0))))</f>
        <v/>
      </c>
      <c r="AU1235" s="170"/>
      <c r="AV1235" s="169" t="str">
        <f>IF(AV239="","",IF(AV239=Settings!$C$16,1,IF(AND(AV239=Settings!$C$17,NOT(AU239=Settings!$C$16)),1,IF(AND(AV239=Settings!$C$18,AU239=Settings!$C$19),1,0))))</f>
        <v/>
      </c>
      <c r="AX1235" s="169" t="str">
        <f>IF(AX239="","",IF(AX239=Settings!$C$16,1,IF(AND(AX239=Settings!$C$17,NOT(AW239=Settings!$C$16)),1,IF(AND(AX239=Settings!$C$18,AW239=Settings!$C$19),1,0))))</f>
        <v/>
      </c>
      <c r="AZ1235" s="169" t="str">
        <f>IF(AZ239="","",IF(AZ239=Settings!$C$16,1,IF(AND(AZ239=Settings!$C$17,NOT(AY239=Settings!$C$16)),1,IF(AND(AZ239=Settings!$C$18,AY239=Settings!$C$19),1,0))))</f>
        <v/>
      </c>
      <c r="BC1235" s="169" t="str">
        <f>IF(BC239="","",IF(BC239=Settings!$C$16,1,IF(AND(BC239=Settings!$C$17,NOT(BB239=Settings!$C$16)),1,IF(AND(BC239=Settings!$C$18,BB239=Settings!$C$19),1,0))))</f>
        <v/>
      </c>
      <c r="BD1235" s="170"/>
      <c r="BE1235" s="169" t="str">
        <f>IF(BE239="","",IF(BE239=Settings!$C$16,1,IF(AND(BE239=Settings!$C$17,NOT(BD239=Settings!$C$16)),1,IF(AND(BE239=Settings!$C$18,BD239=Settings!$C$19),1,0))))</f>
        <v/>
      </c>
      <c r="BF1235" s="170"/>
      <c r="BG1235" s="169" t="str">
        <f>IF(BG239="","",IF(BG239=Settings!$C$16,1,IF(AND(BG239=Settings!$C$17,NOT(BF239=Settings!$C$16)),1,IF(AND(BG239=Settings!$C$18,BF239=Settings!$C$19),1,0))))</f>
        <v/>
      </c>
      <c r="BH1235" s="170"/>
      <c r="BI1235" s="169" t="str">
        <f>IF(BI239="","",IF(BI239=Settings!$C$16,1,IF(AND(BI239=Settings!$C$17,NOT(BH239=Settings!$C$16)),1,IF(AND(BI239=Settings!$C$18,BH239=Settings!$C$19),1,0))))</f>
        <v/>
      </c>
      <c r="BK1235" s="169" t="str">
        <f>IF(BK239="","",IF(BK239=Settings!$C$16,1,IF(AND(BK239=Settings!$C$17,NOT(BJ239=Settings!$C$16)),1,IF(AND(BK239=Settings!$C$18,BJ239=Settings!$C$19),1,0))))</f>
        <v/>
      </c>
      <c r="BM1235" s="169" t="str">
        <f>IF(BM239="","",IF(BM239=Settings!$C$16,1,IF(AND(BM239=Settings!$C$17,NOT(BL239=Settings!$C$16)),1,IF(AND(BM239=Settings!$C$18,BL239=Settings!$C$19),1,0))))</f>
        <v/>
      </c>
      <c r="BP1235" s="169" t="str">
        <f>IF(BP239="","",IF(BP239=Settings!$C$16,1,IF(AND(BP239=Settings!$C$17,NOT(BO239=Settings!$C$16)),1,IF(AND(BP239=Settings!$C$18,BO239=Settings!$C$19),1,0))))</f>
        <v/>
      </c>
      <c r="BQ1235" s="170"/>
      <c r="BR1235" s="169" t="str">
        <f>IF(BR239="","",IF(BR239=Settings!$C$16,1,IF(AND(BR239=Settings!$C$17,NOT(BQ239=Settings!$C$16)),1,IF(AND(BR239=Settings!$C$18,BQ239=Settings!$C$19),1,0))))</f>
        <v/>
      </c>
      <c r="BS1235" s="170"/>
      <c r="BT1235" s="169" t="str">
        <f>IF(BT239="","",IF(BT239=Settings!$C$16,1,IF(AND(BT239=Settings!$C$17,NOT(BS239=Settings!$C$16)),1,IF(AND(BT239=Settings!$C$18,BS239=Settings!$C$19),1,0))))</f>
        <v/>
      </c>
      <c r="BU1235" s="170"/>
      <c r="BV1235" s="169" t="str">
        <f>IF(BV239="","",IF(BV239=Settings!$C$16,1,IF(AND(BV239=Settings!$C$17,NOT(BU239=Settings!$C$16)),1,IF(AND(BV239=Settings!$C$18,BU239=Settings!$C$19),1,0))))</f>
        <v/>
      </c>
      <c r="BX1235" s="169" t="str">
        <f>IF(BX239="","",IF(BX239=Settings!$C$16,1,IF(AND(BX239=Settings!$C$17,NOT(BW239=Settings!$C$16)),1,IF(AND(BX239=Settings!$C$18,BW239=Settings!$C$19),1,0))))</f>
        <v/>
      </c>
      <c r="BZ1235" s="169" t="str">
        <f>IF(BZ239="","",IF(BZ239=Settings!$C$16,1,IF(AND(BZ239=Settings!$C$17,NOT(BY239=Settings!$C$16)),1,IF(AND(BZ239=Settings!$C$18,BY239=Settings!$C$19),1,0))))</f>
        <v/>
      </c>
      <c r="CB1235" s="175" t="str">
        <f t="shared" si="25"/>
        <v/>
      </c>
      <c r="CC1235" s="175" t="str">
        <f t="shared" si="26"/>
        <v/>
      </c>
      <c r="CD1235" s="175" t="str">
        <f t="shared" si="27"/>
        <v/>
      </c>
      <c r="CE1235" s="175" t="str">
        <f t="shared" si="28"/>
        <v/>
      </c>
      <c r="CF1235" s="175" t="str">
        <f t="shared" si="29"/>
        <v/>
      </c>
      <c r="CG1235" s="175" t="str">
        <f t="shared" si="30"/>
        <v/>
      </c>
      <c r="CH1235" s="175" t="str">
        <f t="shared" si="31"/>
        <v/>
      </c>
    </row>
    <row r="1236" spans="1:86" x14ac:dyDescent="0.25">
      <c r="A1236" s="39" t="str">
        <f t="shared" si="24"/>
        <v xml:space="preserve"> </v>
      </c>
      <c r="C1236" s="169" t="str">
        <f>IF(C240="","",IF(C240=Settings!$C$16,1,IF(AND(C240=Settings!$C$17,NOT(B240=Settings!$C$16)),1,IF(AND(C240=Settings!$C$18,B240=Settings!$C$19),1,0))))</f>
        <v/>
      </c>
      <c r="E1236" s="169" t="str">
        <f>IF(E240="","",IF(E240=Settings!$C$16,1,IF(AND(E240=Settings!$C$17,NOT(D240=Settings!$C$16)),1,IF(AND(E240=Settings!$C$18,D240=Settings!$C$19),1,0))))</f>
        <v/>
      </c>
      <c r="G1236" s="169" t="str">
        <f>IF(G240="","",IF(G240=Settings!$C$16,1,IF(AND(G240=Settings!$C$17,NOT(F240=Settings!$C$16)),1,IF(AND(G240=Settings!$C$18,F240=Settings!$C$19),1,0))))</f>
        <v/>
      </c>
      <c r="I1236" s="169" t="str">
        <f>IF(I240="","",IF(I240=Settings!$C$16,1,IF(AND(I240=Settings!$C$17,NOT(H240=Settings!$C$16)),1,IF(AND(I240=Settings!$C$18,H240=Settings!$C$19),1,0))))</f>
        <v/>
      </c>
      <c r="K1236" s="169" t="str">
        <f>IF(K240="","",IF(K240=Settings!$C$16,1,IF(AND(K240=Settings!$C$17,NOT(J240=Settings!$C$16)),1,IF(AND(K240=Settings!$C$18,J240=Settings!$C$19),1,0))))</f>
        <v/>
      </c>
      <c r="M1236" s="169" t="str">
        <f>IF(M240="","",IF(M240=Settings!$C$16,1,IF(AND(M240=Settings!$C$17,NOT(L240=Settings!$C$16)),1,IF(AND(M240=Settings!$C$18,L240=Settings!$C$19),1,0))))</f>
        <v/>
      </c>
      <c r="P1236" s="169" t="str">
        <f>IF(P240="","",IF(P240=Settings!$C$16,1,IF(AND(P240=Settings!$C$17,NOT(O240=Settings!$C$16)),1,IF(AND(P240=Settings!$C$18,O240=Settings!$C$19),1,0))))</f>
        <v/>
      </c>
      <c r="Q1236" s="170"/>
      <c r="R1236" s="169" t="str">
        <f>IF(R240="","",IF(R240=Settings!$C$16,1,IF(AND(R240=Settings!$C$17,NOT(Q240=Settings!$C$16)),1,IF(AND(R240=Settings!$C$18,Q240=Settings!$C$19),1,0))))</f>
        <v/>
      </c>
      <c r="S1236" s="170"/>
      <c r="T1236" s="169" t="str">
        <f>IF(T240="","",IF(T240=Settings!$C$16,1,IF(AND(T240=Settings!$C$17,NOT(S240=Settings!$C$16)),1,IF(AND(T240=Settings!$C$18,S240=Settings!$C$19),1,0))))</f>
        <v/>
      </c>
      <c r="U1236" s="170"/>
      <c r="V1236" s="169" t="str">
        <f>IF(V240="","",IF(V240=Settings!$C$16,1,IF(AND(V240=Settings!$C$17,NOT(U240=Settings!$C$16)),1,IF(AND(V240=Settings!$C$18,U240=Settings!$C$19),1,0))))</f>
        <v/>
      </c>
      <c r="X1236" s="169" t="str">
        <f>IF(X240="","",IF(X240=Settings!$C$16,1,IF(AND(X240=Settings!$C$17,NOT(W240=Settings!$C$16)),1,IF(AND(X240=Settings!$C$18,W240=Settings!$C$19),1,0))))</f>
        <v/>
      </c>
      <c r="Z1236" s="169" t="str">
        <f>IF(Z240="","",IF(Z240=Settings!$C$16,1,IF(AND(Z240=Settings!$C$17,NOT(Y240=Settings!$C$16)),1,IF(AND(Z240=Settings!$C$18,Y240=Settings!$C$19),1,0))))</f>
        <v/>
      </c>
      <c r="AC1236" s="169" t="str">
        <f>IF(AC240="","",IF(AC240=Settings!$C$16,1,IF(AND(AC240=Settings!$C$17,NOT(AB240=Settings!$C$16)),1,IF(AND(AC240=Settings!$C$18,AB240=Settings!$C$19),1,0))))</f>
        <v/>
      </c>
      <c r="AD1236" s="170"/>
      <c r="AE1236" s="169" t="str">
        <f>IF(AE240="","",IF(AE240=Settings!$C$16,1,IF(AND(AE240=Settings!$C$17,NOT(AD240=Settings!$C$16)),1,IF(AND(AE240=Settings!$C$18,AD240=Settings!$C$19),1,0))))</f>
        <v/>
      </c>
      <c r="AF1236" s="170"/>
      <c r="AG1236" s="169" t="str">
        <f>IF(AG240="","",IF(AG240=Settings!$C$16,1,IF(AND(AG240=Settings!$C$17,NOT(AF240=Settings!$C$16)),1,IF(AND(AG240=Settings!$C$18,AF240=Settings!$C$19),1,0))))</f>
        <v/>
      </c>
      <c r="AH1236" s="170"/>
      <c r="AI1236" s="169" t="str">
        <f>IF(AI240="","",IF(AI240=Settings!$C$16,1,IF(AND(AI240=Settings!$C$17,NOT(AH240=Settings!$C$16)),1,IF(AND(AI240=Settings!$C$18,AH240=Settings!$C$19),1,0))))</f>
        <v/>
      </c>
      <c r="AK1236" s="169" t="str">
        <f>IF(AK240="","",IF(AK240=Settings!$C$16,1,IF(AND(AK240=Settings!$C$17,NOT(AJ240=Settings!$C$16)),1,IF(AND(AK240=Settings!$C$18,AJ240=Settings!$C$19),1,0))))</f>
        <v/>
      </c>
      <c r="AM1236" s="169" t="str">
        <f>IF(AM240="","",IF(AM240=Settings!$C$16,1,IF(AND(AM240=Settings!$C$17,NOT(AL240=Settings!$C$16)),1,IF(AND(AM240=Settings!$C$18,AL240=Settings!$C$19),1,0))))</f>
        <v/>
      </c>
      <c r="AP1236" s="169" t="str">
        <f>IF(AP240="","",IF(AP240=Settings!$C$16,1,IF(AND(AP240=Settings!$C$17,NOT(AO240=Settings!$C$16)),1,IF(AND(AP240=Settings!$C$18,AO240=Settings!$C$19),1,0))))</f>
        <v/>
      </c>
      <c r="AQ1236" s="170"/>
      <c r="AR1236" s="169" t="str">
        <f>IF(AR240="","",IF(AR240=Settings!$C$16,1,IF(AND(AR240=Settings!$C$17,NOT(AQ240=Settings!$C$16)),1,IF(AND(AR240=Settings!$C$18,AQ240=Settings!$C$19),1,0))))</f>
        <v/>
      </c>
      <c r="AS1236" s="170"/>
      <c r="AT1236" s="169" t="str">
        <f>IF(AT240="","",IF(AT240=Settings!$C$16,1,IF(AND(AT240=Settings!$C$17,NOT(AS240=Settings!$C$16)),1,IF(AND(AT240=Settings!$C$18,AS240=Settings!$C$19),1,0))))</f>
        <v/>
      </c>
      <c r="AU1236" s="170"/>
      <c r="AV1236" s="169" t="str">
        <f>IF(AV240="","",IF(AV240=Settings!$C$16,1,IF(AND(AV240=Settings!$C$17,NOT(AU240=Settings!$C$16)),1,IF(AND(AV240=Settings!$C$18,AU240=Settings!$C$19),1,0))))</f>
        <v/>
      </c>
      <c r="AX1236" s="169" t="str">
        <f>IF(AX240="","",IF(AX240=Settings!$C$16,1,IF(AND(AX240=Settings!$C$17,NOT(AW240=Settings!$C$16)),1,IF(AND(AX240=Settings!$C$18,AW240=Settings!$C$19),1,0))))</f>
        <v/>
      </c>
      <c r="AZ1236" s="169" t="str">
        <f>IF(AZ240="","",IF(AZ240=Settings!$C$16,1,IF(AND(AZ240=Settings!$C$17,NOT(AY240=Settings!$C$16)),1,IF(AND(AZ240=Settings!$C$18,AY240=Settings!$C$19),1,0))))</f>
        <v/>
      </c>
      <c r="BC1236" s="169" t="str">
        <f>IF(BC240="","",IF(BC240=Settings!$C$16,1,IF(AND(BC240=Settings!$C$17,NOT(BB240=Settings!$C$16)),1,IF(AND(BC240=Settings!$C$18,BB240=Settings!$C$19),1,0))))</f>
        <v/>
      </c>
      <c r="BD1236" s="170"/>
      <c r="BE1236" s="169" t="str">
        <f>IF(BE240="","",IF(BE240=Settings!$C$16,1,IF(AND(BE240=Settings!$C$17,NOT(BD240=Settings!$C$16)),1,IF(AND(BE240=Settings!$C$18,BD240=Settings!$C$19),1,0))))</f>
        <v/>
      </c>
      <c r="BF1236" s="170"/>
      <c r="BG1236" s="169" t="str">
        <f>IF(BG240="","",IF(BG240=Settings!$C$16,1,IF(AND(BG240=Settings!$C$17,NOT(BF240=Settings!$C$16)),1,IF(AND(BG240=Settings!$C$18,BF240=Settings!$C$19),1,0))))</f>
        <v/>
      </c>
      <c r="BH1236" s="170"/>
      <c r="BI1236" s="169" t="str">
        <f>IF(BI240="","",IF(BI240=Settings!$C$16,1,IF(AND(BI240=Settings!$C$17,NOT(BH240=Settings!$C$16)),1,IF(AND(BI240=Settings!$C$18,BH240=Settings!$C$19),1,0))))</f>
        <v/>
      </c>
      <c r="BK1236" s="169" t="str">
        <f>IF(BK240="","",IF(BK240=Settings!$C$16,1,IF(AND(BK240=Settings!$C$17,NOT(BJ240=Settings!$C$16)),1,IF(AND(BK240=Settings!$C$18,BJ240=Settings!$C$19),1,0))))</f>
        <v/>
      </c>
      <c r="BM1236" s="169" t="str">
        <f>IF(BM240="","",IF(BM240=Settings!$C$16,1,IF(AND(BM240=Settings!$C$17,NOT(BL240=Settings!$C$16)),1,IF(AND(BM240=Settings!$C$18,BL240=Settings!$C$19),1,0))))</f>
        <v/>
      </c>
      <c r="BP1236" s="169" t="str">
        <f>IF(BP240="","",IF(BP240=Settings!$C$16,1,IF(AND(BP240=Settings!$C$17,NOT(BO240=Settings!$C$16)),1,IF(AND(BP240=Settings!$C$18,BO240=Settings!$C$19),1,0))))</f>
        <v/>
      </c>
      <c r="BQ1236" s="170"/>
      <c r="BR1236" s="169" t="str">
        <f>IF(BR240="","",IF(BR240=Settings!$C$16,1,IF(AND(BR240=Settings!$C$17,NOT(BQ240=Settings!$C$16)),1,IF(AND(BR240=Settings!$C$18,BQ240=Settings!$C$19),1,0))))</f>
        <v/>
      </c>
      <c r="BS1236" s="170"/>
      <c r="BT1236" s="169" t="str">
        <f>IF(BT240="","",IF(BT240=Settings!$C$16,1,IF(AND(BT240=Settings!$C$17,NOT(BS240=Settings!$C$16)),1,IF(AND(BT240=Settings!$C$18,BS240=Settings!$C$19),1,0))))</f>
        <v/>
      </c>
      <c r="BU1236" s="170"/>
      <c r="BV1236" s="169" t="str">
        <f>IF(BV240="","",IF(BV240=Settings!$C$16,1,IF(AND(BV240=Settings!$C$17,NOT(BU240=Settings!$C$16)),1,IF(AND(BV240=Settings!$C$18,BU240=Settings!$C$19),1,0))))</f>
        <v/>
      </c>
      <c r="BX1236" s="169" t="str">
        <f>IF(BX240="","",IF(BX240=Settings!$C$16,1,IF(AND(BX240=Settings!$C$17,NOT(BW240=Settings!$C$16)),1,IF(AND(BX240=Settings!$C$18,BW240=Settings!$C$19),1,0))))</f>
        <v/>
      </c>
      <c r="BZ1236" s="169" t="str">
        <f>IF(BZ240="","",IF(BZ240=Settings!$C$16,1,IF(AND(BZ240=Settings!$C$17,NOT(BY240=Settings!$C$16)),1,IF(AND(BZ240=Settings!$C$18,BY240=Settings!$C$19),1,0))))</f>
        <v/>
      </c>
      <c r="CB1236" s="175" t="str">
        <f t="shared" si="25"/>
        <v/>
      </c>
      <c r="CC1236" s="175" t="str">
        <f t="shared" si="26"/>
        <v/>
      </c>
      <c r="CD1236" s="175" t="str">
        <f t="shared" si="27"/>
        <v/>
      </c>
      <c r="CE1236" s="175" t="str">
        <f t="shared" si="28"/>
        <v/>
      </c>
      <c r="CF1236" s="175" t="str">
        <f t="shared" si="29"/>
        <v/>
      </c>
      <c r="CG1236" s="175" t="str">
        <f t="shared" si="30"/>
        <v/>
      </c>
      <c r="CH1236" s="175" t="str">
        <f t="shared" si="31"/>
        <v/>
      </c>
    </row>
    <row r="1237" spans="1:86" x14ac:dyDescent="0.25">
      <c r="A1237" s="39" t="str">
        <f t="shared" si="24"/>
        <v xml:space="preserve"> </v>
      </c>
      <c r="C1237" s="169" t="str">
        <f>IF(C241="","",IF(C241=Settings!$C$16,1,IF(AND(C241=Settings!$C$17,NOT(B241=Settings!$C$16)),1,IF(AND(C241=Settings!$C$18,B241=Settings!$C$19),1,0))))</f>
        <v/>
      </c>
      <c r="E1237" s="169" t="str">
        <f>IF(E241="","",IF(E241=Settings!$C$16,1,IF(AND(E241=Settings!$C$17,NOT(D241=Settings!$C$16)),1,IF(AND(E241=Settings!$C$18,D241=Settings!$C$19),1,0))))</f>
        <v/>
      </c>
      <c r="G1237" s="169" t="str">
        <f>IF(G241="","",IF(G241=Settings!$C$16,1,IF(AND(G241=Settings!$C$17,NOT(F241=Settings!$C$16)),1,IF(AND(G241=Settings!$C$18,F241=Settings!$C$19),1,0))))</f>
        <v/>
      </c>
      <c r="I1237" s="169" t="str">
        <f>IF(I241="","",IF(I241=Settings!$C$16,1,IF(AND(I241=Settings!$C$17,NOT(H241=Settings!$C$16)),1,IF(AND(I241=Settings!$C$18,H241=Settings!$C$19),1,0))))</f>
        <v/>
      </c>
      <c r="K1237" s="169" t="str">
        <f>IF(K241="","",IF(K241=Settings!$C$16,1,IF(AND(K241=Settings!$C$17,NOT(J241=Settings!$C$16)),1,IF(AND(K241=Settings!$C$18,J241=Settings!$C$19),1,0))))</f>
        <v/>
      </c>
      <c r="M1237" s="169" t="str">
        <f>IF(M241="","",IF(M241=Settings!$C$16,1,IF(AND(M241=Settings!$C$17,NOT(L241=Settings!$C$16)),1,IF(AND(M241=Settings!$C$18,L241=Settings!$C$19),1,0))))</f>
        <v/>
      </c>
      <c r="P1237" s="169" t="str">
        <f>IF(P241="","",IF(P241=Settings!$C$16,1,IF(AND(P241=Settings!$C$17,NOT(O241=Settings!$C$16)),1,IF(AND(P241=Settings!$C$18,O241=Settings!$C$19),1,0))))</f>
        <v/>
      </c>
      <c r="Q1237" s="170"/>
      <c r="R1237" s="169" t="str">
        <f>IF(R241="","",IF(R241=Settings!$C$16,1,IF(AND(R241=Settings!$C$17,NOT(Q241=Settings!$C$16)),1,IF(AND(R241=Settings!$C$18,Q241=Settings!$C$19),1,0))))</f>
        <v/>
      </c>
      <c r="S1237" s="170"/>
      <c r="T1237" s="169" t="str">
        <f>IF(T241="","",IF(T241=Settings!$C$16,1,IF(AND(T241=Settings!$C$17,NOT(S241=Settings!$C$16)),1,IF(AND(T241=Settings!$C$18,S241=Settings!$C$19),1,0))))</f>
        <v/>
      </c>
      <c r="U1237" s="170"/>
      <c r="V1237" s="169" t="str">
        <f>IF(V241="","",IF(V241=Settings!$C$16,1,IF(AND(V241=Settings!$C$17,NOT(U241=Settings!$C$16)),1,IF(AND(V241=Settings!$C$18,U241=Settings!$C$19),1,0))))</f>
        <v/>
      </c>
      <c r="X1237" s="169" t="str">
        <f>IF(X241="","",IF(X241=Settings!$C$16,1,IF(AND(X241=Settings!$C$17,NOT(W241=Settings!$C$16)),1,IF(AND(X241=Settings!$C$18,W241=Settings!$C$19),1,0))))</f>
        <v/>
      </c>
      <c r="Z1237" s="169" t="str">
        <f>IF(Z241="","",IF(Z241=Settings!$C$16,1,IF(AND(Z241=Settings!$C$17,NOT(Y241=Settings!$C$16)),1,IF(AND(Z241=Settings!$C$18,Y241=Settings!$C$19),1,0))))</f>
        <v/>
      </c>
      <c r="AC1237" s="169" t="str">
        <f>IF(AC241="","",IF(AC241=Settings!$C$16,1,IF(AND(AC241=Settings!$C$17,NOT(AB241=Settings!$C$16)),1,IF(AND(AC241=Settings!$C$18,AB241=Settings!$C$19),1,0))))</f>
        <v/>
      </c>
      <c r="AD1237" s="170"/>
      <c r="AE1237" s="169" t="str">
        <f>IF(AE241="","",IF(AE241=Settings!$C$16,1,IF(AND(AE241=Settings!$C$17,NOT(AD241=Settings!$C$16)),1,IF(AND(AE241=Settings!$C$18,AD241=Settings!$C$19),1,0))))</f>
        <v/>
      </c>
      <c r="AF1237" s="170"/>
      <c r="AG1237" s="169" t="str">
        <f>IF(AG241="","",IF(AG241=Settings!$C$16,1,IF(AND(AG241=Settings!$C$17,NOT(AF241=Settings!$C$16)),1,IF(AND(AG241=Settings!$C$18,AF241=Settings!$C$19),1,0))))</f>
        <v/>
      </c>
      <c r="AH1237" s="170"/>
      <c r="AI1237" s="169" t="str">
        <f>IF(AI241="","",IF(AI241=Settings!$C$16,1,IF(AND(AI241=Settings!$C$17,NOT(AH241=Settings!$C$16)),1,IF(AND(AI241=Settings!$C$18,AH241=Settings!$C$19),1,0))))</f>
        <v/>
      </c>
      <c r="AK1237" s="169" t="str">
        <f>IF(AK241="","",IF(AK241=Settings!$C$16,1,IF(AND(AK241=Settings!$C$17,NOT(AJ241=Settings!$C$16)),1,IF(AND(AK241=Settings!$C$18,AJ241=Settings!$C$19),1,0))))</f>
        <v/>
      </c>
      <c r="AM1237" s="169" t="str">
        <f>IF(AM241="","",IF(AM241=Settings!$C$16,1,IF(AND(AM241=Settings!$C$17,NOT(AL241=Settings!$C$16)),1,IF(AND(AM241=Settings!$C$18,AL241=Settings!$C$19),1,0))))</f>
        <v/>
      </c>
      <c r="AP1237" s="169" t="str">
        <f>IF(AP241="","",IF(AP241=Settings!$C$16,1,IF(AND(AP241=Settings!$C$17,NOT(AO241=Settings!$C$16)),1,IF(AND(AP241=Settings!$C$18,AO241=Settings!$C$19),1,0))))</f>
        <v/>
      </c>
      <c r="AQ1237" s="170"/>
      <c r="AR1237" s="169" t="str">
        <f>IF(AR241="","",IF(AR241=Settings!$C$16,1,IF(AND(AR241=Settings!$C$17,NOT(AQ241=Settings!$C$16)),1,IF(AND(AR241=Settings!$C$18,AQ241=Settings!$C$19),1,0))))</f>
        <v/>
      </c>
      <c r="AS1237" s="170"/>
      <c r="AT1237" s="169" t="str">
        <f>IF(AT241="","",IF(AT241=Settings!$C$16,1,IF(AND(AT241=Settings!$C$17,NOT(AS241=Settings!$C$16)),1,IF(AND(AT241=Settings!$C$18,AS241=Settings!$C$19),1,0))))</f>
        <v/>
      </c>
      <c r="AU1237" s="170"/>
      <c r="AV1237" s="169" t="str">
        <f>IF(AV241="","",IF(AV241=Settings!$C$16,1,IF(AND(AV241=Settings!$C$17,NOT(AU241=Settings!$C$16)),1,IF(AND(AV241=Settings!$C$18,AU241=Settings!$C$19),1,0))))</f>
        <v/>
      </c>
      <c r="AX1237" s="169" t="str">
        <f>IF(AX241="","",IF(AX241=Settings!$C$16,1,IF(AND(AX241=Settings!$C$17,NOT(AW241=Settings!$C$16)),1,IF(AND(AX241=Settings!$C$18,AW241=Settings!$C$19),1,0))))</f>
        <v/>
      </c>
      <c r="AZ1237" s="169" t="str">
        <f>IF(AZ241="","",IF(AZ241=Settings!$C$16,1,IF(AND(AZ241=Settings!$C$17,NOT(AY241=Settings!$C$16)),1,IF(AND(AZ241=Settings!$C$18,AY241=Settings!$C$19),1,0))))</f>
        <v/>
      </c>
      <c r="BC1237" s="169" t="str">
        <f>IF(BC241="","",IF(BC241=Settings!$C$16,1,IF(AND(BC241=Settings!$C$17,NOT(BB241=Settings!$C$16)),1,IF(AND(BC241=Settings!$C$18,BB241=Settings!$C$19),1,0))))</f>
        <v/>
      </c>
      <c r="BD1237" s="170"/>
      <c r="BE1237" s="169" t="str">
        <f>IF(BE241="","",IF(BE241=Settings!$C$16,1,IF(AND(BE241=Settings!$C$17,NOT(BD241=Settings!$C$16)),1,IF(AND(BE241=Settings!$C$18,BD241=Settings!$C$19),1,0))))</f>
        <v/>
      </c>
      <c r="BF1237" s="170"/>
      <c r="BG1237" s="169" t="str">
        <f>IF(BG241="","",IF(BG241=Settings!$C$16,1,IF(AND(BG241=Settings!$C$17,NOT(BF241=Settings!$C$16)),1,IF(AND(BG241=Settings!$C$18,BF241=Settings!$C$19),1,0))))</f>
        <v/>
      </c>
      <c r="BH1237" s="170"/>
      <c r="BI1237" s="169" t="str">
        <f>IF(BI241="","",IF(BI241=Settings!$C$16,1,IF(AND(BI241=Settings!$C$17,NOT(BH241=Settings!$C$16)),1,IF(AND(BI241=Settings!$C$18,BH241=Settings!$C$19),1,0))))</f>
        <v/>
      </c>
      <c r="BK1237" s="169" t="str">
        <f>IF(BK241="","",IF(BK241=Settings!$C$16,1,IF(AND(BK241=Settings!$C$17,NOT(BJ241=Settings!$C$16)),1,IF(AND(BK241=Settings!$C$18,BJ241=Settings!$C$19),1,0))))</f>
        <v/>
      </c>
      <c r="BM1237" s="169" t="str">
        <f>IF(BM241="","",IF(BM241=Settings!$C$16,1,IF(AND(BM241=Settings!$C$17,NOT(BL241=Settings!$C$16)),1,IF(AND(BM241=Settings!$C$18,BL241=Settings!$C$19),1,0))))</f>
        <v/>
      </c>
      <c r="BP1237" s="169" t="str">
        <f>IF(BP241="","",IF(BP241=Settings!$C$16,1,IF(AND(BP241=Settings!$C$17,NOT(BO241=Settings!$C$16)),1,IF(AND(BP241=Settings!$C$18,BO241=Settings!$C$19),1,0))))</f>
        <v/>
      </c>
      <c r="BQ1237" s="170"/>
      <c r="BR1237" s="169" t="str">
        <f>IF(BR241="","",IF(BR241=Settings!$C$16,1,IF(AND(BR241=Settings!$C$17,NOT(BQ241=Settings!$C$16)),1,IF(AND(BR241=Settings!$C$18,BQ241=Settings!$C$19),1,0))))</f>
        <v/>
      </c>
      <c r="BS1237" s="170"/>
      <c r="BT1237" s="169" t="str">
        <f>IF(BT241="","",IF(BT241=Settings!$C$16,1,IF(AND(BT241=Settings!$C$17,NOT(BS241=Settings!$C$16)),1,IF(AND(BT241=Settings!$C$18,BS241=Settings!$C$19),1,0))))</f>
        <v/>
      </c>
      <c r="BU1237" s="170"/>
      <c r="BV1237" s="169" t="str">
        <f>IF(BV241="","",IF(BV241=Settings!$C$16,1,IF(AND(BV241=Settings!$C$17,NOT(BU241=Settings!$C$16)),1,IF(AND(BV241=Settings!$C$18,BU241=Settings!$C$19),1,0))))</f>
        <v/>
      </c>
      <c r="BX1237" s="169" t="str">
        <f>IF(BX241="","",IF(BX241=Settings!$C$16,1,IF(AND(BX241=Settings!$C$17,NOT(BW241=Settings!$C$16)),1,IF(AND(BX241=Settings!$C$18,BW241=Settings!$C$19),1,0))))</f>
        <v/>
      </c>
      <c r="BZ1237" s="169" t="str">
        <f>IF(BZ241="","",IF(BZ241=Settings!$C$16,1,IF(AND(BZ241=Settings!$C$17,NOT(BY241=Settings!$C$16)),1,IF(AND(BZ241=Settings!$C$18,BY241=Settings!$C$19),1,0))))</f>
        <v/>
      </c>
      <c r="CB1237" s="175" t="str">
        <f t="shared" si="25"/>
        <v/>
      </c>
      <c r="CC1237" s="175" t="str">
        <f t="shared" si="26"/>
        <v/>
      </c>
      <c r="CD1237" s="175" t="str">
        <f t="shared" si="27"/>
        <v/>
      </c>
      <c r="CE1237" s="175" t="str">
        <f t="shared" si="28"/>
        <v/>
      </c>
      <c r="CF1237" s="175" t="str">
        <f t="shared" si="29"/>
        <v/>
      </c>
      <c r="CG1237" s="175" t="str">
        <f t="shared" si="30"/>
        <v/>
      </c>
      <c r="CH1237" s="175" t="str">
        <f t="shared" si="31"/>
        <v/>
      </c>
    </row>
    <row r="1238" spans="1:86" x14ac:dyDescent="0.25">
      <c r="A1238" s="39" t="str">
        <f t="shared" si="24"/>
        <v xml:space="preserve"> </v>
      </c>
      <c r="C1238" s="169" t="str">
        <f>IF(C242="","",IF(C242=Settings!$C$16,1,IF(AND(C242=Settings!$C$17,NOT(B242=Settings!$C$16)),1,IF(AND(C242=Settings!$C$18,B242=Settings!$C$19),1,0))))</f>
        <v/>
      </c>
      <c r="E1238" s="169" t="str">
        <f>IF(E242="","",IF(E242=Settings!$C$16,1,IF(AND(E242=Settings!$C$17,NOT(D242=Settings!$C$16)),1,IF(AND(E242=Settings!$C$18,D242=Settings!$C$19),1,0))))</f>
        <v/>
      </c>
      <c r="G1238" s="169" t="str">
        <f>IF(G242="","",IF(G242=Settings!$C$16,1,IF(AND(G242=Settings!$C$17,NOT(F242=Settings!$C$16)),1,IF(AND(G242=Settings!$C$18,F242=Settings!$C$19),1,0))))</f>
        <v/>
      </c>
      <c r="I1238" s="169" t="str">
        <f>IF(I242="","",IF(I242=Settings!$C$16,1,IF(AND(I242=Settings!$C$17,NOT(H242=Settings!$C$16)),1,IF(AND(I242=Settings!$C$18,H242=Settings!$C$19),1,0))))</f>
        <v/>
      </c>
      <c r="K1238" s="169" t="str">
        <f>IF(K242="","",IF(K242=Settings!$C$16,1,IF(AND(K242=Settings!$C$17,NOT(J242=Settings!$C$16)),1,IF(AND(K242=Settings!$C$18,J242=Settings!$C$19),1,0))))</f>
        <v/>
      </c>
      <c r="M1238" s="169" t="str">
        <f>IF(M242="","",IF(M242=Settings!$C$16,1,IF(AND(M242=Settings!$C$17,NOT(L242=Settings!$C$16)),1,IF(AND(M242=Settings!$C$18,L242=Settings!$C$19),1,0))))</f>
        <v/>
      </c>
      <c r="P1238" s="169" t="str">
        <f>IF(P242="","",IF(P242=Settings!$C$16,1,IF(AND(P242=Settings!$C$17,NOT(O242=Settings!$C$16)),1,IF(AND(P242=Settings!$C$18,O242=Settings!$C$19),1,0))))</f>
        <v/>
      </c>
      <c r="Q1238" s="170"/>
      <c r="R1238" s="169" t="str">
        <f>IF(R242="","",IF(R242=Settings!$C$16,1,IF(AND(R242=Settings!$C$17,NOT(Q242=Settings!$C$16)),1,IF(AND(R242=Settings!$C$18,Q242=Settings!$C$19),1,0))))</f>
        <v/>
      </c>
      <c r="S1238" s="170"/>
      <c r="T1238" s="169" t="str">
        <f>IF(T242="","",IF(T242=Settings!$C$16,1,IF(AND(T242=Settings!$C$17,NOT(S242=Settings!$C$16)),1,IF(AND(T242=Settings!$C$18,S242=Settings!$C$19),1,0))))</f>
        <v/>
      </c>
      <c r="U1238" s="170"/>
      <c r="V1238" s="169" t="str">
        <f>IF(V242="","",IF(V242=Settings!$C$16,1,IF(AND(V242=Settings!$C$17,NOT(U242=Settings!$C$16)),1,IF(AND(V242=Settings!$C$18,U242=Settings!$C$19),1,0))))</f>
        <v/>
      </c>
      <c r="X1238" s="169" t="str">
        <f>IF(X242="","",IF(X242=Settings!$C$16,1,IF(AND(X242=Settings!$C$17,NOT(W242=Settings!$C$16)),1,IF(AND(X242=Settings!$C$18,W242=Settings!$C$19),1,0))))</f>
        <v/>
      </c>
      <c r="Z1238" s="169" t="str">
        <f>IF(Z242="","",IF(Z242=Settings!$C$16,1,IF(AND(Z242=Settings!$C$17,NOT(Y242=Settings!$C$16)),1,IF(AND(Z242=Settings!$C$18,Y242=Settings!$C$19),1,0))))</f>
        <v/>
      </c>
      <c r="AC1238" s="169" t="str">
        <f>IF(AC242="","",IF(AC242=Settings!$C$16,1,IF(AND(AC242=Settings!$C$17,NOT(AB242=Settings!$C$16)),1,IF(AND(AC242=Settings!$C$18,AB242=Settings!$C$19),1,0))))</f>
        <v/>
      </c>
      <c r="AD1238" s="170"/>
      <c r="AE1238" s="169" t="str">
        <f>IF(AE242="","",IF(AE242=Settings!$C$16,1,IF(AND(AE242=Settings!$C$17,NOT(AD242=Settings!$C$16)),1,IF(AND(AE242=Settings!$C$18,AD242=Settings!$C$19),1,0))))</f>
        <v/>
      </c>
      <c r="AF1238" s="170"/>
      <c r="AG1238" s="169" t="str">
        <f>IF(AG242="","",IF(AG242=Settings!$C$16,1,IF(AND(AG242=Settings!$C$17,NOT(AF242=Settings!$C$16)),1,IF(AND(AG242=Settings!$C$18,AF242=Settings!$C$19),1,0))))</f>
        <v/>
      </c>
      <c r="AH1238" s="170"/>
      <c r="AI1238" s="169" t="str">
        <f>IF(AI242="","",IF(AI242=Settings!$C$16,1,IF(AND(AI242=Settings!$C$17,NOT(AH242=Settings!$C$16)),1,IF(AND(AI242=Settings!$C$18,AH242=Settings!$C$19),1,0))))</f>
        <v/>
      </c>
      <c r="AK1238" s="169" t="str">
        <f>IF(AK242="","",IF(AK242=Settings!$C$16,1,IF(AND(AK242=Settings!$C$17,NOT(AJ242=Settings!$C$16)),1,IF(AND(AK242=Settings!$C$18,AJ242=Settings!$C$19),1,0))))</f>
        <v/>
      </c>
      <c r="AM1238" s="169" t="str">
        <f>IF(AM242="","",IF(AM242=Settings!$C$16,1,IF(AND(AM242=Settings!$C$17,NOT(AL242=Settings!$C$16)),1,IF(AND(AM242=Settings!$C$18,AL242=Settings!$C$19),1,0))))</f>
        <v/>
      </c>
      <c r="AP1238" s="169" t="str">
        <f>IF(AP242="","",IF(AP242=Settings!$C$16,1,IF(AND(AP242=Settings!$C$17,NOT(AO242=Settings!$C$16)),1,IF(AND(AP242=Settings!$C$18,AO242=Settings!$C$19),1,0))))</f>
        <v/>
      </c>
      <c r="AQ1238" s="170"/>
      <c r="AR1238" s="169" t="str">
        <f>IF(AR242="","",IF(AR242=Settings!$C$16,1,IF(AND(AR242=Settings!$C$17,NOT(AQ242=Settings!$C$16)),1,IF(AND(AR242=Settings!$C$18,AQ242=Settings!$C$19),1,0))))</f>
        <v/>
      </c>
      <c r="AS1238" s="170"/>
      <c r="AT1238" s="169" t="str">
        <f>IF(AT242="","",IF(AT242=Settings!$C$16,1,IF(AND(AT242=Settings!$C$17,NOT(AS242=Settings!$C$16)),1,IF(AND(AT242=Settings!$C$18,AS242=Settings!$C$19),1,0))))</f>
        <v/>
      </c>
      <c r="AU1238" s="170"/>
      <c r="AV1238" s="169" t="str">
        <f>IF(AV242="","",IF(AV242=Settings!$C$16,1,IF(AND(AV242=Settings!$C$17,NOT(AU242=Settings!$C$16)),1,IF(AND(AV242=Settings!$C$18,AU242=Settings!$C$19),1,0))))</f>
        <v/>
      </c>
      <c r="AX1238" s="169" t="str">
        <f>IF(AX242="","",IF(AX242=Settings!$C$16,1,IF(AND(AX242=Settings!$C$17,NOT(AW242=Settings!$C$16)),1,IF(AND(AX242=Settings!$C$18,AW242=Settings!$C$19),1,0))))</f>
        <v/>
      </c>
      <c r="AZ1238" s="169" t="str">
        <f>IF(AZ242="","",IF(AZ242=Settings!$C$16,1,IF(AND(AZ242=Settings!$C$17,NOT(AY242=Settings!$C$16)),1,IF(AND(AZ242=Settings!$C$18,AY242=Settings!$C$19),1,0))))</f>
        <v/>
      </c>
      <c r="BC1238" s="169" t="str">
        <f>IF(BC242="","",IF(BC242=Settings!$C$16,1,IF(AND(BC242=Settings!$C$17,NOT(BB242=Settings!$C$16)),1,IF(AND(BC242=Settings!$C$18,BB242=Settings!$C$19),1,0))))</f>
        <v/>
      </c>
      <c r="BD1238" s="170"/>
      <c r="BE1238" s="169" t="str">
        <f>IF(BE242="","",IF(BE242=Settings!$C$16,1,IF(AND(BE242=Settings!$C$17,NOT(BD242=Settings!$C$16)),1,IF(AND(BE242=Settings!$C$18,BD242=Settings!$C$19),1,0))))</f>
        <v/>
      </c>
      <c r="BF1238" s="170"/>
      <c r="BG1238" s="169" t="str">
        <f>IF(BG242="","",IF(BG242=Settings!$C$16,1,IF(AND(BG242=Settings!$C$17,NOT(BF242=Settings!$C$16)),1,IF(AND(BG242=Settings!$C$18,BF242=Settings!$C$19),1,0))))</f>
        <v/>
      </c>
      <c r="BH1238" s="170"/>
      <c r="BI1238" s="169" t="str">
        <f>IF(BI242="","",IF(BI242=Settings!$C$16,1,IF(AND(BI242=Settings!$C$17,NOT(BH242=Settings!$C$16)),1,IF(AND(BI242=Settings!$C$18,BH242=Settings!$C$19),1,0))))</f>
        <v/>
      </c>
      <c r="BK1238" s="169" t="str">
        <f>IF(BK242="","",IF(BK242=Settings!$C$16,1,IF(AND(BK242=Settings!$C$17,NOT(BJ242=Settings!$C$16)),1,IF(AND(BK242=Settings!$C$18,BJ242=Settings!$C$19),1,0))))</f>
        <v/>
      </c>
      <c r="BM1238" s="169" t="str">
        <f>IF(BM242="","",IF(BM242=Settings!$C$16,1,IF(AND(BM242=Settings!$C$17,NOT(BL242=Settings!$C$16)),1,IF(AND(BM242=Settings!$C$18,BL242=Settings!$C$19),1,0))))</f>
        <v/>
      </c>
      <c r="BP1238" s="169" t="str">
        <f>IF(BP242="","",IF(BP242=Settings!$C$16,1,IF(AND(BP242=Settings!$C$17,NOT(BO242=Settings!$C$16)),1,IF(AND(BP242=Settings!$C$18,BO242=Settings!$C$19),1,0))))</f>
        <v/>
      </c>
      <c r="BQ1238" s="170"/>
      <c r="BR1238" s="169" t="str">
        <f>IF(BR242="","",IF(BR242=Settings!$C$16,1,IF(AND(BR242=Settings!$C$17,NOT(BQ242=Settings!$C$16)),1,IF(AND(BR242=Settings!$C$18,BQ242=Settings!$C$19),1,0))))</f>
        <v/>
      </c>
      <c r="BS1238" s="170"/>
      <c r="BT1238" s="169" t="str">
        <f>IF(BT242="","",IF(BT242=Settings!$C$16,1,IF(AND(BT242=Settings!$C$17,NOT(BS242=Settings!$C$16)),1,IF(AND(BT242=Settings!$C$18,BS242=Settings!$C$19),1,0))))</f>
        <v/>
      </c>
      <c r="BU1238" s="170"/>
      <c r="BV1238" s="169" t="str">
        <f>IF(BV242="","",IF(BV242=Settings!$C$16,1,IF(AND(BV242=Settings!$C$17,NOT(BU242=Settings!$C$16)),1,IF(AND(BV242=Settings!$C$18,BU242=Settings!$C$19),1,0))))</f>
        <v/>
      </c>
      <c r="BX1238" s="169" t="str">
        <f>IF(BX242="","",IF(BX242=Settings!$C$16,1,IF(AND(BX242=Settings!$C$17,NOT(BW242=Settings!$C$16)),1,IF(AND(BX242=Settings!$C$18,BW242=Settings!$C$19),1,0))))</f>
        <v/>
      </c>
      <c r="BZ1238" s="169" t="str">
        <f>IF(BZ242="","",IF(BZ242=Settings!$C$16,1,IF(AND(BZ242=Settings!$C$17,NOT(BY242=Settings!$C$16)),1,IF(AND(BZ242=Settings!$C$18,BY242=Settings!$C$19),1,0))))</f>
        <v/>
      </c>
      <c r="CB1238" s="175" t="str">
        <f t="shared" si="25"/>
        <v/>
      </c>
      <c r="CC1238" s="175" t="str">
        <f t="shared" si="26"/>
        <v/>
      </c>
      <c r="CD1238" s="175" t="str">
        <f t="shared" si="27"/>
        <v/>
      </c>
      <c r="CE1238" s="175" t="str">
        <f t="shared" si="28"/>
        <v/>
      </c>
      <c r="CF1238" s="175" t="str">
        <f t="shared" si="29"/>
        <v/>
      </c>
      <c r="CG1238" s="175" t="str">
        <f t="shared" si="30"/>
        <v/>
      </c>
      <c r="CH1238" s="175" t="str">
        <f t="shared" si="31"/>
        <v/>
      </c>
    </row>
    <row r="1239" spans="1:86" x14ac:dyDescent="0.25">
      <c r="A1239" s="39" t="str">
        <f t="shared" si="24"/>
        <v xml:space="preserve"> </v>
      </c>
      <c r="C1239" s="169" t="str">
        <f>IF(C243="","",IF(C243=Settings!$C$16,1,IF(AND(C243=Settings!$C$17,NOT(B243=Settings!$C$16)),1,IF(AND(C243=Settings!$C$18,B243=Settings!$C$19),1,0))))</f>
        <v/>
      </c>
      <c r="E1239" s="169" t="str">
        <f>IF(E243="","",IF(E243=Settings!$C$16,1,IF(AND(E243=Settings!$C$17,NOT(D243=Settings!$C$16)),1,IF(AND(E243=Settings!$C$18,D243=Settings!$C$19),1,0))))</f>
        <v/>
      </c>
      <c r="G1239" s="169" t="str">
        <f>IF(G243="","",IF(G243=Settings!$C$16,1,IF(AND(G243=Settings!$C$17,NOT(F243=Settings!$C$16)),1,IF(AND(G243=Settings!$C$18,F243=Settings!$C$19),1,0))))</f>
        <v/>
      </c>
      <c r="I1239" s="169" t="str">
        <f>IF(I243="","",IF(I243=Settings!$C$16,1,IF(AND(I243=Settings!$C$17,NOT(H243=Settings!$C$16)),1,IF(AND(I243=Settings!$C$18,H243=Settings!$C$19),1,0))))</f>
        <v/>
      </c>
      <c r="K1239" s="169" t="str">
        <f>IF(K243="","",IF(K243=Settings!$C$16,1,IF(AND(K243=Settings!$C$17,NOT(J243=Settings!$C$16)),1,IF(AND(K243=Settings!$C$18,J243=Settings!$C$19),1,0))))</f>
        <v/>
      </c>
      <c r="M1239" s="169" t="str">
        <f>IF(M243="","",IF(M243=Settings!$C$16,1,IF(AND(M243=Settings!$C$17,NOT(L243=Settings!$C$16)),1,IF(AND(M243=Settings!$C$18,L243=Settings!$C$19),1,0))))</f>
        <v/>
      </c>
      <c r="P1239" s="169" t="str">
        <f>IF(P243="","",IF(P243=Settings!$C$16,1,IF(AND(P243=Settings!$C$17,NOT(O243=Settings!$C$16)),1,IF(AND(P243=Settings!$C$18,O243=Settings!$C$19),1,0))))</f>
        <v/>
      </c>
      <c r="Q1239" s="170"/>
      <c r="R1239" s="169" t="str">
        <f>IF(R243="","",IF(R243=Settings!$C$16,1,IF(AND(R243=Settings!$C$17,NOT(Q243=Settings!$C$16)),1,IF(AND(R243=Settings!$C$18,Q243=Settings!$C$19),1,0))))</f>
        <v/>
      </c>
      <c r="S1239" s="170"/>
      <c r="T1239" s="169" t="str">
        <f>IF(T243="","",IF(T243=Settings!$C$16,1,IF(AND(T243=Settings!$C$17,NOT(S243=Settings!$C$16)),1,IF(AND(T243=Settings!$C$18,S243=Settings!$C$19),1,0))))</f>
        <v/>
      </c>
      <c r="U1239" s="170"/>
      <c r="V1239" s="169" t="str">
        <f>IF(V243="","",IF(V243=Settings!$C$16,1,IF(AND(V243=Settings!$C$17,NOT(U243=Settings!$C$16)),1,IF(AND(V243=Settings!$C$18,U243=Settings!$C$19),1,0))))</f>
        <v/>
      </c>
      <c r="X1239" s="169" t="str">
        <f>IF(X243="","",IF(X243=Settings!$C$16,1,IF(AND(X243=Settings!$C$17,NOT(W243=Settings!$C$16)),1,IF(AND(X243=Settings!$C$18,W243=Settings!$C$19),1,0))))</f>
        <v/>
      </c>
      <c r="Z1239" s="169" t="str">
        <f>IF(Z243="","",IF(Z243=Settings!$C$16,1,IF(AND(Z243=Settings!$C$17,NOT(Y243=Settings!$C$16)),1,IF(AND(Z243=Settings!$C$18,Y243=Settings!$C$19),1,0))))</f>
        <v/>
      </c>
      <c r="AC1239" s="169" t="str">
        <f>IF(AC243="","",IF(AC243=Settings!$C$16,1,IF(AND(AC243=Settings!$C$17,NOT(AB243=Settings!$C$16)),1,IF(AND(AC243=Settings!$C$18,AB243=Settings!$C$19),1,0))))</f>
        <v/>
      </c>
      <c r="AD1239" s="170"/>
      <c r="AE1239" s="169" t="str">
        <f>IF(AE243="","",IF(AE243=Settings!$C$16,1,IF(AND(AE243=Settings!$C$17,NOT(AD243=Settings!$C$16)),1,IF(AND(AE243=Settings!$C$18,AD243=Settings!$C$19),1,0))))</f>
        <v/>
      </c>
      <c r="AF1239" s="170"/>
      <c r="AG1239" s="169" t="str">
        <f>IF(AG243="","",IF(AG243=Settings!$C$16,1,IF(AND(AG243=Settings!$C$17,NOT(AF243=Settings!$C$16)),1,IF(AND(AG243=Settings!$C$18,AF243=Settings!$C$19),1,0))))</f>
        <v/>
      </c>
      <c r="AH1239" s="170"/>
      <c r="AI1239" s="169" t="str">
        <f>IF(AI243="","",IF(AI243=Settings!$C$16,1,IF(AND(AI243=Settings!$C$17,NOT(AH243=Settings!$C$16)),1,IF(AND(AI243=Settings!$C$18,AH243=Settings!$C$19),1,0))))</f>
        <v/>
      </c>
      <c r="AK1239" s="169" t="str">
        <f>IF(AK243="","",IF(AK243=Settings!$C$16,1,IF(AND(AK243=Settings!$C$17,NOT(AJ243=Settings!$C$16)),1,IF(AND(AK243=Settings!$C$18,AJ243=Settings!$C$19),1,0))))</f>
        <v/>
      </c>
      <c r="AM1239" s="169" t="str">
        <f>IF(AM243="","",IF(AM243=Settings!$C$16,1,IF(AND(AM243=Settings!$C$17,NOT(AL243=Settings!$C$16)),1,IF(AND(AM243=Settings!$C$18,AL243=Settings!$C$19),1,0))))</f>
        <v/>
      </c>
      <c r="AP1239" s="169" t="str">
        <f>IF(AP243="","",IF(AP243=Settings!$C$16,1,IF(AND(AP243=Settings!$C$17,NOT(AO243=Settings!$C$16)),1,IF(AND(AP243=Settings!$C$18,AO243=Settings!$C$19),1,0))))</f>
        <v/>
      </c>
      <c r="AQ1239" s="170"/>
      <c r="AR1239" s="169" t="str">
        <f>IF(AR243="","",IF(AR243=Settings!$C$16,1,IF(AND(AR243=Settings!$C$17,NOT(AQ243=Settings!$C$16)),1,IF(AND(AR243=Settings!$C$18,AQ243=Settings!$C$19),1,0))))</f>
        <v/>
      </c>
      <c r="AS1239" s="170"/>
      <c r="AT1239" s="169" t="str">
        <f>IF(AT243="","",IF(AT243=Settings!$C$16,1,IF(AND(AT243=Settings!$C$17,NOT(AS243=Settings!$C$16)),1,IF(AND(AT243=Settings!$C$18,AS243=Settings!$C$19),1,0))))</f>
        <v/>
      </c>
      <c r="AU1239" s="170"/>
      <c r="AV1239" s="169" t="str">
        <f>IF(AV243="","",IF(AV243=Settings!$C$16,1,IF(AND(AV243=Settings!$C$17,NOT(AU243=Settings!$C$16)),1,IF(AND(AV243=Settings!$C$18,AU243=Settings!$C$19),1,0))))</f>
        <v/>
      </c>
      <c r="AX1239" s="169" t="str">
        <f>IF(AX243="","",IF(AX243=Settings!$C$16,1,IF(AND(AX243=Settings!$C$17,NOT(AW243=Settings!$C$16)),1,IF(AND(AX243=Settings!$C$18,AW243=Settings!$C$19),1,0))))</f>
        <v/>
      </c>
      <c r="AZ1239" s="169" t="str">
        <f>IF(AZ243="","",IF(AZ243=Settings!$C$16,1,IF(AND(AZ243=Settings!$C$17,NOT(AY243=Settings!$C$16)),1,IF(AND(AZ243=Settings!$C$18,AY243=Settings!$C$19),1,0))))</f>
        <v/>
      </c>
      <c r="BC1239" s="169" t="str">
        <f>IF(BC243="","",IF(BC243=Settings!$C$16,1,IF(AND(BC243=Settings!$C$17,NOT(BB243=Settings!$C$16)),1,IF(AND(BC243=Settings!$C$18,BB243=Settings!$C$19),1,0))))</f>
        <v/>
      </c>
      <c r="BD1239" s="170"/>
      <c r="BE1239" s="169" t="str">
        <f>IF(BE243="","",IF(BE243=Settings!$C$16,1,IF(AND(BE243=Settings!$C$17,NOT(BD243=Settings!$C$16)),1,IF(AND(BE243=Settings!$C$18,BD243=Settings!$C$19),1,0))))</f>
        <v/>
      </c>
      <c r="BF1239" s="170"/>
      <c r="BG1239" s="169" t="str">
        <f>IF(BG243="","",IF(BG243=Settings!$C$16,1,IF(AND(BG243=Settings!$C$17,NOT(BF243=Settings!$C$16)),1,IF(AND(BG243=Settings!$C$18,BF243=Settings!$C$19),1,0))))</f>
        <v/>
      </c>
      <c r="BH1239" s="170"/>
      <c r="BI1239" s="169" t="str">
        <f>IF(BI243="","",IF(BI243=Settings!$C$16,1,IF(AND(BI243=Settings!$C$17,NOT(BH243=Settings!$C$16)),1,IF(AND(BI243=Settings!$C$18,BH243=Settings!$C$19),1,0))))</f>
        <v/>
      </c>
      <c r="BK1239" s="169" t="str">
        <f>IF(BK243="","",IF(BK243=Settings!$C$16,1,IF(AND(BK243=Settings!$C$17,NOT(BJ243=Settings!$C$16)),1,IF(AND(BK243=Settings!$C$18,BJ243=Settings!$C$19),1,0))))</f>
        <v/>
      </c>
      <c r="BM1239" s="169" t="str">
        <f>IF(BM243="","",IF(BM243=Settings!$C$16,1,IF(AND(BM243=Settings!$C$17,NOT(BL243=Settings!$C$16)),1,IF(AND(BM243=Settings!$C$18,BL243=Settings!$C$19),1,0))))</f>
        <v/>
      </c>
      <c r="BP1239" s="169" t="str">
        <f>IF(BP243="","",IF(BP243=Settings!$C$16,1,IF(AND(BP243=Settings!$C$17,NOT(BO243=Settings!$C$16)),1,IF(AND(BP243=Settings!$C$18,BO243=Settings!$C$19),1,0))))</f>
        <v/>
      </c>
      <c r="BQ1239" s="170"/>
      <c r="BR1239" s="169" t="str">
        <f>IF(BR243="","",IF(BR243=Settings!$C$16,1,IF(AND(BR243=Settings!$C$17,NOT(BQ243=Settings!$C$16)),1,IF(AND(BR243=Settings!$C$18,BQ243=Settings!$C$19),1,0))))</f>
        <v/>
      </c>
      <c r="BS1239" s="170"/>
      <c r="BT1239" s="169" t="str">
        <f>IF(BT243="","",IF(BT243=Settings!$C$16,1,IF(AND(BT243=Settings!$C$17,NOT(BS243=Settings!$C$16)),1,IF(AND(BT243=Settings!$C$18,BS243=Settings!$C$19),1,0))))</f>
        <v/>
      </c>
      <c r="BU1239" s="170"/>
      <c r="BV1239" s="169" t="str">
        <f>IF(BV243="","",IF(BV243=Settings!$C$16,1,IF(AND(BV243=Settings!$C$17,NOT(BU243=Settings!$C$16)),1,IF(AND(BV243=Settings!$C$18,BU243=Settings!$C$19),1,0))))</f>
        <v/>
      </c>
      <c r="BX1239" s="169" t="str">
        <f>IF(BX243="","",IF(BX243=Settings!$C$16,1,IF(AND(BX243=Settings!$C$17,NOT(BW243=Settings!$C$16)),1,IF(AND(BX243=Settings!$C$18,BW243=Settings!$C$19),1,0))))</f>
        <v/>
      </c>
      <c r="BZ1239" s="169" t="str">
        <f>IF(BZ243="","",IF(BZ243=Settings!$C$16,1,IF(AND(BZ243=Settings!$C$17,NOT(BY243=Settings!$C$16)),1,IF(AND(BZ243=Settings!$C$18,BY243=Settings!$C$19),1,0))))</f>
        <v/>
      </c>
      <c r="CB1239" s="175" t="str">
        <f t="shared" si="25"/>
        <v/>
      </c>
      <c r="CC1239" s="175" t="str">
        <f t="shared" si="26"/>
        <v/>
      </c>
      <c r="CD1239" s="175" t="str">
        <f t="shared" si="27"/>
        <v/>
      </c>
      <c r="CE1239" s="175" t="str">
        <f t="shared" si="28"/>
        <v/>
      </c>
      <c r="CF1239" s="175" t="str">
        <f t="shared" si="29"/>
        <v/>
      </c>
      <c r="CG1239" s="175" t="str">
        <f t="shared" si="30"/>
        <v/>
      </c>
      <c r="CH1239" s="175" t="str">
        <f t="shared" si="31"/>
        <v/>
      </c>
    </row>
    <row r="1240" spans="1:86" x14ac:dyDescent="0.25">
      <c r="A1240" s="39" t="str">
        <f t="shared" si="24"/>
        <v xml:space="preserve"> </v>
      </c>
      <c r="C1240" s="169" t="str">
        <f>IF(C244="","",IF(C244=Settings!$C$16,1,IF(AND(C244=Settings!$C$17,NOT(B244=Settings!$C$16)),1,IF(AND(C244=Settings!$C$18,B244=Settings!$C$19),1,0))))</f>
        <v/>
      </c>
      <c r="E1240" s="169" t="str">
        <f>IF(E244="","",IF(E244=Settings!$C$16,1,IF(AND(E244=Settings!$C$17,NOT(D244=Settings!$C$16)),1,IF(AND(E244=Settings!$C$18,D244=Settings!$C$19),1,0))))</f>
        <v/>
      </c>
      <c r="G1240" s="169" t="str">
        <f>IF(G244="","",IF(G244=Settings!$C$16,1,IF(AND(G244=Settings!$C$17,NOT(F244=Settings!$C$16)),1,IF(AND(G244=Settings!$C$18,F244=Settings!$C$19),1,0))))</f>
        <v/>
      </c>
      <c r="I1240" s="169" t="str">
        <f>IF(I244="","",IF(I244=Settings!$C$16,1,IF(AND(I244=Settings!$C$17,NOT(H244=Settings!$C$16)),1,IF(AND(I244=Settings!$C$18,H244=Settings!$C$19),1,0))))</f>
        <v/>
      </c>
      <c r="K1240" s="169" t="str">
        <f>IF(K244="","",IF(K244=Settings!$C$16,1,IF(AND(K244=Settings!$C$17,NOT(J244=Settings!$C$16)),1,IF(AND(K244=Settings!$C$18,J244=Settings!$C$19),1,0))))</f>
        <v/>
      </c>
      <c r="M1240" s="169" t="str">
        <f>IF(M244="","",IF(M244=Settings!$C$16,1,IF(AND(M244=Settings!$C$17,NOT(L244=Settings!$C$16)),1,IF(AND(M244=Settings!$C$18,L244=Settings!$C$19),1,0))))</f>
        <v/>
      </c>
      <c r="P1240" s="169" t="str">
        <f>IF(P244="","",IF(P244=Settings!$C$16,1,IF(AND(P244=Settings!$C$17,NOT(O244=Settings!$C$16)),1,IF(AND(P244=Settings!$C$18,O244=Settings!$C$19),1,0))))</f>
        <v/>
      </c>
      <c r="Q1240" s="170"/>
      <c r="R1240" s="169" t="str">
        <f>IF(R244="","",IF(R244=Settings!$C$16,1,IF(AND(R244=Settings!$C$17,NOT(Q244=Settings!$C$16)),1,IF(AND(R244=Settings!$C$18,Q244=Settings!$C$19),1,0))))</f>
        <v/>
      </c>
      <c r="S1240" s="170"/>
      <c r="T1240" s="169" t="str">
        <f>IF(T244="","",IF(T244=Settings!$C$16,1,IF(AND(T244=Settings!$C$17,NOT(S244=Settings!$C$16)),1,IF(AND(T244=Settings!$C$18,S244=Settings!$C$19),1,0))))</f>
        <v/>
      </c>
      <c r="U1240" s="170"/>
      <c r="V1240" s="169" t="str">
        <f>IF(V244="","",IF(V244=Settings!$C$16,1,IF(AND(V244=Settings!$C$17,NOT(U244=Settings!$C$16)),1,IF(AND(V244=Settings!$C$18,U244=Settings!$C$19),1,0))))</f>
        <v/>
      </c>
      <c r="X1240" s="169" t="str">
        <f>IF(X244="","",IF(X244=Settings!$C$16,1,IF(AND(X244=Settings!$C$17,NOT(W244=Settings!$C$16)),1,IF(AND(X244=Settings!$C$18,W244=Settings!$C$19),1,0))))</f>
        <v/>
      </c>
      <c r="Z1240" s="169" t="str">
        <f>IF(Z244="","",IF(Z244=Settings!$C$16,1,IF(AND(Z244=Settings!$C$17,NOT(Y244=Settings!$C$16)),1,IF(AND(Z244=Settings!$C$18,Y244=Settings!$C$19),1,0))))</f>
        <v/>
      </c>
      <c r="AC1240" s="169" t="str">
        <f>IF(AC244="","",IF(AC244=Settings!$C$16,1,IF(AND(AC244=Settings!$C$17,NOT(AB244=Settings!$C$16)),1,IF(AND(AC244=Settings!$C$18,AB244=Settings!$C$19),1,0))))</f>
        <v/>
      </c>
      <c r="AD1240" s="170"/>
      <c r="AE1240" s="169" t="str">
        <f>IF(AE244="","",IF(AE244=Settings!$C$16,1,IF(AND(AE244=Settings!$C$17,NOT(AD244=Settings!$C$16)),1,IF(AND(AE244=Settings!$C$18,AD244=Settings!$C$19),1,0))))</f>
        <v/>
      </c>
      <c r="AF1240" s="170"/>
      <c r="AG1240" s="169" t="str">
        <f>IF(AG244="","",IF(AG244=Settings!$C$16,1,IF(AND(AG244=Settings!$C$17,NOT(AF244=Settings!$C$16)),1,IF(AND(AG244=Settings!$C$18,AF244=Settings!$C$19),1,0))))</f>
        <v/>
      </c>
      <c r="AH1240" s="170"/>
      <c r="AI1240" s="169" t="str">
        <f>IF(AI244="","",IF(AI244=Settings!$C$16,1,IF(AND(AI244=Settings!$C$17,NOT(AH244=Settings!$C$16)),1,IF(AND(AI244=Settings!$C$18,AH244=Settings!$C$19),1,0))))</f>
        <v/>
      </c>
      <c r="AK1240" s="169" t="str">
        <f>IF(AK244="","",IF(AK244=Settings!$C$16,1,IF(AND(AK244=Settings!$C$17,NOT(AJ244=Settings!$C$16)),1,IF(AND(AK244=Settings!$C$18,AJ244=Settings!$C$19),1,0))))</f>
        <v/>
      </c>
      <c r="AM1240" s="169" t="str">
        <f>IF(AM244="","",IF(AM244=Settings!$C$16,1,IF(AND(AM244=Settings!$C$17,NOT(AL244=Settings!$C$16)),1,IF(AND(AM244=Settings!$C$18,AL244=Settings!$C$19),1,0))))</f>
        <v/>
      </c>
      <c r="AP1240" s="169" t="str">
        <f>IF(AP244="","",IF(AP244=Settings!$C$16,1,IF(AND(AP244=Settings!$C$17,NOT(AO244=Settings!$C$16)),1,IF(AND(AP244=Settings!$C$18,AO244=Settings!$C$19),1,0))))</f>
        <v/>
      </c>
      <c r="AQ1240" s="170"/>
      <c r="AR1240" s="169" t="str">
        <f>IF(AR244="","",IF(AR244=Settings!$C$16,1,IF(AND(AR244=Settings!$C$17,NOT(AQ244=Settings!$C$16)),1,IF(AND(AR244=Settings!$C$18,AQ244=Settings!$C$19),1,0))))</f>
        <v/>
      </c>
      <c r="AS1240" s="170"/>
      <c r="AT1240" s="169" t="str">
        <f>IF(AT244="","",IF(AT244=Settings!$C$16,1,IF(AND(AT244=Settings!$C$17,NOT(AS244=Settings!$C$16)),1,IF(AND(AT244=Settings!$C$18,AS244=Settings!$C$19),1,0))))</f>
        <v/>
      </c>
      <c r="AU1240" s="170"/>
      <c r="AV1240" s="169" t="str">
        <f>IF(AV244="","",IF(AV244=Settings!$C$16,1,IF(AND(AV244=Settings!$C$17,NOT(AU244=Settings!$C$16)),1,IF(AND(AV244=Settings!$C$18,AU244=Settings!$C$19),1,0))))</f>
        <v/>
      </c>
      <c r="AX1240" s="169" t="str">
        <f>IF(AX244="","",IF(AX244=Settings!$C$16,1,IF(AND(AX244=Settings!$C$17,NOT(AW244=Settings!$C$16)),1,IF(AND(AX244=Settings!$C$18,AW244=Settings!$C$19),1,0))))</f>
        <v/>
      </c>
      <c r="AZ1240" s="169" t="str">
        <f>IF(AZ244="","",IF(AZ244=Settings!$C$16,1,IF(AND(AZ244=Settings!$C$17,NOT(AY244=Settings!$C$16)),1,IF(AND(AZ244=Settings!$C$18,AY244=Settings!$C$19),1,0))))</f>
        <v/>
      </c>
      <c r="BC1240" s="169" t="str">
        <f>IF(BC244="","",IF(BC244=Settings!$C$16,1,IF(AND(BC244=Settings!$C$17,NOT(BB244=Settings!$C$16)),1,IF(AND(BC244=Settings!$C$18,BB244=Settings!$C$19),1,0))))</f>
        <v/>
      </c>
      <c r="BD1240" s="170"/>
      <c r="BE1240" s="169" t="str">
        <f>IF(BE244="","",IF(BE244=Settings!$C$16,1,IF(AND(BE244=Settings!$C$17,NOT(BD244=Settings!$C$16)),1,IF(AND(BE244=Settings!$C$18,BD244=Settings!$C$19),1,0))))</f>
        <v/>
      </c>
      <c r="BF1240" s="170"/>
      <c r="BG1240" s="169" t="str">
        <f>IF(BG244="","",IF(BG244=Settings!$C$16,1,IF(AND(BG244=Settings!$C$17,NOT(BF244=Settings!$C$16)),1,IF(AND(BG244=Settings!$C$18,BF244=Settings!$C$19),1,0))))</f>
        <v/>
      </c>
      <c r="BH1240" s="170"/>
      <c r="BI1240" s="169" t="str">
        <f>IF(BI244="","",IF(BI244=Settings!$C$16,1,IF(AND(BI244=Settings!$C$17,NOT(BH244=Settings!$C$16)),1,IF(AND(BI244=Settings!$C$18,BH244=Settings!$C$19),1,0))))</f>
        <v/>
      </c>
      <c r="BK1240" s="169" t="str">
        <f>IF(BK244="","",IF(BK244=Settings!$C$16,1,IF(AND(BK244=Settings!$C$17,NOT(BJ244=Settings!$C$16)),1,IF(AND(BK244=Settings!$C$18,BJ244=Settings!$C$19),1,0))))</f>
        <v/>
      </c>
      <c r="BM1240" s="169" t="str">
        <f>IF(BM244="","",IF(BM244=Settings!$C$16,1,IF(AND(BM244=Settings!$C$17,NOT(BL244=Settings!$C$16)),1,IF(AND(BM244=Settings!$C$18,BL244=Settings!$C$19),1,0))))</f>
        <v/>
      </c>
      <c r="BP1240" s="169" t="str">
        <f>IF(BP244="","",IF(BP244=Settings!$C$16,1,IF(AND(BP244=Settings!$C$17,NOT(BO244=Settings!$C$16)),1,IF(AND(BP244=Settings!$C$18,BO244=Settings!$C$19),1,0))))</f>
        <v/>
      </c>
      <c r="BQ1240" s="170"/>
      <c r="BR1240" s="169" t="str">
        <f>IF(BR244="","",IF(BR244=Settings!$C$16,1,IF(AND(BR244=Settings!$C$17,NOT(BQ244=Settings!$C$16)),1,IF(AND(BR244=Settings!$C$18,BQ244=Settings!$C$19),1,0))))</f>
        <v/>
      </c>
      <c r="BS1240" s="170"/>
      <c r="BT1240" s="169" t="str">
        <f>IF(BT244="","",IF(BT244=Settings!$C$16,1,IF(AND(BT244=Settings!$C$17,NOT(BS244=Settings!$C$16)),1,IF(AND(BT244=Settings!$C$18,BS244=Settings!$C$19),1,0))))</f>
        <v/>
      </c>
      <c r="BU1240" s="170"/>
      <c r="BV1240" s="169" t="str">
        <f>IF(BV244="","",IF(BV244=Settings!$C$16,1,IF(AND(BV244=Settings!$C$17,NOT(BU244=Settings!$C$16)),1,IF(AND(BV244=Settings!$C$18,BU244=Settings!$C$19),1,0))))</f>
        <v/>
      </c>
      <c r="BX1240" s="169" t="str">
        <f>IF(BX244="","",IF(BX244=Settings!$C$16,1,IF(AND(BX244=Settings!$C$17,NOT(BW244=Settings!$C$16)),1,IF(AND(BX244=Settings!$C$18,BW244=Settings!$C$19),1,0))))</f>
        <v/>
      </c>
      <c r="BZ1240" s="169" t="str">
        <f>IF(BZ244="","",IF(BZ244=Settings!$C$16,1,IF(AND(BZ244=Settings!$C$17,NOT(BY244=Settings!$C$16)),1,IF(AND(BZ244=Settings!$C$18,BY244=Settings!$C$19),1,0))))</f>
        <v/>
      </c>
      <c r="CB1240" s="175" t="str">
        <f t="shared" si="25"/>
        <v/>
      </c>
      <c r="CC1240" s="175" t="str">
        <f t="shared" si="26"/>
        <v/>
      </c>
      <c r="CD1240" s="175" t="str">
        <f t="shared" si="27"/>
        <v/>
      </c>
      <c r="CE1240" s="175" t="str">
        <f t="shared" si="28"/>
        <v/>
      </c>
      <c r="CF1240" s="175" t="str">
        <f t="shared" si="29"/>
        <v/>
      </c>
      <c r="CG1240" s="175" t="str">
        <f t="shared" si="30"/>
        <v/>
      </c>
      <c r="CH1240" s="175" t="str">
        <f t="shared" si="31"/>
        <v/>
      </c>
    </row>
    <row r="1241" spans="1:86" x14ac:dyDescent="0.25">
      <c r="A1241" s="39" t="str">
        <f t="shared" si="24"/>
        <v xml:space="preserve"> </v>
      </c>
      <c r="C1241" s="169" t="str">
        <f>IF(C245="","",IF(C245=Settings!$C$16,1,IF(AND(C245=Settings!$C$17,NOT(B245=Settings!$C$16)),1,IF(AND(C245=Settings!$C$18,B245=Settings!$C$19),1,0))))</f>
        <v/>
      </c>
      <c r="E1241" s="169" t="str">
        <f>IF(E245="","",IF(E245=Settings!$C$16,1,IF(AND(E245=Settings!$C$17,NOT(D245=Settings!$C$16)),1,IF(AND(E245=Settings!$C$18,D245=Settings!$C$19),1,0))))</f>
        <v/>
      </c>
      <c r="G1241" s="169" t="str">
        <f>IF(G245="","",IF(G245=Settings!$C$16,1,IF(AND(G245=Settings!$C$17,NOT(F245=Settings!$C$16)),1,IF(AND(G245=Settings!$C$18,F245=Settings!$C$19),1,0))))</f>
        <v/>
      </c>
      <c r="I1241" s="169" t="str">
        <f>IF(I245="","",IF(I245=Settings!$C$16,1,IF(AND(I245=Settings!$C$17,NOT(H245=Settings!$C$16)),1,IF(AND(I245=Settings!$C$18,H245=Settings!$C$19),1,0))))</f>
        <v/>
      </c>
      <c r="K1241" s="169" t="str">
        <f>IF(K245="","",IF(K245=Settings!$C$16,1,IF(AND(K245=Settings!$C$17,NOT(J245=Settings!$C$16)),1,IF(AND(K245=Settings!$C$18,J245=Settings!$C$19),1,0))))</f>
        <v/>
      </c>
      <c r="M1241" s="169" t="str">
        <f>IF(M245="","",IF(M245=Settings!$C$16,1,IF(AND(M245=Settings!$C$17,NOT(L245=Settings!$C$16)),1,IF(AND(M245=Settings!$C$18,L245=Settings!$C$19),1,0))))</f>
        <v/>
      </c>
      <c r="P1241" s="169" t="str">
        <f>IF(P245="","",IF(P245=Settings!$C$16,1,IF(AND(P245=Settings!$C$17,NOT(O245=Settings!$C$16)),1,IF(AND(P245=Settings!$C$18,O245=Settings!$C$19),1,0))))</f>
        <v/>
      </c>
      <c r="Q1241" s="170"/>
      <c r="R1241" s="169" t="str">
        <f>IF(R245="","",IF(R245=Settings!$C$16,1,IF(AND(R245=Settings!$C$17,NOT(Q245=Settings!$C$16)),1,IF(AND(R245=Settings!$C$18,Q245=Settings!$C$19),1,0))))</f>
        <v/>
      </c>
      <c r="S1241" s="170"/>
      <c r="T1241" s="169" t="str">
        <f>IF(T245="","",IF(T245=Settings!$C$16,1,IF(AND(T245=Settings!$C$17,NOT(S245=Settings!$C$16)),1,IF(AND(T245=Settings!$C$18,S245=Settings!$C$19),1,0))))</f>
        <v/>
      </c>
      <c r="U1241" s="170"/>
      <c r="V1241" s="169" t="str">
        <f>IF(V245="","",IF(V245=Settings!$C$16,1,IF(AND(V245=Settings!$C$17,NOT(U245=Settings!$C$16)),1,IF(AND(V245=Settings!$C$18,U245=Settings!$C$19),1,0))))</f>
        <v/>
      </c>
      <c r="X1241" s="169" t="str">
        <f>IF(X245="","",IF(X245=Settings!$C$16,1,IF(AND(X245=Settings!$C$17,NOT(W245=Settings!$C$16)),1,IF(AND(X245=Settings!$C$18,W245=Settings!$C$19),1,0))))</f>
        <v/>
      </c>
      <c r="Z1241" s="169" t="str">
        <f>IF(Z245="","",IF(Z245=Settings!$C$16,1,IF(AND(Z245=Settings!$C$17,NOT(Y245=Settings!$C$16)),1,IF(AND(Z245=Settings!$C$18,Y245=Settings!$C$19),1,0))))</f>
        <v/>
      </c>
      <c r="AC1241" s="169" t="str">
        <f>IF(AC245="","",IF(AC245=Settings!$C$16,1,IF(AND(AC245=Settings!$C$17,NOT(AB245=Settings!$C$16)),1,IF(AND(AC245=Settings!$C$18,AB245=Settings!$C$19),1,0))))</f>
        <v/>
      </c>
      <c r="AD1241" s="170"/>
      <c r="AE1241" s="169" t="str">
        <f>IF(AE245="","",IF(AE245=Settings!$C$16,1,IF(AND(AE245=Settings!$C$17,NOT(AD245=Settings!$C$16)),1,IF(AND(AE245=Settings!$C$18,AD245=Settings!$C$19),1,0))))</f>
        <v/>
      </c>
      <c r="AF1241" s="170"/>
      <c r="AG1241" s="169" t="str">
        <f>IF(AG245="","",IF(AG245=Settings!$C$16,1,IF(AND(AG245=Settings!$C$17,NOT(AF245=Settings!$C$16)),1,IF(AND(AG245=Settings!$C$18,AF245=Settings!$C$19),1,0))))</f>
        <v/>
      </c>
      <c r="AH1241" s="170"/>
      <c r="AI1241" s="169" t="str">
        <f>IF(AI245="","",IF(AI245=Settings!$C$16,1,IF(AND(AI245=Settings!$C$17,NOT(AH245=Settings!$C$16)),1,IF(AND(AI245=Settings!$C$18,AH245=Settings!$C$19),1,0))))</f>
        <v/>
      </c>
      <c r="AK1241" s="169" t="str">
        <f>IF(AK245="","",IF(AK245=Settings!$C$16,1,IF(AND(AK245=Settings!$C$17,NOT(AJ245=Settings!$C$16)),1,IF(AND(AK245=Settings!$C$18,AJ245=Settings!$C$19),1,0))))</f>
        <v/>
      </c>
      <c r="AM1241" s="169" t="str">
        <f>IF(AM245="","",IF(AM245=Settings!$C$16,1,IF(AND(AM245=Settings!$C$17,NOT(AL245=Settings!$C$16)),1,IF(AND(AM245=Settings!$C$18,AL245=Settings!$C$19),1,0))))</f>
        <v/>
      </c>
      <c r="AP1241" s="169" t="str">
        <f>IF(AP245="","",IF(AP245=Settings!$C$16,1,IF(AND(AP245=Settings!$C$17,NOT(AO245=Settings!$C$16)),1,IF(AND(AP245=Settings!$C$18,AO245=Settings!$C$19),1,0))))</f>
        <v/>
      </c>
      <c r="AQ1241" s="170"/>
      <c r="AR1241" s="169" t="str">
        <f>IF(AR245="","",IF(AR245=Settings!$C$16,1,IF(AND(AR245=Settings!$C$17,NOT(AQ245=Settings!$C$16)),1,IF(AND(AR245=Settings!$C$18,AQ245=Settings!$C$19),1,0))))</f>
        <v/>
      </c>
      <c r="AS1241" s="170"/>
      <c r="AT1241" s="169" t="str">
        <f>IF(AT245="","",IF(AT245=Settings!$C$16,1,IF(AND(AT245=Settings!$C$17,NOT(AS245=Settings!$C$16)),1,IF(AND(AT245=Settings!$C$18,AS245=Settings!$C$19),1,0))))</f>
        <v/>
      </c>
      <c r="AU1241" s="170"/>
      <c r="AV1241" s="169" t="str">
        <f>IF(AV245="","",IF(AV245=Settings!$C$16,1,IF(AND(AV245=Settings!$C$17,NOT(AU245=Settings!$C$16)),1,IF(AND(AV245=Settings!$C$18,AU245=Settings!$C$19),1,0))))</f>
        <v/>
      </c>
      <c r="AX1241" s="169" t="str">
        <f>IF(AX245="","",IF(AX245=Settings!$C$16,1,IF(AND(AX245=Settings!$C$17,NOT(AW245=Settings!$C$16)),1,IF(AND(AX245=Settings!$C$18,AW245=Settings!$C$19),1,0))))</f>
        <v/>
      </c>
      <c r="AZ1241" s="169" t="str">
        <f>IF(AZ245="","",IF(AZ245=Settings!$C$16,1,IF(AND(AZ245=Settings!$C$17,NOT(AY245=Settings!$C$16)),1,IF(AND(AZ245=Settings!$C$18,AY245=Settings!$C$19),1,0))))</f>
        <v/>
      </c>
      <c r="BC1241" s="169" t="str">
        <f>IF(BC245="","",IF(BC245=Settings!$C$16,1,IF(AND(BC245=Settings!$C$17,NOT(BB245=Settings!$C$16)),1,IF(AND(BC245=Settings!$C$18,BB245=Settings!$C$19),1,0))))</f>
        <v/>
      </c>
      <c r="BD1241" s="170"/>
      <c r="BE1241" s="169" t="str">
        <f>IF(BE245="","",IF(BE245=Settings!$C$16,1,IF(AND(BE245=Settings!$C$17,NOT(BD245=Settings!$C$16)),1,IF(AND(BE245=Settings!$C$18,BD245=Settings!$C$19),1,0))))</f>
        <v/>
      </c>
      <c r="BF1241" s="170"/>
      <c r="BG1241" s="169" t="str">
        <f>IF(BG245="","",IF(BG245=Settings!$C$16,1,IF(AND(BG245=Settings!$C$17,NOT(BF245=Settings!$C$16)),1,IF(AND(BG245=Settings!$C$18,BF245=Settings!$C$19),1,0))))</f>
        <v/>
      </c>
      <c r="BH1241" s="170"/>
      <c r="BI1241" s="169" t="str">
        <f>IF(BI245="","",IF(BI245=Settings!$C$16,1,IF(AND(BI245=Settings!$C$17,NOT(BH245=Settings!$C$16)),1,IF(AND(BI245=Settings!$C$18,BH245=Settings!$C$19),1,0))))</f>
        <v/>
      </c>
      <c r="BK1241" s="169" t="str">
        <f>IF(BK245="","",IF(BK245=Settings!$C$16,1,IF(AND(BK245=Settings!$C$17,NOT(BJ245=Settings!$C$16)),1,IF(AND(BK245=Settings!$C$18,BJ245=Settings!$C$19),1,0))))</f>
        <v/>
      </c>
      <c r="BM1241" s="169" t="str">
        <f>IF(BM245="","",IF(BM245=Settings!$C$16,1,IF(AND(BM245=Settings!$C$17,NOT(BL245=Settings!$C$16)),1,IF(AND(BM245=Settings!$C$18,BL245=Settings!$C$19),1,0))))</f>
        <v/>
      </c>
      <c r="BP1241" s="169" t="str">
        <f>IF(BP245="","",IF(BP245=Settings!$C$16,1,IF(AND(BP245=Settings!$C$17,NOT(BO245=Settings!$C$16)),1,IF(AND(BP245=Settings!$C$18,BO245=Settings!$C$19),1,0))))</f>
        <v/>
      </c>
      <c r="BQ1241" s="170"/>
      <c r="BR1241" s="169" t="str">
        <f>IF(BR245="","",IF(BR245=Settings!$C$16,1,IF(AND(BR245=Settings!$C$17,NOT(BQ245=Settings!$C$16)),1,IF(AND(BR245=Settings!$C$18,BQ245=Settings!$C$19),1,0))))</f>
        <v/>
      </c>
      <c r="BS1241" s="170"/>
      <c r="BT1241" s="169" t="str">
        <f>IF(BT245="","",IF(BT245=Settings!$C$16,1,IF(AND(BT245=Settings!$C$17,NOT(BS245=Settings!$C$16)),1,IF(AND(BT245=Settings!$C$18,BS245=Settings!$C$19),1,0))))</f>
        <v/>
      </c>
      <c r="BU1241" s="170"/>
      <c r="BV1241" s="169" t="str">
        <f>IF(BV245="","",IF(BV245=Settings!$C$16,1,IF(AND(BV245=Settings!$C$17,NOT(BU245=Settings!$C$16)),1,IF(AND(BV245=Settings!$C$18,BU245=Settings!$C$19),1,0))))</f>
        <v/>
      </c>
      <c r="BX1241" s="169" t="str">
        <f>IF(BX245="","",IF(BX245=Settings!$C$16,1,IF(AND(BX245=Settings!$C$17,NOT(BW245=Settings!$C$16)),1,IF(AND(BX245=Settings!$C$18,BW245=Settings!$C$19),1,0))))</f>
        <v/>
      </c>
      <c r="BZ1241" s="169" t="str">
        <f>IF(BZ245="","",IF(BZ245=Settings!$C$16,1,IF(AND(BZ245=Settings!$C$17,NOT(BY245=Settings!$C$16)),1,IF(AND(BZ245=Settings!$C$18,BY245=Settings!$C$19),1,0))))</f>
        <v/>
      </c>
      <c r="CB1241" s="175" t="str">
        <f t="shared" si="25"/>
        <v/>
      </c>
      <c r="CC1241" s="175" t="str">
        <f t="shared" si="26"/>
        <v/>
      </c>
      <c r="CD1241" s="175" t="str">
        <f t="shared" si="27"/>
        <v/>
      </c>
      <c r="CE1241" s="175" t="str">
        <f t="shared" si="28"/>
        <v/>
      </c>
      <c r="CF1241" s="175" t="str">
        <f t="shared" si="29"/>
        <v/>
      </c>
      <c r="CG1241" s="175" t="str">
        <f t="shared" si="30"/>
        <v/>
      </c>
      <c r="CH1241" s="175" t="str">
        <f t="shared" si="31"/>
        <v/>
      </c>
    </row>
    <row r="1242" spans="1:86" x14ac:dyDescent="0.25">
      <c r="A1242" s="39" t="str">
        <f t="shared" si="24"/>
        <v xml:space="preserve"> </v>
      </c>
      <c r="C1242" s="169" t="str">
        <f>IF(C246="","",IF(C246=Settings!$C$16,1,IF(AND(C246=Settings!$C$17,NOT(B246=Settings!$C$16)),1,IF(AND(C246=Settings!$C$18,B246=Settings!$C$19),1,0))))</f>
        <v/>
      </c>
      <c r="E1242" s="169" t="str">
        <f>IF(E246="","",IF(E246=Settings!$C$16,1,IF(AND(E246=Settings!$C$17,NOT(D246=Settings!$C$16)),1,IF(AND(E246=Settings!$C$18,D246=Settings!$C$19),1,0))))</f>
        <v/>
      </c>
      <c r="G1242" s="169" t="str">
        <f>IF(G246="","",IF(G246=Settings!$C$16,1,IF(AND(G246=Settings!$C$17,NOT(F246=Settings!$C$16)),1,IF(AND(G246=Settings!$C$18,F246=Settings!$C$19),1,0))))</f>
        <v/>
      </c>
      <c r="I1242" s="169" t="str">
        <f>IF(I246="","",IF(I246=Settings!$C$16,1,IF(AND(I246=Settings!$C$17,NOT(H246=Settings!$C$16)),1,IF(AND(I246=Settings!$C$18,H246=Settings!$C$19),1,0))))</f>
        <v/>
      </c>
      <c r="K1242" s="169" t="str">
        <f>IF(K246="","",IF(K246=Settings!$C$16,1,IF(AND(K246=Settings!$C$17,NOT(J246=Settings!$C$16)),1,IF(AND(K246=Settings!$C$18,J246=Settings!$C$19),1,0))))</f>
        <v/>
      </c>
      <c r="M1242" s="169" t="str">
        <f>IF(M246="","",IF(M246=Settings!$C$16,1,IF(AND(M246=Settings!$C$17,NOT(L246=Settings!$C$16)),1,IF(AND(M246=Settings!$C$18,L246=Settings!$C$19),1,0))))</f>
        <v/>
      </c>
      <c r="P1242" s="169" t="str">
        <f>IF(P246="","",IF(P246=Settings!$C$16,1,IF(AND(P246=Settings!$C$17,NOT(O246=Settings!$C$16)),1,IF(AND(P246=Settings!$C$18,O246=Settings!$C$19),1,0))))</f>
        <v/>
      </c>
      <c r="Q1242" s="170"/>
      <c r="R1242" s="169" t="str">
        <f>IF(R246="","",IF(R246=Settings!$C$16,1,IF(AND(R246=Settings!$C$17,NOT(Q246=Settings!$C$16)),1,IF(AND(R246=Settings!$C$18,Q246=Settings!$C$19),1,0))))</f>
        <v/>
      </c>
      <c r="S1242" s="170"/>
      <c r="T1242" s="169" t="str">
        <f>IF(T246="","",IF(T246=Settings!$C$16,1,IF(AND(T246=Settings!$C$17,NOT(S246=Settings!$C$16)),1,IF(AND(T246=Settings!$C$18,S246=Settings!$C$19),1,0))))</f>
        <v/>
      </c>
      <c r="U1242" s="170"/>
      <c r="V1242" s="169" t="str">
        <f>IF(V246="","",IF(V246=Settings!$C$16,1,IF(AND(V246=Settings!$C$17,NOT(U246=Settings!$C$16)),1,IF(AND(V246=Settings!$C$18,U246=Settings!$C$19),1,0))))</f>
        <v/>
      </c>
      <c r="X1242" s="169" t="str">
        <f>IF(X246="","",IF(X246=Settings!$C$16,1,IF(AND(X246=Settings!$C$17,NOT(W246=Settings!$C$16)),1,IF(AND(X246=Settings!$C$18,W246=Settings!$C$19),1,0))))</f>
        <v/>
      </c>
      <c r="Z1242" s="169" t="str">
        <f>IF(Z246="","",IF(Z246=Settings!$C$16,1,IF(AND(Z246=Settings!$C$17,NOT(Y246=Settings!$C$16)),1,IF(AND(Z246=Settings!$C$18,Y246=Settings!$C$19),1,0))))</f>
        <v/>
      </c>
      <c r="AC1242" s="169" t="str">
        <f>IF(AC246="","",IF(AC246=Settings!$C$16,1,IF(AND(AC246=Settings!$C$17,NOT(AB246=Settings!$C$16)),1,IF(AND(AC246=Settings!$C$18,AB246=Settings!$C$19),1,0))))</f>
        <v/>
      </c>
      <c r="AD1242" s="170"/>
      <c r="AE1242" s="169" t="str">
        <f>IF(AE246="","",IF(AE246=Settings!$C$16,1,IF(AND(AE246=Settings!$C$17,NOT(AD246=Settings!$C$16)),1,IF(AND(AE246=Settings!$C$18,AD246=Settings!$C$19),1,0))))</f>
        <v/>
      </c>
      <c r="AF1242" s="170"/>
      <c r="AG1242" s="169" t="str">
        <f>IF(AG246="","",IF(AG246=Settings!$C$16,1,IF(AND(AG246=Settings!$C$17,NOT(AF246=Settings!$C$16)),1,IF(AND(AG246=Settings!$C$18,AF246=Settings!$C$19),1,0))))</f>
        <v/>
      </c>
      <c r="AH1242" s="170"/>
      <c r="AI1242" s="169" t="str">
        <f>IF(AI246="","",IF(AI246=Settings!$C$16,1,IF(AND(AI246=Settings!$C$17,NOT(AH246=Settings!$C$16)),1,IF(AND(AI246=Settings!$C$18,AH246=Settings!$C$19),1,0))))</f>
        <v/>
      </c>
      <c r="AK1242" s="169" t="str">
        <f>IF(AK246="","",IF(AK246=Settings!$C$16,1,IF(AND(AK246=Settings!$C$17,NOT(AJ246=Settings!$C$16)),1,IF(AND(AK246=Settings!$C$18,AJ246=Settings!$C$19),1,0))))</f>
        <v/>
      </c>
      <c r="AM1242" s="169" t="str">
        <f>IF(AM246="","",IF(AM246=Settings!$C$16,1,IF(AND(AM246=Settings!$C$17,NOT(AL246=Settings!$C$16)),1,IF(AND(AM246=Settings!$C$18,AL246=Settings!$C$19),1,0))))</f>
        <v/>
      </c>
      <c r="AP1242" s="169" t="str">
        <f>IF(AP246="","",IF(AP246=Settings!$C$16,1,IF(AND(AP246=Settings!$C$17,NOT(AO246=Settings!$C$16)),1,IF(AND(AP246=Settings!$C$18,AO246=Settings!$C$19),1,0))))</f>
        <v/>
      </c>
      <c r="AQ1242" s="170"/>
      <c r="AR1242" s="169" t="str">
        <f>IF(AR246="","",IF(AR246=Settings!$C$16,1,IF(AND(AR246=Settings!$C$17,NOT(AQ246=Settings!$C$16)),1,IF(AND(AR246=Settings!$C$18,AQ246=Settings!$C$19),1,0))))</f>
        <v/>
      </c>
      <c r="AS1242" s="170"/>
      <c r="AT1242" s="169" t="str">
        <f>IF(AT246="","",IF(AT246=Settings!$C$16,1,IF(AND(AT246=Settings!$C$17,NOT(AS246=Settings!$C$16)),1,IF(AND(AT246=Settings!$C$18,AS246=Settings!$C$19),1,0))))</f>
        <v/>
      </c>
      <c r="AU1242" s="170"/>
      <c r="AV1242" s="169" t="str">
        <f>IF(AV246="","",IF(AV246=Settings!$C$16,1,IF(AND(AV246=Settings!$C$17,NOT(AU246=Settings!$C$16)),1,IF(AND(AV246=Settings!$C$18,AU246=Settings!$C$19),1,0))))</f>
        <v/>
      </c>
      <c r="AX1242" s="169" t="str">
        <f>IF(AX246="","",IF(AX246=Settings!$C$16,1,IF(AND(AX246=Settings!$C$17,NOT(AW246=Settings!$C$16)),1,IF(AND(AX246=Settings!$C$18,AW246=Settings!$C$19),1,0))))</f>
        <v/>
      </c>
      <c r="AZ1242" s="169" t="str">
        <f>IF(AZ246="","",IF(AZ246=Settings!$C$16,1,IF(AND(AZ246=Settings!$C$17,NOT(AY246=Settings!$C$16)),1,IF(AND(AZ246=Settings!$C$18,AY246=Settings!$C$19),1,0))))</f>
        <v/>
      </c>
      <c r="BC1242" s="169" t="str">
        <f>IF(BC246="","",IF(BC246=Settings!$C$16,1,IF(AND(BC246=Settings!$C$17,NOT(BB246=Settings!$C$16)),1,IF(AND(BC246=Settings!$C$18,BB246=Settings!$C$19),1,0))))</f>
        <v/>
      </c>
      <c r="BD1242" s="170"/>
      <c r="BE1242" s="169" t="str">
        <f>IF(BE246="","",IF(BE246=Settings!$C$16,1,IF(AND(BE246=Settings!$C$17,NOT(BD246=Settings!$C$16)),1,IF(AND(BE246=Settings!$C$18,BD246=Settings!$C$19),1,0))))</f>
        <v/>
      </c>
      <c r="BF1242" s="170"/>
      <c r="BG1242" s="169" t="str">
        <f>IF(BG246="","",IF(BG246=Settings!$C$16,1,IF(AND(BG246=Settings!$C$17,NOT(BF246=Settings!$C$16)),1,IF(AND(BG246=Settings!$C$18,BF246=Settings!$C$19),1,0))))</f>
        <v/>
      </c>
      <c r="BH1242" s="170"/>
      <c r="BI1242" s="169" t="str">
        <f>IF(BI246="","",IF(BI246=Settings!$C$16,1,IF(AND(BI246=Settings!$C$17,NOT(BH246=Settings!$C$16)),1,IF(AND(BI246=Settings!$C$18,BH246=Settings!$C$19),1,0))))</f>
        <v/>
      </c>
      <c r="BK1242" s="169" t="str">
        <f>IF(BK246="","",IF(BK246=Settings!$C$16,1,IF(AND(BK246=Settings!$C$17,NOT(BJ246=Settings!$C$16)),1,IF(AND(BK246=Settings!$C$18,BJ246=Settings!$C$19),1,0))))</f>
        <v/>
      </c>
      <c r="BM1242" s="169" t="str">
        <f>IF(BM246="","",IF(BM246=Settings!$C$16,1,IF(AND(BM246=Settings!$C$17,NOT(BL246=Settings!$C$16)),1,IF(AND(BM246=Settings!$C$18,BL246=Settings!$C$19),1,0))))</f>
        <v/>
      </c>
      <c r="BP1242" s="169" t="str">
        <f>IF(BP246="","",IF(BP246=Settings!$C$16,1,IF(AND(BP246=Settings!$C$17,NOT(BO246=Settings!$C$16)),1,IF(AND(BP246=Settings!$C$18,BO246=Settings!$C$19),1,0))))</f>
        <v/>
      </c>
      <c r="BQ1242" s="170"/>
      <c r="BR1242" s="169" t="str">
        <f>IF(BR246="","",IF(BR246=Settings!$C$16,1,IF(AND(BR246=Settings!$C$17,NOT(BQ246=Settings!$C$16)),1,IF(AND(BR246=Settings!$C$18,BQ246=Settings!$C$19),1,0))))</f>
        <v/>
      </c>
      <c r="BS1242" s="170"/>
      <c r="BT1242" s="169" t="str">
        <f>IF(BT246="","",IF(BT246=Settings!$C$16,1,IF(AND(BT246=Settings!$C$17,NOT(BS246=Settings!$C$16)),1,IF(AND(BT246=Settings!$C$18,BS246=Settings!$C$19),1,0))))</f>
        <v/>
      </c>
      <c r="BU1242" s="170"/>
      <c r="BV1242" s="169" t="str">
        <f>IF(BV246="","",IF(BV246=Settings!$C$16,1,IF(AND(BV246=Settings!$C$17,NOT(BU246=Settings!$C$16)),1,IF(AND(BV246=Settings!$C$18,BU246=Settings!$C$19),1,0))))</f>
        <v/>
      </c>
      <c r="BX1242" s="169" t="str">
        <f>IF(BX246="","",IF(BX246=Settings!$C$16,1,IF(AND(BX246=Settings!$C$17,NOT(BW246=Settings!$C$16)),1,IF(AND(BX246=Settings!$C$18,BW246=Settings!$C$19),1,0))))</f>
        <v/>
      </c>
      <c r="BZ1242" s="169" t="str">
        <f>IF(BZ246="","",IF(BZ246=Settings!$C$16,1,IF(AND(BZ246=Settings!$C$17,NOT(BY246=Settings!$C$16)),1,IF(AND(BZ246=Settings!$C$18,BY246=Settings!$C$19),1,0))))</f>
        <v/>
      </c>
      <c r="CB1242" s="175" t="str">
        <f t="shared" si="25"/>
        <v/>
      </c>
      <c r="CC1242" s="175" t="str">
        <f t="shared" si="26"/>
        <v/>
      </c>
      <c r="CD1242" s="175" t="str">
        <f t="shared" si="27"/>
        <v/>
      </c>
      <c r="CE1242" s="175" t="str">
        <f t="shared" si="28"/>
        <v/>
      </c>
      <c r="CF1242" s="175" t="str">
        <f t="shared" si="29"/>
        <v/>
      </c>
      <c r="CG1242" s="175" t="str">
        <f t="shared" si="30"/>
        <v/>
      </c>
      <c r="CH1242" s="175" t="str">
        <f t="shared" si="31"/>
        <v/>
      </c>
    </row>
    <row r="1243" spans="1:86" x14ac:dyDescent="0.25">
      <c r="A1243" s="39" t="str">
        <f t="shared" si="24"/>
        <v xml:space="preserve"> </v>
      </c>
      <c r="C1243" s="169" t="str">
        <f>IF(C247="","",IF(C247=Settings!$C$16,1,IF(AND(C247=Settings!$C$17,NOT(B247=Settings!$C$16)),1,IF(AND(C247=Settings!$C$18,B247=Settings!$C$19),1,0))))</f>
        <v/>
      </c>
      <c r="E1243" s="169" t="str">
        <f>IF(E247="","",IF(E247=Settings!$C$16,1,IF(AND(E247=Settings!$C$17,NOT(D247=Settings!$C$16)),1,IF(AND(E247=Settings!$C$18,D247=Settings!$C$19),1,0))))</f>
        <v/>
      </c>
      <c r="G1243" s="169" t="str">
        <f>IF(G247="","",IF(G247=Settings!$C$16,1,IF(AND(G247=Settings!$C$17,NOT(F247=Settings!$C$16)),1,IF(AND(G247=Settings!$C$18,F247=Settings!$C$19),1,0))))</f>
        <v/>
      </c>
      <c r="I1243" s="169" t="str">
        <f>IF(I247="","",IF(I247=Settings!$C$16,1,IF(AND(I247=Settings!$C$17,NOT(H247=Settings!$C$16)),1,IF(AND(I247=Settings!$C$18,H247=Settings!$C$19),1,0))))</f>
        <v/>
      </c>
      <c r="K1243" s="169" t="str">
        <f>IF(K247="","",IF(K247=Settings!$C$16,1,IF(AND(K247=Settings!$C$17,NOT(J247=Settings!$C$16)),1,IF(AND(K247=Settings!$C$18,J247=Settings!$C$19),1,0))))</f>
        <v/>
      </c>
      <c r="M1243" s="169" t="str">
        <f>IF(M247="","",IF(M247=Settings!$C$16,1,IF(AND(M247=Settings!$C$17,NOT(L247=Settings!$C$16)),1,IF(AND(M247=Settings!$C$18,L247=Settings!$C$19),1,0))))</f>
        <v/>
      </c>
      <c r="P1243" s="169" t="str">
        <f>IF(P247="","",IF(P247=Settings!$C$16,1,IF(AND(P247=Settings!$C$17,NOT(O247=Settings!$C$16)),1,IF(AND(P247=Settings!$C$18,O247=Settings!$C$19),1,0))))</f>
        <v/>
      </c>
      <c r="Q1243" s="170"/>
      <c r="R1243" s="169" t="str">
        <f>IF(R247="","",IF(R247=Settings!$C$16,1,IF(AND(R247=Settings!$C$17,NOT(Q247=Settings!$C$16)),1,IF(AND(R247=Settings!$C$18,Q247=Settings!$C$19),1,0))))</f>
        <v/>
      </c>
      <c r="S1243" s="170"/>
      <c r="T1243" s="169" t="str">
        <f>IF(T247="","",IF(T247=Settings!$C$16,1,IF(AND(T247=Settings!$C$17,NOT(S247=Settings!$C$16)),1,IF(AND(T247=Settings!$C$18,S247=Settings!$C$19),1,0))))</f>
        <v/>
      </c>
      <c r="U1243" s="170"/>
      <c r="V1243" s="169" t="str">
        <f>IF(V247="","",IF(V247=Settings!$C$16,1,IF(AND(V247=Settings!$C$17,NOT(U247=Settings!$C$16)),1,IF(AND(V247=Settings!$C$18,U247=Settings!$C$19),1,0))))</f>
        <v/>
      </c>
      <c r="X1243" s="169" t="str">
        <f>IF(X247="","",IF(X247=Settings!$C$16,1,IF(AND(X247=Settings!$C$17,NOT(W247=Settings!$C$16)),1,IF(AND(X247=Settings!$C$18,W247=Settings!$C$19),1,0))))</f>
        <v/>
      </c>
      <c r="Z1243" s="169" t="str">
        <f>IF(Z247="","",IF(Z247=Settings!$C$16,1,IF(AND(Z247=Settings!$C$17,NOT(Y247=Settings!$C$16)),1,IF(AND(Z247=Settings!$C$18,Y247=Settings!$C$19),1,0))))</f>
        <v/>
      </c>
      <c r="AC1243" s="169" t="str">
        <f>IF(AC247="","",IF(AC247=Settings!$C$16,1,IF(AND(AC247=Settings!$C$17,NOT(AB247=Settings!$C$16)),1,IF(AND(AC247=Settings!$C$18,AB247=Settings!$C$19),1,0))))</f>
        <v/>
      </c>
      <c r="AD1243" s="170"/>
      <c r="AE1243" s="169" t="str">
        <f>IF(AE247="","",IF(AE247=Settings!$C$16,1,IF(AND(AE247=Settings!$C$17,NOT(AD247=Settings!$C$16)),1,IF(AND(AE247=Settings!$C$18,AD247=Settings!$C$19),1,0))))</f>
        <v/>
      </c>
      <c r="AF1243" s="170"/>
      <c r="AG1243" s="169" t="str">
        <f>IF(AG247="","",IF(AG247=Settings!$C$16,1,IF(AND(AG247=Settings!$C$17,NOT(AF247=Settings!$C$16)),1,IF(AND(AG247=Settings!$C$18,AF247=Settings!$C$19),1,0))))</f>
        <v/>
      </c>
      <c r="AH1243" s="170"/>
      <c r="AI1243" s="169" t="str">
        <f>IF(AI247="","",IF(AI247=Settings!$C$16,1,IF(AND(AI247=Settings!$C$17,NOT(AH247=Settings!$C$16)),1,IF(AND(AI247=Settings!$C$18,AH247=Settings!$C$19),1,0))))</f>
        <v/>
      </c>
      <c r="AK1243" s="169" t="str">
        <f>IF(AK247="","",IF(AK247=Settings!$C$16,1,IF(AND(AK247=Settings!$C$17,NOT(AJ247=Settings!$C$16)),1,IF(AND(AK247=Settings!$C$18,AJ247=Settings!$C$19),1,0))))</f>
        <v/>
      </c>
      <c r="AM1243" s="169" t="str">
        <f>IF(AM247="","",IF(AM247=Settings!$C$16,1,IF(AND(AM247=Settings!$C$17,NOT(AL247=Settings!$C$16)),1,IF(AND(AM247=Settings!$C$18,AL247=Settings!$C$19),1,0))))</f>
        <v/>
      </c>
      <c r="AP1243" s="169" t="str">
        <f>IF(AP247="","",IF(AP247=Settings!$C$16,1,IF(AND(AP247=Settings!$C$17,NOT(AO247=Settings!$C$16)),1,IF(AND(AP247=Settings!$C$18,AO247=Settings!$C$19),1,0))))</f>
        <v/>
      </c>
      <c r="AQ1243" s="170"/>
      <c r="AR1243" s="169" t="str">
        <f>IF(AR247="","",IF(AR247=Settings!$C$16,1,IF(AND(AR247=Settings!$C$17,NOT(AQ247=Settings!$C$16)),1,IF(AND(AR247=Settings!$C$18,AQ247=Settings!$C$19),1,0))))</f>
        <v/>
      </c>
      <c r="AS1243" s="170"/>
      <c r="AT1243" s="169" t="str">
        <f>IF(AT247="","",IF(AT247=Settings!$C$16,1,IF(AND(AT247=Settings!$C$17,NOT(AS247=Settings!$C$16)),1,IF(AND(AT247=Settings!$C$18,AS247=Settings!$C$19),1,0))))</f>
        <v/>
      </c>
      <c r="AU1243" s="170"/>
      <c r="AV1243" s="169" t="str">
        <f>IF(AV247="","",IF(AV247=Settings!$C$16,1,IF(AND(AV247=Settings!$C$17,NOT(AU247=Settings!$C$16)),1,IF(AND(AV247=Settings!$C$18,AU247=Settings!$C$19),1,0))))</f>
        <v/>
      </c>
      <c r="AX1243" s="169" t="str">
        <f>IF(AX247="","",IF(AX247=Settings!$C$16,1,IF(AND(AX247=Settings!$C$17,NOT(AW247=Settings!$C$16)),1,IF(AND(AX247=Settings!$C$18,AW247=Settings!$C$19),1,0))))</f>
        <v/>
      </c>
      <c r="AZ1243" s="169" t="str">
        <f>IF(AZ247="","",IF(AZ247=Settings!$C$16,1,IF(AND(AZ247=Settings!$C$17,NOT(AY247=Settings!$C$16)),1,IF(AND(AZ247=Settings!$C$18,AY247=Settings!$C$19),1,0))))</f>
        <v/>
      </c>
      <c r="BC1243" s="169" t="str">
        <f>IF(BC247="","",IF(BC247=Settings!$C$16,1,IF(AND(BC247=Settings!$C$17,NOT(BB247=Settings!$C$16)),1,IF(AND(BC247=Settings!$C$18,BB247=Settings!$C$19),1,0))))</f>
        <v/>
      </c>
      <c r="BD1243" s="170"/>
      <c r="BE1243" s="169" t="str">
        <f>IF(BE247="","",IF(BE247=Settings!$C$16,1,IF(AND(BE247=Settings!$C$17,NOT(BD247=Settings!$C$16)),1,IF(AND(BE247=Settings!$C$18,BD247=Settings!$C$19),1,0))))</f>
        <v/>
      </c>
      <c r="BF1243" s="170"/>
      <c r="BG1243" s="169" t="str">
        <f>IF(BG247="","",IF(BG247=Settings!$C$16,1,IF(AND(BG247=Settings!$C$17,NOT(BF247=Settings!$C$16)),1,IF(AND(BG247=Settings!$C$18,BF247=Settings!$C$19),1,0))))</f>
        <v/>
      </c>
      <c r="BH1243" s="170"/>
      <c r="BI1243" s="169" t="str">
        <f>IF(BI247="","",IF(BI247=Settings!$C$16,1,IF(AND(BI247=Settings!$C$17,NOT(BH247=Settings!$C$16)),1,IF(AND(BI247=Settings!$C$18,BH247=Settings!$C$19),1,0))))</f>
        <v/>
      </c>
      <c r="BK1243" s="169" t="str">
        <f>IF(BK247="","",IF(BK247=Settings!$C$16,1,IF(AND(BK247=Settings!$C$17,NOT(BJ247=Settings!$C$16)),1,IF(AND(BK247=Settings!$C$18,BJ247=Settings!$C$19),1,0))))</f>
        <v/>
      </c>
      <c r="BM1243" s="169" t="str">
        <f>IF(BM247="","",IF(BM247=Settings!$C$16,1,IF(AND(BM247=Settings!$C$17,NOT(BL247=Settings!$C$16)),1,IF(AND(BM247=Settings!$C$18,BL247=Settings!$C$19),1,0))))</f>
        <v/>
      </c>
      <c r="BP1243" s="169" t="str">
        <f>IF(BP247="","",IF(BP247=Settings!$C$16,1,IF(AND(BP247=Settings!$C$17,NOT(BO247=Settings!$C$16)),1,IF(AND(BP247=Settings!$C$18,BO247=Settings!$C$19),1,0))))</f>
        <v/>
      </c>
      <c r="BQ1243" s="170"/>
      <c r="BR1243" s="169" t="str">
        <f>IF(BR247="","",IF(BR247=Settings!$C$16,1,IF(AND(BR247=Settings!$C$17,NOT(BQ247=Settings!$C$16)),1,IF(AND(BR247=Settings!$C$18,BQ247=Settings!$C$19),1,0))))</f>
        <v/>
      </c>
      <c r="BS1243" s="170"/>
      <c r="BT1243" s="169" t="str">
        <f>IF(BT247="","",IF(BT247=Settings!$C$16,1,IF(AND(BT247=Settings!$C$17,NOT(BS247=Settings!$C$16)),1,IF(AND(BT247=Settings!$C$18,BS247=Settings!$C$19),1,0))))</f>
        <v/>
      </c>
      <c r="BU1243" s="170"/>
      <c r="BV1243" s="169" t="str">
        <f>IF(BV247="","",IF(BV247=Settings!$C$16,1,IF(AND(BV247=Settings!$C$17,NOT(BU247=Settings!$C$16)),1,IF(AND(BV247=Settings!$C$18,BU247=Settings!$C$19),1,0))))</f>
        <v/>
      </c>
      <c r="BX1243" s="169" t="str">
        <f>IF(BX247="","",IF(BX247=Settings!$C$16,1,IF(AND(BX247=Settings!$C$17,NOT(BW247=Settings!$C$16)),1,IF(AND(BX247=Settings!$C$18,BW247=Settings!$C$19),1,0))))</f>
        <v/>
      </c>
      <c r="BZ1243" s="169" t="str">
        <f>IF(BZ247="","",IF(BZ247=Settings!$C$16,1,IF(AND(BZ247=Settings!$C$17,NOT(BY247=Settings!$C$16)),1,IF(AND(BZ247=Settings!$C$18,BY247=Settings!$C$19),1,0))))</f>
        <v/>
      </c>
      <c r="CB1243" s="175" t="str">
        <f t="shared" si="25"/>
        <v/>
      </c>
      <c r="CC1243" s="175" t="str">
        <f t="shared" si="26"/>
        <v/>
      </c>
      <c r="CD1243" s="175" t="str">
        <f t="shared" si="27"/>
        <v/>
      </c>
      <c r="CE1243" s="175" t="str">
        <f t="shared" si="28"/>
        <v/>
      </c>
      <c r="CF1243" s="175" t="str">
        <f t="shared" si="29"/>
        <v/>
      </c>
      <c r="CG1243" s="175" t="str">
        <f t="shared" si="30"/>
        <v/>
      </c>
      <c r="CH1243" s="175" t="str">
        <f t="shared" si="31"/>
        <v/>
      </c>
    </row>
    <row r="1244" spans="1:86" x14ac:dyDescent="0.25">
      <c r="A1244" s="39" t="str">
        <f t="shared" si="24"/>
        <v xml:space="preserve"> </v>
      </c>
      <c r="C1244" s="169" t="str">
        <f>IF(C248="","",IF(C248=Settings!$C$16,1,IF(AND(C248=Settings!$C$17,NOT(B248=Settings!$C$16)),1,IF(AND(C248=Settings!$C$18,B248=Settings!$C$19),1,0))))</f>
        <v/>
      </c>
      <c r="E1244" s="169" t="str">
        <f>IF(E248="","",IF(E248=Settings!$C$16,1,IF(AND(E248=Settings!$C$17,NOT(D248=Settings!$C$16)),1,IF(AND(E248=Settings!$C$18,D248=Settings!$C$19),1,0))))</f>
        <v/>
      </c>
      <c r="G1244" s="169" t="str">
        <f>IF(G248="","",IF(G248=Settings!$C$16,1,IF(AND(G248=Settings!$C$17,NOT(F248=Settings!$C$16)),1,IF(AND(G248=Settings!$C$18,F248=Settings!$C$19),1,0))))</f>
        <v/>
      </c>
      <c r="I1244" s="169" t="str">
        <f>IF(I248="","",IF(I248=Settings!$C$16,1,IF(AND(I248=Settings!$C$17,NOT(H248=Settings!$C$16)),1,IF(AND(I248=Settings!$C$18,H248=Settings!$C$19),1,0))))</f>
        <v/>
      </c>
      <c r="K1244" s="169" t="str">
        <f>IF(K248="","",IF(K248=Settings!$C$16,1,IF(AND(K248=Settings!$C$17,NOT(J248=Settings!$C$16)),1,IF(AND(K248=Settings!$C$18,J248=Settings!$C$19),1,0))))</f>
        <v/>
      </c>
      <c r="M1244" s="169" t="str">
        <f>IF(M248="","",IF(M248=Settings!$C$16,1,IF(AND(M248=Settings!$C$17,NOT(L248=Settings!$C$16)),1,IF(AND(M248=Settings!$C$18,L248=Settings!$C$19),1,0))))</f>
        <v/>
      </c>
      <c r="P1244" s="169" t="str">
        <f>IF(P248="","",IF(P248=Settings!$C$16,1,IF(AND(P248=Settings!$C$17,NOT(O248=Settings!$C$16)),1,IF(AND(P248=Settings!$C$18,O248=Settings!$C$19),1,0))))</f>
        <v/>
      </c>
      <c r="Q1244" s="170"/>
      <c r="R1244" s="169" t="str">
        <f>IF(R248="","",IF(R248=Settings!$C$16,1,IF(AND(R248=Settings!$C$17,NOT(Q248=Settings!$C$16)),1,IF(AND(R248=Settings!$C$18,Q248=Settings!$C$19),1,0))))</f>
        <v/>
      </c>
      <c r="S1244" s="170"/>
      <c r="T1244" s="169" t="str">
        <f>IF(T248="","",IF(T248=Settings!$C$16,1,IF(AND(T248=Settings!$C$17,NOT(S248=Settings!$C$16)),1,IF(AND(T248=Settings!$C$18,S248=Settings!$C$19),1,0))))</f>
        <v/>
      </c>
      <c r="U1244" s="170"/>
      <c r="V1244" s="169" t="str">
        <f>IF(V248="","",IF(V248=Settings!$C$16,1,IF(AND(V248=Settings!$C$17,NOT(U248=Settings!$C$16)),1,IF(AND(V248=Settings!$C$18,U248=Settings!$C$19),1,0))))</f>
        <v/>
      </c>
      <c r="X1244" s="169" t="str">
        <f>IF(X248="","",IF(X248=Settings!$C$16,1,IF(AND(X248=Settings!$C$17,NOT(W248=Settings!$C$16)),1,IF(AND(X248=Settings!$C$18,W248=Settings!$C$19),1,0))))</f>
        <v/>
      </c>
      <c r="Z1244" s="169" t="str">
        <f>IF(Z248="","",IF(Z248=Settings!$C$16,1,IF(AND(Z248=Settings!$C$17,NOT(Y248=Settings!$C$16)),1,IF(AND(Z248=Settings!$C$18,Y248=Settings!$C$19),1,0))))</f>
        <v/>
      </c>
      <c r="AC1244" s="169" t="str">
        <f>IF(AC248="","",IF(AC248=Settings!$C$16,1,IF(AND(AC248=Settings!$C$17,NOT(AB248=Settings!$C$16)),1,IF(AND(AC248=Settings!$C$18,AB248=Settings!$C$19),1,0))))</f>
        <v/>
      </c>
      <c r="AD1244" s="170"/>
      <c r="AE1244" s="169" t="str">
        <f>IF(AE248="","",IF(AE248=Settings!$C$16,1,IF(AND(AE248=Settings!$C$17,NOT(AD248=Settings!$C$16)),1,IF(AND(AE248=Settings!$C$18,AD248=Settings!$C$19),1,0))))</f>
        <v/>
      </c>
      <c r="AF1244" s="170"/>
      <c r="AG1244" s="169" t="str">
        <f>IF(AG248="","",IF(AG248=Settings!$C$16,1,IF(AND(AG248=Settings!$C$17,NOT(AF248=Settings!$C$16)),1,IF(AND(AG248=Settings!$C$18,AF248=Settings!$C$19),1,0))))</f>
        <v/>
      </c>
      <c r="AH1244" s="170"/>
      <c r="AI1244" s="169" t="str">
        <f>IF(AI248="","",IF(AI248=Settings!$C$16,1,IF(AND(AI248=Settings!$C$17,NOT(AH248=Settings!$C$16)),1,IF(AND(AI248=Settings!$C$18,AH248=Settings!$C$19),1,0))))</f>
        <v/>
      </c>
      <c r="AK1244" s="169" t="str">
        <f>IF(AK248="","",IF(AK248=Settings!$C$16,1,IF(AND(AK248=Settings!$C$17,NOT(AJ248=Settings!$C$16)),1,IF(AND(AK248=Settings!$C$18,AJ248=Settings!$C$19),1,0))))</f>
        <v/>
      </c>
      <c r="AM1244" s="169" t="str">
        <f>IF(AM248="","",IF(AM248=Settings!$C$16,1,IF(AND(AM248=Settings!$C$17,NOT(AL248=Settings!$C$16)),1,IF(AND(AM248=Settings!$C$18,AL248=Settings!$C$19),1,0))))</f>
        <v/>
      </c>
      <c r="AP1244" s="169" t="str">
        <f>IF(AP248="","",IF(AP248=Settings!$C$16,1,IF(AND(AP248=Settings!$C$17,NOT(AO248=Settings!$C$16)),1,IF(AND(AP248=Settings!$C$18,AO248=Settings!$C$19),1,0))))</f>
        <v/>
      </c>
      <c r="AQ1244" s="170"/>
      <c r="AR1244" s="169" t="str">
        <f>IF(AR248="","",IF(AR248=Settings!$C$16,1,IF(AND(AR248=Settings!$C$17,NOT(AQ248=Settings!$C$16)),1,IF(AND(AR248=Settings!$C$18,AQ248=Settings!$C$19),1,0))))</f>
        <v/>
      </c>
      <c r="AS1244" s="170"/>
      <c r="AT1244" s="169" t="str">
        <f>IF(AT248="","",IF(AT248=Settings!$C$16,1,IF(AND(AT248=Settings!$C$17,NOT(AS248=Settings!$C$16)),1,IF(AND(AT248=Settings!$C$18,AS248=Settings!$C$19),1,0))))</f>
        <v/>
      </c>
      <c r="AU1244" s="170"/>
      <c r="AV1244" s="169" t="str">
        <f>IF(AV248="","",IF(AV248=Settings!$C$16,1,IF(AND(AV248=Settings!$C$17,NOT(AU248=Settings!$C$16)),1,IF(AND(AV248=Settings!$C$18,AU248=Settings!$C$19),1,0))))</f>
        <v/>
      </c>
      <c r="AX1244" s="169" t="str">
        <f>IF(AX248="","",IF(AX248=Settings!$C$16,1,IF(AND(AX248=Settings!$C$17,NOT(AW248=Settings!$C$16)),1,IF(AND(AX248=Settings!$C$18,AW248=Settings!$C$19),1,0))))</f>
        <v/>
      </c>
      <c r="AZ1244" s="169" t="str">
        <f>IF(AZ248="","",IF(AZ248=Settings!$C$16,1,IF(AND(AZ248=Settings!$C$17,NOT(AY248=Settings!$C$16)),1,IF(AND(AZ248=Settings!$C$18,AY248=Settings!$C$19),1,0))))</f>
        <v/>
      </c>
      <c r="BC1244" s="169" t="str">
        <f>IF(BC248="","",IF(BC248=Settings!$C$16,1,IF(AND(BC248=Settings!$C$17,NOT(BB248=Settings!$C$16)),1,IF(AND(BC248=Settings!$C$18,BB248=Settings!$C$19),1,0))))</f>
        <v/>
      </c>
      <c r="BD1244" s="170"/>
      <c r="BE1244" s="169" t="str">
        <f>IF(BE248="","",IF(BE248=Settings!$C$16,1,IF(AND(BE248=Settings!$C$17,NOT(BD248=Settings!$C$16)),1,IF(AND(BE248=Settings!$C$18,BD248=Settings!$C$19),1,0))))</f>
        <v/>
      </c>
      <c r="BF1244" s="170"/>
      <c r="BG1244" s="169" t="str">
        <f>IF(BG248="","",IF(BG248=Settings!$C$16,1,IF(AND(BG248=Settings!$C$17,NOT(BF248=Settings!$C$16)),1,IF(AND(BG248=Settings!$C$18,BF248=Settings!$C$19),1,0))))</f>
        <v/>
      </c>
      <c r="BH1244" s="170"/>
      <c r="BI1244" s="169" t="str">
        <f>IF(BI248="","",IF(BI248=Settings!$C$16,1,IF(AND(BI248=Settings!$C$17,NOT(BH248=Settings!$C$16)),1,IF(AND(BI248=Settings!$C$18,BH248=Settings!$C$19),1,0))))</f>
        <v/>
      </c>
      <c r="BK1244" s="169" t="str">
        <f>IF(BK248="","",IF(BK248=Settings!$C$16,1,IF(AND(BK248=Settings!$C$17,NOT(BJ248=Settings!$C$16)),1,IF(AND(BK248=Settings!$C$18,BJ248=Settings!$C$19),1,0))))</f>
        <v/>
      </c>
      <c r="BM1244" s="169" t="str">
        <f>IF(BM248="","",IF(BM248=Settings!$C$16,1,IF(AND(BM248=Settings!$C$17,NOT(BL248=Settings!$C$16)),1,IF(AND(BM248=Settings!$C$18,BL248=Settings!$C$19),1,0))))</f>
        <v/>
      </c>
      <c r="BP1244" s="169" t="str">
        <f>IF(BP248="","",IF(BP248=Settings!$C$16,1,IF(AND(BP248=Settings!$C$17,NOT(BO248=Settings!$C$16)),1,IF(AND(BP248=Settings!$C$18,BO248=Settings!$C$19),1,0))))</f>
        <v/>
      </c>
      <c r="BQ1244" s="170"/>
      <c r="BR1244" s="169" t="str">
        <f>IF(BR248="","",IF(BR248=Settings!$C$16,1,IF(AND(BR248=Settings!$C$17,NOT(BQ248=Settings!$C$16)),1,IF(AND(BR248=Settings!$C$18,BQ248=Settings!$C$19),1,0))))</f>
        <v/>
      </c>
      <c r="BS1244" s="170"/>
      <c r="BT1244" s="169" t="str">
        <f>IF(BT248="","",IF(BT248=Settings!$C$16,1,IF(AND(BT248=Settings!$C$17,NOT(BS248=Settings!$C$16)),1,IF(AND(BT248=Settings!$C$18,BS248=Settings!$C$19),1,0))))</f>
        <v/>
      </c>
      <c r="BU1244" s="170"/>
      <c r="BV1244" s="169" t="str">
        <f>IF(BV248="","",IF(BV248=Settings!$C$16,1,IF(AND(BV248=Settings!$C$17,NOT(BU248=Settings!$C$16)),1,IF(AND(BV248=Settings!$C$18,BU248=Settings!$C$19),1,0))))</f>
        <v/>
      </c>
      <c r="BX1244" s="169" t="str">
        <f>IF(BX248="","",IF(BX248=Settings!$C$16,1,IF(AND(BX248=Settings!$C$17,NOT(BW248=Settings!$C$16)),1,IF(AND(BX248=Settings!$C$18,BW248=Settings!$C$19),1,0))))</f>
        <v/>
      </c>
      <c r="BZ1244" s="169" t="str">
        <f>IF(BZ248="","",IF(BZ248=Settings!$C$16,1,IF(AND(BZ248=Settings!$C$17,NOT(BY248=Settings!$C$16)),1,IF(AND(BZ248=Settings!$C$18,BY248=Settings!$C$19),1,0))))</f>
        <v/>
      </c>
      <c r="CB1244" s="175" t="str">
        <f t="shared" si="25"/>
        <v/>
      </c>
      <c r="CC1244" s="175" t="str">
        <f t="shared" si="26"/>
        <v/>
      </c>
      <c r="CD1244" s="175" t="str">
        <f t="shared" si="27"/>
        <v/>
      </c>
      <c r="CE1244" s="175" t="str">
        <f t="shared" si="28"/>
        <v/>
      </c>
      <c r="CF1244" s="175" t="str">
        <f t="shared" si="29"/>
        <v/>
      </c>
      <c r="CG1244" s="175" t="str">
        <f t="shared" si="30"/>
        <v/>
      </c>
      <c r="CH1244" s="175" t="str">
        <f t="shared" si="31"/>
        <v/>
      </c>
    </row>
    <row r="1245" spans="1:86" x14ac:dyDescent="0.25">
      <c r="A1245" s="39" t="str">
        <f t="shared" si="24"/>
        <v xml:space="preserve"> </v>
      </c>
      <c r="C1245" s="169" t="str">
        <f>IF(C249="","",IF(C249=Settings!$C$16,1,IF(AND(C249=Settings!$C$17,NOT(B249=Settings!$C$16)),1,IF(AND(C249=Settings!$C$18,B249=Settings!$C$19),1,0))))</f>
        <v/>
      </c>
      <c r="E1245" s="169" t="str">
        <f>IF(E249="","",IF(E249=Settings!$C$16,1,IF(AND(E249=Settings!$C$17,NOT(D249=Settings!$C$16)),1,IF(AND(E249=Settings!$C$18,D249=Settings!$C$19),1,0))))</f>
        <v/>
      </c>
      <c r="G1245" s="169" t="str">
        <f>IF(G249="","",IF(G249=Settings!$C$16,1,IF(AND(G249=Settings!$C$17,NOT(F249=Settings!$C$16)),1,IF(AND(G249=Settings!$C$18,F249=Settings!$C$19),1,0))))</f>
        <v/>
      </c>
      <c r="I1245" s="169" t="str">
        <f>IF(I249="","",IF(I249=Settings!$C$16,1,IF(AND(I249=Settings!$C$17,NOT(H249=Settings!$C$16)),1,IF(AND(I249=Settings!$C$18,H249=Settings!$C$19),1,0))))</f>
        <v/>
      </c>
      <c r="K1245" s="169" t="str">
        <f>IF(K249="","",IF(K249=Settings!$C$16,1,IF(AND(K249=Settings!$C$17,NOT(J249=Settings!$C$16)),1,IF(AND(K249=Settings!$C$18,J249=Settings!$C$19),1,0))))</f>
        <v/>
      </c>
      <c r="M1245" s="169" t="str">
        <f>IF(M249="","",IF(M249=Settings!$C$16,1,IF(AND(M249=Settings!$C$17,NOT(L249=Settings!$C$16)),1,IF(AND(M249=Settings!$C$18,L249=Settings!$C$19),1,0))))</f>
        <v/>
      </c>
      <c r="P1245" s="169" t="str">
        <f>IF(P249="","",IF(P249=Settings!$C$16,1,IF(AND(P249=Settings!$C$17,NOT(O249=Settings!$C$16)),1,IF(AND(P249=Settings!$C$18,O249=Settings!$C$19),1,0))))</f>
        <v/>
      </c>
      <c r="Q1245" s="170"/>
      <c r="R1245" s="169" t="str">
        <f>IF(R249="","",IF(R249=Settings!$C$16,1,IF(AND(R249=Settings!$C$17,NOT(Q249=Settings!$C$16)),1,IF(AND(R249=Settings!$C$18,Q249=Settings!$C$19),1,0))))</f>
        <v/>
      </c>
      <c r="S1245" s="170"/>
      <c r="T1245" s="169" t="str">
        <f>IF(T249="","",IF(T249=Settings!$C$16,1,IF(AND(T249=Settings!$C$17,NOT(S249=Settings!$C$16)),1,IF(AND(T249=Settings!$C$18,S249=Settings!$C$19),1,0))))</f>
        <v/>
      </c>
      <c r="U1245" s="170"/>
      <c r="V1245" s="169" t="str">
        <f>IF(V249="","",IF(V249=Settings!$C$16,1,IF(AND(V249=Settings!$C$17,NOT(U249=Settings!$C$16)),1,IF(AND(V249=Settings!$C$18,U249=Settings!$C$19),1,0))))</f>
        <v/>
      </c>
      <c r="X1245" s="169" t="str">
        <f>IF(X249="","",IF(X249=Settings!$C$16,1,IF(AND(X249=Settings!$C$17,NOT(W249=Settings!$C$16)),1,IF(AND(X249=Settings!$C$18,W249=Settings!$C$19),1,0))))</f>
        <v/>
      </c>
      <c r="Z1245" s="169" t="str">
        <f>IF(Z249="","",IF(Z249=Settings!$C$16,1,IF(AND(Z249=Settings!$C$17,NOT(Y249=Settings!$C$16)),1,IF(AND(Z249=Settings!$C$18,Y249=Settings!$C$19),1,0))))</f>
        <v/>
      </c>
      <c r="AC1245" s="169" t="str">
        <f>IF(AC249="","",IF(AC249=Settings!$C$16,1,IF(AND(AC249=Settings!$C$17,NOT(AB249=Settings!$C$16)),1,IF(AND(AC249=Settings!$C$18,AB249=Settings!$C$19),1,0))))</f>
        <v/>
      </c>
      <c r="AD1245" s="170"/>
      <c r="AE1245" s="169" t="str">
        <f>IF(AE249="","",IF(AE249=Settings!$C$16,1,IF(AND(AE249=Settings!$C$17,NOT(AD249=Settings!$C$16)),1,IF(AND(AE249=Settings!$C$18,AD249=Settings!$C$19),1,0))))</f>
        <v/>
      </c>
      <c r="AF1245" s="170"/>
      <c r="AG1245" s="169" t="str">
        <f>IF(AG249="","",IF(AG249=Settings!$C$16,1,IF(AND(AG249=Settings!$C$17,NOT(AF249=Settings!$C$16)),1,IF(AND(AG249=Settings!$C$18,AF249=Settings!$C$19),1,0))))</f>
        <v/>
      </c>
      <c r="AH1245" s="170"/>
      <c r="AI1245" s="169" t="str">
        <f>IF(AI249="","",IF(AI249=Settings!$C$16,1,IF(AND(AI249=Settings!$C$17,NOT(AH249=Settings!$C$16)),1,IF(AND(AI249=Settings!$C$18,AH249=Settings!$C$19),1,0))))</f>
        <v/>
      </c>
      <c r="AK1245" s="169" t="str">
        <f>IF(AK249="","",IF(AK249=Settings!$C$16,1,IF(AND(AK249=Settings!$C$17,NOT(AJ249=Settings!$C$16)),1,IF(AND(AK249=Settings!$C$18,AJ249=Settings!$C$19),1,0))))</f>
        <v/>
      </c>
      <c r="AM1245" s="169" t="str">
        <f>IF(AM249="","",IF(AM249=Settings!$C$16,1,IF(AND(AM249=Settings!$C$17,NOT(AL249=Settings!$C$16)),1,IF(AND(AM249=Settings!$C$18,AL249=Settings!$C$19),1,0))))</f>
        <v/>
      </c>
      <c r="AP1245" s="169" t="str">
        <f>IF(AP249="","",IF(AP249=Settings!$C$16,1,IF(AND(AP249=Settings!$C$17,NOT(AO249=Settings!$C$16)),1,IF(AND(AP249=Settings!$C$18,AO249=Settings!$C$19),1,0))))</f>
        <v/>
      </c>
      <c r="AQ1245" s="170"/>
      <c r="AR1245" s="169" t="str">
        <f>IF(AR249="","",IF(AR249=Settings!$C$16,1,IF(AND(AR249=Settings!$C$17,NOT(AQ249=Settings!$C$16)),1,IF(AND(AR249=Settings!$C$18,AQ249=Settings!$C$19),1,0))))</f>
        <v/>
      </c>
      <c r="AS1245" s="170"/>
      <c r="AT1245" s="169" t="str">
        <f>IF(AT249="","",IF(AT249=Settings!$C$16,1,IF(AND(AT249=Settings!$C$17,NOT(AS249=Settings!$C$16)),1,IF(AND(AT249=Settings!$C$18,AS249=Settings!$C$19),1,0))))</f>
        <v/>
      </c>
      <c r="AU1245" s="170"/>
      <c r="AV1245" s="169" t="str">
        <f>IF(AV249="","",IF(AV249=Settings!$C$16,1,IF(AND(AV249=Settings!$C$17,NOT(AU249=Settings!$C$16)),1,IF(AND(AV249=Settings!$C$18,AU249=Settings!$C$19),1,0))))</f>
        <v/>
      </c>
      <c r="AX1245" s="169" t="str">
        <f>IF(AX249="","",IF(AX249=Settings!$C$16,1,IF(AND(AX249=Settings!$C$17,NOT(AW249=Settings!$C$16)),1,IF(AND(AX249=Settings!$C$18,AW249=Settings!$C$19),1,0))))</f>
        <v/>
      </c>
      <c r="AZ1245" s="169" t="str">
        <f>IF(AZ249="","",IF(AZ249=Settings!$C$16,1,IF(AND(AZ249=Settings!$C$17,NOT(AY249=Settings!$C$16)),1,IF(AND(AZ249=Settings!$C$18,AY249=Settings!$C$19),1,0))))</f>
        <v/>
      </c>
      <c r="BC1245" s="169" t="str">
        <f>IF(BC249="","",IF(BC249=Settings!$C$16,1,IF(AND(BC249=Settings!$C$17,NOT(BB249=Settings!$C$16)),1,IF(AND(BC249=Settings!$C$18,BB249=Settings!$C$19),1,0))))</f>
        <v/>
      </c>
      <c r="BD1245" s="170"/>
      <c r="BE1245" s="169" t="str">
        <f>IF(BE249="","",IF(BE249=Settings!$C$16,1,IF(AND(BE249=Settings!$C$17,NOT(BD249=Settings!$C$16)),1,IF(AND(BE249=Settings!$C$18,BD249=Settings!$C$19),1,0))))</f>
        <v/>
      </c>
      <c r="BF1245" s="170"/>
      <c r="BG1245" s="169" t="str">
        <f>IF(BG249="","",IF(BG249=Settings!$C$16,1,IF(AND(BG249=Settings!$C$17,NOT(BF249=Settings!$C$16)),1,IF(AND(BG249=Settings!$C$18,BF249=Settings!$C$19),1,0))))</f>
        <v/>
      </c>
      <c r="BH1245" s="170"/>
      <c r="BI1245" s="169" t="str">
        <f>IF(BI249="","",IF(BI249=Settings!$C$16,1,IF(AND(BI249=Settings!$C$17,NOT(BH249=Settings!$C$16)),1,IF(AND(BI249=Settings!$C$18,BH249=Settings!$C$19),1,0))))</f>
        <v/>
      </c>
      <c r="BK1245" s="169" t="str">
        <f>IF(BK249="","",IF(BK249=Settings!$C$16,1,IF(AND(BK249=Settings!$C$17,NOT(BJ249=Settings!$C$16)),1,IF(AND(BK249=Settings!$C$18,BJ249=Settings!$C$19),1,0))))</f>
        <v/>
      </c>
      <c r="BM1245" s="169" t="str">
        <f>IF(BM249="","",IF(BM249=Settings!$C$16,1,IF(AND(BM249=Settings!$C$17,NOT(BL249=Settings!$C$16)),1,IF(AND(BM249=Settings!$C$18,BL249=Settings!$C$19),1,0))))</f>
        <v/>
      </c>
      <c r="BP1245" s="169" t="str">
        <f>IF(BP249="","",IF(BP249=Settings!$C$16,1,IF(AND(BP249=Settings!$C$17,NOT(BO249=Settings!$C$16)),1,IF(AND(BP249=Settings!$C$18,BO249=Settings!$C$19),1,0))))</f>
        <v/>
      </c>
      <c r="BQ1245" s="170"/>
      <c r="BR1245" s="169" t="str">
        <f>IF(BR249="","",IF(BR249=Settings!$C$16,1,IF(AND(BR249=Settings!$C$17,NOT(BQ249=Settings!$C$16)),1,IF(AND(BR249=Settings!$C$18,BQ249=Settings!$C$19),1,0))))</f>
        <v/>
      </c>
      <c r="BS1245" s="170"/>
      <c r="BT1245" s="169" t="str">
        <f>IF(BT249="","",IF(BT249=Settings!$C$16,1,IF(AND(BT249=Settings!$C$17,NOT(BS249=Settings!$C$16)),1,IF(AND(BT249=Settings!$C$18,BS249=Settings!$C$19),1,0))))</f>
        <v/>
      </c>
      <c r="BU1245" s="170"/>
      <c r="BV1245" s="169" t="str">
        <f>IF(BV249="","",IF(BV249=Settings!$C$16,1,IF(AND(BV249=Settings!$C$17,NOT(BU249=Settings!$C$16)),1,IF(AND(BV249=Settings!$C$18,BU249=Settings!$C$19),1,0))))</f>
        <v/>
      </c>
      <c r="BX1245" s="169" t="str">
        <f>IF(BX249="","",IF(BX249=Settings!$C$16,1,IF(AND(BX249=Settings!$C$17,NOT(BW249=Settings!$C$16)),1,IF(AND(BX249=Settings!$C$18,BW249=Settings!$C$19),1,0))))</f>
        <v/>
      </c>
      <c r="BZ1245" s="169" t="str">
        <f>IF(BZ249="","",IF(BZ249=Settings!$C$16,1,IF(AND(BZ249=Settings!$C$17,NOT(BY249=Settings!$C$16)),1,IF(AND(BZ249=Settings!$C$18,BY249=Settings!$C$19),1,0))))</f>
        <v/>
      </c>
      <c r="CB1245" s="175" t="str">
        <f t="shared" si="25"/>
        <v/>
      </c>
      <c r="CC1245" s="175" t="str">
        <f t="shared" si="26"/>
        <v/>
      </c>
      <c r="CD1245" s="175" t="str">
        <f t="shared" si="27"/>
        <v/>
      </c>
      <c r="CE1245" s="175" t="str">
        <f t="shared" si="28"/>
        <v/>
      </c>
      <c r="CF1245" s="175" t="str">
        <f t="shared" si="29"/>
        <v/>
      </c>
      <c r="CG1245" s="175" t="str">
        <f t="shared" si="30"/>
        <v/>
      </c>
      <c r="CH1245" s="175" t="str">
        <f t="shared" si="31"/>
        <v/>
      </c>
    </row>
    <row r="1246" spans="1:86" x14ac:dyDescent="0.25">
      <c r="A1246" s="39" t="str">
        <f t="shared" si="24"/>
        <v xml:space="preserve"> </v>
      </c>
      <c r="C1246" s="169" t="str">
        <f>IF(C250="","",IF(C250=Settings!$C$16,1,IF(AND(C250=Settings!$C$17,NOT(B250=Settings!$C$16)),1,IF(AND(C250=Settings!$C$18,B250=Settings!$C$19),1,0))))</f>
        <v/>
      </c>
      <c r="E1246" s="169" t="str">
        <f>IF(E250="","",IF(E250=Settings!$C$16,1,IF(AND(E250=Settings!$C$17,NOT(D250=Settings!$C$16)),1,IF(AND(E250=Settings!$C$18,D250=Settings!$C$19),1,0))))</f>
        <v/>
      </c>
      <c r="G1246" s="169" t="str">
        <f>IF(G250="","",IF(G250=Settings!$C$16,1,IF(AND(G250=Settings!$C$17,NOT(F250=Settings!$C$16)),1,IF(AND(G250=Settings!$C$18,F250=Settings!$C$19),1,0))))</f>
        <v/>
      </c>
      <c r="I1246" s="169" t="str">
        <f>IF(I250="","",IF(I250=Settings!$C$16,1,IF(AND(I250=Settings!$C$17,NOT(H250=Settings!$C$16)),1,IF(AND(I250=Settings!$C$18,H250=Settings!$C$19),1,0))))</f>
        <v/>
      </c>
      <c r="K1246" s="169" t="str">
        <f>IF(K250="","",IF(K250=Settings!$C$16,1,IF(AND(K250=Settings!$C$17,NOT(J250=Settings!$C$16)),1,IF(AND(K250=Settings!$C$18,J250=Settings!$C$19),1,0))))</f>
        <v/>
      </c>
      <c r="M1246" s="169" t="str">
        <f>IF(M250="","",IF(M250=Settings!$C$16,1,IF(AND(M250=Settings!$C$17,NOT(L250=Settings!$C$16)),1,IF(AND(M250=Settings!$C$18,L250=Settings!$C$19),1,0))))</f>
        <v/>
      </c>
      <c r="P1246" s="169" t="str">
        <f>IF(P250="","",IF(P250=Settings!$C$16,1,IF(AND(P250=Settings!$C$17,NOT(O250=Settings!$C$16)),1,IF(AND(P250=Settings!$C$18,O250=Settings!$C$19),1,0))))</f>
        <v/>
      </c>
      <c r="Q1246" s="170"/>
      <c r="R1246" s="169" t="str">
        <f>IF(R250="","",IF(R250=Settings!$C$16,1,IF(AND(R250=Settings!$C$17,NOT(Q250=Settings!$C$16)),1,IF(AND(R250=Settings!$C$18,Q250=Settings!$C$19),1,0))))</f>
        <v/>
      </c>
      <c r="S1246" s="170"/>
      <c r="T1246" s="169" t="str">
        <f>IF(T250="","",IF(T250=Settings!$C$16,1,IF(AND(T250=Settings!$C$17,NOT(S250=Settings!$C$16)),1,IF(AND(T250=Settings!$C$18,S250=Settings!$C$19),1,0))))</f>
        <v/>
      </c>
      <c r="U1246" s="170"/>
      <c r="V1246" s="169" t="str">
        <f>IF(V250="","",IF(V250=Settings!$C$16,1,IF(AND(V250=Settings!$C$17,NOT(U250=Settings!$C$16)),1,IF(AND(V250=Settings!$C$18,U250=Settings!$C$19),1,0))))</f>
        <v/>
      </c>
      <c r="X1246" s="169" t="str">
        <f>IF(X250="","",IF(X250=Settings!$C$16,1,IF(AND(X250=Settings!$C$17,NOT(W250=Settings!$C$16)),1,IF(AND(X250=Settings!$C$18,W250=Settings!$C$19),1,0))))</f>
        <v/>
      </c>
      <c r="Z1246" s="169" t="str">
        <f>IF(Z250="","",IF(Z250=Settings!$C$16,1,IF(AND(Z250=Settings!$C$17,NOT(Y250=Settings!$C$16)),1,IF(AND(Z250=Settings!$C$18,Y250=Settings!$C$19),1,0))))</f>
        <v/>
      </c>
      <c r="AC1246" s="169" t="str">
        <f>IF(AC250="","",IF(AC250=Settings!$C$16,1,IF(AND(AC250=Settings!$C$17,NOT(AB250=Settings!$C$16)),1,IF(AND(AC250=Settings!$C$18,AB250=Settings!$C$19),1,0))))</f>
        <v/>
      </c>
      <c r="AD1246" s="170"/>
      <c r="AE1246" s="169" t="str">
        <f>IF(AE250="","",IF(AE250=Settings!$C$16,1,IF(AND(AE250=Settings!$C$17,NOT(AD250=Settings!$C$16)),1,IF(AND(AE250=Settings!$C$18,AD250=Settings!$C$19),1,0))))</f>
        <v/>
      </c>
      <c r="AF1246" s="170"/>
      <c r="AG1246" s="169" t="str">
        <f>IF(AG250="","",IF(AG250=Settings!$C$16,1,IF(AND(AG250=Settings!$C$17,NOT(AF250=Settings!$C$16)),1,IF(AND(AG250=Settings!$C$18,AF250=Settings!$C$19),1,0))))</f>
        <v/>
      </c>
      <c r="AH1246" s="170"/>
      <c r="AI1246" s="169" t="str">
        <f>IF(AI250="","",IF(AI250=Settings!$C$16,1,IF(AND(AI250=Settings!$C$17,NOT(AH250=Settings!$C$16)),1,IF(AND(AI250=Settings!$C$18,AH250=Settings!$C$19),1,0))))</f>
        <v/>
      </c>
      <c r="AK1246" s="169" t="str">
        <f>IF(AK250="","",IF(AK250=Settings!$C$16,1,IF(AND(AK250=Settings!$C$17,NOT(AJ250=Settings!$C$16)),1,IF(AND(AK250=Settings!$C$18,AJ250=Settings!$C$19),1,0))))</f>
        <v/>
      </c>
      <c r="AM1246" s="169" t="str">
        <f>IF(AM250="","",IF(AM250=Settings!$C$16,1,IF(AND(AM250=Settings!$C$17,NOT(AL250=Settings!$C$16)),1,IF(AND(AM250=Settings!$C$18,AL250=Settings!$C$19),1,0))))</f>
        <v/>
      </c>
      <c r="AP1246" s="169" t="str">
        <f>IF(AP250="","",IF(AP250=Settings!$C$16,1,IF(AND(AP250=Settings!$C$17,NOT(AO250=Settings!$C$16)),1,IF(AND(AP250=Settings!$C$18,AO250=Settings!$C$19),1,0))))</f>
        <v/>
      </c>
      <c r="AQ1246" s="170"/>
      <c r="AR1246" s="169" t="str">
        <f>IF(AR250="","",IF(AR250=Settings!$C$16,1,IF(AND(AR250=Settings!$C$17,NOT(AQ250=Settings!$C$16)),1,IF(AND(AR250=Settings!$C$18,AQ250=Settings!$C$19),1,0))))</f>
        <v/>
      </c>
      <c r="AS1246" s="170"/>
      <c r="AT1246" s="169" t="str">
        <f>IF(AT250="","",IF(AT250=Settings!$C$16,1,IF(AND(AT250=Settings!$C$17,NOT(AS250=Settings!$C$16)),1,IF(AND(AT250=Settings!$C$18,AS250=Settings!$C$19),1,0))))</f>
        <v/>
      </c>
      <c r="AU1246" s="170"/>
      <c r="AV1246" s="169" t="str">
        <f>IF(AV250="","",IF(AV250=Settings!$C$16,1,IF(AND(AV250=Settings!$C$17,NOT(AU250=Settings!$C$16)),1,IF(AND(AV250=Settings!$C$18,AU250=Settings!$C$19),1,0))))</f>
        <v/>
      </c>
      <c r="AX1246" s="169" t="str">
        <f>IF(AX250="","",IF(AX250=Settings!$C$16,1,IF(AND(AX250=Settings!$C$17,NOT(AW250=Settings!$C$16)),1,IF(AND(AX250=Settings!$C$18,AW250=Settings!$C$19),1,0))))</f>
        <v/>
      </c>
      <c r="AZ1246" s="169" t="str">
        <f>IF(AZ250="","",IF(AZ250=Settings!$C$16,1,IF(AND(AZ250=Settings!$C$17,NOT(AY250=Settings!$C$16)),1,IF(AND(AZ250=Settings!$C$18,AY250=Settings!$C$19),1,0))))</f>
        <v/>
      </c>
      <c r="BC1246" s="169" t="str">
        <f>IF(BC250="","",IF(BC250=Settings!$C$16,1,IF(AND(BC250=Settings!$C$17,NOT(BB250=Settings!$C$16)),1,IF(AND(BC250=Settings!$C$18,BB250=Settings!$C$19),1,0))))</f>
        <v/>
      </c>
      <c r="BD1246" s="170"/>
      <c r="BE1246" s="169" t="str">
        <f>IF(BE250="","",IF(BE250=Settings!$C$16,1,IF(AND(BE250=Settings!$C$17,NOT(BD250=Settings!$C$16)),1,IF(AND(BE250=Settings!$C$18,BD250=Settings!$C$19),1,0))))</f>
        <v/>
      </c>
      <c r="BF1246" s="170"/>
      <c r="BG1246" s="169" t="str">
        <f>IF(BG250="","",IF(BG250=Settings!$C$16,1,IF(AND(BG250=Settings!$C$17,NOT(BF250=Settings!$C$16)),1,IF(AND(BG250=Settings!$C$18,BF250=Settings!$C$19),1,0))))</f>
        <v/>
      </c>
      <c r="BH1246" s="170"/>
      <c r="BI1246" s="169" t="str">
        <f>IF(BI250="","",IF(BI250=Settings!$C$16,1,IF(AND(BI250=Settings!$C$17,NOT(BH250=Settings!$C$16)),1,IF(AND(BI250=Settings!$C$18,BH250=Settings!$C$19),1,0))))</f>
        <v/>
      </c>
      <c r="BK1246" s="169" t="str">
        <f>IF(BK250="","",IF(BK250=Settings!$C$16,1,IF(AND(BK250=Settings!$C$17,NOT(BJ250=Settings!$C$16)),1,IF(AND(BK250=Settings!$C$18,BJ250=Settings!$C$19),1,0))))</f>
        <v/>
      </c>
      <c r="BM1246" s="169" t="str">
        <f>IF(BM250="","",IF(BM250=Settings!$C$16,1,IF(AND(BM250=Settings!$C$17,NOT(BL250=Settings!$C$16)),1,IF(AND(BM250=Settings!$C$18,BL250=Settings!$C$19),1,0))))</f>
        <v/>
      </c>
      <c r="BP1246" s="169" t="str">
        <f>IF(BP250="","",IF(BP250=Settings!$C$16,1,IF(AND(BP250=Settings!$C$17,NOT(BO250=Settings!$C$16)),1,IF(AND(BP250=Settings!$C$18,BO250=Settings!$C$19),1,0))))</f>
        <v/>
      </c>
      <c r="BQ1246" s="170"/>
      <c r="BR1246" s="169" t="str">
        <f>IF(BR250="","",IF(BR250=Settings!$C$16,1,IF(AND(BR250=Settings!$C$17,NOT(BQ250=Settings!$C$16)),1,IF(AND(BR250=Settings!$C$18,BQ250=Settings!$C$19),1,0))))</f>
        <v/>
      </c>
      <c r="BS1246" s="170"/>
      <c r="BT1246" s="169" t="str">
        <f>IF(BT250="","",IF(BT250=Settings!$C$16,1,IF(AND(BT250=Settings!$C$17,NOT(BS250=Settings!$C$16)),1,IF(AND(BT250=Settings!$C$18,BS250=Settings!$C$19),1,0))))</f>
        <v/>
      </c>
      <c r="BU1246" s="170"/>
      <c r="BV1246" s="169" t="str">
        <f>IF(BV250="","",IF(BV250=Settings!$C$16,1,IF(AND(BV250=Settings!$C$17,NOT(BU250=Settings!$C$16)),1,IF(AND(BV250=Settings!$C$18,BU250=Settings!$C$19),1,0))))</f>
        <v/>
      </c>
      <c r="BX1246" s="169" t="str">
        <f>IF(BX250="","",IF(BX250=Settings!$C$16,1,IF(AND(BX250=Settings!$C$17,NOT(BW250=Settings!$C$16)),1,IF(AND(BX250=Settings!$C$18,BW250=Settings!$C$19),1,0))))</f>
        <v/>
      </c>
      <c r="BZ1246" s="169" t="str">
        <f>IF(BZ250="","",IF(BZ250=Settings!$C$16,1,IF(AND(BZ250=Settings!$C$17,NOT(BY250=Settings!$C$16)),1,IF(AND(BZ250=Settings!$C$18,BY250=Settings!$C$19),1,0))))</f>
        <v/>
      </c>
      <c r="CB1246" s="175" t="str">
        <f t="shared" si="25"/>
        <v/>
      </c>
      <c r="CC1246" s="175" t="str">
        <f t="shared" si="26"/>
        <v/>
      </c>
      <c r="CD1246" s="175" t="str">
        <f t="shared" si="27"/>
        <v/>
      </c>
      <c r="CE1246" s="175" t="str">
        <f t="shared" si="28"/>
        <v/>
      </c>
      <c r="CF1246" s="175" t="str">
        <f t="shared" si="29"/>
        <v/>
      </c>
      <c r="CG1246" s="175" t="str">
        <f t="shared" si="30"/>
        <v/>
      </c>
      <c r="CH1246" s="175" t="str">
        <f t="shared" si="31"/>
        <v/>
      </c>
    </row>
    <row r="1247" spans="1:86" x14ac:dyDescent="0.25">
      <c r="A1247" s="39" t="str">
        <f t="shared" si="24"/>
        <v xml:space="preserve"> </v>
      </c>
      <c r="C1247" s="169" t="str">
        <f>IF(C251="","",IF(C251=Settings!$C$16,1,IF(AND(C251=Settings!$C$17,NOT(B251=Settings!$C$16)),1,IF(AND(C251=Settings!$C$18,B251=Settings!$C$19),1,0))))</f>
        <v/>
      </c>
      <c r="E1247" s="169" t="str">
        <f>IF(E251="","",IF(E251=Settings!$C$16,1,IF(AND(E251=Settings!$C$17,NOT(D251=Settings!$C$16)),1,IF(AND(E251=Settings!$C$18,D251=Settings!$C$19),1,0))))</f>
        <v/>
      </c>
      <c r="G1247" s="169" t="str">
        <f>IF(G251="","",IF(G251=Settings!$C$16,1,IF(AND(G251=Settings!$C$17,NOT(F251=Settings!$C$16)),1,IF(AND(G251=Settings!$C$18,F251=Settings!$C$19),1,0))))</f>
        <v/>
      </c>
      <c r="I1247" s="169" t="str">
        <f>IF(I251="","",IF(I251=Settings!$C$16,1,IF(AND(I251=Settings!$C$17,NOT(H251=Settings!$C$16)),1,IF(AND(I251=Settings!$C$18,H251=Settings!$C$19),1,0))))</f>
        <v/>
      </c>
      <c r="K1247" s="169" t="str">
        <f>IF(K251="","",IF(K251=Settings!$C$16,1,IF(AND(K251=Settings!$C$17,NOT(J251=Settings!$C$16)),1,IF(AND(K251=Settings!$C$18,J251=Settings!$C$19),1,0))))</f>
        <v/>
      </c>
      <c r="M1247" s="169" t="str">
        <f>IF(M251="","",IF(M251=Settings!$C$16,1,IF(AND(M251=Settings!$C$17,NOT(L251=Settings!$C$16)),1,IF(AND(M251=Settings!$C$18,L251=Settings!$C$19),1,0))))</f>
        <v/>
      </c>
      <c r="P1247" s="169" t="str">
        <f>IF(P251="","",IF(P251=Settings!$C$16,1,IF(AND(P251=Settings!$C$17,NOT(O251=Settings!$C$16)),1,IF(AND(P251=Settings!$C$18,O251=Settings!$C$19),1,0))))</f>
        <v/>
      </c>
      <c r="Q1247" s="170"/>
      <c r="R1247" s="169" t="str">
        <f>IF(R251="","",IF(R251=Settings!$C$16,1,IF(AND(R251=Settings!$C$17,NOT(Q251=Settings!$C$16)),1,IF(AND(R251=Settings!$C$18,Q251=Settings!$C$19),1,0))))</f>
        <v/>
      </c>
      <c r="S1247" s="170"/>
      <c r="T1247" s="169" t="str">
        <f>IF(T251="","",IF(T251=Settings!$C$16,1,IF(AND(T251=Settings!$C$17,NOT(S251=Settings!$C$16)),1,IF(AND(T251=Settings!$C$18,S251=Settings!$C$19),1,0))))</f>
        <v/>
      </c>
      <c r="U1247" s="170"/>
      <c r="V1247" s="169" t="str">
        <f>IF(V251="","",IF(V251=Settings!$C$16,1,IF(AND(V251=Settings!$C$17,NOT(U251=Settings!$C$16)),1,IF(AND(V251=Settings!$C$18,U251=Settings!$C$19),1,0))))</f>
        <v/>
      </c>
      <c r="X1247" s="169" t="str">
        <f>IF(X251="","",IF(X251=Settings!$C$16,1,IF(AND(X251=Settings!$C$17,NOT(W251=Settings!$C$16)),1,IF(AND(X251=Settings!$C$18,W251=Settings!$C$19),1,0))))</f>
        <v/>
      </c>
      <c r="Z1247" s="169" t="str">
        <f>IF(Z251="","",IF(Z251=Settings!$C$16,1,IF(AND(Z251=Settings!$C$17,NOT(Y251=Settings!$C$16)),1,IF(AND(Z251=Settings!$C$18,Y251=Settings!$C$19),1,0))))</f>
        <v/>
      </c>
      <c r="AC1247" s="169" t="str">
        <f>IF(AC251="","",IF(AC251=Settings!$C$16,1,IF(AND(AC251=Settings!$C$17,NOT(AB251=Settings!$C$16)),1,IF(AND(AC251=Settings!$C$18,AB251=Settings!$C$19),1,0))))</f>
        <v/>
      </c>
      <c r="AD1247" s="170"/>
      <c r="AE1247" s="169" t="str">
        <f>IF(AE251="","",IF(AE251=Settings!$C$16,1,IF(AND(AE251=Settings!$C$17,NOT(AD251=Settings!$C$16)),1,IF(AND(AE251=Settings!$C$18,AD251=Settings!$C$19),1,0))))</f>
        <v/>
      </c>
      <c r="AF1247" s="170"/>
      <c r="AG1247" s="169" t="str">
        <f>IF(AG251="","",IF(AG251=Settings!$C$16,1,IF(AND(AG251=Settings!$C$17,NOT(AF251=Settings!$C$16)),1,IF(AND(AG251=Settings!$C$18,AF251=Settings!$C$19),1,0))))</f>
        <v/>
      </c>
      <c r="AH1247" s="170"/>
      <c r="AI1247" s="169" t="str">
        <f>IF(AI251="","",IF(AI251=Settings!$C$16,1,IF(AND(AI251=Settings!$C$17,NOT(AH251=Settings!$C$16)),1,IF(AND(AI251=Settings!$C$18,AH251=Settings!$C$19),1,0))))</f>
        <v/>
      </c>
      <c r="AK1247" s="169" t="str">
        <f>IF(AK251="","",IF(AK251=Settings!$C$16,1,IF(AND(AK251=Settings!$C$17,NOT(AJ251=Settings!$C$16)),1,IF(AND(AK251=Settings!$C$18,AJ251=Settings!$C$19),1,0))))</f>
        <v/>
      </c>
      <c r="AM1247" s="169" t="str">
        <f>IF(AM251="","",IF(AM251=Settings!$C$16,1,IF(AND(AM251=Settings!$C$17,NOT(AL251=Settings!$C$16)),1,IF(AND(AM251=Settings!$C$18,AL251=Settings!$C$19),1,0))))</f>
        <v/>
      </c>
      <c r="AP1247" s="169" t="str">
        <f>IF(AP251="","",IF(AP251=Settings!$C$16,1,IF(AND(AP251=Settings!$C$17,NOT(AO251=Settings!$C$16)),1,IF(AND(AP251=Settings!$C$18,AO251=Settings!$C$19),1,0))))</f>
        <v/>
      </c>
      <c r="AQ1247" s="170"/>
      <c r="AR1247" s="169" t="str">
        <f>IF(AR251="","",IF(AR251=Settings!$C$16,1,IF(AND(AR251=Settings!$C$17,NOT(AQ251=Settings!$C$16)),1,IF(AND(AR251=Settings!$C$18,AQ251=Settings!$C$19),1,0))))</f>
        <v/>
      </c>
      <c r="AS1247" s="170"/>
      <c r="AT1247" s="169" t="str">
        <f>IF(AT251="","",IF(AT251=Settings!$C$16,1,IF(AND(AT251=Settings!$C$17,NOT(AS251=Settings!$C$16)),1,IF(AND(AT251=Settings!$C$18,AS251=Settings!$C$19),1,0))))</f>
        <v/>
      </c>
      <c r="AU1247" s="170"/>
      <c r="AV1247" s="169" t="str">
        <f>IF(AV251="","",IF(AV251=Settings!$C$16,1,IF(AND(AV251=Settings!$C$17,NOT(AU251=Settings!$C$16)),1,IF(AND(AV251=Settings!$C$18,AU251=Settings!$C$19),1,0))))</f>
        <v/>
      </c>
      <c r="AX1247" s="169" t="str">
        <f>IF(AX251="","",IF(AX251=Settings!$C$16,1,IF(AND(AX251=Settings!$C$17,NOT(AW251=Settings!$C$16)),1,IF(AND(AX251=Settings!$C$18,AW251=Settings!$C$19),1,0))))</f>
        <v/>
      </c>
      <c r="AZ1247" s="169" t="str">
        <f>IF(AZ251="","",IF(AZ251=Settings!$C$16,1,IF(AND(AZ251=Settings!$C$17,NOT(AY251=Settings!$C$16)),1,IF(AND(AZ251=Settings!$C$18,AY251=Settings!$C$19),1,0))))</f>
        <v/>
      </c>
      <c r="BC1247" s="169" t="str">
        <f>IF(BC251="","",IF(BC251=Settings!$C$16,1,IF(AND(BC251=Settings!$C$17,NOT(BB251=Settings!$C$16)),1,IF(AND(BC251=Settings!$C$18,BB251=Settings!$C$19),1,0))))</f>
        <v/>
      </c>
      <c r="BD1247" s="170"/>
      <c r="BE1247" s="169" t="str">
        <f>IF(BE251="","",IF(BE251=Settings!$C$16,1,IF(AND(BE251=Settings!$C$17,NOT(BD251=Settings!$C$16)),1,IF(AND(BE251=Settings!$C$18,BD251=Settings!$C$19),1,0))))</f>
        <v/>
      </c>
      <c r="BF1247" s="170"/>
      <c r="BG1247" s="169" t="str">
        <f>IF(BG251="","",IF(BG251=Settings!$C$16,1,IF(AND(BG251=Settings!$C$17,NOT(BF251=Settings!$C$16)),1,IF(AND(BG251=Settings!$C$18,BF251=Settings!$C$19),1,0))))</f>
        <v/>
      </c>
      <c r="BH1247" s="170"/>
      <c r="BI1247" s="169" t="str">
        <f>IF(BI251="","",IF(BI251=Settings!$C$16,1,IF(AND(BI251=Settings!$C$17,NOT(BH251=Settings!$C$16)),1,IF(AND(BI251=Settings!$C$18,BH251=Settings!$C$19),1,0))))</f>
        <v/>
      </c>
      <c r="BK1247" s="169" t="str">
        <f>IF(BK251="","",IF(BK251=Settings!$C$16,1,IF(AND(BK251=Settings!$C$17,NOT(BJ251=Settings!$C$16)),1,IF(AND(BK251=Settings!$C$18,BJ251=Settings!$C$19),1,0))))</f>
        <v/>
      </c>
      <c r="BM1247" s="169" t="str">
        <f>IF(BM251="","",IF(BM251=Settings!$C$16,1,IF(AND(BM251=Settings!$C$17,NOT(BL251=Settings!$C$16)),1,IF(AND(BM251=Settings!$C$18,BL251=Settings!$C$19),1,0))))</f>
        <v/>
      </c>
      <c r="BP1247" s="169" t="str">
        <f>IF(BP251="","",IF(BP251=Settings!$C$16,1,IF(AND(BP251=Settings!$C$17,NOT(BO251=Settings!$C$16)),1,IF(AND(BP251=Settings!$C$18,BO251=Settings!$C$19),1,0))))</f>
        <v/>
      </c>
      <c r="BQ1247" s="170"/>
      <c r="BR1247" s="169" t="str">
        <f>IF(BR251="","",IF(BR251=Settings!$C$16,1,IF(AND(BR251=Settings!$C$17,NOT(BQ251=Settings!$C$16)),1,IF(AND(BR251=Settings!$C$18,BQ251=Settings!$C$19),1,0))))</f>
        <v/>
      </c>
      <c r="BS1247" s="170"/>
      <c r="BT1247" s="169" t="str">
        <f>IF(BT251="","",IF(BT251=Settings!$C$16,1,IF(AND(BT251=Settings!$C$17,NOT(BS251=Settings!$C$16)),1,IF(AND(BT251=Settings!$C$18,BS251=Settings!$C$19),1,0))))</f>
        <v/>
      </c>
      <c r="BU1247" s="170"/>
      <c r="BV1247" s="169" t="str">
        <f>IF(BV251="","",IF(BV251=Settings!$C$16,1,IF(AND(BV251=Settings!$C$17,NOT(BU251=Settings!$C$16)),1,IF(AND(BV251=Settings!$C$18,BU251=Settings!$C$19),1,0))))</f>
        <v/>
      </c>
      <c r="BX1247" s="169" t="str">
        <f>IF(BX251="","",IF(BX251=Settings!$C$16,1,IF(AND(BX251=Settings!$C$17,NOT(BW251=Settings!$C$16)),1,IF(AND(BX251=Settings!$C$18,BW251=Settings!$C$19),1,0))))</f>
        <v/>
      </c>
      <c r="BZ1247" s="169" t="str">
        <f>IF(BZ251="","",IF(BZ251=Settings!$C$16,1,IF(AND(BZ251=Settings!$C$17,NOT(BY251=Settings!$C$16)),1,IF(AND(BZ251=Settings!$C$18,BY251=Settings!$C$19),1,0))))</f>
        <v/>
      </c>
      <c r="CB1247" s="175" t="str">
        <f t="shared" si="25"/>
        <v/>
      </c>
      <c r="CC1247" s="175" t="str">
        <f t="shared" si="26"/>
        <v/>
      </c>
      <c r="CD1247" s="175" t="str">
        <f t="shared" si="27"/>
        <v/>
      </c>
      <c r="CE1247" s="175" t="str">
        <f t="shared" si="28"/>
        <v/>
      </c>
      <c r="CF1247" s="175" t="str">
        <f t="shared" si="29"/>
        <v/>
      </c>
      <c r="CG1247" s="175" t="str">
        <f t="shared" si="30"/>
        <v/>
      </c>
      <c r="CH1247" s="175" t="str">
        <f t="shared" si="31"/>
        <v/>
      </c>
    </row>
    <row r="1248" spans="1:86" x14ac:dyDescent="0.25">
      <c r="A1248" s="39" t="str">
        <f t="shared" si="24"/>
        <v xml:space="preserve"> </v>
      </c>
      <c r="C1248" s="169" t="str">
        <f>IF(C252="","",IF(C252=Settings!$C$16,1,IF(AND(C252=Settings!$C$17,NOT(B252=Settings!$C$16)),1,IF(AND(C252=Settings!$C$18,B252=Settings!$C$19),1,0))))</f>
        <v/>
      </c>
      <c r="E1248" s="169" t="str">
        <f>IF(E252="","",IF(E252=Settings!$C$16,1,IF(AND(E252=Settings!$C$17,NOT(D252=Settings!$C$16)),1,IF(AND(E252=Settings!$C$18,D252=Settings!$C$19),1,0))))</f>
        <v/>
      </c>
      <c r="G1248" s="169" t="str">
        <f>IF(G252="","",IF(G252=Settings!$C$16,1,IF(AND(G252=Settings!$C$17,NOT(F252=Settings!$C$16)),1,IF(AND(G252=Settings!$C$18,F252=Settings!$C$19),1,0))))</f>
        <v/>
      </c>
      <c r="I1248" s="169" t="str">
        <f>IF(I252="","",IF(I252=Settings!$C$16,1,IF(AND(I252=Settings!$C$17,NOT(H252=Settings!$C$16)),1,IF(AND(I252=Settings!$C$18,H252=Settings!$C$19),1,0))))</f>
        <v/>
      </c>
      <c r="K1248" s="169" t="str">
        <f>IF(K252="","",IF(K252=Settings!$C$16,1,IF(AND(K252=Settings!$C$17,NOT(J252=Settings!$C$16)),1,IF(AND(K252=Settings!$C$18,J252=Settings!$C$19),1,0))))</f>
        <v/>
      </c>
      <c r="M1248" s="169" t="str">
        <f>IF(M252="","",IF(M252=Settings!$C$16,1,IF(AND(M252=Settings!$C$17,NOT(L252=Settings!$C$16)),1,IF(AND(M252=Settings!$C$18,L252=Settings!$C$19),1,0))))</f>
        <v/>
      </c>
      <c r="P1248" s="169" t="str">
        <f>IF(P252="","",IF(P252=Settings!$C$16,1,IF(AND(P252=Settings!$C$17,NOT(O252=Settings!$C$16)),1,IF(AND(P252=Settings!$C$18,O252=Settings!$C$19),1,0))))</f>
        <v/>
      </c>
      <c r="Q1248" s="170"/>
      <c r="R1248" s="169" t="str">
        <f>IF(R252="","",IF(R252=Settings!$C$16,1,IF(AND(R252=Settings!$C$17,NOT(Q252=Settings!$C$16)),1,IF(AND(R252=Settings!$C$18,Q252=Settings!$C$19),1,0))))</f>
        <v/>
      </c>
      <c r="S1248" s="170"/>
      <c r="T1248" s="169" t="str">
        <f>IF(T252="","",IF(T252=Settings!$C$16,1,IF(AND(T252=Settings!$C$17,NOT(S252=Settings!$C$16)),1,IF(AND(T252=Settings!$C$18,S252=Settings!$C$19),1,0))))</f>
        <v/>
      </c>
      <c r="U1248" s="170"/>
      <c r="V1248" s="169" t="str">
        <f>IF(V252="","",IF(V252=Settings!$C$16,1,IF(AND(V252=Settings!$C$17,NOT(U252=Settings!$C$16)),1,IF(AND(V252=Settings!$C$18,U252=Settings!$C$19),1,0))))</f>
        <v/>
      </c>
      <c r="X1248" s="169" t="str">
        <f>IF(X252="","",IF(X252=Settings!$C$16,1,IF(AND(X252=Settings!$C$17,NOT(W252=Settings!$C$16)),1,IF(AND(X252=Settings!$C$18,W252=Settings!$C$19),1,0))))</f>
        <v/>
      </c>
      <c r="Z1248" s="169" t="str">
        <f>IF(Z252="","",IF(Z252=Settings!$C$16,1,IF(AND(Z252=Settings!$C$17,NOT(Y252=Settings!$C$16)),1,IF(AND(Z252=Settings!$C$18,Y252=Settings!$C$19),1,0))))</f>
        <v/>
      </c>
      <c r="AC1248" s="169" t="str">
        <f>IF(AC252="","",IF(AC252=Settings!$C$16,1,IF(AND(AC252=Settings!$C$17,NOT(AB252=Settings!$C$16)),1,IF(AND(AC252=Settings!$C$18,AB252=Settings!$C$19),1,0))))</f>
        <v/>
      </c>
      <c r="AD1248" s="170"/>
      <c r="AE1248" s="169" t="str">
        <f>IF(AE252="","",IF(AE252=Settings!$C$16,1,IF(AND(AE252=Settings!$C$17,NOT(AD252=Settings!$C$16)),1,IF(AND(AE252=Settings!$C$18,AD252=Settings!$C$19),1,0))))</f>
        <v/>
      </c>
      <c r="AF1248" s="170"/>
      <c r="AG1248" s="169" t="str">
        <f>IF(AG252="","",IF(AG252=Settings!$C$16,1,IF(AND(AG252=Settings!$C$17,NOT(AF252=Settings!$C$16)),1,IF(AND(AG252=Settings!$C$18,AF252=Settings!$C$19),1,0))))</f>
        <v/>
      </c>
      <c r="AH1248" s="170"/>
      <c r="AI1248" s="169" t="str">
        <f>IF(AI252="","",IF(AI252=Settings!$C$16,1,IF(AND(AI252=Settings!$C$17,NOT(AH252=Settings!$C$16)),1,IF(AND(AI252=Settings!$C$18,AH252=Settings!$C$19),1,0))))</f>
        <v/>
      </c>
      <c r="AK1248" s="169" t="str">
        <f>IF(AK252="","",IF(AK252=Settings!$C$16,1,IF(AND(AK252=Settings!$C$17,NOT(AJ252=Settings!$C$16)),1,IF(AND(AK252=Settings!$C$18,AJ252=Settings!$C$19),1,0))))</f>
        <v/>
      </c>
      <c r="AM1248" s="169" t="str">
        <f>IF(AM252="","",IF(AM252=Settings!$C$16,1,IF(AND(AM252=Settings!$C$17,NOT(AL252=Settings!$C$16)),1,IF(AND(AM252=Settings!$C$18,AL252=Settings!$C$19),1,0))))</f>
        <v/>
      </c>
      <c r="AP1248" s="169" t="str">
        <f>IF(AP252="","",IF(AP252=Settings!$C$16,1,IF(AND(AP252=Settings!$C$17,NOT(AO252=Settings!$C$16)),1,IF(AND(AP252=Settings!$C$18,AO252=Settings!$C$19),1,0))))</f>
        <v/>
      </c>
      <c r="AQ1248" s="170"/>
      <c r="AR1248" s="169" t="str">
        <f>IF(AR252="","",IF(AR252=Settings!$C$16,1,IF(AND(AR252=Settings!$C$17,NOT(AQ252=Settings!$C$16)),1,IF(AND(AR252=Settings!$C$18,AQ252=Settings!$C$19),1,0))))</f>
        <v/>
      </c>
      <c r="AS1248" s="170"/>
      <c r="AT1248" s="169" t="str">
        <f>IF(AT252="","",IF(AT252=Settings!$C$16,1,IF(AND(AT252=Settings!$C$17,NOT(AS252=Settings!$C$16)),1,IF(AND(AT252=Settings!$C$18,AS252=Settings!$C$19),1,0))))</f>
        <v/>
      </c>
      <c r="AU1248" s="170"/>
      <c r="AV1248" s="169" t="str">
        <f>IF(AV252="","",IF(AV252=Settings!$C$16,1,IF(AND(AV252=Settings!$C$17,NOT(AU252=Settings!$C$16)),1,IF(AND(AV252=Settings!$C$18,AU252=Settings!$C$19),1,0))))</f>
        <v/>
      </c>
      <c r="AX1248" s="169" t="str">
        <f>IF(AX252="","",IF(AX252=Settings!$C$16,1,IF(AND(AX252=Settings!$C$17,NOT(AW252=Settings!$C$16)),1,IF(AND(AX252=Settings!$C$18,AW252=Settings!$C$19),1,0))))</f>
        <v/>
      </c>
      <c r="AZ1248" s="169" t="str">
        <f>IF(AZ252="","",IF(AZ252=Settings!$C$16,1,IF(AND(AZ252=Settings!$C$17,NOT(AY252=Settings!$C$16)),1,IF(AND(AZ252=Settings!$C$18,AY252=Settings!$C$19),1,0))))</f>
        <v/>
      </c>
      <c r="BC1248" s="169" t="str">
        <f>IF(BC252="","",IF(BC252=Settings!$C$16,1,IF(AND(BC252=Settings!$C$17,NOT(BB252=Settings!$C$16)),1,IF(AND(BC252=Settings!$C$18,BB252=Settings!$C$19),1,0))))</f>
        <v/>
      </c>
      <c r="BD1248" s="170"/>
      <c r="BE1248" s="169" t="str">
        <f>IF(BE252="","",IF(BE252=Settings!$C$16,1,IF(AND(BE252=Settings!$C$17,NOT(BD252=Settings!$C$16)),1,IF(AND(BE252=Settings!$C$18,BD252=Settings!$C$19),1,0))))</f>
        <v/>
      </c>
      <c r="BF1248" s="170"/>
      <c r="BG1248" s="169" t="str">
        <f>IF(BG252="","",IF(BG252=Settings!$C$16,1,IF(AND(BG252=Settings!$C$17,NOT(BF252=Settings!$C$16)),1,IF(AND(BG252=Settings!$C$18,BF252=Settings!$C$19),1,0))))</f>
        <v/>
      </c>
      <c r="BH1248" s="170"/>
      <c r="BI1248" s="169" t="str">
        <f>IF(BI252="","",IF(BI252=Settings!$C$16,1,IF(AND(BI252=Settings!$C$17,NOT(BH252=Settings!$C$16)),1,IF(AND(BI252=Settings!$C$18,BH252=Settings!$C$19),1,0))))</f>
        <v/>
      </c>
      <c r="BK1248" s="169" t="str">
        <f>IF(BK252="","",IF(BK252=Settings!$C$16,1,IF(AND(BK252=Settings!$C$17,NOT(BJ252=Settings!$C$16)),1,IF(AND(BK252=Settings!$C$18,BJ252=Settings!$C$19),1,0))))</f>
        <v/>
      </c>
      <c r="BM1248" s="169" t="str">
        <f>IF(BM252="","",IF(BM252=Settings!$C$16,1,IF(AND(BM252=Settings!$C$17,NOT(BL252=Settings!$C$16)),1,IF(AND(BM252=Settings!$C$18,BL252=Settings!$C$19),1,0))))</f>
        <v/>
      </c>
      <c r="BP1248" s="169" t="str">
        <f>IF(BP252="","",IF(BP252=Settings!$C$16,1,IF(AND(BP252=Settings!$C$17,NOT(BO252=Settings!$C$16)),1,IF(AND(BP252=Settings!$C$18,BO252=Settings!$C$19),1,0))))</f>
        <v/>
      </c>
      <c r="BQ1248" s="170"/>
      <c r="BR1248" s="169" t="str">
        <f>IF(BR252="","",IF(BR252=Settings!$C$16,1,IF(AND(BR252=Settings!$C$17,NOT(BQ252=Settings!$C$16)),1,IF(AND(BR252=Settings!$C$18,BQ252=Settings!$C$19),1,0))))</f>
        <v/>
      </c>
      <c r="BS1248" s="170"/>
      <c r="BT1248" s="169" t="str">
        <f>IF(BT252="","",IF(BT252=Settings!$C$16,1,IF(AND(BT252=Settings!$C$17,NOT(BS252=Settings!$C$16)),1,IF(AND(BT252=Settings!$C$18,BS252=Settings!$C$19),1,0))))</f>
        <v/>
      </c>
      <c r="BU1248" s="170"/>
      <c r="BV1248" s="169" t="str">
        <f>IF(BV252="","",IF(BV252=Settings!$C$16,1,IF(AND(BV252=Settings!$C$17,NOT(BU252=Settings!$C$16)),1,IF(AND(BV252=Settings!$C$18,BU252=Settings!$C$19),1,0))))</f>
        <v/>
      </c>
      <c r="BX1248" s="169" t="str">
        <f>IF(BX252="","",IF(BX252=Settings!$C$16,1,IF(AND(BX252=Settings!$C$17,NOT(BW252=Settings!$C$16)),1,IF(AND(BX252=Settings!$C$18,BW252=Settings!$C$19),1,0))))</f>
        <v/>
      </c>
      <c r="BZ1248" s="169" t="str">
        <f>IF(BZ252="","",IF(BZ252=Settings!$C$16,1,IF(AND(BZ252=Settings!$C$17,NOT(BY252=Settings!$C$16)),1,IF(AND(BZ252=Settings!$C$18,BY252=Settings!$C$19),1,0))))</f>
        <v/>
      </c>
      <c r="CB1248" s="175" t="str">
        <f t="shared" si="25"/>
        <v/>
      </c>
      <c r="CC1248" s="175" t="str">
        <f t="shared" si="26"/>
        <v/>
      </c>
      <c r="CD1248" s="175" t="str">
        <f t="shared" si="27"/>
        <v/>
      </c>
      <c r="CE1248" s="175" t="str">
        <f t="shared" si="28"/>
        <v/>
      </c>
      <c r="CF1248" s="175" t="str">
        <f t="shared" si="29"/>
        <v/>
      </c>
      <c r="CG1248" s="175" t="str">
        <f t="shared" si="30"/>
        <v/>
      </c>
      <c r="CH1248" s="175" t="str">
        <f t="shared" si="31"/>
        <v/>
      </c>
    </row>
    <row r="1249" spans="1:86" x14ac:dyDescent="0.25">
      <c r="A1249" s="39" t="str">
        <f t="shared" si="24"/>
        <v xml:space="preserve"> </v>
      </c>
      <c r="C1249" s="169" t="str">
        <f>IF(C253="","",IF(C253=Settings!$C$16,1,IF(AND(C253=Settings!$C$17,NOT(B253=Settings!$C$16)),1,IF(AND(C253=Settings!$C$18,B253=Settings!$C$19),1,0))))</f>
        <v/>
      </c>
      <c r="E1249" s="169" t="str">
        <f>IF(E253="","",IF(E253=Settings!$C$16,1,IF(AND(E253=Settings!$C$17,NOT(D253=Settings!$C$16)),1,IF(AND(E253=Settings!$C$18,D253=Settings!$C$19),1,0))))</f>
        <v/>
      </c>
      <c r="G1249" s="169" t="str">
        <f>IF(G253="","",IF(G253=Settings!$C$16,1,IF(AND(G253=Settings!$C$17,NOT(F253=Settings!$C$16)),1,IF(AND(G253=Settings!$C$18,F253=Settings!$C$19),1,0))))</f>
        <v/>
      </c>
      <c r="I1249" s="169" t="str">
        <f>IF(I253="","",IF(I253=Settings!$C$16,1,IF(AND(I253=Settings!$C$17,NOT(H253=Settings!$C$16)),1,IF(AND(I253=Settings!$C$18,H253=Settings!$C$19),1,0))))</f>
        <v/>
      </c>
      <c r="K1249" s="169" t="str">
        <f>IF(K253="","",IF(K253=Settings!$C$16,1,IF(AND(K253=Settings!$C$17,NOT(J253=Settings!$C$16)),1,IF(AND(K253=Settings!$C$18,J253=Settings!$C$19),1,0))))</f>
        <v/>
      </c>
      <c r="M1249" s="169" t="str">
        <f>IF(M253="","",IF(M253=Settings!$C$16,1,IF(AND(M253=Settings!$C$17,NOT(L253=Settings!$C$16)),1,IF(AND(M253=Settings!$C$18,L253=Settings!$C$19),1,0))))</f>
        <v/>
      </c>
      <c r="P1249" s="169" t="str">
        <f>IF(P253="","",IF(P253=Settings!$C$16,1,IF(AND(P253=Settings!$C$17,NOT(O253=Settings!$C$16)),1,IF(AND(P253=Settings!$C$18,O253=Settings!$C$19),1,0))))</f>
        <v/>
      </c>
      <c r="Q1249" s="170"/>
      <c r="R1249" s="169" t="str">
        <f>IF(R253="","",IF(R253=Settings!$C$16,1,IF(AND(R253=Settings!$C$17,NOT(Q253=Settings!$C$16)),1,IF(AND(R253=Settings!$C$18,Q253=Settings!$C$19),1,0))))</f>
        <v/>
      </c>
      <c r="S1249" s="170"/>
      <c r="T1249" s="169" t="str">
        <f>IF(T253="","",IF(T253=Settings!$C$16,1,IF(AND(T253=Settings!$C$17,NOT(S253=Settings!$C$16)),1,IF(AND(T253=Settings!$C$18,S253=Settings!$C$19),1,0))))</f>
        <v/>
      </c>
      <c r="U1249" s="170"/>
      <c r="V1249" s="169" t="str">
        <f>IF(V253="","",IF(V253=Settings!$C$16,1,IF(AND(V253=Settings!$C$17,NOT(U253=Settings!$C$16)),1,IF(AND(V253=Settings!$C$18,U253=Settings!$C$19),1,0))))</f>
        <v/>
      </c>
      <c r="X1249" s="169" t="str">
        <f>IF(X253="","",IF(X253=Settings!$C$16,1,IF(AND(X253=Settings!$C$17,NOT(W253=Settings!$C$16)),1,IF(AND(X253=Settings!$C$18,W253=Settings!$C$19),1,0))))</f>
        <v/>
      </c>
      <c r="Z1249" s="169" t="str">
        <f>IF(Z253="","",IF(Z253=Settings!$C$16,1,IF(AND(Z253=Settings!$C$17,NOT(Y253=Settings!$C$16)),1,IF(AND(Z253=Settings!$C$18,Y253=Settings!$C$19),1,0))))</f>
        <v/>
      </c>
      <c r="AC1249" s="169" t="str">
        <f>IF(AC253="","",IF(AC253=Settings!$C$16,1,IF(AND(AC253=Settings!$C$17,NOT(AB253=Settings!$C$16)),1,IF(AND(AC253=Settings!$C$18,AB253=Settings!$C$19),1,0))))</f>
        <v/>
      </c>
      <c r="AD1249" s="170"/>
      <c r="AE1249" s="169" t="str">
        <f>IF(AE253="","",IF(AE253=Settings!$C$16,1,IF(AND(AE253=Settings!$C$17,NOT(AD253=Settings!$C$16)),1,IF(AND(AE253=Settings!$C$18,AD253=Settings!$C$19),1,0))))</f>
        <v/>
      </c>
      <c r="AF1249" s="170"/>
      <c r="AG1249" s="169" t="str">
        <f>IF(AG253="","",IF(AG253=Settings!$C$16,1,IF(AND(AG253=Settings!$C$17,NOT(AF253=Settings!$C$16)),1,IF(AND(AG253=Settings!$C$18,AF253=Settings!$C$19),1,0))))</f>
        <v/>
      </c>
      <c r="AH1249" s="170"/>
      <c r="AI1249" s="169" t="str">
        <f>IF(AI253="","",IF(AI253=Settings!$C$16,1,IF(AND(AI253=Settings!$C$17,NOT(AH253=Settings!$C$16)),1,IF(AND(AI253=Settings!$C$18,AH253=Settings!$C$19),1,0))))</f>
        <v/>
      </c>
      <c r="AK1249" s="169" t="str">
        <f>IF(AK253="","",IF(AK253=Settings!$C$16,1,IF(AND(AK253=Settings!$C$17,NOT(AJ253=Settings!$C$16)),1,IF(AND(AK253=Settings!$C$18,AJ253=Settings!$C$19),1,0))))</f>
        <v/>
      </c>
      <c r="AM1249" s="169" t="str">
        <f>IF(AM253="","",IF(AM253=Settings!$C$16,1,IF(AND(AM253=Settings!$C$17,NOT(AL253=Settings!$C$16)),1,IF(AND(AM253=Settings!$C$18,AL253=Settings!$C$19),1,0))))</f>
        <v/>
      </c>
      <c r="AP1249" s="169" t="str">
        <f>IF(AP253="","",IF(AP253=Settings!$C$16,1,IF(AND(AP253=Settings!$C$17,NOT(AO253=Settings!$C$16)),1,IF(AND(AP253=Settings!$C$18,AO253=Settings!$C$19),1,0))))</f>
        <v/>
      </c>
      <c r="AQ1249" s="170"/>
      <c r="AR1249" s="169" t="str">
        <f>IF(AR253="","",IF(AR253=Settings!$C$16,1,IF(AND(AR253=Settings!$C$17,NOT(AQ253=Settings!$C$16)),1,IF(AND(AR253=Settings!$C$18,AQ253=Settings!$C$19),1,0))))</f>
        <v/>
      </c>
      <c r="AS1249" s="170"/>
      <c r="AT1249" s="169" t="str">
        <f>IF(AT253="","",IF(AT253=Settings!$C$16,1,IF(AND(AT253=Settings!$C$17,NOT(AS253=Settings!$C$16)),1,IF(AND(AT253=Settings!$C$18,AS253=Settings!$C$19),1,0))))</f>
        <v/>
      </c>
      <c r="AU1249" s="170"/>
      <c r="AV1249" s="169" t="str">
        <f>IF(AV253="","",IF(AV253=Settings!$C$16,1,IF(AND(AV253=Settings!$C$17,NOT(AU253=Settings!$C$16)),1,IF(AND(AV253=Settings!$C$18,AU253=Settings!$C$19),1,0))))</f>
        <v/>
      </c>
      <c r="AX1249" s="169" t="str">
        <f>IF(AX253="","",IF(AX253=Settings!$C$16,1,IF(AND(AX253=Settings!$C$17,NOT(AW253=Settings!$C$16)),1,IF(AND(AX253=Settings!$C$18,AW253=Settings!$C$19),1,0))))</f>
        <v/>
      </c>
      <c r="AZ1249" s="169" t="str">
        <f>IF(AZ253="","",IF(AZ253=Settings!$C$16,1,IF(AND(AZ253=Settings!$C$17,NOT(AY253=Settings!$C$16)),1,IF(AND(AZ253=Settings!$C$18,AY253=Settings!$C$19),1,0))))</f>
        <v/>
      </c>
      <c r="BC1249" s="169" t="str">
        <f>IF(BC253="","",IF(BC253=Settings!$C$16,1,IF(AND(BC253=Settings!$C$17,NOT(BB253=Settings!$C$16)),1,IF(AND(BC253=Settings!$C$18,BB253=Settings!$C$19),1,0))))</f>
        <v/>
      </c>
      <c r="BD1249" s="170"/>
      <c r="BE1249" s="169" t="str">
        <f>IF(BE253="","",IF(BE253=Settings!$C$16,1,IF(AND(BE253=Settings!$C$17,NOT(BD253=Settings!$C$16)),1,IF(AND(BE253=Settings!$C$18,BD253=Settings!$C$19),1,0))))</f>
        <v/>
      </c>
      <c r="BF1249" s="170"/>
      <c r="BG1249" s="169" t="str">
        <f>IF(BG253="","",IF(BG253=Settings!$C$16,1,IF(AND(BG253=Settings!$C$17,NOT(BF253=Settings!$C$16)),1,IF(AND(BG253=Settings!$C$18,BF253=Settings!$C$19),1,0))))</f>
        <v/>
      </c>
      <c r="BH1249" s="170"/>
      <c r="BI1249" s="169" t="str">
        <f>IF(BI253="","",IF(BI253=Settings!$C$16,1,IF(AND(BI253=Settings!$C$17,NOT(BH253=Settings!$C$16)),1,IF(AND(BI253=Settings!$C$18,BH253=Settings!$C$19),1,0))))</f>
        <v/>
      </c>
      <c r="BK1249" s="169" t="str">
        <f>IF(BK253="","",IF(BK253=Settings!$C$16,1,IF(AND(BK253=Settings!$C$17,NOT(BJ253=Settings!$C$16)),1,IF(AND(BK253=Settings!$C$18,BJ253=Settings!$C$19),1,0))))</f>
        <v/>
      </c>
      <c r="BM1249" s="169" t="str">
        <f>IF(BM253="","",IF(BM253=Settings!$C$16,1,IF(AND(BM253=Settings!$C$17,NOT(BL253=Settings!$C$16)),1,IF(AND(BM253=Settings!$C$18,BL253=Settings!$C$19),1,0))))</f>
        <v/>
      </c>
      <c r="BP1249" s="169" t="str">
        <f>IF(BP253="","",IF(BP253=Settings!$C$16,1,IF(AND(BP253=Settings!$C$17,NOT(BO253=Settings!$C$16)),1,IF(AND(BP253=Settings!$C$18,BO253=Settings!$C$19),1,0))))</f>
        <v/>
      </c>
      <c r="BQ1249" s="170"/>
      <c r="BR1249" s="169" t="str">
        <f>IF(BR253="","",IF(BR253=Settings!$C$16,1,IF(AND(BR253=Settings!$C$17,NOT(BQ253=Settings!$C$16)),1,IF(AND(BR253=Settings!$C$18,BQ253=Settings!$C$19),1,0))))</f>
        <v/>
      </c>
      <c r="BS1249" s="170"/>
      <c r="BT1249" s="169" t="str">
        <f>IF(BT253="","",IF(BT253=Settings!$C$16,1,IF(AND(BT253=Settings!$C$17,NOT(BS253=Settings!$C$16)),1,IF(AND(BT253=Settings!$C$18,BS253=Settings!$C$19),1,0))))</f>
        <v/>
      </c>
      <c r="BU1249" s="170"/>
      <c r="BV1249" s="169" t="str">
        <f>IF(BV253="","",IF(BV253=Settings!$C$16,1,IF(AND(BV253=Settings!$C$17,NOT(BU253=Settings!$C$16)),1,IF(AND(BV253=Settings!$C$18,BU253=Settings!$C$19),1,0))))</f>
        <v/>
      </c>
      <c r="BX1249" s="169" t="str">
        <f>IF(BX253="","",IF(BX253=Settings!$C$16,1,IF(AND(BX253=Settings!$C$17,NOT(BW253=Settings!$C$16)),1,IF(AND(BX253=Settings!$C$18,BW253=Settings!$C$19),1,0))))</f>
        <v/>
      </c>
      <c r="BZ1249" s="169" t="str">
        <f>IF(BZ253="","",IF(BZ253=Settings!$C$16,1,IF(AND(BZ253=Settings!$C$17,NOT(BY253=Settings!$C$16)),1,IF(AND(BZ253=Settings!$C$18,BY253=Settings!$C$19),1,0))))</f>
        <v/>
      </c>
      <c r="CB1249" s="175" t="str">
        <f t="shared" si="25"/>
        <v/>
      </c>
      <c r="CC1249" s="175" t="str">
        <f t="shared" si="26"/>
        <v/>
      </c>
      <c r="CD1249" s="175" t="str">
        <f t="shared" si="27"/>
        <v/>
      </c>
      <c r="CE1249" s="175" t="str">
        <f t="shared" si="28"/>
        <v/>
      </c>
      <c r="CF1249" s="175" t="str">
        <f t="shared" si="29"/>
        <v/>
      </c>
      <c r="CG1249" s="175" t="str">
        <f t="shared" si="30"/>
        <v/>
      </c>
      <c r="CH1249" s="175" t="str">
        <f t="shared" si="31"/>
        <v/>
      </c>
    </row>
    <row r="1250" spans="1:86" x14ac:dyDescent="0.25">
      <c r="A1250" s="39" t="str">
        <f t="shared" si="24"/>
        <v xml:space="preserve"> </v>
      </c>
      <c r="C1250" s="169" t="str">
        <f>IF(C254="","",IF(C254=Settings!$C$16,1,IF(AND(C254=Settings!$C$17,NOT(B254=Settings!$C$16)),1,IF(AND(C254=Settings!$C$18,B254=Settings!$C$19),1,0))))</f>
        <v/>
      </c>
      <c r="E1250" s="169" t="str">
        <f>IF(E254="","",IF(E254=Settings!$C$16,1,IF(AND(E254=Settings!$C$17,NOT(D254=Settings!$C$16)),1,IF(AND(E254=Settings!$C$18,D254=Settings!$C$19),1,0))))</f>
        <v/>
      </c>
      <c r="G1250" s="169" t="str">
        <f>IF(G254="","",IF(G254=Settings!$C$16,1,IF(AND(G254=Settings!$C$17,NOT(F254=Settings!$C$16)),1,IF(AND(G254=Settings!$C$18,F254=Settings!$C$19),1,0))))</f>
        <v/>
      </c>
      <c r="I1250" s="169" t="str">
        <f>IF(I254="","",IF(I254=Settings!$C$16,1,IF(AND(I254=Settings!$C$17,NOT(H254=Settings!$C$16)),1,IF(AND(I254=Settings!$C$18,H254=Settings!$C$19),1,0))))</f>
        <v/>
      </c>
      <c r="K1250" s="169" t="str">
        <f>IF(K254="","",IF(K254=Settings!$C$16,1,IF(AND(K254=Settings!$C$17,NOT(J254=Settings!$C$16)),1,IF(AND(K254=Settings!$C$18,J254=Settings!$C$19),1,0))))</f>
        <v/>
      </c>
      <c r="M1250" s="169" t="str">
        <f>IF(M254="","",IF(M254=Settings!$C$16,1,IF(AND(M254=Settings!$C$17,NOT(L254=Settings!$C$16)),1,IF(AND(M254=Settings!$C$18,L254=Settings!$C$19),1,0))))</f>
        <v/>
      </c>
      <c r="P1250" s="169" t="str">
        <f>IF(P254="","",IF(P254=Settings!$C$16,1,IF(AND(P254=Settings!$C$17,NOT(O254=Settings!$C$16)),1,IF(AND(P254=Settings!$C$18,O254=Settings!$C$19),1,0))))</f>
        <v/>
      </c>
      <c r="Q1250" s="170"/>
      <c r="R1250" s="169" t="str">
        <f>IF(R254="","",IF(R254=Settings!$C$16,1,IF(AND(R254=Settings!$C$17,NOT(Q254=Settings!$C$16)),1,IF(AND(R254=Settings!$C$18,Q254=Settings!$C$19),1,0))))</f>
        <v/>
      </c>
      <c r="S1250" s="170"/>
      <c r="T1250" s="169" t="str">
        <f>IF(T254="","",IF(T254=Settings!$C$16,1,IF(AND(T254=Settings!$C$17,NOT(S254=Settings!$C$16)),1,IF(AND(T254=Settings!$C$18,S254=Settings!$C$19),1,0))))</f>
        <v/>
      </c>
      <c r="U1250" s="170"/>
      <c r="V1250" s="169" t="str">
        <f>IF(V254="","",IF(V254=Settings!$C$16,1,IF(AND(V254=Settings!$C$17,NOT(U254=Settings!$C$16)),1,IF(AND(V254=Settings!$C$18,U254=Settings!$C$19),1,0))))</f>
        <v/>
      </c>
      <c r="X1250" s="169" t="str">
        <f>IF(X254="","",IF(X254=Settings!$C$16,1,IF(AND(X254=Settings!$C$17,NOT(W254=Settings!$C$16)),1,IF(AND(X254=Settings!$C$18,W254=Settings!$C$19),1,0))))</f>
        <v/>
      </c>
      <c r="Z1250" s="169" t="str">
        <f>IF(Z254="","",IF(Z254=Settings!$C$16,1,IF(AND(Z254=Settings!$C$17,NOT(Y254=Settings!$C$16)),1,IF(AND(Z254=Settings!$C$18,Y254=Settings!$C$19),1,0))))</f>
        <v/>
      </c>
      <c r="AC1250" s="169" t="str">
        <f>IF(AC254="","",IF(AC254=Settings!$C$16,1,IF(AND(AC254=Settings!$C$17,NOT(AB254=Settings!$C$16)),1,IF(AND(AC254=Settings!$C$18,AB254=Settings!$C$19),1,0))))</f>
        <v/>
      </c>
      <c r="AD1250" s="170"/>
      <c r="AE1250" s="169" t="str">
        <f>IF(AE254="","",IF(AE254=Settings!$C$16,1,IF(AND(AE254=Settings!$C$17,NOT(AD254=Settings!$C$16)),1,IF(AND(AE254=Settings!$C$18,AD254=Settings!$C$19),1,0))))</f>
        <v/>
      </c>
      <c r="AF1250" s="170"/>
      <c r="AG1250" s="169" t="str">
        <f>IF(AG254="","",IF(AG254=Settings!$C$16,1,IF(AND(AG254=Settings!$C$17,NOT(AF254=Settings!$C$16)),1,IF(AND(AG254=Settings!$C$18,AF254=Settings!$C$19),1,0))))</f>
        <v/>
      </c>
      <c r="AH1250" s="170"/>
      <c r="AI1250" s="169" t="str">
        <f>IF(AI254="","",IF(AI254=Settings!$C$16,1,IF(AND(AI254=Settings!$C$17,NOT(AH254=Settings!$C$16)),1,IF(AND(AI254=Settings!$C$18,AH254=Settings!$C$19),1,0))))</f>
        <v/>
      </c>
      <c r="AK1250" s="169" t="str">
        <f>IF(AK254="","",IF(AK254=Settings!$C$16,1,IF(AND(AK254=Settings!$C$17,NOT(AJ254=Settings!$C$16)),1,IF(AND(AK254=Settings!$C$18,AJ254=Settings!$C$19),1,0))))</f>
        <v/>
      </c>
      <c r="AM1250" s="169" t="str">
        <f>IF(AM254="","",IF(AM254=Settings!$C$16,1,IF(AND(AM254=Settings!$C$17,NOT(AL254=Settings!$C$16)),1,IF(AND(AM254=Settings!$C$18,AL254=Settings!$C$19),1,0))))</f>
        <v/>
      </c>
      <c r="AP1250" s="169" t="str">
        <f>IF(AP254="","",IF(AP254=Settings!$C$16,1,IF(AND(AP254=Settings!$C$17,NOT(AO254=Settings!$C$16)),1,IF(AND(AP254=Settings!$C$18,AO254=Settings!$C$19),1,0))))</f>
        <v/>
      </c>
      <c r="AQ1250" s="170"/>
      <c r="AR1250" s="169" t="str">
        <f>IF(AR254="","",IF(AR254=Settings!$C$16,1,IF(AND(AR254=Settings!$C$17,NOT(AQ254=Settings!$C$16)),1,IF(AND(AR254=Settings!$C$18,AQ254=Settings!$C$19),1,0))))</f>
        <v/>
      </c>
      <c r="AS1250" s="170"/>
      <c r="AT1250" s="169" t="str">
        <f>IF(AT254="","",IF(AT254=Settings!$C$16,1,IF(AND(AT254=Settings!$C$17,NOT(AS254=Settings!$C$16)),1,IF(AND(AT254=Settings!$C$18,AS254=Settings!$C$19),1,0))))</f>
        <v/>
      </c>
      <c r="AU1250" s="170"/>
      <c r="AV1250" s="169" t="str">
        <f>IF(AV254="","",IF(AV254=Settings!$C$16,1,IF(AND(AV254=Settings!$C$17,NOT(AU254=Settings!$C$16)),1,IF(AND(AV254=Settings!$C$18,AU254=Settings!$C$19),1,0))))</f>
        <v/>
      </c>
      <c r="AX1250" s="169" t="str">
        <f>IF(AX254="","",IF(AX254=Settings!$C$16,1,IF(AND(AX254=Settings!$C$17,NOT(AW254=Settings!$C$16)),1,IF(AND(AX254=Settings!$C$18,AW254=Settings!$C$19),1,0))))</f>
        <v/>
      </c>
      <c r="AZ1250" s="169" t="str">
        <f>IF(AZ254="","",IF(AZ254=Settings!$C$16,1,IF(AND(AZ254=Settings!$C$17,NOT(AY254=Settings!$C$16)),1,IF(AND(AZ254=Settings!$C$18,AY254=Settings!$C$19),1,0))))</f>
        <v/>
      </c>
      <c r="BC1250" s="169" t="str">
        <f>IF(BC254="","",IF(BC254=Settings!$C$16,1,IF(AND(BC254=Settings!$C$17,NOT(BB254=Settings!$C$16)),1,IF(AND(BC254=Settings!$C$18,BB254=Settings!$C$19),1,0))))</f>
        <v/>
      </c>
      <c r="BD1250" s="170"/>
      <c r="BE1250" s="169" t="str">
        <f>IF(BE254="","",IF(BE254=Settings!$C$16,1,IF(AND(BE254=Settings!$C$17,NOT(BD254=Settings!$C$16)),1,IF(AND(BE254=Settings!$C$18,BD254=Settings!$C$19),1,0))))</f>
        <v/>
      </c>
      <c r="BF1250" s="170"/>
      <c r="BG1250" s="169" t="str">
        <f>IF(BG254="","",IF(BG254=Settings!$C$16,1,IF(AND(BG254=Settings!$C$17,NOT(BF254=Settings!$C$16)),1,IF(AND(BG254=Settings!$C$18,BF254=Settings!$C$19),1,0))))</f>
        <v/>
      </c>
      <c r="BH1250" s="170"/>
      <c r="BI1250" s="169" t="str">
        <f>IF(BI254="","",IF(BI254=Settings!$C$16,1,IF(AND(BI254=Settings!$C$17,NOT(BH254=Settings!$C$16)),1,IF(AND(BI254=Settings!$C$18,BH254=Settings!$C$19),1,0))))</f>
        <v/>
      </c>
      <c r="BK1250" s="169" t="str">
        <f>IF(BK254="","",IF(BK254=Settings!$C$16,1,IF(AND(BK254=Settings!$C$17,NOT(BJ254=Settings!$C$16)),1,IF(AND(BK254=Settings!$C$18,BJ254=Settings!$C$19),1,0))))</f>
        <v/>
      </c>
      <c r="BM1250" s="169" t="str">
        <f>IF(BM254="","",IF(BM254=Settings!$C$16,1,IF(AND(BM254=Settings!$C$17,NOT(BL254=Settings!$C$16)),1,IF(AND(BM254=Settings!$C$18,BL254=Settings!$C$19),1,0))))</f>
        <v/>
      </c>
      <c r="BP1250" s="169" t="str">
        <f>IF(BP254="","",IF(BP254=Settings!$C$16,1,IF(AND(BP254=Settings!$C$17,NOT(BO254=Settings!$C$16)),1,IF(AND(BP254=Settings!$C$18,BO254=Settings!$C$19),1,0))))</f>
        <v/>
      </c>
      <c r="BQ1250" s="170"/>
      <c r="BR1250" s="169" t="str">
        <f>IF(BR254="","",IF(BR254=Settings!$C$16,1,IF(AND(BR254=Settings!$C$17,NOT(BQ254=Settings!$C$16)),1,IF(AND(BR254=Settings!$C$18,BQ254=Settings!$C$19),1,0))))</f>
        <v/>
      </c>
      <c r="BS1250" s="170"/>
      <c r="BT1250" s="169" t="str">
        <f>IF(BT254="","",IF(BT254=Settings!$C$16,1,IF(AND(BT254=Settings!$C$17,NOT(BS254=Settings!$C$16)),1,IF(AND(BT254=Settings!$C$18,BS254=Settings!$C$19),1,0))))</f>
        <v/>
      </c>
      <c r="BU1250" s="170"/>
      <c r="BV1250" s="169" t="str">
        <f>IF(BV254="","",IF(BV254=Settings!$C$16,1,IF(AND(BV254=Settings!$C$17,NOT(BU254=Settings!$C$16)),1,IF(AND(BV254=Settings!$C$18,BU254=Settings!$C$19),1,0))))</f>
        <v/>
      </c>
      <c r="BX1250" s="169" t="str">
        <f>IF(BX254="","",IF(BX254=Settings!$C$16,1,IF(AND(BX254=Settings!$C$17,NOT(BW254=Settings!$C$16)),1,IF(AND(BX254=Settings!$C$18,BW254=Settings!$C$19),1,0))))</f>
        <v/>
      </c>
      <c r="BZ1250" s="169" t="str">
        <f>IF(BZ254="","",IF(BZ254=Settings!$C$16,1,IF(AND(BZ254=Settings!$C$17,NOT(BY254=Settings!$C$16)),1,IF(AND(BZ254=Settings!$C$18,BY254=Settings!$C$19),1,0))))</f>
        <v/>
      </c>
      <c r="CB1250" s="175" t="str">
        <f t="shared" si="25"/>
        <v/>
      </c>
      <c r="CC1250" s="175" t="str">
        <f t="shared" si="26"/>
        <v/>
      </c>
      <c r="CD1250" s="175" t="str">
        <f t="shared" si="27"/>
        <v/>
      </c>
      <c r="CE1250" s="175" t="str">
        <f t="shared" si="28"/>
        <v/>
      </c>
      <c r="CF1250" s="175" t="str">
        <f t="shared" si="29"/>
        <v/>
      </c>
      <c r="CG1250" s="175" t="str">
        <f t="shared" si="30"/>
        <v/>
      </c>
      <c r="CH1250" s="175" t="str">
        <f t="shared" si="31"/>
        <v/>
      </c>
    </row>
    <row r="1251" spans="1:86" x14ac:dyDescent="0.25">
      <c r="A1251" s="39" t="str">
        <f t="shared" si="24"/>
        <v xml:space="preserve"> </v>
      </c>
      <c r="C1251" s="169" t="str">
        <f>IF(C255="","",IF(C255=Settings!$C$16,1,IF(AND(C255=Settings!$C$17,NOT(B255=Settings!$C$16)),1,IF(AND(C255=Settings!$C$18,B255=Settings!$C$19),1,0))))</f>
        <v/>
      </c>
      <c r="E1251" s="169" t="str">
        <f>IF(E255="","",IF(E255=Settings!$C$16,1,IF(AND(E255=Settings!$C$17,NOT(D255=Settings!$C$16)),1,IF(AND(E255=Settings!$C$18,D255=Settings!$C$19),1,0))))</f>
        <v/>
      </c>
      <c r="G1251" s="169" t="str">
        <f>IF(G255="","",IF(G255=Settings!$C$16,1,IF(AND(G255=Settings!$C$17,NOT(F255=Settings!$C$16)),1,IF(AND(G255=Settings!$C$18,F255=Settings!$C$19),1,0))))</f>
        <v/>
      </c>
      <c r="I1251" s="169" t="str">
        <f>IF(I255="","",IF(I255=Settings!$C$16,1,IF(AND(I255=Settings!$C$17,NOT(H255=Settings!$C$16)),1,IF(AND(I255=Settings!$C$18,H255=Settings!$C$19),1,0))))</f>
        <v/>
      </c>
      <c r="K1251" s="169" t="str">
        <f>IF(K255="","",IF(K255=Settings!$C$16,1,IF(AND(K255=Settings!$C$17,NOT(J255=Settings!$C$16)),1,IF(AND(K255=Settings!$C$18,J255=Settings!$C$19),1,0))))</f>
        <v/>
      </c>
      <c r="M1251" s="169" t="str">
        <f>IF(M255="","",IF(M255=Settings!$C$16,1,IF(AND(M255=Settings!$C$17,NOT(L255=Settings!$C$16)),1,IF(AND(M255=Settings!$C$18,L255=Settings!$C$19),1,0))))</f>
        <v/>
      </c>
      <c r="P1251" s="169" t="str">
        <f>IF(P255="","",IF(P255=Settings!$C$16,1,IF(AND(P255=Settings!$C$17,NOT(O255=Settings!$C$16)),1,IF(AND(P255=Settings!$C$18,O255=Settings!$C$19),1,0))))</f>
        <v/>
      </c>
      <c r="Q1251" s="170"/>
      <c r="R1251" s="169" t="str">
        <f>IF(R255="","",IF(R255=Settings!$C$16,1,IF(AND(R255=Settings!$C$17,NOT(Q255=Settings!$C$16)),1,IF(AND(R255=Settings!$C$18,Q255=Settings!$C$19),1,0))))</f>
        <v/>
      </c>
      <c r="S1251" s="170"/>
      <c r="T1251" s="169" t="str">
        <f>IF(T255="","",IF(T255=Settings!$C$16,1,IF(AND(T255=Settings!$C$17,NOT(S255=Settings!$C$16)),1,IF(AND(T255=Settings!$C$18,S255=Settings!$C$19),1,0))))</f>
        <v/>
      </c>
      <c r="U1251" s="170"/>
      <c r="V1251" s="169" t="str">
        <f>IF(V255="","",IF(V255=Settings!$C$16,1,IF(AND(V255=Settings!$C$17,NOT(U255=Settings!$C$16)),1,IF(AND(V255=Settings!$C$18,U255=Settings!$C$19),1,0))))</f>
        <v/>
      </c>
      <c r="X1251" s="169" t="str">
        <f>IF(X255="","",IF(X255=Settings!$C$16,1,IF(AND(X255=Settings!$C$17,NOT(W255=Settings!$C$16)),1,IF(AND(X255=Settings!$C$18,W255=Settings!$C$19),1,0))))</f>
        <v/>
      </c>
      <c r="Z1251" s="169" t="str">
        <f>IF(Z255="","",IF(Z255=Settings!$C$16,1,IF(AND(Z255=Settings!$C$17,NOT(Y255=Settings!$C$16)),1,IF(AND(Z255=Settings!$C$18,Y255=Settings!$C$19),1,0))))</f>
        <v/>
      </c>
      <c r="AC1251" s="169" t="str">
        <f>IF(AC255="","",IF(AC255=Settings!$C$16,1,IF(AND(AC255=Settings!$C$17,NOT(AB255=Settings!$C$16)),1,IF(AND(AC255=Settings!$C$18,AB255=Settings!$C$19),1,0))))</f>
        <v/>
      </c>
      <c r="AD1251" s="170"/>
      <c r="AE1251" s="169" t="str">
        <f>IF(AE255="","",IF(AE255=Settings!$C$16,1,IF(AND(AE255=Settings!$C$17,NOT(AD255=Settings!$C$16)),1,IF(AND(AE255=Settings!$C$18,AD255=Settings!$C$19),1,0))))</f>
        <v/>
      </c>
      <c r="AF1251" s="170"/>
      <c r="AG1251" s="169" t="str">
        <f>IF(AG255="","",IF(AG255=Settings!$C$16,1,IF(AND(AG255=Settings!$C$17,NOT(AF255=Settings!$C$16)),1,IF(AND(AG255=Settings!$C$18,AF255=Settings!$C$19),1,0))))</f>
        <v/>
      </c>
      <c r="AH1251" s="170"/>
      <c r="AI1251" s="169" t="str">
        <f>IF(AI255="","",IF(AI255=Settings!$C$16,1,IF(AND(AI255=Settings!$C$17,NOT(AH255=Settings!$C$16)),1,IF(AND(AI255=Settings!$C$18,AH255=Settings!$C$19),1,0))))</f>
        <v/>
      </c>
      <c r="AK1251" s="169" t="str">
        <f>IF(AK255="","",IF(AK255=Settings!$C$16,1,IF(AND(AK255=Settings!$C$17,NOT(AJ255=Settings!$C$16)),1,IF(AND(AK255=Settings!$C$18,AJ255=Settings!$C$19),1,0))))</f>
        <v/>
      </c>
      <c r="AM1251" s="169" t="str">
        <f>IF(AM255="","",IF(AM255=Settings!$C$16,1,IF(AND(AM255=Settings!$C$17,NOT(AL255=Settings!$C$16)),1,IF(AND(AM255=Settings!$C$18,AL255=Settings!$C$19),1,0))))</f>
        <v/>
      </c>
      <c r="AP1251" s="169" t="str">
        <f>IF(AP255="","",IF(AP255=Settings!$C$16,1,IF(AND(AP255=Settings!$C$17,NOT(AO255=Settings!$C$16)),1,IF(AND(AP255=Settings!$C$18,AO255=Settings!$C$19),1,0))))</f>
        <v/>
      </c>
      <c r="AQ1251" s="170"/>
      <c r="AR1251" s="169" t="str">
        <f>IF(AR255="","",IF(AR255=Settings!$C$16,1,IF(AND(AR255=Settings!$C$17,NOT(AQ255=Settings!$C$16)),1,IF(AND(AR255=Settings!$C$18,AQ255=Settings!$C$19),1,0))))</f>
        <v/>
      </c>
      <c r="AS1251" s="170"/>
      <c r="AT1251" s="169" t="str">
        <f>IF(AT255="","",IF(AT255=Settings!$C$16,1,IF(AND(AT255=Settings!$C$17,NOT(AS255=Settings!$C$16)),1,IF(AND(AT255=Settings!$C$18,AS255=Settings!$C$19),1,0))))</f>
        <v/>
      </c>
      <c r="AU1251" s="170"/>
      <c r="AV1251" s="169" t="str">
        <f>IF(AV255="","",IF(AV255=Settings!$C$16,1,IF(AND(AV255=Settings!$C$17,NOT(AU255=Settings!$C$16)),1,IF(AND(AV255=Settings!$C$18,AU255=Settings!$C$19),1,0))))</f>
        <v/>
      </c>
      <c r="AX1251" s="169" t="str">
        <f>IF(AX255="","",IF(AX255=Settings!$C$16,1,IF(AND(AX255=Settings!$C$17,NOT(AW255=Settings!$C$16)),1,IF(AND(AX255=Settings!$C$18,AW255=Settings!$C$19),1,0))))</f>
        <v/>
      </c>
      <c r="AZ1251" s="169" t="str">
        <f>IF(AZ255="","",IF(AZ255=Settings!$C$16,1,IF(AND(AZ255=Settings!$C$17,NOT(AY255=Settings!$C$16)),1,IF(AND(AZ255=Settings!$C$18,AY255=Settings!$C$19),1,0))))</f>
        <v/>
      </c>
      <c r="BC1251" s="169" t="str">
        <f>IF(BC255="","",IF(BC255=Settings!$C$16,1,IF(AND(BC255=Settings!$C$17,NOT(BB255=Settings!$C$16)),1,IF(AND(BC255=Settings!$C$18,BB255=Settings!$C$19),1,0))))</f>
        <v/>
      </c>
      <c r="BD1251" s="170"/>
      <c r="BE1251" s="169" t="str">
        <f>IF(BE255="","",IF(BE255=Settings!$C$16,1,IF(AND(BE255=Settings!$C$17,NOT(BD255=Settings!$C$16)),1,IF(AND(BE255=Settings!$C$18,BD255=Settings!$C$19),1,0))))</f>
        <v/>
      </c>
      <c r="BF1251" s="170"/>
      <c r="BG1251" s="169" t="str">
        <f>IF(BG255="","",IF(BG255=Settings!$C$16,1,IF(AND(BG255=Settings!$C$17,NOT(BF255=Settings!$C$16)),1,IF(AND(BG255=Settings!$C$18,BF255=Settings!$C$19),1,0))))</f>
        <v/>
      </c>
      <c r="BH1251" s="170"/>
      <c r="BI1251" s="169" t="str">
        <f>IF(BI255="","",IF(BI255=Settings!$C$16,1,IF(AND(BI255=Settings!$C$17,NOT(BH255=Settings!$C$16)),1,IF(AND(BI255=Settings!$C$18,BH255=Settings!$C$19),1,0))))</f>
        <v/>
      </c>
      <c r="BK1251" s="169" t="str">
        <f>IF(BK255="","",IF(BK255=Settings!$C$16,1,IF(AND(BK255=Settings!$C$17,NOT(BJ255=Settings!$C$16)),1,IF(AND(BK255=Settings!$C$18,BJ255=Settings!$C$19),1,0))))</f>
        <v/>
      </c>
      <c r="BM1251" s="169" t="str">
        <f>IF(BM255="","",IF(BM255=Settings!$C$16,1,IF(AND(BM255=Settings!$C$17,NOT(BL255=Settings!$C$16)),1,IF(AND(BM255=Settings!$C$18,BL255=Settings!$C$19),1,0))))</f>
        <v/>
      </c>
      <c r="BP1251" s="169" t="str">
        <f>IF(BP255="","",IF(BP255=Settings!$C$16,1,IF(AND(BP255=Settings!$C$17,NOT(BO255=Settings!$C$16)),1,IF(AND(BP255=Settings!$C$18,BO255=Settings!$C$19),1,0))))</f>
        <v/>
      </c>
      <c r="BQ1251" s="170"/>
      <c r="BR1251" s="169" t="str">
        <f>IF(BR255="","",IF(BR255=Settings!$C$16,1,IF(AND(BR255=Settings!$C$17,NOT(BQ255=Settings!$C$16)),1,IF(AND(BR255=Settings!$C$18,BQ255=Settings!$C$19),1,0))))</f>
        <v/>
      </c>
      <c r="BS1251" s="170"/>
      <c r="BT1251" s="169" t="str">
        <f>IF(BT255="","",IF(BT255=Settings!$C$16,1,IF(AND(BT255=Settings!$C$17,NOT(BS255=Settings!$C$16)),1,IF(AND(BT255=Settings!$C$18,BS255=Settings!$C$19),1,0))))</f>
        <v/>
      </c>
      <c r="BU1251" s="170"/>
      <c r="BV1251" s="169" t="str">
        <f>IF(BV255="","",IF(BV255=Settings!$C$16,1,IF(AND(BV255=Settings!$C$17,NOT(BU255=Settings!$C$16)),1,IF(AND(BV255=Settings!$C$18,BU255=Settings!$C$19),1,0))))</f>
        <v/>
      </c>
      <c r="BX1251" s="169" t="str">
        <f>IF(BX255="","",IF(BX255=Settings!$C$16,1,IF(AND(BX255=Settings!$C$17,NOT(BW255=Settings!$C$16)),1,IF(AND(BX255=Settings!$C$18,BW255=Settings!$C$19),1,0))))</f>
        <v/>
      </c>
      <c r="BZ1251" s="169" t="str">
        <f>IF(BZ255="","",IF(BZ255=Settings!$C$16,1,IF(AND(BZ255=Settings!$C$17,NOT(BY255=Settings!$C$16)),1,IF(AND(BZ255=Settings!$C$18,BY255=Settings!$C$19),1,0))))</f>
        <v/>
      </c>
      <c r="CB1251" s="175" t="str">
        <f t="shared" si="25"/>
        <v/>
      </c>
      <c r="CC1251" s="175" t="str">
        <f t="shared" si="26"/>
        <v/>
      </c>
      <c r="CD1251" s="175" t="str">
        <f t="shared" si="27"/>
        <v/>
      </c>
      <c r="CE1251" s="175" t="str">
        <f t="shared" si="28"/>
        <v/>
      </c>
      <c r="CF1251" s="175" t="str">
        <f t="shared" si="29"/>
        <v/>
      </c>
      <c r="CG1251" s="175" t="str">
        <f t="shared" si="30"/>
        <v/>
      </c>
      <c r="CH1251" s="175" t="str">
        <f t="shared" si="31"/>
        <v/>
      </c>
    </row>
    <row r="1252" spans="1:86" x14ac:dyDescent="0.25">
      <c r="A1252" s="39" t="str">
        <f t="shared" si="24"/>
        <v xml:space="preserve"> </v>
      </c>
      <c r="C1252" s="169" t="str">
        <f>IF(C256="","",IF(C256=Settings!$C$16,1,IF(AND(C256=Settings!$C$17,NOT(B256=Settings!$C$16)),1,IF(AND(C256=Settings!$C$18,B256=Settings!$C$19),1,0))))</f>
        <v/>
      </c>
      <c r="E1252" s="169" t="str">
        <f>IF(E256="","",IF(E256=Settings!$C$16,1,IF(AND(E256=Settings!$C$17,NOT(D256=Settings!$C$16)),1,IF(AND(E256=Settings!$C$18,D256=Settings!$C$19),1,0))))</f>
        <v/>
      </c>
      <c r="G1252" s="169" t="str">
        <f>IF(G256="","",IF(G256=Settings!$C$16,1,IF(AND(G256=Settings!$C$17,NOT(F256=Settings!$C$16)),1,IF(AND(G256=Settings!$C$18,F256=Settings!$C$19),1,0))))</f>
        <v/>
      </c>
      <c r="I1252" s="169" t="str">
        <f>IF(I256="","",IF(I256=Settings!$C$16,1,IF(AND(I256=Settings!$C$17,NOT(H256=Settings!$C$16)),1,IF(AND(I256=Settings!$C$18,H256=Settings!$C$19),1,0))))</f>
        <v/>
      </c>
      <c r="K1252" s="169" t="str">
        <f>IF(K256="","",IF(K256=Settings!$C$16,1,IF(AND(K256=Settings!$C$17,NOT(J256=Settings!$C$16)),1,IF(AND(K256=Settings!$C$18,J256=Settings!$C$19),1,0))))</f>
        <v/>
      </c>
      <c r="M1252" s="169" t="str">
        <f>IF(M256="","",IF(M256=Settings!$C$16,1,IF(AND(M256=Settings!$C$17,NOT(L256=Settings!$C$16)),1,IF(AND(M256=Settings!$C$18,L256=Settings!$C$19),1,0))))</f>
        <v/>
      </c>
      <c r="P1252" s="169" t="str">
        <f>IF(P256="","",IF(P256=Settings!$C$16,1,IF(AND(P256=Settings!$C$17,NOT(O256=Settings!$C$16)),1,IF(AND(P256=Settings!$C$18,O256=Settings!$C$19),1,0))))</f>
        <v/>
      </c>
      <c r="Q1252" s="170"/>
      <c r="R1252" s="169" t="str">
        <f>IF(R256="","",IF(R256=Settings!$C$16,1,IF(AND(R256=Settings!$C$17,NOT(Q256=Settings!$C$16)),1,IF(AND(R256=Settings!$C$18,Q256=Settings!$C$19),1,0))))</f>
        <v/>
      </c>
      <c r="S1252" s="170"/>
      <c r="T1252" s="169" t="str">
        <f>IF(T256="","",IF(T256=Settings!$C$16,1,IF(AND(T256=Settings!$C$17,NOT(S256=Settings!$C$16)),1,IF(AND(T256=Settings!$C$18,S256=Settings!$C$19),1,0))))</f>
        <v/>
      </c>
      <c r="U1252" s="170"/>
      <c r="V1252" s="169" t="str">
        <f>IF(V256="","",IF(V256=Settings!$C$16,1,IF(AND(V256=Settings!$C$17,NOT(U256=Settings!$C$16)),1,IF(AND(V256=Settings!$C$18,U256=Settings!$C$19),1,0))))</f>
        <v/>
      </c>
      <c r="X1252" s="169" t="str">
        <f>IF(X256="","",IF(X256=Settings!$C$16,1,IF(AND(X256=Settings!$C$17,NOT(W256=Settings!$C$16)),1,IF(AND(X256=Settings!$C$18,W256=Settings!$C$19),1,0))))</f>
        <v/>
      </c>
      <c r="Z1252" s="169" t="str">
        <f>IF(Z256="","",IF(Z256=Settings!$C$16,1,IF(AND(Z256=Settings!$C$17,NOT(Y256=Settings!$C$16)),1,IF(AND(Z256=Settings!$C$18,Y256=Settings!$C$19),1,0))))</f>
        <v/>
      </c>
      <c r="AC1252" s="169" t="str">
        <f>IF(AC256="","",IF(AC256=Settings!$C$16,1,IF(AND(AC256=Settings!$C$17,NOT(AB256=Settings!$C$16)),1,IF(AND(AC256=Settings!$C$18,AB256=Settings!$C$19),1,0))))</f>
        <v/>
      </c>
      <c r="AD1252" s="170"/>
      <c r="AE1252" s="169" t="str">
        <f>IF(AE256="","",IF(AE256=Settings!$C$16,1,IF(AND(AE256=Settings!$C$17,NOT(AD256=Settings!$C$16)),1,IF(AND(AE256=Settings!$C$18,AD256=Settings!$C$19),1,0))))</f>
        <v/>
      </c>
      <c r="AF1252" s="170"/>
      <c r="AG1252" s="169" t="str">
        <f>IF(AG256="","",IF(AG256=Settings!$C$16,1,IF(AND(AG256=Settings!$C$17,NOT(AF256=Settings!$C$16)),1,IF(AND(AG256=Settings!$C$18,AF256=Settings!$C$19),1,0))))</f>
        <v/>
      </c>
      <c r="AH1252" s="170"/>
      <c r="AI1252" s="169" t="str">
        <f>IF(AI256="","",IF(AI256=Settings!$C$16,1,IF(AND(AI256=Settings!$C$17,NOT(AH256=Settings!$C$16)),1,IF(AND(AI256=Settings!$C$18,AH256=Settings!$C$19),1,0))))</f>
        <v/>
      </c>
      <c r="AK1252" s="169" t="str">
        <f>IF(AK256="","",IF(AK256=Settings!$C$16,1,IF(AND(AK256=Settings!$C$17,NOT(AJ256=Settings!$C$16)),1,IF(AND(AK256=Settings!$C$18,AJ256=Settings!$C$19),1,0))))</f>
        <v/>
      </c>
      <c r="AM1252" s="169" t="str">
        <f>IF(AM256="","",IF(AM256=Settings!$C$16,1,IF(AND(AM256=Settings!$C$17,NOT(AL256=Settings!$C$16)),1,IF(AND(AM256=Settings!$C$18,AL256=Settings!$C$19),1,0))))</f>
        <v/>
      </c>
      <c r="AP1252" s="169" t="str">
        <f>IF(AP256="","",IF(AP256=Settings!$C$16,1,IF(AND(AP256=Settings!$C$17,NOT(AO256=Settings!$C$16)),1,IF(AND(AP256=Settings!$C$18,AO256=Settings!$C$19),1,0))))</f>
        <v/>
      </c>
      <c r="AQ1252" s="170"/>
      <c r="AR1252" s="169" t="str">
        <f>IF(AR256="","",IF(AR256=Settings!$C$16,1,IF(AND(AR256=Settings!$C$17,NOT(AQ256=Settings!$C$16)),1,IF(AND(AR256=Settings!$C$18,AQ256=Settings!$C$19),1,0))))</f>
        <v/>
      </c>
      <c r="AS1252" s="170"/>
      <c r="AT1252" s="169" t="str">
        <f>IF(AT256="","",IF(AT256=Settings!$C$16,1,IF(AND(AT256=Settings!$C$17,NOT(AS256=Settings!$C$16)),1,IF(AND(AT256=Settings!$C$18,AS256=Settings!$C$19),1,0))))</f>
        <v/>
      </c>
      <c r="AU1252" s="170"/>
      <c r="AV1252" s="169" t="str">
        <f>IF(AV256="","",IF(AV256=Settings!$C$16,1,IF(AND(AV256=Settings!$C$17,NOT(AU256=Settings!$C$16)),1,IF(AND(AV256=Settings!$C$18,AU256=Settings!$C$19),1,0))))</f>
        <v/>
      </c>
      <c r="AX1252" s="169" t="str">
        <f>IF(AX256="","",IF(AX256=Settings!$C$16,1,IF(AND(AX256=Settings!$C$17,NOT(AW256=Settings!$C$16)),1,IF(AND(AX256=Settings!$C$18,AW256=Settings!$C$19),1,0))))</f>
        <v/>
      </c>
      <c r="AZ1252" s="169" t="str">
        <f>IF(AZ256="","",IF(AZ256=Settings!$C$16,1,IF(AND(AZ256=Settings!$C$17,NOT(AY256=Settings!$C$16)),1,IF(AND(AZ256=Settings!$C$18,AY256=Settings!$C$19),1,0))))</f>
        <v/>
      </c>
      <c r="BC1252" s="169" t="str">
        <f>IF(BC256="","",IF(BC256=Settings!$C$16,1,IF(AND(BC256=Settings!$C$17,NOT(BB256=Settings!$C$16)),1,IF(AND(BC256=Settings!$C$18,BB256=Settings!$C$19),1,0))))</f>
        <v/>
      </c>
      <c r="BD1252" s="170"/>
      <c r="BE1252" s="169" t="str">
        <f>IF(BE256="","",IF(BE256=Settings!$C$16,1,IF(AND(BE256=Settings!$C$17,NOT(BD256=Settings!$C$16)),1,IF(AND(BE256=Settings!$C$18,BD256=Settings!$C$19),1,0))))</f>
        <v/>
      </c>
      <c r="BF1252" s="170"/>
      <c r="BG1252" s="169" t="str">
        <f>IF(BG256="","",IF(BG256=Settings!$C$16,1,IF(AND(BG256=Settings!$C$17,NOT(BF256=Settings!$C$16)),1,IF(AND(BG256=Settings!$C$18,BF256=Settings!$C$19),1,0))))</f>
        <v/>
      </c>
      <c r="BH1252" s="170"/>
      <c r="BI1252" s="169" t="str">
        <f>IF(BI256="","",IF(BI256=Settings!$C$16,1,IF(AND(BI256=Settings!$C$17,NOT(BH256=Settings!$C$16)),1,IF(AND(BI256=Settings!$C$18,BH256=Settings!$C$19),1,0))))</f>
        <v/>
      </c>
      <c r="BK1252" s="169" t="str">
        <f>IF(BK256="","",IF(BK256=Settings!$C$16,1,IF(AND(BK256=Settings!$C$17,NOT(BJ256=Settings!$C$16)),1,IF(AND(BK256=Settings!$C$18,BJ256=Settings!$C$19),1,0))))</f>
        <v/>
      </c>
      <c r="BM1252" s="169" t="str">
        <f>IF(BM256="","",IF(BM256=Settings!$C$16,1,IF(AND(BM256=Settings!$C$17,NOT(BL256=Settings!$C$16)),1,IF(AND(BM256=Settings!$C$18,BL256=Settings!$C$19),1,0))))</f>
        <v/>
      </c>
      <c r="BP1252" s="169" t="str">
        <f>IF(BP256="","",IF(BP256=Settings!$C$16,1,IF(AND(BP256=Settings!$C$17,NOT(BO256=Settings!$C$16)),1,IF(AND(BP256=Settings!$C$18,BO256=Settings!$C$19),1,0))))</f>
        <v/>
      </c>
      <c r="BQ1252" s="170"/>
      <c r="BR1252" s="169" t="str">
        <f>IF(BR256="","",IF(BR256=Settings!$C$16,1,IF(AND(BR256=Settings!$C$17,NOT(BQ256=Settings!$C$16)),1,IF(AND(BR256=Settings!$C$18,BQ256=Settings!$C$19),1,0))))</f>
        <v/>
      </c>
      <c r="BS1252" s="170"/>
      <c r="BT1252" s="169" t="str">
        <f>IF(BT256="","",IF(BT256=Settings!$C$16,1,IF(AND(BT256=Settings!$C$17,NOT(BS256=Settings!$C$16)),1,IF(AND(BT256=Settings!$C$18,BS256=Settings!$C$19),1,0))))</f>
        <v/>
      </c>
      <c r="BU1252" s="170"/>
      <c r="BV1252" s="169" t="str">
        <f>IF(BV256="","",IF(BV256=Settings!$C$16,1,IF(AND(BV256=Settings!$C$17,NOT(BU256=Settings!$C$16)),1,IF(AND(BV256=Settings!$C$18,BU256=Settings!$C$19),1,0))))</f>
        <v/>
      </c>
      <c r="BX1252" s="169" t="str">
        <f>IF(BX256="","",IF(BX256=Settings!$C$16,1,IF(AND(BX256=Settings!$C$17,NOT(BW256=Settings!$C$16)),1,IF(AND(BX256=Settings!$C$18,BW256=Settings!$C$19),1,0))))</f>
        <v/>
      </c>
      <c r="BZ1252" s="169" t="str">
        <f>IF(BZ256="","",IF(BZ256=Settings!$C$16,1,IF(AND(BZ256=Settings!$C$17,NOT(BY256=Settings!$C$16)),1,IF(AND(BZ256=Settings!$C$18,BY256=Settings!$C$19),1,0))))</f>
        <v/>
      </c>
      <c r="CB1252" s="175" t="str">
        <f t="shared" si="25"/>
        <v/>
      </c>
      <c r="CC1252" s="175" t="str">
        <f t="shared" si="26"/>
        <v/>
      </c>
      <c r="CD1252" s="175" t="str">
        <f t="shared" si="27"/>
        <v/>
      </c>
      <c r="CE1252" s="175" t="str">
        <f t="shared" si="28"/>
        <v/>
      </c>
      <c r="CF1252" s="175" t="str">
        <f t="shared" si="29"/>
        <v/>
      </c>
      <c r="CG1252" s="175" t="str">
        <f t="shared" si="30"/>
        <v/>
      </c>
      <c r="CH1252" s="175" t="str">
        <f t="shared" si="31"/>
        <v/>
      </c>
    </row>
    <row r="1253" spans="1:86" x14ac:dyDescent="0.25">
      <c r="A1253" s="39" t="str">
        <f t="shared" si="24"/>
        <v xml:space="preserve"> </v>
      </c>
      <c r="C1253" s="169" t="str">
        <f>IF(C257="","",IF(C257=Settings!$C$16,1,IF(AND(C257=Settings!$C$17,NOT(B257=Settings!$C$16)),1,IF(AND(C257=Settings!$C$18,B257=Settings!$C$19),1,0))))</f>
        <v/>
      </c>
      <c r="E1253" s="169" t="str">
        <f>IF(E257="","",IF(E257=Settings!$C$16,1,IF(AND(E257=Settings!$C$17,NOT(D257=Settings!$C$16)),1,IF(AND(E257=Settings!$C$18,D257=Settings!$C$19),1,0))))</f>
        <v/>
      </c>
      <c r="G1253" s="169" t="str">
        <f>IF(G257="","",IF(G257=Settings!$C$16,1,IF(AND(G257=Settings!$C$17,NOT(F257=Settings!$C$16)),1,IF(AND(G257=Settings!$C$18,F257=Settings!$C$19),1,0))))</f>
        <v/>
      </c>
      <c r="I1253" s="169" t="str">
        <f>IF(I257="","",IF(I257=Settings!$C$16,1,IF(AND(I257=Settings!$C$17,NOT(H257=Settings!$C$16)),1,IF(AND(I257=Settings!$C$18,H257=Settings!$C$19),1,0))))</f>
        <v/>
      </c>
      <c r="K1253" s="169" t="str">
        <f>IF(K257="","",IF(K257=Settings!$C$16,1,IF(AND(K257=Settings!$C$17,NOT(J257=Settings!$C$16)),1,IF(AND(K257=Settings!$C$18,J257=Settings!$C$19),1,0))))</f>
        <v/>
      </c>
      <c r="M1253" s="169" t="str">
        <f>IF(M257="","",IF(M257=Settings!$C$16,1,IF(AND(M257=Settings!$C$17,NOT(L257=Settings!$C$16)),1,IF(AND(M257=Settings!$C$18,L257=Settings!$C$19),1,0))))</f>
        <v/>
      </c>
      <c r="P1253" s="169" t="str">
        <f>IF(P257="","",IF(P257=Settings!$C$16,1,IF(AND(P257=Settings!$C$17,NOT(O257=Settings!$C$16)),1,IF(AND(P257=Settings!$C$18,O257=Settings!$C$19),1,0))))</f>
        <v/>
      </c>
      <c r="Q1253" s="170"/>
      <c r="R1253" s="169" t="str">
        <f>IF(R257="","",IF(R257=Settings!$C$16,1,IF(AND(R257=Settings!$C$17,NOT(Q257=Settings!$C$16)),1,IF(AND(R257=Settings!$C$18,Q257=Settings!$C$19),1,0))))</f>
        <v/>
      </c>
      <c r="S1253" s="170"/>
      <c r="T1253" s="169" t="str">
        <f>IF(T257="","",IF(T257=Settings!$C$16,1,IF(AND(T257=Settings!$C$17,NOT(S257=Settings!$C$16)),1,IF(AND(T257=Settings!$C$18,S257=Settings!$C$19),1,0))))</f>
        <v/>
      </c>
      <c r="U1253" s="170"/>
      <c r="V1253" s="169" t="str">
        <f>IF(V257="","",IF(V257=Settings!$C$16,1,IF(AND(V257=Settings!$C$17,NOT(U257=Settings!$C$16)),1,IF(AND(V257=Settings!$C$18,U257=Settings!$C$19),1,0))))</f>
        <v/>
      </c>
      <c r="X1253" s="169" t="str">
        <f>IF(X257="","",IF(X257=Settings!$C$16,1,IF(AND(X257=Settings!$C$17,NOT(W257=Settings!$C$16)),1,IF(AND(X257=Settings!$C$18,W257=Settings!$C$19),1,0))))</f>
        <v/>
      </c>
      <c r="Z1253" s="169" t="str">
        <f>IF(Z257="","",IF(Z257=Settings!$C$16,1,IF(AND(Z257=Settings!$C$17,NOT(Y257=Settings!$C$16)),1,IF(AND(Z257=Settings!$C$18,Y257=Settings!$C$19),1,0))))</f>
        <v/>
      </c>
      <c r="AC1253" s="169" t="str">
        <f>IF(AC257="","",IF(AC257=Settings!$C$16,1,IF(AND(AC257=Settings!$C$17,NOT(AB257=Settings!$C$16)),1,IF(AND(AC257=Settings!$C$18,AB257=Settings!$C$19),1,0))))</f>
        <v/>
      </c>
      <c r="AD1253" s="170"/>
      <c r="AE1253" s="169" t="str">
        <f>IF(AE257="","",IF(AE257=Settings!$C$16,1,IF(AND(AE257=Settings!$C$17,NOT(AD257=Settings!$C$16)),1,IF(AND(AE257=Settings!$C$18,AD257=Settings!$C$19),1,0))))</f>
        <v/>
      </c>
      <c r="AF1253" s="170"/>
      <c r="AG1253" s="169" t="str">
        <f>IF(AG257="","",IF(AG257=Settings!$C$16,1,IF(AND(AG257=Settings!$C$17,NOT(AF257=Settings!$C$16)),1,IF(AND(AG257=Settings!$C$18,AF257=Settings!$C$19),1,0))))</f>
        <v/>
      </c>
      <c r="AH1253" s="170"/>
      <c r="AI1253" s="169" t="str">
        <f>IF(AI257="","",IF(AI257=Settings!$C$16,1,IF(AND(AI257=Settings!$C$17,NOT(AH257=Settings!$C$16)),1,IF(AND(AI257=Settings!$C$18,AH257=Settings!$C$19),1,0))))</f>
        <v/>
      </c>
      <c r="AK1253" s="169" t="str">
        <f>IF(AK257="","",IF(AK257=Settings!$C$16,1,IF(AND(AK257=Settings!$C$17,NOT(AJ257=Settings!$C$16)),1,IF(AND(AK257=Settings!$C$18,AJ257=Settings!$C$19),1,0))))</f>
        <v/>
      </c>
      <c r="AM1253" s="169" t="str">
        <f>IF(AM257="","",IF(AM257=Settings!$C$16,1,IF(AND(AM257=Settings!$C$17,NOT(AL257=Settings!$C$16)),1,IF(AND(AM257=Settings!$C$18,AL257=Settings!$C$19),1,0))))</f>
        <v/>
      </c>
      <c r="AP1253" s="169" t="str">
        <f>IF(AP257="","",IF(AP257=Settings!$C$16,1,IF(AND(AP257=Settings!$C$17,NOT(AO257=Settings!$C$16)),1,IF(AND(AP257=Settings!$C$18,AO257=Settings!$C$19),1,0))))</f>
        <v/>
      </c>
      <c r="AQ1253" s="170"/>
      <c r="AR1253" s="169" t="str">
        <f>IF(AR257="","",IF(AR257=Settings!$C$16,1,IF(AND(AR257=Settings!$C$17,NOT(AQ257=Settings!$C$16)),1,IF(AND(AR257=Settings!$C$18,AQ257=Settings!$C$19),1,0))))</f>
        <v/>
      </c>
      <c r="AS1253" s="170"/>
      <c r="AT1253" s="169" t="str">
        <f>IF(AT257="","",IF(AT257=Settings!$C$16,1,IF(AND(AT257=Settings!$C$17,NOT(AS257=Settings!$C$16)),1,IF(AND(AT257=Settings!$C$18,AS257=Settings!$C$19),1,0))))</f>
        <v/>
      </c>
      <c r="AU1253" s="170"/>
      <c r="AV1253" s="169" t="str">
        <f>IF(AV257="","",IF(AV257=Settings!$C$16,1,IF(AND(AV257=Settings!$C$17,NOT(AU257=Settings!$C$16)),1,IF(AND(AV257=Settings!$C$18,AU257=Settings!$C$19),1,0))))</f>
        <v/>
      </c>
      <c r="AX1253" s="169" t="str">
        <f>IF(AX257="","",IF(AX257=Settings!$C$16,1,IF(AND(AX257=Settings!$C$17,NOT(AW257=Settings!$C$16)),1,IF(AND(AX257=Settings!$C$18,AW257=Settings!$C$19),1,0))))</f>
        <v/>
      </c>
      <c r="AZ1253" s="169" t="str">
        <f>IF(AZ257="","",IF(AZ257=Settings!$C$16,1,IF(AND(AZ257=Settings!$C$17,NOT(AY257=Settings!$C$16)),1,IF(AND(AZ257=Settings!$C$18,AY257=Settings!$C$19),1,0))))</f>
        <v/>
      </c>
      <c r="BC1253" s="169" t="str">
        <f>IF(BC257="","",IF(BC257=Settings!$C$16,1,IF(AND(BC257=Settings!$C$17,NOT(BB257=Settings!$C$16)),1,IF(AND(BC257=Settings!$C$18,BB257=Settings!$C$19),1,0))))</f>
        <v/>
      </c>
      <c r="BD1253" s="170"/>
      <c r="BE1253" s="169" t="str">
        <f>IF(BE257="","",IF(BE257=Settings!$C$16,1,IF(AND(BE257=Settings!$C$17,NOT(BD257=Settings!$C$16)),1,IF(AND(BE257=Settings!$C$18,BD257=Settings!$C$19),1,0))))</f>
        <v/>
      </c>
      <c r="BF1253" s="170"/>
      <c r="BG1253" s="169" t="str">
        <f>IF(BG257="","",IF(BG257=Settings!$C$16,1,IF(AND(BG257=Settings!$C$17,NOT(BF257=Settings!$C$16)),1,IF(AND(BG257=Settings!$C$18,BF257=Settings!$C$19),1,0))))</f>
        <v/>
      </c>
      <c r="BH1253" s="170"/>
      <c r="BI1253" s="169" t="str">
        <f>IF(BI257="","",IF(BI257=Settings!$C$16,1,IF(AND(BI257=Settings!$C$17,NOT(BH257=Settings!$C$16)),1,IF(AND(BI257=Settings!$C$18,BH257=Settings!$C$19),1,0))))</f>
        <v/>
      </c>
      <c r="BK1253" s="169" t="str">
        <f>IF(BK257="","",IF(BK257=Settings!$C$16,1,IF(AND(BK257=Settings!$C$17,NOT(BJ257=Settings!$C$16)),1,IF(AND(BK257=Settings!$C$18,BJ257=Settings!$C$19),1,0))))</f>
        <v/>
      </c>
      <c r="BM1253" s="169" t="str">
        <f>IF(BM257="","",IF(BM257=Settings!$C$16,1,IF(AND(BM257=Settings!$C$17,NOT(BL257=Settings!$C$16)),1,IF(AND(BM257=Settings!$C$18,BL257=Settings!$C$19),1,0))))</f>
        <v/>
      </c>
      <c r="BP1253" s="169" t="str">
        <f>IF(BP257="","",IF(BP257=Settings!$C$16,1,IF(AND(BP257=Settings!$C$17,NOT(BO257=Settings!$C$16)),1,IF(AND(BP257=Settings!$C$18,BO257=Settings!$C$19),1,0))))</f>
        <v/>
      </c>
      <c r="BQ1253" s="170"/>
      <c r="BR1253" s="169" t="str">
        <f>IF(BR257="","",IF(BR257=Settings!$C$16,1,IF(AND(BR257=Settings!$C$17,NOT(BQ257=Settings!$C$16)),1,IF(AND(BR257=Settings!$C$18,BQ257=Settings!$C$19),1,0))))</f>
        <v/>
      </c>
      <c r="BS1253" s="170"/>
      <c r="BT1253" s="169" t="str">
        <f>IF(BT257="","",IF(BT257=Settings!$C$16,1,IF(AND(BT257=Settings!$C$17,NOT(BS257=Settings!$C$16)),1,IF(AND(BT257=Settings!$C$18,BS257=Settings!$C$19),1,0))))</f>
        <v/>
      </c>
      <c r="BU1253" s="170"/>
      <c r="BV1253" s="169" t="str">
        <f>IF(BV257="","",IF(BV257=Settings!$C$16,1,IF(AND(BV257=Settings!$C$17,NOT(BU257=Settings!$C$16)),1,IF(AND(BV257=Settings!$C$18,BU257=Settings!$C$19),1,0))))</f>
        <v/>
      </c>
      <c r="BX1253" s="169" t="str">
        <f>IF(BX257="","",IF(BX257=Settings!$C$16,1,IF(AND(BX257=Settings!$C$17,NOT(BW257=Settings!$C$16)),1,IF(AND(BX257=Settings!$C$18,BW257=Settings!$C$19),1,0))))</f>
        <v/>
      </c>
      <c r="BZ1253" s="169" t="str">
        <f>IF(BZ257="","",IF(BZ257=Settings!$C$16,1,IF(AND(BZ257=Settings!$C$17,NOT(BY257=Settings!$C$16)),1,IF(AND(BZ257=Settings!$C$18,BY257=Settings!$C$19),1,0))))</f>
        <v/>
      </c>
      <c r="CB1253" s="175" t="str">
        <f t="shared" si="25"/>
        <v/>
      </c>
      <c r="CC1253" s="175" t="str">
        <f t="shared" si="26"/>
        <v/>
      </c>
      <c r="CD1253" s="175" t="str">
        <f t="shared" si="27"/>
        <v/>
      </c>
      <c r="CE1253" s="175" t="str">
        <f t="shared" si="28"/>
        <v/>
      </c>
      <c r="CF1253" s="175" t="str">
        <f t="shared" si="29"/>
        <v/>
      </c>
      <c r="CG1253" s="175" t="str">
        <f t="shared" si="30"/>
        <v/>
      </c>
      <c r="CH1253" s="175" t="str">
        <f t="shared" si="31"/>
        <v/>
      </c>
    </row>
    <row r="1254" spans="1:86" x14ac:dyDescent="0.25">
      <c r="A1254" s="39" t="str">
        <f t="shared" si="24"/>
        <v xml:space="preserve"> </v>
      </c>
      <c r="C1254" s="169" t="str">
        <f>IF(C258="","",IF(C258=Settings!$C$16,1,IF(AND(C258=Settings!$C$17,NOT(B258=Settings!$C$16)),1,IF(AND(C258=Settings!$C$18,B258=Settings!$C$19),1,0))))</f>
        <v/>
      </c>
      <c r="E1254" s="169" t="str">
        <f>IF(E258="","",IF(E258=Settings!$C$16,1,IF(AND(E258=Settings!$C$17,NOT(D258=Settings!$C$16)),1,IF(AND(E258=Settings!$C$18,D258=Settings!$C$19),1,0))))</f>
        <v/>
      </c>
      <c r="G1254" s="169" t="str">
        <f>IF(G258="","",IF(G258=Settings!$C$16,1,IF(AND(G258=Settings!$C$17,NOT(F258=Settings!$C$16)),1,IF(AND(G258=Settings!$C$18,F258=Settings!$C$19),1,0))))</f>
        <v/>
      </c>
      <c r="I1254" s="169" t="str">
        <f>IF(I258="","",IF(I258=Settings!$C$16,1,IF(AND(I258=Settings!$C$17,NOT(H258=Settings!$C$16)),1,IF(AND(I258=Settings!$C$18,H258=Settings!$C$19),1,0))))</f>
        <v/>
      </c>
      <c r="K1254" s="169" t="str">
        <f>IF(K258="","",IF(K258=Settings!$C$16,1,IF(AND(K258=Settings!$C$17,NOT(J258=Settings!$C$16)),1,IF(AND(K258=Settings!$C$18,J258=Settings!$C$19),1,0))))</f>
        <v/>
      </c>
      <c r="M1254" s="169" t="str">
        <f>IF(M258="","",IF(M258=Settings!$C$16,1,IF(AND(M258=Settings!$C$17,NOT(L258=Settings!$C$16)),1,IF(AND(M258=Settings!$C$18,L258=Settings!$C$19),1,0))))</f>
        <v/>
      </c>
      <c r="P1254" s="169" t="str">
        <f>IF(P258="","",IF(P258=Settings!$C$16,1,IF(AND(P258=Settings!$C$17,NOT(O258=Settings!$C$16)),1,IF(AND(P258=Settings!$C$18,O258=Settings!$C$19),1,0))))</f>
        <v/>
      </c>
      <c r="Q1254" s="170"/>
      <c r="R1254" s="169" t="str">
        <f>IF(R258="","",IF(R258=Settings!$C$16,1,IF(AND(R258=Settings!$C$17,NOT(Q258=Settings!$C$16)),1,IF(AND(R258=Settings!$C$18,Q258=Settings!$C$19),1,0))))</f>
        <v/>
      </c>
      <c r="S1254" s="170"/>
      <c r="T1254" s="169" t="str">
        <f>IF(T258="","",IF(T258=Settings!$C$16,1,IF(AND(T258=Settings!$C$17,NOT(S258=Settings!$C$16)),1,IF(AND(T258=Settings!$C$18,S258=Settings!$C$19),1,0))))</f>
        <v/>
      </c>
      <c r="U1254" s="170"/>
      <c r="V1254" s="169" t="str">
        <f>IF(V258="","",IF(V258=Settings!$C$16,1,IF(AND(V258=Settings!$C$17,NOT(U258=Settings!$C$16)),1,IF(AND(V258=Settings!$C$18,U258=Settings!$C$19),1,0))))</f>
        <v/>
      </c>
      <c r="X1254" s="169" t="str">
        <f>IF(X258="","",IF(X258=Settings!$C$16,1,IF(AND(X258=Settings!$C$17,NOT(W258=Settings!$C$16)),1,IF(AND(X258=Settings!$C$18,W258=Settings!$C$19),1,0))))</f>
        <v/>
      </c>
      <c r="Z1254" s="169" t="str">
        <f>IF(Z258="","",IF(Z258=Settings!$C$16,1,IF(AND(Z258=Settings!$C$17,NOT(Y258=Settings!$C$16)),1,IF(AND(Z258=Settings!$C$18,Y258=Settings!$C$19),1,0))))</f>
        <v/>
      </c>
      <c r="AC1254" s="169" t="str">
        <f>IF(AC258="","",IF(AC258=Settings!$C$16,1,IF(AND(AC258=Settings!$C$17,NOT(AB258=Settings!$C$16)),1,IF(AND(AC258=Settings!$C$18,AB258=Settings!$C$19),1,0))))</f>
        <v/>
      </c>
      <c r="AD1254" s="170"/>
      <c r="AE1254" s="169" t="str">
        <f>IF(AE258="","",IF(AE258=Settings!$C$16,1,IF(AND(AE258=Settings!$C$17,NOT(AD258=Settings!$C$16)),1,IF(AND(AE258=Settings!$C$18,AD258=Settings!$C$19),1,0))))</f>
        <v/>
      </c>
      <c r="AF1254" s="170"/>
      <c r="AG1254" s="169" t="str">
        <f>IF(AG258="","",IF(AG258=Settings!$C$16,1,IF(AND(AG258=Settings!$C$17,NOT(AF258=Settings!$C$16)),1,IF(AND(AG258=Settings!$C$18,AF258=Settings!$C$19),1,0))))</f>
        <v/>
      </c>
      <c r="AH1254" s="170"/>
      <c r="AI1254" s="169" t="str">
        <f>IF(AI258="","",IF(AI258=Settings!$C$16,1,IF(AND(AI258=Settings!$C$17,NOT(AH258=Settings!$C$16)),1,IF(AND(AI258=Settings!$C$18,AH258=Settings!$C$19),1,0))))</f>
        <v/>
      </c>
      <c r="AK1254" s="169" t="str">
        <f>IF(AK258="","",IF(AK258=Settings!$C$16,1,IF(AND(AK258=Settings!$C$17,NOT(AJ258=Settings!$C$16)),1,IF(AND(AK258=Settings!$C$18,AJ258=Settings!$C$19),1,0))))</f>
        <v/>
      </c>
      <c r="AM1254" s="169" t="str">
        <f>IF(AM258="","",IF(AM258=Settings!$C$16,1,IF(AND(AM258=Settings!$C$17,NOT(AL258=Settings!$C$16)),1,IF(AND(AM258=Settings!$C$18,AL258=Settings!$C$19),1,0))))</f>
        <v/>
      </c>
      <c r="AP1254" s="169" t="str">
        <f>IF(AP258="","",IF(AP258=Settings!$C$16,1,IF(AND(AP258=Settings!$C$17,NOT(AO258=Settings!$C$16)),1,IF(AND(AP258=Settings!$C$18,AO258=Settings!$C$19),1,0))))</f>
        <v/>
      </c>
      <c r="AQ1254" s="170"/>
      <c r="AR1254" s="169" t="str">
        <f>IF(AR258="","",IF(AR258=Settings!$C$16,1,IF(AND(AR258=Settings!$C$17,NOT(AQ258=Settings!$C$16)),1,IF(AND(AR258=Settings!$C$18,AQ258=Settings!$C$19),1,0))))</f>
        <v/>
      </c>
      <c r="AS1254" s="170"/>
      <c r="AT1254" s="169" t="str">
        <f>IF(AT258="","",IF(AT258=Settings!$C$16,1,IF(AND(AT258=Settings!$C$17,NOT(AS258=Settings!$C$16)),1,IF(AND(AT258=Settings!$C$18,AS258=Settings!$C$19),1,0))))</f>
        <v/>
      </c>
      <c r="AU1254" s="170"/>
      <c r="AV1254" s="169" t="str">
        <f>IF(AV258="","",IF(AV258=Settings!$C$16,1,IF(AND(AV258=Settings!$C$17,NOT(AU258=Settings!$C$16)),1,IF(AND(AV258=Settings!$C$18,AU258=Settings!$C$19),1,0))))</f>
        <v/>
      </c>
      <c r="AX1254" s="169" t="str">
        <f>IF(AX258="","",IF(AX258=Settings!$C$16,1,IF(AND(AX258=Settings!$C$17,NOT(AW258=Settings!$C$16)),1,IF(AND(AX258=Settings!$C$18,AW258=Settings!$C$19),1,0))))</f>
        <v/>
      </c>
      <c r="AZ1254" s="169" t="str">
        <f>IF(AZ258="","",IF(AZ258=Settings!$C$16,1,IF(AND(AZ258=Settings!$C$17,NOT(AY258=Settings!$C$16)),1,IF(AND(AZ258=Settings!$C$18,AY258=Settings!$C$19),1,0))))</f>
        <v/>
      </c>
      <c r="BC1254" s="169" t="str">
        <f>IF(BC258="","",IF(BC258=Settings!$C$16,1,IF(AND(BC258=Settings!$C$17,NOT(BB258=Settings!$C$16)),1,IF(AND(BC258=Settings!$C$18,BB258=Settings!$C$19),1,0))))</f>
        <v/>
      </c>
      <c r="BD1254" s="170"/>
      <c r="BE1254" s="169" t="str">
        <f>IF(BE258="","",IF(BE258=Settings!$C$16,1,IF(AND(BE258=Settings!$C$17,NOT(BD258=Settings!$C$16)),1,IF(AND(BE258=Settings!$C$18,BD258=Settings!$C$19),1,0))))</f>
        <v/>
      </c>
      <c r="BF1254" s="170"/>
      <c r="BG1254" s="169" t="str">
        <f>IF(BG258="","",IF(BG258=Settings!$C$16,1,IF(AND(BG258=Settings!$C$17,NOT(BF258=Settings!$C$16)),1,IF(AND(BG258=Settings!$C$18,BF258=Settings!$C$19),1,0))))</f>
        <v/>
      </c>
      <c r="BH1254" s="170"/>
      <c r="BI1254" s="169" t="str">
        <f>IF(BI258="","",IF(BI258=Settings!$C$16,1,IF(AND(BI258=Settings!$C$17,NOT(BH258=Settings!$C$16)),1,IF(AND(BI258=Settings!$C$18,BH258=Settings!$C$19),1,0))))</f>
        <v/>
      </c>
      <c r="BK1254" s="169" t="str">
        <f>IF(BK258="","",IF(BK258=Settings!$C$16,1,IF(AND(BK258=Settings!$C$17,NOT(BJ258=Settings!$C$16)),1,IF(AND(BK258=Settings!$C$18,BJ258=Settings!$C$19),1,0))))</f>
        <v/>
      </c>
      <c r="BM1254" s="169" t="str">
        <f>IF(BM258="","",IF(BM258=Settings!$C$16,1,IF(AND(BM258=Settings!$C$17,NOT(BL258=Settings!$C$16)),1,IF(AND(BM258=Settings!$C$18,BL258=Settings!$C$19),1,0))))</f>
        <v/>
      </c>
      <c r="BP1254" s="169" t="str">
        <f>IF(BP258="","",IF(BP258=Settings!$C$16,1,IF(AND(BP258=Settings!$C$17,NOT(BO258=Settings!$C$16)),1,IF(AND(BP258=Settings!$C$18,BO258=Settings!$C$19),1,0))))</f>
        <v/>
      </c>
      <c r="BQ1254" s="170"/>
      <c r="BR1254" s="169" t="str">
        <f>IF(BR258="","",IF(BR258=Settings!$C$16,1,IF(AND(BR258=Settings!$C$17,NOT(BQ258=Settings!$C$16)),1,IF(AND(BR258=Settings!$C$18,BQ258=Settings!$C$19),1,0))))</f>
        <v/>
      </c>
      <c r="BS1254" s="170"/>
      <c r="BT1254" s="169" t="str">
        <f>IF(BT258="","",IF(BT258=Settings!$C$16,1,IF(AND(BT258=Settings!$C$17,NOT(BS258=Settings!$C$16)),1,IF(AND(BT258=Settings!$C$18,BS258=Settings!$C$19),1,0))))</f>
        <v/>
      </c>
      <c r="BU1254" s="170"/>
      <c r="BV1254" s="169" t="str">
        <f>IF(BV258="","",IF(BV258=Settings!$C$16,1,IF(AND(BV258=Settings!$C$17,NOT(BU258=Settings!$C$16)),1,IF(AND(BV258=Settings!$C$18,BU258=Settings!$C$19),1,0))))</f>
        <v/>
      </c>
      <c r="BX1254" s="169" t="str">
        <f>IF(BX258="","",IF(BX258=Settings!$C$16,1,IF(AND(BX258=Settings!$C$17,NOT(BW258=Settings!$C$16)),1,IF(AND(BX258=Settings!$C$18,BW258=Settings!$C$19),1,0))))</f>
        <v/>
      </c>
      <c r="BZ1254" s="169" t="str">
        <f>IF(BZ258="","",IF(BZ258=Settings!$C$16,1,IF(AND(BZ258=Settings!$C$17,NOT(BY258=Settings!$C$16)),1,IF(AND(BZ258=Settings!$C$18,BY258=Settings!$C$19),1,0))))</f>
        <v/>
      </c>
      <c r="CB1254" s="175" t="str">
        <f t="shared" si="25"/>
        <v/>
      </c>
      <c r="CC1254" s="175" t="str">
        <f t="shared" si="26"/>
        <v/>
      </c>
      <c r="CD1254" s="175" t="str">
        <f t="shared" si="27"/>
        <v/>
      </c>
      <c r="CE1254" s="175" t="str">
        <f t="shared" si="28"/>
        <v/>
      </c>
      <c r="CF1254" s="175" t="str">
        <f t="shared" si="29"/>
        <v/>
      </c>
      <c r="CG1254" s="175" t="str">
        <f t="shared" si="30"/>
        <v/>
      </c>
      <c r="CH1254" s="175" t="str">
        <f t="shared" si="31"/>
        <v/>
      </c>
    </row>
    <row r="1255" spans="1:86" x14ac:dyDescent="0.25">
      <c r="A1255" s="39" t="str">
        <f t="shared" si="24"/>
        <v xml:space="preserve"> </v>
      </c>
      <c r="C1255" s="169" t="str">
        <f>IF(C259="","",IF(C259=Settings!$C$16,1,IF(AND(C259=Settings!$C$17,NOT(B259=Settings!$C$16)),1,IF(AND(C259=Settings!$C$18,B259=Settings!$C$19),1,0))))</f>
        <v/>
      </c>
      <c r="E1255" s="169" t="str">
        <f>IF(E259="","",IF(E259=Settings!$C$16,1,IF(AND(E259=Settings!$C$17,NOT(D259=Settings!$C$16)),1,IF(AND(E259=Settings!$C$18,D259=Settings!$C$19),1,0))))</f>
        <v/>
      </c>
      <c r="G1255" s="169" t="str">
        <f>IF(G259="","",IF(G259=Settings!$C$16,1,IF(AND(G259=Settings!$C$17,NOT(F259=Settings!$C$16)),1,IF(AND(G259=Settings!$C$18,F259=Settings!$C$19),1,0))))</f>
        <v/>
      </c>
      <c r="I1255" s="169" t="str">
        <f>IF(I259="","",IF(I259=Settings!$C$16,1,IF(AND(I259=Settings!$C$17,NOT(H259=Settings!$C$16)),1,IF(AND(I259=Settings!$C$18,H259=Settings!$C$19),1,0))))</f>
        <v/>
      </c>
      <c r="K1255" s="169" t="str">
        <f>IF(K259="","",IF(K259=Settings!$C$16,1,IF(AND(K259=Settings!$C$17,NOT(J259=Settings!$C$16)),1,IF(AND(K259=Settings!$C$18,J259=Settings!$C$19),1,0))))</f>
        <v/>
      </c>
      <c r="M1255" s="169" t="str">
        <f>IF(M259="","",IF(M259=Settings!$C$16,1,IF(AND(M259=Settings!$C$17,NOT(L259=Settings!$C$16)),1,IF(AND(M259=Settings!$C$18,L259=Settings!$C$19),1,0))))</f>
        <v/>
      </c>
      <c r="P1255" s="169" t="str">
        <f>IF(P259="","",IF(P259=Settings!$C$16,1,IF(AND(P259=Settings!$C$17,NOT(O259=Settings!$C$16)),1,IF(AND(P259=Settings!$C$18,O259=Settings!$C$19),1,0))))</f>
        <v/>
      </c>
      <c r="Q1255" s="170"/>
      <c r="R1255" s="169" t="str">
        <f>IF(R259="","",IF(R259=Settings!$C$16,1,IF(AND(R259=Settings!$C$17,NOT(Q259=Settings!$C$16)),1,IF(AND(R259=Settings!$C$18,Q259=Settings!$C$19),1,0))))</f>
        <v/>
      </c>
      <c r="S1255" s="170"/>
      <c r="T1255" s="169" t="str">
        <f>IF(T259="","",IF(T259=Settings!$C$16,1,IF(AND(T259=Settings!$C$17,NOT(S259=Settings!$C$16)),1,IF(AND(T259=Settings!$C$18,S259=Settings!$C$19),1,0))))</f>
        <v/>
      </c>
      <c r="U1255" s="170"/>
      <c r="V1255" s="169" t="str">
        <f>IF(V259="","",IF(V259=Settings!$C$16,1,IF(AND(V259=Settings!$C$17,NOT(U259=Settings!$C$16)),1,IF(AND(V259=Settings!$C$18,U259=Settings!$C$19),1,0))))</f>
        <v/>
      </c>
      <c r="X1255" s="169" t="str">
        <f>IF(X259="","",IF(X259=Settings!$C$16,1,IF(AND(X259=Settings!$C$17,NOT(W259=Settings!$C$16)),1,IF(AND(X259=Settings!$C$18,W259=Settings!$C$19),1,0))))</f>
        <v/>
      </c>
      <c r="Z1255" s="169" t="str">
        <f>IF(Z259="","",IF(Z259=Settings!$C$16,1,IF(AND(Z259=Settings!$C$17,NOT(Y259=Settings!$C$16)),1,IF(AND(Z259=Settings!$C$18,Y259=Settings!$C$19),1,0))))</f>
        <v/>
      </c>
      <c r="AC1255" s="169" t="str">
        <f>IF(AC259="","",IF(AC259=Settings!$C$16,1,IF(AND(AC259=Settings!$C$17,NOT(AB259=Settings!$C$16)),1,IF(AND(AC259=Settings!$C$18,AB259=Settings!$C$19),1,0))))</f>
        <v/>
      </c>
      <c r="AD1255" s="170"/>
      <c r="AE1255" s="169" t="str">
        <f>IF(AE259="","",IF(AE259=Settings!$C$16,1,IF(AND(AE259=Settings!$C$17,NOT(AD259=Settings!$C$16)),1,IF(AND(AE259=Settings!$C$18,AD259=Settings!$C$19),1,0))))</f>
        <v/>
      </c>
      <c r="AF1255" s="170"/>
      <c r="AG1255" s="169" t="str">
        <f>IF(AG259="","",IF(AG259=Settings!$C$16,1,IF(AND(AG259=Settings!$C$17,NOT(AF259=Settings!$C$16)),1,IF(AND(AG259=Settings!$C$18,AF259=Settings!$C$19),1,0))))</f>
        <v/>
      </c>
      <c r="AH1255" s="170"/>
      <c r="AI1255" s="169" t="str">
        <f>IF(AI259="","",IF(AI259=Settings!$C$16,1,IF(AND(AI259=Settings!$C$17,NOT(AH259=Settings!$C$16)),1,IF(AND(AI259=Settings!$C$18,AH259=Settings!$C$19),1,0))))</f>
        <v/>
      </c>
      <c r="AK1255" s="169" t="str">
        <f>IF(AK259="","",IF(AK259=Settings!$C$16,1,IF(AND(AK259=Settings!$C$17,NOT(AJ259=Settings!$C$16)),1,IF(AND(AK259=Settings!$C$18,AJ259=Settings!$C$19),1,0))))</f>
        <v/>
      </c>
      <c r="AM1255" s="169" t="str">
        <f>IF(AM259="","",IF(AM259=Settings!$C$16,1,IF(AND(AM259=Settings!$C$17,NOT(AL259=Settings!$C$16)),1,IF(AND(AM259=Settings!$C$18,AL259=Settings!$C$19),1,0))))</f>
        <v/>
      </c>
      <c r="AP1255" s="169" t="str">
        <f>IF(AP259="","",IF(AP259=Settings!$C$16,1,IF(AND(AP259=Settings!$C$17,NOT(AO259=Settings!$C$16)),1,IF(AND(AP259=Settings!$C$18,AO259=Settings!$C$19),1,0))))</f>
        <v/>
      </c>
      <c r="AQ1255" s="170"/>
      <c r="AR1255" s="169" t="str">
        <f>IF(AR259="","",IF(AR259=Settings!$C$16,1,IF(AND(AR259=Settings!$C$17,NOT(AQ259=Settings!$C$16)),1,IF(AND(AR259=Settings!$C$18,AQ259=Settings!$C$19),1,0))))</f>
        <v/>
      </c>
      <c r="AS1255" s="170"/>
      <c r="AT1255" s="169" t="str">
        <f>IF(AT259="","",IF(AT259=Settings!$C$16,1,IF(AND(AT259=Settings!$C$17,NOT(AS259=Settings!$C$16)),1,IF(AND(AT259=Settings!$C$18,AS259=Settings!$C$19),1,0))))</f>
        <v/>
      </c>
      <c r="AU1255" s="170"/>
      <c r="AV1255" s="169" t="str">
        <f>IF(AV259="","",IF(AV259=Settings!$C$16,1,IF(AND(AV259=Settings!$C$17,NOT(AU259=Settings!$C$16)),1,IF(AND(AV259=Settings!$C$18,AU259=Settings!$C$19),1,0))))</f>
        <v/>
      </c>
      <c r="AX1255" s="169" t="str">
        <f>IF(AX259="","",IF(AX259=Settings!$C$16,1,IF(AND(AX259=Settings!$C$17,NOT(AW259=Settings!$C$16)),1,IF(AND(AX259=Settings!$C$18,AW259=Settings!$C$19),1,0))))</f>
        <v/>
      </c>
      <c r="AZ1255" s="169" t="str">
        <f>IF(AZ259="","",IF(AZ259=Settings!$C$16,1,IF(AND(AZ259=Settings!$C$17,NOT(AY259=Settings!$C$16)),1,IF(AND(AZ259=Settings!$C$18,AY259=Settings!$C$19),1,0))))</f>
        <v/>
      </c>
      <c r="BC1255" s="169" t="str">
        <f>IF(BC259="","",IF(BC259=Settings!$C$16,1,IF(AND(BC259=Settings!$C$17,NOT(BB259=Settings!$C$16)),1,IF(AND(BC259=Settings!$C$18,BB259=Settings!$C$19),1,0))))</f>
        <v/>
      </c>
      <c r="BD1255" s="170"/>
      <c r="BE1255" s="169" t="str">
        <f>IF(BE259="","",IF(BE259=Settings!$C$16,1,IF(AND(BE259=Settings!$C$17,NOT(BD259=Settings!$C$16)),1,IF(AND(BE259=Settings!$C$18,BD259=Settings!$C$19),1,0))))</f>
        <v/>
      </c>
      <c r="BF1255" s="170"/>
      <c r="BG1255" s="169" t="str">
        <f>IF(BG259="","",IF(BG259=Settings!$C$16,1,IF(AND(BG259=Settings!$C$17,NOT(BF259=Settings!$C$16)),1,IF(AND(BG259=Settings!$C$18,BF259=Settings!$C$19),1,0))))</f>
        <v/>
      </c>
      <c r="BH1255" s="170"/>
      <c r="BI1255" s="169" t="str">
        <f>IF(BI259="","",IF(BI259=Settings!$C$16,1,IF(AND(BI259=Settings!$C$17,NOT(BH259=Settings!$C$16)),1,IF(AND(BI259=Settings!$C$18,BH259=Settings!$C$19),1,0))))</f>
        <v/>
      </c>
      <c r="BK1255" s="169" t="str">
        <f>IF(BK259="","",IF(BK259=Settings!$C$16,1,IF(AND(BK259=Settings!$C$17,NOT(BJ259=Settings!$C$16)),1,IF(AND(BK259=Settings!$C$18,BJ259=Settings!$C$19),1,0))))</f>
        <v/>
      </c>
      <c r="BM1255" s="169" t="str">
        <f>IF(BM259="","",IF(BM259=Settings!$C$16,1,IF(AND(BM259=Settings!$C$17,NOT(BL259=Settings!$C$16)),1,IF(AND(BM259=Settings!$C$18,BL259=Settings!$C$19),1,0))))</f>
        <v/>
      </c>
      <c r="BP1255" s="169" t="str">
        <f>IF(BP259="","",IF(BP259=Settings!$C$16,1,IF(AND(BP259=Settings!$C$17,NOT(BO259=Settings!$C$16)),1,IF(AND(BP259=Settings!$C$18,BO259=Settings!$C$19),1,0))))</f>
        <v/>
      </c>
      <c r="BQ1255" s="170"/>
      <c r="BR1255" s="169" t="str">
        <f>IF(BR259="","",IF(BR259=Settings!$C$16,1,IF(AND(BR259=Settings!$C$17,NOT(BQ259=Settings!$C$16)),1,IF(AND(BR259=Settings!$C$18,BQ259=Settings!$C$19),1,0))))</f>
        <v/>
      </c>
      <c r="BS1255" s="170"/>
      <c r="BT1255" s="169" t="str">
        <f>IF(BT259="","",IF(BT259=Settings!$C$16,1,IF(AND(BT259=Settings!$C$17,NOT(BS259=Settings!$C$16)),1,IF(AND(BT259=Settings!$C$18,BS259=Settings!$C$19),1,0))))</f>
        <v/>
      </c>
      <c r="BU1255" s="170"/>
      <c r="BV1255" s="169" t="str">
        <f>IF(BV259="","",IF(BV259=Settings!$C$16,1,IF(AND(BV259=Settings!$C$17,NOT(BU259=Settings!$C$16)),1,IF(AND(BV259=Settings!$C$18,BU259=Settings!$C$19),1,0))))</f>
        <v/>
      </c>
      <c r="BX1255" s="169" t="str">
        <f>IF(BX259="","",IF(BX259=Settings!$C$16,1,IF(AND(BX259=Settings!$C$17,NOT(BW259=Settings!$C$16)),1,IF(AND(BX259=Settings!$C$18,BW259=Settings!$C$19),1,0))))</f>
        <v/>
      </c>
      <c r="BZ1255" s="169" t="str">
        <f>IF(BZ259="","",IF(BZ259=Settings!$C$16,1,IF(AND(BZ259=Settings!$C$17,NOT(BY259=Settings!$C$16)),1,IF(AND(BZ259=Settings!$C$18,BY259=Settings!$C$19),1,0))))</f>
        <v/>
      </c>
      <c r="CB1255" s="175" t="str">
        <f t="shared" si="25"/>
        <v/>
      </c>
      <c r="CC1255" s="175" t="str">
        <f t="shared" si="26"/>
        <v/>
      </c>
      <c r="CD1255" s="175" t="str">
        <f t="shared" si="27"/>
        <v/>
      </c>
      <c r="CE1255" s="175" t="str">
        <f t="shared" si="28"/>
        <v/>
      </c>
      <c r="CF1255" s="175" t="str">
        <f t="shared" si="29"/>
        <v/>
      </c>
      <c r="CG1255" s="175" t="str">
        <f t="shared" si="30"/>
        <v/>
      </c>
      <c r="CH1255" s="175" t="str">
        <f t="shared" si="31"/>
        <v/>
      </c>
    </row>
    <row r="1256" spans="1:86" x14ac:dyDescent="0.25">
      <c r="A1256" s="39" t="str">
        <f t="shared" si="24"/>
        <v xml:space="preserve"> </v>
      </c>
      <c r="C1256" s="169" t="str">
        <f>IF(C260="","",IF(C260=Settings!$C$16,1,IF(AND(C260=Settings!$C$17,NOT(B260=Settings!$C$16)),1,IF(AND(C260=Settings!$C$18,B260=Settings!$C$19),1,0))))</f>
        <v/>
      </c>
      <c r="E1256" s="169" t="str">
        <f>IF(E260="","",IF(E260=Settings!$C$16,1,IF(AND(E260=Settings!$C$17,NOT(D260=Settings!$C$16)),1,IF(AND(E260=Settings!$C$18,D260=Settings!$C$19),1,0))))</f>
        <v/>
      </c>
      <c r="G1256" s="169" t="str">
        <f>IF(G260="","",IF(G260=Settings!$C$16,1,IF(AND(G260=Settings!$C$17,NOT(F260=Settings!$C$16)),1,IF(AND(G260=Settings!$C$18,F260=Settings!$C$19),1,0))))</f>
        <v/>
      </c>
      <c r="I1256" s="169" t="str">
        <f>IF(I260="","",IF(I260=Settings!$C$16,1,IF(AND(I260=Settings!$C$17,NOT(H260=Settings!$C$16)),1,IF(AND(I260=Settings!$C$18,H260=Settings!$C$19),1,0))))</f>
        <v/>
      </c>
      <c r="K1256" s="169" t="str">
        <f>IF(K260="","",IF(K260=Settings!$C$16,1,IF(AND(K260=Settings!$C$17,NOT(J260=Settings!$C$16)),1,IF(AND(K260=Settings!$C$18,J260=Settings!$C$19),1,0))))</f>
        <v/>
      </c>
      <c r="M1256" s="169" t="str">
        <f>IF(M260="","",IF(M260=Settings!$C$16,1,IF(AND(M260=Settings!$C$17,NOT(L260=Settings!$C$16)),1,IF(AND(M260=Settings!$C$18,L260=Settings!$C$19),1,0))))</f>
        <v/>
      </c>
      <c r="P1256" s="169" t="str">
        <f>IF(P260="","",IF(P260=Settings!$C$16,1,IF(AND(P260=Settings!$C$17,NOT(O260=Settings!$C$16)),1,IF(AND(P260=Settings!$C$18,O260=Settings!$C$19),1,0))))</f>
        <v/>
      </c>
      <c r="Q1256" s="170"/>
      <c r="R1256" s="169" t="str">
        <f>IF(R260="","",IF(R260=Settings!$C$16,1,IF(AND(R260=Settings!$C$17,NOT(Q260=Settings!$C$16)),1,IF(AND(R260=Settings!$C$18,Q260=Settings!$C$19),1,0))))</f>
        <v/>
      </c>
      <c r="S1256" s="170"/>
      <c r="T1256" s="169" t="str">
        <f>IF(T260="","",IF(T260=Settings!$C$16,1,IF(AND(T260=Settings!$C$17,NOT(S260=Settings!$C$16)),1,IF(AND(T260=Settings!$C$18,S260=Settings!$C$19),1,0))))</f>
        <v/>
      </c>
      <c r="U1256" s="170"/>
      <c r="V1256" s="169" t="str">
        <f>IF(V260="","",IF(V260=Settings!$C$16,1,IF(AND(V260=Settings!$C$17,NOT(U260=Settings!$C$16)),1,IF(AND(V260=Settings!$C$18,U260=Settings!$C$19),1,0))))</f>
        <v/>
      </c>
      <c r="X1256" s="169" t="str">
        <f>IF(X260="","",IF(X260=Settings!$C$16,1,IF(AND(X260=Settings!$C$17,NOT(W260=Settings!$C$16)),1,IF(AND(X260=Settings!$C$18,W260=Settings!$C$19),1,0))))</f>
        <v/>
      </c>
      <c r="Z1256" s="169" t="str">
        <f>IF(Z260="","",IF(Z260=Settings!$C$16,1,IF(AND(Z260=Settings!$C$17,NOT(Y260=Settings!$C$16)),1,IF(AND(Z260=Settings!$C$18,Y260=Settings!$C$19),1,0))))</f>
        <v/>
      </c>
      <c r="AC1256" s="169" t="str">
        <f>IF(AC260="","",IF(AC260=Settings!$C$16,1,IF(AND(AC260=Settings!$C$17,NOT(AB260=Settings!$C$16)),1,IF(AND(AC260=Settings!$C$18,AB260=Settings!$C$19),1,0))))</f>
        <v/>
      </c>
      <c r="AD1256" s="170"/>
      <c r="AE1256" s="169" t="str">
        <f>IF(AE260="","",IF(AE260=Settings!$C$16,1,IF(AND(AE260=Settings!$C$17,NOT(AD260=Settings!$C$16)),1,IF(AND(AE260=Settings!$C$18,AD260=Settings!$C$19),1,0))))</f>
        <v/>
      </c>
      <c r="AF1256" s="170"/>
      <c r="AG1256" s="169" t="str">
        <f>IF(AG260="","",IF(AG260=Settings!$C$16,1,IF(AND(AG260=Settings!$C$17,NOT(AF260=Settings!$C$16)),1,IF(AND(AG260=Settings!$C$18,AF260=Settings!$C$19),1,0))))</f>
        <v/>
      </c>
      <c r="AH1256" s="170"/>
      <c r="AI1256" s="169" t="str">
        <f>IF(AI260="","",IF(AI260=Settings!$C$16,1,IF(AND(AI260=Settings!$C$17,NOT(AH260=Settings!$C$16)),1,IF(AND(AI260=Settings!$C$18,AH260=Settings!$C$19),1,0))))</f>
        <v/>
      </c>
      <c r="AK1256" s="169" t="str">
        <f>IF(AK260="","",IF(AK260=Settings!$C$16,1,IF(AND(AK260=Settings!$C$17,NOT(AJ260=Settings!$C$16)),1,IF(AND(AK260=Settings!$C$18,AJ260=Settings!$C$19),1,0))))</f>
        <v/>
      </c>
      <c r="AM1256" s="169" t="str">
        <f>IF(AM260="","",IF(AM260=Settings!$C$16,1,IF(AND(AM260=Settings!$C$17,NOT(AL260=Settings!$C$16)),1,IF(AND(AM260=Settings!$C$18,AL260=Settings!$C$19),1,0))))</f>
        <v/>
      </c>
      <c r="AP1256" s="169" t="str">
        <f>IF(AP260="","",IF(AP260=Settings!$C$16,1,IF(AND(AP260=Settings!$C$17,NOT(AO260=Settings!$C$16)),1,IF(AND(AP260=Settings!$C$18,AO260=Settings!$C$19),1,0))))</f>
        <v/>
      </c>
      <c r="AQ1256" s="170"/>
      <c r="AR1256" s="169" t="str">
        <f>IF(AR260="","",IF(AR260=Settings!$C$16,1,IF(AND(AR260=Settings!$C$17,NOT(AQ260=Settings!$C$16)),1,IF(AND(AR260=Settings!$C$18,AQ260=Settings!$C$19),1,0))))</f>
        <v/>
      </c>
      <c r="AS1256" s="170"/>
      <c r="AT1256" s="169" t="str">
        <f>IF(AT260="","",IF(AT260=Settings!$C$16,1,IF(AND(AT260=Settings!$C$17,NOT(AS260=Settings!$C$16)),1,IF(AND(AT260=Settings!$C$18,AS260=Settings!$C$19),1,0))))</f>
        <v/>
      </c>
      <c r="AU1256" s="170"/>
      <c r="AV1256" s="169" t="str">
        <f>IF(AV260="","",IF(AV260=Settings!$C$16,1,IF(AND(AV260=Settings!$C$17,NOT(AU260=Settings!$C$16)),1,IF(AND(AV260=Settings!$C$18,AU260=Settings!$C$19),1,0))))</f>
        <v/>
      </c>
      <c r="AX1256" s="169" t="str">
        <f>IF(AX260="","",IF(AX260=Settings!$C$16,1,IF(AND(AX260=Settings!$C$17,NOT(AW260=Settings!$C$16)),1,IF(AND(AX260=Settings!$C$18,AW260=Settings!$C$19),1,0))))</f>
        <v/>
      </c>
      <c r="AZ1256" s="169" t="str">
        <f>IF(AZ260="","",IF(AZ260=Settings!$C$16,1,IF(AND(AZ260=Settings!$C$17,NOT(AY260=Settings!$C$16)),1,IF(AND(AZ260=Settings!$C$18,AY260=Settings!$C$19),1,0))))</f>
        <v/>
      </c>
      <c r="BC1256" s="169" t="str">
        <f>IF(BC260="","",IF(BC260=Settings!$C$16,1,IF(AND(BC260=Settings!$C$17,NOT(BB260=Settings!$C$16)),1,IF(AND(BC260=Settings!$C$18,BB260=Settings!$C$19),1,0))))</f>
        <v/>
      </c>
      <c r="BD1256" s="170"/>
      <c r="BE1256" s="169" t="str">
        <f>IF(BE260="","",IF(BE260=Settings!$C$16,1,IF(AND(BE260=Settings!$C$17,NOT(BD260=Settings!$C$16)),1,IF(AND(BE260=Settings!$C$18,BD260=Settings!$C$19),1,0))))</f>
        <v/>
      </c>
      <c r="BF1256" s="170"/>
      <c r="BG1256" s="169" t="str">
        <f>IF(BG260="","",IF(BG260=Settings!$C$16,1,IF(AND(BG260=Settings!$C$17,NOT(BF260=Settings!$C$16)),1,IF(AND(BG260=Settings!$C$18,BF260=Settings!$C$19),1,0))))</f>
        <v/>
      </c>
      <c r="BH1256" s="170"/>
      <c r="BI1256" s="169" t="str">
        <f>IF(BI260="","",IF(BI260=Settings!$C$16,1,IF(AND(BI260=Settings!$C$17,NOT(BH260=Settings!$C$16)),1,IF(AND(BI260=Settings!$C$18,BH260=Settings!$C$19),1,0))))</f>
        <v/>
      </c>
      <c r="BK1256" s="169" t="str">
        <f>IF(BK260="","",IF(BK260=Settings!$C$16,1,IF(AND(BK260=Settings!$C$17,NOT(BJ260=Settings!$C$16)),1,IF(AND(BK260=Settings!$C$18,BJ260=Settings!$C$19),1,0))))</f>
        <v/>
      </c>
      <c r="BM1256" s="169" t="str">
        <f>IF(BM260="","",IF(BM260=Settings!$C$16,1,IF(AND(BM260=Settings!$C$17,NOT(BL260=Settings!$C$16)),1,IF(AND(BM260=Settings!$C$18,BL260=Settings!$C$19),1,0))))</f>
        <v/>
      </c>
      <c r="BP1256" s="169" t="str">
        <f>IF(BP260="","",IF(BP260=Settings!$C$16,1,IF(AND(BP260=Settings!$C$17,NOT(BO260=Settings!$C$16)),1,IF(AND(BP260=Settings!$C$18,BO260=Settings!$C$19),1,0))))</f>
        <v/>
      </c>
      <c r="BQ1256" s="170"/>
      <c r="BR1256" s="169" t="str">
        <f>IF(BR260="","",IF(BR260=Settings!$C$16,1,IF(AND(BR260=Settings!$C$17,NOT(BQ260=Settings!$C$16)),1,IF(AND(BR260=Settings!$C$18,BQ260=Settings!$C$19),1,0))))</f>
        <v/>
      </c>
      <c r="BS1256" s="170"/>
      <c r="BT1256" s="169" t="str">
        <f>IF(BT260="","",IF(BT260=Settings!$C$16,1,IF(AND(BT260=Settings!$C$17,NOT(BS260=Settings!$C$16)),1,IF(AND(BT260=Settings!$C$18,BS260=Settings!$C$19),1,0))))</f>
        <v/>
      </c>
      <c r="BU1256" s="170"/>
      <c r="BV1256" s="169" t="str">
        <f>IF(BV260="","",IF(BV260=Settings!$C$16,1,IF(AND(BV260=Settings!$C$17,NOT(BU260=Settings!$C$16)),1,IF(AND(BV260=Settings!$C$18,BU260=Settings!$C$19),1,0))))</f>
        <v/>
      </c>
      <c r="BX1256" s="169" t="str">
        <f>IF(BX260="","",IF(BX260=Settings!$C$16,1,IF(AND(BX260=Settings!$C$17,NOT(BW260=Settings!$C$16)),1,IF(AND(BX260=Settings!$C$18,BW260=Settings!$C$19),1,0))))</f>
        <v/>
      </c>
      <c r="BZ1256" s="169" t="str">
        <f>IF(BZ260="","",IF(BZ260=Settings!$C$16,1,IF(AND(BZ260=Settings!$C$17,NOT(BY260=Settings!$C$16)),1,IF(AND(BZ260=Settings!$C$18,BY260=Settings!$C$19),1,0))))</f>
        <v/>
      </c>
      <c r="CB1256" s="175" t="str">
        <f t="shared" si="25"/>
        <v/>
      </c>
      <c r="CC1256" s="175" t="str">
        <f t="shared" si="26"/>
        <v/>
      </c>
      <c r="CD1256" s="175" t="str">
        <f t="shared" si="27"/>
        <v/>
      </c>
      <c r="CE1256" s="175" t="str">
        <f t="shared" si="28"/>
        <v/>
      </c>
      <c r="CF1256" s="175" t="str">
        <f t="shared" si="29"/>
        <v/>
      </c>
      <c r="CG1256" s="175" t="str">
        <f t="shared" si="30"/>
        <v/>
      </c>
      <c r="CH1256" s="175" t="str">
        <f t="shared" si="31"/>
        <v/>
      </c>
    </row>
    <row r="1257" spans="1:86" x14ac:dyDescent="0.25">
      <c r="A1257" s="39" t="str">
        <f t="shared" ref="A1257:A1320" si="32">A261</f>
        <v xml:space="preserve"> </v>
      </c>
      <c r="C1257" s="169" t="str">
        <f>IF(C261="","",IF(C261=Settings!$C$16,1,IF(AND(C261=Settings!$C$17,NOT(B261=Settings!$C$16)),1,IF(AND(C261=Settings!$C$18,B261=Settings!$C$19),1,0))))</f>
        <v/>
      </c>
      <c r="E1257" s="169" t="str">
        <f>IF(E261="","",IF(E261=Settings!$C$16,1,IF(AND(E261=Settings!$C$17,NOT(D261=Settings!$C$16)),1,IF(AND(E261=Settings!$C$18,D261=Settings!$C$19),1,0))))</f>
        <v/>
      </c>
      <c r="G1257" s="169" t="str">
        <f>IF(G261="","",IF(G261=Settings!$C$16,1,IF(AND(G261=Settings!$C$17,NOT(F261=Settings!$C$16)),1,IF(AND(G261=Settings!$C$18,F261=Settings!$C$19),1,0))))</f>
        <v/>
      </c>
      <c r="I1257" s="169" t="str">
        <f>IF(I261="","",IF(I261=Settings!$C$16,1,IF(AND(I261=Settings!$C$17,NOT(H261=Settings!$C$16)),1,IF(AND(I261=Settings!$C$18,H261=Settings!$C$19),1,0))))</f>
        <v/>
      </c>
      <c r="K1257" s="169" t="str">
        <f>IF(K261="","",IF(K261=Settings!$C$16,1,IF(AND(K261=Settings!$C$17,NOT(J261=Settings!$C$16)),1,IF(AND(K261=Settings!$C$18,J261=Settings!$C$19),1,0))))</f>
        <v/>
      </c>
      <c r="M1257" s="169" t="str">
        <f>IF(M261="","",IF(M261=Settings!$C$16,1,IF(AND(M261=Settings!$C$17,NOT(L261=Settings!$C$16)),1,IF(AND(M261=Settings!$C$18,L261=Settings!$C$19),1,0))))</f>
        <v/>
      </c>
      <c r="P1257" s="169" t="str">
        <f>IF(P261="","",IF(P261=Settings!$C$16,1,IF(AND(P261=Settings!$C$17,NOT(O261=Settings!$C$16)),1,IF(AND(P261=Settings!$C$18,O261=Settings!$C$19),1,0))))</f>
        <v/>
      </c>
      <c r="Q1257" s="170"/>
      <c r="R1257" s="169" t="str">
        <f>IF(R261="","",IF(R261=Settings!$C$16,1,IF(AND(R261=Settings!$C$17,NOT(Q261=Settings!$C$16)),1,IF(AND(R261=Settings!$C$18,Q261=Settings!$C$19),1,0))))</f>
        <v/>
      </c>
      <c r="S1257" s="170"/>
      <c r="T1257" s="169" t="str">
        <f>IF(T261="","",IF(T261=Settings!$C$16,1,IF(AND(T261=Settings!$C$17,NOT(S261=Settings!$C$16)),1,IF(AND(T261=Settings!$C$18,S261=Settings!$C$19),1,0))))</f>
        <v/>
      </c>
      <c r="U1257" s="170"/>
      <c r="V1257" s="169" t="str">
        <f>IF(V261="","",IF(V261=Settings!$C$16,1,IF(AND(V261=Settings!$C$17,NOT(U261=Settings!$C$16)),1,IF(AND(V261=Settings!$C$18,U261=Settings!$C$19),1,0))))</f>
        <v/>
      </c>
      <c r="X1257" s="169" t="str">
        <f>IF(X261="","",IF(X261=Settings!$C$16,1,IF(AND(X261=Settings!$C$17,NOT(W261=Settings!$C$16)),1,IF(AND(X261=Settings!$C$18,W261=Settings!$C$19),1,0))))</f>
        <v/>
      </c>
      <c r="Z1257" s="169" t="str">
        <f>IF(Z261="","",IF(Z261=Settings!$C$16,1,IF(AND(Z261=Settings!$C$17,NOT(Y261=Settings!$C$16)),1,IF(AND(Z261=Settings!$C$18,Y261=Settings!$C$19),1,0))))</f>
        <v/>
      </c>
      <c r="AC1257" s="169" t="str">
        <f>IF(AC261="","",IF(AC261=Settings!$C$16,1,IF(AND(AC261=Settings!$C$17,NOT(AB261=Settings!$C$16)),1,IF(AND(AC261=Settings!$C$18,AB261=Settings!$C$19),1,0))))</f>
        <v/>
      </c>
      <c r="AD1257" s="170"/>
      <c r="AE1257" s="169" t="str">
        <f>IF(AE261="","",IF(AE261=Settings!$C$16,1,IF(AND(AE261=Settings!$C$17,NOT(AD261=Settings!$C$16)),1,IF(AND(AE261=Settings!$C$18,AD261=Settings!$C$19),1,0))))</f>
        <v/>
      </c>
      <c r="AF1257" s="170"/>
      <c r="AG1257" s="169" t="str">
        <f>IF(AG261="","",IF(AG261=Settings!$C$16,1,IF(AND(AG261=Settings!$C$17,NOT(AF261=Settings!$C$16)),1,IF(AND(AG261=Settings!$C$18,AF261=Settings!$C$19),1,0))))</f>
        <v/>
      </c>
      <c r="AH1257" s="170"/>
      <c r="AI1257" s="169" t="str">
        <f>IF(AI261="","",IF(AI261=Settings!$C$16,1,IF(AND(AI261=Settings!$C$17,NOT(AH261=Settings!$C$16)),1,IF(AND(AI261=Settings!$C$18,AH261=Settings!$C$19),1,0))))</f>
        <v/>
      </c>
      <c r="AK1257" s="169" t="str">
        <f>IF(AK261="","",IF(AK261=Settings!$C$16,1,IF(AND(AK261=Settings!$C$17,NOT(AJ261=Settings!$C$16)),1,IF(AND(AK261=Settings!$C$18,AJ261=Settings!$C$19),1,0))))</f>
        <v/>
      </c>
      <c r="AM1257" s="169" t="str">
        <f>IF(AM261="","",IF(AM261=Settings!$C$16,1,IF(AND(AM261=Settings!$C$17,NOT(AL261=Settings!$C$16)),1,IF(AND(AM261=Settings!$C$18,AL261=Settings!$C$19),1,0))))</f>
        <v/>
      </c>
      <c r="AP1257" s="169" t="str">
        <f>IF(AP261="","",IF(AP261=Settings!$C$16,1,IF(AND(AP261=Settings!$C$17,NOT(AO261=Settings!$C$16)),1,IF(AND(AP261=Settings!$C$18,AO261=Settings!$C$19),1,0))))</f>
        <v/>
      </c>
      <c r="AQ1257" s="170"/>
      <c r="AR1257" s="169" t="str">
        <f>IF(AR261="","",IF(AR261=Settings!$C$16,1,IF(AND(AR261=Settings!$C$17,NOT(AQ261=Settings!$C$16)),1,IF(AND(AR261=Settings!$C$18,AQ261=Settings!$C$19),1,0))))</f>
        <v/>
      </c>
      <c r="AS1257" s="170"/>
      <c r="AT1257" s="169" t="str">
        <f>IF(AT261="","",IF(AT261=Settings!$C$16,1,IF(AND(AT261=Settings!$C$17,NOT(AS261=Settings!$C$16)),1,IF(AND(AT261=Settings!$C$18,AS261=Settings!$C$19),1,0))))</f>
        <v/>
      </c>
      <c r="AU1257" s="170"/>
      <c r="AV1257" s="169" t="str">
        <f>IF(AV261="","",IF(AV261=Settings!$C$16,1,IF(AND(AV261=Settings!$C$17,NOT(AU261=Settings!$C$16)),1,IF(AND(AV261=Settings!$C$18,AU261=Settings!$C$19),1,0))))</f>
        <v/>
      </c>
      <c r="AX1257" s="169" t="str">
        <f>IF(AX261="","",IF(AX261=Settings!$C$16,1,IF(AND(AX261=Settings!$C$17,NOT(AW261=Settings!$C$16)),1,IF(AND(AX261=Settings!$C$18,AW261=Settings!$C$19),1,0))))</f>
        <v/>
      </c>
      <c r="AZ1257" s="169" t="str">
        <f>IF(AZ261="","",IF(AZ261=Settings!$C$16,1,IF(AND(AZ261=Settings!$C$17,NOT(AY261=Settings!$C$16)),1,IF(AND(AZ261=Settings!$C$18,AY261=Settings!$C$19),1,0))))</f>
        <v/>
      </c>
      <c r="BC1257" s="169" t="str">
        <f>IF(BC261="","",IF(BC261=Settings!$C$16,1,IF(AND(BC261=Settings!$C$17,NOT(BB261=Settings!$C$16)),1,IF(AND(BC261=Settings!$C$18,BB261=Settings!$C$19),1,0))))</f>
        <v/>
      </c>
      <c r="BD1257" s="170"/>
      <c r="BE1257" s="169" t="str">
        <f>IF(BE261="","",IF(BE261=Settings!$C$16,1,IF(AND(BE261=Settings!$C$17,NOT(BD261=Settings!$C$16)),1,IF(AND(BE261=Settings!$C$18,BD261=Settings!$C$19),1,0))))</f>
        <v/>
      </c>
      <c r="BF1257" s="170"/>
      <c r="BG1257" s="169" t="str">
        <f>IF(BG261="","",IF(BG261=Settings!$C$16,1,IF(AND(BG261=Settings!$C$17,NOT(BF261=Settings!$C$16)),1,IF(AND(BG261=Settings!$C$18,BF261=Settings!$C$19),1,0))))</f>
        <v/>
      </c>
      <c r="BH1257" s="170"/>
      <c r="BI1257" s="169" t="str">
        <f>IF(BI261="","",IF(BI261=Settings!$C$16,1,IF(AND(BI261=Settings!$C$17,NOT(BH261=Settings!$C$16)),1,IF(AND(BI261=Settings!$C$18,BH261=Settings!$C$19),1,0))))</f>
        <v/>
      </c>
      <c r="BK1257" s="169" t="str">
        <f>IF(BK261="","",IF(BK261=Settings!$C$16,1,IF(AND(BK261=Settings!$C$17,NOT(BJ261=Settings!$C$16)),1,IF(AND(BK261=Settings!$C$18,BJ261=Settings!$C$19),1,0))))</f>
        <v/>
      </c>
      <c r="BM1257" s="169" t="str">
        <f>IF(BM261="","",IF(BM261=Settings!$C$16,1,IF(AND(BM261=Settings!$C$17,NOT(BL261=Settings!$C$16)),1,IF(AND(BM261=Settings!$C$18,BL261=Settings!$C$19),1,0))))</f>
        <v/>
      </c>
      <c r="BP1257" s="169" t="str">
        <f>IF(BP261="","",IF(BP261=Settings!$C$16,1,IF(AND(BP261=Settings!$C$17,NOT(BO261=Settings!$C$16)),1,IF(AND(BP261=Settings!$C$18,BO261=Settings!$C$19),1,0))))</f>
        <v/>
      </c>
      <c r="BQ1257" s="170"/>
      <c r="BR1257" s="169" t="str">
        <f>IF(BR261="","",IF(BR261=Settings!$C$16,1,IF(AND(BR261=Settings!$C$17,NOT(BQ261=Settings!$C$16)),1,IF(AND(BR261=Settings!$C$18,BQ261=Settings!$C$19),1,0))))</f>
        <v/>
      </c>
      <c r="BS1257" s="170"/>
      <c r="BT1257" s="169" t="str">
        <f>IF(BT261="","",IF(BT261=Settings!$C$16,1,IF(AND(BT261=Settings!$C$17,NOT(BS261=Settings!$C$16)),1,IF(AND(BT261=Settings!$C$18,BS261=Settings!$C$19),1,0))))</f>
        <v/>
      </c>
      <c r="BU1257" s="170"/>
      <c r="BV1257" s="169" t="str">
        <f>IF(BV261="","",IF(BV261=Settings!$C$16,1,IF(AND(BV261=Settings!$C$17,NOT(BU261=Settings!$C$16)),1,IF(AND(BV261=Settings!$C$18,BU261=Settings!$C$19),1,0))))</f>
        <v/>
      </c>
      <c r="BX1257" s="169" t="str">
        <f>IF(BX261="","",IF(BX261=Settings!$C$16,1,IF(AND(BX261=Settings!$C$17,NOT(BW261=Settings!$C$16)),1,IF(AND(BX261=Settings!$C$18,BW261=Settings!$C$19),1,0))))</f>
        <v/>
      </c>
      <c r="BZ1257" s="169" t="str">
        <f>IF(BZ261="","",IF(BZ261=Settings!$C$16,1,IF(AND(BZ261=Settings!$C$17,NOT(BY261=Settings!$C$16)),1,IF(AND(BZ261=Settings!$C$18,BY261=Settings!$C$19),1,0))))</f>
        <v/>
      </c>
      <c r="CB1257" s="175" t="str">
        <f t="shared" ref="CB1257:CB1320" si="33">IFERROR(SUM(B1257:M1257)/COUNT(B1257:M1257),"")</f>
        <v/>
      </c>
      <c r="CC1257" s="175" t="str">
        <f t="shared" ref="CC1257:CC1320" si="34">IFERROR(SUM(O1257:Z1257)/COUNT(O1257:Z1257),"")</f>
        <v/>
      </c>
      <c r="CD1257" s="175" t="str">
        <f t="shared" ref="CD1257:CD1320" si="35">IFERROR(SUM(AB1257:AM1257)/COUNT(AB1257:AM1257),"")</f>
        <v/>
      </c>
      <c r="CE1257" s="175" t="str">
        <f t="shared" ref="CE1257:CE1320" si="36">IFERROR(SUM(AO1257:AZ1257)/COUNT(AO1257:AZ1257),"")</f>
        <v/>
      </c>
      <c r="CF1257" s="175" t="str">
        <f t="shared" ref="CF1257:CF1320" si="37">IFERROR(SUM(BB1257:BM1257)/COUNT(BB1257:BM1257),"")</f>
        <v/>
      </c>
      <c r="CG1257" s="175" t="str">
        <f t="shared" ref="CG1257:CG1320" si="38">IFERROR(SUM(BO1257:BZ1257)/COUNT(BO1257:BZ1257),"")</f>
        <v/>
      </c>
      <c r="CH1257" s="175" t="str">
        <f t="shared" ref="CH1257:CH1320" si="39">IFERROR(AVERAGE(CB1257:CG1257),"")</f>
        <v/>
      </c>
    </row>
    <row r="1258" spans="1:86" x14ac:dyDescent="0.25">
      <c r="A1258" s="39" t="str">
        <f t="shared" si="32"/>
        <v xml:space="preserve"> </v>
      </c>
      <c r="C1258" s="169" t="str">
        <f>IF(C262="","",IF(C262=Settings!$C$16,1,IF(AND(C262=Settings!$C$17,NOT(B262=Settings!$C$16)),1,IF(AND(C262=Settings!$C$18,B262=Settings!$C$19),1,0))))</f>
        <v/>
      </c>
      <c r="E1258" s="169" t="str">
        <f>IF(E262="","",IF(E262=Settings!$C$16,1,IF(AND(E262=Settings!$C$17,NOT(D262=Settings!$C$16)),1,IF(AND(E262=Settings!$C$18,D262=Settings!$C$19),1,0))))</f>
        <v/>
      </c>
      <c r="G1258" s="169" t="str">
        <f>IF(G262="","",IF(G262=Settings!$C$16,1,IF(AND(G262=Settings!$C$17,NOT(F262=Settings!$C$16)),1,IF(AND(G262=Settings!$C$18,F262=Settings!$C$19),1,0))))</f>
        <v/>
      </c>
      <c r="I1258" s="169" t="str">
        <f>IF(I262="","",IF(I262=Settings!$C$16,1,IF(AND(I262=Settings!$C$17,NOT(H262=Settings!$C$16)),1,IF(AND(I262=Settings!$C$18,H262=Settings!$C$19),1,0))))</f>
        <v/>
      </c>
      <c r="K1258" s="169" t="str">
        <f>IF(K262="","",IF(K262=Settings!$C$16,1,IF(AND(K262=Settings!$C$17,NOT(J262=Settings!$C$16)),1,IF(AND(K262=Settings!$C$18,J262=Settings!$C$19),1,0))))</f>
        <v/>
      </c>
      <c r="M1258" s="169" t="str">
        <f>IF(M262="","",IF(M262=Settings!$C$16,1,IF(AND(M262=Settings!$C$17,NOT(L262=Settings!$C$16)),1,IF(AND(M262=Settings!$C$18,L262=Settings!$C$19),1,0))))</f>
        <v/>
      </c>
      <c r="P1258" s="169" t="str">
        <f>IF(P262="","",IF(P262=Settings!$C$16,1,IF(AND(P262=Settings!$C$17,NOT(O262=Settings!$C$16)),1,IF(AND(P262=Settings!$C$18,O262=Settings!$C$19),1,0))))</f>
        <v/>
      </c>
      <c r="Q1258" s="170"/>
      <c r="R1258" s="169" t="str">
        <f>IF(R262="","",IF(R262=Settings!$C$16,1,IF(AND(R262=Settings!$C$17,NOT(Q262=Settings!$C$16)),1,IF(AND(R262=Settings!$C$18,Q262=Settings!$C$19),1,0))))</f>
        <v/>
      </c>
      <c r="S1258" s="170"/>
      <c r="T1258" s="169" t="str">
        <f>IF(T262="","",IF(T262=Settings!$C$16,1,IF(AND(T262=Settings!$C$17,NOT(S262=Settings!$C$16)),1,IF(AND(T262=Settings!$C$18,S262=Settings!$C$19),1,0))))</f>
        <v/>
      </c>
      <c r="U1258" s="170"/>
      <c r="V1258" s="169" t="str">
        <f>IF(V262="","",IF(V262=Settings!$C$16,1,IF(AND(V262=Settings!$C$17,NOT(U262=Settings!$C$16)),1,IF(AND(V262=Settings!$C$18,U262=Settings!$C$19),1,0))))</f>
        <v/>
      </c>
      <c r="X1258" s="169" t="str">
        <f>IF(X262="","",IF(X262=Settings!$C$16,1,IF(AND(X262=Settings!$C$17,NOT(W262=Settings!$C$16)),1,IF(AND(X262=Settings!$C$18,W262=Settings!$C$19),1,0))))</f>
        <v/>
      </c>
      <c r="Z1258" s="169" t="str">
        <f>IF(Z262="","",IF(Z262=Settings!$C$16,1,IF(AND(Z262=Settings!$C$17,NOT(Y262=Settings!$C$16)),1,IF(AND(Z262=Settings!$C$18,Y262=Settings!$C$19),1,0))))</f>
        <v/>
      </c>
      <c r="AC1258" s="169" t="str">
        <f>IF(AC262="","",IF(AC262=Settings!$C$16,1,IF(AND(AC262=Settings!$C$17,NOT(AB262=Settings!$C$16)),1,IF(AND(AC262=Settings!$C$18,AB262=Settings!$C$19),1,0))))</f>
        <v/>
      </c>
      <c r="AD1258" s="170"/>
      <c r="AE1258" s="169" t="str">
        <f>IF(AE262="","",IF(AE262=Settings!$C$16,1,IF(AND(AE262=Settings!$C$17,NOT(AD262=Settings!$C$16)),1,IF(AND(AE262=Settings!$C$18,AD262=Settings!$C$19),1,0))))</f>
        <v/>
      </c>
      <c r="AF1258" s="170"/>
      <c r="AG1258" s="169" t="str">
        <f>IF(AG262="","",IF(AG262=Settings!$C$16,1,IF(AND(AG262=Settings!$C$17,NOT(AF262=Settings!$C$16)),1,IF(AND(AG262=Settings!$C$18,AF262=Settings!$C$19),1,0))))</f>
        <v/>
      </c>
      <c r="AH1258" s="170"/>
      <c r="AI1258" s="169" t="str">
        <f>IF(AI262="","",IF(AI262=Settings!$C$16,1,IF(AND(AI262=Settings!$C$17,NOT(AH262=Settings!$C$16)),1,IF(AND(AI262=Settings!$C$18,AH262=Settings!$C$19),1,0))))</f>
        <v/>
      </c>
      <c r="AK1258" s="169" t="str">
        <f>IF(AK262="","",IF(AK262=Settings!$C$16,1,IF(AND(AK262=Settings!$C$17,NOT(AJ262=Settings!$C$16)),1,IF(AND(AK262=Settings!$C$18,AJ262=Settings!$C$19),1,0))))</f>
        <v/>
      </c>
      <c r="AM1258" s="169" t="str">
        <f>IF(AM262="","",IF(AM262=Settings!$C$16,1,IF(AND(AM262=Settings!$C$17,NOT(AL262=Settings!$C$16)),1,IF(AND(AM262=Settings!$C$18,AL262=Settings!$C$19),1,0))))</f>
        <v/>
      </c>
      <c r="AP1258" s="169" t="str">
        <f>IF(AP262="","",IF(AP262=Settings!$C$16,1,IF(AND(AP262=Settings!$C$17,NOT(AO262=Settings!$C$16)),1,IF(AND(AP262=Settings!$C$18,AO262=Settings!$C$19),1,0))))</f>
        <v/>
      </c>
      <c r="AQ1258" s="170"/>
      <c r="AR1258" s="169" t="str">
        <f>IF(AR262="","",IF(AR262=Settings!$C$16,1,IF(AND(AR262=Settings!$C$17,NOT(AQ262=Settings!$C$16)),1,IF(AND(AR262=Settings!$C$18,AQ262=Settings!$C$19),1,0))))</f>
        <v/>
      </c>
      <c r="AS1258" s="170"/>
      <c r="AT1258" s="169" t="str">
        <f>IF(AT262="","",IF(AT262=Settings!$C$16,1,IF(AND(AT262=Settings!$C$17,NOT(AS262=Settings!$C$16)),1,IF(AND(AT262=Settings!$C$18,AS262=Settings!$C$19),1,0))))</f>
        <v/>
      </c>
      <c r="AU1258" s="170"/>
      <c r="AV1258" s="169" t="str">
        <f>IF(AV262="","",IF(AV262=Settings!$C$16,1,IF(AND(AV262=Settings!$C$17,NOT(AU262=Settings!$C$16)),1,IF(AND(AV262=Settings!$C$18,AU262=Settings!$C$19),1,0))))</f>
        <v/>
      </c>
      <c r="AX1258" s="169" t="str">
        <f>IF(AX262="","",IF(AX262=Settings!$C$16,1,IF(AND(AX262=Settings!$C$17,NOT(AW262=Settings!$C$16)),1,IF(AND(AX262=Settings!$C$18,AW262=Settings!$C$19),1,0))))</f>
        <v/>
      </c>
      <c r="AZ1258" s="169" t="str">
        <f>IF(AZ262="","",IF(AZ262=Settings!$C$16,1,IF(AND(AZ262=Settings!$C$17,NOT(AY262=Settings!$C$16)),1,IF(AND(AZ262=Settings!$C$18,AY262=Settings!$C$19),1,0))))</f>
        <v/>
      </c>
      <c r="BC1258" s="169" t="str">
        <f>IF(BC262="","",IF(BC262=Settings!$C$16,1,IF(AND(BC262=Settings!$C$17,NOT(BB262=Settings!$C$16)),1,IF(AND(BC262=Settings!$C$18,BB262=Settings!$C$19),1,0))))</f>
        <v/>
      </c>
      <c r="BD1258" s="170"/>
      <c r="BE1258" s="169" t="str">
        <f>IF(BE262="","",IF(BE262=Settings!$C$16,1,IF(AND(BE262=Settings!$C$17,NOT(BD262=Settings!$C$16)),1,IF(AND(BE262=Settings!$C$18,BD262=Settings!$C$19),1,0))))</f>
        <v/>
      </c>
      <c r="BF1258" s="170"/>
      <c r="BG1258" s="169" t="str">
        <f>IF(BG262="","",IF(BG262=Settings!$C$16,1,IF(AND(BG262=Settings!$C$17,NOT(BF262=Settings!$C$16)),1,IF(AND(BG262=Settings!$C$18,BF262=Settings!$C$19),1,0))))</f>
        <v/>
      </c>
      <c r="BH1258" s="170"/>
      <c r="BI1258" s="169" t="str">
        <f>IF(BI262="","",IF(BI262=Settings!$C$16,1,IF(AND(BI262=Settings!$C$17,NOT(BH262=Settings!$C$16)),1,IF(AND(BI262=Settings!$C$18,BH262=Settings!$C$19),1,0))))</f>
        <v/>
      </c>
      <c r="BK1258" s="169" t="str">
        <f>IF(BK262="","",IF(BK262=Settings!$C$16,1,IF(AND(BK262=Settings!$C$17,NOT(BJ262=Settings!$C$16)),1,IF(AND(BK262=Settings!$C$18,BJ262=Settings!$C$19),1,0))))</f>
        <v/>
      </c>
      <c r="BM1258" s="169" t="str">
        <f>IF(BM262="","",IF(BM262=Settings!$C$16,1,IF(AND(BM262=Settings!$C$17,NOT(BL262=Settings!$C$16)),1,IF(AND(BM262=Settings!$C$18,BL262=Settings!$C$19),1,0))))</f>
        <v/>
      </c>
      <c r="BP1258" s="169" t="str">
        <f>IF(BP262="","",IF(BP262=Settings!$C$16,1,IF(AND(BP262=Settings!$C$17,NOT(BO262=Settings!$C$16)),1,IF(AND(BP262=Settings!$C$18,BO262=Settings!$C$19),1,0))))</f>
        <v/>
      </c>
      <c r="BQ1258" s="170"/>
      <c r="BR1258" s="169" t="str">
        <f>IF(BR262="","",IF(BR262=Settings!$C$16,1,IF(AND(BR262=Settings!$C$17,NOT(BQ262=Settings!$C$16)),1,IF(AND(BR262=Settings!$C$18,BQ262=Settings!$C$19),1,0))))</f>
        <v/>
      </c>
      <c r="BS1258" s="170"/>
      <c r="BT1258" s="169" t="str">
        <f>IF(BT262="","",IF(BT262=Settings!$C$16,1,IF(AND(BT262=Settings!$C$17,NOT(BS262=Settings!$C$16)),1,IF(AND(BT262=Settings!$C$18,BS262=Settings!$C$19),1,0))))</f>
        <v/>
      </c>
      <c r="BU1258" s="170"/>
      <c r="BV1258" s="169" t="str">
        <f>IF(BV262="","",IF(BV262=Settings!$C$16,1,IF(AND(BV262=Settings!$C$17,NOT(BU262=Settings!$C$16)),1,IF(AND(BV262=Settings!$C$18,BU262=Settings!$C$19),1,0))))</f>
        <v/>
      </c>
      <c r="BX1258" s="169" t="str">
        <f>IF(BX262="","",IF(BX262=Settings!$C$16,1,IF(AND(BX262=Settings!$C$17,NOT(BW262=Settings!$C$16)),1,IF(AND(BX262=Settings!$C$18,BW262=Settings!$C$19),1,0))))</f>
        <v/>
      </c>
      <c r="BZ1258" s="169" t="str">
        <f>IF(BZ262="","",IF(BZ262=Settings!$C$16,1,IF(AND(BZ262=Settings!$C$17,NOT(BY262=Settings!$C$16)),1,IF(AND(BZ262=Settings!$C$18,BY262=Settings!$C$19),1,0))))</f>
        <v/>
      </c>
      <c r="CB1258" s="175" t="str">
        <f t="shared" si="33"/>
        <v/>
      </c>
      <c r="CC1258" s="175" t="str">
        <f t="shared" si="34"/>
        <v/>
      </c>
      <c r="CD1258" s="175" t="str">
        <f t="shared" si="35"/>
        <v/>
      </c>
      <c r="CE1258" s="175" t="str">
        <f t="shared" si="36"/>
        <v/>
      </c>
      <c r="CF1258" s="175" t="str">
        <f t="shared" si="37"/>
        <v/>
      </c>
      <c r="CG1258" s="175" t="str">
        <f t="shared" si="38"/>
        <v/>
      </c>
      <c r="CH1258" s="175" t="str">
        <f t="shared" si="39"/>
        <v/>
      </c>
    </row>
    <row r="1259" spans="1:86" x14ac:dyDescent="0.25">
      <c r="A1259" s="39" t="str">
        <f t="shared" si="32"/>
        <v xml:space="preserve"> </v>
      </c>
      <c r="C1259" s="169" t="str">
        <f>IF(C263="","",IF(C263=Settings!$C$16,1,IF(AND(C263=Settings!$C$17,NOT(B263=Settings!$C$16)),1,IF(AND(C263=Settings!$C$18,B263=Settings!$C$19),1,0))))</f>
        <v/>
      </c>
      <c r="E1259" s="169" t="str">
        <f>IF(E263="","",IF(E263=Settings!$C$16,1,IF(AND(E263=Settings!$C$17,NOT(D263=Settings!$C$16)),1,IF(AND(E263=Settings!$C$18,D263=Settings!$C$19),1,0))))</f>
        <v/>
      </c>
      <c r="G1259" s="169" t="str">
        <f>IF(G263="","",IF(G263=Settings!$C$16,1,IF(AND(G263=Settings!$C$17,NOT(F263=Settings!$C$16)),1,IF(AND(G263=Settings!$C$18,F263=Settings!$C$19),1,0))))</f>
        <v/>
      </c>
      <c r="I1259" s="169" t="str">
        <f>IF(I263="","",IF(I263=Settings!$C$16,1,IF(AND(I263=Settings!$C$17,NOT(H263=Settings!$C$16)),1,IF(AND(I263=Settings!$C$18,H263=Settings!$C$19),1,0))))</f>
        <v/>
      </c>
      <c r="K1259" s="169" t="str">
        <f>IF(K263="","",IF(K263=Settings!$C$16,1,IF(AND(K263=Settings!$C$17,NOT(J263=Settings!$C$16)),1,IF(AND(K263=Settings!$C$18,J263=Settings!$C$19),1,0))))</f>
        <v/>
      </c>
      <c r="M1259" s="169" t="str">
        <f>IF(M263="","",IF(M263=Settings!$C$16,1,IF(AND(M263=Settings!$C$17,NOT(L263=Settings!$C$16)),1,IF(AND(M263=Settings!$C$18,L263=Settings!$C$19),1,0))))</f>
        <v/>
      </c>
      <c r="P1259" s="169" t="str">
        <f>IF(P263="","",IF(P263=Settings!$C$16,1,IF(AND(P263=Settings!$C$17,NOT(O263=Settings!$C$16)),1,IF(AND(P263=Settings!$C$18,O263=Settings!$C$19),1,0))))</f>
        <v/>
      </c>
      <c r="Q1259" s="170"/>
      <c r="R1259" s="169" t="str">
        <f>IF(R263="","",IF(R263=Settings!$C$16,1,IF(AND(R263=Settings!$C$17,NOT(Q263=Settings!$C$16)),1,IF(AND(R263=Settings!$C$18,Q263=Settings!$C$19),1,0))))</f>
        <v/>
      </c>
      <c r="S1259" s="170"/>
      <c r="T1259" s="169" t="str">
        <f>IF(T263="","",IF(T263=Settings!$C$16,1,IF(AND(T263=Settings!$C$17,NOT(S263=Settings!$C$16)),1,IF(AND(T263=Settings!$C$18,S263=Settings!$C$19),1,0))))</f>
        <v/>
      </c>
      <c r="U1259" s="170"/>
      <c r="V1259" s="169" t="str">
        <f>IF(V263="","",IF(V263=Settings!$C$16,1,IF(AND(V263=Settings!$C$17,NOT(U263=Settings!$C$16)),1,IF(AND(V263=Settings!$C$18,U263=Settings!$C$19),1,0))))</f>
        <v/>
      </c>
      <c r="X1259" s="169" t="str">
        <f>IF(X263="","",IF(X263=Settings!$C$16,1,IF(AND(X263=Settings!$C$17,NOT(W263=Settings!$C$16)),1,IF(AND(X263=Settings!$C$18,W263=Settings!$C$19),1,0))))</f>
        <v/>
      </c>
      <c r="Z1259" s="169" t="str">
        <f>IF(Z263="","",IF(Z263=Settings!$C$16,1,IF(AND(Z263=Settings!$C$17,NOT(Y263=Settings!$C$16)),1,IF(AND(Z263=Settings!$C$18,Y263=Settings!$C$19),1,0))))</f>
        <v/>
      </c>
      <c r="AC1259" s="169" t="str">
        <f>IF(AC263="","",IF(AC263=Settings!$C$16,1,IF(AND(AC263=Settings!$C$17,NOT(AB263=Settings!$C$16)),1,IF(AND(AC263=Settings!$C$18,AB263=Settings!$C$19),1,0))))</f>
        <v/>
      </c>
      <c r="AD1259" s="170"/>
      <c r="AE1259" s="169" t="str">
        <f>IF(AE263="","",IF(AE263=Settings!$C$16,1,IF(AND(AE263=Settings!$C$17,NOT(AD263=Settings!$C$16)),1,IF(AND(AE263=Settings!$C$18,AD263=Settings!$C$19),1,0))))</f>
        <v/>
      </c>
      <c r="AF1259" s="170"/>
      <c r="AG1259" s="169" t="str">
        <f>IF(AG263="","",IF(AG263=Settings!$C$16,1,IF(AND(AG263=Settings!$C$17,NOT(AF263=Settings!$C$16)),1,IF(AND(AG263=Settings!$C$18,AF263=Settings!$C$19),1,0))))</f>
        <v/>
      </c>
      <c r="AH1259" s="170"/>
      <c r="AI1259" s="169" t="str">
        <f>IF(AI263="","",IF(AI263=Settings!$C$16,1,IF(AND(AI263=Settings!$C$17,NOT(AH263=Settings!$C$16)),1,IF(AND(AI263=Settings!$C$18,AH263=Settings!$C$19),1,0))))</f>
        <v/>
      </c>
      <c r="AK1259" s="169" t="str">
        <f>IF(AK263="","",IF(AK263=Settings!$C$16,1,IF(AND(AK263=Settings!$C$17,NOT(AJ263=Settings!$C$16)),1,IF(AND(AK263=Settings!$C$18,AJ263=Settings!$C$19),1,0))))</f>
        <v/>
      </c>
      <c r="AM1259" s="169" t="str">
        <f>IF(AM263="","",IF(AM263=Settings!$C$16,1,IF(AND(AM263=Settings!$C$17,NOT(AL263=Settings!$C$16)),1,IF(AND(AM263=Settings!$C$18,AL263=Settings!$C$19),1,0))))</f>
        <v/>
      </c>
      <c r="AP1259" s="169" t="str">
        <f>IF(AP263="","",IF(AP263=Settings!$C$16,1,IF(AND(AP263=Settings!$C$17,NOT(AO263=Settings!$C$16)),1,IF(AND(AP263=Settings!$C$18,AO263=Settings!$C$19),1,0))))</f>
        <v/>
      </c>
      <c r="AQ1259" s="170"/>
      <c r="AR1259" s="169" t="str">
        <f>IF(AR263="","",IF(AR263=Settings!$C$16,1,IF(AND(AR263=Settings!$C$17,NOT(AQ263=Settings!$C$16)),1,IF(AND(AR263=Settings!$C$18,AQ263=Settings!$C$19),1,0))))</f>
        <v/>
      </c>
      <c r="AS1259" s="170"/>
      <c r="AT1259" s="169" t="str">
        <f>IF(AT263="","",IF(AT263=Settings!$C$16,1,IF(AND(AT263=Settings!$C$17,NOT(AS263=Settings!$C$16)),1,IF(AND(AT263=Settings!$C$18,AS263=Settings!$C$19),1,0))))</f>
        <v/>
      </c>
      <c r="AU1259" s="170"/>
      <c r="AV1259" s="169" t="str">
        <f>IF(AV263="","",IF(AV263=Settings!$C$16,1,IF(AND(AV263=Settings!$C$17,NOT(AU263=Settings!$C$16)),1,IF(AND(AV263=Settings!$C$18,AU263=Settings!$C$19),1,0))))</f>
        <v/>
      </c>
      <c r="AX1259" s="169" t="str">
        <f>IF(AX263="","",IF(AX263=Settings!$C$16,1,IF(AND(AX263=Settings!$C$17,NOT(AW263=Settings!$C$16)),1,IF(AND(AX263=Settings!$C$18,AW263=Settings!$C$19),1,0))))</f>
        <v/>
      </c>
      <c r="AZ1259" s="169" t="str">
        <f>IF(AZ263="","",IF(AZ263=Settings!$C$16,1,IF(AND(AZ263=Settings!$C$17,NOT(AY263=Settings!$C$16)),1,IF(AND(AZ263=Settings!$C$18,AY263=Settings!$C$19),1,0))))</f>
        <v/>
      </c>
      <c r="BC1259" s="169" t="str">
        <f>IF(BC263="","",IF(BC263=Settings!$C$16,1,IF(AND(BC263=Settings!$C$17,NOT(BB263=Settings!$C$16)),1,IF(AND(BC263=Settings!$C$18,BB263=Settings!$C$19),1,0))))</f>
        <v/>
      </c>
      <c r="BD1259" s="170"/>
      <c r="BE1259" s="169" t="str">
        <f>IF(BE263="","",IF(BE263=Settings!$C$16,1,IF(AND(BE263=Settings!$C$17,NOT(BD263=Settings!$C$16)),1,IF(AND(BE263=Settings!$C$18,BD263=Settings!$C$19),1,0))))</f>
        <v/>
      </c>
      <c r="BF1259" s="170"/>
      <c r="BG1259" s="169" t="str">
        <f>IF(BG263="","",IF(BG263=Settings!$C$16,1,IF(AND(BG263=Settings!$C$17,NOT(BF263=Settings!$C$16)),1,IF(AND(BG263=Settings!$C$18,BF263=Settings!$C$19),1,0))))</f>
        <v/>
      </c>
      <c r="BH1259" s="170"/>
      <c r="BI1259" s="169" t="str">
        <f>IF(BI263="","",IF(BI263=Settings!$C$16,1,IF(AND(BI263=Settings!$C$17,NOT(BH263=Settings!$C$16)),1,IF(AND(BI263=Settings!$C$18,BH263=Settings!$C$19),1,0))))</f>
        <v/>
      </c>
      <c r="BK1259" s="169" t="str">
        <f>IF(BK263="","",IF(BK263=Settings!$C$16,1,IF(AND(BK263=Settings!$C$17,NOT(BJ263=Settings!$C$16)),1,IF(AND(BK263=Settings!$C$18,BJ263=Settings!$C$19),1,0))))</f>
        <v/>
      </c>
      <c r="BM1259" s="169" t="str">
        <f>IF(BM263="","",IF(BM263=Settings!$C$16,1,IF(AND(BM263=Settings!$C$17,NOT(BL263=Settings!$C$16)),1,IF(AND(BM263=Settings!$C$18,BL263=Settings!$C$19),1,0))))</f>
        <v/>
      </c>
      <c r="BP1259" s="169" t="str">
        <f>IF(BP263="","",IF(BP263=Settings!$C$16,1,IF(AND(BP263=Settings!$C$17,NOT(BO263=Settings!$C$16)),1,IF(AND(BP263=Settings!$C$18,BO263=Settings!$C$19),1,0))))</f>
        <v/>
      </c>
      <c r="BQ1259" s="170"/>
      <c r="BR1259" s="169" t="str">
        <f>IF(BR263="","",IF(BR263=Settings!$C$16,1,IF(AND(BR263=Settings!$C$17,NOT(BQ263=Settings!$C$16)),1,IF(AND(BR263=Settings!$C$18,BQ263=Settings!$C$19),1,0))))</f>
        <v/>
      </c>
      <c r="BS1259" s="170"/>
      <c r="BT1259" s="169" t="str">
        <f>IF(BT263="","",IF(BT263=Settings!$C$16,1,IF(AND(BT263=Settings!$C$17,NOT(BS263=Settings!$C$16)),1,IF(AND(BT263=Settings!$C$18,BS263=Settings!$C$19),1,0))))</f>
        <v/>
      </c>
      <c r="BU1259" s="170"/>
      <c r="BV1259" s="169" t="str">
        <f>IF(BV263="","",IF(BV263=Settings!$C$16,1,IF(AND(BV263=Settings!$C$17,NOT(BU263=Settings!$C$16)),1,IF(AND(BV263=Settings!$C$18,BU263=Settings!$C$19),1,0))))</f>
        <v/>
      </c>
      <c r="BX1259" s="169" t="str">
        <f>IF(BX263="","",IF(BX263=Settings!$C$16,1,IF(AND(BX263=Settings!$C$17,NOT(BW263=Settings!$C$16)),1,IF(AND(BX263=Settings!$C$18,BW263=Settings!$C$19),1,0))))</f>
        <v/>
      </c>
      <c r="BZ1259" s="169" t="str">
        <f>IF(BZ263="","",IF(BZ263=Settings!$C$16,1,IF(AND(BZ263=Settings!$C$17,NOT(BY263=Settings!$C$16)),1,IF(AND(BZ263=Settings!$C$18,BY263=Settings!$C$19),1,0))))</f>
        <v/>
      </c>
      <c r="CB1259" s="175" t="str">
        <f t="shared" si="33"/>
        <v/>
      </c>
      <c r="CC1259" s="175" t="str">
        <f t="shared" si="34"/>
        <v/>
      </c>
      <c r="CD1259" s="175" t="str">
        <f t="shared" si="35"/>
        <v/>
      </c>
      <c r="CE1259" s="175" t="str">
        <f t="shared" si="36"/>
        <v/>
      </c>
      <c r="CF1259" s="175" t="str">
        <f t="shared" si="37"/>
        <v/>
      </c>
      <c r="CG1259" s="175" t="str">
        <f t="shared" si="38"/>
        <v/>
      </c>
      <c r="CH1259" s="175" t="str">
        <f t="shared" si="39"/>
        <v/>
      </c>
    </row>
    <row r="1260" spans="1:86" x14ac:dyDescent="0.25">
      <c r="A1260" s="39" t="str">
        <f t="shared" si="32"/>
        <v xml:space="preserve"> </v>
      </c>
      <c r="C1260" s="169" t="str">
        <f>IF(C264="","",IF(C264=Settings!$C$16,1,IF(AND(C264=Settings!$C$17,NOT(B264=Settings!$C$16)),1,IF(AND(C264=Settings!$C$18,B264=Settings!$C$19),1,0))))</f>
        <v/>
      </c>
      <c r="E1260" s="169" t="str">
        <f>IF(E264="","",IF(E264=Settings!$C$16,1,IF(AND(E264=Settings!$C$17,NOT(D264=Settings!$C$16)),1,IF(AND(E264=Settings!$C$18,D264=Settings!$C$19),1,0))))</f>
        <v/>
      </c>
      <c r="G1260" s="169" t="str">
        <f>IF(G264="","",IF(G264=Settings!$C$16,1,IF(AND(G264=Settings!$C$17,NOT(F264=Settings!$C$16)),1,IF(AND(G264=Settings!$C$18,F264=Settings!$C$19),1,0))))</f>
        <v/>
      </c>
      <c r="I1260" s="169" t="str">
        <f>IF(I264="","",IF(I264=Settings!$C$16,1,IF(AND(I264=Settings!$C$17,NOT(H264=Settings!$C$16)),1,IF(AND(I264=Settings!$C$18,H264=Settings!$C$19),1,0))))</f>
        <v/>
      </c>
      <c r="K1260" s="169" t="str">
        <f>IF(K264="","",IF(K264=Settings!$C$16,1,IF(AND(K264=Settings!$C$17,NOT(J264=Settings!$C$16)),1,IF(AND(K264=Settings!$C$18,J264=Settings!$C$19),1,0))))</f>
        <v/>
      </c>
      <c r="M1260" s="169" t="str">
        <f>IF(M264="","",IF(M264=Settings!$C$16,1,IF(AND(M264=Settings!$C$17,NOT(L264=Settings!$C$16)),1,IF(AND(M264=Settings!$C$18,L264=Settings!$C$19),1,0))))</f>
        <v/>
      </c>
      <c r="P1260" s="169" t="str">
        <f>IF(P264="","",IF(P264=Settings!$C$16,1,IF(AND(P264=Settings!$C$17,NOT(O264=Settings!$C$16)),1,IF(AND(P264=Settings!$C$18,O264=Settings!$C$19),1,0))))</f>
        <v/>
      </c>
      <c r="Q1260" s="170"/>
      <c r="R1260" s="169" t="str">
        <f>IF(R264="","",IF(R264=Settings!$C$16,1,IF(AND(R264=Settings!$C$17,NOT(Q264=Settings!$C$16)),1,IF(AND(R264=Settings!$C$18,Q264=Settings!$C$19),1,0))))</f>
        <v/>
      </c>
      <c r="S1260" s="170"/>
      <c r="T1260" s="169" t="str">
        <f>IF(T264="","",IF(T264=Settings!$C$16,1,IF(AND(T264=Settings!$C$17,NOT(S264=Settings!$C$16)),1,IF(AND(T264=Settings!$C$18,S264=Settings!$C$19),1,0))))</f>
        <v/>
      </c>
      <c r="U1260" s="170"/>
      <c r="V1260" s="169" t="str">
        <f>IF(V264="","",IF(V264=Settings!$C$16,1,IF(AND(V264=Settings!$C$17,NOT(U264=Settings!$C$16)),1,IF(AND(V264=Settings!$C$18,U264=Settings!$C$19),1,0))))</f>
        <v/>
      </c>
      <c r="X1260" s="169" t="str">
        <f>IF(X264="","",IF(X264=Settings!$C$16,1,IF(AND(X264=Settings!$C$17,NOT(W264=Settings!$C$16)),1,IF(AND(X264=Settings!$C$18,W264=Settings!$C$19),1,0))))</f>
        <v/>
      </c>
      <c r="Z1260" s="169" t="str">
        <f>IF(Z264="","",IF(Z264=Settings!$C$16,1,IF(AND(Z264=Settings!$C$17,NOT(Y264=Settings!$C$16)),1,IF(AND(Z264=Settings!$C$18,Y264=Settings!$C$19),1,0))))</f>
        <v/>
      </c>
      <c r="AC1260" s="169" t="str">
        <f>IF(AC264="","",IF(AC264=Settings!$C$16,1,IF(AND(AC264=Settings!$C$17,NOT(AB264=Settings!$C$16)),1,IF(AND(AC264=Settings!$C$18,AB264=Settings!$C$19),1,0))))</f>
        <v/>
      </c>
      <c r="AD1260" s="170"/>
      <c r="AE1260" s="169" t="str">
        <f>IF(AE264="","",IF(AE264=Settings!$C$16,1,IF(AND(AE264=Settings!$C$17,NOT(AD264=Settings!$C$16)),1,IF(AND(AE264=Settings!$C$18,AD264=Settings!$C$19),1,0))))</f>
        <v/>
      </c>
      <c r="AF1260" s="170"/>
      <c r="AG1260" s="169" t="str">
        <f>IF(AG264="","",IF(AG264=Settings!$C$16,1,IF(AND(AG264=Settings!$C$17,NOT(AF264=Settings!$C$16)),1,IF(AND(AG264=Settings!$C$18,AF264=Settings!$C$19),1,0))))</f>
        <v/>
      </c>
      <c r="AH1260" s="170"/>
      <c r="AI1260" s="169" t="str">
        <f>IF(AI264="","",IF(AI264=Settings!$C$16,1,IF(AND(AI264=Settings!$C$17,NOT(AH264=Settings!$C$16)),1,IF(AND(AI264=Settings!$C$18,AH264=Settings!$C$19),1,0))))</f>
        <v/>
      </c>
      <c r="AK1260" s="169" t="str">
        <f>IF(AK264="","",IF(AK264=Settings!$C$16,1,IF(AND(AK264=Settings!$C$17,NOT(AJ264=Settings!$C$16)),1,IF(AND(AK264=Settings!$C$18,AJ264=Settings!$C$19),1,0))))</f>
        <v/>
      </c>
      <c r="AM1260" s="169" t="str">
        <f>IF(AM264="","",IF(AM264=Settings!$C$16,1,IF(AND(AM264=Settings!$C$17,NOT(AL264=Settings!$C$16)),1,IF(AND(AM264=Settings!$C$18,AL264=Settings!$C$19),1,0))))</f>
        <v/>
      </c>
      <c r="AP1260" s="169" t="str">
        <f>IF(AP264="","",IF(AP264=Settings!$C$16,1,IF(AND(AP264=Settings!$C$17,NOT(AO264=Settings!$C$16)),1,IF(AND(AP264=Settings!$C$18,AO264=Settings!$C$19),1,0))))</f>
        <v/>
      </c>
      <c r="AQ1260" s="170"/>
      <c r="AR1260" s="169" t="str">
        <f>IF(AR264="","",IF(AR264=Settings!$C$16,1,IF(AND(AR264=Settings!$C$17,NOT(AQ264=Settings!$C$16)),1,IF(AND(AR264=Settings!$C$18,AQ264=Settings!$C$19),1,0))))</f>
        <v/>
      </c>
      <c r="AS1260" s="170"/>
      <c r="AT1260" s="169" t="str">
        <f>IF(AT264="","",IF(AT264=Settings!$C$16,1,IF(AND(AT264=Settings!$C$17,NOT(AS264=Settings!$C$16)),1,IF(AND(AT264=Settings!$C$18,AS264=Settings!$C$19),1,0))))</f>
        <v/>
      </c>
      <c r="AU1260" s="170"/>
      <c r="AV1260" s="169" t="str">
        <f>IF(AV264="","",IF(AV264=Settings!$C$16,1,IF(AND(AV264=Settings!$C$17,NOT(AU264=Settings!$C$16)),1,IF(AND(AV264=Settings!$C$18,AU264=Settings!$C$19),1,0))))</f>
        <v/>
      </c>
      <c r="AX1260" s="169" t="str">
        <f>IF(AX264="","",IF(AX264=Settings!$C$16,1,IF(AND(AX264=Settings!$C$17,NOT(AW264=Settings!$C$16)),1,IF(AND(AX264=Settings!$C$18,AW264=Settings!$C$19),1,0))))</f>
        <v/>
      </c>
      <c r="AZ1260" s="169" t="str">
        <f>IF(AZ264="","",IF(AZ264=Settings!$C$16,1,IF(AND(AZ264=Settings!$C$17,NOT(AY264=Settings!$C$16)),1,IF(AND(AZ264=Settings!$C$18,AY264=Settings!$C$19),1,0))))</f>
        <v/>
      </c>
      <c r="BC1260" s="169" t="str">
        <f>IF(BC264="","",IF(BC264=Settings!$C$16,1,IF(AND(BC264=Settings!$C$17,NOT(BB264=Settings!$C$16)),1,IF(AND(BC264=Settings!$C$18,BB264=Settings!$C$19),1,0))))</f>
        <v/>
      </c>
      <c r="BD1260" s="170"/>
      <c r="BE1260" s="169" t="str">
        <f>IF(BE264="","",IF(BE264=Settings!$C$16,1,IF(AND(BE264=Settings!$C$17,NOT(BD264=Settings!$C$16)),1,IF(AND(BE264=Settings!$C$18,BD264=Settings!$C$19),1,0))))</f>
        <v/>
      </c>
      <c r="BF1260" s="170"/>
      <c r="BG1260" s="169" t="str">
        <f>IF(BG264="","",IF(BG264=Settings!$C$16,1,IF(AND(BG264=Settings!$C$17,NOT(BF264=Settings!$C$16)),1,IF(AND(BG264=Settings!$C$18,BF264=Settings!$C$19),1,0))))</f>
        <v/>
      </c>
      <c r="BH1260" s="170"/>
      <c r="BI1260" s="169" t="str">
        <f>IF(BI264="","",IF(BI264=Settings!$C$16,1,IF(AND(BI264=Settings!$C$17,NOT(BH264=Settings!$C$16)),1,IF(AND(BI264=Settings!$C$18,BH264=Settings!$C$19),1,0))))</f>
        <v/>
      </c>
      <c r="BK1260" s="169" t="str">
        <f>IF(BK264="","",IF(BK264=Settings!$C$16,1,IF(AND(BK264=Settings!$C$17,NOT(BJ264=Settings!$C$16)),1,IF(AND(BK264=Settings!$C$18,BJ264=Settings!$C$19),1,0))))</f>
        <v/>
      </c>
      <c r="BM1260" s="169" t="str">
        <f>IF(BM264="","",IF(BM264=Settings!$C$16,1,IF(AND(BM264=Settings!$C$17,NOT(BL264=Settings!$C$16)),1,IF(AND(BM264=Settings!$C$18,BL264=Settings!$C$19),1,0))))</f>
        <v/>
      </c>
      <c r="BP1260" s="169" t="str">
        <f>IF(BP264="","",IF(BP264=Settings!$C$16,1,IF(AND(BP264=Settings!$C$17,NOT(BO264=Settings!$C$16)),1,IF(AND(BP264=Settings!$C$18,BO264=Settings!$C$19),1,0))))</f>
        <v/>
      </c>
      <c r="BQ1260" s="170"/>
      <c r="BR1260" s="169" t="str">
        <f>IF(BR264="","",IF(BR264=Settings!$C$16,1,IF(AND(BR264=Settings!$C$17,NOT(BQ264=Settings!$C$16)),1,IF(AND(BR264=Settings!$C$18,BQ264=Settings!$C$19),1,0))))</f>
        <v/>
      </c>
      <c r="BS1260" s="170"/>
      <c r="BT1260" s="169" t="str">
        <f>IF(BT264="","",IF(BT264=Settings!$C$16,1,IF(AND(BT264=Settings!$C$17,NOT(BS264=Settings!$C$16)),1,IF(AND(BT264=Settings!$C$18,BS264=Settings!$C$19),1,0))))</f>
        <v/>
      </c>
      <c r="BU1260" s="170"/>
      <c r="BV1260" s="169" t="str">
        <f>IF(BV264="","",IF(BV264=Settings!$C$16,1,IF(AND(BV264=Settings!$C$17,NOT(BU264=Settings!$C$16)),1,IF(AND(BV264=Settings!$C$18,BU264=Settings!$C$19),1,0))))</f>
        <v/>
      </c>
      <c r="BX1260" s="169" t="str">
        <f>IF(BX264="","",IF(BX264=Settings!$C$16,1,IF(AND(BX264=Settings!$C$17,NOT(BW264=Settings!$C$16)),1,IF(AND(BX264=Settings!$C$18,BW264=Settings!$C$19),1,0))))</f>
        <v/>
      </c>
      <c r="BZ1260" s="169" t="str">
        <f>IF(BZ264="","",IF(BZ264=Settings!$C$16,1,IF(AND(BZ264=Settings!$C$17,NOT(BY264=Settings!$C$16)),1,IF(AND(BZ264=Settings!$C$18,BY264=Settings!$C$19),1,0))))</f>
        <v/>
      </c>
      <c r="CB1260" s="175" t="str">
        <f t="shared" si="33"/>
        <v/>
      </c>
      <c r="CC1260" s="175" t="str">
        <f t="shared" si="34"/>
        <v/>
      </c>
      <c r="CD1260" s="175" t="str">
        <f t="shared" si="35"/>
        <v/>
      </c>
      <c r="CE1260" s="175" t="str">
        <f t="shared" si="36"/>
        <v/>
      </c>
      <c r="CF1260" s="175" t="str">
        <f t="shared" si="37"/>
        <v/>
      </c>
      <c r="CG1260" s="175" t="str">
        <f t="shared" si="38"/>
        <v/>
      </c>
      <c r="CH1260" s="175" t="str">
        <f t="shared" si="39"/>
        <v/>
      </c>
    </row>
    <row r="1261" spans="1:86" x14ac:dyDescent="0.25">
      <c r="A1261" s="39" t="str">
        <f t="shared" si="32"/>
        <v xml:space="preserve"> </v>
      </c>
      <c r="C1261" s="169" t="str">
        <f>IF(C265="","",IF(C265=Settings!$C$16,1,IF(AND(C265=Settings!$C$17,NOT(B265=Settings!$C$16)),1,IF(AND(C265=Settings!$C$18,B265=Settings!$C$19),1,0))))</f>
        <v/>
      </c>
      <c r="E1261" s="169" t="str">
        <f>IF(E265="","",IF(E265=Settings!$C$16,1,IF(AND(E265=Settings!$C$17,NOT(D265=Settings!$C$16)),1,IF(AND(E265=Settings!$C$18,D265=Settings!$C$19),1,0))))</f>
        <v/>
      </c>
      <c r="G1261" s="169" t="str">
        <f>IF(G265="","",IF(G265=Settings!$C$16,1,IF(AND(G265=Settings!$C$17,NOT(F265=Settings!$C$16)),1,IF(AND(G265=Settings!$C$18,F265=Settings!$C$19),1,0))))</f>
        <v/>
      </c>
      <c r="I1261" s="169" t="str">
        <f>IF(I265="","",IF(I265=Settings!$C$16,1,IF(AND(I265=Settings!$C$17,NOT(H265=Settings!$C$16)),1,IF(AND(I265=Settings!$C$18,H265=Settings!$C$19),1,0))))</f>
        <v/>
      </c>
      <c r="K1261" s="169" t="str">
        <f>IF(K265="","",IF(K265=Settings!$C$16,1,IF(AND(K265=Settings!$C$17,NOT(J265=Settings!$C$16)),1,IF(AND(K265=Settings!$C$18,J265=Settings!$C$19),1,0))))</f>
        <v/>
      </c>
      <c r="M1261" s="169" t="str">
        <f>IF(M265="","",IF(M265=Settings!$C$16,1,IF(AND(M265=Settings!$C$17,NOT(L265=Settings!$C$16)),1,IF(AND(M265=Settings!$C$18,L265=Settings!$C$19),1,0))))</f>
        <v/>
      </c>
      <c r="P1261" s="169" t="str">
        <f>IF(P265="","",IF(P265=Settings!$C$16,1,IF(AND(P265=Settings!$C$17,NOT(O265=Settings!$C$16)),1,IF(AND(P265=Settings!$C$18,O265=Settings!$C$19),1,0))))</f>
        <v/>
      </c>
      <c r="Q1261" s="170"/>
      <c r="R1261" s="169" t="str">
        <f>IF(R265="","",IF(R265=Settings!$C$16,1,IF(AND(R265=Settings!$C$17,NOT(Q265=Settings!$C$16)),1,IF(AND(R265=Settings!$C$18,Q265=Settings!$C$19),1,0))))</f>
        <v/>
      </c>
      <c r="S1261" s="170"/>
      <c r="T1261" s="169" t="str">
        <f>IF(T265="","",IF(T265=Settings!$C$16,1,IF(AND(T265=Settings!$C$17,NOT(S265=Settings!$C$16)),1,IF(AND(T265=Settings!$C$18,S265=Settings!$C$19),1,0))))</f>
        <v/>
      </c>
      <c r="U1261" s="170"/>
      <c r="V1261" s="169" t="str">
        <f>IF(V265="","",IF(V265=Settings!$C$16,1,IF(AND(V265=Settings!$C$17,NOT(U265=Settings!$C$16)),1,IF(AND(V265=Settings!$C$18,U265=Settings!$C$19),1,0))))</f>
        <v/>
      </c>
      <c r="X1261" s="169" t="str">
        <f>IF(X265="","",IF(X265=Settings!$C$16,1,IF(AND(X265=Settings!$C$17,NOT(W265=Settings!$C$16)),1,IF(AND(X265=Settings!$C$18,W265=Settings!$C$19),1,0))))</f>
        <v/>
      </c>
      <c r="Z1261" s="169" t="str">
        <f>IF(Z265="","",IF(Z265=Settings!$C$16,1,IF(AND(Z265=Settings!$C$17,NOT(Y265=Settings!$C$16)),1,IF(AND(Z265=Settings!$C$18,Y265=Settings!$C$19),1,0))))</f>
        <v/>
      </c>
      <c r="AC1261" s="169" t="str">
        <f>IF(AC265="","",IF(AC265=Settings!$C$16,1,IF(AND(AC265=Settings!$C$17,NOT(AB265=Settings!$C$16)),1,IF(AND(AC265=Settings!$C$18,AB265=Settings!$C$19),1,0))))</f>
        <v/>
      </c>
      <c r="AD1261" s="170"/>
      <c r="AE1261" s="169" t="str">
        <f>IF(AE265="","",IF(AE265=Settings!$C$16,1,IF(AND(AE265=Settings!$C$17,NOT(AD265=Settings!$C$16)),1,IF(AND(AE265=Settings!$C$18,AD265=Settings!$C$19),1,0))))</f>
        <v/>
      </c>
      <c r="AF1261" s="170"/>
      <c r="AG1261" s="169" t="str">
        <f>IF(AG265="","",IF(AG265=Settings!$C$16,1,IF(AND(AG265=Settings!$C$17,NOT(AF265=Settings!$C$16)),1,IF(AND(AG265=Settings!$C$18,AF265=Settings!$C$19),1,0))))</f>
        <v/>
      </c>
      <c r="AH1261" s="170"/>
      <c r="AI1261" s="169" t="str">
        <f>IF(AI265="","",IF(AI265=Settings!$C$16,1,IF(AND(AI265=Settings!$C$17,NOT(AH265=Settings!$C$16)),1,IF(AND(AI265=Settings!$C$18,AH265=Settings!$C$19),1,0))))</f>
        <v/>
      </c>
      <c r="AK1261" s="169" t="str">
        <f>IF(AK265="","",IF(AK265=Settings!$C$16,1,IF(AND(AK265=Settings!$C$17,NOT(AJ265=Settings!$C$16)),1,IF(AND(AK265=Settings!$C$18,AJ265=Settings!$C$19),1,0))))</f>
        <v/>
      </c>
      <c r="AM1261" s="169" t="str">
        <f>IF(AM265="","",IF(AM265=Settings!$C$16,1,IF(AND(AM265=Settings!$C$17,NOT(AL265=Settings!$C$16)),1,IF(AND(AM265=Settings!$C$18,AL265=Settings!$C$19),1,0))))</f>
        <v/>
      </c>
      <c r="AP1261" s="169" t="str">
        <f>IF(AP265="","",IF(AP265=Settings!$C$16,1,IF(AND(AP265=Settings!$C$17,NOT(AO265=Settings!$C$16)),1,IF(AND(AP265=Settings!$C$18,AO265=Settings!$C$19),1,0))))</f>
        <v/>
      </c>
      <c r="AQ1261" s="170"/>
      <c r="AR1261" s="169" t="str">
        <f>IF(AR265="","",IF(AR265=Settings!$C$16,1,IF(AND(AR265=Settings!$C$17,NOT(AQ265=Settings!$C$16)),1,IF(AND(AR265=Settings!$C$18,AQ265=Settings!$C$19),1,0))))</f>
        <v/>
      </c>
      <c r="AS1261" s="170"/>
      <c r="AT1261" s="169" t="str">
        <f>IF(AT265="","",IF(AT265=Settings!$C$16,1,IF(AND(AT265=Settings!$C$17,NOT(AS265=Settings!$C$16)),1,IF(AND(AT265=Settings!$C$18,AS265=Settings!$C$19),1,0))))</f>
        <v/>
      </c>
      <c r="AU1261" s="170"/>
      <c r="AV1261" s="169" t="str">
        <f>IF(AV265="","",IF(AV265=Settings!$C$16,1,IF(AND(AV265=Settings!$C$17,NOT(AU265=Settings!$C$16)),1,IF(AND(AV265=Settings!$C$18,AU265=Settings!$C$19),1,0))))</f>
        <v/>
      </c>
      <c r="AX1261" s="169" t="str">
        <f>IF(AX265="","",IF(AX265=Settings!$C$16,1,IF(AND(AX265=Settings!$C$17,NOT(AW265=Settings!$C$16)),1,IF(AND(AX265=Settings!$C$18,AW265=Settings!$C$19),1,0))))</f>
        <v/>
      </c>
      <c r="AZ1261" s="169" t="str">
        <f>IF(AZ265="","",IF(AZ265=Settings!$C$16,1,IF(AND(AZ265=Settings!$C$17,NOT(AY265=Settings!$C$16)),1,IF(AND(AZ265=Settings!$C$18,AY265=Settings!$C$19),1,0))))</f>
        <v/>
      </c>
      <c r="BC1261" s="169" t="str">
        <f>IF(BC265="","",IF(BC265=Settings!$C$16,1,IF(AND(BC265=Settings!$C$17,NOT(BB265=Settings!$C$16)),1,IF(AND(BC265=Settings!$C$18,BB265=Settings!$C$19),1,0))))</f>
        <v/>
      </c>
      <c r="BD1261" s="170"/>
      <c r="BE1261" s="169" t="str">
        <f>IF(BE265="","",IF(BE265=Settings!$C$16,1,IF(AND(BE265=Settings!$C$17,NOT(BD265=Settings!$C$16)),1,IF(AND(BE265=Settings!$C$18,BD265=Settings!$C$19),1,0))))</f>
        <v/>
      </c>
      <c r="BF1261" s="170"/>
      <c r="BG1261" s="169" t="str">
        <f>IF(BG265="","",IF(BG265=Settings!$C$16,1,IF(AND(BG265=Settings!$C$17,NOT(BF265=Settings!$C$16)),1,IF(AND(BG265=Settings!$C$18,BF265=Settings!$C$19),1,0))))</f>
        <v/>
      </c>
      <c r="BH1261" s="170"/>
      <c r="BI1261" s="169" t="str">
        <f>IF(BI265="","",IF(BI265=Settings!$C$16,1,IF(AND(BI265=Settings!$C$17,NOT(BH265=Settings!$C$16)),1,IF(AND(BI265=Settings!$C$18,BH265=Settings!$C$19),1,0))))</f>
        <v/>
      </c>
      <c r="BK1261" s="169" t="str">
        <f>IF(BK265="","",IF(BK265=Settings!$C$16,1,IF(AND(BK265=Settings!$C$17,NOT(BJ265=Settings!$C$16)),1,IF(AND(BK265=Settings!$C$18,BJ265=Settings!$C$19),1,0))))</f>
        <v/>
      </c>
      <c r="BM1261" s="169" t="str">
        <f>IF(BM265="","",IF(BM265=Settings!$C$16,1,IF(AND(BM265=Settings!$C$17,NOT(BL265=Settings!$C$16)),1,IF(AND(BM265=Settings!$C$18,BL265=Settings!$C$19),1,0))))</f>
        <v/>
      </c>
      <c r="BP1261" s="169" t="str">
        <f>IF(BP265="","",IF(BP265=Settings!$C$16,1,IF(AND(BP265=Settings!$C$17,NOT(BO265=Settings!$C$16)),1,IF(AND(BP265=Settings!$C$18,BO265=Settings!$C$19),1,0))))</f>
        <v/>
      </c>
      <c r="BQ1261" s="170"/>
      <c r="BR1261" s="169" t="str">
        <f>IF(BR265="","",IF(BR265=Settings!$C$16,1,IF(AND(BR265=Settings!$C$17,NOT(BQ265=Settings!$C$16)),1,IF(AND(BR265=Settings!$C$18,BQ265=Settings!$C$19),1,0))))</f>
        <v/>
      </c>
      <c r="BS1261" s="170"/>
      <c r="BT1261" s="169" t="str">
        <f>IF(BT265="","",IF(BT265=Settings!$C$16,1,IF(AND(BT265=Settings!$C$17,NOT(BS265=Settings!$C$16)),1,IF(AND(BT265=Settings!$C$18,BS265=Settings!$C$19),1,0))))</f>
        <v/>
      </c>
      <c r="BU1261" s="170"/>
      <c r="BV1261" s="169" t="str">
        <f>IF(BV265="","",IF(BV265=Settings!$C$16,1,IF(AND(BV265=Settings!$C$17,NOT(BU265=Settings!$C$16)),1,IF(AND(BV265=Settings!$C$18,BU265=Settings!$C$19),1,0))))</f>
        <v/>
      </c>
      <c r="BX1261" s="169" t="str">
        <f>IF(BX265="","",IF(BX265=Settings!$C$16,1,IF(AND(BX265=Settings!$C$17,NOT(BW265=Settings!$C$16)),1,IF(AND(BX265=Settings!$C$18,BW265=Settings!$C$19),1,0))))</f>
        <v/>
      </c>
      <c r="BZ1261" s="169" t="str">
        <f>IF(BZ265="","",IF(BZ265=Settings!$C$16,1,IF(AND(BZ265=Settings!$C$17,NOT(BY265=Settings!$C$16)),1,IF(AND(BZ265=Settings!$C$18,BY265=Settings!$C$19),1,0))))</f>
        <v/>
      </c>
      <c r="CB1261" s="175" t="str">
        <f t="shared" si="33"/>
        <v/>
      </c>
      <c r="CC1261" s="175" t="str">
        <f t="shared" si="34"/>
        <v/>
      </c>
      <c r="CD1261" s="175" t="str">
        <f t="shared" si="35"/>
        <v/>
      </c>
      <c r="CE1261" s="175" t="str">
        <f t="shared" si="36"/>
        <v/>
      </c>
      <c r="CF1261" s="175" t="str">
        <f t="shared" si="37"/>
        <v/>
      </c>
      <c r="CG1261" s="175" t="str">
        <f t="shared" si="38"/>
        <v/>
      </c>
      <c r="CH1261" s="175" t="str">
        <f t="shared" si="39"/>
        <v/>
      </c>
    </row>
    <row r="1262" spans="1:86" x14ac:dyDescent="0.25">
      <c r="A1262" s="39" t="str">
        <f t="shared" si="32"/>
        <v xml:space="preserve"> </v>
      </c>
      <c r="C1262" s="169" t="str">
        <f>IF(C266="","",IF(C266=Settings!$C$16,1,IF(AND(C266=Settings!$C$17,NOT(B266=Settings!$C$16)),1,IF(AND(C266=Settings!$C$18,B266=Settings!$C$19),1,0))))</f>
        <v/>
      </c>
      <c r="E1262" s="169" t="str">
        <f>IF(E266="","",IF(E266=Settings!$C$16,1,IF(AND(E266=Settings!$C$17,NOT(D266=Settings!$C$16)),1,IF(AND(E266=Settings!$C$18,D266=Settings!$C$19),1,0))))</f>
        <v/>
      </c>
      <c r="G1262" s="169" t="str">
        <f>IF(G266="","",IF(G266=Settings!$C$16,1,IF(AND(G266=Settings!$C$17,NOT(F266=Settings!$C$16)),1,IF(AND(G266=Settings!$C$18,F266=Settings!$C$19),1,0))))</f>
        <v/>
      </c>
      <c r="I1262" s="169" t="str">
        <f>IF(I266="","",IF(I266=Settings!$C$16,1,IF(AND(I266=Settings!$C$17,NOT(H266=Settings!$C$16)),1,IF(AND(I266=Settings!$C$18,H266=Settings!$C$19),1,0))))</f>
        <v/>
      </c>
      <c r="K1262" s="169" t="str">
        <f>IF(K266="","",IF(K266=Settings!$C$16,1,IF(AND(K266=Settings!$C$17,NOT(J266=Settings!$C$16)),1,IF(AND(K266=Settings!$C$18,J266=Settings!$C$19),1,0))))</f>
        <v/>
      </c>
      <c r="M1262" s="169" t="str">
        <f>IF(M266="","",IF(M266=Settings!$C$16,1,IF(AND(M266=Settings!$C$17,NOT(L266=Settings!$C$16)),1,IF(AND(M266=Settings!$C$18,L266=Settings!$C$19),1,0))))</f>
        <v/>
      </c>
      <c r="P1262" s="169" t="str">
        <f>IF(P266="","",IF(P266=Settings!$C$16,1,IF(AND(P266=Settings!$C$17,NOT(O266=Settings!$C$16)),1,IF(AND(P266=Settings!$C$18,O266=Settings!$C$19),1,0))))</f>
        <v/>
      </c>
      <c r="Q1262" s="170"/>
      <c r="R1262" s="169" t="str">
        <f>IF(R266="","",IF(R266=Settings!$C$16,1,IF(AND(R266=Settings!$C$17,NOT(Q266=Settings!$C$16)),1,IF(AND(R266=Settings!$C$18,Q266=Settings!$C$19),1,0))))</f>
        <v/>
      </c>
      <c r="S1262" s="170"/>
      <c r="T1262" s="169" t="str">
        <f>IF(T266="","",IF(T266=Settings!$C$16,1,IF(AND(T266=Settings!$C$17,NOT(S266=Settings!$C$16)),1,IF(AND(T266=Settings!$C$18,S266=Settings!$C$19),1,0))))</f>
        <v/>
      </c>
      <c r="U1262" s="170"/>
      <c r="V1262" s="169" t="str">
        <f>IF(V266="","",IF(V266=Settings!$C$16,1,IF(AND(V266=Settings!$C$17,NOT(U266=Settings!$C$16)),1,IF(AND(V266=Settings!$C$18,U266=Settings!$C$19),1,0))))</f>
        <v/>
      </c>
      <c r="X1262" s="169" t="str">
        <f>IF(X266="","",IF(X266=Settings!$C$16,1,IF(AND(X266=Settings!$C$17,NOT(W266=Settings!$C$16)),1,IF(AND(X266=Settings!$C$18,W266=Settings!$C$19),1,0))))</f>
        <v/>
      </c>
      <c r="Z1262" s="169" t="str">
        <f>IF(Z266="","",IF(Z266=Settings!$C$16,1,IF(AND(Z266=Settings!$C$17,NOT(Y266=Settings!$C$16)),1,IF(AND(Z266=Settings!$C$18,Y266=Settings!$C$19),1,0))))</f>
        <v/>
      </c>
      <c r="AC1262" s="169" t="str">
        <f>IF(AC266="","",IF(AC266=Settings!$C$16,1,IF(AND(AC266=Settings!$C$17,NOT(AB266=Settings!$C$16)),1,IF(AND(AC266=Settings!$C$18,AB266=Settings!$C$19),1,0))))</f>
        <v/>
      </c>
      <c r="AD1262" s="170"/>
      <c r="AE1262" s="169" t="str">
        <f>IF(AE266="","",IF(AE266=Settings!$C$16,1,IF(AND(AE266=Settings!$C$17,NOT(AD266=Settings!$C$16)),1,IF(AND(AE266=Settings!$C$18,AD266=Settings!$C$19),1,0))))</f>
        <v/>
      </c>
      <c r="AF1262" s="170"/>
      <c r="AG1262" s="169" t="str">
        <f>IF(AG266="","",IF(AG266=Settings!$C$16,1,IF(AND(AG266=Settings!$C$17,NOT(AF266=Settings!$C$16)),1,IF(AND(AG266=Settings!$C$18,AF266=Settings!$C$19),1,0))))</f>
        <v/>
      </c>
      <c r="AH1262" s="170"/>
      <c r="AI1262" s="169" t="str">
        <f>IF(AI266="","",IF(AI266=Settings!$C$16,1,IF(AND(AI266=Settings!$C$17,NOT(AH266=Settings!$C$16)),1,IF(AND(AI266=Settings!$C$18,AH266=Settings!$C$19),1,0))))</f>
        <v/>
      </c>
      <c r="AK1262" s="169" t="str">
        <f>IF(AK266="","",IF(AK266=Settings!$C$16,1,IF(AND(AK266=Settings!$C$17,NOT(AJ266=Settings!$C$16)),1,IF(AND(AK266=Settings!$C$18,AJ266=Settings!$C$19),1,0))))</f>
        <v/>
      </c>
      <c r="AM1262" s="169" t="str">
        <f>IF(AM266="","",IF(AM266=Settings!$C$16,1,IF(AND(AM266=Settings!$C$17,NOT(AL266=Settings!$C$16)),1,IF(AND(AM266=Settings!$C$18,AL266=Settings!$C$19),1,0))))</f>
        <v/>
      </c>
      <c r="AP1262" s="169" t="str">
        <f>IF(AP266="","",IF(AP266=Settings!$C$16,1,IF(AND(AP266=Settings!$C$17,NOT(AO266=Settings!$C$16)),1,IF(AND(AP266=Settings!$C$18,AO266=Settings!$C$19),1,0))))</f>
        <v/>
      </c>
      <c r="AQ1262" s="170"/>
      <c r="AR1262" s="169" t="str">
        <f>IF(AR266="","",IF(AR266=Settings!$C$16,1,IF(AND(AR266=Settings!$C$17,NOT(AQ266=Settings!$C$16)),1,IF(AND(AR266=Settings!$C$18,AQ266=Settings!$C$19),1,0))))</f>
        <v/>
      </c>
      <c r="AS1262" s="170"/>
      <c r="AT1262" s="169" t="str">
        <f>IF(AT266="","",IF(AT266=Settings!$C$16,1,IF(AND(AT266=Settings!$C$17,NOT(AS266=Settings!$C$16)),1,IF(AND(AT266=Settings!$C$18,AS266=Settings!$C$19),1,0))))</f>
        <v/>
      </c>
      <c r="AU1262" s="170"/>
      <c r="AV1262" s="169" t="str">
        <f>IF(AV266="","",IF(AV266=Settings!$C$16,1,IF(AND(AV266=Settings!$C$17,NOT(AU266=Settings!$C$16)),1,IF(AND(AV266=Settings!$C$18,AU266=Settings!$C$19),1,0))))</f>
        <v/>
      </c>
      <c r="AX1262" s="169" t="str">
        <f>IF(AX266="","",IF(AX266=Settings!$C$16,1,IF(AND(AX266=Settings!$C$17,NOT(AW266=Settings!$C$16)),1,IF(AND(AX266=Settings!$C$18,AW266=Settings!$C$19),1,0))))</f>
        <v/>
      </c>
      <c r="AZ1262" s="169" t="str">
        <f>IF(AZ266="","",IF(AZ266=Settings!$C$16,1,IF(AND(AZ266=Settings!$C$17,NOT(AY266=Settings!$C$16)),1,IF(AND(AZ266=Settings!$C$18,AY266=Settings!$C$19),1,0))))</f>
        <v/>
      </c>
      <c r="BC1262" s="169" t="str">
        <f>IF(BC266="","",IF(BC266=Settings!$C$16,1,IF(AND(BC266=Settings!$C$17,NOT(BB266=Settings!$C$16)),1,IF(AND(BC266=Settings!$C$18,BB266=Settings!$C$19),1,0))))</f>
        <v/>
      </c>
      <c r="BD1262" s="170"/>
      <c r="BE1262" s="169" t="str">
        <f>IF(BE266="","",IF(BE266=Settings!$C$16,1,IF(AND(BE266=Settings!$C$17,NOT(BD266=Settings!$C$16)),1,IF(AND(BE266=Settings!$C$18,BD266=Settings!$C$19),1,0))))</f>
        <v/>
      </c>
      <c r="BF1262" s="170"/>
      <c r="BG1262" s="169" t="str">
        <f>IF(BG266="","",IF(BG266=Settings!$C$16,1,IF(AND(BG266=Settings!$C$17,NOT(BF266=Settings!$C$16)),1,IF(AND(BG266=Settings!$C$18,BF266=Settings!$C$19),1,0))))</f>
        <v/>
      </c>
      <c r="BH1262" s="170"/>
      <c r="BI1262" s="169" t="str">
        <f>IF(BI266="","",IF(BI266=Settings!$C$16,1,IF(AND(BI266=Settings!$C$17,NOT(BH266=Settings!$C$16)),1,IF(AND(BI266=Settings!$C$18,BH266=Settings!$C$19),1,0))))</f>
        <v/>
      </c>
      <c r="BK1262" s="169" t="str">
        <f>IF(BK266="","",IF(BK266=Settings!$C$16,1,IF(AND(BK266=Settings!$C$17,NOT(BJ266=Settings!$C$16)),1,IF(AND(BK266=Settings!$C$18,BJ266=Settings!$C$19),1,0))))</f>
        <v/>
      </c>
      <c r="BM1262" s="169" t="str">
        <f>IF(BM266="","",IF(BM266=Settings!$C$16,1,IF(AND(BM266=Settings!$C$17,NOT(BL266=Settings!$C$16)),1,IF(AND(BM266=Settings!$C$18,BL266=Settings!$C$19),1,0))))</f>
        <v/>
      </c>
      <c r="BP1262" s="169" t="str">
        <f>IF(BP266="","",IF(BP266=Settings!$C$16,1,IF(AND(BP266=Settings!$C$17,NOT(BO266=Settings!$C$16)),1,IF(AND(BP266=Settings!$C$18,BO266=Settings!$C$19),1,0))))</f>
        <v/>
      </c>
      <c r="BQ1262" s="170"/>
      <c r="BR1262" s="169" t="str">
        <f>IF(BR266="","",IF(BR266=Settings!$C$16,1,IF(AND(BR266=Settings!$C$17,NOT(BQ266=Settings!$C$16)),1,IF(AND(BR266=Settings!$C$18,BQ266=Settings!$C$19),1,0))))</f>
        <v/>
      </c>
      <c r="BS1262" s="170"/>
      <c r="BT1262" s="169" t="str">
        <f>IF(BT266="","",IF(BT266=Settings!$C$16,1,IF(AND(BT266=Settings!$C$17,NOT(BS266=Settings!$C$16)),1,IF(AND(BT266=Settings!$C$18,BS266=Settings!$C$19),1,0))))</f>
        <v/>
      </c>
      <c r="BU1262" s="170"/>
      <c r="BV1262" s="169" t="str">
        <f>IF(BV266="","",IF(BV266=Settings!$C$16,1,IF(AND(BV266=Settings!$C$17,NOT(BU266=Settings!$C$16)),1,IF(AND(BV266=Settings!$C$18,BU266=Settings!$C$19),1,0))))</f>
        <v/>
      </c>
      <c r="BX1262" s="169" t="str">
        <f>IF(BX266="","",IF(BX266=Settings!$C$16,1,IF(AND(BX266=Settings!$C$17,NOT(BW266=Settings!$C$16)),1,IF(AND(BX266=Settings!$C$18,BW266=Settings!$C$19),1,0))))</f>
        <v/>
      </c>
      <c r="BZ1262" s="169" t="str">
        <f>IF(BZ266="","",IF(BZ266=Settings!$C$16,1,IF(AND(BZ266=Settings!$C$17,NOT(BY266=Settings!$C$16)),1,IF(AND(BZ266=Settings!$C$18,BY266=Settings!$C$19),1,0))))</f>
        <v/>
      </c>
      <c r="CB1262" s="175" t="str">
        <f t="shared" si="33"/>
        <v/>
      </c>
      <c r="CC1262" s="175" t="str">
        <f t="shared" si="34"/>
        <v/>
      </c>
      <c r="CD1262" s="175" t="str">
        <f t="shared" si="35"/>
        <v/>
      </c>
      <c r="CE1262" s="175" t="str">
        <f t="shared" si="36"/>
        <v/>
      </c>
      <c r="CF1262" s="175" t="str">
        <f t="shared" si="37"/>
        <v/>
      </c>
      <c r="CG1262" s="175" t="str">
        <f t="shared" si="38"/>
        <v/>
      </c>
      <c r="CH1262" s="175" t="str">
        <f t="shared" si="39"/>
        <v/>
      </c>
    </row>
    <row r="1263" spans="1:86" x14ac:dyDescent="0.25">
      <c r="A1263" s="39" t="str">
        <f t="shared" si="32"/>
        <v xml:space="preserve"> </v>
      </c>
      <c r="C1263" s="169" t="str">
        <f>IF(C267="","",IF(C267=Settings!$C$16,1,IF(AND(C267=Settings!$C$17,NOT(B267=Settings!$C$16)),1,IF(AND(C267=Settings!$C$18,B267=Settings!$C$19),1,0))))</f>
        <v/>
      </c>
      <c r="E1263" s="169" t="str">
        <f>IF(E267="","",IF(E267=Settings!$C$16,1,IF(AND(E267=Settings!$C$17,NOT(D267=Settings!$C$16)),1,IF(AND(E267=Settings!$C$18,D267=Settings!$C$19),1,0))))</f>
        <v/>
      </c>
      <c r="G1263" s="169" t="str">
        <f>IF(G267="","",IF(G267=Settings!$C$16,1,IF(AND(G267=Settings!$C$17,NOT(F267=Settings!$C$16)),1,IF(AND(G267=Settings!$C$18,F267=Settings!$C$19),1,0))))</f>
        <v/>
      </c>
      <c r="I1263" s="169" t="str">
        <f>IF(I267="","",IF(I267=Settings!$C$16,1,IF(AND(I267=Settings!$C$17,NOT(H267=Settings!$C$16)),1,IF(AND(I267=Settings!$C$18,H267=Settings!$C$19),1,0))))</f>
        <v/>
      </c>
      <c r="K1263" s="169" t="str">
        <f>IF(K267="","",IF(K267=Settings!$C$16,1,IF(AND(K267=Settings!$C$17,NOT(J267=Settings!$C$16)),1,IF(AND(K267=Settings!$C$18,J267=Settings!$C$19),1,0))))</f>
        <v/>
      </c>
      <c r="M1263" s="169" t="str">
        <f>IF(M267="","",IF(M267=Settings!$C$16,1,IF(AND(M267=Settings!$C$17,NOT(L267=Settings!$C$16)),1,IF(AND(M267=Settings!$C$18,L267=Settings!$C$19),1,0))))</f>
        <v/>
      </c>
      <c r="P1263" s="169" t="str">
        <f>IF(P267="","",IF(P267=Settings!$C$16,1,IF(AND(P267=Settings!$C$17,NOT(O267=Settings!$C$16)),1,IF(AND(P267=Settings!$C$18,O267=Settings!$C$19),1,0))))</f>
        <v/>
      </c>
      <c r="Q1263" s="170"/>
      <c r="R1263" s="169" t="str">
        <f>IF(R267="","",IF(R267=Settings!$C$16,1,IF(AND(R267=Settings!$C$17,NOT(Q267=Settings!$C$16)),1,IF(AND(R267=Settings!$C$18,Q267=Settings!$C$19),1,0))))</f>
        <v/>
      </c>
      <c r="S1263" s="170"/>
      <c r="T1263" s="169" t="str">
        <f>IF(T267="","",IF(T267=Settings!$C$16,1,IF(AND(T267=Settings!$C$17,NOT(S267=Settings!$C$16)),1,IF(AND(T267=Settings!$C$18,S267=Settings!$C$19),1,0))))</f>
        <v/>
      </c>
      <c r="U1263" s="170"/>
      <c r="V1263" s="169" t="str">
        <f>IF(V267="","",IF(V267=Settings!$C$16,1,IF(AND(V267=Settings!$C$17,NOT(U267=Settings!$C$16)),1,IF(AND(V267=Settings!$C$18,U267=Settings!$C$19),1,0))))</f>
        <v/>
      </c>
      <c r="X1263" s="169" t="str">
        <f>IF(X267="","",IF(X267=Settings!$C$16,1,IF(AND(X267=Settings!$C$17,NOT(W267=Settings!$C$16)),1,IF(AND(X267=Settings!$C$18,W267=Settings!$C$19),1,0))))</f>
        <v/>
      </c>
      <c r="Z1263" s="169" t="str">
        <f>IF(Z267="","",IF(Z267=Settings!$C$16,1,IF(AND(Z267=Settings!$C$17,NOT(Y267=Settings!$C$16)),1,IF(AND(Z267=Settings!$C$18,Y267=Settings!$C$19),1,0))))</f>
        <v/>
      </c>
      <c r="AC1263" s="169" t="str">
        <f>IF(AC267="","",IF(AC267=Settings!$C$16,1,IF(AND(AC267=Settings!$C$17,NOT(AB267=Settings!$C$16)),1,IF(AND(AC267=Settings!$C$18,AB267=Settings!$C$19),1,0))))</f>
        <v/>
      </c>
      <c r="AD1263" s="170"/>
      <c r="AE1263" s="169" t="str">
        <f>IF(AE267="","",IF(AE267=Settings!$C$16,1,IF(AND(AE267=Settings!$C$17,NOT(AD267=Settings!$C$16)),1,IF(AND(AE267=Settings!$C$18,AD267=Settings!$C$19),1,0))))</f>
        <v/>
      </c>
      <c r="AF1263" s="170"/>
      <c r="AG1263" s="169" t="str">
        <f>IF(AG267="","",IF(AG267=Settings!$C$16,1,IF(AND(AG267=Settings!$C$17,NOT(AF267=Settings!$C$16)),1,IF(AND(AG267=Settings!$C$18,AF267=Settings!$C$19),1,0))))</f>
        <v/>
      </c>
      <c r="AH1263" s="170"/>
      <c r="AI1263" s="169" t="str">
        <f>IF(AI267="","",IF(AI267=Settings!$C$16,1,IF(AND(AI267=Settings!$C$17,NOT(AH267=Settings!$C$16)),1,IF(AND(AI267=Settings!$C$18,AH267=Settings!$C$19),1,0))))</f>
        <v/>
      </c>
      <c r="AK1263" s="169" t="str">
        <f>IF(AK267="","",IF(AK267=Settings!$C$16,1,IF(AND(AK267=Settings!$C$17,NOT(AJ267=Settings!$C$16)),1,IF(AND(AK267=Settings!$C$18,AJ267=Settings!$C$19),1,0))))</f>
        <v/>
      </c>
      <c r="AM1263" s="169" t="str">
        <f>IF(AM267="","",IF(AM267=Settings!$C$16,1,IF(AND(AM267=Settings!$C$17,NOT(AL267=Settings!$C$16)),1,IF(AND(AM267=Settings!$C$18,AL267=Settings!$C$19),1,0))))</f>
        <v/>
      </c>
      <c r="AP1263" s="169" t="str">
        <f>IF(AP267="","",IF(AP267=Settings!$C$16,1,IF(AND(AP267=Settings!$C$17,NOT(AO267=Settings!$C$16)),1,IF(AND(AP267=Settings!$C$18,AO267=Settings!$C$19),1,0))))</f>
        <v/>
      </c>
      <c r="AQ1263" s="170"/>
      <c r="AR1263" s="169" t="str">
        <f>IF(AR267="","",IF(AR267=Settings!$C$16,1,IF(AND(AR267=Settings!$C$17,NOT(AQ267=Settings!$C$16)),1,IF(AND(AR267=Settings!$C$18,AQ267=Settings!$C$19),1,0))))</f>
        <v/>
      </c>
      <c r="AS1263" s="170"/>
      <c r="AT1263" s="169" t="str">
        <f>IF(AT267="","",IF(AT267=Settings!$C$16,1,IF(AND(AT267=Settings!$C$17,NOT(AS267=Settings!$C$16)),1,IF(AND(AT267=Settings!$C$18,AS267=Settings!$C$19),1,0))))</f>
        <v/>
      </c>
      <c r="AU1263" s="170"/>
      <c r="AV1263" s="169" t="str">
        <f>IF(AV267="","",IF(AV267=Settings!$C$16,1,IF(AND(AV267=Settings!$C$17,NOT(AU267=Settings!$C$16)),1,IF(AND(AV267=Settings!$C$18,AU267=Settings!$C$19),1,0))))</f>
        <v/>
      </c>
      <c r="AX1263" s="169" t="str">
        <f>IF(AX267="","",IF(AX267=Settings!$C$16,1,IF(AND(AX267=Settings!$C$17,NOT(AW267=Settings!$C$16)),1,IF(AND(AX267=Settings!$C$18,AW267=Settings!$C$19),1,0))))</f>
        <v/>
      </c>
      <c r="AZ1263" s="169" t="str">
        <f>IF(AZ267="","",IF(AZ267=Settings!$C$16,1,IF(AND(AZ267=Settings!$C$17,NOT(AY267=Settings!$C$16)),1,IF(AND(AZ267=Settings!$C$18,AY267=Settings!$C$19),1,0))))</f>
        <v/>
      </c>
      <c r="BC1263" s="169" t="str">
        <f>IF(BC267="","",IF(BC267=Settings!$C$16,1,IF(AND(BC267=Settings!$C$17,NOT(BB267=Settings!$C$16)),1,IF(AND(BC267=Settings!$C$18,BB267=Settings!$C$19),1,0))))</f>
        <v/>
      </c>
      <c r="BD1263" s="170"/>
      <c r="BE1263" s="169" t="str">
        <f>IF(BE267="","",IF(BE267=Settings!$C$16,1,IF(AND(BE267=Settings!$C$17,NOT(BD267=Settings!$C$16)),1,IF(AND(BE267=Settings!$C$18,BD267=Settings!$C$19),1,0))))</f>
        <v/>
      </c>
      <c r="BF1263" s="170"/>
      <c r="BG1263" s="169" t="str">
        <f>IF(BG267="","",IF(BG267=Settings!$C$16,1,IF(AND(BG267=Settings!$C$17,NOT(BF267=Settings!$C$16)),1,IF(AND(BG267=Settings!$C$18,BF267=Settings!$C$19),1,0))))</f>
        <v/>
      </c>
      <c r="BH1263" s="170"/>
      <c r="BI1263" s="169" t="str">
        <f>IF(BI267="","",IF(BI267=Settings!$C$16,1,IF(AND(BI267=Settings!$C$17,NOT(BH267=Settings!$C$16)),1,IF(AND(BI267=Settings!$C$18,BH267=Settings!$C$19),1,0))))</f>
        <v/>
      </c>
      <c r="BK1263" s="169" t="str">
        <f>IF(BK267="","",IF(BK267=Settings!$C$16,1,IF(AND(BK267=Settings!$C$17,NOT(BJ267=Settings!$C$16)),1,IF(AND(BK267=Settings!$C$18,BJ267=Settings!$C$19),1,0))))</f>
        <v/>
      </c>
      <c r="BM1263" s="169" t="str">
        <f>IF(BM267="","",IF(BM267=Settings!$C$16,1,IF(AND(BM267=Settings!$C$17,NOT(BL267=Settings!$C$16)),1,IF(AND(BM267=Settings!$C$18,BL267=Settings!$C$19),1,0))))</f>
        <v/>
      </c>
      <c r="BP1263" s="169" t="str">
        <f>IF(BP267="","",IF(BP267=Settings!$C$16,1,IF(AND(BP267=Settings!$C$17,NOT(BO267=Settings!$C$16)),1,IF(AND(BP267=Settings!$C$18,BO267=Settings!$C$19),1,0))))</f>
        <v/>
      </c>
      <c r="BQ1263" s="170"/>
      <c r="BR1263" s="169" t="str">
        <f>IF(BR267="","",IF(BR267=Settings!$C$16,1,IF(AND(BR267=Settings!$C$17,NOT(BQ267=Settings!$C$16)),1,IF(AND(BR267=Settings!$C$18,BQ267=Settings!$C$19),1,0))))</f>
        <v/>
      </c>
      <c r="BS1263" s="170"/>
      <c r="BT1263" s="169" t="str">
        <f>IF(BT267="","",IF(BT267=Settings!$C$16,1,IF(AND(BT267=Settings!$C$17,NOT(BS267=Settings!$C$16)),1,IF(AND(BT267=Settings!$C$18,BS267=Settings!$C$19),1,0))))</f>
        <v/>
      </c>
      <c r="BU1263" s="170"/>
      <c r="BV1263" s="169" t="str">
        <f>IF(BV267="","",IF(BV267=Settings!$C$16,1,IF(AND(BV267=Settings!$C$17,NOT(BU267=Settings!$C$16)),1,IF(AND(BV267=Settings!$C$18,BU267=Settings!$C$19),1,0))))</f>
        <v/>
      </c>
      <c r="BX1263" s="169" t="str">
        <f>IF(BX267="","",IF(BX267=Settings!$C$16,1,IF(AND(BX267=Settings!$C$17,NOT(BW267=Settings!$C$16)),1,IF(AND(BX267=Settings!$C$18,BW267=Settings!$C$19),1,0))))</f>
        <v/>
      </c>
      <c r="BZ1263" s="169" t="str">
        <f>IF(BZ267="","",IF(BZ267=Settings!$C$16,1,IF(AND(BZ267=Settings!$C$17,NOT(BY267=Settings!$C$16)),1,IF(AND(BZ267=Settings!$C$18,BY267=Settings!$C$19),1,0))))</f>
        <v/>
      </c>
      <c r="CB1263" s="175" t="str">
        <f t="shared" si="33"/>
        <v/>
      </c>
      <c r="CC1263" s="175" t="str">
        <f t="shared" si="34"/>
        <v/>
      </c>
      <c r="CD1263" s="175" t="str">
        <f t="shared" si="35"/>
        <v/>
      </c>
      <c r="CE1263" s="175" t="str">
        <f t="shared" si="36"/>
        <v/>
      </c>
      <c r="CF1263" s="175" t="str">
        <f t="shared" si="37"/>
        <v/>
      </c>
      <c r="CG1263" s="175" t="str">
        <f t="shared" si="38"/>
        <v/>
      </c>
      <c r="CH1263" s="175" t="str">
        <f t="shared" si="39"/>
        <v/>
      </c>
    </row>
    <row r="1264" spans="1:86" x14ac:dyDescent="0.25">
      <c r="A1264" s="39" t="str">
        <f t="shared" si="32"/>
        <v xml:space="preserve"> </v>
      </c>
      <c r="C1264" s="169" t="str">
        <f>IF(C268="","",IF(C268=Settings!$C$16,1,IF(AND(C268=Settings!$C$17,NOT(B268=Settings!$C$16)),1,IF(AND(C268=Settings!$C$18,B268=Settings!$C$19),1,0))))</f>
        <v/>
      </c>
      <c r="E1264" s="169" t="str">
        <f>IF(E268="","",IF(E268=Settings!$C$16,1,IF(AND(E268=Settings!$C$17,NOT(D268=Settings!$C$16)),1,IF(AND(E268=Settings!$C$18,D268=Settings!$C$19),1,0))))</f>
        <v/>
      </c>
      <c r="G1264" s="169" t="str">
        <f>IF(G268="","",IF(G268=Settings!$C$16,1,IF(AND(G268=Settings!$C$17,NOT(F268=Settings!$C$16)),1,IF(AND(G268=Settings!$C$18,F268=Settings!$C$19),1,0))))</f>
        <v/>
      </c>
      <c r="I1264" s="169" t="str">
        <f>IF(I268="","",IF(I268=Settings!$C$16,1,IF(AND(I268=Settings!$C$17,NOT(H268=Settings!$C$16)),1,IF(AND(I268=Settings!$C$18,H268=Settings!$C$19),1,0))))</f>
        <v/>
      </c>
      <c r="K1264" s="169" t="str">
        <f>IF(K268="","",IF(K268=Settings!$C$16,1,IF(AND(K268=Settings!$C$17,NOT(J268=Settings!$C$16)),1,IF(AND(K268=Settings!$C$18,J268=Settings!$C$19),1,0))))</f>
        <v/>
      </c>
      <c r="M1264" s="169" t="str">
        <f>IF(M268="","",IF(M268=Settings!$C$16,1,IF(AND(M268=Settings!$C$17,NOT(L268=Settings!$C$16)),1,IF(AND(M268=Settings!$C$18,L268=Settings!$C$19),1,0))))</f>
        <v/>
      </c>
      <c r="P1264" s="169" t="str">
        <f>IF(P268="","",IF(P268=Settings!$C$16,1,IF(AND(P268=Settings!$C$17,NOT(O268=Settings!$C$16)),1,IF(AND(P268=Settings!$C$18,O268=Settings!$C$19),1,0))))</f>
        <v/>
      </c>
      <c r="Q1264" s="170"/>
      <c r="R1264" s="169" t="str">
        <f>IF(R268="","",IF(R268=Settings!$C$16,1,IF(AND(R268=Settings!$C$17,NOT(Q268=Settings!$C$16)),1,IF(AND(R268=Settings!$C$18,Q268=Settings!$C$19),1,0))))</f>
        <v/>
      </c>
      <c r="S1264" s="170"/>
      <c r="T1264" s="169" t="str">
        <f>IF(T268="","",IF(T268=Settings!$C$16,1,IF(AND(T268=Settings!$C$17,NOT(S268=Settings!$C$16)),1,IF(AND(T268=Settings!$C$18,S268=Settings!$C$19),1,0))))</f>
        <v/>
      </c>
      <c r="U1264" s="170"/>
      <c r="V1264" s="169" t="str">
        <f>IF(V268="","",IF(V268=Settings!$C$16,1,IF(AND(V268=Settings!$C$17,NOT(U268=Settings!$C$16)),1,IF(AND(V268=Settings!$C$18,U268=Settings!$C$19),1,0))))</f>
        <v/>
      </c>
      <c r="X1264" s="169" t="str">
        <f>IF(X268="","",IF(X268=Settings!$C$16,1,IF(AND(X268=Settings!$C$17,NOT(W268=Settings!$C$16)),1,IF(AND(X268=Settings!$C$18,W268=Settings!$C$19),1,0))))</f>
        <v/>
      </c>
      <c r="Z1264" s="169" t="str">
        <f>IF(Z268="","",IF(Z268=Settings!$C$16,1,IF(AND(Z268=Settings!$C$17,NOT(Y268=Settings!$C$16)),1,IF(AND(Z268=Settings!$C$18,Y268=Settings!$C$19),1,0))))</f>
        <v/>
      </c>
      <c r="AC1264" s="169" t="str">
        <f>IF(AC268="","",IF(AC268=Settings!$C$16,1,IF(AND(AC268=Settings!$C$17,NOT(AB268=Settings!$C$16)),1,IF(AND(AC268=Settings!$C$18,AB268=Settings!$C$19),1,0))))</f>
        <v/>
      </c>
      <c r="AD1264" s="170"/>
      <c r="AE1264" s="169" t="str">
        <f>IF(AE268="","",IF(AE268=Settings!$C$16,1,IF(AND(AE268=Settings!$C$17,NOT(AD268=Settings!$C$16)),1,IF(AND(AE268=Settings!$C$18,AD268=Settings!$C$19),1,0))))</f>
        <v/>
      </c>
      <c r="AF1264" s="170"/>
      <c r="AG1264" s="169" t="str">
        <f>IF(AG268="","",IF(AG268=Settings!$C$16,1,IF(AND(AG268=Settings!$C$17,NOT(AF268=Settings!$C$16)),1,IF(AND(AG268=Settings!$C$18,AF268=Settings!$C$19),1,0))))</f>
        <v/>
      </c>
      <c r="AH1264" s="170"/>
      <c r="AI1264" s="169" t="str">
        <f>IF(AI268="","",IF(AI268=Settings!$C$16,1,IF(AND(AI268=Settings!$C$17,NOT(AH268=Settings!$C$16)),1,IF(AND(AI268=Settings!$C$18,AH268=Settings!$C$19),1,0))))</f>
        <v/>
      </c>
      <c r="AK1264" s="169" t="str">
        <f>IF(AK268="","",IF(AK268=Settings!$C$16,1,IF(AND(AK268=Settings!$C$17,NOT(AJ268=Settings!$C$16)),1,IF(AND(AK268=Settings!$C$18,AJ268=Settings!$C$19),1,0))))</f>
        <v/>
      </c>
      <c r="AM1264" s="169" t="str">
        <f>IF(AM268="","",IF(AM268=Settings!$C$16,1,IF(AND(AM268=Settings!$C$17,NOT(AL268=Settings!$C$16)),1,IF(AND(AM268=Settings!$C$18,AL268=Settings!$C$19),1,0))))</f>
        <v/>
      </c>
      <c r="AP1264" s="169" t="str">
        <f>IF(AP268="","",IF(AP268=Settings!$C$16,1,IF(AND(AP268=Settings!$C$17,NOT(AO268=Settings!$C$16)),1,IF(AND(AP268=Settings!$C$18,AO268=Settings!$C$19),1,0))))</f>
        <v/>
      </c>
      <c r="AQ1264" s="170"/>
      <c r="AR1264" s="169" t="str">
        <f>IF(AR268="","",IF(AR268=Settings!$C$16,1,IF(AND(AR268=Settings!$C$17,NOT(AQ268=Settings!$C$16)),1,IF(AND(AR268=Settings!$C$18,AQ268=Settings!$C$19),1,0))))</f>
        <v/>
      </c>
      <c r="AS1264" s="170"/>
      <c r="AT1264" s="169" t="str">
        <f>IF(AT268="","",IF(AT268=Settings!$C$16,1,IF(AND(AT268=Settings!$C$17,NOT(AS268=Settings!$C$16)),1,IF(AND(AT268=Settings!$C$18,AS268=Settings!$C$19),1,0))))</f>
        <v/>
      </c>
      <c r="AU1264" s="170"/>
      <c r="AV1264" s="169" t="str">
        <f>IF(AV268="","",IF(AV268=Settings!$C$16,1,IF(AND(AV268=Settings!$C$17,NOT(AU268=Settings!$C$16)),1,IF(AND(AV268=Settings!$C$18,AU268=Settings!$C$19),1,0))))</f>
        <v/>
      </c>
      <c r="AX1264" s="169" t="str">
        <f>IF(AX268="","",IF(AX268=Settings!$C$16,1,IF(AND(AX268=Settings!$C$17,NOT(AW268=Settings!$C$16)),1,IF(AND(AX268=Settings!$C$18,AW268=Settings!$C$19),1,0))))</f>
        <v/>
      </c>
      <c r="AZ1264" s="169" t="str">
        <f>IF(AZ268="","",IF(AZ268=Settings!$C$16,1,IF(AND(AZ268=Settings!$C$17,NOT(AY268=Settings!$C$16)),1,IF(AND(AZ268=Settings!$C$18,AY268=Settings!$C$19),1,0))))</f>
        <v/>
      </c>
      <c r="BC1264" s="169" t="str">
        <f>IF(BC268="","",IF(BC268=Settings!$C$16,1,IF(AND(BC268=Settings!$C$17,NOT(BB268=Settings!$C$16)),1,IF(AND(BC268=Settings!$C$18,BB268=Settings!$C$19),1,0))))</f>
        <v/>
      </c>
      <c r="BD1264" s="170"/>
      <c r="BE1264" s="169" t="str">
        <f>IF(BE268="","",IF(BE268=Settings!$C$16,1,IF(AND(BE268=Settings!$C$17,NOT(BD268=Settings!$C$16)),1,IF(AND(BE268=Settings!$C$18,BD268=Settings!$C$19),1,0))))</f>
        <v/>
      </c>
      <c r="BF1264" s="170"/>
      <c r="BG1264" s="169" t="str">
        <f>IF(BG268="","",IF(BG268=Settings!$C$16,1,IF(AND(BG268=Settings!$C$17,NOT(BF268=Settings!$C$16)),1,IF(AND(BG268=Settings!$C$18,BF268=Settings!$C$19),1,0))))</f>
        <v/>
      </c>
      <c r="BH1264" s="170"/>
      <c r="BI1264" s="169" t="str">
        <f>IF(BI268="","",IF(BI268=Settings!$C$16,1,IF(AND(BI268=Settings!$C$17,NOT(BH268=Settings!$C$16)),1,IF(AND(BI268=Settings!$C$18,BH268=Settings!$C$19),1,0))))</f>
        <v/>
      </c>
      <c r="BK1264" s="169" t="str">
        <f>IF(BK268="","",IF(BK268=Settings!$C$16,1,IF(AND(BK268=Settings!$C$17,NOT(BJ268=Settings!$C$16)),1,IF(AND(BK268=Settings!$C$18,BJ268=Settings!$C$19),1,0))))</f>
        <v/>
      </c>
      <c r="BM1264" s="169" t="str">
        <f>IF(BM268="","",IF(BM268=Settings!$C$16,1,IF(AND(BM268=Settings!$C$17,NOT(BL268=Settings!$C$16)),1,IF(AND(BM268=Settings!$C$18,BL268=Settings!$C$19),1,0))))</f>
        <v/>
      </c>
      <c r="BP1264" s="169" t="str">
        <f>IF(BP268="","",IF(BP268=Settings!$C$16,1,IF(AND(BP268=Settings!$C$17,NOT(BO268=Settings!$C$16)),1,IF(AND(BP268=Settings!$C$18,BO268=Settings!$C$19),1,0))))</f>
        <v/>
      </c>
      <c r="BQ1264" s="170"/>
      <c r="BR1264" s="169" t="str">
        <f>IF(BR268="","",IF(BR268=Settings!$C$16,1,IF(AND(BR268=Settings!$C$17,NOT(BQ268=Settings!$C$16)),1,IF(AND(BR268=Settings!$C$18,BQ268=Settings!$C$19),1,0))))</f>
        <v/>
      </c>
      <c r="BS1264" s="170"/>
      <c r="BT1264" s="169" t="str">
        <f>IF(BT268="","",IF(BT268=Settings!$C$16,1,IF(AND(BT268=Settings!$C$17,NOT(BS268=Settings!$C$16)),1,IF(AND(BT268=Settings!$C$18,BS268=Settings!$C$19),1,0))))</f>
        <v/>
      </c>
      <c r="BU1264" s="170"/>
      <c r="BV1264" s="169" t="str">
        <f>IF(BV268="","",IF(BV268=Settings!$C$16,1,IF(AND(BV268=Settings!$C$17,NOT(BU268=Settings!$C$16)),1,IF(AND(BV268=Settings!$C$18,BU268=Settings!$C$19),1,0))))</f>
        <v/>
      </c>
      <c r="BX1264" s="169" t="str">
        <f>IF(BX268="","",IF(BX268=Settings!$C$16,1,IF(AND(BX268=Settings!$C$17,NOT(BW268=Settings!$C$16)),1,IF(AND(BX268=Settings!$C$18,BW268=Settings!$C$19),1,0))))</f>
        <v/>
      </c>
      <c r="BZ1264" s="169" t="str">
        <f>IF(BZ268="","",IF(BZ268=Settings!$C$16,1,IF(AND(BZ268=Settings!$C$17,NOT(BY268=Settings!$C$16)),1,IF(AND(BZ268=Settings!$C$18,BY268=Settings!$C$19),1,0))))</f>
        <v/>
      </c>
      <c r="CB1264" s="175" t="str">
        <f t="shared" si="33"/>
        <v/>
      </c>
      <c r="CC1264" s="175" t="str">
        <f t="shared" si="34"/>
        <v/>
      </c>
      <c r="CD1264" s="175" t="str">
        <f t="shared" si="35"/>
        <v/>
      </c>
      <c r="CE1264" s="175" t="str">
        <f t="shared" si="36"/>
        <v/>
      </c>
      <c r="CF1264" s="175" t="str">
        <f t="shared" si="37"/>
        <v/>
      </c>
      <c r="CG1264" s="175" t="str">
        <f t="shared" si="38"/>
        <v/>
      </c>
      <c r="CH1264" s="175" t="str">
        <f t="shared" si="39"/>
        <v/>
      </c>
    </row>
    <row r="1265" spans="1:86" x14ac:dyDescent="0.25">
      <c r="A1265" s="39" t="str">
        <f t="shared" si="32"/>
        <v xml:space="preserve"> </v>
      </c>
      <c r="C1265" s="169" t="str">
        <f>IF(C269="","",IF(C269=Settings!$C$16,1,IF(AND(C269=Settings!$C$17,NOT(B269=Settings!$C$16)),1,IF(AND(C269=Settings!$C$18,B269=Settings!$C$19),1,0))))</f>
        <v/>
      </c>
      <c r="E1265" s="169" t="str">
        <f>IF(E269="","",IF(E269=Settings!$C$16,1,IF(AND(E269=Settings!$C$17,NOT(D269=Settings!$C$16)),1,IF(AND(E269=Settings!$C$18,D269=Settings!$C$19),1,0))))</f>
        <v/>
      </c>
      <c r="G1265" s="169" t="str">
        <f>IF(G269="","",IF(G269=Settings!$C$16,1,IF(AND(G269=Settings!$C$17,NOT(F269=Settings!$C$16)),1,IF(AND(G269=Settings!$C$18,F269=Settings!$C$19),1,0))))</f>
        <v/>
      </c>
      <c r="I1265" s="169" t="str">
        <f>IF(I269="","",IF(I269=Settings!$C$16,1,IF(AND(I269=Settings!$C$17,NOT(H269=Settings!$C$16)),1,IF(AND(I269=Settings!$C$18,H269=Settings!$C$19),1,0))))</f>
        <v/>
      </c>
      <c r="K1265" s="169" t="str">
        <f>IF(K269="","",IF(K269=Settings!$C$16,1,IF(AND(K269=Settings!$C$17,NOT(J269=Settings!$C$16)),1,IF(AND(K269=Settings!$C$18,J269=Settings!$C$19),1,0))))</f>
        <v/>
      </c>
      <c r="M1265" s="169" t="str">
        <f>IF(M269="","",IF(M269=Settings!$C$16,1,IF(AND(M269=Settings!$C$17,NOT(L269=Settings!$C$16)),1,IF(AND(M269=Settings!$C$18,L269=Settings!$C$19),1,0))))</f>
        <v/>
      </c>
      <c r="P1265" s="169" t="str">
        <f>IF(P269="","",IF(P269=Settings!$C$16,1,IF(AND(P269=Settings!$C$17,NOT(O269=Settings!$C$16)),1,IF(AND(P269=Settings!$C$18,O269=Settings!$C$19),1,0))))</f>
        <v/>
      </c>
      <c r="Q1265" s="170"/>
      <c r="R1265" s="169" t="str">
        <f>IF(R269="","",IF(R269=Settings!$C$16,1,IF(AND(R269=Settings!$C$17,NOT(Q269=Settings!$C$16)),1,IF(AND(R269=Settings!$C$18,Q269=Settings!$C$19),1,0))))</f>
        <v/>
      </c>
      <c r="S1265" s="170"/>
      <c r="T1265" s="169" t="str">
        <f>IF(T269="","",IF(T269=Settings!$C$16,1,IF(AND(T269=Settings!$C$17,NOT(S269=Settings!$C$16)),1,IF(AND(T269=Settings!$C$18,S269=Settings!$C$19),1,0))))</f>
        <v/>
      </c>
      <c r="U1265" s="170"/>
      <c r="V1265" s="169" t="str">
        <f>IF(V269="","",IF(V269=Settings!$C$16,1,IF(AND(V269=Settings!$C$17,NOT(U269=Settings!$C$16)),1,IF(AND(V269=Settings!$C$18,U269=Settings!$C$19),1,0))))</f>
        <v/>
      </c>
      <c r="X1265" s="169" t="str">
        <f>IF(X269="","",IF(X269=Settings!$C$16,1,IF(AND(X269=Settings!$C$17,NOT(W269=Settings!$C$16)),1,IF(AND(X269=Settings!$C$18,W269=Settings!$C$19),1,0))))</f>
        <v/>
      </c>
      <c r="Z1265" s="169" t="str">
        <f>IF(Z269="","",IF(Z269=Settings!$C$16,1,IF(AND(Z269=Settings!$C$17,NOT(Y269=Settings!$C$16)),1,IF(AND(Z269=Settings!$C$18,Y269=Settings!$C$19),1,0))))</f>
        <v/>
      </c>
      <c r="AC1265" s="169" t="str">
        <f>IF(AC269="","",IF(AC269=Settings!$C$16,1,IF(AND(AC269=Settings!$C$17,NOT(AB269=Settings!$C$16)),1,IF(AND(AC269=Settings!$C$18,AB269=Settings!$C$19),1,0))))</f>
        <v/>
      </c>
      <c r="AD1265" s="170"/>
      <c r="AE1265" s="169" t="str">
        <f>IF(AE269="","",IF(AE269=Settings!$C$16,1,IF(AND(AE269=Settings!$C$17,NOT(AD269=Settings!$C$16)),1,IF(AND(AE269=Settings!$C$18,AD269=Settings!$C$19),1,0))))</f>
        <v/>
      </c>
      <c r="AF1265" s="170"/>
      <c r="AG1265" s="169" t="str">
        <f>IF(AG269="","",IF(AG269=Settings!$C$16,1,IF(AND(AG269=Settings!$C$17,NOT(AF269=Settings!$C$16)),1,IF(AND(AG269=Settings!$C$18,AF269=Settings!$C$19),1,0))))</f>
        <v/>
      </c>
      <c r="AH1265" s="170"/>
      <c r="AI1265" s="169" t="str">
        <f>IF(AI269="","",IF(AI269=Settings!$C$16,1,IF(AND(AI269=Settings!$C$17,NOT(AH269=Settings!$C$16)),1,IF(AND(AI269=Settings!$C$18,AH269=Settings!$C$19),1,0))))</f>
        <v/>
      </c>
      <c r="AK1265" s="169" t="str">
        <f>IF(AK269="","",IF(AK269=Settings!$C$16,1,IF(AND(AK269=Settings!$C$17,NOT(AJ269=Settings!$C$16)),1,IF(AND(AK269=Settings!$C$18,AJ269=Settings!$C$19),1,0))))</f>
        <v/>
      </c>
      <c r="AM1265" s="169" t="str">
        <f>IF(AM269="","",IF(AM269=Settings!$C$16,1,IF(AND(AM269=Settings!$C$17,NOT(AL269=Settings!$C$16)),1,IF(AND(AM269=Settings!$C$18,AL269=Settings!$C$19),1,0))))</f>
        <v/>
      </c>
      <c r="AP1265" s="169" t="str">
        <f>IF(AP269="","",IF(AP269=Settings!$C$16,1,IF(AND(AP269=Settings!$C$17,NOT(AO269=Settings!$C$16)),1,IF(AND(AP269=Settings!$C$18,AO269=Settings!$C$19),1,0))))</f>
        <v/>
      </c>
      <c r="AQ1265" s="170"/>
      <c r="AR1265" s="169" t="str">
        <f>IF(AR269="","",IF(AR269=Settings!$C$16,1,IF(AND(AR269=Settings!$C$17,NOT(AQ269=Settings!$C$16)),1,IF(AND(AR269=Settings!$C$18,AQ269=Settings!$C$19),1,0))))</f>
        <v/>
      </c>
      <c r="AS1265" s="170"/>
      <c r="AT1265" s="169" t="str">
        <f>IF(AT269="","",IF(AT269=Settings!$C$16,1,IF(AND(AT269=Settings!$C$17,NOT(AS269=Settings!$C$16)),1,IF(AND(AT269=Settings!$C$18,AS269=Settings!$C$19),1,0))))</f>
        <v/>
      </c>
      <c r="AU1265" s="170"/>
      <c r="AV1265" s="169" t="str">
        <f>IF(AV269="","",IF(AV269=Settings!$C$16,1,IF(AND(AV269=Settings!$C$17,NOT(AU269=Settings!$C$16)),1,IF(AND(AV269=Settings!$C$18,AU269=Settings!$C$19),1,0))))</f>
        <v/>
      </c>
      <c r="AX1265" s="169" t="str">
        <f>IF(AX269="","",IF(AX269=Settings!$C$16,1,IF(AND(AX269=Settings!$C$17,NOT(AW269=Settings!$C$16)),1,IF(AND(AX269=Settings!$C$18,AW269=Settings!$C$19),1,0))))</f>
        <v/>
      </c>
      <c r="AZ1265" s="169" t="str">
        <f>IF(AZ269="","",IF(AZ269=Settings!$C$16,1,IF(AND(AZ269=Settings!$C$17,NOT(AY269=Settings!$C$16)),1,IF(AND(AZ269=Settings!$C$18,AY269=Settings!$C$19),1,0))))</f>
        <v/>
      </c>
      <c r="BC1265" s="169" t="str">
        <f>IF(BC269="","",IF(BC269=Settings!$C$16,1,IF(AND(BC269=Settings!$C$17,NOT(BB269=Settings!$C$16)),1,IF(AND(BC269=Settings!$C$18,BB269=Settings!$C$19),1,0))))</f>
        <v/>
      </c>
      <c r="BD1265" s="170"/>
      <c r="BE1265" s="169" t="str">
        <f>IF(BE269="","",IF(BE269=Settings!$C$16,1,IF(AND(BE269=Settings!$C$17,NOT(BD269=Settings!$C$16)),1,IF(AND(BE269=Settings!$C$18,BD269=Settings!$C$19),1,0))))</f>
        <v/>
      </c>
      <c r="BF1265" s="170"/>
      <c r="BG1265" s="169" t="str">
        <f>IF(BG269="","",IF(BG269=Settings!$C$16,1,IF(AND(BG269=Settings!$C$17,NOT(BF269=Settings!$C$16)),1,IF(AND(BG269=Settings!$C$18,BF269=Settings!$C$19),1,0))))</f>
        <v/>
      </c>
      <c r="BH1265" s="170"/>
      <c r="BI1265" s="169" t="str">
        <f>IF(BI269="","",IF(BI269=Settings!$C$16,1,IF(AND(BI269=Settings!$C$17,NOT(BH269=Settings!$C$16)),1,IF(AND(BI269=Settings!$C$18,BH269=Settings!$C$19),1,0))))</f>
        <v/>
      </c>
      <c r="BK1265" s="169" t="str">
        <f>IF(BK269="","",IF(BK269=Settings!$C$16,1,IF(AND(BK269=Settings!$C$17,NOT(BJ269=Settings!$C$16)),1,IF(AND(BK269=Settings!$C$18,BJ269=Settings!$C$19),1,0))))</f>
        <v/>
      </c>
      <c r="BM1265" s="169" t="str">
        <f>IF(BM269="","",IF(BM269=Settings!$C$16,1,IF(AND(BM269=Settings!$C$17,NOT(BL269=Settings!$C$16)),1,IF(AND(BM269=Settings!$C$18,BL269=Settings!$C$19),1,0))))</f>
        <v/>
      </c>
      <c r="BP1265" s="169" t="str">
        <f>IF(BP269="","",IF(BP269=Settings!$C$16,1,IF(AND(BP269=Settings!$C$17,NOT(BO269=Settings!$C$16)),1,IF(AND(BP269=Settings!$C$18,BO269=Settings!$C$19),1,0))))</f>
        <v/>
      </c>
      <c r="BQ1265" s="170"/>
      <c r="BR1265" s="169" t="str">
        <f>IF(BR269="","",IF(BR269=Settings!$C$16,1,IF(AND(BR269=Settings!$C$17,NOT(BQ269=Settings!$C$16)),1,IF(AND(BR269=Settings!$C$18,BQ269=Settings!$C$19),1,0))))</f>
        <v/>
      </c>
      <c r="BS1265" s="170"/>
      <c r="BT1265" s="169" t="str">
        <f>IF(BT269="","",IF(BT269=Settings!$C$16,1,IF(AND(BT269=Settings!$C$17,NOT(BS269=Settings!$C$16)),1,IF(AND(BT269=Settings!$C$18,BS269=Settings!$C$19),1,0))))</f>
        <v/>
      </c>
      <c r="BU1265" s="170"/>
      <c r="BV1265" s="169" t="str">
        <f>IF(BV269="","",IF(BV269=Settings!$C$16,1,IF(AND(BV269=Settings!$C$17,NOT(BU269=Settings!$C$16)),1,IF(AND(BV269=Settings!$C$18,BU269=Settings!$C$19),1,0))))</f>
        <v/>
      </c>
      <c r="BX1265" s="169" t="str">
        <f>IF(BX269="","",IF(BX269=Settings!$C$16,1,IF(AND(BX269=Settings!$C$17,NOT(BW269=Settings!$C$16)),1,IF(AND(BX269=Settings!$C$18,BW269=Settings!$C$19),1,0))))</f>
        <v/>
      </c>
      <c r="BZ1265" s="169" t="str">
        <f>IF(BZ269="","",IF(BZ269=Settings!$C$16,1,IF(AND(BZ269=Settings!$C$17,NOT(BY269=Settings!$C$16)),1,IF(AND(BZ269=Settings!$C$18,BY269=Settings!$C$19),1,0))))</f>
        <v/>
      </c>
      <c r="CB1265" s="175" t="str">
        <f t="shared" si="33"/>
        <v/>
      </c>
      <c r="CC1265" s="175" t="str">
        <f t="shared" si="34"/>
        <v/>
      </c>
      <c r="CD1265" s="175" t="str">
        <f t="shared" si="35"/>
        <v/>
      </c>
      <c r="CE1265" s="175" t="str">
        <f t="shared" si="36"/>
        <v/>
      </c>
      <c r="CF1265" s="175" t="str">
        <f t="shared" si="37"/>
        <v/>
      </c>
      <c r="CG1265" s="175" t="str">
        <f t="shared" si="38"/>
        <v/>
      </c>
      <c r="CH1265" s="175" t="str">
        <f t="shared" si="39"/>
        <v/>
      </c>
    </row>
    <row r="1266" spans="1:86" x14ac:dyDescent="0.25">
      <c r="A1266" s="39" t="str">
        <f t="shared" si="32"/>
        <v xml:space="preserve"> </v>
      </c>
      <c r="C1266" s="169" t="str">
        <f>IF(C270="","",IF(C270=Settings!$C$16,1,IF(AND(C270=Settings!$C$17,NOT(B270=Settings!$C$16)),1,IF(AND(C270=Settings!$C$18,B270=Settings!$C$19),1,0))))</f>
        <v/>
      </c>
      <c r="E1266" s="169" t="str">
        <f>IF(E270="","",IF(E270=Settings!$C$16,1,IF(AND(E270=Settings!$C$17,NOT(D270=Settings!$C$16)),1,IF(AND(E270=Settings!$C$18,D270=Settings!$C$19),1,0))))</f>
        <v/>
      </c>
      <c r="G1266" s="169" t="str">
        <f>IF(G270="","",IF(G270=Settings!$C$16,1,IF(AND(G270=Settings!$C$17,NOT(F270=Settings!$C$16)),1,IF(AND(G270=Settings!$C$18,F270=Settings!$C$19),1,0))))</f>
        <v/>
      </c>
      <c r="I1266" s="169" t="str">
        <f>IF(I270="","",IF(I270=Settings!$C$16,1,IF(AND(I270=Settings!$C$17,NOT(H270=Settings!$C$16)),1,IF(AND(I270=Settings!$C$18,H270=Settings!$C$19),1,0))))</f>
        <v/>
      </c>
      <c r="K1266" s="169" t="str">
        <f>IF(K270="","",IF(K270=Settings!$C$16,1,IF(AND(K270=Settings!$C$17,NOT(J270=Settings!$C$16)),1,IF(AND(K270=Settings!$C$18,J270=Settings!$C$19),1,0))))</f>
        <v/>
      </c>
      <c r="M1266" s="169" t="str">
        <f>IF(M270="","",IF(M270=Settings!$C$16,1,IF(AND(M270=Settings!$C$17,NOT(L270=Settings!$C$16)),1,IF(AND(M270=Settings!$C$18,L270=Settings!$C$19),1,0))))</f>
        <v/>
      </c>
      <c r="P1266" s="169" t="str">
        <f>IF(P270="","",IF(P270=Settings!$C$16,1,IF(AND(P270=Settings!$C$17,NOT(O270=Settings!$C$16)),1,IF(AND(P270=Settings!$C$18,O270=Settings!$C$19),1,0))))</f>
        <v/>
      </c>
      <c r="Q1266" s="170"/>
      <c r="R1266" s="169" t="str">
        <f>IF(R270="","",IF(R270=Settings!$C$16,1,IF(AND(R270=Settings!$C$17,NOT(Q270=Settings!$C$16)),1,IF(AND(R270=Settings!$C$18,Q270=Settings!$C$19),1,0))))</f>
        <v/>
      </c>
      <c r="S1266" s="170"/>
      <c r="T1266" s="169" t="str">
        <f>IF(T270="","",IF(T270=Settings!$C$16,1,IF(AND(T270=Settings!$C$17,NOT(S270=Settings!$C$16)),1,IF(AND(T270=Settings!$C$18,S270=Settings!$C$19),1,0))))</f>
        <v/>
      </c>
      <c r="U1266" s="170"/>
      <c r="V1266" s="169" t="str">
        <f>IF(V270="","",IF(V270=Settings!$C$16,1,IF(AND(V270=Settings!$C$17,NOT(U270=Settings!$C$16)),1,IF(AND(V270=Settings!$C$18,U270=Settings!$C$19),1,0))))</f>
        <v/>
      </c>
      <c r="X1266" s="169" t="str">
        <f>IF(X270="","",IF(X270=Settings!$C$16,1,IF(AND(X270=Settings!$C$17,NOT(W270=Settings!$C$16)),1,IF(AND(X270=Settings!$C$18,W270=Settings!$C$19),1,0))))</f>
        <v/>
      </c>
      <c r="Z1266" s="169" t="str">
        <f>IF(Z270="","",IF(Z270=Settings!$C$16,1,IF(AND(Z270=Settings!$C$17,NOT(Y270=Settings!$C$16)),1,IF(AND(Z270=Settings!$C$18,Y270=Settings!$C$19),1,0))))</f>
        <v/>
      </c>
      <c r="AC1266" s="169" t="str">
        <f>IF(AC270="","",IF(AC270=Settings!$C$16,1,IF(AND(AC270=Settings!$C$17,NOT(AB270=Settings!$C$16)),1,IF(AND(AC270=Settings!$C$18,AB270=Settings!$C$19),1,0))))</f>
        <v/>
      </c>
      <c r="AD1266" s="170"/>
      <c r="AE1266" s="169" t="str">
        <f>IF(AE270="","",IF(AE270=Settings!$C$16,1,IF(AND(AE270=Settings!$C$17,NOT(AD270=Settings!$C$16)),1,IF(AND(AE270=Settings!$C$18,AD270=Settings!$C$19),1,0))))</f>
        <v/>
      </c>
      <c r="AF1266" s="170"/>
      <c r="AG1266" s="169" t="str">
        <f>IF(AG270="","",IF(AG270=Settings!$C$16,1,IF(AND(AG270=Settings!$C$17,NOT(AF270=Settings!$C$16)),1,IF(AND(AG270=Settings!$C$18,AF270=Settings!$C$19),1,0))))</f>
        <v/>
      </c>
      <c r="AH1266" s="170"/>
      <c r="AI1266" s="169" t="str">
        <f>IF(AI270="","",IF(AI270=Settings!$C$16,1,IF(AND(AI270=Settings!$C$17,NOT(AH270=Settings!$C$16)),1,IF(AND(AI270=Settings!$C$18,AH270=Settings!$C$19),1,0))))</f>
        <v/>
      </c>
      <c r="AK1266" s="169" t="str">
        <f>IF(AK270="","",IF(AK270=Settings!$C$16,1,IF(AND(AK270=Settings!$C$17,NOT(AJ270=Settings!$C$16)),1,IF(AND(AK270=Settings!$C$18,AJ270=Settings!$C$19),1,0))))</f>
        <v/>
      </c>
      <c r="AM1266" s="169" t="str">
        <f>IF(AM270="","",IF(AM270=Settings!$C$16,1,IF(AND(AM270=Settings!$C$17,NOT(AL270=Settings!$C$16)),1,IF(AND(AM270=Settings!$C$18,AL270=Settings!$C$19),1,0))))</f>
        <v/>
      </c>
      <c r="AP1266" s="169" t="str">
        <f>IF(AP270="","",IF(AP270=Settings!$C$16,1,IF(AND(AP270=Settings!$C$17,NOT(AO270=Settings!$C$16)),1,IF(AND(AP270=Settings!$C$18,AO270=Settings!$C$19),1,0))))</f>
        <v/>
      </c>
      <c r="AQ1266" s="170"/>
      <c r="AR1266" s="169" t="str">
        <f>IF(AR270="","",IF(AR270=Settings!$C$16,1,IF(AND(AR270=Settings!$C$17,NOT(AQ270=Settings!$C$16)),1,IF(AND(AR270=Settings!$C$18,AQ270=Settings!$C$19),1,0))))</f>
        <v/>
      </c>
      <c r="AS1266" s="170"/>
      <c r="AT1266" s="169" t="str">
        <f>IF(AT270="","",IF(AT270=Settings!$C$16,1,IF(AND(AT270=Settings!$C$17,NOT(AS270=Settings!$C$16)),1,IF(AND(AT270=Settings!$C$18,AS270=Settings!$C$19),1,0))))</f>
        <v/>
      </c>
      <c r="AU1266" s="170"/>
      <c r="AV1266" s="169" t="str">
        <f>IF(AV270="","",IF(AV270=Settings!$C$16,1,IF(AND(AV270=Settings!$C$17,NOT(AU270=Settings!$C$16)),1,IF(AND(AV270=Settings!$C$18,AU270=Settings!$C$19),1,0))))</f>
        <v/>
      </c>
      <c r="AX1266" s="169" t="str">
        <f>IF(AX270="","",IF(AX270=Settings!$C$16,1,IF(AND(AX270=Settings!$C$17,NOT(AW270=Settings!$C$16)),1,IF(AND(AX270=Settings!$C$18,AW270=Settings!$C$19),1,0))))</f>
        <v/>
      </c>
      <c r="AZ1266" s="169" t="str">
        <f>IF(AZ270="","",IF(AZ270=Settings!$C$16,1,IF(AND(AZ270=Settings!$C$17,NOT(AY270=Settings!$C$16)),1,IF(AND(AZ270=Settings!$C$18,AY270=Settings!$C$19),1,0))))</f>
        <v/>
      </c>
      <c r="BC1266" s="169" t="str">
        <f>IF(BC270="","",IF(BC270=Settings!$C$16,1,IF(AND(BC270=Settings!$C$17,NOT(BB270=Settings!$C$16)),1,IF(AND(BC270=Settings!$C$18,BB270=Settings!$C$19),1,0))))</f>
        <v/>
      </c>
      <c r="BD1266" s="170"/>
      <c r="BE1266" s="169" t="str">
        <f>IF(BE270="","",IF(BE270=Settings!$C$16,1,IF(AND(BE270=Settings!$C$17,NOT(BD270=Settings!$C$16)),1,IF(AND(BE270=Settings!$C$18,BD270=Settings!$C$19),1,0))))</f>
        <v/>
      </c>
      <c r="BF1266" s="170"/>
      <c r="BG1266" s="169" t="str">
        <f>IF(BG270="","",IF(BG270=Settings!$C$16,1,IF(AND(BG270=Settings!$C$17,NOT(BF270=Settings!$C$16)),1,IF(AND(BG270=Settings!$C$18,BF270=Settings!$C$19),1,0))))</f>
        <v/>
      </c>
      <c r="BH1266" s="170"/>
      <c r="BI1266" s="169" t="str">
        <f>IF(BI270="","",IF(BI270=Settings!$C$16,1,IF(AND(BI270=Settings!$C$17,NOT(BH270=Settings!$C$16)),1,IF(AND(BI270=Settings!$C$18,BH270=Settings!$C$19),1,0))))</f>
        <v/>
      </c>
      <c r="BK1266" s="169" t="str">
        <f>IF(BK270="","",IF(BK270=Settings!$C$16,1,IF(AND(BK270=Settings!$C$17,NOT(BJ270=Settings!$C$16)),1,IF(AND(BK270=Settings!$C$18,BJ270=Settings!$C$19),1,0))))</f>
        <v/>
      </c>
      <c r="BM1266" s="169" t="str">
        <f>IF(BM270="","",IF(BM270=Settings!$C$16,1,IF(AND(BM270=Settings!$C$17,NOT(BL270=Settings!$C$16)),1,IF(AND(BM270=Settings!$C$18,BL270=Settings!$C$19),1,0))))</f>
        <v/>
      </c>
      <c r="BP1266" s="169" t="str">
        <f>IF(BP270="","",IF(BP270=Settings!$C$16,1,IF(AND(BP270=Settings!$C$17,NOT(BO270=Settings!$C$16)),1,IF(AND(BP270=Settings!$C$18,BO270=Settings!$C$19),1,0))))</f>
        <v/>
      </c>
      <c r="BQ1266" s="170"/>
      <c r="BR1266" s="169" t="str">
        <f>IF(BR270="","",IF(BR270=Settings!$C$16,1,IF(AND(BR270=Settings!$C$17,NOT(BQ270=Settings!$C$16)),1,IF(AND(BR270=Settings!$C$18,BQ270=Settings!$C$19),1,0))))</f>
        <v/>
      </c>
      <c r="BS1266" s="170"/>
      <c r="BT1266" s="169" t="str">
        <f>IF(BT270="","",IF(BT270=Settings!$C$16,1,IF(AND(BT270=Settings!$C$17,NOT(BS270=Settings!$C$16)),1,IF(AND(BT270=Settings!$C$18,BS270=Settings!$C$19),1,0))))</f>
        <v/>
      </c>
      <c r="BU1266" s="170"/>
      <c r="BV1266" s="169" t="str">
        <f>IF(BV270="","",IF(BV270=Settings!$C$16,1,IF(AND(BV270=Settings!$C$17,NOT(BU270=Settings!$C$16)),1,IF(AND(BV270=Settings!$C$18,BU270=Settings!$C$19),1,0))))</f>
        <v/>
      </c>
      <c r="BX1266" s="169" t="str">
        <f>IF(BX270="","",IF(BX270=Settings!$C$16,1,IF(AND(BX270=Settings!$C$17,NOT(BW270=Settings!$C$16)),1,IF(AND(BX270=Settings!$C$18,BW270=Settings!$C$19),1,0))))</f>
        <v/>
      </c>
      <c r="BZ1266" s="169" t="str">
        <f>IF(BZ270="","",IF(BZ270=Settings!$C$16,1,IF(AND(BZ270=Settings!$C$17,NOT(BY270=Settings!$C$16)),1,IF(AND(BZ270=Settings!$C$18,BY270=Settings!$C$19),1,0))))</f>
        <v/>
      </c>
      <c r="CB1266" s="175" t="str">
        <f t="shared" si="33"/>
        <v/>
      </c>
      <c r="CC1266" s="175" t="str">
        <f t="shared" si="34"/>
        <v/>
      </c>
      <c r="CD1266" s="175" t="str">
        <f t="shared" si="35"/>
        <v/>
      </c>
      <c r="CE1266" s="175" t="str">
        <f t="shared" si="36"/>
        <v/>
      </c>
      <c r="CF1266" s="175" t="str">
        <f t="shared" si="37"/>
        <v/>
      </c>
      <c r="CG1266" s="175" t="str">
        <f t="shared" si="38"/>
        <v/>
      </c>
      <c r="CH1266" s="175" t="str">
        <f t="shared" si="39"/>
        <v/>
      </c>
    </row>
    <row r="1267" spans="1:86" x14ac:dyDescent="0.25">
      <c r="A1267" s="39" t="str">
        <f t="shared" si="32"/>
        <v xml:space="preserve"> </v>
      </c>
      <c r="C1267" s="169" t="str">
        <f>IF(C271="","",IF(C271=Settings!$C$16,1,IF(AND(C271=Settings!$C$17,NOT(B271=Settings!$C$16)),1,IF(AND(C271=Settings!$C$18,B271=Settings!$C$19),1,0))))</f>
        <v/>
      </c>
      <c r="E1267" s="169" t="str">
        <f>IF(E271="","",IF(E271=Settings!$C$16,1,IF(AND(E271=Settings!$C$17,NOT(D271=Settings!$C$16)),1,IF(AND(E271=Settings!$C$18,D271=Settings!$C$19),1,0))))</f>
        <v/>
      </c>
      <c r="G1267" s="169" t="str">
        <f>IF(G271="","",IF(G271=Settings!$C$16,1,IF(AND(G271=Settings!$C$17,NOT(F271=Settings!$C$16)),1,IF(AND(G271=Settings!$C$18,F271=Settings!$C$19),1,0))))</f>
        <v/>
      </c>
      <c r="I1267" s="169" t="str">
        <f>IF(I271="","",IF(I271=Settings!$C$16,1,IF(AND(I271=Settings!$C$17,NOT(H271=Settings!$C$16)),1,IF(AND(I271=Settings!$C$18,H271=Settings!$C$19),1,0))))</f>
        <v/>
      </c>
      <c r="K1267" s="169" t="str">
        <f>IF(K271="","",IF(K271=Settings!$C$16,1,IF(AND(K271=Settings!$C$17,NOT(J271=Settings!$C$16)),1,IF(AND(K271=Settings!$C$18,J271=Settings!$C$19),1,0))))</f>
        <v/>
      </c>
      <c r="M1267" s="169" t="str">
        <f>IF(M271="","",IF(M271=Settings!$C$16,1,IF(AND(M271=Settings!$C$17,NOT(L271=Settings!$C$16)),1,IF(AND(M271=Settings!$C$18,L271=Settings!$C$19),1,0))))</f>
        <v/>
      </c>
      <c r="P1267" s="169" t="str">
        <f>IF(P271="","",IF(P271=Settings!$C$16,1,IF(AND(P271=Settings!$C$17,NOT(O271=Settings!$C$16)),1,IF(AND(P271=Settings!$C$18,O271=Settings!$C$19),1,0))))</f>
        <v/>
      </c>
      <c r="Q1267" s="170"/>
      <c r="R1267" s="169" t="str">
        <f>IF(R271="","",IF(R271=Settings!$C$16,1,IF(AND(R271=Settings!$C$17,NOT(Q271=Settings!$C$16)),1,IF(AND(R271=Settings!$C$18,Q271=Settings!$C$19),1,0))))</f>
        <v/>
      </c>
      <c r="S1267" s="170"/>
      <c r="T1267" s="169" t="str">
        <f>IF(T271="","",IF(T271=Settings!$C$16,1,IF(AND(T271=Settings!$C$17,NOT(S271=Settings!$C$16)),1,IF(AND(T271=Settings!$C$18,S271=Settings!$C$19),1,0))))</f>
        <v/>
      </c>
      <c r="U1267" s="170"/>
      <c r="V1267" s="169" t="str">
        <f>IF(V271="","",IF(V271=Settings!$C$16,1,IF(AND(V271=Settings!$C$17,NOT(U271=Settings!$C$16)),1,IF(AND(V271=Settings!$C$18,U271=Settings!$C$19),1,0))))</f>
        <v/>
      </c>
      <c r="X1267" s="169" t="str">
        <f>IF(X271="","",IF(X271=Settings!$C$16,1,IF(AND(X271=Settings!$C$17,NOT(W271=Settings!$C$16)),1,IF(AND(X271=Settings!$C$18,W271=Settings!$C$19),1,0))))</f>
        <v/>
      </c>
      <c r="Z1267" s="169" t="str">
        <f>IF(Z271="","",IF(Z271=Settings!$C$16,1,IF(AND(Z271=Settings!$C$17,NOT(Y271=Settings!$C$16)),1,IF(AND(Z271=Settings!$C$18,Y271=Settings!$C$19),1,0))))</f>
        <v/>
      </c>
      <c r="AC1267" s="169" t="str">
        <f>IF(AC271="","",IF(AC271=Settings!$C$16,1,IF(AND(AC271=Settings!$C$17,NOT(AB271=Settings!$C$16)),1,IF(AND(AC271=Settings!$C$18,AB271=Settings!$C$19),1,0))))</f>
        <v/>
      </c>
      <c r="AD1267" s="170"/>
      <c r="AE1267" s="169" t="str">
        <f>IF(AE271="","",IF(AE271=Settings!$C$16,1,IF(AND(AE271=Settings!$C$17,NOT(AD271=Settings!$C$16)),1,IF(AND(AE271=Settings!$C$18,AD271=Settings!$C$19),1,0))))</f>
        <v/>
      </c>
      <c r="AF1267" s="170"/>
      <c r="AG1267" s="169" t="str">
        <f>IF(AG271="","",IF(AG271=Settings!$C$16,1,IF(AND(AG271=Settings!$C$17,NOT(AF271=Settings!$C$16)),1,IF(AND(AG271=Settings!$C$18,AF271=Settings!$C$19),1,0))))</f>
        <v/>
      </c>
      <c r="AH1267" s="170"/>
      <c r="AI1267" s="169" t="str">
        <f>IF(AI271="","",IF(AI271=Settings!$C$16,1,IF(AND(AI271=Settings!$C$17,NOT(AH271=Settings!$C$16)),1,IF(AND(AI271=Settings!$C$18,AH271=Settings!$C$19),1,0))))</f>
        <v/>
      </c>
      <c r="AK1267" s="169" t="str">
        <f>IF(AK271="","",IF(AK271=Settings!$C$16,1,IF(AND(AK271=Settings!$C$17,NOT(AJ271=Settings!$C$16)),1,IF(AND(AK271=Settings!$C$18,AJ271=Settings!$C$19),1,0))))</f>
        <v/>
      </c>
      <c r="AM1267" s="169" t="str">
        <f>IF(AM271="","",IF(AM271=Settings!$C$16,1,IF(AND(AM271=Settings!$C$17,NOT(AL271=Settings!$C$16)),1,IF(AND(AM271=Settings!$C$18,AL271=Settings!$C$19),1,0))))</f>
        <v/>
      </c>
      <c r="AP1267" s="169" t="str">
        <f>IF(AP271="","",IF(AP271=Settings!$C$16,1,IF(AND(AP271=Settings!$C$17,NOT(AO271=Settings!$C$16)),1,IF(AND(AP271=Settings!$C$18,AO271=Settings!$C$19),1,0))))</f>
        <v/>
      </c>
      <c r="AQ1267" s="170"/>
      <c r="AR1267" s="169" t="str">
        <f>IF(AR271="","",IF(AR271=Settings!$C$16,1,IF(AND(AR271=Settings!$C$17,NOT(AQ271=Settings!$C$16)),1,IF(AND(AR271=Settings!$C$18,AQ271=Settings!$C$19),1,0))))</f>
        <v/>
      </c>
      <c r="AS1267" s="170"/>
      <c r="AT1267" s="169" t="str">
        <f>IF(AT271="","",IF(AT271=Settings!$C$16,1,IF(AND(AT271=Settings!$C$17,NOT(AS271=Settings!$C$16)),1,IF(AND(AT271=Settings!$C$18,AS271=Settings!$C$19),1,0))))</f>
        <v/>
      </c>
      <c r="AU1267" s="170"/>
      <c r="AV1267" s="169" t="str">
        <f>IF(AV271="","",IF(AV271=Settings!$C$16,1,IF(AND(AV271=Settings!$C$17,NOT(AU271=Settings!$C$16)),1,IF(AND(AV271=Settings!$C$18,AU271=Settings!$C$19),1,0))))</f>
        <v/>
      </c>
      <c r="AX1267" s="169" t="str">
        <f>IF(AX271="","",IF(AX271=Settings!$C$16,1,IF(AND(AX271=Settings!$C$17,NOT(AW271=Settings!$C$16)),1,IF(AND(AX271=Settings!$C$18,AW271=Settings!$C$19),1,0))))</f>
        <v/>
      </c>
      <c r="AZ1267" s="169" t="str">
        <f>IF(AZ271="","",IF(AZ271=Settings!$C$16,1,IF(AND(AZ271=Settings!$C$17,NOT(AY271=Settings!$C$16)),1,IF(AND(AZ271=Settings!$C$18,AY271=Settings!$C$19),1,0))))</f>
        <v/>
      </c>
      <c r="BC1267" s="169" t="str">
        <f>IF(BC271="","",IF(BC271=Settings!$C$16,1,IF(AND(BC271=Settings!$C$17,NOT(BB271=Settings!$C$16)),1,IF(AND(BC271=Settings!$C$18,BB271=Settings!$C$19),1,0))))</f>
        <v/>
      </c>
      <c r="BD1267" s="170"/>
      <c r="BE1267" s="169" t="str">
        <f>IF(BE271="","",IF(BE271=Settings!$C$16,1,IF(AND(BE271=Settings!$C$17,NOT(BD271=Settings!$C$16)),1,IF(AND(BE271=Settings!$C$18,BD271=Settings!$C$19),1,0))))</f>
        <v/>
      </c>
      <c r="BF1267" s="170"/>
      <c r="BG1267" s="169" t="str">
        <f>IF(BG271="","",IF(BG271=Settings!$C$16,1,IF(AND(BG271=Settings!$C$17,NOT(BF271=Settings!$C$16)),1,IF(AND(BG271=Settings!$C$18,BF271=Settings!$C$19),1,0))))</f>
        <v/>
      </c>
      <c r="BH1267" s="170"/>
      <c r="BI1267" s="169" t="str">
        <f>IF(BI271="","",IF(BI271=Settings!$C$16,1,IF(AND(BI271=Settings!$C$17,NOT(BH271=Settings!$C$16)),1,IF(AND(BI271=Settings!$C$18,BH271=Settings!$C$19),1,0))))</f>
        <v/>
      </c>
      <c r="BK1267" s="169" t="str">
        <f>IF(BK271="","",IF(BK271=Settings!$C$16,1,IF(AND(BK271=Settings!$C$17,NOT(BJ271=Settings!$C$16)),1,IF(AND(BK271=Settings!$C$18,BJ271=Settings!$C$19),1,0))))</f>
        <v/>
      </c>
      <c r="BM1267" s="169" t="str">
        <f>IF(BM271="","",IF(BM271=Settings!$C$16,1,IF(AND(BM271=Settings!$C$17,NOT(BL271=Settings!$C$16)),1,IF(AND(BM271=Settings!$C$18,BL271=Settings!$C$19),1,0))))</f>
        <v/>
      </c>
      <c r="BP1267" s="169" t="str">
        <f>IF(BP271="","",IF(BP271=Settings!$C$16,1,IF(AND(BP271=Settings!$C$17,NOT(BO271=Settings!$C$16)),1,IF(AND(BP271=Settings!$C$18,BO271=Settings!$C$19),1,0))))</f>
        <v/>
      </c>
      <c r="BQ1267" s="170"/>
      <c r="BR1267" s="169" t="str">
        <f>IF(BR271="","",IF(BR271=Settings!$C$16,1,IF(AND(BR271=Settings!$C$17,NOT(BQ271=Settings!$C$16)),1,IF(AND(BR271=Settings!$C$18,BQ271=Settings!$C$19),1,0))))</f>
        <v/>
      </c>
      <c r="BS1267" s="170"/>
      <c r="BT1267" s="169" t="str">
        <f>IF(BT271="","",IF(BT271=Settings!$C$16,1,IF(AND(BT271=Settings!$C$17,NOT(BS271=Settings!$C$16)),1,IF(AND(BT271=Settings!$C$18,BS271=Settings!$C$19),1,0))))</f>
        <v/>
      </c>
      <c r="BU1267" s="170"/>
      <c r="BV1267" s="169" t="str">
        <f>IF(BV271="","",IF(BV271=Settings!$C$16,1,IF(AND(BV271=Settings!$C$17,NOT(BU271=Settings!$C$16)),1,IF(AND(BV271=Settings!$C$18,BU271=Settings!$C$19),1,0))))</f>
        <v/>
      </c>
      <c r="BX1267" s="169" t="str">
        <f>IF(BX271="","",IF(BX271=Settings!$C$16,1,IF(AND(BX271=Settings!$C$17,NOT(BW271=Settings!$C$16)),1,IF(AND(BX271=Settings!$C$18,BW271=Settings!$C$19),1,0))))</f>
        <v/>
      </c>
      <c r="BZ1267" s="169" t="str">
        <f>IF(BZ271="","",IF(BZ271=Settings!$C$16,1,IF(AND(BZ271=Settings!$C$17,NOT(BY271=Settings!$C$16)),1,IF(AND(BZ271=Settings!$C$18,BY271=Settings!$C$19),1,0))))</f>
        <v/>
      </c>
      <c r="CB1267" s="175" t="str">
        <f t="shared" si="33"/>
        <v/>
      </c>
      <c r="CC1267" s="175" t="str">
        <f t="shared" si="34"/>
        <v/>
      </c>
      <c r="CD1267" s="175" t="str">
        <f t="shared" si="35"/>
        <v/>
      </c>
      <c r="CE1267" s="175" t="str">
        <f t="shared" si="36"/>
        <v/>
      </c>
      <c r="CF1267" s="175" t="str">
        <f t="shared" si="37"/>
        <v/>
      </c>
      <c r="CG1267" s="175" t="str">
        <f t="shared" si="38"/>
        <v/>
      </c>
      <c r="CH1267" s="175" t="str">
        <f t="shared" si="39"/>
        <v/>
      </c>
    </row>
    <row r="1268" spans="1:86" x14ac:dyDescent="0.25">
      <c r="A1268" s="39" t="str">
        <f t="shared" si="32"/>
        <v xml:space="preserve"> </v>
      </c>
      <c r="C1268" s="169" t="str">
        <f>IF(C272="","",IF(C272=Settings!$C$16,1,IF(AND(C272=Settings!$C$17,NOT(B272=Settings!$C$16)),1,IF(AND(C272=Settings!$C$18,B272=Settings!$C$19),1,0))))</f>
        <v/>
      </c>
      <c r="E1268" s="169" t="str">
        <f>IF(E272="","",IF(E272=Settings!$C$16,1,IF(AND(E272=Settings!$C$17,NOT(D272=Settings!$C$16)),1,IF(AND(E272=Settings!$C$18,D272=Settings!$C$19),1,0))))</f>
        <v/>
      </c>
      <c r="G1268" s="169" t="str">
        <f>IF(G272="","",IF(G272=Settings!$C$16,1,IF(AND(G272=Settings!$C$17,NOT(F272=Settings!$C$16)),1,IF(AND(G272=Settings!$C$18,F272=Settings!$C$19),1,0))))</f>
        <v/>
      </c>
      <c r="I1268" s="169" t="str">
        <f>IF(I272="","",IF(I272=Settings!$C$16,1,IF(AND(I272=Settings!$C$17,NOT(H272=Settings!$C$16)),1,IF(AND(I272=Settings!$C$18,H272=Settings!$C$19),1,0))))</f>
        <v/>
      </c>
      <c r="K1268" s="169" t="str">
        <f>IF(K272="","",IF(K272=Settings!$C$16,1,IF(AND(K272=Settings!$C$17,NOT(J272=Settings!$C$16)),1,IF(AND(K272=Settings!$C$18,J272=Settings!$C$19),1,0))))</f>
        <v/>
      </c>
      <c r="M1268" s="169" t="str">
        <f>IF(M272="","",IF(M272=Settings!$C$16,1,IF(AND(M272=Settings!$C$17,NOT(L272=Settings!$C$16)),1,IF(AND(M272=Settings!$C$18,L272=Settings!$C$19),1,0))))</f>
        <v/>
      </c>
      <c r="P1268" s="169" t="str">
        <f>IF(P272="","",IF(P272=Settings!$C$16,1,IF(AND(P272=Settings!$C$17,NOT(O272=Settings!$C$16)),1,IF(AND(P272=Settings!$C$18,O272=Settings!$C$19),1,0))))</f>
        <v/>
      </c>
      <c r="Q1268" s="170"/>
      <c r="R1268" s="169" t="str">
        <f>IF(R272="","",IF(R272=Settings!$C$16,1,IF(AND(R272=Settings!$C$17,NOT(Q272=Settings!$C$16)),1,IF(AND(R272=Settings!$C$18,Q272=Settings!$C$19),1,0))))</f>
        <v/>
      </c>
      <c r="S1268" s="170"/>
      <c r="T1268" s="169" t="str">
        <f>IF(T272="","",IF(T272=Settings!$C$16,1,IF(AND(T272=Settings!$C$17,NOT(S272=Settings!$C$16)),1,IF(AND(T272=Settings!$C$18,S272=Settings!$C$19),1,0))))</f>
        <v/>
      </c>
      <c r="U1268" s="170"/>
      <c r="V1268" s="169" t="str">
        <f>IF(V272="","",IF(V272=Settings!$C$16,1,IF(AND(V272=Settings!$C$17,NOT(U272=Settings!$C$16)),1,IF(AND(V272=Settings!$C$18,U272=Settings!$C$19),1,0))))</f>
        <v/>
      </c>
      <c r="X1268" s="169" t="str">
        <f>IF(X272="","",IF(X272=Settings!$C$16,1,IF(AND(X272=Settings!$C$17,NOT(W272=Settings!$C$16)),1,IF(AND(X272=Settings!$C$18,W272=Settings!$C$19),1,0))))</f>
        <v/>
      </c>
      <c r="Z1268" s="169" t="str">
        <f>IF(Z272="","",IF(Z272=Settings!$C$16,1,IF(AND(Z272=Settings!$C$17,NOT(Y272=Settings!$C$16)),1,IF(AND(Z272=Settings!$C$18,Y272=Settings!$C$19),1,0))))</f>
        <v/>
      </c>
      <c r="AC1268" s="169" t="str">
        <f>IF(AC272="","",IF(AC272=Settings!$C$16,1,IF(AND(AC272=Settings!$C$17,NOT(AB272=Settings!$C$16)),1,IF(AND(AC272=Settings!$C$18,AB272=Settings!$C$19),1,0))))</f>
        <v/>
      </c>
      <c r="AD1268" s="170"/>
      <c r="AE1268" s="169" t="str">
        <f>IF(AE272="","",IF(AE272=Settings!$C$16,1,IF(AND(AE272=Settings!$C$17,NOT(AD272=Settings!$C$16)),1,IF(AND(AE272=Settings!$C$18,AD272=Settings!$C$19),1,0))))</f>
        <v/>
      </c>
      <c r="AF1268" s="170"/>
      <c r="AG1268" s="169" t="str">
        <f>IF(AG272="","",IF(AG272=Settings!$C$16,1,IF(AND(AG272=Settings!$C$17,NOT(AF272=Settings!$C$16)),1,IF(AND(AG272=Settings!$C$18,AF272=Settings!$C$19),1,0))))</f>
        <v/>
      </c>
      <c r="AH1268" s="170"/>
      <c r="AI1268" s="169" t="str">
        <f>IF(AI272="","",IF(AI272=Settings!$C$16,1,IF(AND(AI272=Settings!$C$17,NOT(AH272=Settings!$C$16)),1,IF(AND(AI272=Settings!$C$18,AH272=Settings!$C$19),1,0))))</f>
        <v/>
      </c>
      <c r="AK1268" s="169" t="str">
        <f>IF(AK272="","",IF(AK272=Settings!$C$16,1,IF(AND(AK272=Settings!$C$17,NOT(AJ272=Settings!$C$16)),1,IF(AND(AK272=Settings!$C$18,AJ272=Settings!$C$19),1,0))))</f>
        <v/>
      </c>
      <c r="AM1268" s="169" t="str">
        <f>IF(AM272="","",IF(AM272=Settings!$C$16,1,IF(AND(AM272=Settings!$C$17,NOT(AL272=Settings!$C$16)),1,IF(AND(AM272=Settings!$C$18,AL272=Settings!$C$19),1,0))))</f>
        <v/>
      </c>
      <c r="AP1268" s="169" t="str">
        <f>IF(AP272="","",IF(AP272=Settings!$C$16,1,IF(AND(AP272=Settings!$C$17,NOT(AO272=Settings!$C$16)),1,IF(AND(AP272=Settings!$C$18,AO272=Settings!$C$19),1,0))))</f>
        <v/>
      </c>
      <c r="AQ1268" s="170"/>
      <c r="AR1268" s="169" t="str">
        <f>IF(AR272="","",IF(AR272=Settings!$C$16,1,IF(AND(AR272=Settings!$C$17,NOT(AQ272=Settings!$C$16)),1,IF(AND(AR272=Settings!$C$18,AQ272=Settings!$C$19),1,0))))</f>
        <v/>
      </c>
      <c r="AS1268" s="170"/>
      <c r="AT1268" s="169" t="str">
        <f>IF(AT272="","",IF(AT272=Settings!$C$16,1,IF(AND(AT272=Settings!$C$17,NOT(AS272=Settings!$C$16)),1,IF(AND(AT272=Settings!$C$18,AS272=Settings!$C$19),1,0))))</f>
        <v/>
      </c>
      <c r="AU1268" s="170"/>
      <c r="AV1268" s="169" t="str">
        <f>IF(AV272="","",IF(AV272=Settings!$C$16,1,IF(AND(AV272=Settings!$C$17,NOT(AU272=Settings!$C$16)),1,IF(AND(AV272=Settings!$C$18,AU272=Settings!$C$19),1,0))))</f>
        <v/>
      </c>
      <c r="AX1268" s="169" t="str">
        <f>IF(AX272="","",IF(AX272=Settings!$C$16,1,IF(AND(AX272=Settings!$C$17,NOT(AW272=Settings!$C$16)),1,IF(AND(AX272=Settings!$C$18,AW272=Settings!$C$19),1,0))))</f>
        <v/>
      </c>
      <c r="AZ1268" s="169" t="str">
        <f>IF(AZ272="","",IF(AZ272=Settings!$C$16,1,IF(AND(AZ272=Settings!$C$17,NOT(AY272=Settings!$C$16)),1,IF(AND(AZ272=Settings!$C$18,AY272=Settings!$C$19),1,0))))</f>
        <v/>
      </c>
      <c r="BC1268" s="169" t="str">
        <f>IF(BC272="","",IF(BC272=Settings!$C$16,1,IF(AND(BC272=Settings!$C$17,NOT(BB272=Settings!$C$16)),1,IF(AND(BC272=Settings!$C$18,BB272=Settings!$C$19),1,0))))</f>
        <v/>
      </c>
      <c r="BD1268" s="170"/>
      <c r="BE1268" s="169" t="str">
        <f>IF(BE272="","",IF(BE272=Settings!$C$16,1,IF(AND(BE272=Settings!$C$17,NOT(BD272=Settings!$C$16)),1,IF(AND(BE272=Settings!$C$18,BD272=Settings!$C$19),1,0))))</f>
        <v/>
      </c>
      <c r="BF1268" s="170"/>
      <c r="BG1268" s="169" t="str">
        <f>IF(BG272="","",IF(BG272=Settings!$C$16,1,IF(AND(BG272=Settings!$C$17,NOT(BF272=Settings!$C$16)),1,IF(AND(BG272=Settings!$C$18,BF272=Settings!$C$19),1,0))))</f>
        <v/>
      </c>
      <c r="BH1268" s="170"/>
      <c r="BI1268" s="169" t="str">
        <f>IF(BI272="","",IF(BI272=Settings!$C$16,1,IF(AND(BI272=Settings!$C$17,NOT(BH272=Settings!$C$16)),1,IF(AND(BI272=Settings!$C$18,BH272=Settings!$C$19),1,0))))</f>
        <v/>
      </c>
      <c r="BK1268" s="169" t="str">
        <f>IF(BK272="","",IF(BK272=Settings!$C$16,1,IF(AND(BK272=Settings!$C$17,NOT(BJ272=Settings!$C$16)),1,IF(AND(BK272=Settings!$C$18,BJ272=Settings!$C$19),1,0))))</f>
        <v/>
      </c>
      <c r="BM1268" s="169" t="str">
        <f>IF(BM272="","",IF(BM272=Settings!$C$16,1,IF(AND(BM272=Settings!$C$17,NOT(BL272=Settings!$C$16)),1,IF(AND(BM272=Settings!$C$18,BL272=Settings!$C$19),1,0))))</f>
        <v/>
      </c>
      <c r="BP1268" s="169" t="str">
        <f>IF(BP272="","",IF(BP272=Settings!$C$16,1,IF(AND(BP272=Settings!$C$17,NOT(BO272=Settings!$C$16)),1,IF(AND(BP272=Settings!$C$18,BO272=Settings!$C$19),1,0))))</f>
        <v/>
      </c>
      <c r="BQ1268" s="170"/>
      <c r="BR1268" s="169" t="str">
        <f>IF(BR272="","",IF(BR272=Settings!$C$16,1,IF(AND(BR272=Settings!$C$17,NOT(BQ272=Settings!$C$16)),1,IF(AND(BR272=Settings!$C$18,BQ272=Settings!$C$19),1,0))))</f>
        <v/>
      </c>
      <c r="BS1268" s="170"/>
      <c r="BT1268" s="169" t="str">
        <f>IF(BT272="","",IF(BT272=Settings!$C$16,1,IF(AND(BT272=Settings!$C$17,NOT(BS272=Settings!$C$16)),1,IF(AND(BT272=Settings!$C$18,BS272=Settings!$C$19),1,0))))</f>
        <v/>
      </c>
      <c r="BU1268" s="170"/>
      <c r="BV1268" s="169" t="str">
        <f>IF(BV272="","",IF(BV272=Settings!$C$16,1,IF(AND(BV272=Settings!$C$17,NOT(BU272=Settings!$C$16)),1,IF(AND(BV272=Settings!$C$18,BU272=Settings!$C$19),1,0))))</f>
        <v/>
      </c>
      <c r="BX1268" s="169" t="str">
        <f>IF(BX272="","",IF(BX272=Settings!$C$16,1,IF(AND(BX272=Settings!$C$17,NOT(BW272=Settings!$C$16)),1,IF(AND(BX272=Settings!$C$18,BW272=Settings!$C$19),1,0))))</f>
        <v/>
      </c>
      <c r="BZ1268" s="169" t="str">
        <f>IF(BZ272="","",IF(BZ272=Settings!$C$16,1,IF(AND(BZ272=Settings!$C$17,NOT(BY272=Settings!$C$16)),1,IF(AND(BZ272=Settings!$C$18,BY272=Settings!$C$19),1,0))))</f>
        <v/>
      </c>
      <c r="CB1268" s="175" t="str">
        <f t="shared" si="33"/>
        <v/>
      </c>
      <c r="CC1268" s="175" t="str">
        <f t="shared" si="34"/>
        <v/>
      </c>
      <c r="CD1268" s="175" t="str">
        <f t="shared" si="35"/>
        <v/>
      </c>
      <c r="CE1268" s="175" t="str">
        <f t="shared" si="36"/>
        <v/>
      </c>
      <c r="CF1268" s="175" t="str">
        <f t="shared" si="37"/>
        <v/>
      </c>
      <c r="CG1268" s="175" t="str">
        <f t="shared" si="38"/>
        <v/>
      </c>
      <c r="CH1268" s="175" t="str">
        <f t="shared" si="39"/>
        <v/>
      </c>
    </row>
    <row r="1269" spans="1:86" x14ac:dyDescent="0.25">
      <c r="A1269" s="39" t="str">
        <f t="shared" si="32"/>
        <v xml:space="preserve"> </v>
      </c>
      <c r="C1269" s="169" t="str">
        <f>IF(C273="","",IF(C273=Settings!$C$16,1,IF(AND(C273=Settings!$C$17,NOT(B273=Settings!$C$16)),1,IF(AND(C273=Settings!$C$18,B273=Settings!$C$19),1,0))))</f>
        <v/>
      </c>
      <c r="E1269" s="169" t="str">
        <f>IF(E273="","",IF(E273=Settings!$C$16,1,IF(AND(E273=Settings!$C$17,NOT(D273=Settings!$C$16)),1,IF(AND(E273=Settings!$C$18,D273=Settings!$C$19),1,0))))</f>
        <v/>
      </c>
      <c r="G1269" s="169" t="str">
        <f>IF(G273="","",IF(G273=Settings!$C$16,1,IF(AND(G273=Settings!$C$17,NOT(F273=Settings!$C$16)),1,IF(AND(G273=Settings!$C$18,F273=Settings!$C$19),1,0))))</f>
        <v/>
      </c>
      <c r="I1269" s="169" t="str">
        <f>IF(I273="","",IF(I273=Settings!$C$16,1,IF(AND(I273=Settings!$C$17,NOT(H273=Settings!$C$16)),1,IF(AND(I273=Settings!$C$18,H273=Settings!$C$19),1,0))))</f>
        <v/>
      </c>
      <c r="K1269" s="169" t="str">
        <f>IF(K273="","",IF(K273=Settings!$C$16,1,IF(AND(K273=Settings!$C$17,NOT(J273=Settings!$C$16)),1,IF(AND(K273=Settings!$C$18,J273=Settings!$C$19),1,0))))</f>
        <v/>
      </c>
      <c r="M1269" s="169" t="str">
        <f>IF(M273="","",IF(M273=Settings!$C$16,1,IF(AND(M273=Settings!$C$17,NOT(L273=Settings!$C$16)),1,IF(AND(M273=Settings!$C$18,L273=Settings!$C$19),1,0))))</f>
        <v/>
      </c>
      <c r="P1269" s="169" t="str">
        <f>IF(P273="","",IF(P273=Settings!$C$16,1,IF(AND(P273=Settings!$C$17,NOT(O273=Settings!$C$16)),1,IF(AND(P273=Settings!$C$18,O273=Settings!$C$19),1,0))))</f>
        <v/>
      </c>
      <c r="Q1269" s="170"/>
      <c r="R1269" s="169" t="str">
        <f>IF(R273="","",IF(R273=Settings!$C$16,1,IF(AND(R273=Settings!$C$17,NOT(Q273=Settings!$C$16)),1,IF(AND(R273=Settings!$C$18,Q273=Settings!$C$19),1,0))))</f>
        <v/>
      </c>
      <c r="S1269" s="170"/>
      <c r="T1269" s="169" t="str">
        <f>IF(T273="","",IF(T273=Settings!$C$16,1,IF(AND(T273=Settings!$C$17,NOT(S273=Settings!$C$16)),1,IF(AND(T273=Settings!$C$18,S273=Settings!$C$19),1,0))))</f>
        <v/>
      </c>
      <c r="U1269" s="170"/>
      <c r="V1269" s="169" t="str">
        <f>IF(V273="","",IF(V273=Settings!$C$16,1,IF(AND(V273=Settings!$C$17,NOT(U273=Settings!$C$16)),1,IF(AND(V273=Settings!$C$18,U273=Settings!$C$19),1,0))))</f>
        <v/>
      </c>
      <c r="X1269" s="169" t="str">
        <f>IF(X273="","",IF(X273=Settings!$C$16,1,IF(AND(X273=Settings!$C$17,NOT(W273=Settings!$C$16)),1,IF(AND(X273=Settings!$C$18,W273=Settings!$C$19),1,0))))</f>
        <v/>
      </c>
      <c r="Z1269" s="169" t="str">
        <f>IF(Z273="","",IF(Z273=Settings!$C$16,1,IF(AND(Z273=Settings!$C$17,NOT(Y273=Settings!$C$16)),1,IF(AND(Z273=Settings!$C$18,Y273=Settings!$C$19),1,0))))</f>
        <v/>
      </c>
      <c r="AC1269" s="169" t="str">
        <f>IF(AC273="","",IF(AC273=Settings!$C$16,1,IF(AND(AC273=Settings!$C$17,NOT(AB273=Settings!$C$16)),1,IF(AND(AC273=Settings!$C$18,AB273=Settings!$C$19),1,0))))</f>
        <v/>
      </c>
      <c r="AD1269" s="170"/>
      <c r="AE1269" s="169" t="str">
        <f>IF(AE273="","",IF(AE273=Settings!$C$16,1,IF(AND(AE273=Settings!$C$17,NOT(AD273=Settings!$C$16)),1,IF(AND(AE273=Settings!$C$18,AD273=Settings!$C$19),1,0))))</f>
        <v/>
      </c>
      <c r="AF1269" s="170"/>
      <c r="AG1269" s="169" t="str">
        <f>IF(AG273="","",IF(AG273=Settings!$C$16,1,IF(AND(AG273=Settings!$C$17,NOT(AF273=Settings!$C$16)),1,IF(AND(AG273=Settings!$C$18,AF273=Settings!$C$19),1,0))))</f>
        <v/>
      </c>
      <c r="AH1269" s="170"/>
      <c r="AI1269" s="169" t="str">
        <f>IF(AI273="","",IF(AI273=Settings!$C$16,1,IF(AND(AI273=Settings!$C$17,NOT(AH273=Settings!$C$16)),1,IF(AND(AI273=Settings!$C$18,AH273=Settings!$C$19),1,0))))</f>
        <v/>
      </c>
      <c r="AK1269" s="169" t="str">
        <f>IF(AK273="","",IF(AK273=Settings!$C$16,1,IF(AND(AK273=Settings!$C$17,NOT(AJ273=Settings!$C$16)),1,IF(AND(AK273=Settings!$C$18,AJ273=Settings!$C$19),1,0))))</f>
        <v/>
      </c>
      <c r="AM1269" s="169" t="str">
        <f>IF(AM273="","",IF(AM273=Settings!$C$16,1,IF(AND(AM273=Settings!$C$17,NOT(AL273=Settings!$C$16)),1,IF(AND(AM273=Settings!$C$18,AL273=Settings!$C$19),1,0))))</f>
        <v/>
      </c>
      <c r="AP1269" s="169" t="str">
        <f>IF(AP273="","",IF(AP273=Settings!$C$16,1,IF(AND(AP273=Settings!$C$17,NOT(AO273=Settings!$C$16)),1,IF(AND(AP273=Settings!$C$18,AO273=Settings!$C$19),1,0))))</f>
        <v/>
      </c>
      <c r="AQ1269" s="170"/>
      <c r="AR1269" s="169" t="str">
        <f>IF(AR273="","",IF(AR273=Settings!$C$16,1,IF(AND(AR273=Settings!$C$17,NOT(AQ273=Settings!$C$16)),1,IF(AND(AR273=Settings!$C$18,AQ273=Settings!$C$19),1,0))))</f>
        <v/>
      </c>
      <c r="AS1269" s="170"/>
      <c r="AT1269" s="169" t="str">
        <f>IF(AT273="","",IF(AT273=Settings!$C$16,1,IF(AND(AT273=Settings!$C$17,NOT(AS273=Settings!$C$16)),1,IF(AND(AT273=Settings!$C$18,AS273=Settings!$C$19),1,0))))</f>
        <v/>
      </c>
      <c r="AU1269" s="170"/>
      <c r="AV1269" s="169" t="str">
        <f>IF(AV273="","",IF(AV273=Settings!$C$16,1,IF(AND(AV273=Settings!$C$17,NOT(AU273=Settings!$C$16)),1,IF(AND(AV273=Settings!$C$18,AU273=Settings!$C$19),1,0))))</f>
        <v/>
      </c>
      <c r="AX1269" s="169" t="str">
        <f>IF(AX273="","",IF(AX273=Settings!$C$16,1,IF(AND(AX273=Settings!$C$17,NOT(AW273=Settings!$C$16)),1,IF(AND(AX273=Settings!$C$18,AW273=Settings!$C$19),1,0))))</f>
        <v/>
      </c>
      <c r="AZ1269" s="169" t="str">
        <f>IF(AZ273="","",IF(AZ273=Settings!$C$16,1,IF(AND(AZ273=Settings!$C$17,NOT(AY273=Settings!$C$16)),1,IF(AND(AZ273=Settings!$C$18,AY273=Settings!$C$19),1,0))))</f>
        <v/>
      </c>
      <c r="BC1269" s="169" t="str">
        <f>IF(BC273="","",IF(BC273=Settings!$C$16,1,IF(AND(BC273=Settings!$C$17,NOT(BB273=Settings!$C$16)),1,IF(AND(BC273=Settings!$C$18,BB273=Settings!$C$19),1,0))))</f>
        <v/>
      </c>
      <c r="BD1269" s="170"/>
      <c r="BE1269" s="169" t="str">
        <f>IF(BE273="","",IF(BE273=Settings!$C$16,1,IF(AND(BE273=Settings!$C$17,NOT(BD273=Settings!$C$16)),1,IF(AND(BE273=Settings!$C$18,BD273=Settings!$C$19),1,0))))</f>
        <v/>
      </c>
      <c r="BF1269" s="170"/>
      <c r="BG1269" s="169" t="str">
        <f>IF(BG273="","",IF(BG273=Settings!$C$16,1,IF(AND(BG273=Settings!$C$17,NOT(BF273=Settings!$C$16)),1,IF(AND(BG273=Settings!$C$18,BF273=Settings!$C$19),1,0))))</f>
        <v/>
      </c>
      <c r="BH1269" s="170"/>
      <c r="BI1269" s="169" t="str">
        <f>IF(BI273="","",IF(BI273=Settings!$C$16,1,IF(AND(BI273=Settings!$C$17,NOT(BH273=Settings!$C$16)),1,IF(AND(BI273=Settings!$C$18,BH273=Settings!$C$19),1,0))))</f>
        <v/>
      </c>
      <c r="BK1269" s="169" t="str">
        <f>IF(BK273="","",IF(BK273=Settings!$C$16,1,IF(AND(BK273=Settings!$C$17,NOT(BJ273=Settings!$C$16)),1,IF(AND(BK273=Settings!$C$18,BJ273=Settings!$C$19),1,0))))</f>
        <v/>
      </c>
      <c r="BM1269" s="169" t="str">
        <f>IF(BM273="","",IF(BM273=Settings!$C$16,1,IF(AND(BM273=Settings!$C$17,NOT(BL273=Settings!$C$16)),1,IF(AND(BM273=Settings!$C$18,BL273=Settings!$C$19),1,0))))</f>
        <v/>
      </c>
      <c r="BP1269" s="169" t="str">
        <f>IF(BP273="","",IF(BP273=Settings!$C$16,1,IF(AND(BP273=Settings!$C$17,NOT(BO273=Settings!$C$16)),1,IF(AND(BP273=Settings!$C$18,BO273=Settings!$C$19),1,0))))</f>
        <v/>
      </c>
      <c r="BQ1269" s="170"/>
      <c r="BR1269" s="169" t="str">
        <f>IF(BR273="","",IF(BR273=Settings!$C$16,1,IF(AND(BR273=Settings!$C$17,NOT(BQ273=Settings!$C$16)),1,IF(AND(BR273=Settings!$C$18,BQ273=Settings!$C$19),1,0))))</f>
        <v/>
      </c>
      <c r="BS1269" s="170"/>
      <c r="BT1269" s="169" t="str">
        <f>IF(BT273="","",IF(BT273=Settings!$C$16,1,IF(AND(BT273=Settings!$C$17,NOT(BS273=Settings!$C$16)),1,IF(AND(BT273=Settings!$C$18,BS273=Settings!$C$19),1,0))))</f>
        <v/>
      </c>
      <c r="BU1269" s="170"/>
      <c r="BV1269" s="169" t="str">
        <f>IF(BV273="","",IF(BV273=Settings!$C$16,1,IF(AND(BV273=Settings!$C$17,NOT(BU273=Settings!$C$16)),1,IF(AND(BV273=Settings!$C$18,BU273=Settings!$C$19),1,0))))</f>
        <v/>
      </c>
      <c r="BX1269" s="169" t="str">
        <f>IF(BX273="","",IF(BX273=Settings!$C$16,1,IF(AND(BX273=Settings!$C$17,NOT(BW273=Settings!$C$16)),1,IF(AND(BX273=Settings!$C$18,BW273=Settings!$C$19),1,0))))</f>
        <v/>
      </c>
      <c r="BZ1269" s="169" t="str">
        <f>IF(BZ273="","",IF(BZ273=Settings!$C$16,1,IF(AND(BZ273=Settings!$C$17,NOT(BY273=Settings!$C$16)),1,IF(AND(BZ273=Settings!$C$18,BY273=Settings!$C$19),1,0))))</f>
        <v/>
      </c>
      <c r="CB1269" s="175" t="str">
        <f t="shared" si="33"/>
        <v/>
      </c>
      <c r="CC1269" s="175" t="str">
        <f t="shared" si="34"/>
        <v/>
      </c>
      <c r="CD1269" s="175" t="str">
        <f t="shared" si="35"/>
        <v/>
      </c>
      <c r="CE1269" s="175" t="str">
        <f t="shared" si="36"/>
        <v/>
      </c>
      <c r="CF1269" s="175" t="str">
        <f t="shared" si="37"/>
        <v/>
      </c>
      <c r="CG1269" s="175" t="str">
        <f t="shared" si="38"/>
        <v/>
      </c>
      <c r="CH1269" s="175" t="str">
        <f t="shared" si="39"/>
        <v/>
      </c>
    </row>
    <row r="1270" spans="1:86" x14ac:dyDescent="0.25">
      <c r="A1270" s="39" t="str">
        <f t="shared" si="32"/>
        <v xml:space="preserve"> </v>
      </c>
      <c r="C1270" s="169" t="str">
        <f>IF(C274="","",IF(C274=Settings!$C$16,1,IF(AND(C274=Settings!$C$17,NOT(B274=Settings!$C$16)),1,IF(AND(C274=Settings!$C$18,B274=Settings!$C$19),1,0))))</f>
        <v/>
      </c>
      <c r="E1270" s="169" t="str">
        <f>IF(E274="","",IF(E274=Settings!$C$16,1,IF(AND(E274=Settings!$C$17,NOT(D274=Settings!$C$16)),1,IF(AND(E274=Settings!$C$18,D274=Settings!$C$19),1,0))))</f>
        <v/>
      </c>
      <c r="G1270" s="169" t="str">
        <f>IF(G274="","",IF(G274=Settings!$C$16,1,IF(AND(G274=Settings!$C$17,NOT(F274=Settings!$C$16)),1,IF(AND(G274=Settings!$C$18,F274=Settings!$C$19),1,0))))</f>
        <v/>
      </c>
      <c r="I1270" s="169" t="str">
        <f>IF(I274="","",IF(I274=Settings!$C$16,1,IF(AND(I274=Settings!$C$17,NOT(H274=Settings!$C$16)),1,IF(AND(I274=Settings!$C$18,H274=Settings!$C$19),1,0))))</f>
        <v/>
      </c>
      <c r="K1270" s="169" t="str">
        <f>IF(K274="","",IF(K274=Settings!$C$16,1,IF(AND(K274=Settings!$C$17,NOT(J274=Settings!$C$16)),1,IF(AND(K274=Settings!$C$18,J274=Settings!$C$19),1,0))))</f>
        <v/>
      </c>
      <c r="M1270" s="169" t="str">
        <f>IF(M274="","",IF(M274=Settings!$C$16,1,IF(AND(M274=Settings!$C$17,NOT(L274=Settings!$C$16)),1,IF(AND(M274=Settings!$C$18,L274=Settings!$C$19),1,0))))</f>
        <v/>
      </c>
      <c r="P1270" s="169" t="str">
        <f>IF(P274="","",IF(P274=Settings!$C$16,1,IF(AND(P274=Settings!$C$17,NOT(O274=Settings!$C$16)),1,IF(AND(P274=Settings!$C$18,O274=Settings!$C$19),1,0))))</f>
        <v/>
      </c>
      <c r="Q1270" s="170"/>
      <c r="R1270" s="169" t="str">
        <f>IF(R274="","",IF(R274=Settings!$C$16,1,IF(AND(R274=Settings!$C$17,NOT(Q274=Settings!$C$16)),1,IF(AND(R274=Settings!$C$18,Q274=Settings!$C$19),1,0))))</f>
        <v/>
      </c>
      <c r="S1270" s="170"/>
      <c r="T1270" s="169" t="str">
        <f>IF(T274="","",IF(T274=Settings!$C$16,1,IF(AND(T274=Settings!$C$17,NOT(S274=Settings!$C$16)),1,IF(AND(T274=Settings!$C$18,S274=Settings!$C$19),1,0))))</f>
        <v/>
      </c>
      <c r="U1270" s="170"/>
      <c r="V1270" s="169" t="str">
        <f>IF(V274="","",IF(V274=Settings!$C$16,1,IF(AND(V274=Settings!$C$17,NOT(U274=Settings!$C$16)),1,IF(AND(V274=Settings!$C$18,U274=Settings!$C$19),1,0))))</f>
        <v/>
      </c>
      <c r="X1270" s="169" t="str">
        <f>IF(X274="","",IF(X274=Settings!$C$16,1,IF(AND(X274=Settings!$C$17,NOT(W274=Settings!$C$16)),1,IF(AND(X274=Settings!$C$18,W274=Settings!$C$19),1,0))))</f>
        <v/>
      </c>
      <c r="Z1270" s="169" t="str">
        <f>IF(Z274="","",IF(Z274=Settings!$C$16,1,IF(AND(Z274=Settings!$C$17,NOT(Y274=Settings!$C$16)),1,IF(AND(Z274=Settings!$C$18,Y274=Settings!$C$19),1,0))))</f>
        <v/>
      </c>
      <c r="AC1270" s="169" t="str">
        <f>IF(AC274="","",IF(AC274=Settings!$C$16,1,IF(AND(AC274=Settings!$C$17,NOT(AB274=Settings!$C$16)),1,IF(AND(AC274=Settings!$C$18,AB274=Settings!$C$19),1,0))))</f>
        <v/>
      </c>
      <c r="AD1270" s="170"/>
      <c r="AE1270" s="169" t="str">
        <f>IF(AE274="","",IF(AE274=Settings!$C$16,1,IF(AND(AE274=Settings!$C$17,NOT(AD274=Settings!$C$16)),1,IF(AND(AE274=Settings!$C$18,AD274=Settings!$C$19),1,0))))</f>
        <v/>
      </c>
      <c r="AF1270" s="170"/>
      <c r="AG1270" s="169" t="str">
        <f>IF(AG274="","",IF(AG274=Settings!$C$16,1,IF(AND(AG274=Settings!$C$17,NOT(AF274=Settings!$C$16)),1,IF(AND(AG274=Settings!$C$18,AF274=Settings!$C$19),1,0))))</f>
        <v/>
      </c>
      <c r="AH1270" s="170"/>
      <c r="AI1270" s="169" t="str">
        <f>IF(AI274="","",IF(AI274=Settings!$C$16,1,IF(AND(AI274=Settings!$C$17,NOT(AH274=Settings!$C$16)),1,IF(AND(AI274=Settings!$C$18,AH274=Settings!$C$19),1,0))))</f>
        <v/>
      </c>
      <c r="AK1270" s="169" t="str">
        <f>IF(AK274="","",IF(AK274=Settings!$C$16,1,IF(AND(AK274=Settings!$C$17,NOT(AJ274=Settings!$C$16)),1,IF(AND(AK274=Settings!$C$18,AJ274=Settings!$C$19),1,0))))</f>
        <v/>
      </c>
      <c r="AM1270" s="169" t="str">
        <f>IF(AM274="","",IF(AM274=Settings!$C$16,1,IF(AND(AM274=Settings!$C$17,NOT(AL274=Settings!$C$16)),1,IF(AND(AM274=Settings!$C$18,AL274=Settings!$C$19),1,0))))</f>
        <v/>
      </c>
      <c r="AP1270" s="169" t="str">
        <f>IF(AP274="","",IF(AP274=Settings!$C$16,1,IF(AND(AP274=Settings!$C$17,NOT(AO274=Settings!$C$16)),1,IF(AND(AP274=Settings!$C$18,AO274=Settings!$C$19),1,0))))</f>
        <v/>
      </c>
      <c r="AQ1270" s="170"/>
      <c r="AR1270" s="169" t="str">
        <f>IF(AR274="","",IF(AR274=Settings!$C$16,1,IF(AND(AR274=Settings!$C$17,NOT(AQ274=Settings!$C$16)),1,IF(AND(AR274=Settings!$C$18,AQ274=Settings!$C$19),1,0))))</f>
        <v/>
      </c>
      <c r="AS1270" s="170"/>
      <c r="AT1270" s="169" t="str">
        <f>IF(AT274="","",IF(AT274=Settings!$C$16,1,IF(AND(AT274=Settings!$C$17,NOT(AS274=Settings!$C$16)),1,IF(AND(AT274=Settings!$C$18,AS274=Settings!$C$19),1,0))))</f>
        <v/>
      </c>
      <c r="AU1270" s="170"/>
      <c r="AV1270" s="169" t="str">
        <f>IF(AV274="","",IF(AV274=Settings!$C$16,1,IF(AND(AV274=Settings!$C$17,NOT(AU274=Settings!$C$16)),1,IF(AND(AV274=Settings!$C$18,AU274=Settings!$C$19),1,0))))</f>
        <v/>
      </c>
      <c r="AX1270" s="169" t="str">
        <f>IF(AX274="","",IF(AX274=Settings!$C$16,1,IF(AND(AX274=Settings!$C$17,NOT(AW274=Settings!$C$16)),1,IF(AND(AX274=Settings!$C$18,AW274=Settings!$C$19),1,0))))</f>
        <v/>
      </c>
      <c r="AZ1270" s="169" t="str">
        <f>IF(AZ274="","",IF(AZ274=Settings!$C$16,1,IF(AND(AZ274=Settings!$C$17,NOT(AY274=Settings!$C$16)),1,IF(AND(AZ274=Settings!$C$18,AY274=Settings!$C$19),1,0))))</f>
        <v/>
      </c>
      <c r="BC1270" s="169" t="str">
        <f>IF(BC274="","",IF(BC274=Settings!$C$16,1,IF(AND(BC274=Settings!$C$17,NOT(BB274=Settings!$C$16)),1,IF(AND(BC274=Settings!$C$18,BB274=Settings!$C$19),1,0))))</f>
        <v/>
      </c>
      <c r="BD1270" s="170"/>
      <c r="BE1270" s="169" t="str">
        <f>IF(BE274="","",IF(BE274=Settings!$C$16,1,IF(AND(BE274=Settings!$C$17,NOT(BD274=Settings!$C$16)),1,IF(AND(BE274=Settings!$C$18,BD274=Settings!$C$19),1,0))))</f>
        <v/>
      </c>
      <c r="BF1270" s="170"/>
      <c r="BG1270" s="169" t="str">
        <f>IF(BG274="","",IF(BG274=Settings!$C$16,1,IF(AND(BG274=Settings!$C$17,NOT(BF274=Settings!$C$16)),1,IF(AND(BG274=Settings!$C$18,BF274=Settings!$C$19),1,0))))</f>
        <v/>
      </c>
      <c r="BH1270" s="170"/>
      <c r="BI1270" s="169" t="str">
        <f>IF(BI274="","",IF(BI274=Settings!$C$16,1,IF(AND(BI274=Settings!$C$17,NOT(BH274=Settings!$C$16)),1,IF(AND(BI274=Settings!$C$18,BH274=Settings!$C$19),1,0))))</f>
        <v/>
      </c>
      <c r="BK1270" s="169" t="str">
        <f>IF(BK274="","",IF(BK274=Settings!$C$16,1,IF(AND(BK274=Settings!$C$17,NOT(BJ274=Settings!$C$16)),1,IF(AND(BK274=Settings!$C$18,BJ274=Settings!$C$19),1,0))))</f>
        <v/>
      </c>
      <c r="BM1270" s="169" t="str">
        <f>IF(BM274="","",IF(BM274=Settings!$C$16,1,IF(AND(BM274=Settings!$C$17,NOT(BL274=Settings!$C$16)),1,IF(AND(BM274=Settings!$C$18,BL274=Settings!$C$19),1,0))))</f>
        <v/>
      </c>
      <c r="BP1270" s="169" t="str">
        <f>IF(BP274="","",IF(BP274=Settings!$C$16,1,IF(AND(BP274=Settings!$C$17,NOT(BO274=Settings!$C$16)),1,IF(AND(BP274=Settings!$C$18,BO274=Settings!$C$19),1,0))))</f>
        <v/>
      </c>
      <c r="BQ1270" s="170"/>
      <c r="BR1270" s="169" t="str">
        <f>IF(BR274="","",IF(BR274=Settings!$C$16,1,IF(AND(BR274=Settings!$C$17,NOT(BQ274=Settings!$C$16)),1,IF(AND(BR274=Settings!$C$18,BQ274=Settings!$C$19),1,0))))</f>
        <v/>
      </c>
      <c r="BS1270" s="170"/>
      <c r="BT1270" s="169" t="str">
        <f>IF(BT274="","",IF(BT274=Settings!$C$16,1,IF(AND(BT274=Settings!$C$17,NOT(BS274=Settings!$C$16)),1,IF(AND(BT274=Settings!$C$18,BS274=Settings!$C$19),1,0))))</f>
        <v/>
      </c>
      <c r="BU1270" s="170"/>
      <c r="BV1270" s="169" t="str">
        <f>IF(BV274="","",IF(BV274=Settings!$C$16,1,IF(AND(BV274=Settings!$C$17,NOT(BU274=Settings!$C$16)),1,IF(AND(BV274=Settings!$C$18,BU274=Settings!$C$19),1,0))))</f>
        <v/>
      </c>
      <c r="BX1270" s="169" t="str">
        <f>IF(BX274="","",IF(BX274=Settings!$C$16,1,IF(AND(BX274=Settings!$C$17,NOT(BW274=Settings!$C$16)),1,IF(AND(BX274=Settings!$C$18,BW274=Settings!$C$19),1,0))))</f>
        <v/>
      </c>
      <c r="BZ1270" s="169" t="str">
        <f>IF(BZ274="","",IF(BZ274=Settings!$C$16,1,IF(AND(BZ274=Settings!$C$17,NOT(BY274=Settings!$C$16)),1,IF(AND(BZ274=Settings!$C$18,BY274=Settings!$C$19),1,0))))</f>
        <v/>
      </c>
      <c r="CB1270" s="175" t="str">
        <f t="shared" si="33"/>
        <v/>
      </c>
      <c r="CC1270" s="175" t="str">
        <f t="shared" si="34"/>
        <v/>
      </c>
      <c r="CD1270" s="175" t="str">
        <f t="shared" si="35"/>
        <v/>
      </c>
      <c r="CE1270" s="175" t="str">
        <f t="shared" si="36"/>
        <v/>
      </c>
      <c r="CF1270" s="175" t="str">
        <f t="shared" si="37"/>
        <v/>
      </c>
      <c r="CG1270" s="175" t="str">
        <f t="shared" si="38"/>
        <v/>
      </c>
      <c r="CH1270" s="175" t="str">
        <f t="shared" si="39"/>
        <v/>
      </c>
    </row>
    <row r="1271" spans="1:86" x14ac:dyDescent="0.25">
      <c r="A1271" s="39" t="str">
        <f t="shared" si="32"/>
        <v xml:space="preserve"> </v>
      </c>
      <c r="C1271" s="169" t="str">
        <f>IF(C275="","",IF(C275=Settings!$C$16,1,IF(AND(C275=Settings!$C$17,NOT(B275=Settings!$C$16)),1,IF(AND(C275=Settings!$C$18,B275=Settings!$C$19),1,0))))</f>
        <v/>
      </c>
      <c r="E1271" s="169" t="str">
        <f>IF(E275="","",IF(E275=Settings!$C$16,1,IF(AND(E275=Settings!$C$17,NOT(D275=Settings!$C$16)),1,IF(AND(E275=Settings!$C$18,D275=Settings!$C$19),1,0))))</f>
        <v/>
      </c>
      <c r="G1271" s="169" t="str">
        <f>IF(G275="","",IF(G275=Settings!$C$16,1,IF(AND(G275=Settings!$C$17,NOT(F275=Settings!$C$16)),1,IF(AND(G275=Settings!$C$18,F275=Settings!$C$19),1,0))))</f>
        <v/>
      </c>
      <c r="I1271" s="169" t="str">
        <f>IF(I275="","",IF(I275=Settings!$C$16,1,IF(AND(I275=Settings!$C$17,NOT(H275=Settings!$C$16)),1,IF(AND(I275=Settings!$C$18,H275=Settings!$C$19),1,0))))</f>
        <v/>
      </c>
      <c r="K1271" s="169" t="str">
        <f>IF(K275="","",IF(K275=Settings!$C$16,1,IF(AND(K275=Settings!$C$17,NOT(J275=Settings!$C$16)),1,IF(AND(K275=Settings!$C$18,J275=Settings!$C$19),1,0))))</f>
        <v/>
      </c>
      <c r="M1271" s="169" t="str">
        <f>IF(M275="","",IF(M275=Settings!$C$16,1,IF(AND(M275=Settings!$C$17,NOT(L275=Settings!$C$16)),1,IF(AND(M275=Settings!$C$18,L275=Settings!$C$19),1,0))))</f>
        <v/>
      </c>
      <c r="P1271" s="169" t="str">
        <f>IF(P275="","",IF(P275=Settings!$C$16,1,IF(AND(P275=Settings!$C$17,NOT(O275=Settings!$C$16)),1,IF(AND(P275=Settings!$C$18,O275=Settings!$C$19),1,0))))</f>
        <v/>
      </c>
      <c r="Q1271" s="170"/>
      <c r="R1271" s="169" t="str">
        <f>IF(R275="","",IF(R275=Settings!$C$16,1,IF(AND(R275=Settings!$C$17,NOT(Q275=Settings!$C$16)),1,IF(AND(R275=Settings!$C$18,Q275=Settings!$C$19),1,0))))</f>
        <v/>
      </c>
      <c r="S1271" s="170"/>
      <c r="T1271" s="169" t="str">
        <f>IF(T275="","",IF(T275=Settings!$C$16,1,IF(AND(T275=Settings!$C$17,NOT(S275=Settings!$C$16)),1,IF(AND(T275=Settings!$C$18,S275=Settings!$C$19),1,0))))</f>
        <v/>
      </c>
      <c r="U1271" s="170"/>
      <c r="V1271" s="169" t="str">
        <f>IF(V275="","",IF(V275=Settings!$C$16,1,IF(AND(V275=Settings!$C$17,NOT(U275=Settings!$C$16)),1,IF(AND(V275=Settings!$C$18,U275=Settings!$C$19),1,0))))</f>
        <v/>
      </c>
      <c r="X1271" s="169" t="str">
        <f>IF(X275="","",IF(X275=Settings!$C$16,1,IF(AND(X275=Settings!$C$17,NOT(W275=Settings!$C$16)),1,IF(AND(X275=Settings!$C$18,W275=Settings!$C$19),1,0))))</f>
        <v/>
      </c>
      <c r="Z1271" s="169" t="str">
        <f>IF(Z275="","",IF(Z275=Settings!$C$16,1,IF(AND(Z275=Settings!$C$17,NOT(Y275=Settings!$C$16)),1,IF(AND(Z275=Settings!$C$18,Y275=Settings!$C$19),1,0))))</f>
        <v/>
      </c>
      <c r="AC1271" s="169" t="str">
        <f>IF(AC275="","",IF(AC275=Settings!$C$16,1,IF(AND(AC275=Settings!$C$17,NOT(AB275=Settings!$C$16)),1,IF(AND(AC275=Settings!$C$18,AB275=Settings!$C$19),1,0))))</f>
        <v/>
      </c>
      <c r="AD1271" s="170"/>
      <c r="AE1271" s="169" t="str">
        <f>IF(AE275="","",IF(AE275=Settings!$C$16,1,IF(AND(AE275=Settings!$C$17,NOT(AD275=Settings!$C$16)),1,IF(AND(AE275=Settings!$C$18,AD275=Settings!$C$19),1,0))))</f>
        <v/>
      </c>
      <c r="AF1271" s="170"/>
      <c r="AG1271" s="169" t="str">
        <f>IF(AG275="","",IF(AG275=Settings!$C$16,1,IF(AND(AG275=Settings!$C$17,NOT(AF275=Settings!$C$16)),1,IF(AND(AG275=Settings!$C$18,AF275=Settings!$C$19),1,0))))</f>
        <v/>
      </c>
      <c r="AH1271" s="170"/>
      <c r="AI1271" s="169" t="str">
        <f>IF(AI275="","",IF(AI275=Settings!$C$16,1,IF(AND(AI275=Settings!$C$17,NOT(AH275=Settings!$C$16)),1,IF(AND(AI275=Settings!$C$18,AH275=Settings!$C$19),1,0))))</f>
        <v/>
      </c>
      <c r="AK1271" s="169" t="str">
        <f>IF(AK275="","",IF(AK275=Settings!$C$16,1,IF(AND(AK275=Settings!$C$17,NOT(AJ275=Settings!$C$16)),1,IF(AND(AK275=Settings!$C$18,AJ275=Settings!$C$19),1,0))))</f>
        <v/>
      </c>
      <c r="AM1271" s="169" t="str">
        <f>IF(AM275="","",IF(AM275=Settings!$C$16,1,IF(AND(AM275=Settings!$C$17,NOT(AL275=Settings!$C$16)),1,IF(AND(AM275=Settings!$C$18,AL275=Settings!$C$19),1,0))))</f>
        <v/>
      </c>
      <c r="AP1271" s="169" t="str">
        <f>IF(AP275="","",IF(AP275=Settings!$C$16,1,IF(AND(AP275=Settings!$C$17,NOT(AO275=Settings!$C$16)),1,IF(AND(AP275=Settings!$C$18,AO275=Settings!$C$19),1,0))))</f>
        <v/>
      </c>
      <c r="AQ1271" s="170"/>
      <c r="AR1271" s="169" t="str">
        <f>IF(AR275="","",IF(AR275=Settings!$C$16,1,IF(AND(AR275=Settings!$C$17,NOT(AQ275=Settings!$C$16)),1,IF(AND(AR275=Settings!$C$18,AQ275=Settings!$C$19),1,0))))</f>
        <v/>
      </c>
      <c r="AS1271" s="170"/>
      <c r="AT1271" s="169" t="str">
        <f>IF(AT275="","",IF(AT275=Settings!$C$16,1,IF(AND(AT275=Settings!$C$17,NOT(AS275=Settings!$C$16)),1,IF(AND(AT275=Settings!$C$18,AS275=Settings!$C$19),1,0))))</f>
        <v/>
      </c>
      <c r="AU1271" s="170"/>
      <c r="AV1271" s="169" t="str">
        <f>IF(AV275="","",IF(AV275=Settings!$C$16,1,IF(AND(AV275=Settings!$C$17,NOT(AU275=Settings!$C$16)),1,IF(AND(AV275=Settings!$C$18,AU275=Settings!$C$19),1,0))))</f>
        <v/>
      </c>
      <c r="AX1271" s="169" t="str">
        <f>IF(AX275="","",IF(AX275=Settings!$C$16,1,IF(AND(AX275=Settings!$C$17,NOT(AW275=Settings!$C$16)),1,IF(AND(AX275=Settings!$C$18,AW275=Settings!$C$19),1,0))))</f>
        <v/>
      </c>
      <c r="AZ1271" s="169" t="str">
        <f>IF(AZ275="","",IF(AZ275=Settings!$C$16,1,IF(AND(AZ275=Settings!$C$17,NOT(AY275=Settings!$C$16)),1,IF(AND(AZ275=Settings!$C$18,AY275=Settings!$C$19),1,0))))</f>
        <v/>
      </c>
      <c r="BC1271" s="169" t="str">
        <f>IF(BC275="","",IF(BC275=Settings!$C$16,1,IF(AND(BC275=Settings!$C$17,NOT(BB275=Settings!$C$16)),1,IF(AND(BC275=Settings!$C$18,BB275=Settings!$C$19),1,0))))</f>
        <v/>
      </c>
      <c r="BD1271" s="170"/>
      <c r="BE1271" s="169" t="str">
        <f>IF(BE275="","",IF(BE275=Settings!$C$16,1,IF(AND(BE275=Settings!$C$17,NOT(BD275=Settings!$C$16)),1,IF(AND(BE275=Settings!$C$18,BD275=Settings!$C$19),1,0))))</f>
        <v/>
      </c>
      <c r="BF1271" s="170"/>
      <c r="BG1271" s="169" t="str">
        <f>IF(BG275="","",IF(BG275=Settings!$C$16,1,IF(AND(BG275=Settings!$C$17,NOT(BF275=Settings!$C$16)),1,IF(AND(BG275=Settings!$C$18,BF275=Settings!$C$19),1,0))))</f>
        <v/>
      </c>
      <c r="BH1271" s="170"/>
      <c r="BI1271" s="169" t="str">
        <f>IF(BI275="","",IF(BI275=Settings!$C$16,1,IF(AND(BI275=Settings!$C$17,NOT(BH275=Settings!$C$16)),1,IF(AND(BI275=Settings!$C$18,BH275=Settings!$C$19),1,0))))</f>
        <v/>
      </c>
      <c r="BK1271" s="169" t="str">
        <f>IF(BK275="","",IF(BK275=Settings!$C$16,1,IF(AND(BK275=Settings!$C$17,NOT(BJ275=Settings!$C$16)),1,IF(AND(BK275=Settings!$C$18,BJ275=Settings!$C$19),1,0))))</f>
        <v/>
      </c>
      <c r="BM1271" s="169" t="str">
        <f>IF(BM275="","",IF(BM275=Settings!$C$16,1,IF(AND(BM275=Settings!$C$17,NOT(BL275=Settings!$C$16)),1,IF(AND(BM275=Settings!$C$18,BL275=Settings!$C$19),1,0))))</f>
        <v/>
      </c>
      <c r="BP1271" s="169" t="str">
        <f>IF(BP275="","",IF(BP275=Settings!$C$16,1,IF(AND(BP275=Settings!$C$17,NOT(BO275=Settings!$C$16)),1,IF(AND(BP275=Settings!$C$18,BO275=Settings!$C$19),1,0))))</f>
        <v/>
      </c>
      <c r="BQ1271" s="170"/>
      <c r="BR1271" s="169" t="str">
        <f>IF(BR275="","",IF(BR275=Settings!$C$16,1,IF(AND(BR275=Settings!$C$17,NOT(BQ275=Settings!$C$16)),1,IF(AND(BR275=Settings!$C$18,BQ275=Settings!$C$19),1,0))))</f>
        <v/>
      </c>
      <c r="BS1271" s="170"/>
      <c r="BT1271" s="169" t="str">
        <f>IF(BT275="","",IF(BT275=Settings!$C$16,1,IF(AND(BT275=Settings!$C$17,NOT(BS275=Settings!$C$16)),1,IF(AND(BT275=Settings!$C$18,BS275=Settings!$C$19),1,0))))</f>
        <v/>
      </c>
      <c r="BU1271" s="170"/>
      <c r="BV1271" s="169" t="str">
        <f>IF(BV275="","",IF(BV275=Settings!$C$16,1,IF(AND(BV275=Settings!$C$17,NOT(BU275=Settings!$C$16)),1,IF(AND(BV275=Settings!$C$18,BU275=Settings!$C$19),1,0))))</f>
        <v/>
      </c>
      <c r="BX1271" s="169" t="str">
        <f>IF(BX275="","",IF(BX275=Settings!$C$16,1,IF(AND(BX275=Settings!$C$17,NOT(BW275=Settings!$C$16)),1,IF(AND(BX275=Settings!$C$18,BW275=Settings!$C$19),1,0))))</f>
        <v/>
      </c>
      <c r="BZ1271" s="169" t="str">
        <f>IF(BZ275="","",IF(BZ275=Settings!$C$16,1,IF(AND(BZ275=Settings!$C$17,NOT(BY275=Settings!$C$16)),1,IF(AND(BZ275=Settings!$C$18,BY275=Settings!$C$19),1,0))))</f>
        <v/>
      </c>
      <c r="CB1271" s="175" t="str">
        <f t="shared" si="33"/>
        <v/>
      </c>
      <c r="CC1271" s="175" t="str">
        <f t="shared" si="34"/>
        <v/>
      </c>
      <c r="CD1271" s="175" t="str">
        <f t="shared" si="35"/>
        <v/>
      </c>
      <c r="CE1271" s="175" t="str">
        <f t="shared" si="36"/>
        <v/>
      </c>
      <c r="CF1271" s="175" t="str">
        <f t="shared" si="37"/>
        <v/>
      </c>
      <c r="CG1271" s="175" t="str">
        <f t="shared" si="38"/>
        <v/>
      </c>
      <c r="CH1271" s="175" t="str">
        <f t="shared" si="39"/>
        <v/>
      </c>
    </row>
    <row r="1272" spans="1:86" x14ac:dyDescent="0.25">
      <c r="A1272" s="39" t="str">
        <f t="shared" si="32"/>
        <v xml:space="preserve"> </v>
      </c>
      <c r="C1272" s="169" t="str">
        <f>IF(C276="","",IF(C276=Settings!$C$16,1,IF(AND(C276=Settings!$C$17,NOT(B276=Settings!$C$16)),1,IF(AND(C276=Settings!$C$18,B276=Settings!$C$19),1,0))))</f>
        <v/>
      </c>
      <c r="E1272" s="169" t="str">
        <f>IF(E276="","",IF(E276=Settings!$C$16,1,IF(AND(E276=Settings!$C$17,NOT(D276=Settings!$C$16)),1,IF(AND(E276=Settings!$C$18,D276=Settings!$C$19),1,0))))</f>
        <v/>
      </c>
      <c r="G1272" s="169" t="str">
        <f>IF(G276="","",IF(G276=Settings!$C$16,1,IF(AND(G276=Settings!$C$17,NOT(F276=Settings!$C$16)),1,IF(AND(G276=Settings!$C$18,F276=Settings!$C$19),1,0))))</f>
        <v/>
      </c>
      <c r="I1272" s="169" t="str">
        <f>IF(I276="","",IF(I276=Settings!$C$16,1,IF(AND(I276=Settings!$C$17,NOT(H276=Settings!$C$16)),1,IF(AND(I276=Settings!$C$18,H276=Settings!$C$19),1,0))))</f>
        <v/>
      </c>
      <c r="K1272" s="169" t="str">
        <f>IF(K276="","",IF(K276=Settings!$C$16,1,IF(AND(K276=Settings!$C$17,NOT(J276=Settings!$C$16)),1,IF(AND(K276=Settings!$C$18,J276=Settings!$C$19),1,0))))</f>
        <v/>
      </c>
      <c r="M1272" s="169" t="str">
        <f>IF(M276="","",IF(M276=Settings!$C$16,1,IF(AND(M276=Settings!$C$17,NOT(L276=Settings!$C$16)),1,IF(AND(M276=Settings!$C$18,L276=Settings!$C$19),1,0))))</f>
        <v/>
      </c>
      <c r="P1272" s="169" t="str">
        <f>IF(P276="","",IF(P276=Settings!$C$16,1,IF(AND(P276=Settings!$C$17,NOT(O276=Settings!$C$16)),1,IF(AND(P276=Settings!$C$18,O276=Settings!$C$19),1,0))))</f>
        <v/>
      </c>
      <c r="Q1272" s="170"/>
      <c r="R1272" s="169" t="str">
        <f>IF(R276="","",IF(R276=Settings!$C$16,1,IF(AND(R276=Settings!$C$17,NOT(Q276=Settings!$C$16)),1,IF(AND(R276=Settings!$C$18,Q276=Settings!$C$19),1,0))))</f>
        <v/>
      </c>
      <c r="S1272" s="170"/>
      <c r="T1272" s="169" t="str">
        <f>IF(T276="","",IF(T276=Settings!$C$16,1,IF(AND(T276=Settings!$C$17,NOT(S276=Settings!$C$16)),1,IF(AND(T276=Settings!$C$18,S276=Settings!$C$19),1,0))))</f>
        <v/>
      </c>
      <c r="U1272" s="170"/>
      <c r="V1272" s="169" t="str">
        <f>IF(V276="","",IF(V276=Settings!$C$16,1,IF(AND(V276=Settings!$C$17,NOT(U276=Settings!$C$16)),1,IF(AND(V276=Settings!$C$18,U276=Settings!$C$19),1,0))))</f>
        <v/>
      </c>
      <c r="X1272" s="169" t="str">
        <f>IF(X276="","",IF(X276=Settings!$C$16,1,IF(AND(X276=Settings!$C$17,NOT(W276=Settings!$C$16)),1,IF(AND(X276=Settings!$C$18,W276=Settings!$C$19),1,0))))</f>
        <v/>
      </c>
      <c r="Z1272" s="169" t="str">
        <f>IF(Z276="","",IF(Z276=Settings!$C$16,1,IF(AND(Z276=Settings!$C$17,NOT(Y276=Settings!$C$16)),1,IF(AND(Z276=Settings!$C$18,Y276=Settings!$C$19),1,0))))</f>
        <v/>
      </c>
      <c r="AC1272" s="169" t="str">
        <f>IF(AC276="","",IF(AC276=Settings!$C$16,1,IF(AND(AC276=Settings!$C$17,NOT(AB276=Settings!$C$16)),1,IF(AND(AC276=Settings!$C$18,AB276=Settings!$C$19),1,0))))</f>
        <v/>
      </c>
      <c r="AD1272" s="170"/>
      <c r="AE1272" s="169" t="str">
        <f>IF(AE276="","",IF(AE276=Settings!$C$16,1,IF(AND(AE276=Settings!$C$17,NOT(AD276=Settings!$C$16)),1,IF(AND(AE276=Settings!$C$18,AD276=Settings!$C$19),1,0))))</f>
        <v/>
      </c>
      <c r="AF1272" s="170"/>
      <c r="AG1272" s="169" t="str">
        <f>IF(AG276="","",IF(AG276=Settings!$C$16,1,IF(AND(AG276=Settings!$C$17,NOT(AF276=Settings!$C$16)),1,IF(AND(AG276=Settings!$C$18,AF276=Settings!$C$19),1,0))))</f>
        <v/>
      </c>
      <c r="AH1272" s="170"/>
      <c r="AI1272" s="169" t="str">
        <f>IF(AI276="","",IF(AI276=Settings!$C$16,1,IF(AND(AI276=Settings!$C$17,NOT(AH276=Settings!$C$16)),1,IF(AND(AI276=Settings!$C$18,AH276=Settings!$C$19),1,0))))</f>
        <v/>
      </c>
      <c r="AK1272" s="169" t="str">
        <f>IF(AK276="","",IF(AK276=Settings!$C$16,1,IF(AND(AK276=Settings!$C$17,NOT(AJ276=Settings!$C$16)),1,IF(AND(AK276=Settings!$C$18,AJ276=Settings!$C$19),1,0))))</f>
        <v/>
      </c>
      <c r="AM1272" s="169" t="str">
        <f>IF(AM276="","",IF(AM276=Settings!$C$16,1,IF(AND(AM276=Settings!$C$17,NOT(AL276=Settings!$C$16)),1,IF(AND(AM276=Settings!$C$18,AL276=Settings!$C$19),1,0))))</f>
        <v/>
      </c>
      <c r="AP1272" s="169" t="str">
        <f>IF(AP276="","",IF(AP276=Settings!$C$16,1,IF(AND(AP276=Settings!$C$17,NOT(AO276=Settings!$C$16)),1,IF(AND(AP276=Settings!$C$18,AO276=Settings!$C$19),1,0))))</f>
        <v/>
      </c>
      <c r="AQ1272" s="170"/>
      <c r="AR1272" s="169" t="str">
        <f>IF(AR276="","",IF(AR276=Settings!$C$16,1,IF(AND(AR276=Settings!$C$17,NOT(AQ276=Settings!$C$16)),1,IF(AND(AR276=Settings!$C$18,AQ276=Settings!$C$19),1,0))))</f>
        <v/>
      </c>
      <c r="AS1272" s="170"/>
      <c r="AT1272" s="169" t="str">
        <f>IF(AT276="","",IF(AT276=Settings!$C$16,1,IF(AND(AT276=Settings!$C$17,NOT(AS276=Settings!$C$16)),1,IF(AND(AT276=Settings!$C$18,AS276=Settings!$C$19),1,0))))</f>
        <v/>
      </c>
      <c r="AU1272" s="170"/>
      <c r="AV1272" s="169" t="str">
        <f>IF(AV276="","",IF(AV276=Settings!$C$16,1,IF(AND(AV276=Settings!$C$17,NOT(AU276=Settings!$C$16)),1,IF(AND(AV276=Settings!$C$18,AU276=Settings!$C$19),1,0))))</f>
        <v/>
      </c>
      <c r="AX1272" s="169" t="str">
        <f>IF(AX276="","",IF(AX276=Settings!$C$16,1,IF(AND(AX276=Settings!$C$17,NOT(AW276=Settings!$C$16)),1,IF(AND(AX276=Settings!$C$18,AW276=Settings!$C$19),1,0))))</f>
        <v/>
      </c>
      <c r="AZ1272" s="169" t="str">
        <f>IF(AZ276="","",IF(AZ276=Settings!$C$16,1,IF(AND(AZ276=Settings!$C$17,NOT(AY276=Settings!$C$16)),1,IF(AND(AZ276=Settings!$C$18,AY276=Settings!$C$19),1,0))))</f>
        <v/>
      </c>
      <c r="BC1272" s="169" t="str">
        <f>IF(BC276="","",IF(BC276=Settings!$C$16,1,IF(AND(BC276=Settings!$C$17,NOT(BB276=Settings!$C$16)),1,IF(AND(BC276=Settings!$C$18,BB276=Settings!$C$19),1,0))))</f>
        <v/>
      </c>
      <c r="BD1272" s="170"/>
      <c r="BE1272" s="169" t="str">
        <f>IF(BE276="","",IF(BE276=Settings!$C$16,1,IF(AND(BE276=Settings!$C$17,NOT(BD276=Settings!$C$16)),1,IF(AND(BE276=Settings!$C$18,BD276=Settings!$C$19),1,0))))</f>
        <v/>
      </c>
      <c r="BF1272" s="170"/>
      <c r="BG1272" s="169" t="str">
        <f>IF(BG276="","",IF(BG276=Settings!$C$16,1,IF(AND(BG276=Settings!$C$17,NOT(BF276=Settings!$C$16)),1,IF(AND(BG276=Settings!$C$18,BF276=Settings!$C$19),1,0))))</f>
        <v/>
      </c>
      <c r="BH1272" s="170"/>
      <c r="BI1272" s="169" t="str">
        <f>IF(BI276="","",IF(BI276=Settings!$C$16,1,IF(AND(BI276=Settings!$C$17,NOT(BH276=Settings!$C$16)),1,IF(AND(BI276=Settings!$C$18,BH276=Settings!$C$19),1,0))))</f>
        <v/>
      </c>
      <c r="BK1272" s="169" t="str">
        <f>IF(BK276="","",IF(BK276=Settings!$C$16,1,IF(AND(BK276=Settings!$C$17,NOT(BJ276=Settings!$C$16)),1,IF(AND(BK276=Settings!$C$18,BJ276=Settings!$C$19),1,0))))</f>
        <v/>
      </c>
      <c r="BM1272" s="169" t="str">
        <f>IF(BM276="","",IF(BM276=Settings!$C$16,1,IF(AND(BM276=Settings!$C$17,NOT(BL276=Settings!$C$16)),1,IF(AND(BM276=Settings!$C$18,BL276=Settings!$C$19),1,0))))</f>
        <v/>
      </c>
      <c r="BP1272" s="169" t="str">
        <f>IF(BP276="","",IF(BP276=Settings!$C$16,1,IF(AND(BP276=Settings!$C$17,NOT(BO276=Settings!$C$16)),1,IF(AND(BP276=Settings!$C$18,BO276=Settings!$C$19),1,0))))</f>
        <v/>
      </c>
      <c r="BQ1272" s="170"/>
      <c r="BR1272" s="169" t="str">
        <f>IF(BR276="","",IF(BR276=Settings!$C$16,1,IF(AND(BR276=Settings!$C$17,NOT(BQ276=Settings!$C$16)),1,IF(AND(BR276=Settings!$C$18,BQ276=Settings!$C$19),1,0))))</f>
        <v/>
      </c>
      <c r="BS1272" s="170"/>
      <c r="BT1272" s="169" t="str">
        <f>IF(BT276="","",IF(BT276=Settings!$C$16,1,IF(AND(BT276=Settings!$C$17,NOT(BS276=Settings!$C$16)),1,IF(AND(BT276=Settings!$C$18,BS276=Settings!$C$19),1,0))))</f>
        <v/>
      </c>
      <c r="BU1272" s="170"/>
      <c r="BV1272" s="169" t="str">
        <f>IF(BV276="","",IF(BV276=Settings!$C$16,1,IF(AND(BV276=Settings!$C$17,NOT(BU276=Settings!$C$16)),1,IF(AND(BV276=Settings!$C$18,BU276=Settings!$C$19),1,0))))</f>
        <v/>
      </c>
      <c r="BX1272" s="169" t="str">
        <f>IF(BX276="","",IF(BX276=Settings!$C$16,1,IF(AND(BX276=Settings!$C$17,NOT(BW276=Settings!$C$16)),1,IF(AND(BX276=Settings!$C$18,BW276=Settings!$C$19),1,0))))</f>
        <v/>
      </c>
      <c r="BZ1272" s="169" t="str">
        <f>IF(BZ276="","",IF(BZ276=Settings!$C$16,1,IF(AND(BZ276=Settings!$C$17,NOT(BY276=Settings!$C$16)),1,IF(AND(BZ276=Settings!$C$18,BY276=Settings!$C$19),1,0))))</f>
        <v/>
      </c>
      <c r="CB1272" s="175" t="str">
        <f t="shared" si="33"/>
        <v/>
      </c>
      <c r="CC1272" s="175" t="str">
        <f t="shared" si="34"/>
        <v/>
      </c>
      <c r="CD1272" s="175" t="str">
        <f t="shared" si="35"/>
        <v/>
      </c>
      <c r="CE1272" s="175" t="str">
        <f t="shared" si="36"/>
        <v/>
      </c>
      <c r="CF1272" s="175" t="str">
        <f t="shared" si="37"/>
        <v/>
      </c>
      <c r="CG1272" s="175" t="str">
        <f t="shared" si="38"/>
        <v/>
      </c>
      <c r="CH1272" s="175" t="str">
        <f t="shared" si="39"/>
        <v/>
      </c>
    </row>
    <row r="1273" spans="1:86" x14ac:dyDescent="0.25">
      <c r="A1273" s="39" t="str">
        <f t="shared" si="32"/>
        <v xml:space="preserve"> </v>
      </c>
      <c r="C1273" s="169" t="str">
        <f>IF(C277="","",IF(C277=Settings!$C$16,1,IF(AND(C277=Settings!$C$17,NOT(B277=Settings!$C$16)),1,IF(AND(C277=Settings!$C$18,B277=Settings!$C$19),1,0))))</f>
        <v/>
      </c>
      <c r="E1273" s="169" t="str">
        <f>IF(E277="","",IF(E277=Settings!$C$16,1,IF(AND(E277=Settings!$C$17,NOT(D277=Settings!$C$16)),1,IF(AND(E277=Settings!$C$18,D277=Settings!$C$19),1,0))))</f>
        <v/>
      </c>
      <c r="G1273" s="169" t="str">
        <f>IF(G277="","",IF(G277=Settings!$C$16,1,IF(AND(G277=Settings!$C$17,NOT(F277=Settings!$C$16)),1,IF(AND(G277=Settings!$C$18,F277=Settings!$C$19),1,0))))</f>
        <v/>
      </c>
      <c r="I1273" s="169" t="str">
        <f>IF(I277="","",IF(I277=Settings!$C$16,1,IF(AND(I277=Settings!$C$17,NOT(H277=Settings!$C$16)),1,IF(AND(I277=Settings!$C$18,H277=Settings!$C$19),1,0))))</f>
        <v/>
      </c>
      <c r="K1273" s="169" t="str">
        <f>IF(K277="","",IF(K277=Settings!$C$16,1,IF(AND(K277=Settings!$C$17,NOT(J277=Settings!$C$16)),1,IF(AND(K277=Settings!$C$18,J277=Settings!$C$19),1,0))))</f>
        <v/>
      </c>
      <c r="M1273" s="169" t="str">
        <f>IF(M277="","",IF(M277=Settings!$C$16,1,IF(AND(M277=Settings!$C$17,NOT(L277=Settings!$C$16)),1,IF(AND(M277=Settings!$C$18,L277=Settings!$C$19),1,0))))</f>
        <v/>
      </c>
      <c r="P1273" s="169" t="str">
        <f>IF(P277="","",IF(P277=Settings!$C$16,1,IF(AND(P277=Settings!$C$17,NOT(O277=Settings!$C$16)),1,IF(AND(P277=Settings!$C$18,O277=Settings!$C$19),1,0))))</f>
        <v/>
      </c>
      <c r="Q1273" s="170"/>
      <c r="R1273" s="169" t="str">
        <f>IF(R277="","",IF(R277=Settings!$C$16,1,IF(AND(R277=Settings!$C$17,NOT(Q277=Settings!$C$16)),1,IF(AND(R277=Settings!$C$18,Q277=Settings!$C$19),1,0))))</f>
        <v/>
      </c>
      <c r="S1273" s="170"/>
      <c r="T1273" s="169" t="str">
        <f>IF(T277="","",IF(T277=Settings!$C$16,1,IF(AND(T277=Settings!$C$17,NOT(S277=Settings!$C$16)),1,IF(AND(T277=Settings!$C$18,S277=Settings!$C$19),1,0))))</f>
        <v/>
      </c>
      <c r="U1273" s="170"/>
      <c r="V1273" s="169" t="str">
        <f>IF(V277="","",IF(V277=Settings!$C$16,1,IF(AND(V277=Settings!$C$17,NOT(U277=Settings!$C$16)),1,IF(AND(V277=Settings!$C$18,U277=Settings!$C$19),1,0))))</f>
        <v/>
      </c>
      <c r="X1273" s="169" t="str">
        <f>IF(X277="","",IF(X277=Settings!$C$16,1,IF(AND(X277=Settings!$C$17,NOT(W277=Settings!$C$16)),1,IF(AND(X277=Settings!$C$18,W277=Settings!$C$19),1,0))))</f>
        <v/>
      </c>
      <c r="Z1273" s="169" t="str">
        <f>IF(Z277="","",IF(Z277=Settings!$C$16,1,IF(AND(Z277=Settings!$C$17,NOT(Y277=Settings!$C$16)),1,IF(AND(Z277=Settings!$C$18,Y277=Settings!$C$19),1,0))))</f>
        <v/>
      </c>
      <c r="AC1273" s="169" t="str">
        <f>IF(AC277="","",IF(AC277=Settings!$C$16,1,IF(AND(AC277=Settings!$C$17,NOT(AB277=Settings!$C$16)),1,IF(AND(AC277=Settings!$C$18,AB277=Settings!$C$19),1,0))))</f>
        <v/>
      </c>
      <c r="AD1273" s="170"/>
      <c r="AE1273" s="169" t="str">
        <f>IF(AE277="","",IF(AE277=Settings!$C$16,1,IF(AND(AE277=Settings!$C$17,NOT(AD277=Settings!$C$16)),1,IF(AND(AE277=Settings!$C$18,AD277=Settings!$C$19),1,0))))</f>
        <v/>
      </c>
      <c r="AF1273" s="170"/>
      <c r="AG1273" s="169" t="str">
        <f>IF(AG277="","",IF(AG277=Settings!$C$16,1,IF(AND(AG277=Settings!$C$17,NOT(AF277=Settings!$C$16)),1,IF(AND(AG277=Settings!$C$18,AF277=Settings!$C$19),1,0))))</f>
        <v/>
      </c>
      <c r="AH1273" s="170"/>
      <c r="AI1273" s="169" t="str">
        <f>IF(AI277="","",IF(AI277=Settings!$C$16,1,IF(AND(AI277=Settings!$C$17,NOT(AH277=Settings!$C$16)),1,IF(AND(AI277=Settings!$C$18,AH277=Settings!$C$19),1,0))))</f>
        <v/>
      </c>
      <c r="AK1273" s="169" t="str">
        <f>IF(AK277="","",IF(AK277=Settings!$C$16,1,IF(AND(AK277=Settings!$C$17,NOT(AJ277=Settings!$C$16)),1,IF(AND(AK277=Settings!$C$18,AJ277=Settings!$C$19),1,0))))</f>
        <v/>
      </c>
      <c r="AM1273" s="169" t="str">
        <f>IF(AM277="","",IF(AM277=Settings!$C$16,1,IF(AND(AM277=Settings!$C$17,NOT(AL277=Settings!$C$16)),1,IF(AND(AM277=Settings!$C$18,AL277=Settings!$C$19),1,0))))</f>
        <v/>
      </c>
      <c r="AP1273" s="169" t="str">
        <f>IF(AP277="","",IF(AP277=Settings!$C$16,1,IF(AND(AP277=Settings!$C$17,NOT(AO277=Settings!$C$16)),1,IF(AND(AP277=Settings!$C$18,AO277=Settings!$C$19),1,0))))</f>
        <v/>
      </c>
      <c r="AQ1273" s="170"/>
      <c r="AR1273" s="169" t="str">
        <f>IF(AR277="","",IF(AR277=Settings!$C$16,1,IF(AND(AR277=Settings!$C$17,NOT(AQ277=Settings!$C$16)),1,IF(AND(AR277=Settings!$C$18,AQ277=Settings!$C$19),1,0))))</f>
        <v/>
      </c>
      <c r="AS1273" s="170"/>
      <c r="AT1273" s="169" t="str">
        <f>IF(AT277="","",IF(AT277=Settings!$C$16,1,IF(AND(AT277=Settings!$C$17,NOT(AS277=Settings!$C$16)),1,IF(AND(AT277=Settings!$C$18,AS277=Settings!$C$19),1,0))))</f>
        <v/>
      </c>
      <c r="AU1273" s="170"/>
      <c r="AV1273" s="169" t="str">
        <f>IF(AV277="","",IF(AV277=Settings!$C$16,1,IF(AND(AV277=Settings!$C$17,NOT(AU277=Settings!$C$16)),1,IF(AND(AV277=Settings!$C$18,AU277=Settings!$C$19),1,0))))</f>
        <v/>
      </c>
      <c r="AX1273" s="169" t="str">
        <f>IF(AX277="","",IF(AX277=Settings!$C$16,1,IF(AND(AX277=Settings!$C$17,NOT(AW277=Settings!$C$16)),1,IF(AND(AX277=Settings!$C$18,AW277=Settings!$C$19),1,0))))</f>
        <v/>
      </c>
      <c r="AZ1273" s="169" t="str">
        <f>IF(AZ277="","",IF(AZ277=Settings!$C$16,1,IF(AND(AZ277=Settings!$C$17,NOT(AY277=Settings!$C$16)),1,IF(AND(AZ277=Settings!$C$18,AY277=Settings!$C$19),1,0))))</f>
        <v/>
      </c>
      <c r="BC1273" s="169" t="str">
        <f>IF(BC277="","",IF(BC277=Settings!$C$16,1,IF(AND(BC277=Settings!$C$17,NOT(BB277=Settings!$C$16)),1,IF(AND(BC277=Settings!$C$18,BB277=Settings!$C$19),1,0))))</f>
        <v/>
      </c>
      <c r="BD1273" s="170"/>
      <c r="BE1273" s="169" t="str">
        <f>IF(BE277="","",IF(BE277=Settings!$C$16,1,IF(AND(BE277=Settings!$C$17,NOT(BD277=Settings!$C$16)),1,IF(AND(BE277=Settings!$C$18,BD277=Settings!$C$19),1,0))))</f>
        <v/>
      </c>
      <c r="BF1273" s="170"/>
      <c r="BG1273" s="169" t="str">
        <f>IF(BG277="","",IF(BG277=Settings!$C$16,1,IF(AND(BG277=Settings!$C$17,NOT(BF277=Settings!$C$16)),1,IF(AND(BG277=Settings!$C$18,BF277=Settings!$C$19),1,0))))</f>
        <v/>
      </c>
      <c r="BH1273" s="170"/>
      <c r="BI1273" s="169" t="str">
        <f>IF(BI277="","",IF(BI277=Settings!$C$16,1,IF(AND(BI277=Settings!$C$17,NOT(BH277=Settings!$C$16)),1,IF(AND(BI277=Settings!$C$18,BH277=Settings!$C$19),1,0))))</f>
        <v/>
      </c>
      <c r="BK1273" s="169" t="str">
        <f>IF(BK277="","",IF(BK277=Settings!$C$16,1,IF(AND(BK277=Settings!$C$17,NOT(BJ277=Settings!$C$16)),1,IF(AND(BK277=Settings!$C$18,BJ277=Settings!$C$19),1,0))))</f>
        <v/>
      </c>
      <c r="BM1273" s="169" t="str">
        <f>IF(BM277="","",IF(BM277=Settings!$C$16,1,IF(AND(BM277=Settings!$C$17,NOT(BL277=Settings!$C$16)),1,IF(AND(BM277=Settings!$C$18,BL277=Settings!$C$19),1,0))))</f>
        <v/>
      </c>
      <c r="BP1273" s="169" t="str">
        <f>IF(BP277="","",IF(BP277=Settings!$C$16,1,IF(AND(BP277=Settings!$C$17,NOT(BO277=Settings!$C$16)),1,IF(AND(BP277=Settings!$C$18,BO277=Settings!$C$19),1,0))))</f>
        <v/>
      </c>
      <c r="BQ1273" s="170"/>
      <c r="BR1273" s="169" t="str">
        <f>IF(BR277="","",IF(BR277=Settings!$C$16,1,IF(AND(BR277=Settings!$C$17,NOT(BQ277=Settings!$C$16)),1,IF(AND(BR277=Settings!$C$18,BQ277=Settings!$C$19),1,0))))</f>
        <v/>
      </c>
      <c r="BS1273" s="170"/>
      <c r="BT1273" s="169" t="str">
        <f>IF(BT277="","",IF(BT277=Settings!$C$16,1,IF(AND(BT277=Settings!$C$17,NOT(BS277=Settings!$C$16)),1,IF(AND(BT277=Settings!$C$18,BS277=Settings!$C$19),1,0))))</f>
        <v/>
      </c>
      <c r="BU1273" s="170"/>
      <c r="BV1273" s="169" t="str">
        <f>IF(BV277="","",IF(BV277=Settings!$C$16,1,IF(AND(BV277=Settings!$C$17,NOT(BU277=Settings!$C$16)),1,IF(AND(BV277=Settings!$C$18,BU277=Settings!$C$19),1,0))))</f>
        <v/>
      </c>
      <c r="BX1273" s="169" t="str">
        <f>IF(BX277="","",IF(BX277=Settings!$C$16,1,IF(AND(BX277=Settings!$C$17,NOT(BW277=Settings!$C$16)),1,IF(AND(BX277=Settings!$C$18,BW277=Settings!$C$19),1,0))))</f>
        <v/>
      </c>
      <c r="BZ1273" s="169" t="str">
        <f>IF(BZ277="","",IF(BZ277=Settings!$C$16,1,IF(AND(BZ277=Settings!$C$17,NOT(BY277=Settings!$C$16)),1,IF(AND(BZ277=Settings!$C$18,BY277=Settings!$C$19),1,0))))</f>
        <v/>
      </c>
      <c r="CB1273" s="175" t="str">
        <f t="shared" si="33"/>
        <v/>
      </c>
      <c r="CC1273" s="175" t="str">
        <f t="shared" si="34"/>
        <v/>
      </c>
      <c r="CD1273" s="175" t="str">
        <f t="shared" si="35"/>
        <v/>
      </c>
      <c r="CE1273" s="175" t="str">
        <f t="shared" si="36"/>
        <v/>
      </c>
      <c r="CF1273" s="175" t="str">
        <f t="shared" si="37"/>
        <v/>
      </c>
      <c r="CG1273" s="175" t="str">
        <f t="shared" si="38"/>
        <v/>
      </c>
      <c r="CH1273" s="175" t="str">
        <f t="shared" si="39"/>
        <v/>
      </c>
    </row>
    <row r="1274" spans="1:86" x14ac:dyDescent="0.25">
      <c r="A1274" s="39" t="str">
        <f t="shared" si="32"/>
        <v xml:space="preserve"> </v>
      </c>
      <c r="C1274" s="169" t="str">
        <f>IF(C278="","",IF(C278=Settings!$C$16,1,IF(AND(C278=Settings!$C$17,NOT(B278=Settings!$C$16)),1,IF(AND(C278=Settings!$C$18,B278=Settings!$C$19),1,0))))</f>
        <v/>
      </c>
      <c r="E1274" s="169" t="str">
        <f>IF(E278="","",IF(E278=Settings!$C$16,1,IF(AND(E278=Settings!$C$17,NOT(D278=Settings!$C$16)),1,IF(AND(E278=Settings!$C$18,D278=Settings!$C$19),1,0))))</f>
        <v/>
      </c>
      <c r="G1274" s="169" t="str">
        <f>IF(G278="","",IF(G278=Settings!$C$16,1,IF(AND(G278=Settings!$C$17,NOT(F278=Settings!$C$16)),1,IF(AND(G278=Settings!$C$18,F278=Settings!$C$19),1,0))))</f>
        <v/>
      </c>
      <c r="I1274" s="169" t="str">
        <f>IF(I278="","",IF(I278=Settings!$C$16,1,IF(AND(I278=Settings!$C$17,NOT(H278=Settings!$C$16)),1,IF(AND(I278=Settings!$C$18,H278=Settings!$C$19),1,0))))</f>
        <v/>
      </c>
      <c r="K1274" s="169" t="str">
        <f>IF(K278="","",IF(K278=Settings!$C$16,1,IF(AND(K278=Settings!$C$17,NOT(J278=Settings!$C$16)),1,IF(AND(K278=Settings!$C$18,J278=Settings!$C$19),1,0))))</f>
        <v/>
      </c>
      <c r="M1274" s="169" t="str">
        <f>IF(M278="","",IF(M278=Settings!$C$16,1,IF(AND(M278=Settings!$C$17,NOT(L278=Settings!$C$16)),1,IF(AND(M278=Settings!$C$18,L278=Settings!$C$19),1,0))))</f>
        <v/>
      </c>
      <c r="P1274" s="169" t="str">
        <f>IF(P278="","",IF(P278=Settings!$C$16,1,IF(AND(P278=Settings!$C$17,NOT(O278=Settings!$C$16)),1,IF(AND(P278=Settings!$C$18,O278=Settings!$C$19),1,0))))</f>
        <v/>
      </c>
      <c r="Q1274" s="170"/>
      <c r="R1274" s="169" t="str">
        <f>IF(R278="","",IF(R278=Settings!$C$16,1,IF(AND(R278=Settings!$C$17,NOT(Q278=Settings!$C$16)),1,IF(AND(R278=Settings!$C$18,Q278=Settings!$C$19),1,0))))</f>
        <v/>
      </c>
      <c r="S1274" s="170"/>
      <c r="T1274" s="169" t="str">
        <f>IF(T278="","",IF(T278=Settings!$C$16,1,IF(AND(T278=Settings!$C$17,NOT(S278=Settings!$C$16)),1,IF(AND(T278=Settings!$C$18,S278=Settings!$C$19),1,0))))</f>
        <v/>
      </c>
      <c r="U1274" s="170"/>
      <c r="V1274" s="169" t="str">
        <f>IF(V278="","",IF(V278=Settings!$C$16,1,IF(AND(V278=Settings!$C$17,NOT(U278=Settings!$C$16)),1,IF(AND(V278=Settings!$C$18,U278=Settings!$C$19),1,0))))</f>
        <v/>
      </c>
      <c r="X1274" s="169" t="str">
        <f>IF(X278="","",IF(X278=Settings!$C$16,1,IF(AND(X278=Settings!$C$17,NOT(W278=Settings!$C$16)),1,IF(AND(X278=Settings!$C$18,W278=Settings!$C$19),1,0))))</f>
        <v/>
      </c>
      <c r="Z1274" s="169" t="str">
        <f>IF(Z278="","",IF(Z278=Settings!$C$16,1,IF(AND(Z278=Settings!$C$17,NOT(Y278=Settings!$C$16)),1,IF(AND(Z278=Settings!$C$18,Y278=Settings!$C$19),1,0))))</f>
        <v/>
      </c>
      <c r="AC1274" s="169" t="str">
        <f>IF(AC278="","",IF(AC278=Settings!$C$16,1,IF(AND(AC278=Settings!$C$17,NOT(AB278=Settings!$C$16)),1,IF(AND(AC278=Settings!$C$18,AB278=Settings!$C$19),1,0))))</f>
        <v/>
      </c>
      <c r="AD1274" s="170"/>
      <c r="AE1274" s="169" t="str">
        <f>IF(AE278="","",IF(AE278=Settings!$C$16,1,IF(AND(AE278=Settings!$C$17,NOT(AD278=Settings!$C$16)),1,IF(AND(AE278=Settings!$C$18,AD278=Settings!$C$19),1,0))))</f>
        <v/>
      </c>
      <c r="AF1274" s="170"/>
      <c r="AG1274" s="169" t="str">
        <f>IF(AG278="","",IF(AG278=Settings!$C$16,1,IF(AND(AG278=Settings!$C$17,NOT(AF278=Settings!$C$16)),1,IF(AND(AG278=Settings!$C$18,AF278=Settings!$C$19),1,0))))</f>
        <v/>
      </c>
      <c r="AH1274" s="170"/>
      <c r="AI1274" s="169" t="str">
        <f>IF(AI278="","",IF(AI278=Settings!$C$16,1,IF(AND(AI278=Settings!$C$17,NOT(AH278=Settings!$C$16)),1,IF(AND(AI278=Settings!$C$18,AH278=Settings!$C$19),1,0))))</f>
        <v/>
      </c>
      <c r="AK1274" s="169" t="str">
        <f>IF(AK278="","",IF(AK278=Settings!$C$16,1,IF(AND(AK278=Settings!$C$17,NOT(AJ278=Settings!$C$16)),1,IF(AND(AK278=Settings!$C$18,AJ278=Settings!$C$19),1,0))))</f>
        <v/>
      </c>
      <c r="AM1274" s="169" t="str">
        <f>IF(AM278="","",IF(AM278=Settings!$C$16,1,IF(AND(AM278=Settings!$C$17,NOT(AL278=Settings!$C$16)),1,IF(AND(AM278=Settings!$C$18,AL278=Settings!$C$19),1,0))))</f>
        <v/>
      </c>
      <c r="AP1274" s="169" t="str">
        <f>IF(AP278="","",IF(AP278=Settings!$C$16,1,IF(AND(AP278=Settings!$C$17,NOT(AO278=Settings!$C$16)),1,IF(AND(AP278=Settings!$C$18,AO278=Settings!$C$19),1,0))))</f>
        <v/>
      </c>
      <c r="AQ1274" s="170"/>
      <c r="AR1274" s="169" t="str">
        <f>IF(AR278="","",IF(AR278=Settings!$C$16,1,IF(AND(AR278=Settings!$C$17,NOT(AQ278=Settings!$C$16)),1,IF(AND(AR278=Settings!$C$18,AQ278=Settings!$C$19),1,0))))</f>
        <v/>
      </c>
      <c r="AS1274" s="170"/>
      <c r="AT1274" s="169" t="str">
        <f>IF(AT278="","",IF(AT278=Settings!$C$16,1,IF(AND(AT278=Settings!$C$17,NOT(AS278=Settings!$C$16)),1,IF(AND(AT278=Settings!$C$18,AS278=Settings!$C$19),1,0))))</f>
        <v/>
      </c>
      <c r="AU1274" s="170"/>
      <c r="AV1274" s="169" t="str">
        <f>IF(AV278="","",IF(AV278=Settings!$C$16,1,IF(AND(AV278=Settings!$C$17,NOT(AU278=Settings!$C$16)),1,IF(AND(AV278=Settings!$C$18,AU278=Settings!$C$19),1,0))))</f>
        <v/>
      </c>
      <c r="AX1274" s="169" t="str">
        <f>IF(AX278="","",IF(AX278=Settings!$C$16,1,IF(AND(AX278=Settings!$C$17,NOT(AW278=Settings!$C$16)),1,IF(AND(AX278=Settings!$C$18,AW278=Settings!$C$19),1,0))))</f>
        <v/>
      </c>
      <c r="AZ1274" s="169" t="str">
        <f>IF(AZ278="","",IF(AZ278=Settings!$C$16,1,IF(AND(AZ278=Settings!$C$17,NOT(AY278=Settings!$C$16)),1,IF(AND(AZ278=Settings!$C$18,AY278=Settings!$C$19),1,0))))</f>
        <v/>
      </c>
      <c r="BC1274" s="169" t="str">
        <f>IF(BC278="","",IF(BC278=Settings!$C$16,1,IF(AND(BC278=Settings!$C$17,NOT(BB278=Settings!$C$16)),1,IF(AND(BC278=Settings!$C$18,BB278=Settings!$C$19),1,0))))</f>
        <v/>
      </c>
      <c r="BD1274" s="170"/>
      <c r="BE1274" s="169" t="str">
        <f>IF(BE278="","",IF(BE278=Settings!$C$16,1,IF(AND(BE278=Settings!$C$17,NOT(BD278=Settings!$C$16)),1,IF(AND(BE278=Settings!$C$18,BD278=Settings!$C$19),1,0))))</f>
        <v/>
      </c>
      <c r="BF1274" s="170"/>
      <c r="BG1274" s="169" t="str">
        <f>IF(BG278="","",IF(BG278=Settings!$C$16,1,IF(AND(BG278=Settings!$C$17,NOT(BF278=Settings!$C$16)),1,IF(AND(BG278=Settings!$C$18,BF278=Settings!$C$19),1,0))))</f>
        <v/>
      </c>
      <c r="BH1274" s="170"/>
      <c r="BI1274" s="169" t="str">
        <f>IF(BI278="","",IF(BI278=Settings!$C$16,1,IF(AND(BI278=Settings!$C$17,NOT(BH278=Settings!$C$16)),1,IF(AND(BI278=Settings!$C$18,BH278=Settings!$C$19),1,0))))</f>
        <v/>
      </c>
      <c r="BK1274" s="169" t="str">
        <f>IF(BK278="","",IF(BK278=Settings!$C$16,1,IF(AND(BK278=Settings!$C$17,NOT(BJ278=Settings!$C$16)),1,IF(AND(BK278=Settings!$C$18,BJ278=Settings!$C$19),1,0))))</f>
        <v/>
      </c>
      <c r="BM1274" s="169" t="str">
        <f>IF(BM278="","",IF(BM278=Settings!$C$16,1,IF(AND(BM278=Settings!$C$17,NOT(BL278=Settings!$C$16)),1,IF(AND(BM278=Settings!$C$18,BL278=Settings!$C$19),1,0))))</f>
        <v/>
      </c>
      <c r="BP1274" s="169" t="str">
        <f>IF(BP278="","",IF(BP278=Settings!$C$16,1,IF(AND(BP278=Settings!$C$17,NOT(BO278=Settings!$C$16)),1,IF(AND(BP278=Settings!$C$18,BO278=Settings!$C$19),1,0))))</f>
        <v/>
      </c>
      <c r="BQ1274" s="170"/>
      <c r="BR1274" s="169" t="str">
        <f>IF(BR278="","",IF(BR278=Settings!$C$16,1,IF(AND(BR278=Settings!$C$17,NOT(BQ278=Settings!$C$16)),1,IF(AND(BR278=Settings!$C$18,BQ278=Settings!$C$19),1,0))))</f>
        <v/>
      </c>
      <c r="BS1274" s="170"/>
      <c r="BT1274" s="169" t="str">
        <f>IF(BT278="","",IF(BT278=Settings!$C$16,1,IF(AND(BT278=Settings!$C$17,NOT(BS278=Settings!$C$16)),1,IF(AND(BT278=Settings!$C$18,BS278=Settings!$C$19),1,0))))</f>
        <v/>
      </c>
      <c r="BU1274" s="170"/>
      <c r="BV1274" s="169" t="str">
        <f>IF(BV278="","",IF(BV278=Settings!$C$16,1,IF(AND(BV278=Settings!$C$17,NOT(BU278=Settings!$C$16)),1,IF(AND(BV278=Settings!$C$18,BU278=Settings!$C$19),1,0))))</f>
        <v/>
      </c>
      <c r="BX1274" s="169" t="str">
        <f>IF(BX278="","",IF(BX278=Settings!$C$16,1,IF(AND(BX278=Settings!$C$17,NOT(BW278=Settings!$C$16)),1,IF(AND(BX278=Settings!$C$18,BW278=Settings!$C$19),1,0))))</f>
        <v/>
      </c>
      <c r="BZ1274" s="169" t="str">
        <f>IF(BZ278="","",IF(BZ278=Settings!$C$16,1,IF(AND(BZ278=Settings!$C$17,NOT(BY278=Settings!$C$16)),1,IF(AND(BZ278=Settings!$C$18,BY278=Settings!$C$19),1,0))))</f>
        <v/>
      </c>
      <c r="CB1274" s="175" t="str">
        <f t="shared" si="33"/>
        <v/>
      </c>
      <c r="CC1274" s="175" t="str">
        <f t="shared" si="34"/>
        <v/>
      </c>
      <c r="CD1274" s="175" t="str">
        <f t="shared" si="35"/>
        <v/>
      </c>
      <c r="CE1274" s="175" t="str">
        <f t="shared" si="36"/>
        <v/>
      </c>
      <c r="CF1274" s="175" t="str">
        <f t="shared" si="37"/>
        <v/>
      </c>
      <c r="CG1274" s="175" t="str">
        <f t="shared" si="38"/>
        <v/>
      </c>
      <c r="CH1274" s="175" t="str">
        <f t="shared" si="39"/>
        <v/>
      </c>
    </row>
    <row r="1275" spans="1:86" x14ac:dyDescent="0.25">
      <c r="A1275" s="39" t="str">
        <f t="shared" si="32"/>
        <v xml:space="preserve"> </v>
      </c>
      <c r="C1275" s="169" t="str">
        <f>IF(C279="","",IF(C279=Settings!$C$16,1,IF(AND(C279=Settings!$C$17,NOT(B279=Settings!$C$16)),1,IF(AND(C279=Settings!$C$18,B279=Settings!$C$19),1,0))))</f>
        <v/>
      </c>
      <c r="E1275" s="169" t="str">
        <f>IF(E279="","",IF(E279=Settings!$C$16,1,IF(AND(E279=Settings!$C$17,NOT(D279=Settings!$C$16)),1,IF(AND(E279=Settings!$C$18,D279=Settings!$C$19),1,0))))</f>
        <v/>
      </c>
      <c r="G1275" s="169" t="str">
        <f>IF(G279="","",IF(G279=Settings!$C$16,1,IF(AND(G279=Settings!$C$17,NOT(F279=Settings!$C$16)),1,IF(AND(G279=Settings!$C$18,F279=Settings!$C$19),1,0))))</f>
        <v/>
      </c>
      <c r="I1275" s="169" t="str">
        <f>IF(I279="","",IF(I279=Settings!$C$16,1,IF(AND(I279=Settings!$C$17,NOT(H279=Settings!$C$16)),1,IF(AND(I279=Settings!$C$18,H279=Settings!$C$19),1,0))))</f>
        <v/>
      </c>
      <c r="K1275" s="169" t="str">
        <f>IF(K279="","",IF(K279=Settings!$C$16,1,IF(AND(K279=Settings!$C$17,NOT(J279=Settings!$C$16)),1,IF(AND(K279=Settings!$C$18,J279=Settings!$C$19),1,0))))</f>
        <v/>
      </c>
      <c r="M1275" s="169" t="str">
        <f>IF(M279="","",IF(M279=Settings!$C$16,1,IF(AND(M279=Settings!$C$17,NOT(L279=Settings!$C$16)),1,IF(AND(M279=Settings!$C$18,L279=Settings!$C$19),1,0))))</f>
        <v/>
      </c>
      <c r="P1275" s="169" t="str">
        <f>IF(P279="","",IF(P279=Settings!$C$16,1,IF(AND(P279=Settings!$C$17,NOT(O279=Settings!$C$16)),1,IF(AND(P279=Settings!$C$18,O279=Settings!$C$19),1,0))))</f>
        <v/>
      </c>
      <c r="Q1275" s="170"/>
      <c r="R1275" s="169" t="str">
        <f>IF(R279="","",IF(R279=Settings!$C$16,1,IF(AND(R279=Settings!$C$17,NOT(Q279=Settings!$C$16)),1,IF(AND(R279=Settings!$C$18,Q279=Settings!$C$19),1,0))))</f>
        <v/>
      </c>
      <c r="S1275" s="170"/>
      <c r="T1275" s="169" t="str">
        <f>IF(T279="","",IF(T279=Settings!$C$16,1,IF(AND(T279=Settings!$C$17,NOT(S279=Settings!$C$16)),1,IF(AND(T279=Settings!$C$18,S279=Settings!$C$19),1,0))))</f>
        <v/>
      </c>
      <c r="U1275" s="170"/>
      <c r="V1275" s="169" t="str">
        <f>IF(V279="","",IF(V279=Settings!$C$16,1,IF(AND(V279=Settings!$C$17,NOT(U279=Settings!$C$16)),1,IF(AND(V279=Settings!$C$18,U279=Settings!$C$19),1,0))))</f>
        <v/>
      </c>
      <c r="X1275" s="169" t="str">
        <f>IF(X279="","",IF(X279=Settings!$C$16,1,IF(AND(X279=Settings!$C$17,NOT(W279=Settings!$C$16)),1,IF(AND(X279=Settings!$C$18,W279=Settings!$C$19),1,0))))</f>
        <v/>
      </c>
      <c r="Z1275" s="169" t="str">
        <f>IF(Z279="","",IF(Z279=Settings!$C$16,1,IF(AND(Z279=Settings!$C$17,NOT(Y279=Settings!$C$16)),1,IF(AND(Z279=Settings!$C$18,Y279=Settings!$C$19),1,0))))</f>
        <v/>
      </c>
      <c r="AC1275" s="169" t="str">
        <f>IF(AC279="","",IF(AC279=Settings!$C$16,1,IF(AND(AC279=Settings!$C$17,NOT(AB279=Settings!$C$16)),1,IF(AND(AC279=Settings!$C$18,AB279=Settings!$C$19),1,0))))</f>
        <v/>
      </c>
      <c r="AD1275" s="170"/>
      <c r="AE1275" s="169" t="str">
        <f>IF(AE279="","",IF(AE279=Settings!$C$16,1,IF(AND(AE279=Settings!$C$17,NOT(AD279=Settings!$C$16)),1,IF(AND(AE279=Settings!$C$18,AD279=Settings!$C$19),1,0))))</f>
        <v/>
      </c>
      <c r="AF1275" s="170"/>
      <c r="AG1275" s="169" t="str">
        <f>IF(AG279="","",IF(AG279=Settings!$C$16,1,IF(AND(AG279=Settings!$C$17,NOT(AF279=Settings!$C$16)),1,IF(AND(AG279=Settings!$C$18,AF279=Settings!$C$19),1,0))))</f>
        <v/>
      </c>
      <c r="AH1275" s="170"/>
      <c r="AI1275" s="169" t="str">
        <f>IF(AI279="","",IF(AI279=Settings!$C$16,1,IF(AND(AI279=Settings!$C$17,NOT(AH279=Settings!$C$16)),1,IF(AND(AI279=Settings!$C$18,AH279=Settings!$C$19),1,0))))</f>
        <v/>
      </c>
      <c r="AK1275" s="169" t="str">
        <f>IF(AK279="","",IF(AK279=Settings!$C$16,1,IF(AND(AK279=Settings!$C$17,NOT(AJ279=Settings!$C$16)),1,IF(AND(AK279=Settings!$C$18,AJ279=Settings!$C$19),1,0))))</f>
        <v/>
      </c>
      <c r="AM1275" s="169" t="str">
        <f>IF(AM279="","",IF(AM279=Settings!$C$16,1,IF(AND(AM279=Settings!$C$17,NOT(AL279=Settings!$C$16)),1,IF(AND(AM279=Settings!$C$18,AL279=Settings!$C$19),1,0))))</f>
        <v/>
      </c>
      <c r="AP1275" s="169" t="str">
        <f>IF(AP279="","",IF(AP279=Settings!$C$16,1,IF(AND(AP279=Settings!$C$17,NOT(AO279=Settings!$C$16)),1,IF(AND(AP279=Settings!$C$18,AO279=Settings!$C$19),1,0))))</f>
        <v/>
      </c>
      <c r="AQ1275" s="170"/>
      <c r="AR1275" s="169" t="str">
        <f>IF(AR279="","",IF(AR279=Settings!$C$16,1,IF(AND(AR279=Settings!$C$17,NOT(AQ279=Settings!$C$16)),1,IF(AND(AR279=Settings!$C$18,AQ279=Settings!$C$19),1,0))))</f>
        <v/>
      </c>
      <c r="AS1275" s="170"/>
      <c r="AT1275" s="169" t="str">
        <f>IF(AT279="","",IF(AT279=Settings!$C$16,1,IF(AND(AT279=Settings!$C$17,NOT(AS279=Settings!$C$16)),1,IF(AND(AT279=Settings!$C$18,AS279=Settings!$C$19),1,0))))</f>
        <v/>
      </c>
      <c r="AU1275" s="170"/>
      <c r="AV1275" s="169" t="str">
        <f>IF(AV279="","",IF(AV279=Settings!$C$16,1,IF(AND(AV279=Settings!$C$17,NOT(AU279=Settings!$C$16)),1,IF(AND(AV279=Settings!$C$18,AU279=Settings!$C$19),1,0))))</f>
        <v/>
      </c>
      <c r="AX1275" s="169" t="str">
        <f>IF(AX279="","",IF(AX279=Settings!$C$16,1,IF(AND(AX279=Settings!$C$17,NOT(AW279=Settings!$C$16)),1,IF(AND(AX279=Settings!$C$18,AW279=Settings!$C$19),1,0))))</f>
        <v/>
      </c>
      <c r="AZ1275" s="169" t="str">
        <f>IF(AZ279="","",IF(AZ279=Settings!$C$16,1,IF(AND(AZ279=Settings!$C$17,NOT(AY279=Settings!$C$16)),1,IF(AND(AZ279=Settings!$C$18,AY279=Settings!$C$19),1,0))))</f>
        <v/>
      </c>
      <c r="BC1275" s="169" t="str">
        <f>IF(BC279="","",IF(BC279=Settings!$C$16,1,IF(AND(BC279=Settings!$C$17,NOT(BB279=Settings!$C$16)),1,IF(AND(BC279=Settings!$C$18,BB279=Settings!$C$19),1,0))))</f>
        <v/>
      </c>
      <c r="BD1275" s="170"/>
      <c r="BE1275" s="169" t="str">
        <f>IF(BE279="","",IF(BE279=Settings!$C$16,1,IF(AND(BE279=Settings!$C$17,NOT(BD279=Settings!$C$16)),1,IF(AND(BE279=Settings!$C$18,BD279=Settings!$C$19),1,0))))</f>
        <v/>
      </c>
      <c r="BF1275" s="170"/>
      <c r="BG1275" s="169" t="str">
        <f>IF(BG279="","",IF(BG279=Settings!$C$16,1,IF(AND(BG279=Settings!$C$17,NOT(BF279=Settings!$C$16)),1,IF(AND(BG279=Settings!$C$18,BF279=Settings!$C$19),1,0))))</f>
        <v/>
      </c>
      <c r="BH1275" s="170"/>
      <c r="BI1275" s="169" t="str">
        <f>IF(BI279="","",IF(BI279=Settings!$C$16,1,IF(AND(BI279=Settings!$C$17,NOT(BH279=Settings!$C$16)),1,IF(AND(BI279=Settings!$C$18,BH279=Settings!$C$19),1,0))))</f>
        <v/>
      </c>
      <c r="BK1275" s="169" t="str">
        <f>IF(BK279="","",IF(BK279=Settings!$C$16,1,IF(AND(BK279=Settings!$C$17,NOT(BJ279=Settings!$C$16)),1,IF(AND(BK279=Settings!$C$18,BJ279=Settings!$C$19),1,0))))</f>
        <v/>
      </c>
      <c r="BM1275" s="169" t="str">
        <f>IF(BM279="","",IF(BM279=Settings!$C$16,1,IF(AND(BM279=Settings!$C$17,NOT(BL279=Settings!$C$16)),1,IF(AND(BM279=Settings!$C$18,BL279=Settings!$C$19),1,0))))</f>
        <v/>
      </c>
      <c r="BP1275" s="169" t="str">
        <f>IF(BP279="","",IF(BP279=Settings!$C$16,1,IF(AND(BP279=Settings!$C$17,NOT(BO279=Settings!$C$16)),1,IF(AND(BP279=Settings!$C$18,BO279=Settings!$C$19),1,0))))</f>
        <v/>
      </c>
      <c r="BQ1275" s="170"/>
      <c r="BR1275" s="169" t="str">
        <f>IF(BR279="","",IF(BR279=Settings!$C$16,1,IF(AND(BR279=Settings!$C$17,NOT(BQ279=Settings!$C$16)),1,IF(AND(BR279=Settings!$C$18,BQ279=Settings!$C$19),1,0))))</f>
        <v/>
      </c>
      <c r="BS1275" s="170"/>
      <c r="BT1275" s="169" t="str">
        <f>IF(BT279="","",IF(BT279=Settings!$C$16,1,IF(AND(BT279=Settings!$C$17,NOT(BS279=Settings!$C$16)),1,IF(AND(BT279=Settings!$C$18,BS279=Settings!$C$19),1,0))))</f>
        <v/>
      </c>
      <c r="BU1275" s="170"/>
      <c r="BV1275" s="169" t="str">
        <f>IF(BV279="","",IF(BV279=Settings!$C$16,1,IF(AND(BV279=Settings!$C$17,NOT(BU279=Settings!$C$16)),1,IF(AND(BV279=Settings!$C$18,BU279=Settings!$C$19),1,0))))</f>
        <v/>
      </c>
      <c r="BX1275" s="169" t="str">
        <f>IF(BX279="","",IF(BX279=Settings!$C$16,1,IF(AND(BX279=Settings!$C$17,NOT(BW279=Settings!$C$16)),1,IF(AND(BX279=Settings!$C$18,BW279=Settings!$C$19),1,0))))</f>
        <v/>
      </c>
      <c r="BZ1275" s="169" t="str">
        <f>IF(BZ279="","",IF(BZ279=Settings!$C$16,1,IF(AND(BZ279=Settings!$C$17,NOT(BY279=Settings!$C$16)),1,IF(AND(BZ279=Settings!$C$18,BY279=Settings!$C$19),1,0))))</f>
        <v/>
      </c>
      <c r="CB1275" s="175" t="str">
        <f t="shared" si="33"/>
        <v/>
      </c>
      <c r="CC1275" s="175" t="str">
        <f t="shared" si="34"/>
        <v/>
      </c>
      <c r="CD1275" s="175" t="str">
        <f t="shared" si="35"/>
        <v/>
      </c>
      <c r="CE1275" s="175" t="str">
        <f t="shared" si="36"/>
        <v/>
      </c>
      <c r="CF1275" s="175" t="str">
        <f t="shared" si="37"/>
        <v/>
      </c>
      <c r="CG1275" s="175" t="str">
        <f t="shared" si="38"/>
        <v/>
      </c>
      <c r="CH1275" s="175" t="str">
        <f t="shared" si="39"/>
        <v/>
      </c>
    </row>
    <row r="1276" spans="1:86" x14ac:dyDescent="0.25">
      <c r="A1276" s="39" t="str">
        <f t="shared" si="32"/>
        <v xml:space="preserve"> </v>
      </c>
      <c r="C1276" s="169" t="str">
        <f>IF(C280="","",IF(C280=Settings!$C$16,1,IF(AND(C280=Settings!$C$17,NOT(B280=Settings!$C$16)),1,IF(AND(C280=Settings!$C$18,B280=Settings!$C$19),1,0))))</f>
        <v/>
      </c>
      <c r="E1276" s="169" t="str">
        <f>IF(E280="","",IF(E280=Settings!$C$16,1,IF(AND(E280=Settings!$C$17,NOT(D280=Settings!$C$16)),1,IF(AND(E280=Settings!$C$18,D280=Settings!$C$19),1,0))))</f>
        <v/>
      </c>
      <c r="G1276" s="169" t="str">
        <f>IF(G280="","",IF(G280=Settings!$C$16,1,IF(AND(G280=Settings!$C$17,NOT(F280=Settings!$C$16)),1,IF(AND(G280=Settings!$C$18,F280=Settings!$C$19),1,0))))</f>
        <v/>
      </c>
      <c r="I1276" s="169" t="str">
        <f>IF(I280="","",IF(I280=Settings!$C$16,1,IF(AND(I280=Settings!$C$17,NOT(H280=Settings!$C$16)),1,IF(AND(I280=Settings!$C$18,H280=Settings!$C$19),1,0))))</f>
        <v/>
      </c>
      <c r="K1276" s="169" t="str">
        <f>IF(K280="","",IF(K280=Settings!$C$16,1,IF(AND(K280=Settings!$C$17,NOT(J280=Settings!$C$16)),1,IF(AND(K280=Settings!$C$18,J280=Settings!$C$19),1,0))))</f>
        <v/>
      </c>
      <c r="M1276" s="169" t="str">
        <f>IF(M280="","",IF(M280=Settings!$C$16,1,IF(AND(M280=Settings!$C$17,NOT(L280=Settings!$C$16)),1,IF(AND(M280=Settings!$C$18,L280=Settings!$C$19),1,0))))</f>
        <v/>
      </c>
      <c r="P1276" s="169" t="str">
        <f>IF(P280="","",IF(P280=Settings!$C$16,1,IF(AND(P280=Settings!$C$17,NOT(O280=Settings!$C$16)),1,IF(AND(P280=Settings!$C$18,O280=Settings!$C$19),1,0))))</f>
        <v/>
      </c>
      <c r="Q1276" s="170"/>
      <c r="R1276" s="169" t="str">
        <f>IF(R280="","",IF(R280=Settings!$C$16,1,IF(AND(R280=Settings!$C$17,NOT(Q280=Settings!$C$16)),1,IF(AND(R280=Settings!$C$18,Q280=Settings!$C$19),1,0))))</f>
        <v/>
      </c>
      <c r="S1276" s="170"/>
      <c r="T1276" s="169" t="str">
        <f>IF(T280="","",IF(T280=Settings!$C$16,1,IF(AND(T280=Settings!$C$17,NOT(S280=Settings!$C$16)),1,IF(AND(T280=Settings!$C$18,S280=Settings!$C$19),1,0))))</f>
        <v/>
      </c>
      <c r="U1276" s="170"/>
      <c r="V1276" s="169" t="str">
        <f>IF(V280="","",IF(V280=Settings!$C$16,1,IF(AND(V280=Settings!$C$17,NOT(U280=Settings!$C$16)),1,IF(AND(V280=Settings!$C$18,U280=Settings!$C$19),1,0))))</f>
        <v/>
      </c>
      <c r="X1276" s="169" t="str">
        <f>IF(X280="","",IF(X280=Settings!$C$16,1,IF(AND(X280=Settings!$C$17,NOT(W280=Settings!$C$16)),1,IF(AND(X280=Settings!$C$18,W280=Settings!$C$19),1,0))))</f>
        <v/>
      </c>
      <c r="Z1276" s="169" t="str">
        <f>IF(Z280="","",IF(Z280=Settings!$C$16,1,IF(AND(Z280=Settings!$C$17,NOT(Y280=Settings!$C$16)),1,IF(AND(Z280=Settings!$C$18,Y280=Settings!$C$19),1,0))))</f>
        <v/>
      </c>
      <c r="AC1276" s="169" t="str">
        <f>IF(AC280="","",IF(AC280=Settings!$C$16,1,IF(AND(AC280=Settings!$C$17,NOT(AB280=Settings!$C$16)),1,IF(AND(AC280=Settings!$C$18,AB280=Settings!$C$19),1,0))))</f>
        <v/>
      </c>
      <c r="AD1276" s="170"/>
      <c r="AE1276" s="169" t="str">
        <f>IF(AE280="","",IF(AE280=Settings!$C$16,1,IF(AND(AE280=Settings!$C$17,NOT(AD280=Settings!$C$16)),1,IF(AND(AE280=Settings!$C$18,AD280=Settings!$C$19),1,0))))</f>
        <v/>
      </c>
      <c r="AF1276" s="170"/>
      <c r="AG1276" s="169" t="str">
        <f>IF(AG280="","",IF(AG280=Settings!$C$16,1,IF(AND(AG280=Settings!$C$17,NOT(AF280=Settings!$C$16)),1,IF(AND(AG280=Settings!$C$18,AF280=Settings!$C$19),1,0))))</f>
        <v/>
      </c>
      <c r="AH1276" s="170"/>
      <c r="AI1276" s="169" t="str">
        <f>IF(AI280="","",IF(AI280=Settings!$C$16,1,IF(AND(AI280=Settings!$C$17,NOT(AH280=Settings!$C$16)),1,IF(AND(AI280=Settings!$C$18,AH280=Settings!$C$19),1,0))))</f>
        <v/>
      </c>
      <c r="AK1276" s="169" t="str">
        <f>IF(AK280="","",IF(AK280=Settings!$C$16,1,IF(AND(AK280=Settings!$C$17,NOT(AJ280=Settings!$C$16)),1,IF(AND(AK280=Settings!$C$18,AJ280=Settings!$C$19),1,0))))</f>
        <v/>
      </c>
      <c r="AM1276" s="169" t="str">
        <f>IF(AM280="","",IF(AM280=Settings!$C$16,1,IF(AND(AM280=Settings!$C$17,NOT(AL280=Settings!$C$16)),1,IF(AND(AM280=Settings!$C$18,AL280=Settings!$C$19),1,0))))</f>
        <v/>
      </c>
      <c r="AP1276" s="169" t="str">
        <f>IF(AP280="","",IF(AP280=Settings!$C$16,1,IF(AND(AP280=Settings!$C$17,NOT(AO280=Settings!$C$16)),1,IF(AND(AP280=Settings!$C$18,AO280=Settings!$C$19),1,0))))</f>
        <v/>
      </c>
      <c r="AQ1276" s="170"/>
      <c r="AR1276" s="169" t="str">
        <f>IF(AR280="","",IF(AR280=Settings!$C$16,1,IF(AND(AR280=Settings!$C$17,NOT(AQ280=Settings!$C$16)),1,IF(AND(AR280=Settings!$C$18,AQ280=Settings!$C$19),1,0))))</f>
        <v/>
      </c>
      <c r="AS1276" s="170"/>
      <c r="AT1276" s="169" t="str">
        <f>IF(AT280="","",IF(AT280=Settings!$C$16,1,IF(AND(AT280=Settings!$C$17,NOT(AS280=Settings!$C$16)),1,IF(AND(AT280=Settings!$C$18,AS280=Settings!$C$19),1,0))))</f>
        <v/>
      </c>
      <c r="AU1276" s="170"/>
      <c r="AV1276" s="169" t="str">
        <f>IF(AV280="","",IF(AV280=Settings!$C$16,1,IF(AND(AV280=Settings!$C$17,NOT(AU280=Settings!$C$16)),1,IF(AND(AV280=Settings!$C$18,AU280=Settings!$C$19),1,0))))</f>
        <v/>
      </c>
      <c r="AX1276" s="169" t="str">
        <f>IF(AX280="","",IF(AX280=Settings!$C$16,1,IF(AND(AX280=Settings!$C$17,NOT(AW280=Settings!$C$16)),1,IF(AND(AX280=Settings!$C$18,AW280=Settings!$C$19),1,0))))</f>
        <v/>
      </c>
      <c r="AZ1276" s="169" t="str">
        <f>IF(AZ280="","",IF(AZ280=Settings!$C$16,1,IF(AND(AZ280=Settings!$C$17,NOT(AY280=Settings!$C$16)),1,IF(AND(AZ280=Settings!$C$18,AY280=Settings!$C$19),1,0))))</f>
        <v/>
      </c>
      <c r="BC1276" s="169" t="str">
        <f>IF(BC280="","",IF(BC280=Settings!$C$16,1,IF(AND(BC280=Settings!$C$17,NOT(BB280=Settings!$C$16)),1,IF(AND(BC280=Settings!$C$18,BB280=Settings!$C$19),1,0))))</f>
        <v/>
      </c>
      <c r="BD1276" s="170"/>
      <c r="BE1276" s="169" t="str">
        <f>IF(BE280="","",IF(BE280=Settings!$C$16,1,IF(AND(BE280=Settings!$C$17,NOT(BD280=Settings!$C$16)),1,IF(AND(BE280=Settings!$C$18,BD280=Settings!$C$19),1,0))))</f>
        <v/>
      </c>
      <c r="BF1276" s="170"/>
      <c r="BG1276" s="169" t="str">
        <f>IF(BG280="","",IF(BG280=Settings!$C$16,1,IF(AND(BG280=Settings!$C$17,NOT(BF280=Settings!$C$16)),1,IF(AND(BG280=Settings!$C$18,BF280=Settings!$C$19),1,0))))</f>
        <v/>
      </c>
      <c r="BH1276" s="170"/>
      <c r="BI1276" s="169" t="str">
        <f>IF(BI280="","",IF(BI280=Settings!$C$16,1,IF(AND(BI280=Settings!$C$17,NOT(BH280=Settings!$C$16)),1,IF(AND(BI280=Settings!$C$18,BH280=Settings!$C$19),1,0))))</f>
        <v/>
      </c>
      <c r="BK1276" s="169" t="str">
        <f>IF(BK280="","",IF(BK280=Settings!$C$16,1,IF(AND(BK280=Settings!$C$17,NOT(BJ280=Settings!$C$16)),1,IF(AND(BK280=Settings!$C$18,BJ280=Settings!$C$19),1,0))))</f>
        <v/>
      </c>
      <c r="BM1276" s="169" t="str">
        <f>IF(BM280="","",IF(BM280=Settings!$C$16,1,IF(AND(BM280=Settings!$C$17,NOT(BL280=Settings!$C$16)),1,IF(AND(BM280=Settings!$C$18,BL280=Settings!$C$19),1,0))))</f>
        <v/>
      </c>
      <c r="BP1276" s="169" t="str">
        <f>IF(BP280="","",IF(BP280=Settings!$C$16,1,IF(AND(BP280=Settings!$C$17,NOT(BO280=Settings!$C$16)),1,IF(AND(BP280=Settings!$C$18,BO280=Settings!$C$19),1,0))))</f>
        <v/>
      </c>
      <c r="BQ1276" s="170"/>
      <c r="BR1276" s="169" t="str">
        <f>IF(BR280="","",IF(BR280=Settings!$C$16,1,IF(AND(BR280=Settings!$C$17,NOT(BQ280=Settings!$C$16)),1,IF(AND(BR280=Settings!$C$18,BQ280=Settings!$C$19),1,0))))</f>
        <v/>
      </c>
      <c r="BS1276" s="170"/>
      <c r="BT1276" s="169" t="str">
        <f>IF(BT280="","",IF(BT280=Settings!$C$16,1,IF(AND(BT280=Settings!$C$17,NOT(BS280=Settings!$C$16)),1,IF(AND(BT280=Settings!$C$18,BS280=Settings!$C$19),1,0))))</f>
        <v/>
      </c>
      <c r="BU1276" s="170"/>
      <c r="BV1276" s="169" t="str">
        <f>IF(BV280="","",IF(BV280=Settings!$C$16,1,IF(AND(BV280=Settings!$C$17,NOT(BU280=Settings!$C$16)),1,IF(AND(BV280=Settings!$C$18,BU280=Settings!$C$19),1,0))))</f>
        <v/>
      </c>
      <c r="BX1276" s="169" t="str">
        <f>IF(BX280="","",IF(BX280=Settings!$C$16,1,IF(AND(BX280=Settings!$C$17,NOT(BW280=Settings!$C$16)),1,IF(AND(BX280=Settings!$C$18,BW280=Settings!$C$19),1,0))))</f>
        <v/>
      </c>
      <c r="BZ1276" s="169" t="str">
        <f>IF(BZ280="","",IF(BZ280=Settings!$C$16,1,IF(AND(BZ280=Settings!$C$17,NOT(BY280=Settings!$C$16)),1,IF(AND(BZ280=Settings!$C$18,BY280=Settings!$C$19),1,0))))</f>
        <v/>
      </c>
      <c r="CB1276" s="175" t="str">
        <f t="shared" si="33"/>
        <v/>
      </c>
      <c r="CC1276" s="175" t="str">
        <f t="shared" si="34"/>
        <v/>
      </c>
      <c r="CD1276" s="175" t="str">
        <f t="shared" si="35"/>
        <v/>
      </c>
      <c r="CE1276" s="175" t="str">
        <f t="shared" si="36"/>
        <v/>
      </c>
      <c r="CF1276" s="175" t="str">
        <f t="shared" si="37"/>
        <v/>
      </c>
      <c r="CG1276" s="175" t="str">
        <f t="shared" si="38"/>
        <v/>
      </c>
      <c r="CH1276" s="175" t="str">
        <f t="shared" si="39"/>
        <v/>
      </c>
    </row>
    <row r="1277" spans="1:86" x14ac:dyDescent="0.25">
      <c r="A1277" s="39" t="str">
        <f t="shared" si="32"/>
        <v xml:space="preserve"> </v>
      </c>
      <c r="C1277" s="169" t="str">
        <f>IF(C281="","",IF(C281=Settings!$C$16,1,IF(AND(C281=Settings!$C$17,NOT(B281=Settings!$C$16)),1,IF(AND(C281=Settings!$C$18,B281=Settings!$C$19),1,0))))</f>
        <v/>
      </c>
      <c r="E1277" s="169" t="str">
        <f>IF(E281="","",IF(E281=Settings!$C$16,1,IF(AND(E281=Settings!$C$17,NOT(D281=Settings!$C$16)),1,IF(AND(E281=Settings!$C$18,D281=Settings!$C$19),1,0))))</f>
        <v/>
      </c>
      <c r="G1277" s="169" t="str">
        <f>IF(G281="","",IF(G281=Settings!$C$16,1,IF(AND(G281=Settings!$C$17,NOT(F281=Settings!$C$16)),1,IF(AND(G281=Settings!$C$18,F281=Settings!$C$19),1,0))))</f>
        <v/>
      </c>
      <c r="I1277" s="169" t="str">
        <f>IF(I281="","",IF(I281=Settings!$C$16,1,IF(AND(I281=Settings!$C$17,NOT(H281=Settings!$C$16)),1,IF(AND(I281=Settings!$C$18,H281=Settings!$C$19),1,0))))</f>
        <v/>
      </c>
      <c r="K1277" s="169" t="str">
        <f>IF(K281="","",IF(K281=Settings!$C$16,1,IF(AND(K281=Settings!$C$17,NOT(J281=Settings!$C$16)),1,IF(AND(K281=Settings!$C$18,J281=Settings!$C$19),1,0))))</f>
        <v/>
      </c>
      <c r="M1277" s="169" t="str">
        <f>IF(M281="","",IF(M281=Settings!$C$16,1,IF(AND(M281=Settings!$C$17,NOT(L281=Settings!$C$16)),1,IF(AND(M281=Settings!$C$18,L281=Settings!$C$19),1,0))))</f>
        <v/>
      </c>
      <c r="P1277" s="169" t="str">
        <f>IF(P281="","",IF(P281=Settings!$C$16,1,IF(AND(P281=Settings!$C$17,NOT(O281=Settings!$C$16)),1,IF(AND(P281=Settings!$C$18,O281=Settings!$C$19),1,0))))</f>
        <v/>
      </c>
      <c r="Q1277" s="170"/>
      <c r="R1277" s="169" t="str">
        <f>IF(R281="","",IF(R281=Settings!$C$16,1,IF(AND(R281=Settings!$C$17,NOT(Q281=Settings!$C$16)),1,IF(AND(R281=Settings!$C$18,Q281=Settings!$C$19),1,0))))</f>
        <v/>
      </c>
      <c r="S1277" s="170"/>
      <c r="T1277" s="169" t="str">
        <f>IF(T281="","",IF(T281=Settings!$C$16,1,IF(AND(T281=Settings!$C$17,NOT(S281=Settings!$C$16)),1,IF(AND(T281=Settings!$C$18,S281=Settings!$C$19),1,0))))</f>
        <v/>
      </c>
      <c r="U1277" s="170"/>
      <c r="V1277" s="169" t="str">
        <f>IF(V281="","",IF(V281=Settings!$C$16,1,IF(AND(V281=Settings!$C$17,NOT(U281=Settings!$C$16)),1,IF(AND(V281=Settings!$C$18,U281=Settings!$C$19),1,0))))</f>
        <v/>
      </c>
      <c r="X1277" s="169" t="str">
        <f>IF(X281="","",IF(X281=Settings!$C$16,1,IF(AND(X281=Settings!$C$17,NOT(W281=Settings!$C$16)),1,IF(AND(X281=Settings!$C$18,W281=Settings!$C$19),1,0))))</f>
        <v/>
      </c>
      <c r="Z1277" s="169" t="str">
        <f>IF(Z281="","",IF(Z281=Settings!$C$16,1,IF(AND(Z281=Settings!$C$17,NOT(Y281=Settings!$C$16)),1,IF(AND(Z281=Settings!$C$18,Y281=Settings!$C$19),1,0))))</f>
        <v/>
      </c>
      <c r="AC1277" s="169" t="str">
        <f>IF(AC281="","",IF(AC281=Settings!$C$16,1,IF(AND(AC281=Settings!$C$17,NOT(AB281=Settings!$C$16)),1,IF(AND(AC281=Settings!$C$18,AB281=Settings!$C$19),1,0))))</f>
        <v/>
      </c>
      <c r="AD1277" s="170"/>
      <c r="AE1277" s="169" t="str">
        <f>IF(AE281="","",IF(AE281=Settings!$C$16,1,IF(AND(AE281=Settings!$C$17,NOT(AD281=Settings!$C$16)),1,IF(AND(AE281=Settings!$C$18,AD281=Settings!$C$19),1,0))))</f>
        <v/>
      </c>
      <c r="AF1277" s="170"/>
      <c r="AG1277" s="169" t="str">
        <f>IF(AG281="","",IF(AG281=Settings!$C$16,1,IF(AND(AG281=Settings!$C$17,NOT(AF281=Settings!$C$16)),1,IF(AND(AG281=Settings!$C$18,AF281=Settings!$C$19),1,0))))</f>
        <v/>
      </c>
      <c r="AH1277" s="170"/>
      <c r="AI1277" s="169" t="str">
        <f>IF(AI281="","",IF(AI281=Settings!$C$16,1,IF(AND(AI281=Settings!$C$17,NOT(AH281=Settings!$C$16)),1,IF(AND(AI281=Settings!$C$18,AH281=Settings!$C$19),1,0))))</f>
        <v/>
      </c>
      <c r="AK1277" s="169" t="str">
        <f>IF(AK281="","",IF(AK281=Settings!$C$16,1,IF(AND(AK281=Settings!$C$17,NOT(AJ281=Settings!$C$16)),1,IF(AND(AK281=Settings!$C$18,AJ281=Settings!$C$19),1,0))))</f>
        <v/>
      </c>
      <c r="AM1277" s="169" t="str">
        <f>IF(AM281="","",IF(AM281=Settings!$C$16,1,IF(AND(AM281=Settings!$C$17,NOT(AL281=Settings!$C$16)),1,IF(AND(AM281=Settings!$C$18,AL281=Settings!$C$19),1,0))))</f>
        <v/>
      </c>
      <c r="AP1277" s="169" t="str">
        <f>IF(AP281="","",IF(AP281=Settings!$C$16,1,IF(AND(AP281=Settings!$C$17,NOT(AO281=Settings!$C$16)),1,IF(AND(AP281=Settings!$C$18,AO281=Settings!$C$19),1,0))))</f>
        <v/>
      </c>
      <c r="AQ1277" s="170"/>
      <c r="AR1277" s="169" t="str">
        <f>IF(AR281="","",IF(AR281=Settings!$C$16,1,IF(AND(AR281=Settings!$C$17,NOT(AQ281=Settings!$C$16)),1,IF(AND(AR281=Settings!$C$18,AQ281=Settings!$C$19),1,0))))</f>
        <v/>
      </c>
      <c r="AS1277" s="170"/>
      <c r="AT1277" s="169" t="str">
        <f>IF(AT281="","",IF(AT281=Settings!$C$16,1,IF(AND(AT281=Settings!$C$17,NOT(AS281=Settings!$C$16)),1,IF(AND(AT281=Settings!$C$18,AS281=Settings!$C$19),1,0))))</f>
        <v/>
      </c>
      <c r="AU1277" s="170"/>
      <c r="AV1277" s="169" t="str">
        <f>IF(AV281="","",IF(AV281=Settings!$C$16,1,IF(AND(AV281=Settings!$C$17,NOT(AU281=Settings!$C$16)),1,IF(AND(AV281=Settings!$C$18,AU281=Settings!$C$19),1,0))))</f>
        <v/>
      </c>
      <c r="AX1277" s="169" t="str">
        <f>IF(AX281="","",IF(AX281=Settings!$C$16,1,IF(AND(AX281=Settings!$C$17,NOT(AW281=Settings!$C$16)),1,IF(AND(AX281=Settings!$C$18,AW281=Settings!$C$19),1,0))))</f>
        <v/>
      </c>
      <c r="AZ1277" s="169" t="str">
        <f>IF(AZ281="","",IF(AZ281=Settings!$C$16,1,IF(AND(AZ281=Settings!$C$17,NOT(AY281=Settings!$C$16)),1,IF(AND(AZ281=Settings!$C$18,AY281=Settings!$C$19),1,0))))</f>
        <v/>
      </c>
      <c r="BC1277" s="169" t="str">
        <f>IF(BC281="","",IF(BC281=Settings!$C$16,1,IF(AND(BC281=Settings!$C$17,NOT(BB281=Settings!$C$16)),1,IF(AND(BC281=Settings!$C$18,BB281=Settings!$C$19),1,0))))</f>
        <v/>
      </c>
      <c r="BD1277" s="170"/>
      <c r="BE1277" s="169" t="str">
        <f>IF(BE281="","",IF(BE281=Settings!$C$16,1,IF(AND(BE281=Settings!$C$17,NOT(BD281=Settings!$C$16)),1,IF(AND(BE281=Settings!$C$18,BD281=Settings!$C$19),1,0))))</f>
        <v/>
      </c>
      <c r="BF1277" s="170"/>
      <c r="BG1277" s="169" t="str">
        <f>IF(BG281="","",IF(BG281=Settings!$C$16,1,IF(AND(BG281=Settings!$C$17,NOT(BF281=Settings!$C$16)),1,IF(AND(BG281=Settings!$C$18,BF281=Settings!$C$19),1,0))))</f>
        <v/>
      </c>
      <c r="BH1277" s="170"/>
      <c r="BI1277" s="169" t="str">
        <f>IF(BI281="","",IF(BI281=Settings!$C$16,1,IF(AND(BI281=Settings!$C$17,NOT(BH281=Settings!$C$16)),1,IF(AND(BI281=Settings!$C$18,BH281=Settings!$C$19),1,0))))</f>
        <v/>
      </c>
      <c r="BK1277" s="169" t="str">
        <f>IF(BK281="","",IF(BK281=Settings!$C$16,1,IF(AND(BK281=Settings!$C$17,NOT(BJ281=Settings!$C$16)),1,IF(AND(BK281=Settings!$C$18,BJ281=Settings!$C$19),1,0))))</f>
        <v/>
      </c>
      <c r="BM1277" s="169" t="str">
        <f>IF(BM281="","",IF(BM281=Settings!$C$16,1,IF(AND(BM281=Settings!$C$17,NOT(BL281=Settings!$C$16)),1,IF(AND(BM281=Settings!$C$18,BL281=Settings!$C$19),1,0))))</f>
        <v/>
      </c>
      <c r="BP1277" s="169" t="str">
        <f>IF(BP281="","",IF(BP281=Settings!$C$16,1,IF(AND(BP281=Settings!$C$17,NOT(BO281=Settings!$C$16)),1,IF(AND(BP281=Settings!$C$18,BO281=Settings!$C$19),1,0))))</f>
        <v/>
      </c>
      <c r="BQ1277" s="170"/>
      <c r="BR1277" s="169" t="str">
        <f>IF(BR281="","",IF(BR281=Settings!$C$16,1,IF(AND(BR281=Settings!$C$17,NOT(BQ281=Settings!$C$16)),1,IF(AND(BR281=Settings!$C$18,BQ281=Settings!$C$19),1,0))))</f>
        <v/>
      </c>
      <c r="BS1277" s="170"/>
      <c r="BT1277" s="169" t="str">
        <f>IF(BT281="","",IF(BT281=Settings!$C$16,1,IF(AND(BT281=Settings!$C$17,NOT(BS281=Settings!$C$16)),1,IF(AND(BT281=Settings!$C$18,BS281=Settings!$C$19),1,0))))</f>
        <v/>
      </c>
      <c r="BU1277" s="170"/>
      <c r="BV1277" s="169" t="str">
        <f>IF(BV281="","",IF(BV281=Settings!$C$16,1,IF(AND(BV281=Settings!$C$17,NOT(BU281=Settings!$C$16)),1,IF(AND(BV281=Settings!$C$18,BU281=Settings!$C$19),1,0))))</f>
        <v/>
      </c>
      <c r="BX1277" s="169" t="str">
        <f>IF(BX281="","",IF(BX281=Settings!$C$16,1,IF(AND(BX281=Settings!$C$17,NOT(BW281=Settings!$C$16)),1,IF(AND(BX281=Settings!$C$18,BW281=Settings!$C$19),1,0))))</f>
        <v/>
      </c>
      <c r="BZ1277" s="169" t="str">
        <f>IF(BZ281="","",IF(BZ281=Settings!$C$16,1,IF(AND(BZ281=Settings!$C$17,NOT(BY281=Settings!$C$16)),1,IF(AND(BZ281=Settings!$C$18,BY281=Settings!$C$19),1,0))))</f>
        <v/>
      </c>
      <c r="CB1277" s="175" t="str">
        <f t="shared" si="33"/>
        <v/>
      </c>
      <c r="CC1277" s="175" t="str">
        <f t="shared" si="34"/>
        <v/>
      </c>
      <c r="CD1277" s="175" t="str">
        <f t="shared" si="35"/>
        <v/>
      </c>
      <c r="CE1277" s="175" t="str">
        <f t="shared" si="36"/>
        <v/>
      </c>
      <c r="CF1277" s="175" t="str">
        <f t="shared" si="37"/>
        <v/>
      </c>
      <c r="CG1277" s="175" t="str">
        <f t="shared" si="38"/>
        <v/>
      </c>
      <c r="CH1277" s="175" t="str">
        <f t="shared" si="39"/>
        <v/>
      </c>
    </row>
    <row r="1278" spans="1:86" x14ac:dyDescent="0.25">
      <c r="A1278" s="39" t="str">
        <f t="shared" si="32"/>
        <v xml:space="preserve"> </v>
      </c>
      <c r="C1278" s="169" t="str">
        <f>IF(C282="","",IF(C282=Settings!$C$16,1,IF(AND(C282=Settings!$C$17,NOT(B282=Settings!$C$16)),1,IF(AND(C282=Settings!$C$18,B282=Settings!$C$19),1,0))))</f>
        <v/>
      </c>
      <c r="E1278" s="169" t="str">
        <f>IF(E282="","",IF(E282=Settings!$C$16,1,IF(AND(E282=Settings!$C$17,NOT(D282=Settings!$C$16)),1,IF(AND(E282=Settings!$C$18,D282=Settings!$C$19),1,0))))</f>
        <v/>
      </c>
      <c r="G1278" s="169" t="str">
        <f>IF(G282="","",IF(G282=Settings!$C$16,1,IF(AND(G282=Settings!$C$17,NOT(F282=Settings!$C$16)),1,IF(AND(G282=Settings!$C$18,F282=Settings!$C$19),1,0))))</f>
        <v/>
      </c>
      <c r="I1278" s="169" t="str">
        <f>IF(I282="","",IF(I282=Settings!$C$16,1,IF(AND(I282=Settings!$C$17,NOT(H282=Settings!$C$16)),1,IF(AND(I282=Settings!$C$18,H282=Settings!$C$19),1,0))))</f>
        <v/>
      </c>
      <c r="K1278" s="169" t="str">
        <f>IF(K282="","",IF(K282=Settings!$C$16,1,IF(AND(K282=Settings!$C$17,NOT(J282=Settings!$C$16)),1,IF(AND(K282=Settings!$C$18,J282=Settings!$C$19),1,0))))</f>
        <v/>
      </c>
      <c r="M1278" s="169" t="str">
        <f>IF(M282="","",IF(M282=Settings!$C$16,1,IF(AND(M282=Settings!$C$17,NOT(L282=Settings!$C$16)),1,IF(AND(M282=Settings!$C$18,L282=Settings!$C$19),1,0))))</f>
        <v/>
      </c>
      <c r="P1278" s="169" t="str">
        <f>IF(P282="","",IF(P282=Settings!$C$16,1,IF(AND(P282=Settings!$C$17,NOT(O282=Settings!$C$16)),1,IF(AND(P282=Settings!$C$18,O282=Settings!$C$19),1,0))))</f>
        <v/>
      </c>
      <c r="Q1278" s="170"/>
      <c r="R1278" s="169" t="str">
        <f>IF(R282="","",IF(R282=Settings!$C$16,1,IF(AND(R282=Settings!$C$17,NOT(Q282=Settings!$C$16)),1,IF(AND(R282=Settings!$C$18,Q282=Settings!$C$19),1,0))))</f>
        <v/>
      </c>
      <c r="S1278" s="170"/>
      <c r="T1278" s="169" t="str">
        <f>IF(T282="","",IF(T282=Settings!$C$16,1,IF(AND(T282=Settings!$C$17,NOT(S282=Settings!$C$16)),1,IF(AND(T282=Settings!$C$18,S282=Settings!$C$19),1,0))))</f>
        <v/>
      </c>
      <c r="U1278" s="170"/>
      <c r="V1278" s="169" t="str">
        <f>IF(V282="","",IF(V282=Settings!$C$16,1,IF(AND(V282=Settings!$C$17,NOT(U282=Settings!$C$16)),1,IF(AND(V282=Settings!$C$18,U282=Settings!$C$19),1,0))))</f>
        <v/>
      </c>
      <c r="X1278" s="169" t="str">
        <f>IF(X282="","",IF(X282=Settings!$C$16,1,IF(AND(X282=Settings!$C$17,NOT(W282=Settings!$C$16)),1,IF(AND(X282=Settings!$C$18,W282=Settings!$C$19),1,0))))</f>
        <v/>
      </c>
      <c r="Z1278" s="169" t="str">
        <f>IF(Z282="","",IF(Z282=Settings!$C$16,1,IF(AND(Z282=Settings!$C$17,NOT(Y282=Settings!$C$16)),1,IF(AND(Z282=Settings!$C$18,Y282=Settings!$C$19),1,0))))</f>
        <v/>
      </c>
      <c r="AC1278" s="169" t="str">
        <f>IF(AC282="","",IF(AC282=Settings!$C$16,1,IF(AND(AC282=Settings!$C$17,NOT(AB282=Settings!$C$16)),1,IF(AND(AC282=Settings!$C$18,AB282=Settings!$C$19),1,0))))</f>
        <v/>
      </c>
      <c r="AD1278" s="170"/>
      <c r="AE1278" s="169" t="str">
        <f>IF(AE282="","",IF(AE282=Settings!$C$16,1,IF(AND(AE282=Settings!$C$17,NOT(AD282=Settings!$C$16)),1,IF(AND(AE282=Settings!$C$18,AD282=Settings!$C$19),1,0))))</f>
        <v/>
      </c>
      <c r="AF1278" s="170"/>
      <c r="AG1278" s="169" t="str">
        <f>IF(AG282="","",IF(AG282=Settings!$C$16,1,IF(AND(AG282=Settings!$C$17,NOT(AF282=Settings!$C$16)),1,IF(AND(AG282=Settings!$C$18,AF282=Settings!$C$19),1,0))))</f>
        <v/>
      </c>
      <c r="AH1278" s="170"/>
      <c r="AI1278" s="169" t="str">
        <f>IF(AI282="","",IF(AI282=Settings!$C$16,1,IF(AND(AI282=Settings!$C$17,NOT(AH282=Settings!$C$16)),1,IF(AND(AI282=Settings!$C$18,AH282=Settings!$C$19),1,0))))</f>
        <v/>
      </c>
      <c r="AK1278" s="169" t="str">
        <f>IF(AK282="","",IF(AK282=Settings!$C$16,1,IF(AND(AK282=Settings!$C$17,NOT(AJ282=Settings!$C$16)),1,IF(AND(AK282=Settings!$C$18,AJ282=Settings!$C$19),1,0))))</f>
        <v/>
      </c>
      <c r="AM1278" s="169" t="str">
        <f>IF(AM282="","",IF(AM282=Settings!$C$16,1,IF(AND(AM282=Settings!$C$17,NOT(AL282=Settings!$C$16)),1,IF(AND(AM282=Settings!$C$18,AL282=Settings!$C$19),1,0))))</f>
        <v/>
      </c>
      <c r="AP1278" s="169" t="str">
        <f>IF(AP282="","",IF(AP282=Settings!$C$16,1,IF(AND(AP282=Settings!$C$17,NOT(AO282=Settings!$C$16)),1,IF(AND(AP282=Settings!$C$18,AO282=Settings!$C$19),1,0))))</f>
        <v/>
      </c>
      <c r="AQ1278" s="170"/>
      <c r="AR1278" s="169" t="str">
        <f>IF(AR282="","",IF(AR282=Settings!$C$16,1,IF(AND(AR282=Settings!$C$17,NOT(AQ282=Settings!$C$16)),1,IF(AND(AR282=Settings!$C$18,AQ282=Settings!$C$19),1,0))))</f>
        <v/>
      </c>
      <c r="AS1278" s="170"/>
      <c r="AT1278" s="169" t="str">
        <f>IF(AT282="","",IF(AT282=Settings!$C$16,1,IF(AND(AT282=Settings!$C$17,NOT(AS282=Settings!$C$16)),1,IF(AND(AT282=Settings!$C$18,AS282=Settings!$C$19),1,0))))</f>
        <v/>
      </c>
      <c r="AU1278" s="170"/>
      <c r="AV1278" s="169" t="str">
        <f>IF(AV282="","",IF(AV282=Settings!$C$16,1,IF(AND(AV282=Settings!$C$17,NOT(AU282=Settings!$C$16)),1,IF(AND(AV282=Settings!$C$18,AU282=Settings!$C$19),1,0))))</f>
        <v/>
      </c>
      <c r="AX1278" s="169" t="str">
        <f>IF(AX282="","",IF(AX282=Settings!$C$16,1,IF(AND(AX282=Settings!$C$17,NOT(AW282=Settings!$C$16)),1,IF(AND(AX282=Settings!$C$18,AW282=Settings!$C$19),1,0))))</f>
        <v/>
      </c>
      <c r="AZ1278" s="169" t="str">
        <f>IF(AZ282="","",IF(AZ282=Settings!$C$16,1,IF(AND(AZ282=Settings!$C$17,NOT(AY282=Settings!$C$16)),1,IF(AND(AZ282=Settings!$C$18,AY282=Settings!$C$19),1,0))))</f>
        <v/>
      </c>
      <c r="BC1278" s="169" t="str">
        <f>IF(BC282="","",IF(BC282=Settings!$C$16,1,IF(AND(BC282=Settings!$C$17,NOT(BB282=Settings!$C$16)),1,IF(AND(BC282=Settings!$C$18,BB282=Settings!$C$19),1,0))))</f>
        <v/>
      </c>
      <c r="BD1278" s="170"/>
      <c r="BE1278" s="169" t="str">
        <f>IF(BE282="","",IF(BE282=Settings!$C$16,1,IF(AND(BE282=Settings!$C$17,NOT(BD282=Settings!$C$16)),1,IF(AND(BE282=Settings!$C$18,BD282=Settings!$C$19),1,0))))</f>
        <v/>
      </c>
      <c r="BF1278" s="170"/>
      <c r="BG1278" s="169" t="str">
        <f>IF(BG282="","",IF(BG282=Settings!$C$16,1,IF(AND(BG282=Settings!$C$17,NOT(BF282=Settings!$C$16)),1,IF(AND(BG282=Settings!$C$18,BF282=Settings!$C$19),1,0))))</f>
        <v/>
      </c>
      <c r="BH1278" s="170"/>
      <c r="BI1278" s="169" t="str">
        <f>IF(BI282="","",IF(BI282=Settings!$C$16,1,IF(AND(BI282=Settings!$C$17,NOT(BH282=Settings!$C$16)),1,IF(AND(BI282=Settings!$C$18,BH282=Settings!$C$19),1,0))))</f>
        <v/>
      </c>
      <c r="BK1278" s="169" t="str">
        <f>IF(BK282="","",IF(BK282=Settings!$C$16,1,IF(AND(BK282=Settings!$C$17,NOT(BJ282=Settings!$C$16)),1,IF(AND(BK282=Settings!$C$18,BJ282=Settings!$C$19),1,0))))</f>
        <v/>
      </c>
      <c r="BM1278" s="169" t="str">
        <f>IF(BM282="","",IF(BM282=Settings!$C$16,1,IF(AND(BM282=Settings!$C$17,NOT(BL282=Settings!$C$16)),1,IF(AND(BM282=Settings!$C$18,BL282=Settings!$C$19),1,0))))</f>
        <v/>
      </c>
      <c r="BP1278" s="169" t="str">
        <f>IF(BP282="","",IF(BP282=Settings!$C$16,1,IF(AND(BP282=Settings!$C$17,NOT(BO282=Settings!$C$16)),1,IF(AND(BP282=Settings!$C$18,BO282=Settings!$C$19),1,0))))</f>
        <v/>
      </c>
      <c r="BQ1278" s="170"/>
      <c r="BR1278" s="169" t="str">
        <f>IF(BR282="","",IF(BR282=Settings!$C$16,1,IF(AND(BR282=Settings!$C$17,NOT(BQ282=Settings!$C$16)),1,IF(AND(BR282=Settings!$C$18,BQ282=Settings!$C$19),1,0))))</f>
        <v/>
      </c>
      <c r="BS1278" s="170"/>
      <c r="BT1278" s="169" t="str">
        <f>IF(BT282="","",IF(BT282=Settings!$C$16,1,IF(AND(BT282=Settings!$C$17,NOT(BS282=Settings!$C$16)),1,IF(AND(BT282=Settings!$C$18,BS282=Settings!$C$19),1,0))))</f>
        <v/>
      </c>
      <c r="BU1278" s="170"/>
      <c r="BV1278" s="169" t="str">
        <f>IF(BV282="","",IF(BV282=Settings!$C$16,1,IF(AND(BV282=Settings!$C$17,NOT(BU282=Settings!$C$16)),1,IF(AND(BV282=Settings!$C$18,BU282=Settings!$C$19),1,0))))</f>
        <v/>
      </c>
      <c r="BX1278" s="169" t="str">
        <f>IF(BX282="","",IF(BX282=Settings!$C$16,1,IF(AND(BX282=Settings!$C$17,NOT(BW282=Settings!$C$16)),1,IF(AND(BX282=Settings!$C$18,BW282=Settings!$C$19),1,0))))</f>
        <v/>
      </c>
      <c r="BZ1278" s="169" t="str">
        <f>IF(BZ282="","",IF(BZ282=Settings!$C$16,1,IF(AND(BZ282=Settings!$C$17,NOT(BY282=Settings!$C$16)),1,IF(AND(BZ282=Settings!$C$18,BY282=Settings!$C$19),1,0))))</f>
        <v/>
      </c>
      <c r="CB1278" s="175" t="str">
        <f t="shared" si="33"/>
        <v/>
      </c>
      <c r="CC1278" s="175" t="str">
        <f t="shared" si="34"/>
        <v/>
      </c>
      <c r="CD1278" s="175" t="str">
        <f t="shared" si="35"/>
        <v/>
      </c>
      <c r="CE1278" s="175" t="str">
        <f t="shared" si="36"/>
        <v/>
      </c>
      <c r="CF1278" s="175" t="str">
        <f t="shared" si="37"/>
        <v/>
      </c>
      <c r="CG1278" s="175" t="str">
        <f t="shared" si="38"/>
        <v/>
      </c>
      <c r="CH1278" s="175" t="str">
        <f t="shared" si="39"/>
        <v/>
      </c>
    </row>
    <row r="1279" spans="1:86" x14ac:dyDescent="0.25">
      <c r="A1279" s="39" t="str">
        <f t="shared" si="32"/>
        <v xml:space="preserve"> </v>
      </c>
      <c r="C1279" s="169" t="str">
        <f>IF(C283="","",IF(C283=Settings!$C$16,1,IF(AND(C283=Settings!$C$17,NOT(B283=Settings!$C$16)),1,IF(AND(C283=Settings!$C$18,B283=Settings!$C$19),1,0))))</f>
        <v/>
      </c>
      <c r="E1279" s="169" t="str">
        <f>IF(E283="","",IF(E283=Settings!$C$16,1,IF(AND(E283=Settings!$C$17,NOT(D283=Settings!$C$16)),1,IF(AND(E283=Settings!$C$18,D283=Settings!$C$19),1,0))))</f>
        <v/>
      </c>
      <c r="G1279" s="169" t="str">
        <f>IF(G283="","",IF(G283=Settings!$C$16,1,IF(AND(G283=Settings!$C$17,NOT(F283=Settings!$C$16)),1,IF(AND(G283=Settings!$C$18,F283=Settings!$C$19),1,0))))</f>
        <v/>
      </c>
      <c r="I1279" s="169" t="str">
        <f>IF(I283="","",IF(I283=Settings!$C$16,1,IF(AND(I283=Settings!$C$17,NOT(H283=Settings!$C$16)),1,IF(AND(I283=Settings!$C$18,H283=Settings!$C$19),1,0))))</f>
        <v/>
      </c>
      <c r="K1279" s="169" t="str">
        <f>IF(K283="","",IF(K283=Settings!$C$16,1,IF(AND(K283=Settings!$C$17,NOT(J283=Settings!$C$16)),1,IF(AND(K283=Settings!$C$18,J283=Settings!$C$19),1,0))))</f>
        <v/>
      </c>
      <c r="M1279" s="169" t="str">
        <f>IF(M283="","",IF(M283=Settings!$C$16,1,IF(AND(M283=Settings!$C$17,NOT(L283=Settings!$C$16)),1,IF(AND(M283=Settings!$C$18,L283=Settings!$C$19),1,0))))</f>
        <v/>
      </c>
      <c r="P1279" s="169" t="str">
        <f>IF(P283="","",IF(P283=Settings!$C$16,1,IF(AND(P283=Settings!$C$17,NOT(O283=Settings!$C$16)),1,IF(AND(P283=Settings!$C$18,O283=Settings!$C$19),1,0))))</f>
        <v/>
      </c>
      <c r="Q1279" s="170"/>
      <c r="R1279" s="169" t="str">
        <f>IF(R283="","",IF(R283=Settings!$C$16,1,IF(AND(R283=Settings!$C$17,NOT(Q283=Settings!$C$16)),1,IF(AND(R283=Settings!$C$18,Q283=Settings!$C$19),1,0))))</f>
        <v/>
      </c>
      <c r="S1279" s="170"/>
      <c r="T1279" s="169" t="str">
        <f>IF(T283="","",IF(T283=Settings!$C$16,1,IF(AND(T283=Settings!$C$17,NOT(S283=Settings!$C$16)),1,IF(AND(T283=Settings!$C$18,S283=Settings!$C$19),1,0))))</f>
        <v/>
      </c>
      <c r="U1279" s="170"/>
      <c r="V1279" s="169" t="str">
        <f>IF(V283="","",IF(V283=Settings!$C$16,1,IF(AND(V283=Settings!$C$17,NOT(U283=Settings!$C$16)),1,IF(AND(V283=Settings!$C$18,U283=Settings!$C$19),1,0))))</f>
        <v/>
      </c>
      <c r="X1279" s="169" t="str">
        <f>IF(X283="","",IF(X283=Settings!$C$16,1,IF(AND(X283=Settings!$C$17,NOT(W283=Settings!$C$16)),1,IF(AND(X283=Settings!$C$18,W283=Settings!$C$19),1,0))))</f>
        <v/>
      </c>
      <c r="Z1279" s="169" t="str">
        <f>IF(Z283="","",IF(Z283=Settings!$C$16,1,IF(AND(Z283=Settings!$C$17,NOT(Y283=Settings!$C$16)),1,IF(AND(Z283=Settings!$C$18,Y283=Settings!$C$19),1,0))))</f>
        <v/>
      </c>
      <c r="AC1279" s="169" t="str">
        <f>IF(AC283="","",IF(AC283=Settings!$C$16,1,IF(AND(AC283=Settings!$C$17,NOT(AB283=Settings!$C$16)),1,IF(AND(AC283=Settings!$C$18,AB283=Settings!$C$19),1,0))))</f>
        <v/>
      </c>
      <c r="AD1279" s="170"/>
      <c r="AE1279" s="169" t="str">
        <f>IF(AE283="","",IF(AE283=Settings!$C$16,1,IF(AND(AE283=Settings!$C$17,NOT(AD283=Settings!$C$16)),1,IF(AND(AE283=Settings!$C$18,AD283=Settings!$C$19),1,0))))</f>
        <v/>
      </c>
      <c r="AF1279" s="170"/>
      <c r="AG1279" s="169" t="str">
        <f>IF(AG283="","",IF(AG283=Settings!$C$16,1,IF(AND(AG283=Settings!$C$17,NOT(AF283=Settings!$C$16)),1,IF(AND(AG283=Settings!$C$18,AF283=Settings!$C$19),1,0))))</f>
        <v/>
      </c>
      <c r="AH1279" s="170"/>
      <c r="AI1279" s="169" t="str">
        <f>IF(AI283="","",IF(AI283=Settings!$C$16,1,IF(AND(AI283=Settings!$C$17,NOT(AH283=Settings!$C$16)),1,IF(AND(AI283=Settings!$C$18,AH283=Settings!$C$19),1,0))))</f>
        <v/>
      </c>
      <c r="AK1279" s="169" t="str">
        <f>IF(AK283="","",IF(AK283=Settings!$C$16,1,IF(AND(AK283=Settings!$C$17,NOT(AJ283=Settings!$C$16)),1,IF(AND(AK283=Settings!$C$18,AJ283=Settings!$C$19),1,0))))</f>
        <v/>
      </c>
      <c r="AM1279" s="169" t="str">
        <f>IF(AM283="","",IF(AM283=Settings!$C$16,1,IF(AND(AM283=Settings!$C$17,NOT(AL283=Settings!$C$16)),1,IF(AND(AM283=Settings!$C$18,AL283=Settings!$C$19),1,0))))</f>
        <v/>
      </c>
      <c r="AP1279" s="169" t="str">
        <f>IF(AP283="","",IF(AP283=Settings!$C$16,1,IF(AND(AP283=Settings!$C$17,NOT(AO283=Settings!$C$16)),1,IF(AND(AP283=Settings!$C$18,AO283=Settings!$C$19),1,0))))</f>
        <v/>
      </c>
      <c r="AQ1279" s="170"/>
      <c r="AR1279" s="169" t="str">
        <f>IF(AR283="","",IF(AR283=Settings!$C$16,1,IF(AND(AR283=Settings!$C$17,NOT(AQ283=Settings!$C$16)),1,IF(AND(AR283=Settings!$C$18,AQ283=Settings!$C$19),1,0))))</f>
        <v/>
      </c>
      <c r="AS1279" s="170"/>
      <c r="AT1279" s="169" t="str">
        <f>IF(AT283="","",IF(AT283=Settings!$C$16,1,IF(AND(AT283=Settings!$C$17,NOT(AS283=Settings!$C$16)),1,IF(AND(AT283=Settings!$C$18,AS283=Settings!$C$19),1,0))))</f>
        <v/>
      </c>
      <c r="AU1279" s="170"/>
      <c r="AV1279" s="169" t="str">
        <f>IF(AV283="","",IF(AV283=Settings!$C$16,1,IF(AND(AV283=Settings!$C$17,NOT(AU283=Settings!$C$16)),1,IF(AND(AV283=Settings!$C$18,AU283=Settings!$C$19),1,0))))</f>
        <v/>
      </c>
      <c r="AX1279" s="169" t="str">
        <f>IF(AX283="","",IF(AX283=Settings!$C$16,1,IF(AND(AX283=Settings!$C$17,NOT(AW283=Settings!$C$16)),1,IF(AND(AX283=Settings!$C$18,AW283=Settings!$C$19),1,0))))</f>
        <v/>
      </c>
      <c r="AZ1279" s="169" t="str">
        <f>IF(AZ283="","",IF(AZ283=Settings!$C$16,1,IF(AND(AZ283=Settings!$C$17,NOT(AY283=Settings!$C$16)),1,IF(AND(AZ283=Settings!$C$18,AY283=Settings!$C$19),1,0))))</f>
        <v/>
      </c>
      <c r="BC1279" s="169" t="str">
        <f>IF(BC283="","",IF(BC283=Settings!$C$16,1,IF(AND(BC283=Settings!$C$17,NOT(BB283=Settings!$C$16)),1,IF(AND(BC283=Settings!$C$18,BB283=Settings!$C$19),1,0))))</f>
        <v/>
      </c>
      <c r="BD1279" s="170"/>
      <c r="BE1279" s="169" t="str">
        <f>IF(BE283="","",IF(BE283=Settings!$C$16,1,IF(AND(BE283=Settings!$C$17,NOT(BD283=Settings!$C$16)),1,IF(AND(BE283=Settings!$C$18,BD283=Settings!$C$19),1,0))))</f>
        <v/>
      </c>
      <c r="BF1279" s="170"/>
      <c r="BG1279" s="169" t="str">
        <f>IF(BG283="","",IF(BG283=Settings!$C$16,1,IF(AND(BG283=Settings!$C$17,NOT(BF283=Settings!$C$16)),1,IF(AND(BG283=Settings!$C$18,BF283=Settings!$C$19),1,0))))</f>
        <v/>
      </c>
      <c r="BH1279" s="170"/>
      <c r="BI1279" s="169" t="str">
        <f>IF(BI283="","",IF(BI283=Settings!$C$16,1,IF(AND(BI283=Settings!$C$17,NOT(BH283=Settings!$C$16)),1,IF(AND(BI283=Settings!$C$18,BH283=Settings!$C$19),1,0))))</f>
        <v/>
      </c>
      <c r="BK1279" s="169" t="str">
        <f>IF(BK283="","",IF(BK283=Settings!$C$16,1,IF(AND(BK283=Settings!$C$17,NOT(BJ283=Settings!$C$16)),1,IF(AND(BK283=Settings!$C$18,BJ283=Settings!$C$19),1,0))))</f>
        <v/>
      </c>
      <c r="BM1279" s="169" t="str">
        <f>IF(BM283="","",IF(BM283=Settings!$C$16,1,IF(AND(BM283=Settings!$C$17,NOT(BL283=Settings!$C$16)),1,IF(AND(BM283=Settings!$C$18,BL283=Settings!$C$19),1,0))))</f>
        <v/>
      </c>
      <c r="BP1279" s="169" t="str">
        <f>IF(BP283="","",IF(BP283=Settings!$C$16,1,IF(AND(BP283=Settings!$C$17,NOT(BO283=Settings!$C$16)),1,IF(AND(BP283=Settings!$C$18,BO283=Settings!$C$19),1,0))))</f>
        <v/>
      </c>
      <c r="BQ1279" s="170"/>
      <c r="BR1279" s="169" t="str">
        <f>IF(BR283="","",IF(BR283=Settings!$C$16,1,IF(AND(BR283=Settings!$C$17,NOT(BQ283=Settings!$C$16)),1,IF(AND(BR283=Settings!$C$18,BQ283=Settings!$C$19),1,0))))</f>
        <v/>
      </c>
      <c r="BS1279" s="170"/>
      <c r="BT1279" s="169" t="str">
        <f>IF(BT283="","",IF(BT283=Settings!$C$16,1,IF(AND(BT283=Settings!$C$17,NOT(BS283=Settings!$C$16)),1,IF(AND(BT283=Settings!$C$18,BS283=Settings!$C$19),1,0))))</f>
        <v/>
      </c>
      <c r="BU1279" s="170"/>
      <c r="BV1279" s="169" t="str">
        <f>IF(BV283="","",IF(BV283=Settings!$C$16,1,IF(AND(BV283=Settings!$C$17,NOT(BU283=Settings!$C$16)),1,IF(AND(BV283=Settings!$C$18,BU283=Settings!$C$19),1,0))))</f>
        <v/>
      </c>
      <c r="BX1279" s="169" t="str">
        <f>IF(BX283="","",IF(BX283=Settings!$C$16,1,IF(AND(BX283=Settings!$C$17,NOT(BW283=Settings!$C$16)),1,IF(AND(BX283=Settings!$C$18,BW283=Settings!$C$19),1,0))))</f>
        <v/>
      </c>
      <c r="BZ1279" s="169" t="str">
        <f>IF(BZ283="","",IF(BZ283=Settings!$C$16,1,IF(AND(BZ283=Settings!$C$17,NOT(BY283=Settings!$C$16)),1,IF(AND(BZ283=Settings!$C$18,BY283=Settings!$C$19),1,0))))</f>
        <v/>
      </c>
      <c r="CB1279" s="175" t="str">
        <f t="shared" si="33"/>
        <v/>
      </c>
      <c r="CC1279" s="175" t="str">
        <f t="shared" si="34"/>
        <v/>
      </c>
      <c r="CD1279" s="175" t="str">
        <f t="shared" si="35"/>
        <v/>
      </c>
      <c r="CE1279" s="175" t="str">
        <f t="shared" si="36"/>
        <v/>
      </c>
      <c r="CF1279" s="175" t="str">
        <f t="shared" si="37"/>
        <v/>
      </c>
      <c r="CG1279" s="175" t="str">
        <f t="shared" si="38"/>
        <v/>
      </c>
      <c r="CH1279" s="175" t="str">
        <f t="shared" si="39"/>
        <v/>
      </c>
    </row>
    <row r="1280" spans="1:86" x14ac:dyDescent="0.25">
      <c r="A1280" s="39" t="str">
        <f t="shared" si="32"/>
        <v xml:space="preserve"> </v>
      </c>
      <c r="C1280" s="169" t="str">
        <f>IF(C284="","",IF(C284=Settings!$C$16,1,IF(AND(C284=Settings!$C$17,NOT(B284=Settings!$C$16)),1,IF(AND(C284=Settings!$C$18,B284=Settings!$C$19),1,0))))</f>
        <v/>
      </c>
      <c r="E1280" s="169" t="str">
        <f>IF(E284="","",IF(E284=Settings!$C$16,1,IF(AND(E284=Settings!$C$17,NOT(D284=Settings!$C$16)),1,IF(AND(E284=Settings!$C$18,D284=Settings!$C$19),1,0))))</f>
        <v/>
      </c>
      <c r="G1280" s="169" t="str">
        <f>IF(G284="","",IF(G284=Settings!$C$16,1,IF(AND(G284=Settings!$C$17,NOT(F284=Settings!$C$16)),1,IF(AND(G284=Settings!$C$18,F284=Settings!$C$19),1,0))))</f>
        <v/>
      </c>
      <c r="I1280" s="169" t="str">
        <f>IF(I284="","",IF(I284=Settings!$C$16,1,IF(AND(I284=Settings!$C$17,NOT(H284=Settings!$C$16)),1,IF(AND(I284=Settings!$C$18,H284=Settings!$C$19),1,0))))</f>
        <v/>
      </c>
      <c r="K1280" s="169" t="str">
        <f>IF(K284="","",IF(K284=Settings!$C$16,1,IF(AND(K284=Settings!$C$17,NOT(J284=Settings!$C$16)),1,IF(AND(K284=Settings!$C$18,J284=Settings!$C$19),1,0))))</f>
        <v/>
      </c>
      <c r="M1280" s="169" t="str">
        <f>IF(M284="","",IF(M284=Settings!$C$16,1,IF(AND(M284=Settings!$C$17,NOT(L284=Settings!$C$16)),1,IF(AND(M284=Settings!$C$18,L284=Settings!$C$19),1,0))))</f>
        <v/>
      </c>
      <c r="P1280" s="169" t="str">
        <f>IF(P284="","",IF(P284=Settings!$C$16,1,IF(AND(P284=Settings!$C$17,NOT(O284=Settings!$C$16)),1,IF(AND(P284=Settings!$C$18,O284=Settings!$C$19),1,0))))</f>
        <v/>
      </c>
      <c r="Q1280" s="170"/>
      <c r="R1280" s="169" t="str">
        <f>IF(R284="","",IF(R284=Settings!$C$16,1,IF(AND(R284=Settings!$C$17,NOT(Q284=Settings!$C$16)),1,IF(AND(R284=Settings!$C$18,Q284=Settings!$C$19),1,0))))</f>
        <v/>
      </c>
      <c r="S1280" s="170"/>
      <c r="T1280" s="169" t="str">
        <f>IF(T284="","",IF(T284=Settings!$C$16,1,IF(AND(T284=Settings!$C$17,NOT(S284=Settings!$C$16)),1,IF(AND(T284=Settings!$C$18,S284=Settings!$C$19),1,0))))</f>
        <v/>
      </c>
      <c r="U1280" s="170"/>
      <c r="V1280" s="169" t="str">
        <f>IF(V284="","",IF(V284=Settings!$C$16,1,IF(AND(V284=Settings!$C$17,NOT(U284=Settings!$C$16)),1,IF(AND(V284=Settings!$C$18,U284=Settings!$C$19),1,0))))</f>
        <v/>
      </c>
      <c r="X1280" s="169" t="str">
        <f>IF(X284="","",IF(X284=Settings!$C$16,1,IF(AND(X284=Settings!$C$17,NOT(W284=Settings!$C$16)),1,IF(AND(X284=Settings!$C$18,W284=Settings!$C$19),1,0))))</f>
        <v/>
      </c>
      <c r="Z1280" s="169" t="str">
        <f>IF(Z284="","",IF(Z284=Settings!$C$16,1,IF(AND(Z284=Settings!$C$17,NOT(Y284=Settings!$C$16)),1,IF(AND(Z284=Settings!$C$18,Y284=Settings!$C$19),1,0))))</f>
        <v/>
      </c>
      <c r="AC1280" s="169" t="str">
        <f>IF(AC284="","",IF(AC284=Settings!$C$16,1,IF(AND(AC284=Settings!$C$17,NOT(AB284=Settings!$C$16)),1,IF(AND(AC284=Settings!$C$18,AB284=Settings!$C$19),1,0))))</f>
        <v/>
      </c>
      <c r="AD1280" s="170"/>
      <c r="AE1280" s="169" t="str">
        <f>IF(AE284="","",IF(AE284=Settings!$C$16,1,IF(AND(AE284=Settings!$C$17,NOT(AD284=Settings!$C$16)),1,IF(AND(AE284=Settings!$C$18,AD284=Settings!$C$19),1,0))))</f>
        <v/>
      </c>
      <c r="AF1280" s="170"/>
      <c r="AG1280" s="169" t="str">
        <f>IF(AG284="","",IF(AG284=Settings!$C$16,1,IF(AND(AG284=Settings!$C$17,NOT(AF284=Settings!$C$16)),1,IF(AND(AG284=Settings!$C$18,AF284=Settings!$C$19),1,0))))</f>
        <v/>
      </c>
      <c r="AH1280" s="170"/>
      <c r="AI1280" s="169" t="str">
        <f>IF(AI284="","",IF(AI284=Settings!$C$16,1,IF(AND(AI284=Settings!$C$17,NOT(AH284=Settings!$C$16)),1,IF(AND(AI284=Settings!$C$18,AH284=Settings!$C$19),1,0))))</f>
        <v/>
      </c>
      <c r="AK1280" s="169" t="str">
        <f>IF(AK284="","",IF(AK284=Settings!$C$16,1,IF(AND(AK284=Settings!$C$17,NOT(AJ284=Settings!$C$16)),1,IF(AND(AK284=Settings!$C$18,AJ284=Settings!$C$19),1,0))))</f>
        <v/>
      </c>
      <c r="AM1280" s="169" t="str">
        <f>IF(AM284="","",IF(AM284=Settings!$C$16,1,IF(AND(AM284=Settings!$C$17,NOT(AL284=Settings!$C$16)),1,IF(AND(AM284=Settings!$C$18,AL284=Settings!$C$19),1,0))))</f>
        <v/>
      </c>
      <c r="AP1280" s="169" t="str">
        <f>IF(AP284="","",IF(AP284=Settings!$C$16,1,IF(AND(AP284=Settings!$C$17,NOT(AO284=Settings!$C$16)),1,IF(AND(AP284=Settings!$C$18,AO284=Settings!$C$19),1,0))))</f>
        <v/>
      </c>
      <c r="AQ1280" s="170"/>
      <c r="AR1280" s="169" t="str">
        <f>IF(AR284="","",IF(AR284=Settings!$C$16,1,IF(AND(AR284=Settings!$C$17,NOT(AQ284=Settings!$C$16)),1,IF(AND(AR284=Settings!$C$18,AQ284=Settings!$C$19),1,0))))</f>
        <v/>
      </c>
      <c r="AS1280" s="170"/>
      <c r="AT1280" s="169" t="str">
        <f>IF(AT284="","",IF(AT284=Settings!$C$16,1,IF(AND(AT284=Settings!$C$17,NOT(AS284=Settings!$C$16)),1,IF(AND(AT284=Settings!$C$18,AS284=Settings!$C$19),1,0))))</f>
        <v/>
      </c>
      <c r="AU1280" s="170"/>
      <c r="AV1280" s="169" t="str">
        <f>IF(AV284="","",IF(AV284=Settings!$C$16,1,IF(AND(AV284=Settings!$C$17,NOT(AU284=Settings!$C$16)),1,IF(AND(AV284=Settings!$C$18,AU284=Settings!$C$19),1,0))))</f>
        <v/>
      </c>
      <c r="AX1280" s="169" t="str">
        <f>IF(AX284="","",IF(AX284=Settings!$C$16,1,IF(AND(AX284=Settings!$C$17,NOT(AW284=Settings!$C$16)),1,IF(AND(AX284=Settings!$C$18,AW284=Settings!$C$19),1,0))))</f>
        <v/>
      </c>
      <c r="AZ1280" s="169" t="str">
        <f>IF(AZ284="","",IF(AZ284=Settings!$C$16,1,IF(AND(AZ284=Settings!$C$17,NOT(AY284=Settings!$C$16)),1,IF(AND(AZ284=Settings!$C$18,AY284=Settings!$C$19),1,0))))</f>
        <v/>
      </c>
      <c r="BC1280" s="169" t="str">
        <f>IF(BC284="","",IF(BC284=Settings!$C$16,1,IF(AND(BC284=Settings!$C$17,NOT(BB284=Settings!$C$16)),1,IF(AND(BC284=Settings!$C$18,BB284=Settings!$C$19),1,0))))</f>
        <v/>
      </c>
      <c r="BD1280" s="170"/>
      <c r="BE1280" s="169" t="str">
        <f>IF(BE284="","",IF(BE284=Settings!$C$16,1,IF(AND(BE284=Settings!$C$17,NOT(BD284=Settings!$C$16)),1,IF(AND(BE284=Settings!$C$18,BD284=Settings!$C$19),1,0))))</f>
        <v/>
      </c>
      <c r="BF1280" s="170"/>
      <c r="BG1280" s="169" t="str">
        <f>IF(BG284="","",IF(BG284=Settings!$C$16,1,IF(AND(BG284=Settings!$C$17,NOT(BF284=Settings!$C$16)),1,IF(AND(BG284=Settings!$C$18,BF284=Settings!$C$19),1,0))))</f>
        <v/>
      </c>
      <c r="BH1280" s="170"/>
      <c r="BI1280" s="169" t="str">
        <f>IF(BI284="","",IF(BI284=Settings!$C$16,1,IF(AND(BI284=Settings!$C$17,NOT(BH284=Settings!$C$16)),1,IF(AND(BI284=Settings!$C$18,BH284=Settings!$C$19),1,0))))</f>
        <v/>
      </c>
      <c r="BK1280" s="169" t="str">
        <f>IF(BK284="","",IF(BK284=Settings!$C$16,1,IF(AND(BK284=Settings!$C$17,NOT(BJ284=Settings!$C$16)),1,IF(AND(BK284=Settings!$C$18,BJ284=Settings!$C$19),1,0))))</f>
        <v/>
      </c>
      <c r="BM1280" s="169" t="str">
        <f>IF(BM284="","",IF(BM284=Settings!$C$16,1,IF(AND(BM284=Settings!$C$17,NOT(BL284=Settings!$C$16)),1,IF(AND(BM284=Settings!$C$18,BL284=Settings!$C$19),1,0))))</f>
        <v/>
      </c>
      <c r="BP1280" s="169" t="str">
        <f>IF(BP284="","",IF(BP284=Settings!$C$16,1,IF(AND(BP284=Settings!$C$17,NOT(BO284=Settings!$C$16)),1,IF(AND(BP284=Settings!$C$18,BO284=Settings!$C$19),1,0))))</f>
        <v/>
      </c>
      <c r="BQ1280" s="170"/>
      <c r="BR1280" s="169" t="str">
        <f>IF(BR284="","",IF(BR284=Settings!$C$16,1,IF(AND(BR284=Settings!$C$17,NOT(BQ284=Settings!$C$16)),1,IF(AND(BR284=Settings!$C$18,BQ284=Settings!$C$19),1,0))))</f>
        <v/>
      </c>
      <c r="BS1280" s="170"/>
      <c r="BT1280" s="169" t="str">
        <f>IF(BT284="","",IF(BT284=Settings!$C$16,1,IF(AND(BT284=Settings!$C$17,NOT(BS284=Settings!$C$16)),1,IF(AND(BT284=Settings!$C$18,BS284=Settings!$C$19),1,0))))</f>
        <v/>
      </c>
      <c r="BU1280" s="170"/>
      <c r="BV1280" s="169" t="str">
        <f>IF(BV284="","",IF(BV284=Settings!$C$16,1,IF(AND(BV284=Settings!$C$17,NOT(BU284=Settings!$C$16)),1,IF(AND(BV284=Settings!$C$18,BU284=Settings!$C$19),1,0))))</f>
        <v/>
      </c>
      <c r="BX1280" s="169" t="str">
        <f>IF(BX284="","",IF(BX284=Settings!$C$16,1,IF(AND(BX284=Settings!$C$17,NOT(BW284=Settings!$C$16)),1,IF(AND(BX284=Settings!$C$18,BW284=Settings!$C$19),1,0))))</f>
        <v/>
      </c>
      <c r="BZ1280" s="169" t="str">
        <f>IF(BZ284="","",IF(BZ284=Settings!$C$16,1,IF(AND(BZ284=Settings!$C$17,NOT(BY284=Settings!$C$16)),1,IF(AND(BZ284=Settings!$C$18,BY284=Settings!$C$19),1,0))))</f>
        <v/>
      </c>
      <c r="CB1280" s="175" t="str">
        <f t="shared" si="33"/>
        <v/>
      </c>
      <c r="CC1280" s="175" t="str">
        <f t="shared" si="34"/>
        <v/>
      </c>
      <c r="CD1280" s="175" t="str">
        <f t="shared" si="35"/>
        <v/>
      </c>
      <c r="CE1280" s="175" t="str">
        <f t="shared" si="36"/>
        <v/>
      </c>
      <c r="CF1280" s="175" t="str">
        <f t="shared" si="37"/>
        <v/>
      </c>
      <c r="CG1280" s="175" t="str">
        <f t="shared" si="38"/>
        <v/>
      </c>
      <c r="CH1280" s="175" t="str">
        <f t="shared" si="39"/>
        <v/>
      </c>
    </row>
    <row r="1281" spans="1:86" x14ac:dyDescent="0.25">
      <c r="A1281" s="39" t="str">
        <f t="shared" si="32"/>
        <v xml:space="preserve"> </v>
      </c>
      <c r="C1281" s="169" t="str">
        <f>IF(C285="","",IF(C285=Settings!$C$16,1,IF(AND(C285=Settings!$C$17,NOT(B285=Settings!$C$16)),1,IF(AND(C285=Settings!$C$18,B285=Settings!$C$19),1,0))))</f>
        <v/>
      </c>
      <c r="E1281" s="169" t="str">
        <f>IF(E285="","",IF(E285=Settings!$C$16,1,IF(AND(E285=Settings!$C$17,NOT(D285=Settings!$C$16)),1,IF(AND(E285=Settings!$C$18,D285=Settings!$C$19),1,0))))</f>
        <v/>
      </c>
      <c r="G1281" s="169" t="str">
        <f>IF(G285="","",IF(G285=Settings!$C$16,1,IF(AND(G285=Settings!$C$17,NOT(F285=Settings!$C$16)),1,IF(AND(G285=Settings!$C$18,F285=Settings!$C$19),1,0))))</f>
        <v/>
      </c>
      <c r="I1281" s="169" t="str">
        <f>IF(I285="","",IF(I285=Settings!$C$16,1,IF(AND(I285=Settings!$C$17,NOT(H285=Settings!$C$16)),1,IF(AND(I285=Settings!$C$18,H285=Settings!$C$19),1,0))))</f>
        <v/>
      </c>
      <c r="K1281" s="169" t="str">
        <f>IF(K285="","",IF(K285=Settings!$C$16,1,IF(AND(K285=Settings!$C$17,NOT(J285=Settings!$C$16)),1,IF(AND(K285=Settings!$C$18,J285=Settings!$C$19),1,0))))</f>
        <v/>
      </c>
      <c r="M1281" s="169" t="str">
        <f>IF(M285="","",IF(M285=Settings!$C$16,1,IF(AND(M285=Settings!$C$17,NOT(L285=Settings!$C$16)),1,IF(AND(M285=Settings!$C$18,L285=Settings!$C$19),1,0))))</f>
        <v/>
      </c>
      <c r="P1281" s="169" t="str">
        <f>IF(P285="","",IF(P285=Settings!$C$16,1,IF(AND(P285=Settings!$C$17,NOT(O285=Settings!$C$16)),1,IF(AND(P285=Settings!$C$18,O285=Settings!$C$19),1,0))))</f>
        <v/>
      </c>
      <c r="Q1281" s="170"/>
      <c r="R1281" s="169" t="str">
        <f>IF(R285="","",IF(R285=Settings!$C$16,1,IF(AND(R285=Settings!$C$17,NOT(Q285=Settings!$C$16)),1,IF(AND(R285=Settings!$C$18,Q285=Settings!$C$19),1,0))))</f>
        <v/>
      </c>
      <c r="S1281" s="170"/>
      <c r="T1281" s="169" t="str">
        <f>IF(T285="","",IF(T285=Settings!$C$16,1,IF(AND(T285=Settings!$C$17,NOT(S285=Settings!$C$16)),1,IF(AND(T285=Settings!$C$18,S285=Settings!$C$19),1,0))))</f>
        <v/>
      </c>
      <c r="U1281" s="170"/>
      <c r="V1281" s="169" t="str">
        <f>IF(V285="","",IF(V285=Settings!$C$16,1,IF(AND(V285=Settings!$C$17,NOT(U285=Settings!$C$16)),1,IF(AND(V285=Settings!$C$18,U285=Settings!$C$19),1,0))))</f>
        <v/>
      </c>
      <c r="X1281" s="169" t="str">
        <f>IF(X285="","",IF(X285=Settings!$C$16,1,IF(AND(X285=Settings!$C$17,NOT(W285=Settings!$C$16)),1,IF(AND(X285=Settings!$C$18,W285=Settings!$C$19),1,0))))</f>
        <v/>
      </c>
      <c r="Z1281" s="169" t="str">
        <f>IF(Z285="","",IF(Z285=Settings!$C$16,1,IF(AND(Z285=Settings!$C$17,NOT(Y285=Settings!$C$16)),1,IF(AND(Z285=Settings!$C$18,Y285=Settings!$C$19),1,0))))</f>
        <v/>
      </c>
      <c r="AC1281" s="169" t="str">
        <f>IF(AC285="","",IF(AC285=Settings!$C$16,1,IF(AND(AC285=Settings!$C$17,NOT(AB285=Settings!$C$16)),1,IF(AND(AC285=Settings!$C$18,AB285=Settings!$C$19),1,0))))</f>
        <v/>
      </c>
      <c r="AD1281" s="170"/>
      <c r="AE1281" s="169" t="str">
        <f>IF(AE285="","",IF(AE285=Settings!$C$16,1,IF(AND(AE285=Settings!$C$17,NOT(AD285=Settings!$C$16)),1,IF(AND(AE285=Settings!$C$18,AD285=Settings!$C$19),1,0))))</f>
        <v/>
      </c>
      <c r="AF1281" s="170"/>
      <c r="AG1281" s="169" t="str">
        <f>IF(AG285="","",IF(AG285=Settings!$C$16,1,IF(AND(AG285=Settings!$C$17,NOT(AF285=Settings!$C$16)),1,IF(AND(AG285=Settings!$C$18,AF285=Settings!$C$19),1,0))))</f>
        <v/>
      </c>
      <c r="AH1281" s="170"/>
      <c r="AI1281" s="169" t="str">
        <f>IF(AI285="","",IF(AI285=Settings!$C$16,1,IF(AND(AI285=Settings!$C$17,NOT(AH285=Settings!$C$16)),1,IF(AND(AI285=Settings!$C$18,AH285=Settings!$C$19),1,0))))</f>
        <v/>
      </c>
      <c r="AK1281" s="169" t="str">
        <f>IF(AK285="","",IF(AK285=Settings!$C$16,1,IF(AND(AK285=Settings!$C$17,NOT(AJ285=Settings!$C$16)),1,IF(AND(AK285=Settings!$C$18,AJ285=Settings!$C$19),1,0))))</f>
        <v/>
      </c>
      <c r="AM1281" s="169" t="str">
        <f>IF(AM285="","",IF(AM285=Settings!$C$16,1,IF(AND(AM285=Settings!$C$17,NOT(AL285=Settings!$C$16)),1,IF(AND(AM285=Settings!$C$18,AL285=Settings!$C$19),1,0))))</f>
        <v/>
      </c>
      <c r="AP1281" s="169" t="str">
        <f>IF(AP285="","",IF(AP285=Settings!$C$16,1,IF(AND(AP285=Settings!$C$17,NOT(AO285=Settings!$C$16)),1,IF(AND(AP285=Settings!$C$18,AO285=Settings!$C$19),1,0))))</f>
        <v/>
      </c>
      <c r="AQ1281" s="170"/>
      <c r="AR1281" s="169" t="str">
        <f>IF(AR285="","",IF(AR285=Settings!$C$16,1,IF(AND(AR285=Settings!$C$17,NOT(AQ285=Settings!$C$16)),1,IF(AND(AR285=Settings!$C$18,AQ285=Settings!$C$19),1,0))))</f>
        <v/>
      </c>
      <c r="AS1281" s="170"/>
      <c r="AT1281" s="169" t="str">
        <f>IF(AT285="","",IF(AT285=Settings!$C$16,1,IF(AND(AT285=Settings!$C$17,NOT(AS285=Settings!$C$16)),1,IF(AND(AT285=Settings!$C$18,AS285=Settings!$C$19),1,0))))</f>
        <v/>
      </c>
      <c r="AU1281" s="170"/>
      <c r="AV1281" s="169" t="str">
        <f>IF(AV285="","",IF(AV285=Settings!$C$16,1,IF(AND(AV285=Settings!$C$17,NOT(AU285=Settings!$C$16)),1,IF(AND(AV285=Settings!$C$18,AU285=Settings!$C$19),1,0))))</f>
        <v/>
      </c>
      <c r="AX1281" s="169" t="str">
        <f>IF(AX285="","",IF(AX285=Settings!$C$16,1,IF(AND(AX285=Settings!$C$17,NOT(AW285=Settings!$C$16)),1,IF(AND(AX285=Settings!$C$18,AW285=Settings!$C$19),1,0))))</f>
        <v/>
      </c>
      <c r="AZ1281" s="169" t="str">
        <f>IF(AZ285="","",IF(AZ285=Settings!$C$16,1,IF(AND(AZ285=Settings!$C$17,NOT(AY285=Settings!$C$16)),1,IF(AND(AZ285=Settings!$C$18,AY285=Settings!$C$19),1,0))))</f>
        <v/>
      </c>
      <c r="BC1281" s="169" t="str">
        <f>IF(BC285="","",IF(BC285=Settings!$C$16,1,IF(AND(BC285=Settings!$C$17,NOT(BB285=Settings!$C$16)),1,IF(AND(BC285=Settings!$C$18,BB285=Settings!$C$19),1,0))))</f>
        <v/>
      </c>
      <c r="BD1281" s="170"/>
      <c r="BE1281" s="169" t="str">
        <f>IF(BE285="","",IF(BE285=Settings!$C$16,1,IF(AND(BE285=Settings!$C$17,NOT(BD285=Settings!$C$16)),1,IF(AND(BE285=Settings!$C$18,BD285=Settings!$C$19),1,0))))</f>
        <v/>
      </c>
      <c r="BF1281" s="170"/>
      <c r="BG1281" s="169" t="str">
        <f>IF(BG285="","",IF(BG285=Settings!$C$16,1,IF(AND(BG285=Settings!$C$17,NOT(BF285=Settings!$C$16)),1,IF(AND(BG285=Settings!$C$18,BF285=Settings!$C$19),1,0))))</f>
        <v/>
      </c>
      <c r="BH1281" s="170"/>
      <c r="BI1281" s="169" t="str">
        <f>IF(BI285="","",IF(BI285=Settings!$C$16,1,IF(AND(BI285=Settings!$C$17,NOT(BH285=Settings!$C$16)),1,IF(AND(BI285=Settings!$C$18,BH285=Settings!$C$19),1,0))))</f>
        <v/>
      </c>
      <c r="BK1281" s="169" t="str">
        <f>IF(BK285="","",IF(BK285=Settings!$C$16,1,IF(AND(BK285=Settings!$C$17,NOT(BJ285=Settings!$C$16)),1,IF(AND(BK285=Settings!$C$18,BJ285=Settings!$C$19),1,0))))</f>
        <v/>
      </c>
      <c r="BM1281" s="169" t="str">
        <f>IF(BM285="","",IF(BM285=Settings!$C$16,1,IF(AND(BM285=Settings!$C$17,NOT(BL285=Settings!$C$16)),1,IF(AND(BM285=Settings!$C$18,BL285=Settings!$C$19),1,0))))</f>
        <v/>
      </c>
      <c r="BP1281" s="169" t="str">
        <f>IF(BP285="","",IF(BP285=Settings!$C$16,1,IF(AND(BP285=Settings!$C$17,NOT(BO285=Settings!$C$16)),1,IF(AND(BP285=Settings!$C$18,BO285=Settings!$C$19),1,0))))</f>
        <v/>
      </c>
      <c r="BQ1281" s="170"/>
      <c r="BR1281" s="169" t="str">
        <f>IF(BR285="","",IF(BR285=Settings!$C$16,1,IF(AND(BR285=Settings!$C$17,NOT(BQ285=Settings!$C$16)),1,IF(AND(BR285=Settings!$C$18,BQ285=Settings!$C$19),1,0))))</f>
        <v/>
      </c>
      <c r="BS1281" s="170"/>
      <c r="BT1281" s="169" t="str">
        <f>IF(BT285="","",IF(BT285=Settings!$C$16,1,IF(AND(BT285=Settings!$C$17,NOT(BS285=Settings!$C$16)),1,IF(AND(BT285=Settings!$C$18,BS285=Settings!$C$19),1,0))))</f>
        <v/>
      </c>
      <c r="BU1281" s="170"/>
      <c r="BV1281" s="169" t="str">
        <f>IF(BV285="","",IF(BV285=Settings!$C$16,1,IF(AND(BV285=Settings!$C$17,NOT(BU285=Settings!$C$16)),1,IF(AND(BV285=Settings!$C$18,BU285=Settings!$C$19),1,0))))</f>
        <v/>
      </c>
      <c r="BX1281" s="169" t="str">
        <f>IF(BX285="","",IF(BX285=Settings!$C$16,1,IF(AND(BX285=Settings!$C$17,NOT(BW285=Settings!$C$16)),1,IF(AND(BX285=Settings!$C$18,BW285=Settings!$C$19),1,0))))</f>
        <v/>
      </c>
      <c r="BZ1281" s="169" t="str">
        <f>IF(BZ285="","",IF(BZ285=Settings!$C$16,1,IF(AND(BZ285=Settings!$C$17,NOT(BY285=Settings!$C$16)),1,IF(AND(BZ285=Settings!$C$18,BY285=Settings!$C$19),1,0))))</f>
        <v/>
      </c>
      <c r="CB1281" s="175" t="str">
        <f t="shared" si="33"/>
        <v/>
      </c>
      <c r="CC1281" s="175" t="str">
        <f t="shared" si="34"/>
        <v/>
      </c>
      <c r="CD1281" s="175" t="str">
        <f t="shared" si="35"/>
        <v/>
      </c>
      <c r="CE1281" s="175" t="str">
        <f t="shared" si="36"/>
        <v/>
      </c>
      <c r="CF1281" s="175" t="str">
        <f t="shared" si="37"/>
        <v/>
      </c>
      <c r="CG1281" s="175" t="str">
        <f t="shared" si="38"/>
        <v/>
      </c>
      <c r="CH1281" s="175" t="str">
        <f t="shared" si="39"/>
        <v/>
      </c>
    </row>
    <row r="1282" spans="1:86" x14ac:dyDescent="0.25">
      <c r="A1282" s="39" t="str">
        <f t="shared" si="32"/>
        <v xml:space="preserve"> </v>
      </c>
      <c r="C1282" s="169" t="str">
        <f>IF(C286="","",IF(C286=Settings!$C$16,1,IF(AND(C286=Settings!$C$17,NOT(B286=Settings!$C$16)),1,IF(AND(C286=Settings!$C$18,B286=Settings!$C$19),1,0))))</f>
        <v/>
      </c>
      <c r="E1282" s="169" t="str">
        <f>IF(E286="","",IF(E286=Settings!$C$16,1,IF(AND(E286=Settings!$C$17,NOT(D286=Settings!$C$16)),1,IF(AND(E286=Settings!$C$18,D286=Settings!$C$19),1,0))))</f>
        <v/>
      </c>
      <c r="G1282" s="169" t="str">
        <f>IF(G286="","",IF(G286=Settings!$C$16,1,IF(AND(G286=Settings!$C$17,NOT(F286=Settings!$C$16)),1,IF(AND(G286=Settings!$C$18,F286=Settings!$C$19),1,0))))</f>
        <v/>
      </c>
      <c r="I1282" s="169" t="str">
        <f>IF(I286="","",IF(I286=Settings!$C$16,1,IF(AND(I286=Settings!$C$17,NOT(H286=Settings!$C$16)),1,IF(AND(I286=Settings!$C$18,H286=Settings!$C$19),1,0))))</f>
        <v/>
      </c>
      <c r="K1282" s="169" t="str">
        <f>IF(K286="","",IF(K286=Settings!$C$16,1,IF(AND(K286=Settings!$C$17,NOT(J286=Settings!$C$16)),1,IF(AND(K286=Settings!$C$18,J286=Settings!$C$19),1,0))))</f>
        <v/>
      </c>
      <c r="M1282" s="169" t="str">
        <f>IF(M286="","",IF(M286=Settings!$C$16,1,IF(AND(M286=Settings!$C$17,NOT(L286=Settings!$C$16)),1,IF(AND(M286=Settings!$C$18,L286=Settings!$C$19),1,0))))</f>
        <v/>
      </c>
      <c r="P1282" s="169" t="str">
        <f>IF(P286="","",IF(P286=Settings!$C$16,1,IF(AND(P286=Settings!$C$17,NOT(O286=Settings!$C$16)),1,IF(AND(P286=Settings!$C$18,O286=Settings!$C$19),1,0))))</f>
        <v/>
      </c>
      <c r="Q1282" s="170"/>
      <c r="R1282" s="169" t="str">
        <f>IF(R286="","",IF(R286=Settings!$C$16,1,IF(AND(R286=Settings!$C$17,NOT(Q286=Settings!$C$16)),1,IF(AND(R286=Settings!$C$18,Q286=Settings!$C$19),1,0))))</f>
        <v/>
      </c>
      <c r="S1282" s="170"/>
      <c r="T1282" s="169" t="str">
        <f>IF(T286="","",IF(T286=Settings!$C$16,1,IF(AND(T286=Settings!$C$17,NOT(S286=Settings!$C$16)),1,IF(AND(T286=Settings!$C$18,S286=Settings!$C$19),1,0))))</f>
        <v/>
      </c>
      <c r="U1282" s="170"/>
      <c r="V1282" s="169" t="str">
        <f>IF(V286="","",IF(V286=Settings!$C$16,1,IF(AND(V286=Settings!$C$17,NOT(U286=Settings!$C$16)),1,IF(AND(V286=Settings!$C$18,U286=Settings!$C$19),1,0))))</f>
        <v/>
      </c>
      <c r="X1282" s="169" t="str">
        <f>IF(X286="","",IF(X286=Settings!$C$16,1,IF(AND(X286=Settings!$C$17,NOT(W286=Settings!$C$16)),1,IF(AND(X286=Settings!$C$18,W286=Settings!$C$19),1,0))))</f>
        <v/>
      </c>
      <c r="Z1282" s="169" t="str">
        <f>IF(Z286="","",IF(Z286=Settings!$C$16,1,IF(AND(Z286=Settings!$C$17,NOT(Y286=Settings!$C$16)),1,IF(AND(Z286=Settings!$C$18,Y286=Settings!$C$19),1,0))))</f>
        <v/>
      </c>
      <c r="AC1282" s="169" t="str">
        <f>IF(AC286="","",IF(AC286=Settings!$C$16,1,IF(AND(AC286=Settings!$C$17,NOT(AB286=Settings!$C$16)),1,IF(AND(AC286=Settings!$C$18,AB286=Settings!$C$19),1,0))))</f>
        <v/>
      </c>
      <c r="AD1282" s="170"/>
      <c r="AE1282" s="169" t="str">
        <f>IF(AE286="","",IF(AE286=Settings!$C$16,1,IF(AND(AE286=Settings!$C$17,NOT(AD286=Settings!$C$16)),1,IF(AND(AE286=Settings!$C$18,AD286=Settings!$C$19),1,0))))</f>
        <v/>
      </c>
      <c r="AF1282" s="170"/>
      <c r="AG1282" s="169" t="str">
        <f>IF(AG286="","",IF(AG286=Settings!$C$16,1,IF(AND(AG286=Settings!$C$17,NOT(AF286=Settings!$C$16)),1,IF(AND(AG286=Settings!$C$18,AF286=Settings!$C$19),1,0))))</f>
        <v/>
      </c>
      <c r="AH1282" s="170"/>
      <c r="AI1282" s="169" t="str">
        <f>IF(AI286="","",IF(AI286=Settings!$C$16,1,IF(AND(AI286=Settings!$C$17,NOT(AH286=Settings!$C$16)),1,IF(AND(AI286=Settings!$C$18,AH286=Settings!$C$19),1,0))))</f>
        <v/>
      </c>
      <c r="AK1282" s="169" t="str">
        <f>IF(AK286="","",IF(AK286=Settings!$C$16,1,IF(AND(AK286=Settings!$C$17,NOT(AJ286=Settings!$C$16)),1,IF(AND(AK286=Settings!$C$18,AJ286=Settings!$C$19),1,0))))</f>
        <v/>
      </c>
      <c r="AM1282" s="169" t="str">
        <f>IF(AM286="","",IF(AM286=Settings!$C$16,1,IF(AND(AM286=Settings!$C$17,NOT(AL286=Settings!$C$16)),1,IF(AND(AM286=Settings!$C$18,AL286=Settings!$C$19),1,0))))</f>
        <v/>
      </c>
      <c r="AP1282" s="169" t="str">
        <f>IF(AP286="","",IF(AP286=Settings!$C$16,1,IF(AND(AP286=Settings!$C$17,NOT(AO286=Settings!$C$16)),1,IF(AND(AP286=Settings!$C$18,AO286=Settings!$C$19),1,0))))</f>
        <v/>
      </c>
      <c r="AQ1282" s="170"/>
      <c r="AR1282" s="169" t="str">
        <f>IF(AR286="","",IF(AR286=Settings!$C$16,1,IF(AND(AR286=Settings!$C$17,NOT(AQ286=Settings!$C$16)),1,IF(AND(AR286=Settings!$C$18,AQ286=Settings!$C$19),1,0))))</f>
        <v/>
      </c>
      <c r="AS1282" s="170"/>
      <c r="AT1282" s="169" t="str">
        <f>IF(AT286="","",IF(AT286=Settings!$C$16,1,IF(AND(AT286=Settings!$C$17,NOT(AS286=Settings!$C$16)),1,IF(AND(AT286=Settings!$C$18,AS286=Settings!$C$19),1,0))))</f>
        <v/>
      </c>
      <c r="AU1282" s="170"/>
      <c r="AV1282" s="169" t="str">
        <f>IF(AV286="","",IF(AV286=Settings!$C$16,1,IF(AND(AV286=Settings!$C$17,NOT(AU286=Settings!$C$16)),1,IF(AND(AV286=Settings!$C$18,AU286=Settings!$C$19),1,0))))</f>
        <v/>
      </c>
      <c r="AX1282" s="169" t="str">
        <f>IF(AX286="","",IF(AX286=Settings!$C$16,1,IF(AND(AX286=Settings!$C$17,NOT(AW286=Settings!$C$16)),1,IF(AND(AX286=Settings!$C$18,AW286=Settings!$C$19),1,0))))</f>
        <v/>
      </c>
      <c r="AZ1282" s="169" t="str">
        <f>IF(AZ286="","",IF(AZ286=Settings!$C$16,1,IF(AND(AZ286=Settings!$C$17,NOT(AY286=Settings!$C$16)),1,IF(AND(AZ286=Settings!$C$18,AY286=Settings!$C$19),1,0))))</f>
        <v/>
      </c>
      <c r="BC1282" s="169" t="str">
        <f>IF(BC286="","",IF(BC286=Settings!$C$16,1,IF(AND(BC286=Settings!$C$17,NOT(BB286=Settings!$C$16)),1,IF(AND(BC286=Settings!$C$18,BB286=Settings!$C$19),1,0))))</f>
        <v/>
      </c>
      <c r="BD1282" s="170"/>
      <c r="BE1282" s="169" t="str">
        <f>IF(BE286="","",IF(BE286=Settings!$C$16,1,IF(AND(BE286=Settings!$C$17,NOT(BD286=Settings!$C$16)),1,IF(AND(BE286=Settings!$C$18,BD286=Settings!$C$19),1,0))))</f>
        <v/>
      </c>
      <c r="BF1282" s="170"/>
      <c r="BG1282" s="169" t="str">
        <f>IF(BG286="","",IF(BG286=Settings!$C$16,1,IF(AND(BG286=Settings!$C$17,NOT(BF286=Settings!$C$16)),1,IF(AND(BG286=Settings!$C$18,BF286=Settings!$C$19),1,0))))</f>
        <v/>
      </c>
      <c r="BH1282" s="170"/>
      <c r="BI1282" s="169" t="str">
        <f>IF(BI286="","",IF(BI286=Settings!$C$16,1,IF(AND(BI286=Settings!$C$17,NOT(BH286=Settings!$C$16)),1,IF(AND(BI286=Settings!$C$18,BH286=Settings!$C$19),1,0))))</f>
        <v/>
      </c>
      <c r="BK1282" s="169" t="str">
        <f>IF(BK286="","",IF(BK286=Settings!$C$16,1,IF(AND(BK286=Settings!$C$17,NOT(BJ286=Settings!$C$16)),1,IF(AND(BK286=Settings!$C$18,BJ286=Settings!$C$19),1,0))))</f>
        <v/>
      </c>
      <c r="BM1282" s="169" t="str">
        <f>IF(BM286="","",IF(BM286=Settings!$C$16,1,IF(AND(BM286=Settings!$C$17,NOT(BL286=Settings!$C$16)),1,IF(AND(BM286=Settings!$C$18,BL286=Settings!$C$19),1,0))))</f>
        <v/>
      </c>
      <c r="BP1282" s="169" t="str">
        <f>IF(BP286="","",IF(BP286=Settings!$C$16,1,IF(AND(BP286=Settings!$C$17,NOT(BO286=Settings!$C$16)),1,IF(AND(BP286=Settings!$C$18,BO286=Settings!$C$19),1,0))))</f>
        <v/>
      </c>
      <c r="BQ1282" s="170"/>
      <c r="BR1282" s="169" t="str">
        <f>IF(BR286="","",IF(BR286=Settings!$C$16,1,IF(AND(BR286=Settings!$C$17,NOT(BQ286=Settings!$C$16)),1,IF(AND(BR286=Settings!$C$18,BQ286=Settings!$C$19),1,0))))</f>
        <v/>
      </c>
      <c r="BS1282" s="170"/>
      <c r="BT1282" s="169" t="str">
        <f>IF(BT286="","",IF(BT286=Settings!$C$16,1,IF(AND(BT286=Settings!$C$17,NOT(BS286=Settings!$C$16)),1,IF(AND(BT286=Settings!$C$18,BS286=Settings!$C$19),1,0))))</f>
        <v/>
      </c>
      <c r="BU1282" s="170"/>
      <c r="BV1282" s="169" t="str">
        <f>IF(BV286="","",IF(BV286=Settings!$C$16,1,IF(AND(BV286=Settings!$C$17,NOT(BU286=Settings!$C$16)),1,IF(AND(BV286=Settings!$C$18,BU286=Settings!$C$19),1,0))))</f>
        <v/>
      </c>
      <c r="BX1282" s="169" t="str">
        <f>IF(BX286="","",IF(BX286=Settings!$C$16,1,IF(AND(BX286=Settings!$C$17,NOT(BW286=Settings!$C$16)),1,IF(AND(BX286=Settings!$C$18,BW286=Settings!$C$19),1,0))))</f>
        <v/>
      </c>
      <c r="BZ1282" s="169" t="str">
        <f>IF(BZ286="","",IF(BZ286=Settings!$C$16,1,IF(AND(BZ286=Settings!$C$17,NOT(BY286=Settings!$C$16)),1,IF(AND(BZ286=Settings!$C$18,BY286=Settings!$C$19),1,0))))</f>
        <v/>
      </c>
      <c r="CB1282" s="175" t="str">
        <f t="shared" si="33"/>
        <v/>
      </c>
      <c r="CC1282" s="175" t="str">
        <f t="shared" si="34"/>
        <v/>
      </c>
      <c r="CD1282" s="175" t="str">
        <f t="shared" si="35"/>
        <v/>
      </c>
      <c r="CE1282" s="175" t="str">
        <f t="shared" si="36"/>
        <v/>
      </c>
      <c r="CF1282" s="175" t="str">
        <f t="shared" si="37"/>
        <v/>
      </c>
      <c r="CG1282" s="175" t="str">
        <f t="shared" si="38"/>
        <v/>
      </c>
      <c r="CH1282" s="175" t="str">
        <f t="shared" si="39"/>
        <v/>
      </c>
    </row>
    <row r="1283" spans="1:86" x14ac:dyDescent="0.25">
      <c r="A1283" s="39" t="str">
        <f t="shared" si="32"/>
        <v xml:space="preserve"> </v>
      </c>
      <c r="C1283" s="169" t="str">
        <f>IF(C287="","",IF(C287=Settings!$C$16,1,IF(AND(C287=Settings!$C$17,NOT(B287=Settings!$C$16)),1,IF(AND(C287=Settings!$C$18,B287=Settings!$C$19),1,0))))</f>
        <v/>
      </c>
      <c r="E1283" s="169" t="str">
        <f>IF(E287="","",IF(E287=Settings!$C$16,1,IF(AND(E287=Settings!$C$17,NOT(D287=Settings!$C$16)),1,IF(AND(E287=Settings!$C$18,D287=Settings!$C$19),1,0))))</f>
        <v/>
      </c>
      <c r="G1283" s="169" t="str">
        <f>IF(G287="","",IF(G287=Settings!$C$16,1,IF(AND(G287=Settings!$C$17,NOT(F287=Settings!$C$16)),1,IF(AND(G287=Settings!$C$18,F287=Settings!$C$19),1,0))))</f>
        <v/>
      </c>
      <c r="I1283" s="169" t="str">
        <f>IF(I287="","",IF(I287=Settings!$C$16,1,IF(AND(I287=Settings!$C$17,NOT(H287=Settings!$C$16)),1,IF(AND(I287=Settings!$C$18,H287=Settings!$C$19),1,0))))</f>
        <v/>
      </c>
      <c r="K1283" s="169" t="str">
        <f>IF(K287="","",IF(K287=Settings!$C$16,1,IF(AND(K287=Settings!$C$17,NOT(J287=Settings!$C$16)),1,IF(AND(K287=Settings!$C$18,J287=Settings!$C$19),1,0))))</f>
        <v/>
      </c>
      <c r="M1283" s="169" t="str">
        <f>IF(M287="","",IF(M287=Settings!$C$16,1,IF(AND(M287=Settings!$C$17,NOT(L287=Settings!$C$16)),1,IF(AND(M287=Settings!$C$18,L287=Settings!$C$19),1,0))))</f>
        <v/>
      </c>
      <c r="P1283" s="169" t="str">
        <f>IF(P287="","",IF(P287=Settings!$C$16,1,IF(AND(P287=Settings!$C$17,NOT(O287=Settings!$C$16)),1,IF(AND(P287=Settings!$C$18,O287=Settings!$C$19),1,0))))</f>
        <v/>
      </c>
      <c r="Q1283" s="170"/>
      <c r="R1283" s="169" t="str">
        <f>IF(R287="","",IF(R287=Settings!$C$16,1,IF(AND(R287=Settings!$C$17,NOT(Q287=Settings!$C$16)),1,IF(AND(R287=Settings!$C$18,Q287=Settings!$C$19),1,0))))</f>
        <v/>
      </c>
      <c r="S1283" s="170"/>
      <c r="T1283" s="169" t="str">
        <f>IF(T287="","",IF(T287=Settings!$C$16,1,IF(AND(T287=Settings!$C$17,NOT(S287=Settings!$C$16)),1,IF(AND(T287=Settings!$C$18,S287=Settings!$C$19),1,0))))</f>
        <v/>
      </c>
      <c r="U1283" s="170"/>
      <c r="V1283" s="169" t="str">
        <f>IF(V287="","",IF(V287=Settings!$C$16,1,IF(AND(V287=Settings!$C$17,NOT(U287=Settings!$C$16)),1,IF(AND(V287=Settings!$C$18,U287=Settings!$C$19),1,0))))</f>
        <v/>
      </c>
      <c r="X1283" s="169" t="str">
        <f>IF(X287="","",IF(X287=Settings!$C$16,1,IF(AND(X287=Settings!$C$17,NOT(W287=Settings!$C$16)),1,IF(AND(X287=Settings!$C$18,W287=Settings!$C$19),1,0))))</f>
        <v/>
      </c>
      <c r="Z1283" s="169" t="str">
        <f>IF(Z287="","",IF(Z287=Settings!$C$16,1,IF(AND(Z287=Settings!$C$17,NOT(Y287=Settings!$C$16)),1,IF(AND(Z287=Settings!$C$18,Y287=Settings!$C$19),1,0))))</f>
        <v/>
      </c>
      <c r="AC1283" s="169" t="str">
        <f>IF(AC287="","",IF(AC287=Settings!$C$16,1,IF(AND(AC287=Settings!$C$17,NOT(AB287=Settings!$C$16)),1,IF(AND(AC287=Settings!$C$18,AB287=Settings!$C$19),1,0))))</f>
        <v/>
      </c>
      <c r="AD1283" s="170"/>
      <c r="AE1283" s="169" t="str">
        <f>IF(AE287="","",IF(AE287=Settings!$C$16,1,IF(AND(AE287=Settings!$C$17,NOT(AD287=Settings!$C$16)),1,IF(AND(AE287=Settings!$C$18,AD287=Settings!$C$19),1,0))))</f>
        <v/>
      </c>
      <c r="AF1283" s="170"/>
      <c r="AG1283" s="169" t="str">
        <f>IF(AG287="","",IF(AG287=Settings!$C$16,1,IF(AND(AG287=Settings!$C$17,NOT(AF287=Settings!$C$16)),1,IF(AND(AG287=Settings!$C$18,AF287=Settings!$C$19),1,0))))</f>
        <v/>
      </c>
      <c r="AH1283" s="170"/>
      <c r="AI1283" s="169" t="str">
        <f>IF(AI287="","",IF(AI287=Settings!$C$16,1,IF(AND(AI287=Settings!$C$17,NOT(AH287=Settings!$C$16)),1,IF(AND(AI287=Settings!$C$18,AH287=Settings!$C$19),1,0))))</f>
        <v/>
      </c>
      <c r="AK1283" s="169" t="str">
        <f>IF(AK287="","",IF(AK287=Settings!$C$16,1,IF(AND(AK287=Settings!$C$17,NOT(AJ287=Settings!$C$16)),1,IF(AND(AK287=Settings!$C$18,AJ287=Settings!$C$19),1,0))))</f>
        <v/>
      </c>
      <c r="AM1283" s="169" t="str">
        <f>IF(AM287="","",IF(AM287=Settings!$C$16,1,IF(AND(AM287=Settings!$C$17,NOT(AL287=Settings!$C$16)),1,IF(AND(AM287=Settings!$C$18,AL287=Settings!$C$19),1,0))))</f>
        <v/>
      </c>
      <c r="AP1283" s="169" t="str">
        <f>IF(AP287="","",IF(AP287=Settings!$C$16,1,IF(AND(AP287=Settings!$C$17,NOT(AO287=Settings!$C$16)),1,IF(AND(AP287=Settings!$C$18,AO287=Settings!$C$19),1,0))))</f>
        <v/>
      </c>
      <c r="AQ1283" s="170"/>
      <c r="AR1283" s="169" t="str">
        <f>IF(AR287="","",IF(AR287=Settings!$C$16,1,IF(AND(AR287=Settings!$C$17,NOT(AQ287=Settings!$C$16)),1,IF(AND(AR287=Settings!$C$18,AQ287=Settings!$C$19),1,0))))</f>
        <v/>
      </c>
      <c r="AS1283" s="170"/>
      <c r="AT1283" s="169" t="str">
        <f>IF(AT287="","",IF(AT287=Settings!$C$16,1,IF(AND(AT287=Settings!$C$17,NOT(AS287=Settings!$C$16)),1,IF(AND(AT287=Settings!$C$18,AS287=Settings!$C$19),1,0))))</f>
        <v/>
      </c>
      <c r="AU1283" s="170"/>
      <c r="AV1283" s="169" t="str">
        <f>IF(AV287="","",IF(AV287=Settings!$C$16,1,IF(AND(AV287=Settings!$C$17,NOT(AU287=Settings!$C$16)),1,IF(AND(AV287=Settings!$C$18,AU287=Settings!$C$19),1,0))))</f>
        <v/>
      </c>
      <c r="AX1283" s="169" t="str">
        <f>IF(AX287="","",IF(AX287=Settings!$C$16,1,IF(AND(AX287=Settings!$C$17,NOT(AW287=Settings!$C$16)),1,IF(AND(AX287=Settings!$C$18,AW287=Settings!$C$19),1,0))))</f>
        <v/>
      </c>
      <c r="AZ1283" s="169" t="str">
        <f>IF(AZ287="","",IF(AZ287=Settings!$C$16,1,IF(AND(AZ287=Settings!$C$17,NOT(AY287=Settings!$C$16)),1,IF(AND(AZ287=Settings!$C$18,AY287=Settings!$C$19),1,0))))</f>
        <v/>
      </c>
      <c r="BC1283" s="169" t="str">
        <f>IF(BC287="","",IF(BC287=Settings!$C$16,1,IF(AND(BC287=Settings!$C$17,NOT(BB287=Settings!$C$16)),1,IF(AND(BC287=Settings!$C$18,BB287=Settings!$C$19),1,0))))</f>
        <v/>
      </c>
      <c r="BD1283" s="170"/>
      <c r="BE1283" s="169" t="str">
        <f>IF(BE287="","",IF(BE287=Settings!$C$16,1,IF(AND(BE287=Settings!$C$17,NOT(BD287=Settings!$C$16)),1,IF(AND(BE287=Settings!$C$18,BD287=Settings!$C$19),1,0))))</f>
        <v/>
      </c>
      <c r="BF1283" s="170"/>
      <c r="BG1283" s="169" t="str">
        <f>IF(BG287="","",IF(BG287=Settings!$C$16,1,IF(AND(BG287=Settings!$C$17,NOT(BF287=Settings!$C$16)),1,IF(AND(BG287=Settings!$C$18,BF287=Settings!$C$19),1,0))))</f>
        <v/>
      </c>
      <c r="BH1283" s="170"/>
      <c r="BI1283" s="169" t="str">
        <f>IF(BI287="","",IF(BI287=Settings!$C$16,1,IF(AND(BI287=Settings!$C$17,NOT(BH287=Settings!$C$16)),1,IF(AND(BI287=Settings!$C$18,BH287=Settings!$C$19),1,0))))</f>
        <v/>
      </c>
      <c r="BK1283" s="169" t="str">
        <f>IF(BK287="","",IF(BK287=Settings!$C$16,1,IF(AND(BK287=Settings!$C$17,NOT(BJ287=Settings!$C$16)),1,IF(AND(BK287=Settings!$C$18,BJ287=Settings!$C$19),1,0))))</f>
        <v/>
      </c>
      <c r="BM1283" s="169" t="str">
        <f>IF(BM287="","",IF(BM287=Settings!$C$16,1,IF(AND(BM287=Settings!$C$17,NOT(BL287=Settings!$C$16)),1,IF(AND(BM287=Settings!$C$18,BL287=Settings!$C$19),1,0))))</f>
        <v/>
      </c>
      <c r="BP1283" s="169" t="str">
        <f>IF(BP287="","",IF(BP287=Settings!$C$16,1,IF(AND(BP287=Settings!$C$17,NOT(BO287=Settings!$C$16)),1,IF(AND(BP287=Settings!$C$18,BO287=Settings!$C$19),1,0))))</f>
        <v/>
      </c>
      <c r="BQ1283" s="170"/>
      <c r="BR1283" s="169" t="str">
        <f>IF(BR287="","",IF(BR287=Settings!$C$16,1,IF(AND(BR287=Settings!$C$17,NOT(BQ287=Settings!$C$16)),1,IF(AND(BR287=Settings!$C$18,BQ287=Settings!$C$19),1,0))))</f>
        <v/>
      </c>
      <c r="BS1283" s="170"/>
      <c r="BT1283" s="169" t="str">
        <f>IF(BT287="","",IF(BT287=Settings!$C$16,1,IF(AND(BT287=Settings!$C$17,NOT(BS287=Settings!$C$16)),1,IF(AND(BT287=Settings!$C$18,BS287=Settings!$C$19),1,0))))</f>
        <v/>
      </c>
      <c r="BU1283" s="170"/>
      <c r="BV1283" s="169" t="str">
        <f>IF(BV287="","",IF(BV287=Settings!$C$16,1,IF(AND(BV287=Settings!$C$17,NOT(BU287=Settings!$C$16)),1,IF(AND(BV287=Settings!$C$18,BU287=Settings!$C$19),1,0))))</f>
        <v/>
      </c>
      <c r="BX1283" s="169" t="str">
        <f>IF(BX287="","",IF(BX287=Settings!$C$16,1,IF(AND(BX287=Settings!$C$17,NOT(BW287=Settings!$C$16)),1,IF(AND(BX287=Settings!$C$18,BW287=Settings!$C$19),1,0))))</f>
        <v/>
      </c>
      <c r="BZ1283" s="169" t="str">
        <f>IF(BZ287="","",IF(BZ287=Settings!$C$16,1,IF(AND(BZ287=Settings!$C$17,NOT(BY287=Settings!$C$16)),1,IF(AND(BZ287=Settings!$C$18,BY287=Settings!$C$19),1,0))))</f>
        <v/>
      </c>
      <c r="CB1283" s="175" t="str">
        <f t="shared" si="33"/>
        <v/>
      </c>
      <c r="CC1283" s="175" t="str">
        <f t="shared" si="34"/>
        <v/>
      </c>
      <c r="CD1283" s="175" t="str">
        <f t="shared" si="35"/>
        <v/>
      </c>
      <c r="CE1283" s="175" t="str">
        <f t="shared" si="36"/>
        <v/>
      </c>
      <c r="CF1283" s="175" t="str">
        <f t="shared" si="37"/>
        <v/>
      </c>
      <c r="CG1283" s="175" t="str">
        <f t="shared" si="38"/>
        <v/>
      </c>
      <c r="CH1283" s="175" t="str">
        <f t="shared" si="39"/>
        <v/>
      </c>
    </row>
    <row r="1284" spans="1:86" x14ac:dyDescent="0.25">
      <c r="A1284" s="39" t="str">
        <f t="shared" si="32"/>
        <v xml:space="preserve"> </v>
      </c>
      <c r="C1284" s="169" t="str">
        <f>IF(C288="","",IF(C288=Settings!$C$16,1,IF(AND(C288=Settings!$C$17,NOT(B288=Settings!$C$16)),1,IF(AND(C288=Settings!$C$18,B288=Settings!$C$19),1,0))))</f>
        <v/>
      </c>
      <c r="E1284" s="169" t="str">
        <f>IF(E288="","",IF(E288=Settings!$C$16,1,IF(AND(E288=Settings!$C$17,NOT(D288=Settings!$C$16)),1,IF(AND(E288=Settings!$C$18,D288=Settings!$C$19),1,0))))</f>
        <v/>
      </c>
      <c r="G1284" s="169" t="str">
        <f>IF(G288="","",IF(G288=Settings!$C$16,1,IF(AND(G288=Settings!$C$17,NOT(F288=Settings!$C$16)),1,IF(AND(G288=Settings!$C$18,F288=Settings!$C$19),1,0))))</f>
        <v/>
      </c>
      <c r="I1284" s="169" t="str">
        <f>IF(I288="","",IF(I288=Settings!$C$16,1,IF(AND(I288=Settings!$C$17,NOT(H288=Settings!$C$16)),1,IF(AND(I288=Settings!$C$18,H288=Settings!$C$19),1,0))))</f>
        <v/>
      </c>
      <c r="K1284" s="169" t="str">
        <f>IF(K288="","",IF(K288=Settings!$C$16,1,IF(AND(K288=Settings!$C$17,NOT(J288=Settings!$C$16)),1,IF(AND(K288=Settings!$C$18,J288=Settings!$C$19),1,0))))</f>
        <v/>
      </c>
      <c r="M1284" s="169" t="str">
        <f>IF(M288="","",IF(M288=Settings!$C$16,1,IF(AND(M288=Settings!$C$17,NOT(L288=Settings!$C$16)),1,IF(AND(M288=Settings!$C$18,L288=Settings!$C$19),1,0))))</f>
        <v/>
      </c>
      <c r="P1284" s="169" t="str">
        <f>IF(P288="","",IF(P288=Settings!$C$16,1,IF(AND(P288=Settings!$C$17,NOT(O288=Settings!$C$16)),1,IF(AND(P288=Settings!$C$18,O288=Settings!$C$19),1,0))))</f>
        <v/>
      </c>
      <c r="Q1284" s="170"/>
      <c r="R1284" s="169" t="str">
        <f>IF(R288="","",IF(R288=Settings!$C$16,1,IF(AND(R288=Settings!$C$17,NOT(Q288=Settings!$C$16)),1,IF(AND(R288=Settings!$C$18,Q288=Settings!$C$19),1,0))))</f>
        <v/>
      </c>
      <c r="S1284" s="170"/>
      <c r="T1284" s="169" t="str">
        <f>IF(T288="","",IF(T288=Settings!$C$16,1,IF(AND(T288=Settings!$C$17,NOT(S288=Settings!$C$16)),1,IF(AND(T288=Settings!$C$18,S288=Settings!$C$19),1,0))))</f>
        <v/>
      </c>
      <c r="U1284" s="170"/>
      <c r="V1284" s="169" t="str">
        <f>IF(V288="","",IF(V288=Settings!$C$16,1,IF(AND(V288=Settings!$C$17,NOT(U288=Settings!$C$16)),1,IF(AND(V288=Settings!$C$18,U288=Settings!$C$19),1,0))))</f>
        <v/>
      </c>
      <c r="X1284" s="169" t="str">
        <f>IF(X288="","",IF(X288=Settings!$C$16,1,IF(AND(X288=Settings!$C$17,NOT(W288=Settings!$C$16)),1,IF(AND(X288=Settings!$C$18,W288=Settings!$C$19),1,0))))</f>
        <v/>
      </c>
      <c r="Z1284" s="169" t="str">
        <f>IF(Z288="","",IF(Z288=Settings!$C$16,1,IF(AND(Z288=Settings!$C$17,NOT(Y288=Settings!$C$16)),1,IF(AND(Z288=Settings!$C$18,Y288=Settings!$C$19),1,0))))</f>
        <v/>
      </c>
      <c r="AC1284" s="169" t="str">
        <f>IF(AC288="","",IF(AC288=Settings!$C$16,1,IF(AND(AC288=Settings!$C$17,NOT(AB288=Settings!$C$16)),1,IF(AND(AC288=Settings!$C$18,AB288=Settings!$C$19),1,0))))</f>
        <v/>
      </c>
      <c r="AD1284" s="170"/>
      <c r="AE1284" s="169" t="str">
        <f>IF(AE288="","",IF(AE288=Settings!$C$16,1,IF(AND(AE288=Settings!$C$17,NOT(AD288=Settings!$C$16)),1,IF(AND(AE288=Settings!$C$18,AD288=Settings!$C$19),1,0))))</f>
        <v/>
      </c>
      <c r="AF1284" s="170"/>
      <c r="AG1284" s="169" t="str">
        <f>IF(AG288="","",IF(AG288=Settings!$C$16,1,IF(AND(AG288=Settings!$C$17,NOT(AF288=Settings!$C$16)),1,IF(AND(AG288=Settings!$C$18,AF288=Settings!$C$19),1,0))))</f>
        <v/>
      </c>
      <c r="AH1284" s="170"/>
      <c r="AI1284" s="169" t="str">
        <f>IF(AI288="","",IF(AI288=Settings!$C$16,1,IF(AND(AI288=Settings!$C$17,NOT(AH288=Settings!$C$16)),1,IF(AND(AI288=Settings!$C$18,AH288=Settings!$C$19),1,0))))</f>
        <v/>
      </c>
      <c r="AK1284" s="169" t="str">
        <f>IF(AK288="","",IF(AK288=Settings!$C$16,1,IF(AND(AK288=Settings!$C$17,NOT(AJ288=Settings!$C$16)),1,IF(AND(AK288=Settings!$C$18,AJ288=Settings!$C$19),1,0))))</f>
        <v/>
      </c>
      <c r="AM1284" s="169" t="str">
        <f>IF(AM288="","",IF(AM288=Settings!$C$16,1,IF(AND(AM288=Settings!$C$17,NOT(AL288=Settings!$C$16)),1,IF(AND(AM288=Settings!$C$18,AL288=Settings!$C$19),1,0))))</f>
        <v/>
      </c>
      <c r="AP1284" s="169" t="str">
        <f>IF(AP288="","",IF(AP288=Settings!$C$16,1,IF(AND(AP288=Settings!$C$17,NOT(AO288=Settings!$C$16)),1,IF(AND(AP288=Settings!$C$18,AO288=Settings!$C$19),1,0))))</f>
        <v/>
      </c>
      <c r="AQ1284" s="170"/>
      <c r="AR1284" s="169" t="str">
        <f>IF(AR288="","",IF(AR288=Settings!$C$16,1,IF(AND(AR288=Settings!$C$17,NOT(AQ288=Settings!$C$16)),1,IF(AND(AR288=Settings!$C$18,AQ288=Settings!$C$19),1,0))))</f>
        <v/>
      </c>
      <c r="AS1284" s="170"/>
      <c r="AT1284" s="169" t="str">
        <f>IF(AT288="","",IF(AT288=Settings!$C$16,1,IF(AND(AT288=Settings!$C$17,NOT(AS288=Settings!$C$16)),1,IF(AND(AT288=Settings!$C$18,AS288=Settings!$C$19),1,0))))</f>
        <v/>
      </c>
      <c r="AU1284" s="170"/>
      <c r="AV1284" s="169" t="str">
        <f>IF(AV288="","",IF(AV288=Settings!$C$16,1,IF(AND(AV288=Settings!$C$17,NOT(AU288=Settings!$C$16)),1,IF(AND(AV288=Settings!$C$18,AU288=Settings!$C$19),1,0))))</f>
        <v/>
      </c>
      <c r="AX1284" s="169" t="str">
        <f>IF(AX288="","",IF(AX288=Settings!$C$16,1,IF(AND(AX288=Settings!$C$17,NOT(AW288=Settings!$C$16)),1,IF(AND(AX288=Settings!$C$18,AW288=Settings!$C$19),1,0))))</f>
        <v/>
      </c>
      <c r="AZ1284" s="169" t="str">
        <f>IF(AZ288="","",IF(AZ288=Settings!$C$16,1,IF(AND(AZ288=Settings!$C$17,NOT(AY288=Settings!$C$16)),1,IF(AND(AZ288=Settings!$C$18,AY288=Settings!$C$19),1,0))))</f>
        <v/>
      </c>
      <c r="BC1284" s="169" t="str">
        <f>IF(BC288="","",IF(BC288=Settings!$C$16,1,IF(AND(BC288=Settings!$C$17,NOT(BB288=Settings!$C$16)),1,IF(AND(BC288=Settings!$C$18,BB288=Settings!$C$19),1,0))))</f>
        <v/>
      </c>
      <c r="BD1284" s="170"/>
      <c r="BE1284" s="169" t="str">
        <f>IF(BE288="","",IF(BE288=Settings!$C$16,1,IF(AND(BE288=Settings!$C$17,NOT(BD288=Settings!$C$16)),1,IF(AND(BE288=Settings!$C$18,BD288=Settings!$C$19),1,0))))</f>
        <v/>
      </c>
      <c r="BF1284" s="170"/>
      <c r="BG1284" s="169" t="str">
        <f>IF(BG288="","",IF(BG288=Settings!$C$16,1,IF(AND(BG288=Settings!$C$17,NOT(BF288=Settings!$C$16)),1,IF(AND(BG288=Settings!$C$18,BF288=Settings!$C$19),1,0))))</f>
        <v/>
      </c>
      <c r="BH1284" s="170"/>
      <c r="BI1284" s="169" t="str">
        <f>IF(BI288="","",IF(BI288=Settings!$C$16,1,IF(AND(BI288=Settings!$C$17,NOT(BH288=Settings!$C$16)),1,IF(AND(BI288=Settings!$C$18,BH288=Settings!$C$19),1,0))))</f>
        <v/>
      </c>
      <c r="BK1284" s="169" t="str">
        <f>IF(BK288="","",IF(BK288=Settings!$C$16,1,IF(AND(BK288=Settings!$C$17,NOT(BJ288=Settings!$C$16)),1,IF(AND(BK288=Settings!$C$18,BJ288=Settings!$C$19),1,0))))</f>
        <v/>
      </c>
      <c r="BM1284" s="169" t="str">
        <f>IF(BM288="","",IF(BM288=Settings!$C$16,1,IF(AND(BM288=Settings!$C$17,NOT(BL288=Settings!$C$16)),1,IF(AND(BM288=Settings!$C$18,BL288=Settings!$C$19),1,0))))</f>
        <v/>
      </c>
      <c r="BP1284" s="169" t="str">
        <f>IF(BP288="","",IF(BP288=Settings!$C$16,1,IF(AND(BP288=Settings!$C$17,NOT(BO288=Settings!$C$16)),1,IF(AND(BP288=Settings!$C$18,BO288=Settings!$C$19),1,0))))</f>
        <v/>
      </c>
      <c r="BQ1284" s="170"/>
      <c r="BR1284" s="169" t="str">
        <f>IF(BR288="","",IF(BR288=Settings!$C$16,1,IF(AND(BR288=Settings!$C$17,NOT(BQ288=Settings!$C$16)),1,IF(AND(BR288=Settings!$C$18,BQ288=Settings!$C$19),1,0))))</f>
        <v/>
      </c>
      <c r="BS1284" s="170"/>
      <c r="BT1284" s="169" t="str">
        <f>IF(BT288="","",IF(BT288=Settings!$C$16,1,IF(AND(BT288=Settings!$C$17,NOT(BS288=Settings!$C$16)),1,IF(AND(BT288=Settings!$C$18,BS288=Settings!$C$19),1,0))))</f>
        <v/>
      </c>
      <c r="BU1284" s="170"/>
      <c r="BV1284" s="169" t="str">
        <f>IF(BV288="","",IF(BV288=Settings!$C$16,1,IF(AND(BV288=Settings!$C$17,NOT(BU288=Settings!$C$16)),1,IF(AND(BV288=Settings!$C$18,BU288=Settings!$C$19),1,0))))</f>
        <v/>
      </c>
      <c r="BX1284" s="169" t="str">
        <f>IF(BX288="","",IF(BX288=Settings!$C$16,1,IF(AND(BX288=Settings!$C$17,NOT(BW288=Settings!$C$16)),1,IF(AND(BX288=Settings!$C$18,BW288=Settings!$C$19),1,0))))</f>
        <v/>
      </c>
      <c r="BZ1284" s="169" t="str">
        <f>IF(BZ288="","",IF(BZ288=Settings!$C$16,1,IF(AND(BZ288=Settings!$C$17,NOT(BY288=Settings!$C$16)),1,IF(AND(BZ288=Settings!$C$18,BY288=Settings!$C$19),1,0))))</f>
        <v/>
      </c>
      <c r="CB1284" s="175" t="str">
        <f t="shared" si="33"/>
        <v/>
      </c>
      <c r="CC1284" s="175" t="str">
        <f t="shared" si="34"/>
        <v/>
      </c>
      <c r="CD1284" s="175" t="str">
        <f t="shared" si="35"/>
        <v/>
      </c>
      <c r="CE1284" s="175" t="str">
        <f t="shared" si="36"/>
        <v/>
      </c>
      <c r="CF1284" s="175" t="str">
        <f t="shared" si="37"/>
        <v/>
      </c>
      <c r="CG1284" s="175" t="str">
        <f t="shared" si="38"/>
        <v/>
      </c>
      <c r="CH1284" s="175" t="str">
        <f t="shared" si="39"/>
        <v/>
      </c>
    </row>
    <row r="1285" spans="1:86" x14ac:dyDescent="0.25">
      <c r="A1285" s="39" t="str">
        <f t="shared" si="32"/>
        <v xml:space="preserve"> </v>
      </c>
      <c r="C1285" s="169" t="str">
        <f>IF(C289="","",IF(C289=Settings!$C$16,1,IF(AND(C289=Settings!$C$17,NOT(B289=Settings!$C$16)),1,IF(AND(C289=Settings!$C$18,B289=Settings!$C$19),1,0))))</f>
        <v/>
      </c>
      <c r="E1285" s="169" t="str">
        <f>IF(E289="","",IF(E289=Settings!$C$16,1,IF(AND(E289=Settings!$C$17,NOT(D289=Settings!$C$16)),1,IF(AND(E289=Settings!$C$18,D289=Settings!$C$19),1,0))))</f>
        <v/>
      </c>
      <c r="G1285" s="169" t="str">
        <f>IF(G289="","",IF(G289=Settings!$C$16,1,IF(AND(G289=Settings!$C$17,NOT(F289=Settings!$C$16)),1,IF(AND(G289=Settings!$C$18,F289=Settings!$C$19),1,0))))</f>
        <v/>
      </c>
      <c r="I1285" s="169" t="str">
        <f>IF(I289="","",IF(I289=Settings!$C$16,1,IF(AND(I289=Settings!$C$17,NOT(H289=Settings!$C$16)),1,IF(AND(I289=Settings!$C$18,H289=Settings!$C$19),1,0))))</f>
        <v/>
      </c>
      <c r="K1285" s="169" t="str">
        <f>IF(K289="","",IF(K289=Settings!$C$16,1,IF(AND(K289=Settings!$C$17,NOT(J289=Settings!$C$16)),1,IF(AND(K289=Settings!$C$18,J289=Settings!$C$19),1,0))))</f>
        <v/>
      </c>
      <c r="M1285" s="169" t="str">
        <f>IF(M289="","",IF(M289=Settings!$C$16,1,IF(AND(M289=Settings!$C$17,NOT(L289=Settings!$C$16)),1,IF(AND(M289=Settings!$C$18,L289=Settings!$C$19),1,0))))</f>
        <v/>
      </c>
      <c r="P1285" s="169" t="str">
        <f>IF(P289="","",IF(P289=Settings!$C$16,1,IF(AND(P289=Settings!$C$17,NOT(O289=Settings!$C$16)),1,IF(AND(P289=Settings!$C$18,O289=Settings!$C$19),1,0))))</f>
        <v/>
      </c>
      <c r="Q1285" s="170"/>
      <c r="R1285" s="169" t="str">
        <f>IF(R289="","",IF(R289=Settings!$C$16,1,IF(AND(R289=Settings!$C$17,NOT(Q289=Settings!$C$16)),1,IF(AND(R289=Settings!$C$18,Q289=Settings!$C$19),1,0))))</f>
        <v/>
      </c>
      <c r="S1285" s="170"/>
      <c r="T1285" s="169" t="str">
        <f>IF(T289="","",IF(T289=Settings!$C$16,1,IF(AND(T289=Settings!$C$17,NOT(S289=Settings!$C$16)),1,IF(AND(T289=Settings!$C$18,S289=Settings!$C$19),1,0))))</f>
        <v/>
      </c>
      <c r="U1285" s="170"/>
      <c r="V1285" s="169" t="str">
        <f>IF(V289="","",IF(V289=Settings!$C$16,1,IF(AND(V289=Settings!$C$17,NOT(U289=Settings!$C$16)),1,IF(AND(V289=Settings!$C$18,U289=Settings!$C$19),1,0))))</f>
        <v/>
      </c>
      <c r="X1285" s="169" t="str">
        <f>IF(X289="","",IF(X289=Settings!$C$16,1,IF(AND(X289=Settings!$C$17,NOT(W289=Settings!$C$16)),1,IF(AND(X289=Settings!$C$18,W289=Settings!$C$19),1,0))))</f>
        <v/>
      </c>
      <c r="Z1285" s="169" t="str">
        <f>IF(Z289="","",IF(Z289=Settings!$C$16,1,IF(AND(Z289=Settings!$C$17,NOT(Y289=Settings!$C$16)),1,IF(AND(Z289=Settings!$C$18,Y289=Settings!$C$19),1,0))))</f>
        <v/>
      </c>
      <c r="AC1285" s="169" t="str">
        <f>IF(AC289="","",IF(AC289=Settings!$C$16,1,IF(AND(AC289=Settings!$C$17,NOT(AB289=Settings!$C$16)),1,IF(AND(AC289=Settings!$C$18,AB289=Settings!$C$19),1,0))))</f>
        <v/>
      </c>
      <c r="AD1285" s="170"/>
      <c r="AE1285" s="169" t="str">
        <f>IF(AE289="","",IF(AE289=Settings!$C$16,1,IF(AND(AE289=Settings!$C$17,NOT(AD289=Settings!$C$16)),1,IF(AND(AE289=Settings!$C$18,AD289=Settings!$C$19),1,0))))</f>
        <v/>
      </c>
      <c r="AF1285" s="170"/>
      <c r="AG1285" s="169" t="str">
        <f>IF(AG289="","",IF(AG289=Settings!$C$16,1,IF(AND(AG289=Settings!$C$17,NOT(AF289=Settings!$C$16)),1,IF(AND(AG289=Settings!$C$18,AF289=Settings!$C$19),1,0))))</f>
        <v/>
      </c>
      <c r="AH1285" s="170"/>
      <c r="AI1285" s="169" t="str">
        <f>IF(AI289="","",IF(AI289=Settings!$C$16,1,IF(AND(AI289=Settings!$C$17,NOT(AH289=Settings!$C$16)),1,IF(AND(AI289=Settings!$C$18,AH289=Settings!$C$19),1,0))))</f>
        <v/>
      </c>
      <c r="AK1285" s="169" t="str">
        <f>IF(AK289="","",IF(AK289=Settings!$C$16,1,IF(AND(AK289=Settings!$C$17,NOT(AJ289=Settings!$C$16)),1,IF(AND(AK289=Settings!$C$18,AJ289=Settings!$C$19),1,0))))</f>
        <v/>
      </c>
      <c r="AM1285" s="169" t="str">
        <f>IF(AM289="","",IF(AM289=Settings!$C$16,1,IF(AND(AM289=Settings!$C$17,NOT(AL289=Settings!$C$16)),1,IF(AND(AM289=Settings!$C$18,AL289=Settings!$C$19),1,0))))</f>
        <v/>
      </c>
      <c r="AP1285" s="169" t="str">
        <f>IF(AP289="","",IF(AP289=Settings!$C$16,1,IF(AND(AP289=Settings!$C$17,NOT(AO289=Settings!$C$16)),1,IF(AND(AP289=Settings!$C$18,AO289=Settings!$C$19),1,0))))</f>
        <v/>
      </c>
      <c r="AQ1285" s="170"/>
      <c r="AR1285" s="169" t="str">
        <f>IF(AR289="","",IF(AR289=Settings!$C$16,1,IF(AND(AR289=Settings!$C$17,NOT(AQ289=Settings!$C$16)),1,IF(AND(AR289=Settings!$C$18,AQ289=Settings!$C$19),1,0))))</f>
        <v/>
      </c>
      <c r="AS1285" s="170"/>
      <c r="AT1285" s="169" t="str">
        <f>IF(AT289="","",IF(AT289=Settings!$C$16,1,IF(AND(AT289=Settings!$C$17,NOT(AS289=Settings!$C$16)),1,IF(AND(AT289=Settings!$C$18,AS289=Settings!$C$19),1,0))))</f>
        <v/>
      </c>
      <c r="AU1285" s="170"/>
      <c r="AV1285" s="169" t="str">
        <f>IF(AV289="","",IF(AV289=Settings!$C$16,1,IF(AND(AV289=Settings!$C$17,NOT(AU289=Settings!$C$16)),1,IF(AND(AV289=Settings!$C$18,AU289=Settings!$C$19),1,0))))</f>
        <v/>
      </c>
      <c r="AX1285" s="169" t="str">
        <f>IF(AX289="","",IF(AX289=Settings!$C$16,1,IF(AND(AX289=Settings!$C$17,NOT(AW289=Settings!$C$16)),1,IF(AND(AX289=Settings!$C$18,AW289=Settings!$C$19),1,0))))</f>
        <v/>
      </c>
      <c r="AZ1285" s="169" t="str">
        <f>IF(AZ289="","",IF(AZ289=Settings!$C$16,1,IF(AND(AZ289=Settings!$C$17,NOT(AY289=Settings!$C$16)),1,IF(AND(AZ289=Settings!$C$18,AY289=Settings!$C$19),1,0))))</f>
        <v/>
      </c>
      <c r="BC1285" s="169" t="str">
        <f>IF(BC289="","",IF(BC289=Settings!$C$16,1,IF(AND(BC289=Settings!$C$17,NOT(BB289=Settings!$C$16)),1,IF(AND(BC289=Settings!$C$18,BB289=Settings!$C$19),1,0))))</f>
        <v/>
      </c>
      <c r="BD1285" s="170"/>
      <c r="BE1285" s="169" t="str">
        <f>IF(BE289="","",IF(BE289=Settings!$C$16,1,IF(AND(BE289=Settings!$C$17,NOT(BD289=Settings!$C$16)),1,IF(AND(BE289=Settings!$C$18,BD289=Settings!$C$19),1,0))))</f>
        <v/>
      </c>
      <c r="BF1285" s="170"/>
      <c r="BG1285" s="169" t="str">
        <f>IF(BG289="","",IF(BG289=Settings!$C$16,1,IF(AND(BG289=Settings!$C$17,NOT(BF289=Settings!$C$16)),1,IF(AND(BG289=Settings!$C$18,BF289=Settings!$C$19),1,0))))</f>
        <v/>
      </c>
      <c r="BH1285" s="170"/>
      <c r="BI1285" s="169" t="str">
        <f>IF(BI289="","",IF(BI289=Settings!$C$16,1,IF(AND(BI289=Settings!$C$17,NOT(BH289=Settings!$C$16)),1,IF(AND(BI289=Settings!$C$18,BH289=Settings!$C$19),1,0))))</f>
        <v/>
      </c>
      <c r="BK1285" s="169" t="str">
        <f>IF(BK289="","",IF(BK289=Settings!$C$16,1,IF(AND(BK289=Settings!$C$17,NOT(BJ289=Settings!$C$16)),1,IF(AND(BK289=Settings!$C$18,BJ289=Settings!$C$19),1,0))))</f>
        <v/>
      </c>
      <c r="BM1285" s="169" t="str">
        <f>IF(BM289="","",IF(BM289=Settings!$C$16,1,IF(AND(BM289=Settings!$C$17,NOT(BL289=Settings!$C$16)),1,IF(AND(BM289=Settings!$C$18,BL289=Settings!$C$19),1,0))))</f>
        <v/>
      </c>
      <c r="BP1285" s="169" t="str">
        <f>IF(BP289="","",IF(BP289=Settings!$C$16,1,IF(AND(BP289=Settings!$C$17,NOT(BO289=Settings!$C$16)),1,IF(AND(BP289=Settings!$C$18,BO289=Settings!$C$19),1,0))))</f>
        <v/>
      </c>
      <c r="BQ1285" s="170"/>
      <c r="BR1285" s="169" t="str">
        <f>IF(BR289="","",IF(BR289=Settings!$C$16,1,IF(AND(BR289=Settings!$C$17,NOT(BQ289=Settings!$C$16)),1,IF(AND(BR289=Settings!$C$18,BQ289=Settings!$C$19),1,0))))</f>
        <v/>
      </c>
      <c r="BS1285" s="170"/>
      <c r="BT1285" s="169" t="str">
        <f>IF(BT289="","",IF(BT289=Settings!$C$16,1,IF(AND(BT289=Settings!$C$17,NOT(BS289=Settings!$C$16)),1,IF(AND(BT289=Settings!$C$18,BS289=Settings!$C$19),1,0))))</f>
        <v/>
      </c>
      <c r="BU1285" s="170"/>
      <c r="BV1285" s="169" t="str">
        <f>IF(BV289="","",IF(BV289=Settings!$C$16,1,IF(AND(BV289=Settings!$C$17,NOT(BU289=Settings!$C$16)),1,IF(AND(BV289=Settings!$C$18,BU289=Settings!$C$19),1,0))))</f>
        <v/>
      </c>
      <c r="BX1285" s="169" t="str">
        <f>IF(BX289="","",IF(BX289=Settings!$C$16,1,IF(AND(BX289=Settings!$C$17,NOT(BW289=Settings!$C$16)),1,IF(AND(BX289=Settings!$C$18,BW289=Settings!$C$19),1,0))))</f>
        <v/>
      </c>
      <c r="BZ1285" s="169" t="str">
        <f>IF(BZ289="","",IF(BZ289=Settings!$C$16,1,IF(AND(BZ289=Settings!$C$17,NOT(BY289=Settings!$C$16)),1,IF(AND(BZ289=Settings!$C$18,BY289=Settings!$C$19),1,0))))</f>
        <v/>
      </c>
      <c r="CB1285" s="175" t="str">
        <f t="shared" si="33"/>
        <v/>
      </c>
      <c r="CC1285" s="175" t="str">
        <f t="shared" si="34"/>
        <v/>
      </c>
      <c r="CD1285" s="175" t="str">
        <f t="shared" si="35"/>
        <v/>
      </c>
      <c r="CE1285" s="175" t="str">
        <f t="shared" si="36"/>
        <v/>
      </c>
      <c r="CF1285" s="175" t="str">
        <f t="shared" si="37"/>
        <v/>
      </c>
      <c r="CG1285" s="175" t="str">
        <f t="shared" si="38"/>
        <v/>
      </c>
      <c r="CH1285" s="175" t="str">
        <f t="shared" si="39"/>
        <v/>
      </c>
    </row>
    <row r="1286" spans="1:86" x14ac:dyDescent="0.25">
      <c r="A1286" s="39" t="str">
        <f t="shared" si="32"/>
        <v xml:space="preserve"> </v>
      </c>
      <c r="C1286" s="169" t="str">
        <f>IF(C290="","",IF(C290=Settings!$C$16,1,IF(AND(C290=Settings!$C$17,NOT(B290=Settings!$C$16)),1,IF(AND(C290=Settings!$C$18,B290=Settings!$C$19),1,0))))</f>
        <v/>
      </c>
      <c r="E1286" s="169" t="str">
        <f>IF(E290="","",IF(E290=Settings!$C$16,1,IF(AND(E290=Settings!$C$17,NOT(D290=Settings!$C$16)),1,IF(AND(E290=Settings!$C$18,D290=Settings!$C$19),1,0))))</f>
        <v/>
      </c>
      <c r="G1286" s="169" t="str">
        <f>IF(G290="","",IF(G290=Settings!$C$16,1,IF(AND(G290=Settings!$C$17,NOT(F290=Settings!$C$16)),1,IF(AND(G290=Settings!$C$18,F290=Settings!$C$19),1,0))))</f>
        <v/>
      </c>
      <c r="I1286" s="169" t="str">
        <f>IF(I290="","",IF(I290=Settings!$C$16,1,IF(AND(I290=Settings!$C$17,NOT(H290=Settings!$C$16)),1,IF(AND(I290=Settings!$C$18,H290=Settings!$C$19),1,0))))</f>
        <v/>
      </c>
      <c r="K1286" s="169" t="str">
        <f>IF(K290="","",IF(K290=Settings!$C$16,1,IF(AND(K290=Settings!$C$17,NOT(J290=Settings!$C$16)),1,IF(AND(K290=Settings!$C$18,J290=Settings!$C$19),1,0))))</f>
        <v/>
      </c>
      <c r="M1286" s="169" t="str">
        <f>IF(M290="","",IF(M290=Settings!$C$16,1,IF(AND(M290=Settings!$C$17,NOT(L290=Settings!$C$16)),1,IF(AND(M290=Settings!$C$18,L290=Settings!$C$19),1,0))))</f>
        <v/>
      </c>
      <c r="P1286" s="169" t="str">
        <f>IF(P290="","",IF(P290=Settings!$C$16,1,IF(AND(P290=Settings!$C$17,NOT(O290=Settings!$C$16)),1,IF(AND(P290=Settings!$C$18,O290=Settings!$C$19),1,0))))</f>
        <v/>
      </c>
      <c r="Q1286" s="170"/>
      <c r="R1286" s="169" t="str">
        <f>IF(R290="","",IF(R290=Settings!$C$16,1,IF(AND(R290=Settings!$C$17,NOT(Q290=Settings!$C$16)),1,IF(AND(R290=Settings!$C$18,Q290=Settings!$C$19),1,0))))</f>
        <v/>
      </c>
      <c r="S1286" s="170"/>
      <c r="T1286" s="169" t="str">
        <f>IF(T290="","",IF(T290=Settings!$C$16,1,IF(AND(T290=Settings!$C$17,NOT(S290=Settings!$C$16)),1,IF(AND(T290=Settings!$C$18,S290=Settings!$C$19),1,0))))</f>
        <v/>
      </c>
      <c r="U1286" s="170"/>
      <c r="V1286" s="169" t="str">
        <f>IF(V290="","",IF(V290=Settings!$C$16,1,IF(AND(V290=Settings!$C$17,NOT(U290=Settings!$C$16)),1,IF(AND(V290=Settings!$C$18,U290=Settings!$C$19),1,0))))</f>
        <v/>
      </c>
      <c r="X1286" s="169" t="str">
        <f>IF(X290="","",IF(X290=Settings!$C$16,1,IF(AND(X290=Settings!$C$17,NOT(W290=Settings!$C$16)),1,IF(AND(X290=Settings!$C$18,W290=Settings!$C$19),1,0))))</f>
        <v/>
      </c>
      <c r="Z1286" s="169" t="str">
        <f>IF(Z290="","",IF(Z290=Settings!$C$16,1,IF(AND(Z290=Settings!$C$17,NOT(Y290=Settings!$C$16)),1,IF(AND(Z290=Settings!$C$18,Y290=Settings!$C$19),1,0))))</f>
        <v/>
      </c>
      <c r="AC1286" s="169" t="str">
        <f>IF(AC290="","",IF(AC290=Settings!$C$16,1,IF(AND(AC290=Settings!$C$17,NOT(AB290=Settings!$C$16)),1,IF(AND(AC290=Settings!$C$18,AB290=Settings!$C$19),1,0))))</f>
        <v/>
      </c>
      <c r="AD1286" s="170"/>
      <c r="AE1286" s="169" t="str">
        <f>IF(AE290="","",IF(AE290=Settings!$C$16,1,IF(AND(AE290=Settings!$C$17,NOT(AD290=Settings!$C$16)),1,IF(AND(AE290=Settings!$C$18,AD290=Settings!$C$19),1,0))))</f>
        <v/>
      </c>
      <c r="AF1286" s="170"/>
      <c r="AG1286" s="169" t="str">
        <f>IF(AG290="","",IF(AG290=Settings!$C$16,1,IF(AND(AG290=Settings!$C$17,NOT(AF290=Settings!$C$16)),1,IF(AND(AG290=Settings!$C$18,AF290=Settings!$C$19),1,0))))</f>
        <v/>
      </c>
      <c r="AH1286" s="170"/>
      <c r="AI1286" s="169" t="str">
        <f>IF(AI290="","",IF(AI290=Settings!$C$16,1,IF(AND(AI290=Settings!$C$17,NOT(AH290=Settings!$C$16)),1,IF(AND(AI290=Settings!$C$18,AH290=Settings!$C$19),1,0))))</f>
        <v/>
      </c>
      <c r="AK1286" s="169" t="str">
        <f>IF(AK290="","",IF(AK290=Settings!$C$16,1,IF(AND(AK290=Settings!$C$17,NOT(AJ290=Settings!$C$16)),1,IF(AND(AK290=Settings!$C$18,AJ290=Settings!$C$19),1,0))))</f>
        <v/>
      </c>
      <c r="AM1286" s="169" t="str">
        <f>IF(AM290="","",IF(AM290=Settings!$C$16,1,IF(AND(AM290=Settings!$C$17,NOT(AL290=Settings!$C$16)),1,IF(AND(AM290=Settings!$C$18,AL290=Settings!$C$19),1,0))))</f>
        <v/>
      </c>
      <c r="AP1286" s="169" t="str">
        <f>IF(AP290="","",IF(AP290=Settings!$C$16,1,IF(AND(AP290=Settings!$C$17,NOT(AO290=Settings!$C$16)),1,IF(AND(AP290=Settings!$C$18,AO290=Settings!$C$19),1,0))))</f>
        <v/>
      </c>
      <c r="AQ1286" s="170"/>
      <c r="AR1286" s="169" t="str">
        <f>IF(AR290="","",IF(AR290=Settings!$C$16,1,IF(AND(AR290=Settings!$C$17,NOT(AQ290=Settings!$C$16)),1,IF(AND(AR290=Settings!$C$18,AQ290=Settings!$C$19),1,0))))</f>
        <v/>
      </c>
      <c r="AS1286" s="170"/>
      <c r="AT1286" s="169" t="str">
        <f>IF(AT290="","",IF(AT290=Settings!$C$16,1,IF(AND(AT290=Settings!$C$17,NOT(AS290=Settings!$C$16)),1,IF(AND(AT290=Settings!$C$18,AS290=Settings!$C$19),1,0))))</f>
        <v/>
      </c>
      <c r="AU1286" s="170"/>
      <c r="AV1286" s="169" t="str">
        <f>IF(AV290="","",IF(AV290=Settings!$C$16,1,IF(AND(AV290=Settings!$C$17,NOT(AU290=Settings!$C$16)),1,IF(AND(AV290=Settings!$C$18,AU290=Settings!$C$19),1,0))))</f>
        <v/>
      </c>
      <c r="AX1286" s="169" t="str">
        <f>IF(AX290="","",IF(AX290=Settings!$C$16,1,IF(AND(AX290=Settings!$C$17,NOT(AW290=Settings!$C$16)),1,IF(AND(AX290=Settings!$C$18,AW290=Settings!$C$19),1,0))))</f>
        <v/>
      </c>
      <c r="AZ1286" s="169" t="str">
        <f>IF(AZ290="","",IF(AZ290=Settings!$C$16,1,IF(AND(AZ290=Settings!$C$17,NOT(AY290=Settings!$C$16)),1,IF(AND(AZ290=Settings!$C$18,AY290=Settings!$C$19),1,0))))</f>
        <v/>
      </c>
      <c r="BC1286" s="169" t="str">
        <f>IF(BC290="","",IF(BC290=Settings!$C$16,1,IF(AND(BC290=Settings!$C$17,NOT(BB290=Settings!$C$16)),1,IF(AND(BC290=Settings!$C$18,BB290=Settings!$C$19),1,0))))</f>
        <v/>
      </c>
      <c r="BD1286" s="170"/>
      <c r="BE1286" s="169" t="str">
        <f>IF(BE290="","",IF(BE290=Settings!$C$16,1,IF(AND(BE290=Settings!$C$17,NOT(BD290=Settings!$C$16)),1,IF(AND(BE290=Settings!$C$18,BD290=Settings!$C$19),1,0))))</f>
        <v/>
      </c>
      <c r="BF1286" s="170"/>
      <c r="BG1286" s="169" t="str">
        <f>IF(BG290="","",IF(BG290=Settings!$C$16,1,IF(AND(BG290=Settings!$C$17,NOT(BF290=Settings!$C$16)),1,IF(AND(BG290=Settings!$C$18,BF290=Settings!$C$19),1,0))))</f>
        <v/>
      </c>
      <c r="BH1286" s="170"/>
      <c r="BI1286" s="169" t="str">
        <f>IF(BI290="","",IF(BI290=Settings!$C$16,1,IF(AND(BI290=Settings!$C$17,NOT(BH290=Settings!$C$16)),1,IF(AND(BI290=Settings!$C$18,BH290=Settings!$C$19),1,0))))</f>
        <v/>
      </c>
      <c r="BK1286" s="169" t="str">
        <f>IF(BK290="","",IF(BK290=Settings!$C$16,1,IF(AND(BK290=Settings!$C$17,NOT(BJ290=Settings!$C$16)),1,IF(AND(BK290=Settings!$C$18,BJ290=Settings!$C$19),1,0))))</f>
        <v/>
      </c>
      <c r="BM1286" s="169" t="str">
        <f>IF(BM290="","",IF(BM290=Settings!$C$16,1,IF(AND(BM290=Settings!$C$17,NOT(BL290=Settings!$C$16)),1,IF(AND(BM290=Settings!$C$18,BL290=Settings!$C$19),1,0))))</f>
        <v/>
      </c>
      <c r="BP1286" s="169" t="str">
        <f>IF(BP290="","",IF(BP290=Settings!$C$16,1,IF(AND(BP290=Settings!$C$17,NOT(BO290=Settings!$C$16)),1,IF(AND(BP290=Settings!$C$18,BO290=Settings!$C$19),1,0))))</f>
        <v/>
      </c>
      <c r="BQ1286" s="170"/>
      <c r="BR1286" s="169" t="str">
        <f>IF(BR290="","",IF(BR290=Settings!$C$16,1,IF(AND(BR290=Settings!$C$17,NOT(BQ290=Settings!$C$16)),1,IF(AND(BR290=Settings!$C$18,BQ290=Settings!$C$19),1,0))))</f>
        <v/>
      </c>
      <c r="BS1286" s="170"/>
      <c r="BT1286" s="169" t="str">
        <f>IF(BT290="","",IF(BT290=Settings!$C$16,1,IF(AND(BT290=Settings!$C$17,NOT(BS290=Settings!$C$16)),1,IF(AND(BT290=Settings!$C$18,BS290=Settings!$C$19),1,0))))</f>
        <v/>
      </c>
      <c r="BU1286" s="170"/>
      <c r="BV1286" s="169" t="str">
        <f>IF(BV290="","",IF(BV290=Settings!$C$16,1,IF(AND(BV290=Settings!$C$17,NOT(BU290=Settings!$C$16)),1,IF(AND(BV290=Settings!$C$18,BU290=Settings!$C$19),1,0))))</f>
        <v/>
      </c>
      <c r="BX1286" s="169" t="str">
        <f>IF(BX290="","",IF(BX290=Settings!$C$16,1,IF(AND(BX290=Settings!$C$17,NOT(BW290=Settings!$C$16)),1,IF(AND(BX290=Settings!$C$18,BW290=Settings!$C$19),1,0))))</f>
        <v/>
      </c>
      <c r="BZ1286" s="169" t="str">
        <f>IF(BZ290="","",IF(BZ290=Settings!$C$16,1,IF(AND(BZ290=Settings!$C$17,NOT(BY290=Settings!$C$16)),1,IF(AND(BZ290=Settings!$C$18,BY290=Settings!$C$19),1,0))))</f>
        <v/>
      </c>
      <c r="CB1286" s="175" t="str">
        <f t="shared" si="33"/>
        <v/>
      </c>
      <c r="CC1286" s="175" t="str">
        <f t="shared" si="34"/>
        <v/>
      </c>
      <c r="CD1286" s="175" t="str">
        <f t="shared" si="35"/>
        <v/>
      </c>
      <c r="CE1286" s="175" t="str">
        <f t="shared" si="36"/>
        <v/>
      </c>
      <c r="CF1286" s="175" t="str">
        <f t="shared" si="37"/>
        <v/>
      </c>
      <c r="CG1286" s="175" t="str">
        <f t="shared" si="38"/>
        <v/>
      </c>
      <c r="CH1286" s="175" t="str">
        <f t="shared" si="39"/>
        <v/>
      </c>
    </row>
    <row r="1287" spans="1:86" x14ac:dyDescent="0.25">
      <c r="A1287" s="39" t="str">
        <f t="shared" si="32"/>
        <v xml:space="preserve"> </v>
      </c>
      <c r="C1287" s="169" t="str">
        <f>IF(C291="","",IF(C291=Settings!$C$16,1,IF(AND(C291=Settings!$C$17,NOT(B291=Settings!$C$16)),1,IF(AND(C291=Settings!$C$18,B291=Settings!$C$19),1,0))))</f>
        <v/>
      </c>
      <c r="E1287" s="169" t="str">
        <f>IF(E291="","",IF(E291=Settings!$C$16,1,IF(AND(E291=Settings!$C$17,NOT(D291=Settings!$C$16)),1,IF(AND(E291=Settings!$C$18,D291=Settings!$C$19),1,0))))</f>
        <v/>
      </c>
      <c r="G1287" s="169" t="str">
        <f>IF(G291="","",IF(G291=Settings!$C$16,1,IF(AND(G291=Settings!$C$17,NOT(F291=Settings!$C$16)),1,IF(AND(G291=Settings!$C$18,F291=Settings!$C$19),1,0))))</f>
        <v/>
      </c>
      <c r="I1287" s="169" t="str">
        <f>IF(I291="","",IF(I291=Settings!$C$16,1,IF(AND(I291=Settings!$C$17,NOT(H291=Settings!$C$16)),1,IF(AND(I291=Settings!$C$18,H291=Settings!$C$19),1,0))))</f>
        <v/>
      </c>
      <c r="K1287" s="169" t="str">
        <f>IF(K291="","",IF(K291=Settings!$C$16,1,IF(AND(K291=Settings!$C$17,NOT(J291=Settings!$C$16)),1,IF(AND(K291=Settings!$C$18,J291=Settings!$C$19),1,0))))</f>
        <v/>
      </c>
      <c r="M1287" s="169" t="str">
        <f>IF(M291="","",IF(M291=Settings!$C$16,1,IF(AND(M291=Settings!$C$17,NOT(L291=Settings!$C$16)),1,IF(AND(M291=Settings!$C$18,L291=Settings!$C$19),1,0))))</f>
        <v/>
      </c>
      <c r="P1287" s="169" t="str">
        <f>IF(P291="","",IF(P291=Settings!$C$16,1,IF(AND(P291=Settings!$C$17,NOT(O291=Settings!$C$16)),1,IF(AND(P291=Settings!$C$18,O291=Settings!$C$19),1,0))))</f>
        <v/>
      </c>
      <c r="Q1287" s="170"/>
      <c r="R1287" s="169" t="str">
        <f>IF(R291="","",IF(R291=Settings!$C$16,1,IF(AND(R291=Settings!$C$17,NOT(Q291=Settings!$C$16)),1,IF(AND(R291=Settings!$C$18,Q291=Settings!$C$19),1,0))))</f>
        <v/>
      </c>
      <c r="S1287" s="170"/>
      <c r="T1287" s="169" t="str">
        <f>IF(T291="","",IF(T291=Settings!$C$16,1,IF(AND(T291=Settings!$C$17,NOT(S291=Settings!$C$16)),1,IF(AND(T291=Settings!$C$18,S291=Settings!$C$19),1,0))))</f>
        <v/>
      </c>
      <c r="U1287" s="170"/>
      <c r="V1287" s="169" t="str">
        <f>IF(V291="","",IF(V291=Settings!$C$16,1,IF(AND(V291=Settings!$C$17,NOT(U291=Settings!$C$16)),1,IF(AND(V291=Settings!$C$18,U291=Settings!$C$19),1,0))))</f>
        <v/>
      </c>
      <c r="X1287" s="169" t="str">
        <f>IF(X291="","",IF(X291=Settings!$C$16,1,IF(AND(X291=Settings!$C$17,NOT(W291=Settings!$C$16)),1,IF(AND(X291=Settings!$C$18,W291=Settings!$C$19),1,0))))</f>
        <v/>
      </c>
      <c r="Z1287" s="169" t="str">
        <f>IF(Z291="","",IF(Z291=Settings!$C$16,1,IF(AND(Z291=Settings!$C$17,NOT(Y291=Settings!$C$16)),1,IF(AND(Z291=Settings!$C$18,Y291=Settings!$C$19),1,0))))</f>
        <v/>
      </c>
      <c r="AC1287" s="169" t="str">
        <f>IF(AC291="","",IF(AC291=Settings!$C$16,1,IF(AND(AC291=Settings!$C$17,NOT(AB291=Settings!$C$16)),1,IF(AND(AC291=Settings!$C$18,AB291=Settings!$C$19),1,0))))</f>
        <v/>
      </c>
      <c r="AD1287" s="170"/>
      <c r="AE1287" s="169" t="str">
        <f>IF(AE291="","",IF(AE291=Settings!$C$16,1,IF(AND(AE291=Settings!$C$17,NOT(AD291=Settings!$C$16)),1,IF(AND(AE291=Settings!$C$18,AD291=Settings!$C$19),1,0))))</f>
        <v/>
      </c>
      <c r="AF1287" s="170"/>
      <c r="AG1287" s="169" t="str">
        <f>IF(AG291="","",IF(AG291=Settings!$C$16,1,IF(AND(AG291=Settings!$C$17,NOT(AF291=Settings!$C$16)),1,IF(AND(AG291=Settings!$C$18,AF291=Settings!$C$19),1,0))))</f>
        <v/>
      </c>
      <c r="AH1287" s="170"/>
      <c r="AI1287" s="169" t="str">
        <f>IF(AI291="","",IF(AI291=Settings!$C$16,1,IF(AND(AI291=Settings!$C$17,NOT(AH291=Settings!$C$16)),1,IF(AND(AI291=Settings!$C$18,AH291=Settings!$C$19),1,0))))</f>
        <v/>
      </c>
      <c r="AK1287" s="169" t="str">
        <f>IF(AK291="","",IF(AK291=Settings!$C$16,1,IF(AND(AK291=Settings!$C$17,NOT(AJ291=Settings!$C$16)),1,IF(AND(AK291=Settings!$C$18,AJ291=Settings!$C$19),1,0))))</f>
        <v/>
      </c>
      <c r="AM1287" s="169" t="str">
        <f>IF(AM291="","",IF(AM291=Settings!$C$16,1,IF(AND(AM291=Settings!$C$17,NOT(AL291=Settings!$C$16)),1,IF(AND(AM291=Settings!$C$18,AL291=Settings!$C$19),1,0))))</f>
        <v/>
      </c>
      <c r="AP1287" s="169" t="str">
        <f>IF(AP291="","",IF(AP291=Settings!$C$16,1,IF(AND(AP291=Settings!$C$17,NOT(AO291=Settings!$C$16)),1,IF(AND(AP291=Settings!$C$18,AO291=Settings!$C$19),1,0))))</f>
        <v/>
      </c>
      <c r="AQ1287" s="170"/>
      <c r="AR1287" s="169" t="str">
        <f>IF(AR291="","",IF(AR291=Settings!$C$16,1,IF(AND(AR291=Settings!$C$17,NOT(AQ291=Settings!$C$16)),1,IF(AND(AR291=Settings!$C$18,AQ291=Settings!$C$19),1,0))))</f>
        <v/>
      </c>
      <c r="AS1287" s="170"/>
      <c r="AT1287" s="169" t="str">
        <f>IF(AT291="","",IF(AT291=Settings!$C$16,1,IF(AND(AT291=Settings!$C$17,NOT(AS291=Settings!$C$16)),1,IF(AND(AT291=Settings!$C$18,AS291=Settings!$C$19),1,0))))</f>
        <v/>
      </c>
      <c r="AU1287" s="170"/>
      <c r="AV1287" s="169" t="str">
        <f>IF(AV291="","",IF(AV291=Settings!$C$16,1,IF(AND(AV291=Settings!$C$17,NOT(AU291=Settings!$C$16)),1,IF(AND(AV291=Settings!$C$18,AU291=Settings!$C$19),1,0))))</f>
        <v/>
      </c>
      <c r="AX1287" s="169" t="str">
        <f>IF(AX291="","",IF(AX291=Settings!$C$16,1,IF(AND(AX291=Settings!$C$17,NOT(AW291=Settings!$C$16)),1,IF(AND(AX291=Settings!$C$18,AW291=Settings!$C$19),1,0))))</f>
        <v/>
      </c>
      <c r="AZ1287" s="169" t="str">
        <f>IF(AZ291="","",IF(AZ291=Settings!$C$16,1,IF(AND(AZ291=Settings!$C$17,NOT(AY291=Settings!$C$16)),1,IF(AND(AZ291=Settings!$C$18,AY291=Settings!$C$19),1,0))))</f>
        <v/>
      </c>
      <c r="BC1287" s="169" t="str">
        <f>IF(BC291="","",IF(BC291=Settings!$C$16,1,IF(AND(BC291=Settings!$C$17,NOT(BB291=Settings!$C$16)),1,IF(AND(BC291=Settings!$C$18,BB291=Settings!$C$19),1,0))))</f>
        <v/>
      </c>
      <c r="BD1287" s="170"/>
      <c r="BE1287" s="169" t="str">
        <f>IF(BE291="","",IF(BE291=Settings!$C$16,1,IF(AND(BE291=Settings!$C$17,NOT(BD291=Settings!$C$16)),1,IF(AND(BE291=Settings!$C$18,BD291=Settings!$C$19),1,0))))</f>
        <v/>
      </c>
      <c r="BF1287" s="170"/>
      <c r="BG1287" s="169" t="str">
        <f>IF(BG291="","",IF(BG291=Settings!$C$16,1,IF(AND(BG291=Settings!$C$17,NOT(BF291=Settings!$C$16)),1,IF(AND(BG291=Settings!$C$18,BF291=Settings!$C$19),1,0))))</f>
        <v/>
      </c>
      <c r="BH1287" s="170"/>
      <c r="BI1287" s="169" t="str">
        <f>IF(BI291="","",IF(BI291=Settings!$C$16,1,IF(AND(BI291=Settings!$C$17,NOT(BH291=Settings!$C$16)),1,IF(AND(BI291=Settings!$C$18,BH291=Settings!$C$19),1,0))))</f>
        <v/>
      </c>
      <c r="BK1287" s="169" t="str">
        <f>IF(BK291="","",IF(BK291=Settings!$C$16,1,IF(AND(BK291=Settings!$C$17,NOT(BJ291=Settings!$C$16)),1,IF(AND(BK291=Settings!$C$18,BJ291=Settings!$C$19),1,0))))</f>
        <v/>
      </c>
      <c r="BM1287" s="169" t="str">
        <f>IF(BM291="","",IF(BM291=Settings!$C$16,1,IF(AND(BM291=Settings!$C$17,NOT(BL291=Settings!$C$16)),1,IF(AND(BM291=Settings!$C$18,BL291=Settings!$C$19),1,0))))</f>
        <v/>
      </c>
      <c r="BP1287" s="169" t="str">
        <f>IF(BP291="","",IF(BP291=Settings!$C$16,1,IF(AND(BP291=Settings!$C$17,NOT(BO291=Settings!$C$16)),1,IF(AND(BP291=Settings!$C$18,BO291=Settings!$C$19),1,0))))</f>
        <v/>
      </c>
      <c r="BQ1287" s="170"/>
      <c r="BR1287" s="169" t="str">
        <f>IF(BR291="","",IF(BR291=Settings!$C$16,1,IF(AND(BR291=Settings!$C$17,NOT(BQ291=Settings!$C$16)),1,IF(AND(BR291=Settings!$C$18,BQ291=Settings!$C$19),1,0))))</f>
        <v/>
      </c>
      <c r="BS1287" s="170"/>
      <c r="BT1287" s="169" t="str">
        <f>IF(BT291="","",IF(BT291=Settings!$C$16,1,IF(AND(BT291=Settings!$C$17,NOT(BS291=Settings!$C$16)),1,IF(AND(BT291=Settings!$C$18,BS291=Settings!$C$19),1,0))))</f>
        <v/>
      </c>
      <c r="BU1287" s="170"/>
      <c r="BV1287" s="169" t="str">
        <f>IF(BV291="","",IF(BV291=Settings!$C$16,1,IF(AND(BV291=Settings!$C$17,NOT(BU291=Settings!$C$16)),1,IF(AND(BV291=Settings!$C$18,BU291=Settings!$C$19),1,0))))</f>
        <v/>
      </c>
      <c r="BX1287" s="169" t="str">
        <f>IF(BX291="","",IF(BX291=Settings!$C$16,1,IF(AND(BX291=Settings!$C$17,NOT(BW291=Settings!$C$16)),1,IF(AND(BX291=Settings!$C$18,BW291=Settings!$C$19),1,0))))</f>
        <v/>
      </c>
      <c r="BZ1287" s="169" t="str">
        <f>IF(BZ291="","",IF(BZ291=Settings!$C$16,1,IF(AND(BZ291=Settings!$C$17,NOT(BY291=Settings!$C$16)),1,IF(AND(BZ291=Settings!$C$18,BY291=Settings!$C$19),1,0))))</f>
        <v/>
      </c>
      <c r="CB1287" s="175" t="str">
        <f t="shared" si="33"/>
        <v/>
      </c>
      <c r="CC1287" s="175" t="str">
        <f t="shared" si="34"/>
        <v/>
      </c>
      <c r="CD1287" s="175" t="str">
        <f t="shared" si="35"/>
        <v/>
      </c>
      <c r="CE1287" s="175" t="str">
        <f t="shared" si="36"/>
        <v/>
      </c>
      <c r="CF1287" s="175" t="str">
        <f t="shared" si="37"/>
        <v/>
      </c>
      <c r="CG1287" s="175" t="str">
        <f t="shared" si="38"/>
        <v/>
      </c>
      <c r="CH1287" s="175" t="str">
        <f t="shared" si="39"/>
        <v/>
      </c>
    </row>
    <row r="1288" spans="1:86" x14ac:dyDescent="0.25">
      <c r="A1288" s="39" t="str">
        <f t="shared" si="32"/>
        <v xml:space="preserve"> </v>
      </c>
      <c r="C1288" s="169" t="str">
        <f>IF(C292="","",IF(C292=Settings!$C$16,1,IF(AND(C292=Settings!$C$17,NOT(B292=Settings!$C$16)),1,IF(AND(C292=Settings!$C$18,B292=Settings!$C$19),1,0))))</f>
        <v/>
      </c>
      <c r="E1288" s="169" t="str">
        <f>IF(E292="","",IF(E292=Settings!$C$16,1,IF(AND(E292=Settings!$C$17,NOT(D292=Settings!$C$16)),1,IF(AND(E292=Settings!$C$18,D292=Settings!$C$19),1,0))))</f>
        <v/>
      </c>
      <c r="G1288" s="169" t="str">
        <f>IF(G292="","",IF(G292=Settings!$C$16,1,IF(AND(G292=Settings!$C$17,NOT(F292=Settings!$C$16)),1,IF(AND(G292=Settings!$C$18,F292=Settings!$C$19),1,0))))</f>
        <v/>
      </c>
      <c r="I1288" s="169" t="str">
        <f>IF(I292="","",IF(I292=Settings!$C$16,1,IF(AND(I292=Settings!$C$17,NOT(H292=Settings!$C$16)),1,IF(AND(I292=Settings!$C$18,H292=Settings!$C$19),1,0))))</f>
        <v/>
      </c>
      <c r="K1288" s="169" t="str">
        <f>IF(K292="","",IF(K292=Settings!$C$16,1,IF(AND(K292=Settings!$C$17,NOT(J292=Settings!$C$16)),1,IF(AND(K292=Settings!$C$18,J292=Settings!$C$19),1,0))))</f>
        <v/>
      </c>
      <c r="M1288" s="169" t="str">
        <f>IF(M292="","",IF(M292=Settings!$C$16,1,IF(AND(M292=Settings!$C$17,NOT(L292=Settings!$C$16)),1,IF(AND(M292=Settings!$C$18,L292=Settings!$C$19),1,0))))</f>
        <v/>
      </c>
      <c r="P1288" s="169" t="str">
        <f>IF(P292="","",IF(P292=Settings!$C$16,1,IF(AND(P292=Settings!$C$17,NOT(O292=Settings!$C$16)),1,IF(AND(P292=Settings!$C$18,O292=Settings!$C$19),1,0))))</f>
        <v/>
      </c>
      <c r="Q1288" s="170"/>
      <c r="R1288" s="169" t="str">
        <f>IF(R292="","",IF(R292=Settings!$C$16,1,IF(AND(R292=Settings!$C$17,NOT(Q292=Settings!$C$16)),1,IF(AND(R292=Settings!$C$18,Q292=Settings!$C$19),1,0))))</f>
        <v/>
      </c>
      <c r="S1288" s="170"/>
      <c r="T1288" s="169" t="str">
        <f>IF(T292="","",IF(T292=Settings!$C$16,1,IF(AND(T292=Settings!$C$17,NOT(S292=Settings!$C$16)),1,IF(AND(T292=Settings!$C$18,S292=Settings!$C$19),1,0))))</f>
        <v/>
      </c>
      <c r="U1288" s="170"/>
      <c r="V1288" s="169" t="str">
        <f>IF(V292="","",IF(V292=Settings!$C$16,1,IF(AND(V292=Settings!$C$17,NOT(U292=Settings!$C$16)),1,IF(AND(V292=Settings!$C$18,U292=Settings!$C$19),1,0))))</f>
        <v/>
      </c>
      <c r="X1288" s="169" t="str">
        <f>IF(X292="","",IF(X292=Settings!$C$16,1,IF(AND(X292=Settings!$C$17,NOT(W292=Settings!$C$16)),1,IF(AND(X292=Settings!$C$18,W292=Settings!$C$19),1,0))))</f>
        <v/>
      </c>
      <c r="Z1288" s="169" t="str">
        <f>IF(Z292="","",IF(Z292=Settings!$C$16,1,IF(AND(Z292=Settings!$C$17,NOT(Y292=Settings!$C$16)),1,IF(AND(Z292=Settings!$C$18,Y292=Settings!$C$19),1,0))))</f>
        <v/>
      </c>
      <c r="AC1288" s="169" t="str">
        <f>IF(AC292="","",IF(AC292=Settings!$C$16,1,IF(AND(AC292=Settings!$C$17,NOT(AB292=Settings!$C$16)),1,IF(AND(AC292=Settings!$C$18,AB292=Settings!$C$19),1,0))))</f>
        <v/>
      </c>
      <c r="AD1288" s="170"/>
      <c r="AE1288" s="169" t="str">
        <f>IF(AE292="","",IF(AE292=Settings!$C$16,1,IF(AND(AE292=Settings!$C$17,NOT(AD292=Settings!$C$16)),1,IF(AND(AE292=Settings!$C$18,AD292=Settings!$C$19),1,0))))</f>
        <v/>
      </c>
      <c r="AF1288" s="170"/>
      <c r="AG1288" s="169" t="str">
        <f>IF(AG292="","",IF(AG292=Settings!$C$16,1,IF(AND(AG292=Settings!$C$17,NOT(AF292=Settings!$C$16)),1,IF(AND(AG292=Settings!$C$18,AF292=Settings!$C$19),1,0))))</f>
        <v/>
      </c>
      <c r="AH1288" s="170"/>
      <c r="AI1288" s="169" t="str">
        <f>IF(AI292="","",IF(AI292=Settings!$C$16,1,IF(AND(AI292=Settings!$C$17,NOT(AH292=Settings!$C$16)),1,IF(AND(AI292=Settings!$C$18,AH292=Settings!$C$19),1,0))))</f>
        <v/>
      </c>
      <c r="AK1288" s="169" t="str">
        <f>IF(AK292="","",IF(AK292=Settings!$C$16,1,IF(AND(AK292=Settings!$C$17,NOT(AJ292=Settings!$C$16)),1,IF(AND(AK292=Settings!$C$18,AJ292=Settings!$C$19),1,0))))</f>
        <v/>
      </c>
      <c r="AM1288" s="169" t="str">
        <f>IF(AM292="","",IF(AM292=Settings!$C$16,1,IF(AND(AM292=Settings!$C$17,NOT(AL292=Settings!$C$16)),1,IF(AND(AM292=Settings!$C$18,AL292=Settings!$C$19),1,0))))</f>
        <v/>
      </c>
      <c r="AP1288" s="169" t="str">
        <f>IF(AP292="","",IF(AP292=Settings!$C$16,1,IF(AND(AP292=Settings!$C$17,NOT(AO292=Settings!$C$16)),1,IF(AND(AP292=Settings!$C$18,AO292=Settings!$C$19),1,0))))</f>
        <v/>
      </c>
      <c r="AQ1288" s="170"/>
      <c r="AR1288" s="169" t="str">
        <f>IF(AR292="","",IF(AR292=Settings!$C$16,1,IF(AND(AR292=Settings!$C$17,NOT(AQ292=Settings!$C$16)),1,IF(AND(AR292=Settings!$C$18,AQ292=Settings!$C$19),1,0))))</f>
        <v/>
      </c>
      <c r="AS1288" s="170"/>
      <c r="AT1288" s="169" t="str">
        <f>IF(AT292="","",IF(AT292=Settings!$C$16,1,IF(AND(AT292=Settings!$C$17,NOT(AS292=Settings!$C$16)),1,IF(AND(AT292=Settings!$C$18,AS292=Settings!$C$19),1,0))))</f>
        <v/>
      </c>
      <c r="AU1288" s="170"/>
      <c r="AV1288" s="169" t="str">
        <f>IF(AV292="","",IF(AV292=Settings!$C$16,1,IF(AND(AV292=Settings!$C$17,NOT(AU292=Settings!$C$16)),1,IF(AND(AV292=Settings!$C$18,AU292=Settings!$C$19),1,0))))</f>
        <v/>
      </c>
      <c r="AX1288" s="169" t="str">
        <f>IF(AX292="","",IF(AX292=Settings!$C$16,1,IF(AND(AX292=Settings!$C$17,NOT(AW292=Settings!$C$16)),1,IF(AND(AX292=Settings!$C$18,AW292=Settings!$C$19),1,0))))</f>
        <v/>
      </c>
      <c r="AZ1288" s="169" t="str">
        <f>IF(AZ292="","",IF(AZ292=Settings!$C$16,1,IF(AND(AZ292=Settings!$C$17,NOT(AY292=Settings!$C$16)),1,IF(AND(AZ292=Settings!$C$18,AY292=Settings!$C$19),1,0))))</f>
        <v/>
      </c>
      <c r="BC1288" s="169" t="str">
        <f>IF(BC292="","",IF(BC292=Settings!$C$16,1,IF(AND(BC292=Settings!$C$17,NOT(BB292=Settings!$C$16)),1,IF(AND(BC292=Settings!$C$18,BB292=Settings!$C$19),1,0))))</f>
        <v/>
      </c>
      <c r="BD1288" s="170"/>
      <c r="BE1288" s="169" t="str">
        <f>IF(BE292="","",IF(BE292=Settings!$C$16,1,IF(AND(BE292=Settings!$C$17,NOT(BD292=Settings!$C$16)),1,IF(AND(BE292=Settings!$C$18,BD292=Settings!$C$19),1,0))))</f>
        <v/>
      </c>
      <c r="BF1288" s="170"/>
      <c r="BG1288" s="169" t="str">
        <f>IF(BG292="","",IF(BG292=Settings!$C$16,1,IF(AND(BG292=Settings!$C$17,NOT(BF292=Settings!$C$16)),1,IF(AND(BG292=Settings!$C$18,BF292=Settings!$C$19),1,0))))</f>
        <v/>
      </c>
      <c r="BH1288" s="170"/>
      <c r="BI1288" s="169" t="str">
        <f>IF(BI292="","",IF(BI292=Settings!$C$16,1,IF(AND(BI292=Settings!$C$17,NOT(BH292=Settings!$C$16)),1,IF(AND(BI292=Settings!$C$18,BH292=Settings!$C$19),1,0))))</f>
        <v/>
      </c>
      <c r="BK1288" s="169" t="str">
        <f>IF(BK292="","",IF(BK292=Settings!$C$16,1,IF(AND(BK292=Settings!$C$17,NOT(BJ292=Settings!$C$16)),1,IF(AND(BK292=Settings!$C$18,BJ292=Settings!$C$19),1,0))))</f>
        <v/>
      </c>
      <c r="BM1288" s="169" t="str">
        <f>IF(BM292="","",IF(BM292=Settings!$C$16,1,IF(AND(BM292=Settings!$C$17,NOT(BL292=Settings!$C$16)),1,IF(AND(BM292=Settings!$C$18,BL292=Settings!$C$19),1,0))))</f>
        <v/>
      </c>
      <c r="BP1288" s="169" t="str">
        <f>IF(BP292="","",IF(BP292=Settings!$C$16,1,IF(AND(BP292=Settings!$C$17,NOT(BO292=Settings!$C$16)),1,IF(AND(BP292=Settings!$C$18,BO292=Settings!$C$19),1,0))))</f>
        <v/>
      </c>
      <c r="BQ1288" s="170"/>
      <c r="BR1288" s="169" t="str">
        <f>IF(BR292="","",IF(BR292=Settings!$C$16,1,IF(AND(BR292=Settings!$C$17,NOT(BQ292=Settings!$C$16)),1,IF(AND(BR292=Settings!$C$18,BQ292=Settings!$C$19),1,0))))</f>
        <v/>
      </c>
      <c r="BS1288" s="170"/>
      <c r="BT1288" s="169" t="str">
        <f>IF(BT292="","",IF(BT292=Settings!$C$16,1,IF(AND(BT292=Settings!$C$17,NOT(BS292=Settings!$C$16)),1,IF(AND(BT292=Settings!$C$18,BS292=Settings!$C$19),1,0))))</f>
        <v/>
      </c>
      <c r="BU1288" s="170"/>
      <c r="BV1288" s="169" t="str">
        <f>IF(BV292="","",IF(BV292=Settings!$C$16,1,IF(AND(BV292=Settings!$C$17,NOT(BU292=Settings!$C$16)),1,IF(AND(BV292=Settings!$C$18,BU292=Settings!$C$19),1,0))))</f>
        <v/>
      </c>
      <c r="BX1288" s="169" t="str">
        <f>IF(BX292="","",IF(BX292=Settings!$C$16,1,IF(AND(BX292=Settings!$C$17,NOT(BW292=Settings!$C$16)),1,IF(AND(BX292=Settings!$C$18,BW292=Settings!$C$19),1,0))))</f>
        <v/>
      </c>
      <c r="BZ1288" s="169" t="str">
        <f>IF(BZ292="","",IF(BZ292=Settings!$C$16,1,IF(AND(BZ292=Settings!$C$17,NOT(BY292=Settings!$C$16)),1,IF(AND(BZ292=Settings!$C$18,BY292=Settings!$C$19),1,0))))</f>
        <v/>
      </c>
      <c r="CB1288" s="175" t="str">
        <f t="shared" si="33"/>
        <v/>
      </c>
      <c r="CC1288" s="175" t="str">
        <f t="shared" si="34"/>
        <v/>
      </c>
      <c r="CD1288" s="175" t="str">
        <f t="shared" si="35"/>
        <v/>
      </c>
      <c r="CE1288" s="175" t="str">
        <f t="shared" si="36"/>
        <v/>
      </c>
      <c r="CF1288" s="175" t="str">
        <f t="shared" si="37"/>
        <v/>
      </c>
      <c r="CG1288" s="175" t="str">
        <f t="shared" si="38"/>
        <v/>
      </c>
      <c r="CH1288" s="175" t="str">
        <f t="shared" si="39"/>
        <v/>
      </c>
    </row>
    <row r="1289" spans="1:86" x14ac:dyDescent="0.25">
      <c r="A1289" s="39" t="str">
        <f t="shared" si="32"/>
        <v xml:space="preserve"> </v>
      </c>
      <c r="C1289" s="169" t="str">
        <f>IF(C293="","",IF(C293=Settings!$C$16,1,IF(AND(C293=Settings!$C$17,NOT(B293=Settings!$C$16)),1,IF(AND(C293=Settings!$C$18,B293=Settings!$C$19),1,0))))</f>
        <v/>
      </c>
      <c r="E1289" s="169" t="str">
        <f>IF(E293="","",IF(E293=Settings!$C$16,1,IF(AND(E293=Settings!$C$17,NOT(D293=Settings!$C$16)),1,IF(AND(E293=Settings!$C$18,D293=Settings!$C$19),1,0))))</f>
        <v/>
      </c>
      <c r="G1289" s="169" t="str">
        <f>IF(G293="","",IF(G293=Settings!$C$16,1,IF(AND(G293=Settings!$C$17,NOT(F293=Settings!$C$16)),1,IF(AND(G293=Settings!$C$18,F293=Settings!$C$19),1,0))))</f>
        <v/>
      </c>
      <c r="I1289" s="169" t="str">
        <f>IF(I293="","",IF(I293=Settings!$C$16,1,IF(AND(I293=Settings!$C$17,NOT(H293=Settings!$C$16)),1,IF(AND(I293=Settings!$C$18,H293=Settings!$C$19),1,0))))</f>
        <v/>
      </c>
      <c r="K1289" s="169" t="str">
        <f>IF(K293="","",IF(K293=Settings!$C$16,1,IF(AND(K293=Settings!$C$17,NOT(J293=Settings!$C$16)),1,IF(AND(K293=Settings!$C$18,J293=Settings!$C$19),1,0))))</f>
        <v/>
      </c>
      <c r="M1289" s="169" t="str">
        <f>IF(M293="","",IF(M293=Settings!$C$16,1,IF(AND(M293=Settings!$C$17,NOT(L293=Settings!$C$16)),1,IF(AND(M293=Settings!$C$18,L293=Settings!$C$19),1,0))))</f>
        <v/>
      </c>
      <c r="P1289" s="169" t="str">
        <f>IF(P293="","",IF(P293=Settings!$C$16,1,IF(AND(P293=Settings!$C$17,NOT(O293=Settings!$C$16)),1,IF(AND(P293=Settings!$C$18,O293=Settings!$C$19),1,0))))</f>
        <v/>
      </c>
      <c r="Q1289" s="170"/>
      <c r="R1289" s="169" t="str">
        <f>IF(R293="","",IF(R293=Settings!$C$16,1,IF(AND(R293=Settings!$C$17,NOT(Q293=Settings!$C$16)),1,IF(AND(R293=Settings!$C$18,Q293=Settings!$C$19),1,0))))</f>
        <v/>
      </c>
      <c r="S1289" s="170"/>
      <c r="T1289" s="169" t="str">
        <f>IF(T293="","",IF(T293=Settings!$C$16,1,IF(AND(T293=Settings!$C$17,NOT(S293=Settings!$C$16)),1,IF(AND(T293=Settings!$C$18,S293=Settings!$C$19),1,0))))</f>
        <v/>
      </c>
      <c r="U1289" s="170"/>
      <c r="V1289" s="169" t="str">
        <f>IF(V293="","",IF(V293=Settings!$C$16,1,IF(AND(V293=Settings!$C$17,NOT(U293=Settings!$C$16)),1,IF(AND(V293=Settings!$C$18,U293=Settings!$C$19),1,0))))</f>
        <v/>
      </c>
      <c r="X1289" s="169" t="str">
        <f>IF(X293="","",IF(X293=Settings!$C$16,1,IF(AND(X293=Settings!$C$17,NOT(W293=Settings!$C$16)),1,IF(AND(X293=Settings!$C$18,W293=Settings!$C$19),1,0))))</f>
        <v/>
      </c>
      <c r="Z1289" s="169" t="str">
        <f>IF(Z293="","",IF(Z293=Settings!$C$16,1,IF(AND(Z293=Settings!$C$17,NOT(Y293=Settings!$C$16)),1,IF(AND(Z293=Settings!$C$18,Y293=Settings!$C$19),1,0))))</f>
        <v/>
      </c>
      <c r="AC1289" s="169" t="str">
        <f>IF(AC293="","",IF(AC293=Settings!$C$16,1,IF(AND(AC293=Settings!$C$17,NOT(AB293=Settings!$C$16)),1,IF(AND(AC293=Settings!$C$18,AB293=Settings!$C$19),1,0))))</f>
        <v/>
      </c>
      <c r="AD1289" s="170"/>
      <c r="AE1289" s="169" t="str">
        <f>IF(AE293="","",IF(AE293=Settings!$C$16,1,IF(AND(AE293=Settings!$C$17,NOT(AD293=Settings!$C$16)),1,IF(AND(AE293=Settings!$C$18,AD293=Settings!$C$19),1,0))))</f>
        <v/>
      </c>
      <c r="AF1289" s="170"/>
      <c r="AG1289" s="169" t="str">
        <f>IF(AG293="","",IF(AG293=Settings!$C$16,1,IF(AND(AG293=Settings!$C$17,NOT(AF293=Settings!$C$16)),1,IF(AND(AG293=Settings!$C$18,AF293=Settings!$C$19),1,0))))</f>
        <v/>
      </c>
      <c r="AH1289" s="170"/>
      <c r="AI1289" s="169" t="str">
        <f>IF(AI293="","",IF(AI293=Settings!$C$16,1,IF(AND(AI293=Settings!$C$17,NOT(AH293=Settings!$C$16)),1,IF(AND(AI293=Settings!$C$18,AH293=Settings!$C$19),1,0))))</f>
        <v/>
      </c>
      <c r="AK1289" s="169" t="str">
        <f>IF(AK293="","",IF(AK293=Settings!$C$16,1,IF(AND(AK293=Settings!$C$17,NOT(AJ293=Settings!$C$16)),1,IF(AND(AK293=Settings!$C$18,AJ293=Settings!$C$19),1,0))))</f>
        <v/>
      </c>
      <c r="AM1289" s="169" t="str">
        <f>IF(AM293="","",IF(AM293=Settings!$C$16,1,IF(AND(AM293=Settings!$C$17,NOT(AL293=Settings!$C$16)),1,IF(AND(AM293=Settings!$C$18,AL293=Settings!$C$19),1,0))))</f>
        <v/>
      </c>
      <c r="AP1289" s="169" t="str">
        <f>IF(AP293="","",IF(AP293=Settings!$C$16,1,IF(AND(AP293=Settings!$C$17,NOT(AO293=Settings!$C$16)),1,IF(AND(AP293=Settings!$C$18,AO293=Settings!$C$19),1,0))))</f>
        <v/>
      </c>
      <c r="AQ1289" s="170"/>
      <c r="AR1289" s="169" t="str">
        <f>IF(AR293="","",IF(AR293=Settings!$C$16,1,IF(AND(AR293=Settings!$C$17,NOT(AQ293=Settings!$C$16)),1,IF(AND(AR293=Settings!$C$18,AQ293=Settings!$C$19),1,0))))</f>
        <v/>
      </c>
      <c r="AS1289" s="170"/>
      <c r="AT1289" s="169" t="str">
        <f>IF(AT293="","",IF(AT293=Settings!$C$16,1,IF(AND(AT293=Settings!$C$17,NOT(AS293=Settings!$C$16)),1,IF(AND(AT293=Settings!$C$18,AS293=Settings!$C$19),1,0))))</f>
        <v/>
      </c>
      <c r="AU1289" s="170"/>
      <c r="AV1289" s="169" t="str">
        <f>IF(AV293="","",IF(AV293=Settings!$C$16,1,IF(AND(AV293=Settings!$C$17,NOT(AU293=Settings!$C$16)),1,IF(AND(AV293=Settings!$C$18,AU293=Settings!$C$19),1,0))))</f>
        <v/>
      </c>
      <c r="AX1289" s="169" t="str">
        <f>IF(AX293="","",IF(AX293=Settings!$C$16,1,IF(AND(AX293=Settings!$C$17,NOT(AW293=Settings!$C$16)),1,IF(AND(AX293=Settings!$C$18,AW293=Settings!$C$19),1,0))))</f>
        <v/>
      </c>
      <c r="AZ1289" s="169" t="str">
        <f>IF(AZ293="","",IF(AZ293=Settings!$C$16,1,IF(AND(AZ293=Settings!$C$17,NOT(AY293=Settings!$C$16)),1,IF(AND(AZ293=Settings!$C$18,AY293=Settings!$C$19),1,0))))</f>
        <v/>
      </c>
      <c r="BC1289" s="169" t="str">
        <f>IF(BC293="","",IF(BC293=Settings!$C$16,1,IF(AND(BC293=Settings!$C$17,NOT(BB293=Settings!$C$16)),1,IF(AND(BC293=Settings!$C$18,BB293=Settings!$C$19),1,0))))</f>
        <v/>
      </c>
      <c r="BD1289" s="170"/>
      <c r="BE1289" s="169" t="str">
        <f>IF(BE293="","",IF(BE293=Settings!$C$16,1,IF(AND(BE293=Settings!$C$17,NOT(BD293=Settings!$C$16)),1,IF(AND(BE293=Settings!$C$18,BD293=Settings!$C$19),1,0))))</f>
        <v/>
      </c>
      <c r="BF1289" s="170"/>
      <c r="BG1289" s="169" t="str">
        <f>IF(BG293="","",IF(BG293=Settings!$C$16,1,IF(AND(BG293=Settings!$C$17,NOT(BF293=Settings!$C$16)),1,IF(AND(BG293=Settings!$C$18,BF293=Settings!$C$19),1,0))))</f>
        <v/>
      </c>
      <c r="BH1289" s="170"/>
      <c r="BI1289" s="169" t="str">
        <f>IF(BI293="","",IF(BI293=Settings!$C$16,1,IF(AND(BI293=Settings!$C$17,NOT(BH293=Settings!$C$16)),1,IF(AND(BI293=Settings!$C$18,BH293=Settings!$C$19),1,0))))</f>
        <v/>
      </c>
      <c r="BK1289" s="169" t="str">
        <f>IF(BK293="","",IF(BK293=Settings!$C$16,1,IF(AND(BK293=Settings!$C$17,NOT(BJ293=Settings!$C$16)),1,IF(AND(BK293=Settings!$C$18,BJ293=Settings!$C$19),1,0))))</f>
        <v/>
      </c>
      <c r="BM1289" s="169" t="str">
        <f>IF(BM293="","",IF(BM293=Settings!$C$16,1,IF(AND(BM293=Settings!$C$17,NOT(BL293=Settings!$C$16)),1,IF(AND(BM293=Settings!$C$18,BL293=Settings!$C$19),1,0))))</f>
        <v/>
      </c>
      <c r="BP1289" s="169" t="str">
        <f>IF(BP293="","",IF(BP293=Settings!$C$16,1,IF(AND(BP293=Settings!$C$17,NOT(BO293=Settings!$C$16)),1,IF(AND(BP293=Settings!$C$18,BO293=Settings!$C$19),1,0))))</f>
        <v/>
      </c>
      <c r="BQ1289" s="170"/>
      <c r="BR1289" s="169" t="str">
        <f>IF(BR293="","",IF(BR293=Settings!$C$16,1,IF(AND(BR293=Settings!$C$17,NOT(BQ293=Settings!$C$16)),1,IF(AND(BR293=Settings!$C$18,BQ293=Settings!$C$19),1,0))))</f>
        <v/>
      </c>
      <c r="BS1289" s="170"/>
      <c r="BT1289" s="169" t="str">
        <f>IF(BT293="","",IF(BT293=Settings!$C$16,1,IF(AND(BT293=Settings!$C$17,NOT(BS293=Settings!$C$16)),1,IF(AND(BT293=Settings!$C$18,BS293=Settings!$C$19),1,0))))</f>
        <v/>
      </c>
      <c r="BU1289" s="170"/>
      <c r="BV1289" s="169" t="str">
        <f>IF(BV293="","",IF(BV293=Settings!$C$16,1,IF(AND(BV293=Settings!$C$17,NOT(BU293=Settings!$C$16)),1,IF(AND(BV293=Settings!$C$18,BU293=Settings!$C$19),1,0))))</f>
        <v/>
      </c>
      <c r="BX1289" s="169" t="str">
        <f>IF(BX293="","",IF(BX293=Settings!$C$16,1,IF(AND(BX293=Settings!$C$17,NOT(BW293=Settings!$C$16)),1,IF(AND(BX293=Settings!$C$18,BW293=Settings!$C$19),1,0))))</f>
        <v/>
      </c>
      <c r="BZ1289" s="169" t="str">
        <f>IF(BZ293="","",IF(BZ293=Settings!$C$16,1,IF(AND(BZ293=Settings!$C$17,NOT(BY293=Settings!$C$16)),1,IF(AND(BZ293=Settings!$C$18,BY293=Settings!$C$19),1,0))))</f>
        <v/>
      </c>
      <c r="CB1289" s="175" t="str">
        <f t="shared" si="33"/>
        <v/>
      </c>
      <c r="CC1289" s="175" t="str">
        <f t="shared" si="34"/>
        <v/>
      </c>
      <c r="CD1289" s="175" t="str">
        <f t="shared" si="35"/>
        <v/>
      </c>
      <c r="CE1289" s="175" t="str">
        <f t="shared" si="36"/>
        <v/>
      </c>
      <c r="CF1289" s="175" t="str">
        <f t="shared" si="37"/>
        <v/>
      </c>
      <c r="CG1289" s="175" t="str">
        <f t="shared" si="38"/>
        <v/>
      </c>
      <c r="CH1289" s="175" t="str">
        <f t="shared" si="39"/>
        <v/>
      </c>
    </row>
    <row r="1290" spans="1:86" x14ac:dyDescent="0.25">
      <c r="A1290" s="39" t="str">
        <f t="shared" si="32"/>
        <v xml:space="preserve"> </v>
      </c>
      <c r="C1290" s="169" t="str">
        <f>IF(C294="","",IF(C294=Settings!$C$16,1,IF(AND(C294=Settings!$C$17,NOT(B294=Settings!$C$16)),1,IF(AND(C294=Settings!$C$18,B294=Settings!$C$19),1,0))))</f>
        <v/>
      </c>
      <c r="E1290" s="169" t="str">
        <f>IF(E294="","",IF(E294=Settings!$C$16,1,IF(AND(E294=Settings!$C$17,NOT(D294=Settings!$C$16)),1,IF(AND(E294=Settings!$C$18,D294=Settings!$C$19),1,0))))</f>
        <v/>
      </c>
      <c r="G1290" s="169" t="str">
        <f>IF(G294="","",IF(G294=Settings!$C$16,1,IF(AND(G294=Settings!$C$17,NOT(F294=Settings!$C$16)),1,IF(AND(G294=Settings!$C$18,F294=Settings!$C$19),1,0))))</f>
        <v/>
      </c>
      <c r="I1290" s="169" t="str">
        <f>IF(I294="","",IF(I294=Settings!$C$16,1,IF(AND(I294=Settings!$C$17,NOT(H294=Settings!$C$16)),1,IF(AND(I294=Settings!$C$18,H294=Settings!$C$19),1,0))))</f>
        <v/>
      </c>
      <c r="K1290" s="169" t="str">
        <f>IF(K294="","",IF(K294=Settings!$C$16,1,IF(AND(K294=Settings!$C$17,NOT(J294=Settings!$C$16)),1,IF(AND(K294=Settings!$C$18,J294=Settings!$C$19),1,0))))</f>
        <v/>
      </c>
      <c r="M1290" s="169" t="str">
        <f>IF(M294="","",IF(M294=Settings!$C$16,1,IF(AND(M294=Settings!$C$17,NOT(L294=Settings!$C$16)),1,IF(AND(M294=Settings!$C$18,L294=Settings!$C$19),1,0))))</f>
        <v/>
      </c>
      <c r="P1290" s="169" t="str">
        <f>IF(P294="","",IF(P294=Settings!$C$16,1,IF(AND(P294=Settings!$C$17,NOT(O294=Settings!$C$16)),1,IF(AND(P294=Settings!$C$18,O294=Settings!$C$19),1,0))))</f>
        <v/>
      </c>
      <c r="Q1290" s="170"/>
      <c r="R1290" s="169" t="str">
        <f>IF(R294="","",IF(R294=Settings!$C$16,1,IF(AND(R294=Settings!$C$17,NOT(Q294=Settings!$C$16)),1,IF(AND(R294=Settings!$C$18,Q294=Settings!$C$19),1,0))))</f>
        <v/>
      </c>
      <c r="S1290" s="170"/>
      <c r="T1290" s="169" t="str">
        <f>IF(T294="","",IF(T294=Settings!$C$16,1,IF(AND(T294=Settings!$C$17,NOT(S294=Settings!$C$16)),1,IF(AND(T294=Settings!$C$18,S294=Settings!$C$19),1,0))))</f>
        <v/>
      </c>
      <c r="U1290" s="170"/>
      <c r="V1290" s="169" t="str">
        <f>IF(V294="","",IF(V294=Settings!$C$16,1,IF(AND(V294=Settings!$C$17,NOT(U294=Settings!$C$16)),1,IF(AND(V294=Settings!$C$18,U294=Settings!$C$19),1,0))))</f>
        <v/>
      </c>
      <c r="X1290" s="169" t="str">
        <f>IF(X294="","",IF(X294=Settings!$C$16,1,IF(AND(X294=Settings!$C$17,NOT(W294=Settings!$C$16)),1,IF(AND(X294=Settings!$C$18,W294=Settings!$C$19),1,0))))</f>
        <v/>
      </c>
      <c r="Z1290" s="169" t="str">
        <f>IF(Z294="","",IF(Z294=Settings!$C$16,1,IF(AND(Z294=Settings!$C$17,NOT(Y294=Settings!$C$16)),1,IF(AND(Z294=Settings!$C$18,Y294=Settings!$C$19),1,0))))</f>
        <v/>
      </c>
      <c r="AC1290" s="169" t="str">
        <f>IF(AC294="","",IF(AC294=Settings!$C$16,1,IF(AND(AC294=Settings!$C$17,NOT(AB294=Settings!$C$16)),1,IF(AND(AC294=Settings!$C$18,AB294=Settings!$C$19),1,0))))</f>
        <v/>
      </c>
      <c r="AD1290" s="170"/>
      <c r="AE1290" s="169" t="str">
        <f>IF(AE294="","",IF(AE294=Settings!$C$16,1,IF(AND(AE294=Settings!$C$17,NOT(AD294=Settings!$C$16)),1,IF(AND(AE294=Settings!$C$18,AD294=Settings!$C$19),1,0))))</f>
        <v/>
      </c>
      <c r="AF1290" s="170"/>
      <c r="AG1290" s="169" t="str">
        <f>IF(AG294="","",IF(AG294=Settings!$C$16,1,IF(AND(AG294=Settings!$C$17,NOT(AF294=Settings!$C$16)),1,IF(AND(AG294=Settings!$C$18,AF294=Settings!$C$19),1,0))))</f>
        <v/>
      </c>
      <c r="AH1290" s="170"/>
      <c r="AI1290" s="169" t="str">
        <f>IF(AI294="","",IF(AI294=Settings!$C$16,1,IF(AND(AI294=Settings!$C$17,NOT(AH294=Settings!$C$16)),1,IF(AND(AI294=Settings!$C$18,AH294=Settings!$C$19),1,0))))</f>
        <v/>
      </c>
      <c r="AK1290" s="169" t="str">
        <f>IF(AK294="","",IF(AK294=Settings!$C$16,1,IF(AND(AK294=Settings!$C$17,NOT(AJ294=Settings!$C$16)),1,IF(AND(AK294=Settings!$C$18,AJ294=Settings!$C$19),1,0))))</f>
        <v/>
      </c>
      <c r="AM1290" s="169" t="str">
        <f>IF(AM294="","",IF(AM294=Settings!$C$16,1,IF(AND(AM294=Settings!$C$17,NOT(AL294=Settings!$C$16)),1,IF(AND(AM294=Settings!$C$18,AL294=Settings!$C$19),1,0))))</f>
        <v/>
      </c>
      <c r="AP1290" s="169" t="str">
        <f>IF(AP294="","",IF(AP294=Settings!$C$16,1,IF(AND(AP294=Settings!$C$17,NOT(AO294=Settings!$C$16)),1,IF(AND(AP294=Settings!$C$18,AO294=Settings!$C$19),1,0))))</f>
        <v/>
      </c>
      <c r="AQ1290" s="170"/>
      <c r="AR1290" s="169" t="str">
        <f>IF(AR294="","",IF(AR294=Settings!$C$16,1,IF(AND(AR294=Settings!$C$17,NOT(AQ294=Settings!$C$16)),1,IF(AND(AR294=Settings!$C$18,AQ294=Settings!$C$19),1,0))))</f>
        <v/>
      </c>
      <c r="AS1290" s="170"/>
      <c r="AT1290" s="169" t="str">
        <f>IF(AT294="","",IF(AT294=Settings!$C$16,1,IF(AND(AT294=Settings!$C$17,NOT(AS294=Settings!$C$16)),1,IF(AND(AT294=Settings!$C$18,AS294=Settings!$C$19),1,0))))</f>
        <v/>
      </c>
      <c r="AU1290" s="170"/>
      <c r="AV1290" s="169" t="str">
        <f>IF(AV294="","",IF(AV294=Settings!$C$16,1,IF(AND(AV294=Settings!$C$17,NOT(AU294=Settings!$C$16)),1,IF(AND(AV294=Settings!$C$18,AU294=Settings!$C$19),1,0))))</f>
        <v/>
      </c>
      <c r="AX1290" s="169" t="str">
        <f>IF(AX294="","",IF(AX294=Settings!$C$16,1,IF(AND(AX294=Settings!$C$17,NOT(AW294=Settings!$C$16)),1,IF(AND(AX294=Settings!$C$18,AW294=Settings!$C$19),1,0))))</f>
        <v/>
      </c>
      <c r="AZ1290" s="169" t="str">
        <f>IF(AZ294="","",IF(AZ294=Settings!$C$16,1,IF(AND(AZ294=Settings!$C$17,NOT(AY294=Settings!$C$16)),1,IF(AND(AZ294=Settings!$C$18,AY294=Settings!$C$19),1,0))))</f>
        <v/>
      </c>
      <c r="BC1290" s="169" t="str">
        <f>IF(BC294="","",IF(BC294=Settings!$C$16,1,IF(AND(BC294=Settings!$C$17,NOT(BB294=Settings!$C$16)),1,IF(AND(BC294=Settings!$C$18,BB294=Settings!$C$19),1,0))))</f>
        <v/>
      </c>
      <c r="BD1290" s="170"/>
      <c r="BE1290" s="169" t="str">
        <f>IF(BE294="","",IF(BE294=Settings!$C$16,1,IF(AND(BE294=Settings!$C$17,NOT(BD294=Settings!$C$16)),1,IF(AND(BE294=Settings!$C$18,BD294=Settings!$C$19),1,0))))</f>
        <v/>
      </c>
      <c r="BF1290" s="170"/>
      <c r="BG1290" s="169" t="str">
        <f>IF(BG294="","",IF(BG294=Settings!$C$16,1,IF(AND(BG294=Settings!$C$17,NOT(BF294=Settings!$C$16)),1,IF(AND(BG294=Settings!$C$18,BF294=Settings!$C$19),1,0))))</f>
        <v/>
      </c>
      <c r="BH1290" s="170"/>
      <c r="BI1290" s="169" t="str">
        <f>IF(BI294="","",IF(BI294=Settings!$C$16,1,IF(AND(BI294=Settings!$C$17,NOT(BH294=Settings!$C$16)),1,IF(AND(BI294=Settings!$C$18,BH294=Settings!$C$19),1,0))))</f>
        <v/>
      </c>
      <c r="BK1290" s="169" t="str">
        <f>IF(BK294="","",IF(BK294=Settings!$C$16,1,IF(AND(BK294=Settings!$C$17,NOT(BJ294=Settings!$C$16)),1,IF(AND(BK294=Settings!$C$18,BJ294=Settings!$C$19),1,0))))</f>
        <v/>
      </c>
      <c r="BM1290" s="169" t="str">
        <f>IF(BM294="","",IF(BM294=Settings!$C$16,1,IF(AND(BM294=Settings!$C$17,NOT(BL294=Settings!$C$16)),1,IF(AND(BM294=Settings!$C$18,BL294=Settings!$C$19),1,0))))</f>
        <v/>
      </c>
      <c r="BP1290" s="169" t="str">
        <f>IF(BP294="","",IF(BP294=Settings!$C$16,1,IF(AND(BP294=Settings!$C$17,NOT(BO294=Settings!$C$16)),1,IF(AND(BP294=Settings!$C$18,BO294=Settings!$C$19),1,0))))</f>
        <v/>
      </c>
      <c r="BQ1290" s="170"/>
      <c r="BR1290" s="169" t="str">
        <f>IF(BR294="","",IF(BR294=Settings!$C$16,1,IF(AND(BR294=Settings!$C$17,NOT(BQ294=Settings!$C$16)),1,IF(AND(BR294=Settings!$C$18,BQ294=Settings!$C$19),1,0))))</f>
        <v/>
      </c>
      <c r="BS1290" s="170"/>
      <c r="BT1290" s="169" t="str">
        <f>IF(BT294="","",IF(BT294=Settings!$C$16,1,IF(AND(BT294=Settings!$C$17,NOT(BS294=Settings!$C$16)),1,IF(AND(BT294=Settings!$C$18,BS294=Settings!$C$19),1,0))))</f>
        <v/>
      </c>
      <c r="BU1290" s="170"/>
      <c r="BV1290" s="169" t="str">
        <f>IF(BV294="","",IF(BV294=Settings!$C$16,1,IF(AND(BV294=Settings!$C$17,NOT(BU294=Settings!$C$16)),1,IF(AND(BV294=Settings!$C$18,BU294=Settings!$C$19),1,0))))</f>
        <v/>
      </c>
      <c r="BX1290" s="169" t="str">
        <f>IF(BX294="","",IF(BX294=Settings!$C$16,1,IF(AND(BX294=Settings!$C$17,NOT(BW294=Settings!$C$16)),1,IF(AND(BX294=Settings!$C$18,BW294=Settings!$C$19),1,0))))</f>
        <v/>
      </c>
      <c r="BZ1290" s="169" t="str">
        <f>IF(BZ294="","",IF(BZ294=Settings!$C$16,1,IF(AND(BZ294=Settings!$C$17,NOT(BY294=Settings!$C$16)),1,IF(AND(BZ294=Settings!$C$18,BY294=Settings!$C$19),1,0))))</f>
        <v/>
      </c>
      <c r="CB1290" s="175" t="str">
        <f t="shared" si="33"/>
        <v/>
      </c>
      <c r="CC1290" s="175" t="str">
        <f t="shared" si="34"/>
        <v/>
      </c>
      <c r="CD1290" s="175" t="str">
        <f t="shared" si="35"/>
        <v/>
      </c>
      <c r="CE1290" s="175" t="str">
        <f t="shared" si="36"/>
        <v/>
      </c>
      <c r="CF1290" s="175" t="str">
        <f t="shared" si="37"/>
        <v/>
      </c>
      <c r="CG1290" s="175" t="str">
        <f t="shared" si="38"/>
        <v/>
      </c>
      <c r="CH1290" s="175" t="str">
        <f t="shared" si="39"/>
        <v/>
      </c>
    </row>
    <row r="1291" spans="1:86" x14ac:dyDescent="0.25">
      <c r="A1291" s="39" t="str">
        <f t="shared" si="32"/>
        <v xml:space="preserve"> </v>
      </c>
      <c r="C1291" s="169" t="str">
        <f>IF(C295="","",IF(C295=Settings!$C$16,1,IF(AND(C295=Settings!$C$17,NOT(B295=Settings!$C$16)),1,IF(AND(C295=Settings!$C$18,B295=Settings!$C$19),1,0))))</f>
        <v/>
      </c>
      <c r="E1291" s="169" t="str">
        <f>IF(E295="","",IF(E295=Settings!$C$16,1,IF(AND(E295=Settings!$C$17,NOT(D295=Settings!$C$16)),1,IF(AND(E295=Settings!$C$18,D295=Settings!$C$19),1,0))))</f>
        <v/>
      </c>
      <c r="G1291" s="169" t="str">
        <f>IF(G295="","",IF(G295=Settings!$C$16,1,IF(AND(G295=Settings!$C$17,NOT(F295=Settings!$C$16)),1,IF(AND(G295=Settings!$C$18,F295=Settings!$C$19),1,0))))</f>
        <v/>
      </c>
      <c r="I1291" s="169" t="str">
        <f>IF(I295="","",IF(I295=Settings!$C$16,1,IF(AND(I295=Settings!$C$17,NOT(H295=Settings!$C$16)),1,IF(AND(I295=Settings!$C$18,H295=Settings!$C$19),1,0))))</f>
        <v/>
      </c>
      <c r="K1291" s="169" t="str">
        <f>IF(K295="","",IF(K295=Settings!$C$16,1,IF(AND(K295=Settings!$C$17,NOT(J295=Settings!$C$16)),1,IF(AND(K295=Settings!$C$18,J295=Settings!$C$19),1,0))))</f>
        <v/>
      </c>
      <c r="M1291" s="169" t="str">
        <f>IF(M295="","",IF(M295=Settings!$C$16,1,IF(AND(M295=Settings!$C$17,NOT(L295=Settings!$C$16)),1,IF(AND(M295=Settings!$C$18,L295=Settings!$C$19),1,0))))</f>
        <v/>
      </c>
      <c r="P1291" s="169" t="str">
        <f>IF(P295="","",IF(P295=Settings!$C$16,1,IF(AND(P295=Settings!$C$17,NOT(O295=Settings!$C$16)),1,IF(AND(P295=Settings!$C$18,O295=Settings!$C$19),1,0))))</f>
        <v/>
      </c>
      <c r="Q1291" s="170"/>
      <c r="R1291" s="169" t="str">
        <f>IF(R295="","",IF(R295=Settings!$C$16,1,IF(AND(R295=Settings!$C$17,NOT(Q295=Settings!$C$16)),1,IF(AND(R295=Settings!$C$18,Q295=Settings!$C$19),1,0))))</f>
        <v/>
      </c>
      <c r="S1291" s="170"/>
      <c r="T1291" s="169" t="str">
        <f>IF(T295="","",IF(T295=Settings!$C$16,1,IF(AND(T295=Settings!$C$17,NOT(S295=Settings!$C$16)),1,IF(AND(T295=Settings!$C$18,S295=Settings!$C$19),1,0))))</f>
        <v/>
      </c>
      <c r="U1291" s="170"/>
      <c r="V1291" s="169" t="str">
        <f>IF(V295="","",IF(V295=Settings!$C$16,1,IF(AND(V295=Settings!$C$17,NOT(U295=Settings!$C$16)),1,IF(AND(V295=Settings!$C$18,U295=Settings!$C$19),1,0))))</f>
        <v/>
      </c>
      <c r="X1291" s="169" t="str">
        <f>IF(X295="","",IF(X295=Settings!$C$16,1,IF(AND(X295=Settings!$C$17,NOT(W295=Settings!$C$16)),1,IF(AND(X295=Settings!$C$18,W295=Settings!$C$19),1,0))))</f>
        <v/>
      </c>
      <c r="Z1291" s="169" t="str">
        <f>IF(Z295="","",IF(Z295=Settings!$C$16,1,IF(AND(Z295=Settings!$C$17,NOT(Y295=Settings!$C$16)),1,IF(AND(Z295=Settings!$C$18,Y295=Settings!$C$19),1,0))))</f>
        <v/>
      </c>
      <c r="AC1291" s="169" t="str">
        <f>IF(AC295="","",IF(AC295=Settings!$C$16,1,IF(AND(AC295=Settings!$C$17,NOT(AB295=Settings!$C$16)),1,IF(AND(AC295=Settings!$C$18,AB295=Settings!$C$19),1,0))))</f>
        <v/>
      </c>
      <c r="AD1291" s="170"/>
      <c r="AE1291" s="169" t="str">
        <f>IF(AE295="","",IF(AE295=Settings!$C$16,1,IF(AND(AE295=Settings!$C$17,NOT(AD295=Settings!$C$16)),1,IF(AND(AE295=Settings!$C$18,AD295=Settings!$C$19),1,0))))</f>
        <v/>
      </c>
      <c r="AF1291" s="170"/>
      <c r="AG1291" s="169" t="str">
        <f>IF(AG295="","",IF(AG295=Settings!$C$16,1,IF(AND(AG295=Settings!$C$17,NOT(AF295=Settings!$C$16)),1,IF(AND(AG295=Settings!$C$18,AF295=Settings!$C$19),1,0))))</f>
        <v/>
      </c>
      <c r="AH1291" s="170"/>
      <c r="AI1291" s="169" t="str">
        <f>IF(AI295="","",IF(AI295=Settings!$C$16,1,IF(AND(AI295=Settings!$C$17,NOT(AH295=Settings!$C$16)),1,IF(AND(AI295=Settings!$C$18,AH295=Settings!$C$19),1,0))))</f>
        <v/>
      </c>
      <c r="AK1291" s="169" t="str">
        <f>IF(AK295="","",IF(AK295=Settings!$C$16,1,IF(AND(AK295=Settings!$C$17,NOT(AJ295=Settings!$C$16)),1,IF(AND(AK295=Settings!$C$18,AJ295=Settings!$C$19),1,0))))</f>
        <v/>
      </c>
      <c r="AM1291" s="169" t="str">
        <f>IF(AM295="","",IF(AM295=Settings!$C$16,1,IF(AND(AM295=Settings!$C$17,NOT(AL295=Settings!$C$16)),1,IF(AND(AM295=Settings!$C$18,AL295=Settings!$C$19),1,0))))</f>
        <v/>
      </c>
      <c r="AP1291" s="169" t="str">
        <f>IF(AP295="","",IF(AP295=Settings!$C$16,1,IF(AND(AP295=Settings!$C$17,NOT(AO295=Settings!$C$16)),1,IF(AND(AP295=Settings!$C$18,AO295=Settings!$C$19),1,0))))</f>
        <v/>
      </c>
      <c r="AQ1291" s="170"/>
      <c r="AR1291" s="169" t="str">
        <f>IF(AR295="","",IF(AR295=Settings!$C$16,1,IF(AND(AR295=Settings!$C$17,NOT(AQ295=Settings!$C$16)),1,IF(AND(AR295=Settings!$C$18,AQ295=Settings!$C$19),1,0))))</f>
        <v/>
      </c>
      <c r="AS1291" s="170"/>
      <c r="AT1291" s="169" t="str">
        <f>IF(AT295="","",IF(AT295=Settings!$C$16,1,IF(AND(AT295=Settings!$C$17,NOT(AS295=Settings!$C$16)),1,IF(AND(AT295=Settings!$C$18,AS295=Settings!$C$19),1,0))))</f>
        <v/>
      </c>
      <c r="AU1291" s="170"/>
      <c r="AV1291" s="169" t="str">
        <f>IF(AV295="","",IF(AV295=Settings!$C$16,1,IF(AND(AV295=Settings!$C$17,NOT(AU295=Settings!$C$16)),1,IF(AND(AV295=Settings!$C$18,AU295=Settings!$C$19),1,0))))</f>
        <v/>
      </c>
      <c r="AX1291" s="169" t="str">
        <f>IF(AX295="","",IF(AX295=Settings!$C$16,1,IF(AND(AX295=Settings!$C$17,NOT(AW295=Settings!$C$16)),1,IF(AND(AX295=Settings!$C$18,AW295=Settings!$C$19),1,0))))</f>
        <v/>
      </c>
      <c r="AZ1291" s="169" t="str">
        <f>IF(AZ295="","",IF(AZ295=Settings!$C$16,1,IF(AND(AZ295=Settings!$C$17,NOT(AY295=Settings!$C$16)),1,IF(AND(AZ295=Settings!$C$18,AY295=Settings!$C$19),1,0))))</f>
        <v/>
      </c>
      <c r="BC1291" s="169" t="str">
        <f>IF(BC295="","",IF(BC295=Settings!$C$16,1,IF(AND(BC295=Settings!$C$17,NOT(BB295=Settings!$C$16)),1,IF(AND(BC295=Settings!$C$18,BB295=Settings!$C$19),1,0))))</f>
        <v/>
      </c>
      <c r="BD1291" s="170"/>
      <c r="BE1291" s="169" t="str">
        <f>IF(BE295="","",IF(BE295=Settings!$C$16,1,IF(AND(BE295=Settings!$C$17,NOT(BD295=Settings!$C$16)),1,IF(AND(BE295=Settings!$C$18,BD295=Settings!$C$19),1,0))))</f>
        <v/>
      </c>
      <c r="BF1291" s="170"/>
      <c r="BG1291" s="169" t="str">
        <f>IF(BG295="","",IF(BG295=Settings!$C$16,1,IF(AND(BG295=Settings!$C$17,NOT(BF295=Settings!$C$16)),1,IF(AND(BG295=Settings!$C$18,BF295=Settings!$C$19),1,0))))</f>
        <v/>
      </c>
      <c r="BH1291" s="170"/>
      <c r="BI1291" s="169" t="str">
        <f>IF(BI295="","",IF(BI295=Settings!$C$16,1,IF(AND(BI295=Settings!$C$17,NOT(BH295=Settings!$C$16)),1,IF(AND(BI295=Settings!$C$18,BH295=Settings!$C$19),1,0))))</f>
        <v/>
      </c>
      <c r="BK1291" s="169" t="str">
        <f>IF(BK295="","",IF(BK295=Settings!$C$16,1,IF(AND(BK295=Settings!$C$17,NOT(BJ295=Settings!$C$16)),1,IF(AND(BK295=Settings!$C$18,BJ295=Settings!$C$19),1,0))))</f>
        <v/>
      </c>
      <c r="BM1291" s="169" t="str">
        <f>IF(BM295="","",IF(BM295=Settings!$C$16,1,IF(AND(BM295=Settings!$C$17,NOT(BL295=Settings!$C$16)),1,IF(AND(BM295=Settings!$C$18,BL295=Settings!$C$19),1,0))))</f>
        <v/>
      </c>
      <c r="BP1291" s="169" t="str">
        <f>IF(BP295="","",IF(BP295=Settings!$C$16,1,IF(AND(BP295=Settings!$C$17,NOT(BO295=Settings!$C$16)),1,IF(AND(BP295=Settings!$C$18,BO295=Settings!$C$19),1,0))))</f>
        <v/>
      </c>
      <c r="BQ1291" s="170"/>
      <c r="BR1291" s="169" t="str">
        <f>IF(BR295="","",IF(BR295=Settings!$C$16,1,IF(AND(BR295=Settings!$C$17,NOT(BQ295=Settings!$C$16)),1,IF(AND(BR295=Settings!$C$18,BQ295=Settings!$C$19),1,0))))</f>
        <v/>
      </c>
      <c r="BS1291" s="170"/>
      <c r="BT1291" s="169" t="str">
        <f>IF(BT295="","",IF(BT295=Settings!$C$16,1,IF(AND(BT295=Settings!$C$17,NOT(BS295=Settings!$C$16)),1,IF(AND(BT295=Settings!$C$18,BS295=Settings!$C$19),1,0))))</f>
        <v/>
      </c>
      <c r="BU1291" s="170"/>
      <c r="BV1291" s="169" t="str">
        <f>IF(BV295="","",IF(BV295=Settings!$C$16,1,IF(AND(BV295=Settings!$C$17,NOT(BU295=Settings!$C$16)),1,IF(AND(BV295=Settings!$C$18,BU295=Settings!$C$19),1,0))))</f>
        <v/>
      </c>
      <c r="BX1291" s="169" t="str">
        <f>IF(BX295="","",IF(BX295=Settings!$C$16,1,IF(AND(BX295=Settings!$C$17,NOT(BW295=Settings!$C$16)),1,IF(AND(BX295=Settings!$C$18,BW295=Settings!$C$19),1,0))))</f>
        <v/>
      </c>
      <c r="BZ1291" s="169" t="str">
        <f>IF(BZ295="","",IF(BZ295=Settings!$C$16,1,IF(AND(BZ295=Settings!$C$17,NOT(BY295=Settings!$C$16)),1,IF(AND(BZ295=Settings!$C$18,BY295=Settings!$C$19),1,0))))</f>
        <v/>
      </c>
      <c r="CB1291" s="175" t="str">
        <f t="shared" si="33"/>
        <v/>
      </c>
      <c r="CC1291" s="175" t="str">
        <f t="shared" si="34"/>
        <v/>
      </c>
      <c r="CD1291" s="175" t="str">
        <f t="shared" si="35"/>
        <v/>
      </c>
      <c r="CE1291" s="175" t="str">
        <f t="shared" si="36"/>
        <v/>
      </c>
      <c r="CF1291" s="175" t="str">
        <f t="shared" si="37"/>
        <v/>
      </c>
      <c r="CG1291" s="175" t="str">
        <f t="shared" si="38"/>
        <v/>
      </c>
      <c r="CH1291" s="175" t="str">
        <f t="shared" si="39"/>
        <v/>
      </c>
    </row>
    <row r="1292" spans="1:86" x14ac:dyDescent="0.25">
      <c r="A1292" s="39" t="str">
        <f t="shared" si="32"/>
        <v xml:space="preserve"> </v>
      </c>
      <c r="C1292" s="169" t="str">
        <f>IF(C296="","",IF(C296=Settings!$C$16,1,IF(AND(C296=Settings!$C$17,NOT(B296=Settings!$C$16)),1,IF(AND(C296=Settings!$C$18,B296=Settings!$C$19),1,0))))</f>
        <v/>
      </c>
      <c r="E1292" s="169" t="str">
        <f>IF(E296="","",IF(E296=Settings!$C$16,1,IF(AND(E296=Settings!$C$17,NOT(D296=Settings!$C$16)),1,IF(AND(E296=Settings!$C$18,D296=Settings!$C$19),1,0))))</f>
        <v/>
      </c>
      <c r="G1292" s="169" t="str">
        <f>IF(G296="","",IF(G296=Settings!$C$16,1,IF(AND(G296=Settings!$C$17,NOT(F296=Settings!$C$16)),1,IF(AND(G296=Settings!$C$18,F296=Settings!$C$19),1,0))))</f>
        <v/>
      </c>
      <c r="I1292" s="169" t="str">
        <f>IF(I296="","",IF(I296=Settings!$C$16,1,IF(AND(I296=Settings!$C$17,NOT(H296=Settings!$C$16)),1,IF(AND(I296=Settings!$C$18,H296=Settings!$C$19),1,0))))</f>
        <v/>
      </c>
      <c r="K1292" s="169" t="str">
        <f>IF(K296="","",IF(K296=Settings!$C$16,1,IF(AND(K296=Settings!$C$17,NOT(J296=Settings!$C$16)),1,IF(AND(K296=Settings!$C$18,J296=Settings!$C$19),1,0))))</f>
        <v/>
      </c>
      <c r="M1292" s="169" t="str">
        <f>IF(M296="","",IF(M296=Settings!$C$16,1,IF(AND(M296=Settings!$C$17,NOT(L296=Settings!$C$16)),1,IF(AND(M296=Settings!$C$18,L296=Settings!$C$19),1,0))))</f>
        <v/>
      </c>
      <c r="P1292" s="169" t="str">
        <f>IF(P296="","",IF(P296=Settings!$C$16,1,IF(AND(P296=Settings!$C$17,NOT(O296=Settings!$C$16)),1,IF(AND(P296=Settings!$C$18,O296=Settings!$C$19),1,0))))</f>
        <v/>
      </c>
      <c r="Q1292" s="170"/>
      <c r="R1292" s="169" t="str">
        <f>IF(R296="","",IF(R296=Settings!$C$16,1,IF(AND(R296=Settings!$C$17,NOT(Q296=Settings!$C$16)),1,IF(AND(R296=Settings!$C$18,Q296=Settings!$C$19),1,0))))</f>
        <v/>
      </c>
      <c r="S1292" s="170"/>
      <c r="T1292" s="169" t="str">
        <f>IF(T296="","",IF(T296=Settings!$C$16,1,IF(AND(T296=Settings!$C$17,NOT(S296=Settings!$C$16)),1,IF(AND(T296=Settings!$C$18,S296=Settings!$C$19),1,0))))</f>
        <v/>
      </c>
      <c r="U1292" s="170"/>
      <c r="V1292" s="169" t="str">
        <f>IF(V296="","",IF(V296=Settings!$C$16,1,IF(AND(V296=Settings!$C$17,NOT(U296=Settings!$C$16)),1,IF(AND(V296=Settings!$C$18,U296=Settings!$C$19),1,0))))</f>
        <v/>
      </c>
      <c r="X1292" s="169" t="str">
        <f>IF(X296="","",IF(X296=Settings!$C$16,1,IF(AND(X296=Settings!$C$17,NOT(W296=Settings!$C$16)),1,IF(AND(X296=Settings!$C$18,W296=Settings!$C$19),1,0))))</f>
        <v/>
      </c>
      <c r="Z1292" s="169" t="str">
        <f>IF(Z296="","",IF(Z296=Settings!$C$16,1,IF(AND(Z296=Settings!$C$17,NOT(Y296=Settings!$C$16)),1,IF(AND(Z296=Settings!$C$18,Y296=Settings!$C$19),1,0))))</f>
        <v/>
      </c>
      <c r="AC1292" s="169" t="str">
        <f>IF(AC296="","",IF(AC296=Settings!$C$16,1,IF(AND(AC296=Settings!$C$17,NOT(AB296=Settings!$C$16)),1,IF(AND(AC296=Settings!$C$18,AB296=Settings!$C$19),1,0))))</f>
        <v/>
      </c>
      <c r="AD1292" s="170"/>
      <c r="AE1292" s="169" t="str">
        <f>IF(AE296="","",IF(AE296=Settings!$C$16,1,IF(AND(AE296=Settings!$C$17,NOT(AD296=Settings!$C$16)),1,IF(AND(AE296=Settings!$C$18,AD296=Settings!$C$19),1,0))))</f>
        <v/>
      </c>
      <c r="AF1292" s="170"/>
      <c r="AG1292" s="169" t="str">
        <f>IF(AG296="","",IF(AG296=Settings!$C$16,1,IF(AND(AG296=Settings!$C$17,NOT(AF296=Settings!$C$16)),1,IF(AND(AG296=Settings!$C$18,AF296=Settings!$C$19),1,0))))</f>
        <v/>
      </c>
      <c r="AH1292" s="170"/>
      <c r="AI1292" s="169" t="str">
        <f>IF(AI296="","",IF(AI296=Settings!$C$16,1,IF(AND(AI296=Settings!$C$17,NOT(AH296=Settings!$C$16)),1,IF(AND(AI296=Settings!$C$18,AH296=Settings!$C$19),1,0))))</f>
        <v/>
      </c>
      <c r="AK1292" s="169" t="str">
        <f>IF(AK296="","",IF(AK296=Settings!$C$16,1,IF(AND(AK296=Settings!$C$17,NOT(AJ296=Settings!$C$16)),1,IF(AND(AK296=Settings!$C$18,AJ296=Settings!$C$19),1,0))))</f>
        <v/>
      </c>
      <c r="AM1292" s="169" t="str">
        <f>IF(AM296="","",IF(AM296=Settings!$C$16,1,IF(AND(AM296=Settings!$C$17,NOT(AL296=Settings!$C$16)),1,IF(AND(AM296=Settings!$C$18,AL296=Settings!$C$19),1,0))))</f>
        <v/>
      </c>
      <c r="AP1292" s="169" t="str">
        <f>IF(AP296="","",IF(AP296=Settings!$C$16,1,IF(AND(AP296=Settings!$C$17,NOT(AO296=Settings!$C$16)),1,IF(AND(AP296=Settings!$C$18,AO296=Settings!$C$19),1,0))))</f>
        <v/>
      </c>
      <c r="AQ1292" s="170"/>
      <c r="AR1292" s="169" t="str">
        <f>IF(AR296="","",IF(AR296=Settings!$C$16,1,IF(AND(AR296=Settings!$C$17,NOT(AQ296=Settings!$C$16)),1,IF(AND(AR296=Settings!$C$18,AQ296=Settings!$C$19),1,0))))</f>
        <v/>
      </c>
      <c r="AS1292" s="170"/>
      <c r="AT1292" s="169" t="str">
        <f>IF(AT296="","",IF(AT296=Settings!$C$16,1,IF(AND(AT296=Settings!$C$17,NOT(AS296=Settings!$C$16)),1,IF(AND(AT296=Settings!$C$18,AS296=Settings!$C$19),1,0))))</f>
        <v/>
      </c>
      <c r="AU1292" s="170"/>
      <c r="AV1292" s="169" t="str">
        <f>IF(AV296="","",IF(AV296=Settings!$C$16,1,IF(AND(AV296=Settings!$C$17,NOT(AU296=Settings!$C$16)),1,IF(AND(AV296=Settings!$C$18,AU296=Settings!$C$19),1,0))))</f>
        <v/>
      </c>
      <c r="AX1292" s="169" t="str">
        <f>IF(AX296="","",IF(AX296=Settings!$C$16,1,IF(AND(AX296=Settings!$C$17,NOT(AW296=Settings!$C$16)),1,IF(AND(AX296=Settings!$C$18,AW296=Settings!$C$19),1,0))))</f>
        <v/>
      </c>
      <c r="AZ1292" s="169" t="str">
        <f>IF(AZ296="","",IF(AZ296=Settings!$C$16,1,IF(AND(AZ296=Settings!$C$17,NOT(AY296=Settings!$C$16)),1,IF(AND(AZ296=Settings!$C$18,AY296=Settings!$C$19),1,0))))</f>
        <v/>
      </c>
      <c r="BC1292" s="169" t="str">
        <f>IF(BC296="","",IF(BC296=Settings!$C$16,1,IF(AND(BC296=Settings!$C$17,NOT(BB296=Settings!$C$16)),1,IF(AND(BC296=Settings!$C$18,BB296=Settings!$C$19),1,0))))</f>
        <v/>
      </c>
      <c r="BD1292" s="170"/>
      <c r="BE1292" s="169" t="str">
        <f>IF(BE296="","",IF(BE296=Settings!$C$16,1,IF(AND(BE296=Settings!$C$17,NOT(BD296=Settings!$C$16)),1,IF(AND(BE296=Settings!$C$18,BD296=Settings!$C$19),1,0))))</f>
        <v/>
      </c>
      <c r="BF1292" s="170"/>
      <c r="BG1292" s="169" t="str">
        <f>IF(BG296="","",IF(BG296=Settings!$C$16,1,IF(AND(BG296=Settings!$C$17,NOT(BF296=Settings!$C$16)),1,IF(AND(BG296=Settings!$C$18,BF296=Settings!$C$19),1,0))))</f>
        <v/>
      </c>
      <c r="BH1292" s="170"/>
      <c r="BI1292" s="169" t="str">
        <f>IF(BI296="","",IF(BI296=Settings!$C$16,1,IF(AND(BI296=Settings!$C$17,NOT(BH296=Settings!$C$16)),1,IF(AND(BI296=Settings!$C$18,BH296=Settings!$C$19),1,0))))</f>
        <v/>
      </c>
      <c r="BK1292" s="169" t="str">
        <f>IF(BK296="","",IF(BK296=Settings!$C$16,1,IF(AND(BK296=Settings!$C$17,NOT(BJ296=Settings!$C$16)),1,IF(AND(BK296=Settings!$C$18,BJ296=Settings!$C$19),1,0))))</f>
        <v/>
      </c>
      <c r="BM1292" s="169" t="str">
        <f>IF(BM296="","",IF(BM296=Settings!$C$16,1,IF(AND(BM296=Settings!$C$17,NOT(BL296=Settings!$C$16)),1,IF(AND(BM296=Settings!$C$18,BL296=Settings!$C$19),1,0))))</f>
        <v/>
      </c>
      <c r="BP1292" s="169" t="str">
        <f>IF(BP296="","",IF(BP296=Settings!$C$16,1,IF(AND(BP296=Settings!$C$17,NOT(BO296=Settings!$C$16)),1,IF(AND(BP296=Settings!$C$18,BO296=Settings!$C$19),1,0))))</f>
        <v/>
      </c>
      <c r="BQ1292" s="170"/>
      <c r="BR1292" s="169" t="str">
        <f>IF(BR296="","",IF(BR296=Settings!$C$16,1,IF(AND(BR296=Settings!$C$17,NOT(BQ296=Settings!$C$16)),1,IF(AND(BR296=Settings!$C$18,BQ296=Settings!$C$19),1,0))))</f>
        <v/>
      </c>
      <c r="BS1292" s="170"/>
      <c r="BT1292" s="169" t="str">
        <f>IF(BT296="","",IF(BT296=Settings!$C$16,1,IF(AND(BT296=Settings!$C$17,NOT(BS296=Settings!$C$16)),1,IF(AND(BT296=Settings!$C$18,BS296=Settings!$C$19),1,0))))</f>
        <v/>
      </c>
      <c r="BU1292" s="170"/>
      <c r="BV1292" s="169" t="str">
        <f>IF(BV296="","",IF(BV296=Settings!$C$16,1,IF(AND(BV296=Settings!$C$17,NOT(BU296=Settings!$C$16)),1,IF(AND(BV296=Settings!$C$18,BU296=Settings!$C$19),1,0))))</f>
        <v/>
      </c>
      <c r="BX1292" s="169" t="str">
        <f>IF(BX296="","",IF(BX296=Settings!$C$16,1,IF(AND(BX296=Settings!$C$17,NOT(BW296=Settings!$C$16)),1,IF(AND(BX296=Settings!$C$18,BW296=Settings!$C$19),1,0))))</f>
        <v/>
      </c>
      <c r="BZ1292" s="169" t="str">
        <f>IF(BZ296="","",IF(BZ296=Settings!$C$16,1,IF(AND(BZ296=Settings!$C$17,NOT(BY296=Settings!$C$16)),1,IF(AND(BZ296=Settings!$C$18,BY296=Settings!$C$19),1,0))))</f>
        <v/>
      </c>
      <c r="CB1292" s="175" t="str">
        <f t="shared" si="33"/>
        <v/>
      </c>
      <c r="CC1292" s="175" t="str">
        <f t="shared" si="34"/>
        <v/>
      </c>
      <c r="CD1292" s="175" t="str">
        <f t="shared" si="35"/>
        <v/>
      </c>
      <c r="CE1292" s="175" t="str">
        <f t="shared" si="36"/>
        <v/>
      </c>
      <c r="CF1292" s="175" t="str">
        <f t="shared" si="37"/>
        <v/>
      </c>
      <c r="CG1292" s="175" t="str">
        <f t="shared" si="38"/>
        <v/>
      </c>
      <c r="CH1292" s="175" t="str">
        <f t="shared" si="39"/>
        <v/>
      </c>
    </row>
    <row r="1293" spans="1:86" x14ac:dyDescent="0.25">
      <c r="A1293" s="39" t="str">
        <f t="shared" si="32"/>
        <v xml:space="preserve"> </v>
      </c>
      <c r="C1293" s="169" t="str">
        <f>IF(C297="","",IF(C297=Settings!$C$16,1,IF(AND(C297=Settings!$C$17,NOT(B297=Settings!$C$16)),1,IF(AND(C297=Settings!$C$18,B297=Settings!$C$19),1,0))))</f>
        <v/>
      </c>
      <c r="E1293" s="169" t="str">
        <f>IF(E297="","",IF(E297=Settings!$C$16,1,IF(AND(E297=Settings!$C$17,NOT(D297=Settings!$C$16)),1,IF(AND(E297=Settings!$C$18,D297=Settings!$C$19),1,0))))</f>
        <v/>
      </c>
      <c r="G1293" s="169" t="str">
        <f>IF(G297="","",IF(G297=Settings!$C$16,1,IF(AND(G297=Settings!$C$17,NOT(F297=Settings!$C$16)),1,IF(AND(G297=Settings!$C$18,F297=Settings!$C$19),1,0))))</f>
        <v/>
      </c>
      <c r="I1293" s="169" t="str">
        <f>IF(I297="","",IF(I297=Settings!$C$16,1,IF(AND(I297=Settings!$C$17,NOT(H297=Settings!$C$16)),1,IF(AND(I297=Settings!$C$18,H297=Settings!$C$19),1,0))))</f>
        <v/>
      </c>
      <c r="K1293" s="169" t="str">
        <f>IF(K297="","",IF(K297=Settings!$C$16,1,IF(AND(K297=Settings!$C$17,NOT(J297=Settings!$C$16)),1,IF(AND(K297=Settings!$C$18,J297=Settings!$C$19),1,0))))</f>
        <v/>
      </c>
      <c r="M1293" s="169" t="str">
        <f>IF(M297="","",IF(M297=Settings!$C$16,1,IF(AND(M297=Settings!$C$17,NOT(L297=Settings!$C$16)),1,IF(AND(M297=Settings!$C$18,L297=Settings!$C$19),1,0))))</f>
        <v/>
      </c>
      <c r="P1293" s="169" t="str">
        <f>IF(P297="","",IF(P297=Settings!$C$16,1,IF(AND(P297=Settings!$C$17,NOT(O297=Settings!$C$16)),1,IF(AND(P297=Settings!$C$18,O297=Settings!$C$19),1,0))))</f>
        <v/>
      </c>
      <c r="Q1293" s="170"/>
      <c r="R1293" s="169" t="str">
        <f>IF(R297="","",IF(R297=Settings!$C$16,1,IF(AND(R297=Settings!$C$17,NOT(Q297=Settings!$C$16)),1,IF(AND(R297=Settings!$C$18,Q297=Settings!$C$19),1,0))))</f>
        <v/>
      </c>
      <c r="S1293" s="170"/>
      <c r="T1293" s="169" t="str">
        <f>IF(T297="","",IF(T297=Settings!$C$16,1,IF(AND(T297=Settings!$C$17,NOT(S297=Settings!$C$16)),1,IF(AND(T297=Settings!$C$18,S297=Settings!$C$19),1,0))))</f>
        <v/>
      </c>
      <c r="U1293" s="170"/>
      <c r="V1293" s="169" t="str">
        <f>IF(V297="","",IF(V297=Settings!$C$16,1,IF(AND(V297=Settings!$C$17,NOT(U297=Settings!$C$16)),1,IF(AND(V297=Settings!$C$18,U297=Settings!$C$19),1,0))))</f>
        <v/>
      </c>
      <c r="X1293" s="169" t="str">
        <f>IF(X297="","",IF(X297=Settings!$C$16,1,IF(AND(X297=Settings!$C$17,NOT(W297=Settings!$C$16)),1,IF(AND(X297=Settings!$C$18,W297=Settings!$C$19),1,0))))</f>
        <v/>
      </c>
      <c r="Z1293" s="169" t="str">
        <f>IF(Z297="","",IF(Z297=Settings!$C$16,1,IF(AND(Z297=Settings!$C$17,NOT(Y297=Settings!$C$16)),1,IF(AND(Z297=Settings!$C$18,Y297=Settings!$C$19),1,0))))</f>
        <v/>
      </c>
      <c r="AC1293" s="169" t="str">
        <f>IF(AC297="","",IF(AC297=Settings!$C$16,1,IF(AND(AC297=Settings!$C$17,NOT(AB297=Settings!$C$16)),1,IF(AND(AC297=Settings!$C$18,AB297=Settings!$C$19),1,0))))</f>
        <v/>
      </c>
      <c r="AD1293" s="170"/>
      <c r="AE1293" s="169" t="str">
        <f>IF(AE297="","",IF(AE297=Settings!$C$16,1,IF(AND(AE297=Settings!$C$17,NOT(AD297=Settings!$C$16)),1,IF(AND(AE297=Settings!$C$18,AD297=Settings!$C$19),1,0))))</f>
        <v/>
      </c>
      <c r="AF1293" s="170"/>
      <c r="AG1293" s="169" t="str">
        <f>IF(AG297="","",IF(AG297=Settings!$C$16,1,IF(AND(AG297=Settings!$C$17,NOT(AF297=Settings!$C$16)),1,IF(AND(AG297=Settings!$C$18,AF297=Settings!$C$19),1,0))))</f>
        <v/>
      </c>
      <c r="AH1293" s="170"/>
      <c r="AI1293" s="169" t="str">
        <f>IF(AI297="","",IF(AI297=Settings!$C$16,1,IF(AND(AI297=Settings!$C$17,NOT(AH297=Settings!$C$16)),1,IF(AND(AI297=Settings!$C$18,AH297=Settings!$C$19),1,0))))</f>
        <v/>
      </c>
      <c r="AK1293" s="169" t="str">
        <f>IF(AK297="","",IF(AK297=Settings!$C$16,1,IF(AND(AK297=Settings!$C$17,NOT(AJ297=Settings!$C$16)),1,IF(AND(AK297=Settings!$C$18,AJ297=Settings!$C$19),1,0))))</f>
        <v/>
      </c>
      <c r="AM1293" s="169" t="str">
        <f>IF(AM297="","",IF(AM297=Settings!$C$16,1,IF(AND(AM297=Settings!$C$17,NOT(AL297=Settings!$C$16)),1,IF(AND(AM297=Settings!$C$18,AL297=Settings!$C$19),1,0))))</f>
        <v/>
      </c>
      <c r="AP1293" s="169" t="str">
        <f>IF(AP297="","",IF(AP297=Settings!$C$16,1,IF(AND(AP297=Settings!$C$17,NOT(AO297=Settings!$C$16)),1,IF(AND(AP297=Settings!$C$18,AO297=Settings!$C$19),1,0))))</f>
        <v/>
      </c>
      <c r="AQ1293" s="170"/>
      <c r="AR1293" s="169" t="str">
        <f>IF(AR297="","",IF(AR297=Settings!$C$16,1,IF(AND(AR297=Settings!$C$17,NOT(AQ297=Settings!$C$16)),1,IF(AND(AR297=Settings!$C$18,AQ297=Settings!$C$19),1,0))))</f>
        <v/>
      </c>
      <c r="AS1293" s="170"/>
      <c r="AT1293" s="169" t="str">
        <f>IF(AT297="","",IF(AT297=Settings!$C$16,1,IF(AND(AT297=Settings!$C$17,NOT(AS297=Settings!$C$16)),1,IF(AND(AT297=Settings!$C$18,AS297=Settings!$C$19),1,0))))</f>
        <v/>
      </c>
      <c r="AU1293" s="170"/>
      <c r="AV1293" s="169" t="str">
        <f>IF(AV297="","",IF(AV297=Settings!$C$16,1,IF(AND(AV297=Settings!$C$17,NOT(AU297=Settings!$C$16)),1,IF(AND(AV297=Settings!$C$18,AU297=Settings!$C$19),1,0))))</f>
        <v/>
      </c>
      <c r="AX1293" s="169" t="str">
        <f>IF(AX297="","",IF(AX297=Settings!$C$16,1,IF(AND(AX297=Settings!$C$17,NOT(AW297=Settings!$C$16)),1,IF(AND(AX297=Settings!$C$18,AW297=Settings!$C$19),1,0))))</f>
        <v/>
      </c>
      <c r="AZ1293" s="169" t="str">
        <f>IF(AZ297="","",IF(AZ297=Settings!$C$16,1,IF(AND(AZ297=Settings!$C$17,NOT(AY297=Settings!$C$16)),1,IF(AND(AZ297=Settings!$C$18,AY297=Settings!$C$19),1,0))))</f>
        <v/>
      </c>
      <c r="BC1293" s="169" t="str">
        <f>IF(BC297="","",IF(BC297=Settings!$C$16,1,IF(AND(BC297=Settings!$C$17,NOT(BB297=Settings!$C$16)),1,IF(AND(BC297=Settings!$C$18,BB297=Settings!$C$19),1,0))))</f>
        <v/>
      </c>
      <c r="BD1293" s="170"/>
      <c r="BE1293" s="169" t="str">
        <f>IF(BE297="","",IF(BE297=Settings!$C$16,1,IF(AND(BE297=Settings!$C$17,NOT(BD297=Settings!$C$16)),1,IF(AND(BE297=Settings!$C$18,BD297=Settings!$C$19),1,0))))</f>
        <v/>
      </c>
      <c r="BF1293" s="170"/>
      <c r="BG1293" s="169" t="str">
        <f>IF(BG297="","",IF(BG297=Settings!$C$16,1,IF(AND(BG297=Settings!$C$17,NOT(BF297=Settings!$C$16)),1,IF(AND(BG297=Settings!$C$18,BF297=Settings!$C$19),1,0))))</f>
        <v/>
      </c>
      <c r="BH1293" s="170"/>
      <c r="BI1293" s="169" t="str">
        <f>IF(BI297="","",IF(BI297=Settings!$C$16,1,IF(AND(BI297=Settings!$C$17,NOT(BH297=Settings!$C$16)),1,IF(AND(BI297=Settings!$C$18,BH297=Settings!$C$19),1,0))))</f>
        <v/>
      </c>
      <c r="BK1293" s="169" t="str">
        <f>IF(BK297="","",IF(BK297=Settings!$C$16,1,IF(AND(BK297=Settings!$C$17,NOT(BJ297=Settings!$C$16)),1,IF(AND(BK297=Settings!$C$18,BJ297=Settings!$C$19),1,0))))</f>
        <v/>
      </c>
      <c r="BM1293" s="169" t="str">
        <f>IF(BM297="","",IF(BM297=Settings!$C$16,1,IF(AND(BM297=Settings!$C$17,NOT(BL297=Settings!$C$16)),1,IF(AND(BM297=Settings!$C$18,BL297=Settings!$C$19),1,0))))</f>
        <v/>
      </c>
      <c r="BP1293" s="169" t="str">
        <f>IF(BP297="","",IF(BP297=Settings!$C$16,1,IF(AND(BP297=Settings!$C$17,NOT(BO297=Settings!$C$16)),1,IF(AND(BP297=Settings!$C$18,BO297=Settings!$C$19),1,0))))</f>
        <v/>
      </c>
      <c r="BQ1293" s="170"/>
      <c r="BR1293" s="169" t="str">
        <f>IF(BR297="","",IF(BR297=Settings!$C$16,1,IF(AND(BR297=Settings!$C$17,NOT(BQ297=Settings!$C$16)),1,IF(AND(BR297=Settings!$C$18,BQ297=Settings!$C$19),1,0))))</f>
        <v/>
      </c>
      <c r="BS1293" s="170"/>
      <c r="BT1293" s="169" t="str">
        <f>IF(BT297="","",IF(BT297=Settings!$C$16,1,IF(AND(BT297=Settings!$C$17,NOT(BS297=Settings!$C$16)),1,IF(AND(BT297=Settings!$C$18,BS297=Settings!$C$19),1,0))))</f>
        <v/>
      </c>
      <c r="BU1293" s="170"/>
      <c r="BV1293" s="169" t="str">
        <f>IF(BV297="","",IF(BV297=Settings!$C$16,1,IF(AND(BV297=Settings!$C$17,NOT(BU297=Settings!$C$16)),1,IF(AND(BV297=Settings!$C$18,BU297=Settings!$C$19),1,0))))</f>
        <v/>
      </c>
      <c r="BX1293" s="169" t="str">
        <f>IF(BX297="","",IF(BX297=Settings!$C$16,1,IF(AND(BX297=Settings!$C$17,NOT(BW297=Settings!$C$16)),1,IF(AND(BX297=Settings!$C$18,BW297=Settings!$C$19),1,0))))</f>
        <v/>
      </c>
      <c r="BZ1293" s="169" t="str">
        <f>IF(BZ297="","",IF(BZ297=Settings!$C$16,1,IF(AND(BZ297=Settings!$C$17,NOT(BY297=Settings!$C$16)),1,IF(AND(BZ297=Settings!$C$18,BY297=Settings!$C$19),1,0))))</f>
        <v/>
      </c>
      <c r="CB1293" s="175" t="str">
        <f t="shared" si="33"/>
        <v/>
      </c>
      <c r="CC1293" s="175" t="str">
        <f t="shared" si="34"/>
        <v/>
      </c>
      <c r="CD1293" s="175" t="str">
        <f t="shared" si="35"/>
        <v/>
      </c>
      <c r="CE1293" s="175" t="str">
        <f t="shared" si="36"/>
        <v/>
      </c>
      <c r="CF1293" s="175" t="str">
        <f t="shared" si="37"/>
        <v/>
      </c>
      <c r="CG1293" s="175" t="str">
        <f t="shared" si="38"/>
        <v/>
      </c>
      <c r="CH1293" s="175" t="str">
        <f t="shared" si="39"/>
        <v/>
      </c>
    </row>
    <row r="1294" spans="1:86" x14ac:dyDescent="0.25">
      <c r="A1294" s="39" t="str">
        <f t="shared" si="32"/>
        <v xml:space="preserve"> </v>
      </c>
      <c r="C1294" s="169" t="str">
        <f>IF(C298="","",IF(C298=Settings!$C$16,1,IF(AND(C298=Settings!$C$17,NOT(B298=Settings!$C$16)),1,IF(AND(C298=Settings!$C$18,B298=Settings!$C$19),1,0))))</f>
        <v/>
      </c>
      <c r="E1294" s="169" t="str">
        <f>IF(E298="","",IF(E298=Settings!$C$16,1,IF(AND(E298=Settings!$C$17,NOT(D298=Settings!$C$16)),1,IF(AND(E298=Settings!$C$18,D298=Settings!$C$19),1,0))))</f>
        <v/>
      </c>
      <c r="G1294" s="169" t="str">
        <f>IF(G298="","",IF(G298=Settings!$C$16,1,IF(AND(G298=Settings!$C$17,NOT(F298=Settings!$C$16)),1,IF(AND(G298=Settings!$C$18,F298=Settings!$C$19),1,0))))</f>
        <v/>
      </c>
      <c r="I1294" s="169" t="str">
        <f>IF(I298="","",IF(I298=Settings!$C$16,1,IF(AND(I298=Settings!$C$17,NOT(H298=Settings!$C$16)),1,IF(AND(I298=Settings!$C$18,H298=Settings!$C$19),1,0))))</f>
        <v/>
      </c>
      <c r="K1294" s="169" t="str">
        <f>IF(K298="","",IF(K298=Settings!$C$16,1,IF(AND(K298=Settings!$C$17,NOT(J298=Settings!$C$16)),1,IF(AND(K298=Settings!$C$18,J298=Settings!$C$19),1,0))))</f>
        <v/>
      </c>
      <c r="M1294" s="169" t="str">
        <f>IF(M298="","",IF(M298=Settings!$C$16,1,IF(AND(M298=Settings!$C$17,NOT(L298=Settings!$C$16)),1,IF(AND(M298=Settings!$C$18,L298=Settings!$C$19),1,0))))</f>
        <v/>
      </c>
      <c r="P1294" s="169" t="str">
        <f>IF(P298="","",IF(P298=Settings!$C$16,1,IF(AND(P298=Settings!$C$17,NOT(O298=Settings!$C$16)),1,IF(AND(P298=Settings!$C$18,O298=Settings!$C$19),1,0))))</f>
        <v/>
      </c>
      <c r="Q1294" s="170"/>
      <c r="R1294" s="169" t="str">
        <f>IF(R298="","",IF(R298=Settings!$C$16,1,IF(AND(R298=Settings!$C$17,NOT(Q298=Settings!$C$16)),1,IF(AND(R298=Settings!$C$18,Q298=Settings!$C$19),1,0))))</f>
        <v/>
      </c>
      <c r="S1294" s="170"/>
      <c r="T1294" s="169" t="str">
        <f>IF(T298="","",IF(T298=Settings!$C$16,1,IF(AND(T298=Settings!$C$17,NOT(S298=Settings!$C$16)),1,IF(AND(T298=Settings!$C$18,S298=Settings!$C$19),1,0))))</f>
        <v/>
      </c>
      <c r="U1294" s="170"/>
      <c r="V1294" s="169" t="str">
        <f>IF(V298="","",IF(V298=Settings!$C$16,1,IF(AND(V298=Settings!$C$17,NOT(U298=Settings!$C$16)),1,IF(AND(V298=Settings!$C$18,U298=Settings!$C$19),1,0))))</f>
        <v/>
      </c>
      <c r="X1294" s="169" t="str">
        <f>IF(X298="","",IF(X298=Settings!$C$16,1,IF(AND(X298=Settings!$C$17,NOT(W298=Settings!$C$16)),1,IF(AND(X298=Settings!$C$18,W298=Settings!$C$19),1,0))))</f>
        <v/>
      </c>
      <c r="Z1294" s="169" t="str">
        <f>IF(Z298="","",IF(Z298=Settings!$C$16,1,IF(AND(Z298=Settings!$C$17,NOT(Y298=Settings!$C$16)),1,IF(AND(Z298=Settings!$C$18,Y298=Settings!$C$19),1,0))))</f>
        <v/>
      </c>
      <c r="AC1294" s="169" t="str">
        <f>IF(AC298="","",IF(AC298=Settings!$C$16,1,IF(AND(AC298=Settings!$C$17,NOT(AB298=Settings!$C$16)),1,IF(AND(AC298=Settings!$C$18,AB298=Settings!$C$19),1,0))))</f>
        <v/>
      </c>
      <c r="AD1294" s="170"/>
      <c r="AE1294" s="169" t="str">
        <f>IF(AE298="","",IF(AE298=Settings!$C$16,1,IF(AND(AE298=Settings!$C$17,NOT(AD298=Settings!$C$16)),1,IF(AND(AE298=Settings!$C$18,AD298=Settings!$C$19),1,0))))</f>
        <v/>
      </c>
      <c r="AF1294" s="170"/>
      <c r="AG1294" s="169" t="str">
        <f>IF(AG298="","",IF(AG298=Settings!$C$16,1,IF(AND(AG298=Settings!$C$17,NOT(AF298=Settings!$C$16)),1,IF(AND(AG298=Settings!$C$18,AF298=Settings!$C$19),1,0))))</f>
        <v/>
      </c>
      <c r="AH1294" s="170"/>
      <c r="AI1294" s="169" t="str">
        <f>IF(AI298="","",IF(AI298=Settings!$C$16,1,IF(AND(AI298=Settings!$C$17,NOT(AH298=Settings!$C$16)),1,IF(AND(AI298=Settings!$C$18,AH298=Settings!$C$19),1,0))))</f>
        <v/>
      </c>
      <c r="AK1294" s="169" t="str">
        <f>IF(AK298="","",IF(AK298=Settings!$C$16,1,IF(AND(AK298=Settings!$C$17,NOT(AJ298=Settings!$C$16)),1,IF(AND(AK298=Settings!$C$18,AJ298=Settings!$C$19),1,0))))</f>
        <v/>
      </c>
      <c r="AM1294" s="169" t="str">
        <f>IF(AM298="","",IF(AM298=Settings!$C$16,1,IF(AND(AM298=Settings!$C$17,NOT(AL298=Settings!$C$16)),1,IF(AND(AM298=Settings!$C$18,AL298=Settings!$C$19),1,0))))</f>
        <v/>
      </c>
      <c r="AP1294" s="169" t="str">
        <f>IF(AP298="","",IF(AP298=Settings!$C$16,1,IF(AND(AP298=Settings!$C$17,NOT(AO298=Settings!$C$16)),1,IF(AND(AP298=Settings!$C$18,AO298=Settings!$C$19),1,0))))</f>
        <v/>
      </c>
      <c r="AQ1294" s="170"/>
      <c r="AR1294" s="169" t="str">
        <f>IF(AR298="","",IF(AR298=Settings!$C$16,1,IF(AND(AR298=Settings!$C$17,NOT(AQ298=Settings!$C$16)),1,IF(AND(AR298=Settings!$C$18,AQ298=Settings!$C$19),1,0))))</f>
        <v/>
      </c>
      <c r="AS1294" s="170"/>
      <c r="AT1294" s="169" t="str">
        <f>IF(AT298="","",IF(AT298=Settings!$C$16,1,IF(AND(AT298=Settings!$C$17,NOT(AS298=Settings!$C$16)),1,IF(AND(AT298=Settings!$C$18,AS298=Settings!$C$19),1,0))))</f>
        <v/>
      </c>
      <c r="AU1294" s="170"/>
      <c r="AV1294" s="169" t="str">
        <f>IF(AV298="","",IF(AV298=Settings!$C$16,1,IF(AND(AV298=Settings!$C$17,NOT(AU298=Settings!$C$16)),1,IF(AND(AV298=Settings!$C$18,AU298=Settings!$C$19),1,0))))</f>
        <v/>
      </c>
      <c r="AX1294" s="169" t="str">
        <f>IF(AX298="","",IF(AX298=Settings!$C$16,1,IF(AND(AX298=Settings!$C$17,NOT(AW298=Settings!$C$16)),1,IF(AND(AX298=Settings!$C$18,AW298=Settings!$C$19),1,0))))</f>
        <v/>
      </c>
      <c r="AZ1294" s="169" t="str">
        <f>IF(AZ298="","",IF(AZ298=Settings!$C$16,1,IF(AND(AZ298=Settings!$C$17,NOT(AY298=Settings!$C$16)),1,IF(AND(AZ298=Settings!$C$18,AY298=Settings!$C$19),1,0))))</f>
        <v/>
      </c>
      <c r="BC1294" s="169" t="str">
        <f>IF(BC298="","",IF(BC298=Settings!$C$16,1,IF(AND(BC298=Settings!$C$17,NOT(BB298=Settings!$C$16)),1,IF(AND(BC298=Settings!$C$18,BB298=Settings!$C$19),1,0))))</f>
        <v/>
      </c>
      <c r="BD1294" s="170"/>
      <c r="BE1294" s="169" t="str">
        <f>IF(BE298="","",IF(BE298=Settings!$C$16,1,IF(AND(BE298=Settings!$C$17,NOT(BD298=Settings!$C$16)),1,IF(AND(BE298=Settings!$C$18,BD298=Settings!$C$19),1,0))))</f>
        <v/>
      </c>
      <c r="BF1294" s="170"/>
      <c r="BG1294" s="169" t="str">
        <f>IF(BG298="","",IF(BG298=Settings!$C$16,1,IF(AND(BG298=Settings!$C$17,NOT(BF298=Settings!$C$16)),1,IF(AND(BG298=Settings!$C$18,BF298=Settings!$C$19),1,0))))</f>
        <v/>
      </c>
      <c r="BH1294" s="170"/>
      <c r="BI1294" s="169" t="str">
        <f>IF(BI298="","",IF(BI298=Settings!$C$16,1,IF(AND(BI298=Settings!$C$17,NOT(BH298=Settings!$C$16)),1,IF(AND(BI298=Settings!$C$18,BH298=Settings!$C$19),1,0))))</f>
        <v/>
      </c>
      <c r="BK1294" s="169" t="str">
        <f>IF(BK298="","",IF(BK298=Settings!$C$16,1,IF(AND(BK298=Settings!$C$17,NOT(BJ298=Settings!$C$16)),1,IF(AND(BK298=Settings!$C$18,BJ298=Settings!$C$19),1,0))))</f>
        <v/>
      </c>
      <c r="BM1294" s="169" t="str">
        <f>IF(BM298="","",IF(BM298=Settings!$C$16,1,IF(AND(BM298=Settings!$C$17,NOT(BL298=Settings!$C$16)),1,IF(AND(BM298=Settings!$C$18,BL298=Settings!$C$19),1,0))))</f>
        <v/>
      </c>
      <c r="BP1294" s="169" t="str">
        <f>IF(BP298="","",IF(BP298=Settings!$C$16,1,IF(AND(BP298=Settings!$C$17,NOT(BO298=Settings!$C$16)),1,IF(AND(BP298=Settings!$C$18,BO298=Settings!$C$19),1,0))))</f>
        <v/>
      </c>
      <c r="BQ1294" s="170"/>
      <c r="BR1294" s="169" t="str">
        <f>IF(BR298="","",IF(BR298=Settings!$C$16,1,IF(AND(BR298=Settings!$C$17,NOT(BQ298=Settings!$C$16)),1,IF(AND(BR298=Settings!$C$18,BQ298=Settings!$C$19),1,0))))</f>
        <v/>
      </c>
      <c r="BS1294" s="170"/>
      <c r="BT1294" s="169" t="str">
        <f>IF(BT298="","",IF(BT298=Settings!$C$16,1,IF(AND(BT298=Settings!$C$17,NOT(BS298=Settings!$C$16)),1,IF(AND(BT298=Settings!$C$18,BS298=Settings!$C$19),1,0))))</f>
        <v/>
      </c>
      <c r="BU1294" s="170"/>
      <c r="BV1294" s="169" t="str">
        <f>IF(BV298="","",IF(BV298=Settings!$C$16,1,IF(AND(BV298=Settings!$C$17,NOT(BU298=Settings!$C$16)),1,IF(AND(BV298=Settings!$C$18,BU298=Settings!$C$19),1,0))))</f>
        <v/>
      </c>
      <c r="BX1294" s="169" t="str">
        <f>IF(BX298="","",IF(BX298=Settings!$C$16,1,IF(AND(BX298=Settings!$C$17,NOT(BW298=Settings!$C$16)),1,IF(AND(BX298=Settings!$C$18,BW298=Settings!$C$19),1,0))))</f>
        <v/>
      </c>
      <c r="BZ1294" s="169" t="str">
        <f>IF(BZ298="","",IF(BZ298=Settings!$C$16,1,IF(AND(BZ298=Settings!$C$17,NOT(BY298=Settings!$C$16)),1,IF(AND(BZ298=Settings!$C$18,BY298=Settings!$C$19),1,0))))</f>
        <v/>
      </c>
      <c r="CB1294" s="175" t="str">
        <f t="shared" si="33"/>
        <v/>
      </c>
      <c r="CC1294" s="175" t="str">
        <f t="shared" si="34"/>
        <v/>
      </c>
      <c r="CD1294" s="175" t="str">
        <f t="shared" si="35"/>
        <v/>
      </c>
      <c r="CE1294" s="175" t="str">
        <f t="shared" si="36"/>
        <v/>
      </c>
      <c r="CF1294" s="175" t="str">
        <f t="shared" si="37"/>
        <v/>
      </c>
      <c r="CG1294" s="175" t="str">
        <f t="shared" si="38"/>
        <v/>
      </c>
      <c r="CH1294" s="175" t="str">
        <f t="shared" si="39"/>
        <v/>
      </c>
    </row>
    <row r="1295" spans="1:86" x14ac:dyDescent="0.25">
      <c r="A1295" s="39" t="str">
        <f t="shared" si="32"/>
        <v xml:space="preserve"> </v>
      </c>
      <c r="C1295" s="169" t="str">
        <f>IF(C299="","",IF(C299=Settings!$C$16,1,IF(AND(C299=Settings!$C$17,NOT(B299=Settings!$C$16)),1,IF(AND(C299=Settings!$C$18,B299=Settings!$C$19),1,0))))</f>
        <v/>
      </c>
      <c r="E1295" s="169" t="str">
        <f>IF(E299="","",IF(E299=Settings!$C$16,1,IF(AND(E299=Settings!$C$17,NOT(D299=Settings!$C$16)),1,IF(AND(E299=Settings!$C$18,D299=Settings!$C$19),1,0))))</f>
        <v/>
      </c>
      <c r="G1295" s="169" t="str">
        <f>IF(G299="","",IF(G299=Settings!$C$16,1,IF(AND(G299=Settings!$C$17,NOT(F299=Settings!$C$16)),1,IF(AND(G299=Settings!$C$18,F299=Settings!$C$19),1,0))))</f>
        <v/>
      </c>
      <c r="I1295" s="169" t="str">
        <f>IF(I299="","",IF(I299=Settings!$C$16,1,IF(AND(I299=Settings!$C$17,NOT(H299=Settings!$C$16)),1,IF(AND(I299=Settings!$C$18,H299=Settings!$C$19),1,0))))</f>
        <v/>
      </c>
      <c r="K1295" s="169" t="str">
        <f>IF(K299="","",IF(K299=Settings!$C$16,1,IF(AND(K299=Settings!$C$17,NOT(J299=Settings!$C$16)),1,IF(AND(K299=Settings!$C$18,J299=Settings!$C$19),1,0))))</f>
        <v/>
      </c>
      <c r="M1295" s="169" t="str">
        <f>IF(M299="","",IF(M299=Settings!$C$16,1,IF(AND(M299=Settings!$C$17,NOT(L299=Settings!$C$16)),1,IF(AND(M299=Settings!$C$18,L299=Settings!$C$19),1,0))))</f>
        <v/>
      </c>
      <c r="P1295" s="169" t="str">
        <f>IF(P299="","",IF(P299=Settings!$C$16,1,IF(AND(P299=Settings!$C$17,NOT(O299=Settings!$C$16)),1,IF(AND(P299=Settings!$C$18,O299=Settings!$C$19),1,0))))</f>
        <v/>
      </c>
      <c r="Q1295" s="170"/>
      <c r="R1295" s="169" t="str">
        <f>IF(R299="","",IF(R299=Settings!$C$16,1,IF(AND(R299=Settings!$C$17,NOT(Q299=Settings!$C$16)),1,IF(AND(R299=Settings!$C$18,Q299=Settings!$C$19),1,0))))</f>
        <v/>
      </c>
      <c r="S1295" s="170"/>
      <c r="T1295" s="169" t="str">
        <f>IF(T299="","",IF(T299=Settings!$C$16,1,IF(AND(T299=Settings!$C$17,NOT(S299=Settings!$C$16)),1,IF(AND(T299=Settings!$C$18,S299=Settings!$C$19),1,0))))</f>
        <v/>
      </c>
      <c r="U1295" s="170"/>
      <c r="V1295" s="169" t="str">
        <f>IF(V299="","",IF(V299=Settings!$C$16,1,IF(AND(V299=Settings!$C$17,NOT(U299=Settings!$C$16)),1,IF(AND(V299=Settings!$C$18,U299=Settings!$C$19),1,0))))</f>
        <v/>
      </c>
      <c r="X1295" s="169" t="str">
        <f>IF(X299="","",IF(X299=Settings!$C$16,1,IF(AND(X299=Settings!$C$17,NOT(W299=Settings!$C$16)),1,IF(AND(X299=Settings!$C$18,W299=Settings!$C$19),1,0))))</f>
        <v/>
      </c>
      <c r="Z1295" s="169" t="str">
        <f>IF(Z299="","",IF(Z299=Settings!$C$16,1,IF(AND(Z299=Settings!$C$17,NOT(Y299=Settings!$C$16)),1,IF(AND(Z299=Settings!$C$18,Y299=Settings!$C$19),1,0))))</f>
        <v/>
      </c>
      <c r="AC1295" s="169" t="str">
        <f>IF(AC299="","",IF(AC299=Settings!$C$16,1,IF(AND(AC299=Settings!$C$17,NOT(AB299=Settings!$C$16)),1,IF(AND(AC299=Settings!$C$18,AB299=Settings!$C$19),1,0))))</f>
        <v/>
      </c>
      <c r="AD1295" s="170"/>
      <c r="AE1295" s="169" t="str">
        <f>IF(AE299="","",IF(AE299=Settings!$C$16,1,IF(AND(AE299=Settings!$C$17,NOT(AD299=Settings!$C$16)),1,IF(AND(AE299=Settings!$C$18,AD299=Settings!$C$19),1,0))))</f>
        <v/>
      </c>
      <c r="AF1295" s="170"/>
      <c r="AG1295" s="169" t="str">
        <f>IF(AG299="","",IF(AG299=Settings!$C$16,1,IF(AND(AG299=Settings!$C$17,NOT(AF299=Settings!$C$16)),1,IF(AND(AG299=Settings!$C$18,AF299=Settings!$C$19),1,0))))</f>
        <v/>
      </c>
      <c r="AH1295" s="170"/>
      <c r="AI1295" s="169" t="str">
        <f>IF(AI299="","",IF(AI299=Settings!$C$16,1,IF(AND(AI299=Settings!$C$17,NOT(AH299=Settings!$C$16)),1,IF(AND(AI299=Settings!$C$18,AH299=Settings!$C$19),1,0))))</f>
        <v/>
      </c>
      <c r="AK1295" s="169" t="str">
        <f>IF(AK299="","",IF(AK299=Settings!$C$16,1,IF(AND(AK299=Settings!$C$17,NOT(AJ299=Settings!$C$16)),1,IF(AND(AK299=Settings!$C$18,AJ299=Settings!$C$19),1,0))))</f>
        <v/>
      </c>
      <c r="AM1295" s="169" t="str">
        <f>IF(AM299="","",IF(AM299=Settings!$C$16,1,IF(AND(AM299=Settings!$C$17,NOT(AL299=Settings!$C$16)),1,IF(AND(AM299=Settings!$C$18,AL299=Settings!$C$19),1,0))))</f>
        <v/>
      </c>
      <c r="AP1295" s="169" t="str">
        <f>IF(AP299="","",IF(AP299=Settings!$C$16,1,IF(AND(AP299=Settings!$C$17,NOT(AO299=Settings!$C$16)),1,IF(AND(AP299=Settings!$C$18,AO299=Settings!$C$19),1,0))))</f>
        <v/>
      </c>
      <c r="AQ1295" s="170"/>
      <c r="AR1295" s="169" t="str">
        <f>IF(AR299="","",IF(AR299=Settings!$C$16,1,IF(AND(AR299=Settings!$C$17,NOT(AQ299=Settings!$C$16)),1,IF(AND(AR299=Settings!$C$18,AQ299=Settings!$C$19),1,0))))</f>
        <v/>
      </c>
      <c r="AS1295" s="170"/>
      <c r="AT1295" s="169" t="str">
        <f>IF(AT299="","",IF(AT299=Settings!$C$16,1,IF(AND(AT299=Settings!$C$17,NOT(AS299=Settings!$C$16)),1,IF(AND(AT299=Settings!$C$18,AS299=Settings!$C$19),1,0))))</f>
        <v/>
      </c>
      <c r="AU1295" s="170"/>
      <c r="AV1295" s="169" t="str">
        <f>IF(AV299="","",IF(AV299=Settings!$C$16,1,IF(AND(AV299=Settings!$C$17,NOT(AU299=Settings!$C$16)),1,IF(AND(AV299=Settings!$C$18,AU299=Settings!$C$19),1,0))))</f>
        <v/>
      </c>
      <c r="AX1295" s="169" t="str">
        <f>IF(AX299="","",IF(AX299=Settings!$C$16,1,IF(AND(AX299=Settings!$C$17,NOT(AW299=Settings!$C$16)),1,IF(AND(AX299=Settings!$C$18,AW299=Settings!$C$19),1,0))))</f>
        <v/>
      </c>
      <c r="AZ1295" s="169" t="str">
        <f>IF(AZ299="","",IF(AZ299=Settings!$C$16,1,IF(AND(AZ299=Settings!$C$17,NOT(AY299=Settings!$C$16)),1,IF(AND(AZ299=Settings!$C$18,AY299=Settings!$C$19),1,0))))</f>
        <v/>
      </c>
      <c r="BC1295" s="169" t="str">
        <f>IF(BC299="","",IF(BC299=Settings!$C$16,1,IF(AND(BC299=Settings!$C$17,NOT(BB299=Settings!$C$16)),1,IF(AND(BC299=Settings!$C$18,BB299=Settings!$C$19),1,0))))</f>
        <v/>
      </c>
      <c r="BD1295" s="170"/>
      <c r="BE1295" s="169" t="str">
        <f>IF(BE299="","",IF(BE299=Settings!$C$16,1,IF(AND(BE299=Settings!$C$17,NOT(BD299=Settings!$C$16)),1,IF(AND(BE299=Settings!$C$18,BD299=Settings!$C$19),1,0))))</f>
        <v/>
      </c>
      <c r="BF1295" s="170"/>
      <c r="BG1295" s="169" t="str">
        <f>IF(BG299="","",IF(BG299=Settings!$C$16,1,IF(AND(BG299=Settings!$C$17,NOT(BF299=Settings!$C$16)),1,IF(AND(BG299=Settings!$C$18,BF299=Settings!$C$19),1,0))))</f>
        <v/>
      </c>
      <c r="BH1295" s="170"/>
      <c r="BI1295" s="169" t="str">
        <f>IF(BI299="","",IF(BI299=Settings!$C$16,1,IF(AND(BI299=Settings!$C$17,NOT(BH299=Settings!$C$16)),1,IF(AND(BI299=Settings!$C$18,BH299=Settings!$C$19),1,0))))</f>
        <v/>
      </c>
      <c r="BK1295" s="169" t="str">
        <f>IF(BK299="","",IF(BK299=Settings!$C$16,1,IF(AND(BK299=Settings!$C$17,NOT(BJ299=Settings!$C$16)),1,IF(AND(BK299=Settings!$C$18,BJ299=Settings!$C$19),1,0))))</f>
        <v/>
      </c>
      <c r="BM1295" s="169" t="str">
        <f>IF(BM299="","",IF(BM299=Settings!$C$16,1,IF(AND(BM299=Settings!$C$17,NOT(BL299=Settings!$C$16)),1,IF(AND(BM299=Settings!$C$18,BL299=Settings!$C$19),1,0))))</f>
        <v/>
      </c>
      <c r="BP1295" s="169" t="str">
        <f>IF(BP299="","",IF(BP299=Settings!$C$16,1,IF(AND(BP299=Settings!$C$17,NOT(BO299=Settings!$C$16)),1,IF(AND(BP299=Settings!$C$18,BO299=Settings!$C$19),1,0))))</f>
        <v/>
      </c>
      <c r="BQ1295" s="170"/>
      <c r="BR1295" s="169" t="str">
        <f>IF(BR299="","",IF(BR299=Settings!$C$16,1,IF(AND(BR299=Settings!$C$17,NOT(BQ299=Settings!$C$16)),1,IF(AND(BR299=Settings!$C$18,BQ299=Settings!$C$19),1,0))))</f>
        <v/>
      </c>
      <c r="BS1295" s="170"/>
      <c r="BT1295" s="169" t="str">
        <f>IF(BT299="","",IF(BT299=Settings!$C$16,1,IF(AND(BT299=Settings!$C$17,NOT(BS299=Settings!$C$16)),1,IF(AND(BT299=Settings!$C$18,BS299=Settings!$C$19),1,0))))</f>
        <v/>
      </c>
      <c r="BU1295" s="170"/>
      <c r="BV1295" s="169" t="str">
        <f>IF(BV299="","",IF(BV299=Settings!$C$16,1,IF(AND(BV299=Settings!$C$17,NOT(BU299=Settings!$C$16)),1,IF(AND(BV299=Settings!$C$18,BU299=Settings!$C$19),1,0))))</f>
        <v/>
      </c>
      <c r="BX1295" s="169" t="str">
        <f>IF(BX299="","",IF(BX299=Settings!$C$16,1,IF(AND(BX299=Settings!$C$17,NOT(BW299=Settings!$C$16)),1,IF(AND(BX299=Settings!$C$18,BW299=Settings!$C$19),1,0))))</f>
        <v/>
      </c>
      <c r="BZ1295" s="169" t="str">
        <f>IF(BZ299="","",IF(BZ299=Settings!$C$16,1,IF(AND(BZ299=Settings!$C$17,NOT(BY299=Settings!$C$16)),1,IF(AND(BZ299=Settings!$C$18,BY299=Settings!$C$19),1,0))))</f>
        <v/>
      </c>
      <c r="CB1295" s="175" t="str">
        <f t="shared" si="33"/>
        <v/>
      </c>
      <c r="CC1295" s="175" t="str">
        <f t="shared" si="34"/>
        <v/>
      </c>
      <c r="CD1295" s="175" t="str">
        <f t="shared" si="35"/>
        <v/>
      </c>
      <c r="CE1295" s="175" t="str">
        <f t="shared" si="36"/>
        <v/>
      </c>
      <c r="CF1295" s="175" t="str">
        <f t="shared" si="37"/>
        <v/>
      </c>
      <c r="CG1295" s="175" t="str">
        <f t="shared" si="38"/>
        <v/>
      </c>
      <c r="CH1295" s="175" t="str">
        <f t="shared" si="39"/>
        <v/>
      </c>
    </row>
    <row r="1296" spans="1:86" x14ac:dyDescent="0.25">
      <c r="A1296" s="39" t="str">
        <f t="shared" si="32"/>
        <v xml:space="preserve"> </v>
      </c>
      <c r="C1296" s="169" t="str">
        <f>IF(C300="","",IF(C300=Settings!$C$16,1,IF(AND(C300=Settings!$C$17,NOT(B300=Settings!$C$16)),1,IF(AND(C300=Settings!$C$18,B300=Settings!$C$19),1,0))))</f>
        <v/>
      </c>
      <c r="E1296" s="169" t="str">
        <f>IF(E300="","",IF(E300=Settings!$C$16,1,IF(AND(E300=Settings!$C$17,NOT(D300=Settings!$C$16)),1,IF(AND(E300=Settings!$C$18,D300=Settings!$C$19),1,0))))</f>
        <v/>
      </c>
      <c r="G1296" s="169" t="str">
        <f>IF(G300="","",IF(G300=Settings!$C$16,1,IF(AND(G300=Settings!$C$17,NOT(F300=Settings!$C$16)),1,IF(AND(G300=Settings!$C$18,F300=Settings!$C$19),1,0))))</f>
        <v/>
      </c>
      <c r="I1296" s="169" t="str">
        <f>IF(I300="","",IF(I300=Settings!$C$16,1,IF(AND(I300=Settings!$C$17,NOT(H300=Settings!$C$16)),1,IF(AND(I300=Settings!$C$18,H300=Settings!$C$19),1,0))))</f>
        <v/>
      </c>
      <c r="K1296" s="169" t="str">
        <f>IF(K300="","",IF(K300=Settings!$C$16,1,IF(AND(K300=Settings!$C$17,NOT(J300=Settings!$C$16)),1,IF(AND(K300=Settings!$C$18,J300=Settings!$C$19),1,0))))</f>
        <v/>
      </c>
      <c r="M1296" s="169" t="str">
        <f>IF(M300="","",IF(M300=Settings!$C$16,1,IF(AND(M300=Settings!$C$17,NOT(L300=Settings!$C$16)),1,IF(AND(M300=Settings!$C$18,L300=Settings!$C$19),1,0))))</f>
        <v/>
      </c>
      <c r="P1296" s="169" t="str">
        <f>IF(P300="","",IF(P300=Settings!$C$16,1,IF(AND(P300=Settings!$C$17,NOT(O300=Settings!$C$16)),1,IF(AND(P300=Settings!$C$18,O300=Settings!$C$19),1,0))))</f>
        <v/>
      </c>
      <c r="Q1296" s="170"/>
      <c r="R1296" s="169" t="str">
        <f>IF(R300="","",IF(R300=Settings!$C$16,1,IF(AND(R300=Settings!$C$17,NOT(Q300=Settings!$C$16)),1,IF(AND(R300=Settings!$C$18,Q300=Settings!$C$19),1,0))))</f>
        <v/>
      </c>
      <c r="S1296" s="170"/>
      <c r="T1296" s="169" t="str">
        <f>IF(T300="","",IF(T300=Settings!$C$16,1,IF(AND(T300=Settings!$C$17,NOT(S300=Settings!$C$16)),1,IF(AND(T300=Settings!$C$18,S300=Settings!$C$19),1,0))))</f>
        <v/>
      </c>
      <c r="U1296" s="170"/>
      <c r="V1296" s="169" t="str">
        <f>IF(V300="","",IF(V300=Settings!$C$16,1,IF(AND(V300=Settings!$C$17,NOT(U300=Settings!$C$16)),1,IF(AND(V300=Settings!$C$18,U300=Settings!$C$19),1,0))))</f>
        <v/>
      </c>
      <c r="X1296" s="169" t="str">
        <f>IF(X300="","",IF(X300=Settings!$C$16,1,IF(AND(X300=Settings!$C$17,NOT(W300=Settings!$C$16)),1,IF(AND(X300=Settings!$C$18,W300=Settings!$C$19),1,0))))</f>
        <v/>
      </c>
      <c r="Z1296" s="169" t="str">
        <f>IF(Z300="","",IF(Z300=Settings!$C$16,1,IF(AND(Z300=Settings!$C$17,NOT(Y300=Settings!$C$16)),1,IF(AND(Z300=Settings!$C$18,Y300=Settings!$C$19),1,0))))</f>
        <v/>
      </c>
      <c r="AC1296" s="169" t="str">
        <f>IF(AC300="","",IF(AC300=Settings!$C$16,1,IF(AND(AC300=Settings!$C$17,NOT(AB300=Settings!$C$16)),1,IF(AND(AC300=Settings!$C$18,AB300=Settings!$C$19),1,0))))</f>
        <v/>
      </c>
      <c r="AD1296" s="170"/>
      <c r="AE1296" s="169" t="str">
        <f>IF(AE300="","",IF(AE300=Settings!$C$16,1,IF(AND(AE300=Settings!$C$17,NOT(AD300=Settings!$C$16)),1,IF(AND(AE300=Settings!$C$18,AD300=Settings!$C$19),1,0))))</f>
        <v/>
      </c>
      <c r="AF1296" s="170"/>
      <c r="AG1296" s="169" t="str">
        <f>IF(AG300="","",IF(AG300=Settings!$C$16,1,IF(AND(AG300=Settings!$C$17,NOT(AF300=Settings!$C$16)),1,IF(AND(AG300=Settings!$C$18,AF300=Settings!$C$19),1,0))))</f>
        <v/>
      </c>
      <c r="AH1296" s="170"/>
      <c r="AI1296" s="169" t="str">
        <f>IF(AI300="","",IF(AI300=Settings!$C$16,1,IF(AND(AI300=Settings!$C$17,NOT(AH300=Settings!$C$16)),1,IF(AND(AI300=Settings!$C$18,AH300=Settings!$C$19),1,0))))</f>
        <v/>
      </c>
      <c r="AK1296" s="169" t="str">
        <f>IF(AK300="","",IF(AK300=Settings!$C$16,1,IF(AND(AK300=Settings!$C$17,NOT(AJ300=Settings!$C$16)),1,IF(AND(AK300=Settings!$C$18,AJ300=Settings!$C$19),1,0))))</f>
        <v/>
      </c>
      <c r="AM1296" s="169" t="str">
        <f>IF(AM300="","",IF(AM300=Settings!$C$16,1,IF(AND(AM300=Settings!$C$17,NOT(AL300=Settings!$C$16)),1,IF(AND(AM300=Settings!$C$18,AL300=Settings!$C$19),1,0))))</f>
        <v/>
      </c>
      <c r="AP1296" s="169" t="str">
        <f>IF(AP300="","",IF(AP300=Settings!$C$16,1,IF(AND(AP300=Settings!$C$17,NOT(AO300=Settings!$C$16)),1,IF(AND(AP300=Settings!$C$18,AO300=Settings!$C$19),1,0))))</f>
        <v/>
      </c>
      <c r="AQ1296" s="170"/>
      <c r="AR1296" s="169" t="str">
        <f>IF(AR300="","",IF(AR300=Settings!$C$16,1,IF(AND(AR300=Settings!$C$17,NOT(AQ300=Settings!$C$16)),1,IF(AND(AR300=Settings!$C$18,AQ300=Settings!$C$19),1,0))))</f>
        <v/>
      </c>
      <c r="AS1296" s="170"/>
      <c r="AT1296" s="169" t="str">
        <f>IF(AT300="","",IF(AT300=Settings!$C$16,1,IF(AND(AT300=Settings!$C$17,NOT(AS300=Settings!$C$16)),1,IF(AND(AT300=Settings!$C$18,AS300=Settings!$C$19),1,0))))</f>
        <v/>
      </c>
      <c r="AU1296" s="170"/>
      <c r="AV1296" s="169" t="str">
        <f>IF(AV300="","",IF(AV300=Settings!$C$16,1,IF(AND(AV300=Settings!$C$17,NOT(AU300=Settings!$C$16)),1,IF(AND(AV300=Settings!$C$18,AU300=Settings!$C$19),1,0))))</f>
        <v/>
      </c>
      <c r="AX1296" s="169" t="str">
        <f>IF(AX300="","",IF(AX300=Settings!$C$16,1,IF(AND(AX300=Settings!$C$17,NOT(AW300=Settings!$C$16)),1,IF(AND(AX300=Settings!$C$18,AW300=Settings!$C$19),1,0))))</f>
        <v/>
      </c>
      <c r="AZ1296" s="169" t="str">
        <f>IF(AZ300="","",IF(AZ300=Settings!$C$16,1,IF(AND(AZ300=Settings!$C$17,NOT(AY300=Settings!$C$16)),1,IF(AND(AZ300=Settings!$C$18,AY300=Settings!$C$19),1,0))))</f>
        <v/>
      </c>
      <c r="BC1296" s="169" t="str">
        <f>IF(BC300="","",IF(BC300=Settings!$C$16,1,IF(AND(BC300=Settings!$C$17,NOT(BB300=Settings!$C$16)),1,IF(AND(BC300=Settings!$C$18,BB300=Settings!$C$19),1,0))))</f>
        <v/>
      </c>
      <c r="BD1296" s="170"/>
      <c r="BE1296" s="169" t="str">
        <f>IF(BE300="","",IF(BE300=Settings!$C$16,1,IF(AND(BE300=Settings!$C$17,NOT(BD300=Settings!$C$16)),1,IF(AND(BE300=Settings!$C$18,BD300=Settings!$C$19),1,0))))</f>
        <v/>
      </c>
      <c r="BF1296" s="170"/>
      <c r="BG1296" s="169" t="str">
        <f>IF(BG300="","",IF(BG300=Settings!$C$16,1,IF(AND(BG300=Settings!$C$17,NOT(BF300=Settings!$C$16)),1,IF(AND(BG300=Settings!$C$18,BF300=Settings!$C$19),1,0))))</f>
        <v/>
      </c>
      <c r="BH1296" s="170"/>
      <c r="BI1296" s="169" t="str">
        <f>IF(BI300="","",IF(BI300=Settings!$C$16,1,IF(AND(BI300=Settings!$C$17,NOT(BH300=Settings!$C$16)),1,IF(AND(BI300=Settings!$C$18,BH300=Settings!$C$19),1,0))))</f>
        <v/>
      </c>
      <c r="BK1296" s="169" t="str">
        <f>IF(BK300="","",IF(BK300=Settings!$C$16,1,IF(AND(BK300=Settings!$C$17,NOT(BJ300=Settings!$C$16)),1,IF(AND(BK300=Settings!$C$18,BJ300=Settings!$C$19),1,0))))</f>
        <v/>
      </c>
      <c r="BM1296" s="169" t="str">
        <f>IF(BM300="","",IF(BM300=Settings!$C$16,1,IF(AND(BM300=Settings!$C$17,NOT(BL300=Settings!$C$16)),1,IF(AND(BM300=Settings!$C$18,BL300=Settings!$C$19),1,0))))</f>
        <v/>
      </c>
      <c r="BP1296" s="169" t="str">
        <f>IF(BP300="","",IF(BP300=Settings!$C$16,1,IF(AND(BP300=Settings!$C$17,NOT(BO300=Settings!$C$16)),1,IF(AND(BP300=Settings!$C$18,BO300=Settings!$C$19),1,0))))</f>
        <v/>
      </c>
      <c r="BQ1296" s="170"/>
      <c r="BR1296" s="169" t="str">
        <f>IF(BR300="","",IF(BR300=Settings!$C$16,1,IF(AND(BR300=Settings!$C$17,NOT(BQ300=Settings!$C$16)),1,IF(AND(BR300=Settings!$C$18,BQ300=Settings!$C$19),1,0))))</f>
        <v/>
      </c>
      <c r="BS1296" s="170"/>
      <c r="BT1296" s="169" t="str">
        <f>IF(BT300="","",IF(BT300=Settings!$C$16,1,IF(AND(BT300=Settings!$C$17,NOT(BS300=Settings!$C$16)),1,IF(AND(BT300=Settings!$C$18,BS300=Settings!$C$19),1,0))))</f>
        <v/>
      </c>
      <c r="BU1296" s="170"/>
      <c r="BV1296" s="169" t="str">
        <f>IF(BV300="","",IF(BV300=Settings!$C$16,1,IF(AND(BV300=Settings!$C$17,NOT(BU300=Settings!$C$16)),1,IF(AND(BV300=Settings!$C$18,BU300=Settings!$C$19),1,0))))</f>
        <v/>
      </c>
      <c r="BX1296" s="169" t="str">
        <f>IF(BX300="","",IF(BX300=Settings!$C$16,1,IF(AND(BX300=Settings!$C$17,NOT(BW300=Settings!$C$16)),1,IF(AND(BX300=Settings!$C$18,BW300=Settings!$C$19),1,0))))</f>
        <v/>
      </c>
      <c r="BZ1296" s="169" t="str">
        <f>IF(BZ300="","",IF(BZ300=Settings!$C$16,1,IF(AND(BZ300=Settings!$C$17,NOT(BY300=Settings!$C$16)),1,IF(AND(BZ300=Settings!$C$18,BY300=Settings!$C$19),1,0))))</f>
        <v/>
      </c>
      <c r="CB1296" s="175" t="str">
        <f t="shared" si="33"/>
        <v/>
      </c>
      <c r="CC1296" s="175" t="str">
        <f t="shared" si="34"/>
        <v/>
      </c>
      <c r="CD1296" s="175" t="str">
        <f t="shared" si="35"/>
        <v/>
      </c>
      <c r="CE1296" s="175" t="str">
        <f t="shared" si="36"/>
        <v/>
      </c>
      <c r="CF1296" s="175" t="str">
        <f t="shared" si="37"/>
        <v/>
      </c>
      <c r="CG1296" s="175" t="str">
        <f t="shared" si="38"/>
        <v/>
      </c>
      <c r="CH1296" s="175" t="str">
        <f t="shared" si="39"/>
        <v/>
      </c>
    </row>
    <row r="1297" spans="1:86" x14ac:dyDescent="0.25">
      <c r="A1297" s="39" t="str">
        <f t="shared" si="32"/>
        <v xml:space="preserve"> </v>
      </c>
      <c r="C1297" s="169" t="str">
        <f>IF(C301="","",IF(C301=Settings!$C$16,1,IF(AND(C301=Settings!$C$17,NOT(B301=Settings!$C$16)),1,IF(AND(C301=Settings!$C$18,B301=Settings!$C$19),1,0))))</f>
        <v/>
      </c>
      <c r="E1297" s="169" t="str">
        <f>IF(E301="","",IF(E301=Settings!$C$16,1,IF(AND(E301=Settings!$C$17,NOT(D301=Settings!$C$16)),1,IF(AND(E301=Settings!$C$18,D301=Settings!$C$19),1,0))))</f>
        <v/>
      </c>
      <c r="G1297" s="169" t="str">
        <f>IF(G301="","",IF(G301=Settings!$C$16,1,IF(AND(G301=Settings!$C$17,NOT(F301=Settings!$C$16)),1,IF(AND(G301=Settings!$C$18,F301=Settings!$C$19),1,0))))</f>
        <v/>
      </c>
      <c r="I1297" s="169" t="str">
        <f>IF(I301="","",IF(I301=Settings!$C$16,1,IF(AND(I301=Settings!$C$17,NOT(H301=Settings!$C$16)),1,IF(AND(I301=Settings!$C$18,H301=Settings!$C$19),1,0))))</f>
        <v/>
      </c>
      <c r="K1297" s="169" t="str">
        <f>IF(K301="","",IF(K301=Settings!$C$16,1,IF(AND(K301=Settings!$C$17,NOT(J301=Settings!$C$16)),1,IF(AND(K301=Settings!$C$18,J301=Settings!$C$19),1,0))))</f>
        <v/>
      </c>
      <c r="M1297" s="169" t="str">
        <f>IF(M301="","",IF(M301=Settings!$C$16,1,IF(AND(M301=Settings!$C$17,NOT(L301=Settings!$C$16)),1,IF(AND(M301=Settings!$C$18,L301=Settings!$C$19),1,0))))</f>
        <v/>
      </c>
      <c r="P1297" s="169" t="str">
        <f>IF(P301="","",IF(P301=Settings!$C$16,1,IF(AND(P301=Settings!$C$17,NOT(O301=Settings!$C$16)),1,IF(AND(P301=Settings!$C$18,O301=Settings!$C$19),1,0))))</f>
        <v/>
      </c>
      <c r="Q1297" s="170"/>
      <c r="R1297" s="169" t="str">
        <f>IF(R301="","",IF(R301=Settings!$C$16,1,IF(AND(R301=Settings!$C$17,NOT(Q301=Settings!$C$16)),1,IF(AND(R301=Settings!$C$18,Q301=Settings!$C$19),1,0))))</f>
        <v/>
      </c>
      <c r="S1297" s="170"/>
      <c r="T1297" s="169" t="str">
        <f>IF(T301="","",IF(T301=Settings!$C$16,1,IF(AND(T301=Settings!$C$17,NOT(S301=Settings!$C$16)),1,IF(AND(T301=Settings!$C$18,S301=Settings!$C$19),1,0))))</f>
        <v/>
      </c>
      <c r="U1297" s="170"/>
      <c r="V1297" s="169" t="str">
        <f>IF(V301="","",IF(V301=Settings!$C$16,1,IF(AND(V301=Settings!$C$17,NOT(U301=Settings!$C$16)),1,IF(AND(V301=Settings!$C$18,U301=Settings!$C$19),1,0))))</f>
        <v/>
      </c>
      <c r="X1297" s="169" t="str">
        <f>IF(X301="","",IF(X301=Settings!$C$16,1,IF(AND(X301=Settings!$C$17,NOT(W301=Settings!$C$16)),1,IF(AND(X301=Settings!$C$18,W301=Settings!$C$19),1,0))))</f>
        <v/>
      </c>
      <c r="Z1297" s="169" t="str">
        <f>IF(Z301="","",IF(Z301=Settings!$C$16,1,IF(AND(Z301=Settings!$C$17,NOT(Y301=Settings!$C$16)),1,IF(AND(Z301=Settings!$C$18,Y301=Settings!$C$19),1,0))))</f>
        <v/>
      </c>
      <c r="AC1297" s="169" t="str">
        <f>IF(AC301="","",IF(AC301=Settings!$C$16,1,IF(AND(AC301=Settings!$C$17,NOT(AB301=Settings!$C$16)),1,IF(AND(AC301=Settings!$C$18,AB301=Settings!$C$19),1,0))))</f>
        <v/>
      </c>
      <c r="AD1297" s="170"/>
      <c r="AE1297" s="169" t="str">
        <f>IF(AE301="","",IF(AE301=Settings!$C$16,1,IF(AND(AE301=Settings!$C$17,NOT(AD301=Settings!$C$16)),1,IF(AND(AE301=Settings!$C$18,AD301=Settings!$C$19),1,0))))</f>
        <v/>
      </c>
      <c r="AF1297" s="170"/>
      <c r="AG1297" s="169" t="str">
        <f>IF(AG301="","",IF(AG301=Settings!$C$16,1,IF(AND(AG301=Settings!$C$17,NOT(AF301=Settings!$C$16)),1,IF(AND(AG301=Settings!$C$18,AF301=Settings!$C$19),1,0))))</f>
        <v/>
      </c>
      <c r="AH1297" s="170"/>
      <c r="AI1297" s="169" t="str">
        <f>IF(AI301="","",IF(AI301=Settings!$C$16,1,IF(AND(AI301=Settings!$C$17,NOT(AH301=Settings!$C$16)),1,IF(AND(AI301=Settings!$C$18,AH301=Settings!$C$19),1,0))))</f>
        <v/>
      </c>
      <c r="AK1297" s="169" t="str">
        <f>IF(AK301="","",IF(AK301=Settings!$C$16,1,IF(AND(AK301=Settings!$C$17,NOT(AJ301=Settings!$C$16)),1,IF(AND(AK301=Settings!$C$18,AJ301=Settings!$C$19),1,0))))</f>
        <v/>
      </c>
      <c r="AM1297" s="169" t="str">
        <f>IF(AM301="","",IF(AM301=Settings!$C$16,1,IF(AND(AM301=Settings!$C$17,NOT(AL301=Settings!$C$16)),1,IF(AND(AM301=Settings!$C$18,AL301=Settings!$C$19),1,0))))</f>
        <v/>
      </c>
      <c r="AP1297" s="169" t="str">
        <f>IF(AP301="","",IF(AP301=Settings!$C$16,1,IF(AND(AP301=Settings!$C$17,NOT(AO301=Settings!$C$16)),1,IF(AND(AP301=Settings!$C$18,AO301=Settings!$C$19),1,0))))</f>
        <v/>
      </c>
      <c r="AQ1297" s="170"/>
      <c r="AR1297" s="169" t="str">
        <f>IF(AR301="","",IF(AR301=Settings!$C$16,1,IF(AND(AR301=Settings!$C$17,NOT(AQ301=Settings!$C$16)),1,IF(AND(AR301=Settings!$C$18,AQ301=Settings!$C$19),1,0))))</f>
        <v/>
      </c>
      <c r="AS1297" s="170"/>
      <c r="AT1297" s="169" t="str">
        <f>IF(AT301="","",IF(AT301=Settings!$C$16,1,IF(AND(AT301=Settings!$C$17,NOT(AS301=Settings!$C$16)),1,IF(AND(AT301=Settings!$C$18,AS301=Settings!$C$19),1,0))))</f>
        <v/>
      </c>
      <c r="AU1297" s="170"/>
      <c r="AV1297" s="169" t="str">
        <f>IF(AV301="","",IF(AV301=Settings!$C$16,1,IF(AND(AV301=Settings!$C$17,NOT(AU301=Settings!$C$16)),1,IF(AND(AV301=Settings!$C$18,AU301=Settings!$C$19),1,0))))</f>
        <v/>
      </c>
      <c r="AX1297" s="169" t="str">
        <f>IF(AX301="","",IF(AX301=Settings!$C$16,1,IF(AND(AX301=Settings!$C$17,NOT(AW301=Settings!$C$16)),1,IF(AND(AX301=Settings!$C$18,AW301=Settings!$C$19),1,0))))</f>
        <v/>
      </c>
      <c r="AZ1297" s="169" t="str">
        <f>IF(AZ301="","",IF(AZ301=Settings!$C$16,1,IF(AND(AZ301=Settings!$C$17,NOT(AY301=Settings!$C$16)),1,IF(AND(AZ301=Settings!$C$18,AY301=Settings!$C$19),1,0))))</f>
        <v/>
      </c>
      <c r="BC1297" s="169" t="str">
        <f>IF(BC301="","",IF(BC301=Settings!$C$16,1,IF(AND(BC301=Settings!$C$17,NOT(BB301=Settings!$C$16)),1,IF(AND(BC301=Settings!$C$18,BB301=Settings!$C$19),1,0))))</f>
        <v/>
      </c>
      <c r="BD1297" s="170"/>
      <c r="BE1297" s="169" t="str">
        <f>IF(BE301="","",IF(BE301=Settings!$C$16,1,IF(AND(BE301=Settings!$C$17,NOT(BD301=Settings!$C$16)),1,IF(AND(BE301=Settings!$C$18,BD301=Settings!$C$19),1,0))))</f>
        <v/>
      </c>
      <c r="BF1297" s="170"/>
      <c r="BG1297" s="169" t="str">
        <f>IF(BG301="","",IF(BG301=Settings!$C$16,1,IF(AND(BG301=Settings!$C$17,NOT(BF301=Settings!$C$16)),1,IF(AND(BG301=Settings!$C$18,BF301=Settings!$C$19),1,0))))</f>
        <v/>
      </c>
      <c r="BH1297" s="170"/>
      <c r="BI1297" s="169" t="str">
        <f>IF(BI301="","",IF(BI301=Settings!$C$16,1,IF(AND(BI301=Settings!$C$17,NOT(BH301=Settings!$C$16)),1,IF(AND(BI301=Settings!$C$18,BH301=Settings!$C$19),1,0))))</f>
        <v/>
      </c>
      <c r="BK1297" s="169" t="str">
        <f>IF(BK301="","",IF(BK301=Settings!$C$16,1,IF(AND(BK301=Settings!$C$17,NOT(BJ301=Settings!$C$16)),1,IF(AND(BK301=Settings!$C$18,BJ301=Settings!$C$19),1,0))))</f>
        <v/>
      </c>
      <c r="BM1297" s="169" t="str">
        <f>IF(BM301="","",IF(BM301=Settings!$C$16,1,IF(AND(BM301=Settings!$C$17,NOT(BL301=Settings!$C$16)),1,IF(AND(BM301=Settings!$C$18,BL301=Settings!$C$19),1,0))))</f>
        <v/>
      </c>
      <c r="BP1297" s="169" t="str">
        <f>IF(BP301="","",IF(BP301=Settings!$C$16,1,IF(AND(BP301=Settings!$C$17,NOT(BO301=Settings!$C$16)),1,IF(AND(BP301=Settings!$C$18,BO301=Settings!$C$19),1,0))))</f>
        <v/>
      </c>
      <c r="BQ1297" s="170"/>
      <c r="BR1297" s="169" t="str">
        <f>IF(BR301="","",IF(BR301=Settings!$C$16,1,IF(AND(BR301=Settings!$C$17,NOT(BQ301=Settings!$C$16)),1,IF(AND(BR301=Settings!$C$18,BQ301=Settings!$C$19),1,0))))</f>
        <v/>
      </c>
      <c r="BS1297" s="170"/>
      <c r="BT1297" s="169" t="str">
        <f>IF(BT301="","",IF(BT301=Settings!$C$16,1,IF(AND(BT301=Settings!$C$17,NOT(BS301=Settings!$C$16)),1,IF(AND(BT301=Settings!$C$18,BS301=Settings!$C$19),1,0))))</f>
        <v/>
      </c>
      <c r="BU1297" s="170"/>
      <c r="BV1297" s="169" t="str">
        <f>IF(BV301="","",IF(BV301=Settings!$C$16,1,IF(AND(BV301=Settings!$C$17,NOT(BU301=Settings!$C$16)),1,IF(AND(BV301=Settings!$C$18,BU301=Settings!$C$19),1,0))))</f>
        <v/>
      </c>
      <c r="BX1297" s="169" t="str">
        <f>IF(BX301="","",IF(BX301=Settings!$C$16,1,IF(AND(BX301=Settings!$C$17,NOT(BW301=Settings!$C$16)),1,IF(AND(BX301=Settings!$C$18,BW301=Settings!$C$19),1,0))))</f>
        <v/>
      </c>
      <c r="BZ1297" s="169" t="str">
        <f>IF(BZ301="","",IF(BZ301=Settings!$C$16,1,IF(AND(BZ301=Settings!$C$17,NOT(BY301=Settings!$C$16)),1,IF(AND(BZ301=Settings!$C$18,BY301=Settings!$C$19),1,0))))</f>
        <v/>
      </c>
      <c r="CB1297" s="175" t="str">
        <f t="shared" si="33"/>
        <v/>
      </c>
      <c r="CC1297" s="175" t="str">
        <f t="shared" si="34"/>
        <v/>
      </c>
      <c r="CD1297" s="175" t="str">
        <f t="shared" si="35"/>
        <v/>
      </c>
      <c r="CE1297" s="175" t="str">
        <f t="shared" si="36"/>
        <v/>
      </c>
      <c r="CF1297" s="175" t="str">
        <f t="shared" si="37"/>
        <v/>
      </c>
      <c r="CG1297" s="175" t="str">
        <f t="shared" si="38"/>
        <v/>
      </c>
      <c r="CH1297" s="175" t="str">
        <f t="shared" si="39"/>
        <v/>
      </c>
    </row>
    <row r="1298" spans="1:86" x14ac:dyDescent="0.25">
      <c r="A1298" s="39" t="str">
        <f t="shared" si="32"/>
        <v xml:space="preserve"> </v>
      </c>
      <c r="C1298" s="169" t="str">
        <f>IF(C302="","",IF(C302=Settings!$C$16,1,IF(AND(C302=Settings!$C$17,NOT(B302=Settings!$C$16)),1,IF(AND(C302=Settings!$C$18,B302=Settings!$C$19),1,0))))</f>
        <v/>
      </c>
      <c r="E1298" s="169" t="str">
        <f>IF(E302="","",IF(E302=Settings!$C$16,1,IF(AND(E302=Settings!$C$17,NOT(D302=Settings!$C$16)),1,IF(AND(E302=Settings!$C$18,D302=Settings!$C$19),1,0))))</f>
        <v/>
      </c>
      <c r="G1298" s="169" t="str">
        <f>IF(G302="","",IF(G302=Settings!$C$16,1,IF(AND(G302=Settings!$C$17,NOT(F302=Settings!$C$16)),1,IF(AND(G302=Settings!$C$18,F302=Settings!$C$19),1,0))))</f>
        <v/>
      </c>
      <c r="I1298" s="169" t="str">
        <f>IF(I302="","",IF(I302=Settings!$C$16,1,IF(AND(I302=Settings!$C$17,NOT(H302=Settings!$C$16)),1,IF(AND(I302=Settings!$C$18,H302=Settings!$C$19),1,0))))</f>
        <v/>
      </c>
      <c r="K1298" s="169" t="str">
        <f>IF(K302="","",IF(K302=Settings!$C$16,1,IF(AND(K302=Settings!$C$17,NOT(J302=Settings!$C$16)),1,IF(AND(K302=Settings!$C$18,J302=Settings!$C$19),1,0))))</f>
        <v/>
      </c>
      <c r="M1298" s="169" t="str">
        <f>IF(M302="","",IF(M302=Settings!$C$16,1,IF(AND(M302=Settings!$C$17,NOT(L302=Settings!$C$16)),1,IF(AND(M302=Settings!$C$18,L302=Settings!$C$19),1,0))))</f>
        <v/>
      </c>
      <c r="P1298" s="169" t="str">
        <f>IF(P302="","",IF(P302=Settings!$C$16,1,IF(AND(P302=Settings!$C$17,NOT(O302=Settings!$C$16)),1,IF(AND(P302=Settings!$C$18,O302=Settings!$C$19),1,0))))</f>
        <v/>
      </c>
      <c r="Q1298" s="170"/>
      <c r="R1298" s="169" t="str">
        <f>IF(R302="","",IF(R302=Settings!$C$16,1,IF(AND(R302=Settings!$C$17,NOT(Q302=Settings!$C$16)),1,IF(AND(R302=Settings!$C$18,Q302=Settings!$C$19),1,0))))</f>
        <v/>
      </c>
      <c r="S1298" s="170"/>
      <c r="T1298" s="169" t="str">
        <f>IF(T302="","",IF(T302=Settings!$C$16,1,IF(AND(T302=Settings!$C$17,NOT(S302=Settings!$C$16)),1,IF(AND(T302=Settings!$C$18,S302=Settings!$C$19),1,0))))</f>
        <v/>
      </c>
      <c r="U1298" s="170"/>
      <c r="V1298" s="169" t="str">
        <f>IF(V302="","",IF(V302=Settings!$C$16,1,IF(AND(V302=Settings!$C$17,NOT(U302=Settings!$C$16)),1,IF(AND(V302=Settings!$C$18,U302=Settings!$C$19),1,0))))</f>
        <v/>
      </c>
      <c r="X1298" s="169" t="str">
        <f>IF(X302="","",IF(X302=Settings!$C$16,1,IF(AND(X302=Settings!$C$17,NOT(W302=Settings!$C$16)),1,IF(AND(X302=Settings!$C$18,W302=Settings!$C$19),1,0))))</f>
        <v/>
      </c>
      <c r="Z1298" s="169" t="str">
        <f>IF(Z302="","",IF(Z302=Settings!$C$16,1,IF(AND(Z302=Settings!$C$17,NOT(Y302=Settings!$C$16)),1,IF(AND(Z302=Settings!$C$18,Y302=Settings!$C$19),1,0))))</f>
        <v/>
      </c>
      <c r="AC1298" s="169" t="str">
        <f>IF(AC302="","",IF(AC302=Settings!$C$16,1,IF(AND(AC302=Settings!$C$17,NOT(AB302=Settings!$C$16)),1,IF(AND(AC302=Settings!$C$18,AB302=Settings!$C$19),1,0))))</f>
        <v/>
      </c>
      <c r="AD1298" s="170"/>
      <c r="AE1298" s="169" t="str">
        <f>IF(AE302="","",IF(AE302=Settings!$C$16,1,IF(AND(AE302=Settings!$C$17,NOT(AD302=Settings!$C$16)),1,IF(AND(AE302=Settings!$C$18,AD302=Settings!$C$19),1,0))))</f>
        <v/>
      </c>
      <c r="AF1298" s="170"/>
      <c r="AG1298" s="169" t="str">
        <f>IF(AG302="","",IF(AG302=Settings!$C$16,1,IF(AND(AG302=Settings!$C$17,NOT(AF302=Settings!$C$16)),1,IF(AND(AG302=Settings!$C$18,AF302=Settings!$C$19),1,0))))</f>
        <v/>
      </c>
      <c r="AH1298" s="170"/>
      <c r="AI1298" s="169" t="str">
        <f>IF(AI302="","",IF(AI302=Settings!$C$16,1,IF(AND(AI302=Settings!$C$17,NOT(AH302=Settings!$C$16)),1,IF(AND(AI302=Settings!$C$18,AH302=Settings!$C$19),1,0))))</f>
        <v/>
      </c>
      <c r="AK1298" s="169" t="str">
        <f>IF(AK302="","",IF(AK302=Settings!$C$16,1,IF(AND(AK302=Settings!$C$17,NOT(AJ302=Settings!$C$16)),1,IF(AND(AK302=Settings!$C$18,AJ302=Settings!$C$19),1,0))))</f>
        <v/>
      </c>
      <c r="AM1298" s="169" t="str">
        <f>IF(AM302="","",IF(AM302=Settings!$C$16,1,IF(AND(AM302=Settings!$C$17,NOT(AL302=Settings!$C$16)),1,IF(AND(AM302=Settings!$C$18,AL302=Settings!$C$19),1,0))))</f>
        <v/>
      </c>
      <c r="AP1298" s="169" t="str">
        <f>IF(AP302="","",IF(AP302=Settings!$C$16,1,IF(AND(AP302=Settings!$C$17,NOT(AO302=Settings!$C$16)),1,IF(AND(AP302=Settings!$C$18,AO302=Settings!$C$19),1,0))))</f>
        <v/>
      </c>
      <c r="AQ1298" s="170"/>
      <c r="AR1298" s="169" t="str">
        <f>IF(AR302="","",IF(AR302=Settings!$C$16,1,IF(AND(AR302=Settings!$C$17,NOT(AQ302=Settings!$C$16)),1,IF(AND(AR302=Settings!$C$18,AQ302=Settings!$C$19),1,0))))</f>
        <v/>
      </c>
      <c r="AS1298" s="170"/>
      <c r="AT1298" s="169" t="str">
        <f>IF(AT302="","",IF(AT302=Settings!$C$16,1,IF(AND(AT302=Settings!$C$17,NOT(AS302=Settings!$C$16)),1,IF(AND(AT302=Settings!$C$18,AS302=Settings!$C$19),1,0))))</f>
        <v/>
      </c>
      <c r="AU1298" s="170"/>
      <c r="AV1298" s="169" t="str">
        <f>IF(AV302="","",IF(AV302=Settings!$C$16,1,IF(AND(AV302=Settings!$C$17,NOT(AU302=Settings!$C$16)),1,IF(AND(AV302=Settings!$C$18,AU302=Settings!$C$19),1,0))))</f>
        <v/>
      </c>
      <c r="AX1298" s="169" t="str">
        <f>IF(AX302="","",IF(AX302=Settings!$C$16,1,IF(AND(AX302=Settings!$C$17,NOT(AW302=Settings!$C$16)),1,IF(AND(AX302=Settings!$C$18,AW302=Settings!$C$19),1,0))))</f>
        <v/>
      </c>
      <c r="AZ1298" s="169" t="str">
        <f>IF(AZ302="","",IF(AZ302=Settings!$C$16,1,IF(AND(AZ302=Settings!$C$17,NOT(AY302=Settings!$C$16)),1,IF(AND(AZ302=Settings!$C$18,AY302=Settings!$C$19),1,0))))</f>
        <v/>
      </c>
      <c r="BC1298" s="169" t="str">
        <f>IF(BC302="","",IF(BC302=Settings!$C$16,1,IF(AND(BC302=Settings!$C$17,NOT(BB302=Settings!$C$16)),1,IF(AND(BC302=Settings!$C$18,BB302=Settings!$C$19),1,0))))</f>
        <v/>
      </c>
      <c r="BD1298" s="170"/>
      <c r="BE1298" s="169" t="str">
        <f>IF(BE302="","",IF(BE302=Settings!$C$16,1,IF(AND(BE302=Settings!$C$17,NOT(BD302=Settings!$C$16)),1,IF(AND(BE302=Settings!$C$18,BD302=Settings!$C$19),1,0))))</f>
        <v/>
      </c>
      <c r="BF1298" s="170"/>
      <c r="BG1298" s="169" t="str">
        <f>IF(BG302="","",IF(BG302=Settings!$C$16,1,IF(AND(BG302=Settings!$C$17,NOT(BF302=Settings!$C$16)),1,IF(AND(BG302=Settings!$C$18,BF302=Settings!$C$19),1,0))))</f>
        <v/>
      </c>
      <c r="BH1298" s="170"/>
      <c r="BI1298" s="169" t="str">
        <f>IF(BI302="","",IF(BI302=Settings!$C$16,1,IF(AND(BI302=Settings!$C$17,NOT(BH302=Settings!$C$16)),1,IF(AND(BI302=Settings!$C$18,BH302=Settings!$C$19),1,0))))</f>
        <v/>
      </c>
      <c r="BK1298" s="169" t="str">
        <f>IF(BK302="","",IF(BK302=Settings!$C$16,1,IF(AND(BK302=Settings!$C$17,NOT(BJ302=Settings!$C$16)),1,IF(AND(BK302=Settings!$C$18,BJ302=Settings!$C$19),1,0))))</f>
        <v/>
      </c>
      <c r="BM1298" s="169" t="str">
        <f>IF(BM302="","",IF(BM302=Settings!$C$16,1,IF(AND(BM302=Settings!$C$17,NOT(BL302=Settings!$C$16)),1,IF(AND(BM302=Settings!$C$18,BL302=Settings!$C$19),1,0))))</f>
        <v/>
      </c>
      <c r="BP1298" s="169" t="str">
        <f>IF(BP302="","",IF(BP302=Settings!$C$16,1,IF(AND(BP302=Settings!$C$17,NOT(BO302=Settings!$C$16)),1,IF(AND(BP302=Settings!$C$18,BO302=Settings!$C$19),1,0))))</f>
        <v/>
      </c>
      <c r="BQ1298" s="170"/>
      <c r="BR1298" s="169" t="str">
        <f>IF(BR302="","",IF(BR302=Settings!$C$16,1,IF(AND(BR302=Settings!$C$17,NOT(BQ302=Settings!$C$16)),1,IF(AND(BR302=Settings!$C$18,BQ302=Settings!$C$19),1,0))))</f>
        <v/>
      </c>
      <c r="BS1298" s="170"/>
      <c r="BT1298" s="169" t="str">
        <f>IF(BT302="","",IF(BT302=Settings!$C$16,1,IF(AND(BT302=Settings!$C$17,NOT(BS302=Settings!$C$16)),1,IF(AND(BT302=Settings!$C$18,BS302=Settings!$C$19),1,0))))</f>
        <v/>
      </c>
      <c r="BU1298" s="170"/>
      <c r="BV1298" s="169" t="str">
        <f>IF(BV302="","",IF(BV302=Settings!$C$16,1,IF(AND(BV302=Settings!$C$17,NOT(BU302=Settings!$C$16)),1,IF(AND(BV302=Settings!$C$18,BU302=Settings!$C$19),1,0))))</f>
        <v/>
      </c>
      <c r="BX1298" s="169" t="str">
        <f>IF(BX302="","",IF(BX302=Settings!$C$16,1,IF(AND(BX302=Settings!$C$17,NOT(BW302=Settings!$C$16)),1,IF(AND(BX302=Settings!$C$18,BW302=Settings!$C$19),1,0))))</f>
        <v/>
      </c>
      <c r="BZ1298" s="169" t="str">
        <f>IF(BZ302="","",IF(BZ302=Settings!$C$16,1,IF(AND(BZ302=Settings!$C$17,NOT(BY302=Settings!$C$16)),1,IF(AND(BZ302=Settings!$C$18,BY302=Settings!$C$19),1,0))))</f>
        <v/>
      </c>
      <c r="CB1298" s="175" t="str">
        <f t="shared" si="33"/>
        <v/>
      </c>
      <c r="CC1298" s="175" t="str">
        <f t="shared" si="34"/>
        <v/>
      </c>
      <c r="CD1298" s="175" t="str">
        <f t="shared" si="35"/>
        <v/>
      </c>
      <c r="CE1298" s="175" t="str">
        <f t="shared" si="36"/>
        <v/>
      </c>
      <c r="CF1298" s="175" t="str">
        <f t="shared" si="37"/>
        <v/>
      </c>
      <c r="CG1298" s="175" t="str">
        <f t="shared" si="38"/>
        <v/>
      </c>
      <c r="CH1298" s="175" t="str">
        <f t="shared" si="39"/>
        <v/>
      </c>
    </row>
    <row r="1299" spans="1:86" x14ac:dyDescent="0.25">
      <c r="A1299" s="39" t="str">
        <f t="shared" si="32"/>
        <v xml:space="preserve"> </v>
      </c>
      <c r="C1299" s="169" t="str">
        <f>IF(C303="","",IF(C303=Settings!$C$16,1,IF(AND(C303=Settings!$C$17,NOT(B303=Settings!$C$16)),1,IF(AND(C303=Settings!$C$18,B303=Settings!$C$19),1,0))))</f>
        <v/>
      </c>
      <c r="E1299" s="169" t="str">
        <f>IF(E303="","",IF(E303=Settings!$C$16,1,IF(AND(E303=Settings!$C$17,NOT(D303=Settings!$C$16)),1,IF(AND(E303=Settings!$C$18,D303=Settings!$C$19),1,0))))</f>
        <v/>
      </c>
      <c r="G1299" s="169" t="str">
        <f>IF(G303="","",IF(G303=Settings!$C$16,1,IF(AND(G303=Settings!$C$17,NOT(F303=Settings!$C$16)),1,IF(AND(G303=Settings!$C$18,F303=Settings!$C$19),1,0))))</f>
        <v/>
      </c>
      <c r="I1299" s="169" t="str">
        <f>IF(I303="","",IF(I303=Settings!$C$16,1,IF(AND(I303=Settings!$C$17,NOT(H303=Settings!$C$16)),1,IF(AND(I303=Settings!$C$18,H303=Settings!$C$19),1,0))))</f>
        <v/>
      </c>
      <c r="K1299" s="169" t="str">
        <f>IF(K303="","",IF(K303=Settings!$C$16,1,IF(AND(K303=Settings!$C$17,NOT(J303=Settings!$C$16)),1,IF(AND(K303=Settings!$C$18,J303=Settings!$C$19),1,0))))</f>
        <v/>
      </c>
      <c r="M1299" s="169" t="str">
        <f>IF(M303="","",IF(M303=Settings!$C$16,1,IF(AND(M303=Settings!$C$17,NOT(L303=Settings!$C$16)),1,IF(AND(M303=Settings!$C$18,L303=Settings!$C$19),1,0))))</f>
        <v/>
      </c>
      <c r="P1299" s="169" t="str">
        <f>IF(P303="","",IF(P303=Settings!$C$16,1,IF(AND(P303=Settings!$C$17,NOT(O303=Settings!$C$16)),1,IF(AND(P303=Settings!$C$18,O303=Settings!$C$19),1,0))))</f>
        <v/>
      </c>
      <c r="Q1299" s="170"/>
      <c r="R1299" s="169" t="str">
        <f>IF(R303="","",IF(R303=Settings!$C$16,1,IF(AND(R303=Settings!$C$17,NOT(Q303=Settings!$C$16)),1,IF(AND(R303=Settings!$C$18,Q303=Settings!$C$19),1,0))))</f>
        <v/>
      </c>
      <c r="S1299" s="170"/>
      <c r="T1299" s="169" t="str">
        <f>IF(T303="","",IF(T303=Settings!$C$16,1,IF(AND(T303=Settings!$C$17,NOT(S303=Settings!$C$16)),1,IF(AND(T303=Settings!$C$18,S303=Settings!$C$19),1,0))))</f>
        <v/>
      </c>
      <c r="U1299" s="170"/>
      <c r="V1299" s="169" t="str">
        <f>IF(V303="","",IF(V303=Settings!$C$16,1,IF(AND(V303=Settings!$C$17,NOT(U303=Settings!$C$16)),1,IF(AND(V303=Settings!$C$18,U303=Settings!$C$19),1,0))))</f>
        <v/>
      </c>
      <c r="X1299" s="169" t="str">
        <f>IF(X303="","",IF(X303=Settings!$C$16,1,IF(AND(X303=Settings!$C$17,NOT(W303=Settings!$C$16)),1,IF(AND(X303=Settings!$C$18,W303=Settings!$C$19),1,0))))</f>
        <v/>
      </c>
      <c r="Z1299" s="169" t="str">
        <f>IF(Z303="","",IF(Z303=Settings!$C$16,1,IF(AND(Z303=Settings!$C$17,NOT(Y303=Settings!$C$16)),1,IF(AND(Z303=Settings!$C$18,Y303=Settings!$C$19),1,0))))</f>
        <v/>
      </c>
      <c r="AC1299" s="169" t="str">
        <f>IF(AC303="","",IF(AC303=Settings!$C$16,1,IF(AND(AC303=Settings!$C$17,NOT(AB303=Settings!$C$16)),1,IF(AND(AC303=Settings!$C$18,AB303=Settings!$C$19),1,0))))</f>
        <v/>
      </c>
      <c r="AD1299" s="170"/>
      <c r="AE1299" s="169" t="str">
        <f>IF(AE303="","",IF(AE303=Settings!$C$16,1,IF(AND(AE303=Settings!$C$17,NOT(AD303=Settings!$C$16)),1,IF(AND(AE303=Settings!$C$18,AD303=Settings!$C$19),1,0))))</f>
        <v/>
      </c>
      <c r="AF1299" s="170"/>
      <c r="AG1299" s="169" t="str">
        <f>IF(AG303="","",IF(AG303=Settings!$C$16,1,IF(AND(AG303=Settings!$C$17,NOT(AF303=Settings!$C$16)),1,IF(AND(AG303=Settings!$C$18,AF303=Settings!$C$19),1,0))))</f>
        <v/>
      </c>
      <c r="AH1299" s="170"/>
      <c r="AI1299" s="169" t="str">
        <f>IF(AI303="","",IF(AI303=Settings!$C$16,1,IF(AND(AI303=Settings!$C$17,NOT(AH303=Settings!$C$16)),1,IF(AND(AI303=Settings!$C$18,AH303=Settings!$C$19),1,0))))</f>
        <v/>
      </c>
      <c r="AK1299" s="169" t="str">
        <f>IF(AK303="","",IF(AK303=Settings!$C$16,1,IF(AND(AK303=Settings!$C$17,NOT(AJ303=Settings!$C$16)),1,IF(AND(AK303=Settings!$C$18,AJ303=Settings!$C$19),1,0))))</f>
        <v/>
      </c>
      <c r="AM1299" s="169" t="str">
        <f>IF(AM303="","",IF(AM303=Settings!$C$16,1,IF(AND(AM303=Settings!$C$17,NOT(AL303=Settings!$C$16)),1,IF(AND(AM303=Settings!$C$18,AL303=Settings!$C$19),1,0))))</f>
        <v/>
      </c>
      <c r="AP1299" s="169" t="str">
        <f>IF(AP303="","",IF(AP303=Settings!$C$16,1,IF(AND(AP303=Settings!$C$17,NOT(AO303=Settings!$C$16)),1,IF(AND(AP303=Settings!$C$18,AO303=Settings!$C$19),1,0))))</f>
        <v/>
      </c>
      <c r="AQ1299" s="170"/>
      <c r="AR1299" s="169" t="str">
        <f>IF(AR303="","",IF(AR303=Settings!$C$16,1,IF(AND(AR303=Settings!$C$17,NOT(AQ303=Settings!$C$16)),1,IF(AND(AR303=Settings!$C$18,AQ303=Settings!$C$19),1,0))))</f>
        <v/>
      </c>
      <c r="AS1299" s="170"/>
      <c r="AT1299" s="169" t="str">
        <f>IF(AT303="","",IF(AT303=Settings!$C$16,1,IF(AND(AT303=Settings!$C$17,NOT(AS303=Settings!$C$16)),1,IF(AND(AT303=Settings!$C$18,AS303=Settings!$C$19),1,0))))</f>
        <v/>
      </c>
      <c r="AU1299" s="170"/>
      <c r="AV1299" s="169" t="str">
        <f>IF(AV303="","",IF(AV303=Settings!$C$16,1,IF(AND(AV303=Settings!$C$17,NOT(AU303=Settings!$C$16)),1,IF(AND(AV303=Settings!$C$18,AU303=Settings!$C$19),1,0))))</f>
        <v/>
      </c>
      <c r="AX1299" s="169" t="str">
        <f>IF(AX303="","",IF(AX303=Settings!$C$16,1,IF(AND(AX303=Settings!$C$17,NOT(AW303=Settings!$C$16)),1,IF(AND(AX303=Settings!$C$18,AW303=Settings!$C$19),1,0))))</f>
        <v/>
      </c>
      <c r="AZ1299" s="169" t="str">
        <f>IF(AZ303="","",IF(AZ303=Settings!$C$16,1,IF(AND(AZ303=Settings!$C$17,NOT(AY303=Settings!$C$16)),1,IF(AND(AZ303=Settings!$C$18,AY303=Settings!$C$19),1,0))))</f>
        <v/>
      </c>
      <c r="BC1299" s="169" t="str">
        <f>IF(BC303="","",IF(BC303=Settings!$C$16,1,IF(AND(BC303=Settings!$C$17,NOT(BB303=Settings!$C$16)),1,IF(AND(BC303=Settings!$C$18,BB303=Settings!$C$19),1,0))))</f>
        <v/>
      </c>
      <c r="BD1299" s="170"/>
      <c r="BE1299" s="169" t="str">
        <f>IF(BE303="","",IF(BE303=Settings!$C$16,1,IF(AND(BE303=Settings!$C$17,NOT(BD303=Settings!$C$16)),1,IF(AND(BE303=Settings!$C$18,BD303=Settings!$C$19),1,0))))</f>
        <v/>
      </c>
      <c r="BF1299" s="170"/>
      <c r="BG1299" s="169" t="str">
        <f>IF(BG303="","",IF(BG303=Settings!$C$16,1,IF(AND(BG303=Settings!$C$17,NOT(BF303=Settings!$C$16)),1,IF(AND(BG303=Settings!$C$18,BF303=Settings!$C$19),1,0))))</f>
        <v/>
      </c>
      <c r="BH1299" s="170"/>
      <c r="BI1299" s="169" t="str">
        <f>IF(BI303="","",IF(BI303=Settings!$C$16,1,IF(AND(BI303=Settings!$C$17,NOT(BH303=Settings!$C$16)),1,IF(AND(BI303=Settings!$C$18,BH303=Settings!$C$19),1,0))))</f>
        <v/>
      </c>
      <c r="BK1299" s="169" t="str">
        <f>IF(BK303="","",IF(BK303=Settings!$C$16,1,IF(AND(BK303=Settings!$C$17,NOT(BJ303=Settings!$C$16)),1,IF(AND(BK303=Settings!$C$18,BJ303=Settings!$C$19),1,0))))</f>
        <v/>
      </c>
      <c r="BM1299" s="169" t="str">
        <f>IF(BM303="","",IF(BM303=Settings!$C$16,1,IF(AND(BM303=Settings!$C$17,NOT(BL303=Settings!$C$16)),1,IF(AND(BM303=Settings!$C$18,BL303=Settings!$C$19),1,0))))</f>
        <v/>
      </c>
      <c r="BP1299" s="169" t="str">
        <f>IF(BP303="","",IF(BP303=Settings!$C$16,1,IF(AND(BP303=Settings!$C$17,NOT(BO303=Settings!$C$16)),1,IF(AND(BP303=Settings!$C$18,BO303=Settings!$C$19),1,0))))</f>
        <v/>
      </c>
      <c r="BQ1299" s="170"/>
      <c r="BR1299" s="169" t="str">
        <f>IF(BR303="","",IF(BR303=Settings!$C$16,1,IF(AND(BR303=Settings!$C$17,NOT(BQ303=Settings!$C$16)),1,IF(AND(BR303=Settings!$C$18,BQ303=Settings!$C$19),1,0))))</f>
        <v/>
      </c>
      <c r="BS1299" s="170"/>
      <c r="BT1299" s="169" t="str">
        <f>IF(BT303="","",IF(BT303=Settings!$C$16,1,IF(AND(BT303=Settings!$C$17,NOT(BS303=Settings!$C$16)),1,IF(AND(BT303=Settings!$C$18,BS303=Settings!$C$19),1,0))))</f>
        <v/>
      </c>
      <c r="BU1299" s="170"/>
      <c r="BV1299" s="169" t="str">
        <f>IF(BV303="","",IF(BV303=Settings!$C$16,1,IF(AND(BV303=Settings!$C$17,NOT(BU303=Settings!$C$16)),1,IF(AND(BV303=Settings!$C$18,BU303=Settings!$C$19),1,0))))</f>
        <v/>
      </c>
      <c r="BX1299" s="169" t="str">
        <f>IF(BX303="","",IF(BX303=Settings!$C$16,1,IF(AND(BX303=Settings!$C$17,NOT(BW303=Settings!$C$16)),1,IF(AND(BX303=Settings!$C$18,BW303=Settings!$C$19),1,0))))</f>
        <v/>
      </c>
      <c r="BZ1299" s="169" t="str">
        <f>IF(BZ303="","",IF(BZ303=Settings!$C$16,1,IF(AND(BZ303=Settings!$C$17,NOT(BY303=Settings!$C$16)),1,IF(AND(BZ303=Settings!$C$18,BY303=Settings!$C$19),1,0))))</f>
        <v/>
      </c>
      <c r="CB1299" s="175" t="str">
        <f t="shared" si="33"/>
        <v/>
      </c>
      <c r="CC1299" s="175" t="str">
        <f t="shared" si="34"/>
        <v/>
      </c>
      <c r="CD1299" s="175" t="str">
        <f t="shared" si="35"/>
        <v/>
      </c>
      <c r="CE1299" s="175" t="str">
        <f t="shared" si="36"/>
        <v/>
      </c>
      <c r="CF1299" s="175" t="str">
        <f t="shared" si="37"/>
        <v/>
      </c>
      <c r="CG1299" s="175" t="str">
        <f t="shared" si="38"/>
        <v/>
      </c>
      <c r="CH1299" s="175" t="str">
        <f t="shared" si="39"/>
        <v/>
      </c>
    </row>
    <row r="1300" spans="1:86" x14ac:dyDescent="0.25">
      <c r="A1300" s="39" t="str">
        <f t="shared" si="32"/>
        <v xml:space="preserve"> </v>
      </c>
      <c r="C1300" s="169" t="str">
        <f>IF(C304="","",IF(C304=Settings!$C$16,1,IF(AND(C304=Settings!$C$17,NOT(B304=Settings!$C$16)),1,IF(AND(C304=Settings!$C$18,B304=Settings!$C$19),1,0))))</f>
        <v/>
      </c>
      <c r="E1300" s="169" t="str">
        <f>IF(E304="","",IF(E304=Settings!$C$16,1,IF(AND(E304=Settings!$C$17,NOT(D304=Settings!$C$16)),1,IF(AND(E304=Settings!$C$18,D304=Settings!$C$19),1,0))))</f>
        <v/>
      </c>
      <c r="G1300" s="169" t="str">
        <f>IF(G304="","",IF(G304=Settings!$C$16,1,IF(AND(G304=Settings!$C$17,NOT(F304=Settings!$C$16)),1,IF(AND(G304=Settings!$C$18,F304=Settings!$C$19),1,0))))</f>
        <v/>
      </c>
      <c r="I1300" s="169" t="str">
        <f>IF(I304="","",IF(I304=Settings!$C$16,1,IF(AND(I304=Settings!$C$17,NOT(H304=Settings!$C$16)),1,IF(AND(I304=Settings!$C$18,H304=Settings!$C$19),1,0))))</f>
        <v/>
      </c>
      <c r="K1300" s="169" t="str">
        <f>IF(K304="","",IF(K304=Settings!$C$16,1,IF(AND(K304=Settings!$C$17,NOT(J304=Settings!$C$16)),1,IF(AND(K304=Settings!$C$18,J304=Settings!$C$19),1,0))))</f>
        <v/>
      </c>
      <c r="M1300" s="169" t="str">
        <f>IF(M304="","",IF(M304=Settings!$C$16,1,IF(AND(M304=Settings!$C$17,NOT(L304=Settings!$C$16)),1,IF(AND(M304=Settings!$C$18,L304=Settings!$C$19),1,0))))</f>
        <v/>
      </c>
      <c r="P1300" s="169" t="str">
        <f>IF(P304="","",IF(P304=Settings!$C$16,1,IF(AND(P304=Settings!$C$17,NOT(O304=Settings!$C$16)),1,IF(AND(P304=Settings!$C$18,O304=Settings!$C$19),1,0))))</f>
        <v/>
      </c>
      <c r="Q1300" s="170"/>
      <c r="R1300" s="169" t="str">
        <f>IF(R304="","",IF(R304=Settings!$C$16,1,IF(AND(R304=Settings!$C$17,NOT(Q304=Settings!$C$16)),1,IF(AND(R304=Settings!$C$18,Q304=Settings!$C$19),1,0))))</f>
        <v/>
      </c>
      <c r="S1300" s="170"/>
      <c r="T1300" s="169" t="str">
        <f>IF(T304="","",IF(T304=Settings!$C$16,1,IF(AND(T304=Settings!$C$17,NOT(S304=Settings!$C$16)),1,IF(AND(T304=Settings!$C$18,S304=Settings!$C$19),1,0))))</f>
        <v/>
      </c>
      <c r="U1300" s="170"/>
      <c r="V1300" s="169" t="str">
        <f>IF(V304="","",IF(V304=Settings!$C$16,1,IF(AND(V304=Settings!$C$17,NOT(U304=Settings!$C$16)),1,IF(AND(V304=Settings!$C$18,U304=Settings!$C$19),1,0))))</f>
        <v/>
      </c>
      <c r="X1300" s="169" t="str">
        <f>IF(X304="","",IF(X304=Settings!$C$16,1,IF(AND(X304=Settings!$C$17,NOT(W304=Settings!$C$16)),1,IF(AND(X304=Settings!$C$18,W304=Settings!$C$19),1,0))))</f>
        <v/>
      </c>
      <c r="Z1300" s="169" t="str">
        <f>IF(Z304="","",IF(Z304=Settings!$C$16,1,IF(AND(Z304=Settings!$C$17,NOT(Y304=Settings!$C$16)),1,IF(AND(Z304=Settings!$C$18,Y304=Settings!$C$19),1,0))))</f>
        <v/>
      </c>
      <c r="AC1300" s="169" t="str">
        <f>IF(AC304="","",IF(AC304=Settings!$C$16,1,IF(AND(AC304=Settings!$C$17,NOT(AB304=Settings!$C$16)),1,IF(AND(AC304=Settings!$C$18,AB304=Settings!$C$19),1,0))))</f>
        <v/>
      </c>
      <c r="AD1300" s="170"/>
      <c r="AE1300" s="169" t="str">
        <f>IF(AE304="","",IF(AE304=Settings!$C$16,1,IF(AND(AE304=Settings!$C$17,NOT(AD304=Settings!$C$16)),1,IF(AND(AE304=Settings!$C$18,AD304=Settings!$C$19),1,0))))</f>
        <v/>
      </c>
      <c r="AF1300" s="170"/>
      <c r="AG1300" s="169" t="str">
        <f>IF(AG304="","",IF(AG304=Settings!$C$16,1,IF(AND(AG304=Settings!$C$17,NOT(AF304=Settings!$C$16)),1,IF(AND(AG304=Settings!$C$18,AF304=Settings!$C$19),1,0))))</f>
        <v/>
      </c>
      <c r="AH1300" s="170"/>
      <c r="AI1300" s="169" t="str">
        <f>IF(AI304="","",IF(AI304=Settings!$C$16,1,IF(AND(AI304=Settings!$C$17,NOT(AH304=Settings!$C$16)),1,IF(AND(AI304=Settings!$C$18,AH304=Settings!$C$19),1,0))))</f>
        <v/>
      </c>
      <c r="AK1300" s="169" t="str">
        <f>IF(AK304="","",IF(AK304=Settings!$C$16,1,IF(AND(AK304=Settings!$C$17,NOT(AJ304=Settings!$C$16)),1,IF(AND(AK304=Settings!$C$18,AJ304=Settings!$C$19),1,0))))</f>
        <v/>
      </c>
      <c r="AM1300" s="169" t="str">
        <f>IF(AM304="","",IF(AM304=Settings!$C$16,1,IF(AND(AM304=Settings!$C$17,NOT(AL304=Settings!$C$16)),1,IF(AND(AM304=Settings!$C$18,AL304=Settings!$C$19),1,0))))</f>
        <v/>
      </c>
      <c r="AP1300" s="169" t="str">
        <f>IF(AP304="","",IF(AP304=Settings!$C$16,1,IF(AND(AP304=Settings!$C$17,NOT(AO304=Settings!$C$16)),1,IF(AND(AP304=Settings!$C$18,AO304=Settings!$C$19),1,0))))</f>
        <v/>
      </c>
      <c r="AQ1300" s="170"/>
      <c r="AR1300" s="169" t="str">
        <f>IF(AR304="","",IF(AR304=Settings!$C$16,1,IF(AND(AR304=Settings!$C$17,NOT(AQ304=Settings!$C$16)),1,IF(AND(AR304=Settings!$C$18,AQ304=Settings!$C$19),1,0))))</f>
        <v/>
      </c>
      <c r="AS1300" s="170"/>
      <c r="AT1300" s="169" t="str">
        <f>IF(AT304="","",IF(AT304=Settings!$C$16,1,IF(AND(AT304=Settings!$C$17,NOT(AS304=Settings!$C$16)),1,IF(AND(AT304=Settings!$C$18,AS304=Settings!$C$19),1,0))))</f>
        <v/>
      </c>
      <c r="AU1300" s="170"/>
      <c r="AV1300" s="169" t="str">
        <f>IF(AV304="","",IF(AV304=Settings!$C$16,1,IF(AND(AV304=Settings!$C$17,NOT(AU304=Settings!$C$16)),1,IF(AND(AV304=Settings!$C$18,AU304=Settings!$C$19),1,0))))</f>
        <v/>
      </c>
      <c r="AX1300" s="169" t="str">
        <f>IF(AX304="","",IF(AX304=Settings!$C$16,1,IF(AND(AX304=Settings!$C$17,NOT(AW304=Settings!$C$16)),1,IF(AND(AX304=Settings!$C$18,AW304=Settings!$C$19),1,0))))</f>
        <v/>
      </c>
      <c r="AZ1300" s="169" t="str">
        <f>IF(AZ304="","",IF(AZ304=Settings!$C$16,1,IF(AND(AZ304=Settings!$C$17,NOT(AY304=Settings!$C$16)),1,IF(AND(AZ304=Settings!$C$18,AY304=Settings!$C$19),1,0))))</f>
        <v/>
      </c>
      <c r="BC1300" s="169" t="str">
        <f>IF(BC304="","",IF(BC304=Settings!$C$16,1,IF(AND(BC304=Settings!$C$17,NOT(BB304=Settings!$C$16)),1,IF(AND(BC304=Settings!$C$18,BB304=Settings!$C$19),1,0))))</f>
        <v/>
      </c>
      <c r="BD1300" s="170"/>
      <c r="BE1300" s="169" t="str">
        <f>IF(BE304="","",IF(BE304=Settings!$C$16,1,IF(AND(BE304=Settings!$C$17,NOT(BD304=Settings!$C$16)),1,IF(AND(BE304=Settings!$C$18,BD304=Settings!$C$19),1,0))))</f>
        <v/>
      </c>
      <c r="BF1300" s="170"/>
      <c r="BG1300" s="169" t="str">
        <f>IF(BG304="","",IF(BG304=Settings!$C$16,1,IF(AND(BG304=Settings!$C$17,NOT(BF304=Settings!$C$16)),1,IF(AND(BG304=Settings!$C$18,BF304=Settings!$C$19),1,0))))</f>
        <v/>
      </c>
      <c r="BH1300" s="170"/>
      <c r="BI1300" s="169" t="str">
        <f>IF(BI304="","",IF(BI304=Settings!$C$16,1,IF(AND(BI304=Settings!$C$17,NOT(BH304=Settings!$C$16)),1,IF(AND(BI304=Settings!$C$18,BH304=Settings!$C$19),1,0))))</f>
        <v/>
      </c>
      <c r="BK1300" s="169" t="str">
        <f>IF(BK304="","",IF(BK304=Settings!$C$16,1,IF(AND(BK304=Settings!$C$17,NOT(BJ304=Settings!$C$16)),1,IF(AND(BK304=Settings!$C$18,BJ304=Settings!$C$19),1,0))))</f>
        <v/>
      </c>
      <c r="BM1300" s="169" t="str">
        <f>IF(BM304="","",IF(BM304=Settings!$C$16,1,IF(AND(BM304=Settings!$C$17,NOT(BL304=Settings!$C$16)),1,IF(AND(BM304=Settings!$C$18,BL304=Settings!$C$19),1,0))))</f>
        <v/>
      </c>
      <c r="BP1300" s="169" t="str">
        <f>IF(BP304="","",IF(BP304=Settings!$C$16,1,IF(AND(BP304=Settings!$C$17,NOT(BO304=Settings!$C$16)),1,IF(AND(BP304=Settings!$C$18,BO304=Settings!$C$19),1,0))))</f>
        <v/>
      </c>
      <c r="BQ1300" s="170"/>
      <c r="BR1300" s="169" t="str">
        <f>IF(BR304="","",IF(BR304=Settings!$C$16,1,IF(AND(BR304=Settings!$C$17,NOT(BQ304=Settings!$C$16)),1,IF(AND(BR304=Settings!$C$18,BQ304=Settings!$C$19),1,0))))</f>
        <v/>
      </c>
      <c r="BS1300" s="170"/>
      <c r="BT1300" s="169" t="str">
        <f>IF(BT304="","",IF(BT304=Settings!$C$16,1,IF(AND(BT304=Settings!$C$17,NOT(BS304=Settings!$C$16)),1,IF(AND(BT304=Settings!$C$18,BS304=Settings!$C$19),1,0))))</f>
        <v/>
      </c>
      <c r="BU1300" s="170"/>
      <c r="BV1300" s="169" t="str">
        <f>IF(BV304="","",IF(BV304=Settings!$C$16,1,IF(AND(BV304=Settings!$C$17,NOT(BU304=Settings!$C$16)),1,IF(AND(BV304=Settings!$C$18,BU304=Settings!$C$19),1,0))))</f>
        <v/>
      </c>
      <c r="BX1300" s="169" t="str">
        <f>IF(BX304="","",IF(BX304=Settings!$C$16,1,IF(AND(BX304=Settings!$C$17,NOT(BW304=Settings!$C$16)),1,IF(AND(BX304=Settings!$C$18,BW304=Settings!$C$19),1,0))))</f>
        <v/>
      </c>
      <c r="BZ1300" s="169" t="str">
        <f>IF(BZ304="","",IF(BZ304=Settings!$C$16,1,IF(AND(BZ304=Settings!$C$17,NOT(BY304=Settings!$C$16)),1,IF(AND(BZ304=Settings!$C$18,BY304=Settings!$C$19),1,0))))</f>
        <v/>
      </c>
      <c r="CB1300" s="175" t="str">
        <f t="shared" si="33"/>
        <v/>
      </c>
      <c r="CC1300" s="175" t="str">
        <f t="shared" si="34"/>
        <v/>
      </c>
      <c r="CD1300" s="175" t="str">
        <f t="shared" si="35"/>
        <v/>
      </c>
      <c r="CE1300" s="175" t="str">
        <f t="shared" si="36"/>
        <v/>
      </c>
      <c r="CF1300" s="175" t="str">
        <f t="shared" si="37"/>
        <v/>
      </c>
      <c r="CG1300" s="175" t="str">
        <f t="shared" si="38"/>
        <v/>
      </c>
      <c r="CH1300" s="175" t="str">
        <f t="shared" si="39"/>
        <v/>
      </c>
    </row>
    <row r="1301" spans="1:86" x14ac:dyDescent="0.25">
      <c r="A1301" s="39" t="str">
        <f t="shared" si="32"/>
        <v xml:space="preserve"> </v>
      </c>
      <c r="C1301" s="169" t="str">
        <f>IF(C305="","",IF(C305=Settings!$C$16,1,IF(AND(C305=Settings!$C$17,NOT(B305=Settings!$C$16)),1,IF(AND(C305=Settings!$C$18,B305=Settings!$C$19),1,0))))</f>
        <v/>
      </c>
      <c r="E1301" s="169" t="str">
        <f>IF(E305="","",IF(E305=Settings!$C$16,1,IF(AND(E305=Settings!$C$17,NOT(D305=Settings!$C$16)),1,IF(AND(E305=Settings!$C$18,D305=Settings!$C$19),1,0))))</f>
        <v/>
      </c>
      <c r="G1301" s="169" t="str">
        <f>IF(G305="","",IF(G305=Settings!$C$16,1,IF(AND(G305=Settings!$C$17,NOT(F305=Settings!$C$16)),1,IF(AND(G305=Settings!$C$18,F305=Settings!$C$19),1,0))))</f>
        <v/>
      </c>
      <c r="I1301" s="169" t="str">
        <f>IF(I305="","",IF(I305=Settings!$C$16,1,IF(AND(I305=Settings!$C$17,NOT(H305=Settings!$C$16)),1,IF(AND(I305=Settings!$C$18,H305=Settings!$C$19),1,0))))</f>
        <v/>
      </c>
      <c r="K1301" s="169" t="str">
        <f>IF(K305="","",IF(K305=Settings!$C$16,1,IF(AND(K305=Settings!$C$17,NOT(J305=Settings!$C$16)),1,IF(AND(K305=Settings!$C$18,J305=Settings!$C$19),1,0))))</f>
        <v/>
      </c>
      <c r="M1301" s="169" t="str">
        <f>IF(M305="","",IF(M305=Settings!$C$16,1,IF(AND(M305=Settings!$C$17,NOT(L305=Settings!$C$16)),1,IF(AND(M305=Settings!$C$18,L305=Settings!$C$19),1,0))))</f>
        <v/>
      </c>
      <c r="P1301" s="169" t="str">
        <f>IF(P305="","",IF(P305=Settings!$C$16,1,IF(AND(P305=Settings!$C$17,NOT(O305=Settings!$C$16)),1,IF(AND(P305=Settings!$C$18,O305=Settings!$C$19),1,0))))</f>
        <v/>
      </c>
      <c r="Q1301" s="170"/>
      <c r="R1301" s="169" t="str">
        <f>IF(R305="","",IF(R305=Settings!$C$16,1,IF(AND(R305=Settings!$C$17,NOT(Q305=Settings!$C$16)),1,IF(AND(R305=Settings!$C$18,Q305=Settings!$C$19),1,0))))</f>
        <v/>
      </c>
      <c r="S1301" s="170"/>
      <c r="T1301" s="169" t="str">
        <f>IF(T305="","",IF(T305=Settings!$C$16,1,IF(AND(T305=Settings!$C$17,NOT(S305=Settings!$C$16)),1,IF(AND(T305=Settings!$C$18,S305=Settings!$C$19),1,0))))</f>
        <v/>
      </c>
      <c r="U1301" s="170"/>
      <c r="V1301" s="169" t="str">
        <f>IF(V305="","",IF(V305=Settings!$C$16,1,IF(AND(V305=Settings!$C$17,NOT(U305=Settings!$C$16)),1,IF(AND(V305=Settings!$C$18,U305=Settings!$C$19),1,0))))</f>
        <v/>
      </c>
      <c r="X1301" s="169" t="str">
        <f>IF(X305="","",IF(X305=Settings!$C$16,1,IF(AND(X305=Settings!$C$17,NOT(W305=Settings!$C$16)),1,IF(AND(X305=Settings!$C$18,W305=Settings!$C$19),1,0))))</f>
        <v/>
      </c>
      <c r="Z1301" s="169" t="str">
        <f>IF(Z305="","",IF(Z305=Settings!$C$16,1,IF(AND(Z305=Settings!$C$17,NOT(Y305=Settings!$C$16)),1,IF(AND(Z305=Settings!$C$18,Y305=Settings!$C$19),1,0))))</f>
        <v/>
      </c>
      <c r="AC1301" s="169" t="str">
        <f>IF(AC305="","",IF(AC305=Settings!$C$16,1,IF(AND(AC305=Settings!$C$17,NOT(AB305=Settings!$C$16)),1,IF(AND(AC305=Settings!$C$18,AB305=Settings!$C$19),1,0))))</f>
        <v/>
      </c>
      <c r="AD1301" s="170"/>
      <c r="AE1301" s="169" t="str">
        <f>IF(AE305="","",IF(AE305=Settings!$C$16,1,IF(AND(AE305=Settings!$C$17,NOT(AD305=Settings!$C$16)),1,IF(AND(AE305=Settings!$C$18,AD305=Settings!$C$19),1,0))))</f>
        <v/>
      </c>
      <c r="AF1301" s="170"/>
      <c r="AG1301" s="169" t="str">
        <f>IF(AG305="","",IF(AG305=Settings!$C$16,1,IF(AND(AG305=Settings!$C$17,NOT(AF305=Settings!$C$16)),1,IF(AND(AG305=Settings!$C$18,AF305=Settings!$C$19),1,0))))</f>
        <v/>
      </c>
      <c r="AH1301" s="170"/>
      <c r="AI1301" s="169" t="str">
        <f>IF(AI305="","",IF(AI305=Settings!$C$16,1,IF(AND(AI305=Settings!$C$17,NOT(AH305=Settings!$C$16)),1,IF(AND(AI305=Settings!$C$18,AH305=Settings!$C$19),1,0))))</f>
        <v/>
      </c>
      <c r="AK1301" s="169" t="str">
        <f>IF(AK305="","",IF(AK305=Settings!$C$16,1,IF(AND(AK305=Settings!$C$17,NOT(AJ305=Settings!$C$16)),1,IF(AND(AK305=Settings!$C$18,AJ305=Settings!$C$19),1,0))))</f>
        <v/>
      </c>
      <c r="AM1301" s="169" t="str">
        <f>IF(AM305="","",IF(AM305=Settings!$C$16,1,IF(AND(AM305=Settings!$C$17,NOT(AL305=Settings!$C$16)),1,IF(AND(AM305=Settings!$C$18,AL305=Settings!$C$19),1,0))))</f>
        <v/>
      </c>
      <c r="AP1301" s="169" t="str">
        <f>IF(AP305="","",IF(AP305=Settings!$C$16,1,IF(AND(AP305=Settings!$C$17,NOT(AO305=Settings!$C$16)),1,IF(AND(AP305=Settings!$C$18,AO305=Settings!$C$19),1,0))))</f>
        <v/>
      </c>
      <c r="AQ1301" s="170"/>
      <c r="AR1301" s="169" t="str">
        <f>IF(AR305="","",IF(AR305=Settings!$C$16,1,IF(AND(AR305=Settings!$C$17,NOT(AQ305=Settings!$C$16)),1,IF(AND(AR305=Settings!$C$18,AQ305=Settings!$C$19),1,0))))</f>
        <v/>
      </c>
      <c r="AS1301" s="170"/>
      <c r="AT1301" s="169" t="str">
        <f>IF(AT305="","",IF(AT305=Settings!$C$16,1,IF(AND(AT305=Settings!$C$17,NOT(AS305=Settings!$C$16)),1,IF(AND(AT305=Settings!$C$18,AS305=Settings!$C$19),1,0))))</f>
        <v/>
      </c>
      <c r="AU1301" s="170"/>
      <c r="AV1301" s="169" t="str">
        <f>IF(AV305="","",IF(AV305=Settings!$C$16,1,IF(AND(AV305=Settings!$C$17,NOT(AU305=Settings!$C$16)),1,IF(AND(AV305=Settings!$C$18,AU305=Settings!$C$19),1,0))))</f>
        <v/>
      </c>
      <c r="AX1301" s="169" t="str">
        <f>IF(AX305="","",IF(AX305=Settings!$C$16,1,IF(AND(AX305=Settings!$C$17,NOT(AW305=Settings!$C$16)),1,IF(AND(AX305=Settings!$C$18,AW305=Settings!$C$19),1,0))))</f>
        <v/>
      </c>
      <c r="AZ1301" s="169" t="str">
        <f>IF(AZ305="","",IF(AZ305=Settings!$C$16,1,IF(AND(AZ305=Settings!$C$17,NOT(AY305=Settings!$C$16)),1,IF(AND(AZ305=Settings!$C$18,AY305=Settings!$C$19),1,0))))</f>
        <v/>
      </c>
      <c r="BC1301" s="169" t="str">
        <f>IF(BC305="","",IF(BC305=Settings!$C$16,1,IF(AND(BC305=Settings!$C$17,NOT(BB305=Settings!$C$16)),1,IF(AND(BC305=Settings!$C$18,BB305=Settings!$C$19),1,0))))</f>
        <v/>
      </c>
      <c r="BD1301" s="170"/>
      <c r="BE1301" s="169" t="str">
        <f>IF(BE305="","",IF(BE305=Settings!$C$16,1,IF(AND(BE305=Settings!$C$17,NOT(BD305=Settings!$C$16)),1,IF(AND(BE305=Settings!$C$18,BD305=Settings!$C$19),1,0))))</f>
        <v/>
      </c>
      <c r="BF1301" s="170"/>
      <c r="BG1301" s="169" t="str">
        <f>IF(BG305="","",IF(BG305=Settings!$C$16,1,IF(AND(BG305=Settings!$C$17,NOT(BF305=Settings!$C$16)),1,IF(AND(BG305=Settings!$C$18,BF305=Settings!$C$19),1,0))))</f>
        <v/>
      </c>
      <c r="BH1301" s="170"/>
      <c r="BI1301" s="169" t="str">
        <f>IF(BI305="","",IF(BI305=Settings!$C$16,1,IF(AND(BI305=Settings!$C$17,NOT(BH305=Settings!$C$16)),1,IF(AND(BI305=Settings!$C$18,BH305=Settings!$C$19),1,0))))</f>
        <v/>
      </c>
      <c r="BK1301" s="169" t="str">
        <f>IF(BK305="","",IF(BK305=Settings!$C$16,1,IF(AND(BK305=Settings!$C$17,NOT(BJ305=Settings!$C$16)),1,IF(AND(BK305=Settings!$C$18,BJ305=Settings!$C$19),1,0))))</f>
        <v/>
      </c>
      <c r="BM1301" s="169" t="str">
        <f>IF(BM305="","",IF(BM305=Settings!$C$16,1,IF(AND(BM305=Settings!$C$17,NOT(BL305=Settings!$C$16)),1,IF(AND(BM305=Settings!$C$18,BL305=Settings!$C$19),1,0))))</f>
        <v/>
      </c>
      <c r="BP1301" s="169" t="str">
        <f>IF(BP305="","",IF(BP305=Settings!$C$16,1,IF(AND(BP305=Settings!$C$17,NOT(BO305=Settings!$C$16)),1,IF(AND(BP305=Settings!$C$18,BO305=Settings!$C$19),1,0))))</f>
        <v/>
      </c>
      <c r="BQ1301" s="170"/>
      <c r="BR1301" s="169" t="str">
        <f>IF(BR305="","",IF(BR305=Settings!$C$16,1,IF(AND(BR305=Settings!$C$17,NOT(BQ305=Settings!$C$16)),1,IF(AND(BR305=Settings!$C$18,BQ305=Settings!$C$19),1,0))))</f>
        <v/>
      </c>
      <c r="BS1301" s="170"/>
      <c r="BT1301" s="169" t="str">
        <f>IF(BT305="","",IF(BT305=Settings!$C$16,1,IF(AND(BT305=Settings!$C$17,NOT(BS305=Settings!$C$16)),1,IF(AND(BT305=Settings!$C$18,BS305=Settings!$C$19),1,0))))</f>
        <v/>
      </c>
      <c r="BU1301" s="170"/>
      <c r="BV1301" s="169" t="str">
        <f>IF(BV305="","",IF(BV305=Settings!$C$16,1,IF(AND(BV305=Settings!$C$17,NOT(BU305=Settings!$C$16)),1,IF(AND(BV305=Settings!$C$18,BU305=Settings!$C$19),1,0))))</f>
        <v/>
      </c>
      <c r="BX1301" s="169" t="str">
        <f>IF(BX305="","",IF(BX305=Settings!$C$16,1,IF(AND(BX305=Settings!$C$17,NOT(BW305=Settings!$C$16)),1,IF(AND(BX305=Settings!$C$18,BW305=Settings!$C$19),1,0))))</f>
        <v/>
      </c>
      <c r="BZ1301" s="169" t="str">
        <f>IF(BZ305="","",IF(BZ305=Settings!$C$16,1,IF(AND(BZ305=Settings!$C$17,NOT(BY305=Settings!$C$16)),1,IF(AND(BZ305=Settings!$C$18,BY305=Settings!$C$19),1,0))))</f>
        <v/>
      </c>
      <c r="CB1301" s="175" t="str">
        <f t="shared" si="33"/>
        <v/>
      </c>
      <c r="CC1301" s="175" t="str">
        <f t="shared" si="34"/>
        <v/>
      </c>
      <c r="CD1301" s="175" t="str">
        <f t="shared" si="35"/>
        <v/>
      </c>
      <c r="CE1301" s="175" t="str">
        <f t="shared" si="36"/>
        <v/>
      </c>
      <c r="CF1301" s="175" t="str">
        <f t="shared" si="37"/>
        <v/>
      </c>
      <c r="CG1301" s="175" t="str">
        <f t="shared" si="38"/>
        <v/>
      </c>
      <c r="CH1301" s="175" t="str">
        <f t="shared" si="39"/>
        <v/>
      </c>
    </row>
    <row r="1302" spans="1:86" x14ac:dyDescent="0.25">
      <c r="A1302" s="39" t="str">
        <f t="shared" si="32"/>
        <v xml:space="preserve"> </v>
      </c>
      <c r="C1302" s="169" t="str">
        <f>IF(C306="","",IF(C306=Settings!$C$16,1,IF(AND(C306=Settings!$C$17,NOT(B306=Settings!$C$16)),1,IF(AND(C306=Settings!$C$18,B306=Settings!$C$19),1,0))))</f>
        <v/>
      </c>
      <c r="E1302" s="169" t="str">
        <f>IF(E306="","",IF(E306=Settings!$C$16,1,IF(AND(E306=Settings!$C$17,NOT(D306=Settings!$C$16)),1,IF(AND(E306=Settings!$C$18,D306=Settings!$C$19),1,0))))</f>
        <v/>
      </c>
      <c r="G1302" s="169" t="str">
        <f>IF(G306="","",IF(G306=Settings!$C$16,1,IF(AND(G306=Settings!$C$17,NOT(F306=Settings!$C$16)),1,IF(AND(G306=Settings!$C$18,F306=Settings!$C$19),1,0))))</f>
        <v/>
      </c>
      <c r="I1302" s="169" t="str">
        <f>IF(I306="","",IF(I306=Settings!$C$16,1,IF(AND(I306=Settings!$C$17,NOT(H306=Settings!$C$16)),1,IF(AND(I306=Settings!$C$18,H306=Settings!$C$19),1,0))))</f>
        <v/>
      </c>
      <c r="K1302" s="169" t="str">
        <f>IF(K306="","",IF(K306=Settings!$C$16,1,IF(AND(K306=Settings!$C$17,NOT(J306=Settings!$C$16)),1,IF(AND(K306=Settings!$C$18,J306=Settings!$C$19),1,0))))</f>
        <v/>
      </c>
      <c r="M1302" s="169" t="str">
        <f>IF(M306="","",IF(M306=Settings!$C$16,1,IF(AND(M306=Settings!$C$17,NOT(L306=Settings!$C$16)),1,IF(AND(M306=Settings!$C$18,L306=Settings!$C$19),1,0))))</f>
        <v/>
      </c>
      <c r="P1302" s="169" t="str">
        <f>IF(P306="","",IF(P306=Settings!$C$16,1,IF(AND(P306=Settings!$C$17,NOT(O306=Settings!$C$16)),1,IF(AND(P306=Settings!$C$18,O306=Settings!$C$19),1,0))))</f>
        <v/>
      </c>
      <c r="Q1302" s="170"/>
      <c r="R1302" s="169" t="str">
        <f>IF(R306="","",IF(R306=Settings!$C$16,1,IF(AND(R306=Settings!$C$17,NOT(Q306=Settings!$C$16)),1,IF(AND(R306=Settings!$C$18,Q306=Settings!$C$19),1,0))))</f>
        <v/>
      </c>
      <c r="S1302" s="170"/>
      <c r="T1302" s="169" t="str">
        <f>IF(T306="","",IF(T306=Settings!$C$16,1,IF(AND(T306=Settings!$C$17,NOT(S306=Settings!$C$16)),1,IF(AND(T306=Settings!$C$18,S306=Settings!$C$19),1,0))))</f>
        <v/>
      </c>
      <c r="U1302" s="170"/>
      <c r="V1302" s="169" t="str">
        <f>IF(V306="","",IF(V306=Settings!$C$16,1,IF(AND(V306=Settings!$C$17,NOT(U306=Settings!$C$16)),1,IF(AND(V306=Settings!$C$18,U306=Settings!$C$19),1,0))))</f>
        <v/>
      </c>
      <c r="X1302" s="169" t="str">
        <f>IF(X306="","",IF(X306=Settings!$C$16,1,IF(AND(X306=Settings!$C$17,NOT(W306=Settings!$C$16)),1,IF(AND(X306=Settings!$C$18,W306=Settings!$C$19),1,0))))</f>
        <v/>
      </c>
      <c r="Z1302" s="169" t="str">
        <f>IF(Z306="","",IF(Z306=Settings!$C$16,1,IF(AND(Z306=Settings!$C$17,NOT(Y306=Settings!$C$16)),1,IF(AND(Z306=Settings!$C$18,Y306=Settings!$C$19),1,0))))</f>
        <v/>
      </c>
      <c r="AC1302" s="169" t="str">
        <f>IF(AC306="","",IF(AC306=Settings!$C$16,1,IF(AND(AC306=Settings!$C$17,NOT(AB306=Settings!$C$16)),1,IF(AND(AC306=Settings!$C$18,AB306=Settings!$C$19),1,0))))</f>
        <v/>
      </c>
      <c r="AD1302" s="170"/>
      <c r="AE1302" s="169" t="str">
        <f>IF(AE306="","",IF(AE306=Settings!$C$16,1,IF(AND(AE306=Settings!$C$17,NOT(AD306=Settings!$C$16)),1,IF(AND(AE306=Settings!$C$18,AD306=Settings!$C$19),1,0))))</f>
        <v/>
      </c>
      <c r="AF1302" s="170"/>
      <c r="AG1302" s="169" t="str">
        <f>IF(AG306="","",IF(AG306=Settings!$C$16,1,IF(AND(AG306=Settings!$C$17,NOT(AF306=Settings!$C$16)),1,IF(AND(AG306=Settings!$C$18,AF306=Settings!$C$19),1,0))))</f>
        <v/>
      </c>
      <c r="AH1302" s="170"/>
      <c r="AI1302" s="169" t="str">
        <f>IF(AI306="","",IF(AI306=Settings!$C$16,1,IF(AND(AI306=Settings!$C$17,NOT(AH306=Settings!$C$16)),1,IF(AND(AI306=Settings!$C$18,AH306=Settings!$C$19),1,0))))</f>
        <v/>
      </c>
      <c r="AK1302" s="169" t="str">
        <f>IF(AK306="","",IF(AK306=Settings!$C$16,1,IF(AND(AK306=Settings!$C$17,NOT(AJ306=Settings!$C$16)),1,IF(AND(AK306=Settings!$C$18,AJ306=Settings!$C$19),1,0))))</f>
        <v/>
      </c>
      <c r="AM1302" s="169" t="str">
        <f>IF(AM306="","",IF(AM306=Settings!$C$16,1,IF(AND(AM306=Settings!$C$17,NOT(AL306=Settings!$C$16)),1,IF(AND(AM306=Settings!$C$18,AL306=Settings!$C$19),1,0))))</f>
        <v/>
      </c>
      <c r="AP1302" s="169" t="str">
        <f>IF(AP306="","",IF(AP306=Settings!$C$16,1,IF(AND(AP306=Settings!$C$17,NOT(AO306=Settings!$C$16)),1,IF(AND(AP306=Settings!$C$18,AO306=Settings!$C$19),1,0))))</f>
        <v/>
      </c>
      <c r="AQ1302" s="170"/>
      <c r="AR1302" s="169" t="str">
        <f>IF(AR306="","",IF(AR306=Settings!$C$16,1,IF(AND(AR306=Settings!$C$17,NOT(AQ306=Settings!$C$16)),1,IF(AND(AR306=Settings!$C$18,AQ306=Settings!$C$19),1,0))))</f>
        <v/>
      </c>
      <c r="AS1302" s="170"/>
      <c r="AT1302" s="169" t="str">
        <f>IF(AT306="","",IF(AT306=Settings!$C$16,1,IF(AND(AT306=Settings!$C$17,NOT(AS306=Settings!$C$16)),1,IF(AND(AT306=Settings!$C$18,AS306=Settings!$C$19),1,0))))</f>
        <v/>
      </c>
      <c r="AU1302" s="170"/>
      <c r="AV1302" s="169" t="str">
        <f>IF(AV306="","",IF(AV306=Settings!$C$16,1,IF(AND(AV306=Settings!$C$17,NOT(AU306=Settings!$C$16)),1,IF(AND(AV306=Settings!$C$18,AU306=Settings!$C$19),1,0))))</f>
        <v/>
      </c>
      <c r="AX1302" s="169" t="str">
        <f>IF(AX306="","",IF(AX306=Settings!$C$16,1,IF(AND(AX306=Settings!$C$17,NOT(AW306=Settings!$C$16)),1,IF(AND(AX306=Settings!$C$18,AW306=Settings!$C$19),1,0))))</f>
        <v/>
      </c>
      <c r="AZ1302" s="169" t="str">
        <f>IF(AZ306="","",IF(AZ306=Settings!$C$16,1,IF(AND(AZ306=Settings!$C$17,NOT(AY306=Settings!$C$16)),1,IF(AND(AZ306=Settings!$C$18,AY306=Settings!$C$19),1,0))))</f>
        <v/>
      </c>
      <c r="BC1302" s="169" t="str">
        <f>IF(BC306="","",IF(BC306=Settings!$C$16,1,IF(AND(BC306=Settings!$C$17,NOT(BB306=Settings!$C$16)),1,IF(AND(BC306=Settings!$C$18,BB306=Settings!$C$19),1,0))))</f>
        <v/>
      </c>
      <c r="BD1302" s="170"/>
      <c r="BE1302" s="169" t="str">
        <f>IF(BE306="","",IF(BE306=Settings!$C$16,1,IF(AND(BE306=Settings!$C$17,NOT(BD306=Settings!$C$16)),1,IF(AND(BE306=Settings!$C$18,BD306=Settings!$C$19),1,0))))</f>
        <v/>
      </c>
      <c r="BF1302" s="170"/>
      <c r="BG1302" s="169" t="str">
        <f>IF(BG306="","",IF(BG306=Settings!$C$16,1,IF(AND(BG306=Settings!$C$17,NOT(BF306=Settings!$C$16)),1,IF(AND(BG306=Settings!$C$18,BF306=Settings!$C$19),1,0))))</f>
        <v/>
      </c>
      <c r="BH1302" s="170"/>
      <c r="BI1302" s="169" t="str">
        <f>IF(BI306="","",IF(BI306=Settings!$C$16,1,IF(AND(BI306=Settings!$C$17,NOT(BH306=Settings!$C$16)),1,IF(AND(BI306=Settings!$C$18,BH306=Settings!$C$19),1,0))))</f>
        <v/>
      </c>
      <c r="BK1302" s="169" t="str">
        <f>IF(BK306="","",IF(BK306=Settings!$C$16,1,IF(AND(BK306=Settings!$C$17,NOT(BJ306=Settings!$C$16)),1,IF(AND(BK306=Settings!$C$18,BJ306=Settings!$C$19),1,0))))</f>
        <v/>
      </c>
      <c r="BM1302" s="169" t="str">
        <f>IF(BM306="","",IF(BM306=Settings!$C$16,1,IF(AND(BM306=Settings!$C$17,NOT(BL306=Settings!$C$16)),1,IF(AND(BM306=Settings!$C$18,BL306=Settings!$C$19),1,0))))</f>
        <v/>
      </c>
      <c r="BP1302" s="169" t="str">
        <f>IF(BP306="","",IF(BP306=Settings!$C$16,1,IF(AND(BP306=Settings!$C$17,NOT(BO306=Settings!$C$16)),1,IF(AND(BP306=Settings!$C$18,BO306=Settings!$C$19),1,0))))</f>
        <v/>
      </c>
      <c r="BQ1302" s="170"/>
      <c r="BR1302" s="169" t="str">
        <f>IF(BR306="","",IF(BR306=Settings!$C$16,1,IF(AND(BR306=Settings!$C$17,NOT(BQ306=Settings!$C$16)),1,IF(AND(BR306=Settings!$C$18,BQ306=Settings!$C$19),1,0))))</f>
        <v/>
      </c>
      <c r="BS1302" s="170"/>
      <c r="BT1302" s="169" t="str">
        <f>IF(BT306="","",IF(BT306=Settings!$C$16,1,IF(AND(BT306=Settings!$C$17,NOT(BS306=Settings!$C$16)),1,IF(AND(BT306=Settings!$C$18,BS306=Settings!$C$19),1,0))))</f>
        <v/>
      </c>
      <c r="BU1302" s="170"/>
      <c r="BV1302" s="169" t="str">
        <f>IF(BV306="","",IF(BV306=Settings!$C$16,1,IF(AND(BV306=Settings!$C$17,NOT(BU306=Settings!$C$16)),1,IF(AND(BV306=Settings!$C$18,BU306=Settings!$C$19),1,0))))</f>
        <v/>
      </c>
      <c r="BX1302" s="169" t="str">
        <f>IF(BX306="","",IF(BX306=Settings!$C$16,1,IF(AND(BX306=Settings!$C$17,NOT(BW306=Settings!$C$16)),1,IF(AND(BX306=Settings!$C$18,BW306=Settings!$C$19),1,0))))</f>
        <v/>
      </c>
      <c r="BZ1302" s="169" t="str">
        <f>IF(BZ306="","",IF(BZ306=Settings!$C$16,1,IF(AND(BZ306=Settings!$C$17,NOT(BY306=Settings!$C$16)),1,IF(AND(BZ306=Settings!$C$18,BY306=Settings!$C$19),1,0))))</f>
        <v/>
      </c>
      <c r="CB1302" s="175" t="str">
        <f t="shared" si="33"/>
        <v/>
      </c>
      <c r="CC1302" s="175" t="str">
        <f t="shared" si="34"/>
        <v/>
      </c>
      <c r="CD1302" s="175" t="str">
        <f t="shared" si="35"/>
        <v/>
      </c>
      <c r="CE1302" s="175" t="str">
        <f t="shared" si="36"/>
        <v/>
      </c>
      <c r="CF1302" s="175" t="str">
        <f t="shared" si="37"/>
        <v/>
      </c>
      <c r="CG1302" s="175" t="str">
        <f t="shared" si="38"/>
        <v/>
      </c>
      <c r="CH1302" s="175" t="str">
        <f t="shared" si="39"/>
        <v/>
      </c>
    </row>
    <row r="1303" spans="1:86" x14ac:dyDescent="0.25">
      <c r="A1303" s="39" t="str">
        <f t="shared" si="32"/>
        <v xml:space="preserve"> </v>
      </c>
      <c r="C1303" s="169" t="str">
        <f>IF(C307="","",IF(C307=Settings!$C$16,1,IF(AND(C307=Settings!$C$17,NOT(B307=Settings!$C$16)),1,IF(AND(C307=Settings!$C$18,B307=Settings!$C$19),1,0))))</f>
        <v/>
      </c>
      <c r="E1303" s="169" t="str">
        <f>IF(E307="","",IF(E307=Settings!$C$16,1,IF(AND(E307=Settings!$C$17,NOT(D307=Settings!$C$16)),1,IF(AND(E307=Settings!$C$18,D307=Settings!$C$19),1,0))))</f>
        <v/>
      </c>
      <c r="G1303" s="169" t="str">
        <f>IF(G307="","",IF(G307=Settings!$C$16,1,IF(AND(G307=Settings!$C$17,NOT(F307=Settings!$C$16)),1,IF(AND(G307=Settings!$C$18,F307=Settings!$C$19),1,0))))</f>
        <v/>
      </c>
      <c r="I1303" s="169" t="str">
        <f>IF(I307="","",IF(I307=Settings!$C$16,1,IF(AND(I307=Settings!$C$17,NOT(H307=Settings!$C$16)),1,IF(AND(I307=Settings!$C$18,H307=Settings!$C$19),1,0))))</f>
        <v/>
      </c>
      <c r="K1303" s="169" t="str">
        <f>IF(K307="","",IF(K307=Settings!$C$16,1,IF(AND(K307=Settings!$C$17,NOT(J307=Settings!$C$16)),1,IF(AND(K307=Settings!$C$18,J307=Settings!$C$19),1,0))))</f>
        <v/>
      </c>
      <c r="M1303" s="169" t="str">
        <f>IF(M307="","",IF(M307=Settings!$C$16,1,IF(AND(M307=Settings!$C$17,NOT(L307=Settings!$C$16)),1,IF(AND(M307=Settings!$C$18,L307=Settings!$C$19),1,0))))</f>
        <v/>
      </c>
      <c r="P1303" s="169" t="str">
        <f>IF(P307="","",IF(P307=Settings!$C$16,1,IF(AND(P307=Settings!$C$17,NOT(O307=Settings!$C$16)),1,IF(AND(P307=Settings!$C$18,O307=Settings!$C$19),1,0))))</f>
        <v/>
      </c>
      <c r="Q1303" s="170"/>
      <c r="R1303" s="169" t="str">
        <f>IF(R307="","",IF(R307=Settings!$C$16,1,IF(AND(R307=Settings!$C$17,NOT(Q307=Settings!$C$16)),1,IF(AND(R307=Settings!$C$18,Q307=Settings!$C$19),1,0))))</f>
        <v/>
      </c>
      <c r="S1303" s="170"/>
      <c r="T1303" s="169" t="str">
        <f>IF(T307="","",IF(T307=Settings!$C$16,1,IF(AND(T307=Settings!$C$17,NOT(S307=Settings!$C$16)),1,IF(AND(T307=Settings!$C$18,S307=Settings!$C$19),1,0))))</f>
        <v/>
      </c>
      <c r="U1303" s="170"/>
      <c r="V1303" s="169" t="str">
        <f>IF(V307="","",IF(V307=Settings!$C$16,1,IF(AND(V307=Settings!$C$17,NOT(U307=Settings!$C$16)),1,IF(AND(V307=Settings!$C$18,U307=Settings!$C$19),1,0))))</f>
        <v/>
      </c>
      <c r="X1303" s="169" t="str">
        <f>IF(X307="","",IF(X307=Settings!$C$16,1,IF(AND(X307=Settings!$C$17,NOT(W307=Settings!$C$16)),1,IF(AND(X307=Settings!$C$18,W307=Settings!$C$19),1,0))))</f>
        <v/>
      </c>
      <c r="Z1303" s="169" t="str">
        <f>IF(Z307="","",IF(Z307=Settings!$C$16,1,IF(AND(Z307=Settings!$C$17,NOT(Y307=Settings!$C$16)),1,IF(AND(Z307=Settings!$C$18,Y307=Settings!$C$19),1,0))))</f>
        <v/>
      </c>
      <c r="AC1303" s="169" t="str">
        <f>IF(AC307="","",IF(AC307=Settings!$C$16,1,IF(AND(AC307=Settings!$C$17,NOT(AB307=Settings!$C$16)),1,IF(AND(AC307=Settings!$C$18,AB307=Settings!$C$19),1,0))))</f>
        <v/>
      </c>
      <c r="AD1303" s="170"/>
      <c r="AE1303" s="169" t="str">
        <f>IF(AE307="","",IF(AE307=Settings!$C$16,1,IF(AND(AE307=Settings!$C$17,NOT(AD307=Settings!$C$16)),1,IF(AND(AE307=Settings!$C$18,AD307=Settings!$C$19),1,0))))</f>
        <v/>
      </c>
      <c r="AF1303" s="170"/>
      <c r="AG1303" s="169" t="str">
        <f>IF(AG307="","",IF(AG307=Settings!$C$16,1,IF(AND(AG307=Settings!$C$17,NOT(AF307=Settings!$C$16)),1,IF(AND(AG307=Settings!$C$18,AF307=Settings!$C$19),1,0))))</f>
        <v/>
      </c>
      <c r="AH1303" s="170"/>
      <c r="AI1303" s="169" t="str">
        <f>IF(AI307="","",IF(AI307=Settings!$C$16,1,IF(AND(AI307=Settings!$C$17,NOT(AH307=Settings!$C$16)),1,IF(AND(AI307=Settings!$C$18,AH307=Settings!$C$19),1,0))))</f>
        <v/>
      </c>
      <c r="AK1303" s="169" t="str">
        <f>IF(AK307="","",IF(AK307=Settings!$C$16,1,IF(AND(AK307=Settings!$C$17,NOT(AJ307=Settings!$C$16)),1,IF(AND(AK307=Settings!$C$18,AJ307=Settings!$C$19),1,0))))</f>
        <v/>
      </c>
      <c r="AM1303" s="169" t="str">
        <f>IF(AM307="","",IF(AM307=Settings!$C$16,1,IF(AND(AM307=Settings!$C$17,NOT(AL307=Settings!$C$16)),1,IF(AND(AM307=Settings!$C$18,AL307=Settings!$C$19),1,0))))</f>
        <v/>
      </c>
      <c r="AP1303" s="169" t="str">
        <f>IF(AP307="","",IF(AP307=Settings!$C$16,1,IF(AND(AP307=Settings!$C$17,NOT(AO307=Settings!$C$16)),1,IF(AND(AP307=Settings!$C$18,AO307=Settings!$C$19),1,0))))</f>
        <v/>
      </c>
      <c r="AQ1303" s="170"/>
      <c r="AR1303" s="169" t="str">
        <f>IF(AR307="","",IF(AR307=Settings!$C$16,1,IF(AND(AR307=Settings!$C$17,NOT(AQ307=Settings!$C$16)),1,IF(AND(AR307=Settings!$C$18,AQ307=Settings!$C$19),1,0))))</f>
        <v/>
      </c>
      <c r="AS1303" s="170"/>
      <c r="AT1303" s="169" t="str">
        <f>IF(AT307="","",IF(AT307=Settings!$C$16,1,IF(AND(AT307=Settings!$C$17,NOT(AS307=Settings!$C$16)),1,IF(AND(AT307=Settings!$C$18,AS307=Settings!$C$19),1,0))))</f>
        <v/>
      </c>
      <c r="AU1303" s="170"/>
      <c r="AV1303" s="169" t="str">
        <f>IF(AV307="","",IF(AV307=Settings!$C$16,1,IF(AND(AV307=Settings!$C$17,NOT(AU307=Settings!$C$16)),1,IF(AND(AV307=Settings!$C$18,AU307=Settings!$C$19),1,0))))</f>
        <v/>
      </c>
      <c r="AX1303" s="169" t="str">
        <f>IF(AX307="","",IF(AX307=Settings!$C$16,1,IF(AND(AX307=Settings!$C$17,NOT(AW307=Settings!$C$16)),1,IF(AND(AX307=Settings!$C$18,AW307=Settings!$C$19),1,0))))</f>
        <v/>
      </c>
      <c r="AZ1303" s="169" t="str">
        <f>IF(AZ307="","",IF(AZ307=Settings!$C$16,1,IF(AND(AZ307=Settings!$C$17,NOT(AY307=Settings!$C$16)),1,IF(AND(AZ307=Settings!$C$18,AY307=Settings!$C$19),1,0))))</f>
        <v/>
      </c>
      <c r="BC1303" s="169" t="str">
        <f>IF(BC307="","",IF(BC307=Settings!$C$16,1,IF(AND(BC307=Settings!$C$17,NOT(BB307=Settings!$C$16)),1,IF(AND(BC307=Settings!$C$18,BB307=Settings!$C$19),1,0))))</f>
        <v/>
      </c>
      <c r="BD1303" s="170"/>
      <c r="BE1303" s="169" t="str">
        <f>IF(BE307="","",IF(BE307=Settings!$C$16,1,IF(AND(BE307=Settings!$C$17,NOT(BD307=Settings!$C$16)),1,IF(AND(BE307=Settings!$C$18,BD307=Settings!$C$19),1,0))))</f>
        <v/>
      </c>
      <c r="BF1303" s="170"/>
      <c r="BG1303" s="169" t="str">
        <f>IF(BG307="","",IF(BG307=Settings!$C$16,1,IF(AND(BG307=Settings!$C$17,NOT(BF307=Settings!$C$16)),1,IF(AND(BG307=Settings!$C$18,BF307=Settings!$C$19),1,0))))</f>
        <v/>
      </c>
      <c r="BH1303" s="170"/>
      <c r="BI1303" s="169" t="str">
        <f>IF(BI307="","",IF(BI307=Settings!$C$16,1,IF(AND(BI307=Settings!$C$17,NOT(BH307=Settings!$C$16)),1,IF(AND(BI307=Settings!$C$18,BH307=Settings!$C$19),1,0))))</f>
        <v/>
      </c>
      <c r="BK1303" s="169" t="str">
        <f>IF(BK307="","",IF(BK307=Settings!$C$16,1,IF(AND(BK307=Settings!$C$17,NOT(BJ307=Settings!$C$16)),1,IF(AND(BK307=Settings!$C$18,BJ307=Settings!$C$19),1,0))))</f>
        <v/>
      </c>
      <c r="BM1303" s="169" t="str">
        <f>IF(BM307="","",IF(BM307=Settings!$C$16,1,IF(AND(BM307=Settings!$C$17,NOT(BL307=Settings!$C$16)),1,IF(AND(BM307=Settings!$C$18,BL307=Settings!$C$19),1,0))))</f>
        <v/>
      </c>
      <c r="BP1303" s="169" t="str">
        <f>IF(BP307="","",IF(BP307=Settings!$C$16,1,IF(AND(BP307=Settings!$C$17,NOT(BO307=Settings!$C$16)),1,IF(AND(BP307=Settings!$C$18,BO307=Settings!$C$19),1,0))))</f>
        <v/>
      </c>
      <c r="BQ1303" s="170"/>
      <c r="BR1303" s="169" t="str">
        <f>IF(BR307="","",IF(BR307=Settings!$C$16,1,IF(AND(BR307=Settings!$C$17,NOT(BQ307=Settings!$C$16)),1,IF(AND(BR307=Settings!$C$18,BQ307=Settings!$C$19),1,0))))</f>
        <v/>
      </c>
      <c r="BS1303" s="170"/>
      <c r="BT1303" s="169" t="str">
        <f>IF(BT307="","",IF(BT307=Settings!$C$16,1,IF(AND(BT307=Settings!$C$17,NOT(BS307=Settings!$C$16)),1,IF(AND(BT307=Settings!$C$18,BS307=Settings!$C$19),1,0))))</f>
        <v/>
      </c>
      <c r="BU1303" s="170"/>
      <c r="BV1303" s="169" t="str">
        <f>IF(BV307="","",IF(BV307=Settings!$C$16,1,IF(AND(BV307=Settings!$C$17,NOT(BU307=Settings!$C$16)),1,IF(AND(BV307=Settings!$C$18,BU307=Settings!$C$19),1,0))))</f>
        <v/>
      </c>
      <c r="BX1303" s="169" t="str">
        <f>IF(BX307="","",IF(BX307=Settings!$C$16,1,IF(AND(BX307=Settings!$C$17,NOT(BW307=Settings!$C$16)),1,IF(AND(BX307=Settings!$C$18,BW307=Settings!$C$19),1,0))))</f>
        <v/>
      </c>
      <c r="BZ1303" s="169" t="str">
        <f>IF(BZ307="","",IF(BZ307=Settings!$C$16,1,IF(AND(BZ307=Settings!$C$17,NOT(BY307=Settings!$C$16)),1,IF(AND(BZ307=Settings!$C$18,BY307=Settings!$C$19),1,0))))</f>
        <v/>
      </c>
      <c r="CB1303" s="175" t="str">
        <f t="shared" si="33"/>
        <v/>
      </c>
      <c r="CC1303" s="175" t="str">
        <f t="shared" si="34"/>
        <v/>
      </c>
      <c r="CD1303" s="175" t="str">
        <f t="shared" si="35"/>
        <v/>
      </c>
      <c r="CE1303" s="175" t="str">
        <f t="shared" si="36"/>
        <v/>
      </c>
      <c r="CF1303" s="175" t="str">
        <f t="shared" si="37"/>
        <v/>
      </c>
      <c r="CG1303" s="175" t="str">
        <f t="shared" si="38"/>
        <v/>
      </c>
      <c r="CH1303" s="175" t="str">
        <f t="shared" si="39"/>
        <v/>
      </c>
    </row>
    <row r="1304" spans="1:86" x14ac:dyDescent="0.25">
      <c r="A1304" s="39" t="str">
        <f t="shared" si="32"/>
        <v xml:space="preserve"> </v>
      </c>
      <c r="C1304" s="169" t="str">
        <f>IF(C308="","",IF(C308=Settings!$C$16,1,IF(AND(C308=Settings!$C$17,NOT(B308=Settings!$C$16)),1,IF(AND(C308=Settings!$C$18,B308=Settings!$C$19),1,0))))</f>
        <v/>
      </c>
      <c r="E1304" s="169" t="str">
        <f>IF(E308="","",IF(E308=Settings!$C$16,1,IF(AND(E308=Settings!$C$17,NOT(D308=Settings!$C$16)),1,IF(AND(E308=Settings!$C$18,D308=Settings!$C$19),1,0))))</f>
        <v/>
      </c>
      <c r="G1304" s="169" t="str">
        <f>IF(G308="","",IF(G308=Settings!$C$16,1,IF(AND(G308=Settings!$C$17,NOT(F308=Settings!$C$16)),1,IF(AND(G308=Settings!$C$18,F308=Settings!$C$19),1,0))))</f>
        <v/>
      </c>
      <c r="I1304" s="169" t="str">
        <f>IF(I308="","",IF(I308=Settings!$C$16,1,IF(AND(I308=Settings!$C$17,NOT(H308=Settings!$C$16)),1,IF(AND(I308=Settings!$C$18,H308=Settings!$C$19),1,0))))</f>
        <v/>
      </c>
      <c r="K1304" s="169" t="str">
        <f>IF(K308="","",IF(K308=Settings!$C$16,1,IF(AND(K308=Settings!$C$17,NOT(J308=Settings!$C$16)),1,IF(AND(K308=Settings!$C$18,J308=Settings!$C$19),1,0))))</f>
        <v/>
      </c>
      <c r="M1304" s="169" t="str">
        <f>IF(M308="","",IF(M308=Settings!$C$16,1,IF(AND(M308=Settings!$C$17,NOT(L308=Settings!$C$16)),1,IF(AND(M308=Settings!$C$18,L308=Settings!$C$19),1,0))))</f>
        <v/>
      </c>
      <c r="P1304" s="169" t="str">
        <f>IF(P308="","",IF(P308=Settings!$C$16,1,IF(AND(P308=Settings!$C$17,NOT(O308=Settings!$C$16)),1,IF(AND(P308=Settings!$C$18,O308=Settings!$C$19),1,0))))</f>
        <v/>
      </c>
      <c r="Q1304" s="170"/>
      <c r="R1304" s="169" t="str">
        <f>IF(R308="","",IF(R308=Settings!$C$16,1,IF(AND(R308=Settings!$C$17,NOT(Q308=Settings!$C$16)),1,IF(AND(R308=Settings!$C$18,Q308=Settings!$C$19),1,0))))</f>
        <v/>
      </c>
      <c r="S1304" s="170"/>
      <c r="T1304" s="169" t="str">
        <f>IF(T308="","",IF(T308=Settings!$C$16,1,IF(AND(T308=Settings!$C$17,NOT(S308=Settings!$C$16)),1,IF(AND(T308=Settings!$C$18,S308=Settings!$C$19),1,0))))</f>
        <v/>
      </c>
      <c r="U1304" s="170"/>
      <c r="V1304" s="169" t="str">
        <f>IF(V308="","",IF(V308=Settings!$C$16,1,IF(AND(V308=Settings!$C$17,NOT(U308=Settings!$C$16)),1,IF(AND(V308=Settings!$C$18,U308=Settings!$C$19),1,0))))</f>
        <v/>
      </c>
      <c r="X1304" s="169" t="str">
        <f>IF(X308="","",IF(X308=Settings!$C$16,1,IF(AND(X308=Settings!$C$17,NOT(W308=Settings!$C$16)),1,IF(AND(X308=Settings!$C$18,W308=Settings!$C$19),1,0))))</f>
        <v/>
      </c>
      <c r="Z1304" s="169" t="str">
        <f>IF(Z308="","",IF(Z308=Settings!$C$16,1,IF(AND(Z308=Settings!$C$17,NOT(Y308=Settings!$C$16)),1,IF(AND(Z308=Settings!$C$18,Y308=Settings!$C$19),1,0))))</f>
        <v/>
      </c>
      <c r="AC1304" s="169" t="str">
        <f>IF(AC308="","",IF(AC308=Settings!$C$16,1,IF(AND(AC308=Settings!$C$17,NOT(AB308=Settings!$C$16)),1,IF(AND(AC308=Settings!$C$18,AB308=Settings!$C$19),1,0))))</f>
        <v/>
      </c>
      <c r="AD1304" s="170"/>
      <c r="AE1304" s="169" t="str">
        <f>IF(AE308="","",IF(AE308=Settings!$C$16,1,IF(AND(AE308=Settings!$C$17,NOT(AD308=Settings!$C$16)),1,IF(AND(AE308=Settings!$C$18,AD308=Settings!$C$19),1,0))))</f>
        <v/>
      </c>
      <c r="AF1304" s="170"/>
      <c r="AG1304" s="169" t="str">
        <f>IF(AG308="","",IF(AG308=Settings!$C$16,1,IF(AND(AG308=Settings!$C$17,NOT(AF308=Settings!$C$16)),1,IF(AND(AG308=Settings!$C$18,AF308=Settings!$C$19),1,0))))</f>
        <v/>
      </c>
      <c r="AH1304" s="170"/>
      <c r="AI1304" s="169" t="str">
        <f>IF(AI308="","",IF(AI308=Settings!$C$16,1,IF(AND(AI308=Settings!$C$17,NOT(AH308=Settings!$C$16)),1,IF(AND(AI308=Settings!$C$18,AH308=Settings!$C$19),1,0))))</f>
        <v/>
      </c>
      <c r="AK1304" s="169" t="str">
        <f>IF(AK308="","",IF(AK308=Settings!$C$16,1,IF(AND(AK308=Settings!$C$17,NOT(AJ308=Settings!$C$16)),1,IF(AND(AK308=Settings!$C$18,AJ308=Settings!$C$19),1,0))))</f>
        <v/>
      </c>
      <c r="AM1304" s="169" t="str">
        <f>IF(AM308="","",IF(AM308=Settings!$C$16,1,IF(AND(AM308=Settings!$C$17,NOT(AL308=Settings!$C$16)),1,IF(AND(AM308=Settings!$C$18,AL308=Settings!$C$19),1,0))))</f>
        <v/>
      </c>
      <c r="AP1304" s="169" t="str">
        <f>IF(AP308="","",IF(AP308=Settings!$C$16,1,IF(AND(AP308=Settings!$C$17,NOT(AO308=Settings!$C$16)),1,IF(AND(AP308=Settings!$C$18,AO308=Settings!$C$19),1,0))))</f>
        <v/>
      </c>
      <c r="AQ1304" s="170"/>
      <c r="AR1304" s="169" t="str">
        <f>IF(AR308="","",IF(AR308=Settings!$C$16,1,IF(AND(AR308=Settings!$C$17,NOT(AQ308=Settings!$C$16)),1,IF(AND(AR308=Settings!$C$18,AQ308=Settings!$C$19),1,0))))</f>
        <v/>
      </c>
      <c r="AS1304" s="170"/>
      <c r="AT1304" s="169" t="str">
        <f>IF(AT308="","",IF(AT308=Settings!$C$16,1,IF(AND(AT308=Settings!$C$17,NOT(AS308=Settings!$C$16)),1,IF(AND(AT308=Settings!$C$18,AS308=Settings!$C$19),1,0))))</f>
        <v/>
      </c>
      <c r="AU1304" s="170"/>
      <c r="AV1304" s="169" t="str">
        <f>IF(AV308="","",IF(AV308=Settings!$C$16,1,IF(AND(AV308=Settings!$C$17,NOT(AU308=Settings!$C$16)),1,IF(AND(AV308=Settings!$C$18,AU308=Settings!$C$19),1,0))))</f>
        <v/>
      </c>
      <c r="AX1304" s="169" t="str">
        <f>IF(AX308="","",IF(AX308=Settings!$C$16,1,IF(AND(AX308=Settings!$C$17,NOT(AW308=Settings!$C$16)),1,IF(AND(AX308=Settings!$C$18,AW308=Settings!$C$19),1,0))))</f>
        <v/>
      </c>
      <c r="AZ1304" s="169" t="str">
        <f>IF(AZ308="","",IF(AZ308=Settings!$C$16,1,IF(AND(AZ308=Settings!$C$17,NOT(AY308=Settings!$C$16)),1,IF(AND(AZ308=Settings!$C$18,AY308=Settings!$C$19),1,0))))</f>
        <v/>
      </c>
      <c r="BC1304" s="169" t="str">
        <f>IF(BC308="","",IF(BC308=Settings!$C$16,1,IF(AND(BC308=Settings!$C$17,NOT(BB308=Settings!$C$16)),1,IF(AND(BC308=Settings!$C$18,BB308=Settings!$C$19),1,0))))</f>
        <v/>
      </c>
      <c r="BD1304" s="170"/>
      <c r="BE1304" s="169" t="str">
        <f>IF(BE308="","",IF(BE308=Settings!$C$16,1,IF(AND(BE308=Settings!$C$17,NOT(BD308=Settings!$C$16)),1,IF(AND(BE308=Settings!$C$18,BD308=Settings!$C$19),1,0))))</f>
        <v/>
      </c>
      <c r="BF1304" s="170"/>
      <c r="BG1304" s="169" t="str">
        <f>IF(BG308="","",IF(BG308=Settings!$C$16,1,IF(AND(BG308=Settings!$C$17,NOT(BF308=Settings!$C$16)),1,IF(AND(BG308=Settings!$C$18,BF308=Settings!$C$19),1,0))))</f>
        <v/>
      </c>
      <c r="BH1304" s="170"/>
      <c r="BI1304" s="169" t="str">
        <f>IF(BI308="","",IF(BI308=Settings!$C$16,1,IF(AND(BI308=Settings!$C$17,NOT(BH308=Settings!$C$16)),1,IF(AND(BI308=Settings!$C$18,BH308=Settings!$C$19),1,0))))</f>
        <v/>
      </c>
      <c r="BK1304" s="169" t="str">
        <f>IF(BK308="","",IF(BK308=Settings!$C$16,1,IF(AND(BK308=Settings!$C$17,NOT(BJ308=Settings!$C$16)),1,IF(AND(BK308=Settings!$C$18,BJ308=Settings!$C$19),1,0))))</f>
        <v/>
      </c>
      <c r="BM1304" s="169" t="str">
        <f>IF(BM308="","",IF(BM308=Settings!$C$16,1,IF(AND(BM308=Settings!$C$17,NOT(BL308=Settings!$C$16)),1,IF(AND(BM308=Settings!$C$18,BL308=Settings!$C$19),1,0))))</f>
        <v/>
      </c>
      <c r="BP1304" s="169" t="str">
        <f>IF(BP308="","",IF(BP308=Settings!$C$16,1,IF(AND(BP308=Settings!$C$17,NOT(BO308=Settings!$C$16)),1,IF(AND(BP308=Settings!$C$18,BO308=Settings!$C$19),1,0))))</f>
        <v/>
      </c>
      <c r="BQ1304" s="170"/>
      <c r="BR1304" s="169" t="str">
        <f>IF(BR308="","",IF(BR308=Settings!$C$16,1,IF(AND(BR308=Settings!$C$17,NOT(BQ308=Settings!$C$16)),1,IF(AND(BR308=Settings!$C$18,BQ308=Settings!$C$19),1,0))))</f>
        <v/>
      </c>
      <c r="BS1304" s="170"/>
      <c r="BT1304" s="169" t="str">
        <f>IF(BT308="","",IF(BT308=Settings!$C$16,1,IF(AND(BT308=Settings!$C$17,NOT(BS308=Settings!$C$16)),1,IF(AND(BT308=Settings!$C$18,BS308=Settings!$C$19),1,0))))</f>
        <v/>
      </c>
      <c r="BU1304" s="170"/>
      <c r="BV1304" s="169" t="str">
        <f>IF(BV308="","",IF(BV308=Settings!$C$16,1,IF(AND(BV308=Settings!$C$17,NOT(BU308=Settings!$C$16)),1,IF(AND(BV308=Settings!$C$18,BU308=Settings!$C$19),1,0))))</f>
        <v/>
      </c>
      <c r="BX1304" s="169" t="str">
        <f>IF(BX308="","",IF(BX308=Settings!$C$16,1,IF(AND(BX308=Settings!$C$17,NOT(BW308=Settings!$C$16)),1,IF(AND(BX308=Settings!$C$18,BW308=Settings!$C$19),1,0))))</f>
        <v/>
      </c>
      <c r="BZ1304" s="169" t="str">
        <f>IF(BZ308="","",IF(BZ308=Settings!$C$16,1,IF(AND(BZ308=Settings!$C$17,NOT(BY308=Settings!$C$16)),1,IF(AND(BZ308=Settings!$C$18,BY308=Settings!$C$19),1,0))))</f>
        <v/>
      </c>
      <c r="CB1304" s="175" t="str">
        <f t="shared" si="33"/>
        <v/>
      </c>
      <c r="CC1304" s="175" t="str">
        <f t="shared" si="34"/>
        <v/>
      </c>
      <c r="CD1304" s="175" t="str">
        <f t="shared" si="35"/>
        <v/>
      </c>
      <c r="CE1304" s="175" t="str">
        <f t="shared" si="36"/>
        <v/>
      </c>
      <c r="CF1304" s="175" t="str">
        <f t="shared" si="37"/>
        <v/>
      </c>
      <c r="CG1304" s="175" t="str">
        <f t="shared" si="38"/>
        <v/>
      </c>
      <c r="CH1304" s="175" t="str">
        <f t="shared" si="39"/>
        <v/>
      </c>
    </row>
    <row r="1305" spans="1:86" x14ac:dyDescent="0.25">
      <c r="A1305" s="39" t="str">
        <f t="shared" si="32"/>
        <v xml:space="preserve"> </v>
      </c>
      <c r="C1305" s="169" t="str">
        <f>IF(C309="","",IF(C309=Settings!$C$16,1,IF(AND(C309=Settings!$C$17,NOT(B309=Settings!$C$16)),1,IF(AND(C309=Settings!$C$18,B309=Settings!$C$19),1,0))))</f>
        <v/>
      </c>
      <c r="E1305" s="169" t="str">
        <f>IF(E309="","",IF(E309=Settings!$C$16,1,IF(AND(E309=Settings!$C$17,NOT(D309=Settings!$C$16)),1,IF(AND(E309=Settings!$C$18,D309=Settings!$C$19),1,0))))</f>
        <v/>
      </c>
      <c r="G1305" s="169" t="str">
        <f>IF(G309="","",IF(G309=Settings!$C$16,1,IF(AND(G309=Settings!$C$17,NOT(F309=Settings!$C$16)),1,IF(AND(G309=Settings!$C$18,F309=Settings!$C$19),1,0))))</f>
        <v/>
      </c>
      <c r="I1305" s="169" t="str">
        <f>IF(I309="","",IF(I309=Settings!$C$16,1,IF(AND(I309=Settings!$C$17,NOT(H309=Settings!$C$16)),1,IF(AND(I309=Settings!$C$18,H309=Settings!$C$19),1,0))))</f>
        <v/>
      </c>
      <c r="K1305" s="169" t="str">
        <f>IF(K309="","",IF(K309=Settings!$C$16,1,IF(AND(K309=Settings!$C$17,NOT(J309=Settings!$C$16)),1,IF(AND(K309=Settings!$C$18,J309=Settings!$C$19),1,0))))</f>
        <v/>
      </c>
      <c r="M1305" s="169" t="str">
        <f>IF(M309="","",IF(M309=Settings!$C$16,1,IF(AND(M309=Settings!$C$17,NOT(L309=Settings!$C$16)),1,IF(AND(M309=Settings!$C$18,L309=Settings!$C$19),1,0))))</f>
        <v/>
      </c>
      <c r="P1305" s="169" t="str">
        <f>IF(P309="","",IF(P309=Settings!$C$16,1,IF(AND(P309=Settings!$C$17,NOT(O309=Settings!$C$16)),1,IF(AND(P309=Settings!$C$18,O309=Settings!$C$19),1,0))))</f>
        <v/>
      </c>
      <c r="Q1305" s="170"/>
      <c r="R1305" s="169" t="str">
        <f>IF(R309="","",IF(R309=Settings!$C$16,1,IF(AND(R309=Settings!$C$17,NOT(Q309=Settings!$C$16)),1,IF(AND(R309=Settings!$C$18,Q309=Settings!$C$19),1,0))))</f>
        <v/>
      </c>
      <c r="S1305" s="170"/>
      <c r="T1305" s="169" t="str">
        <f>IF(T309="","",IF(T309=Settings!$C$16,1,IF(AND(T309=Settings!$C$17,NOT(S309=Settings!$C$16)),1,IF(AND(T309=Settings!$C$18,S309=Settings!$C$19),1,0))))</f>
        <v/>
      </c>
      <c r="U1305" s="170"/>
      <c r="V1305" s="169" t="str">
        <f>IF(V309="","",IF(V309=Settings!$C$16,1,IF(AND(V309=Settings!$C$17,NOT(U309=Settings!$C$16)),1,IF(AND(V309=Settings!$C$18,U309=Settings!$C$19),1,0))))</f>
        <v/>
      </c>
      <c r="X1305" s="169" t="str">
        <f>IF(X309="","",IF(X309=Settings!$C$16,1,IF(AND(X309=Settings!$C$17,NOT(W309=Settings!$C$16)),1,IF(AND(X309=Settings!$C$18,W309=Settings!$C$19),1,0))))</f>
        <v/>
      </c>
      <c r="Z1305" s="169" t="str">
        <f>IF(Z309="","",IF(Z309=Settings!$C$16,1,IF(AND(Z309=Settings!$C$17,NOT(Y309=Settings!$C$16)),1,IF(AND(Z309=Settings!$C$18,Y309=Settings!$C$19),1,0))))</f>
        <v/>
      </c>
      <c r="AC1305" s="169" t="str">
        <f>IF(AC309="","",IF(AC309=Settings!$C$16,1,IF(AND(AC309=Settings!$C$17,NOT(AB309=Settings!$C$16)),1,IF(AND(AC309=Settings!$C$18,AB309=Settings!$C$19),1,0))))</f>
        <v/>
      </c>
      <c r="AD1305" s="170"/>
      <c r="AE1305" s="169" t="str">
        <f>IF(AE309="","",IF(AE309=Settings!$C$16,1,IF(AND(AE309=Settings!$C$17,NOT(AD309=Settings!$C$16)),1,IF(AND(AE309=Settings!$C$18,AD309=Settings!$C$19),1,0))))</f>
        <v/>
      </c>
      <c r="AF1305" s="170"/>
      <c r="AG1305" s="169" t="str">
        <f>IF(AG309="","",IF(AG309=Settings!$C$16,1,IF(AND(AG309=Settings!$C$17,NOT(AF309=Settings!$C$16)),1,IF(AND(AG309=Settings!$C$18,AF309=Settings!$C$19),1,0))))</f>
        <v/>
      </c>
      <c r="AH1305" s="170"/>
      <c r="AI1305" s="169" t="str">
        <f>IF(AI309="","",IF(AI309=Settings!$C$16,1,IF(AND(AI309=Settings!$C$17,NOT(AH309=Settings!$C$16)),1,IF(AND(AI309=Settings!$C$18,AH309=Settings!$C$19),1,0))))</f>
        <v/>
      </c>
      <c r="AK1305" s="169" t="str">
        <f>IF(AK309="","",IF(AK309=Settings!$C$16,1,IF(AND(AK309=Settings!$C$17,NOT(AJ309=Settings!$C$16)),1,IF(AND(AK309=Settings!$C$18,AJ309=Settings!$C$19),1,0))))</f>
        <v/>
      </c>
      <c r="AM1305" s="169" t="str">
        <f>IF(AM309="","",IF(AM309=Settings!$C$16,1,IF(AND(AM309=Settings!$C$17,NOT(AL309=Settings!$C$16)),1,IF(AND(AM309=Settings!$C$18,AL309=Settings!$C$19),1,0))))</f>
        <v/>
      </c>
      <c r="AP1305" s="169" t="str">
        <f>IF(AP309="","",IF(AP309=Settings!$C$16,1,IF(AND(AP309=Settings!$C$17,NOT(AO309=Settings!$C$16)),1,IF(AND(AP309=Settings!$C$18,AO309=Settings!$C$19),1,0))))</f>
        <v/>
      </c>
      <c r="AQ1305" s="170"/>
      <c r="AR1305" s="169" t="str">
        <f>IF(AR309="","",IF(AR309=Settings!$C$16,1,IF(AND(AR309=Settings!$C$17,NOT(AQ309=Settings!$C$16)),1,IF(AND(AR309=Settings!$C$18,AQ309=Settings!$C$19),1,0))))</f>
        <v/>
      </c>
      <c r="AS1305" s="170"/>
      <c r="AT1305" s="169" t="str">
        <f>IF(AT309="","",IF(AT309=Settings!$C$16,1,IF(AND(AT309=Settings!$C$17,NOT(AS309=Settings!$C$16)),1,IF(AND(AT309=Settings!$C$18,AS309=Settings!$C$19),1,0))))</f>
        <v/>
      </c>
      <c r="AU1305" s="170"/>
      <c r="AV1305" s="169" t="str">
        <f>IF(AV309="","",IF(AV309=Settings!$C$16,1,IF(AND(AV309=Settings!$C$17,NOT(AU309=Settings!$C$16)),1,IF(AND(AV309=Settings!$C$18,AU309=Settings!$C$19),1,0))))</f>
        <v/>
      </c>
      <c r="AX1305" s="169" t="str">
        <f>IF(AX309="","",IF(AX309=Settings!$C$16,1,IF(AND(AX309=Settings!$C$17,NOT(AW309=Settings!$C$16)),1,IF(AND(AX309=Settings!$C$18,AW309=Settings!$C$19),1,0))))</f>
        <v/>
      </c>
      <c r="AZ1305" s="169" t="str">
        <f>IF(AZ309="","",IF(AZ309=Settings!$C$16,1,IF(AND(AZ309=Settings!$C$17,NOT(AY309=Settings!$C$16)),1,IF(AND(AZ309=Settings!$C$18,AY309=Settings!$C$19),1,0))))</f>
        <v/>
      </c>
      <c r="BC1305" s="169" t="str">
        <f>IF(BC309="","",IF(BC309=Settings!$C$16,1,IF(AND(BC309=Settings!$C$17,NOT(BB309=Settings!$C$16)),1,IF(AND(BC309=Settings!$C$18,BB309=Settings!$C$19),1,0))))</f>
        <v/>
      </c>
      <c r="BD1305" s="170"/>
      <c r="BE1305" s="169" t="str">
        <f>IF(BE309="","",IF(BE309=Settings!$C$16,1,IF(AND(BE309=Settings!$C$17,NOT(BD309=Settings!$C$16)),1,IF(AND(BE309=Settings!$C$18,BD309=Settings!$C$19),1,0))))</f>
        <v/>
      </c>
      <c r="BF1305" s="170"/>
      <c r="BG1305" s="169" t="str">
        <f>IF(BG309="","",IF(BG309=Settings!$C$16,1,IF(AND(BG309=Settings!$C$17,NOT(BF309=Settings!$C$16)),1,IF(AND(BG309=Settings!$C$18,BF309=Settings!$C$19),1,0))))</f>
        <v/>
      </c>
      <c r="BH1305" s="170"/>
      <c r="BI1305" s="169" t="str">
        <f>IF(BI309="","",IF(BI309=Settings!$C$16,1,IF(AND(BI309=Settings!$C$17,NOT(BH309=Settings!$C$16)),1,IF(AND(BI309=Settings!$C$18,BH309=Settings!$C$19),1,0))))</f>
        <v/>
      </c>
      <c r="BK1305" s="169" t="str">
        <f>IF(BK309="","",IF(BK309=Settings!$C$16,1,IF(AND(BK309=Settings!$C$17,NOT(BJ309=Settings!$C$16)),1,IF(AND(BK309=Settings!$C$18,BJ309=Settings!$C$19),1,0))))</f>
        <v/>
      </c>
      <c r="BM1305" s="169" t="str">
        <f>IF(BM309="","",IF(BM309=Settings!$C$16,1,IF(AND(BM309=Settings!$C$17,NOT(BL309=Settings!$C$16)),1,IF(AND(BM309=Settings!$C$18,BL309=Settings!$C$19),1,0))))</f>
        <v/>
      </c>
      <c r="BP1305" s="169" t="str">
        <f>IF(BP309="","",IF(BP309=Settings!$C$16,1,IF(AND(BP309=Settings!$C$17,NOT(BO309=Settings!$C$16)),1,IF(AND(BP309=Settings!$C$18,BO309=Settings!$C$19),1,0))))</f>
        <v/>
      </c>
      <c r="BQ1305" s="170"/>
      <c r="BR1305" s="169" t="str">
        <f>IF(BR309="","",IF(BR309=Settings!$C$16,1,IF(AND(BR309=Settings!$C$17,NOT(BQ309=Settings!$C$16)),1,IF(AND(BR309=Settings!$C$18,BQ309=Settings!$C$19),1,0))))</f>
        <v/>
      </c>
      <c r="BS1305" s="170"/>
      <c r="BT1305" s="169" t="str">
        <f>IF(BT309="","",IF(BT309=Settings!$C$16,1,IF(AND(BT309=Settings!$C$17,NOT(BS309=Settings!$C$16)),1,IF(AND(BT309=Settings!$C$18,BS309=Settings!$C$19),1,0))))</f>
        <v/>
      </c>
      <c r="BU1305" s="170"/>
      <c r="BV1305" s="169" t="str">
        <f>IF(BV309="","",IF(BV309=Settings!$C$16,1,IF(AND(BV309=Settings!$C$17,NOT(BU309=Settings!$C$16)),1,IF(AND(BV309=Settings!$C$18,BU309=Settings!$C$19),1,0))))</f>
        <v/>
      </c>
      <c r="BX1305" s="169" t="str">
        <f>IF(BX309="","",IF(BX309=Settings!$C$16,1,IF(AND(BX309=Settings!$C$17,NOT(BW309=Settings!$C$16)),1,IF(AND(BX309=Settings!$C$18,BW309=Settings!$C$19),1,0))))</f>
        <v/>
      </c>
      <c r="BZ1305" s="169" t="str">
        <f>IF(BZ309="","",IF(BZ309=Settings!$C$16,1,IF(AND(BZ309=Settings!$C$17,NOT(BY309=Settings!$C$16)),1,IF(AND(BZ309=Settings!$C$18,BY309=Settings!$C$19),1,0))))</f>
        <v/>
      </c>
      <c r="CB1305" s="175" t="str">
        <f t="shared" si="33"/>
        <v/>
      </c>
      <c r="CC1305" s="175" t="str">
        <f t="shared" si="34"/>
        <v/>
      </c>
      <c r="CD1305" s="175" t="str">
        <f t="shared" si="35"/>
        <v/>
      </c>
      <c r="CE1305" s="175" t="str">
        <f t="shared" si="36"/>
        <v/>
      </c>
      <c r="CF1305" s="175" t="str">
        <f t="shared" si="37"/>
        <v/>
      </c>
      <c r="CG1305" s="175" t="str">
        <f t="shared" si="38"/>
        <v/>
      </c>
      <c r="CH1305" s="175" t="str">
        <f t="shared" si="39"/>
        <v/>
      </c>
    </row>
    <row r="1306" spans="1:86" x14ac:dyDescent="0.25">
      <c r="A1306" s="39" t="str">
        <f t="shared" si="32"/>
        <v xml:space="preserve"> </v>
      </c>
      <c r="C1306" s="169" t="str">
        <f>IF(C310="","",IF(C310=Settings!$C$16,1,IF(AND(C310=Settings!$C$17,NOT(B310=Settings!$C$16)),1,IF(AND(C310=Settings!$C$18,B310=Settings!$C$19),1,0))))</f>
        <v/>
      </c>
      <c r="E1306" s="169" t="str">
        <f>IF(E310="","",IF(E310=Settings!$C$16,1,IF(AND(E310=Settings!$C$17,NOT(D310=Settings!$C$16)),1,IF(AND(E310=Settings!$C$18,D310=Settings!$C$19),1,0))))</f>
        <v/>
      </c>
      <c r="G1306" s="169" t="str">
        <f>IF(G310="","",IF(G310=Settings!$C$16,1,IF(AND(G310=Settings!$C$17,NOT(F310=Settings!$C$16)),1,IF(AND(G310=Settings!$C$18,F310=Settings!$C$19),1,0))))</f>
        <v/>
      </c>
      <c r="I1306" s="169" t="str">
        <f>IF(I310="","",IF(I310=Settings!$C$16,1,IF(AND(I310=Settings!$C$17,NOT(H310=Settings!$C$16)),1,IF(AND(I310=Settings!$C$18,H310=Settings!$C$19),1,0))))</f>
        <v/>
      </c>
      <c r="K1306" s="169" t="str">
        <f>IF(K310="","",IF(K310=Settings!$C$16,1,IF(AND(K310=Settings!$C$17,NOT(J310=Settings!$C$16)),1,IF(AND(K310=Settings!$C$18,J310=Settings!$C$19),1,0))))</f>
        <v/>
      </c>
      <c r="M1306" s="169" t="str">
        <f>IF(M310="","",IF(M310=Settings!$C$16,1,IF(AND(M310=Settings!$C$17,NOT(L310=Settings!$C$16)),1,IF(AND(M310=Settings!$C$18,L310=Settings!$C$19),1,0))))</f>
        <v/>
      </c>
      <c r="P1306" s="169" t="str">
        <f>IF(P310="","",IF(P310=Settings!$C$16,1,IF(AND(P310=Settings!$C$17,NOT(O310=Settings!$C$16)),1,IF(AND(P310=Settings!$C$18,O310=Settings!$C$19),1,0))))</f>
        <v/>
      </c>
      <c r="Q1306" s="170"/>
      <c r="R1306" s="169" t="str">
        <f>IF(R310="","",IF(R310=Settings!$C$16,1,IF(AND(R310=Settings!$C$17,NOT(Q310=Settings!$C$16)),1,IF(AND(R310=Settings!$C$18,Q310=Settings!$C$19),1,0))))</f>
        <v/>
      </c>
      <c r="S1306" s="170"/>
      <c r="T1306" s="169" t="str">
        <f>IF(T310="","",IF(T310=Settings!$C$16,1,IF(AND(T310=Settings!$C$17,NOT(S310=Settings!$C$16)),1,IF(AND(T310=Settings!$C$18,S310=Settings!$C$19),1,0))))</f>
        <v/>
      </c>
      <c r="U1306" s="170"/>
      <c r="V1306" s="169" t="str">
        <f>IF(V310="","",IF(V310=Settings!$C$16,1,IF(AND(V310=Settings!$C$17,NOT(U310=Settings!$C$16)),1,IF(AND(V310=Settings!$C$18,U310=Settings!$C$19),1,0))))</f>
        <v/>
      </c>
      <c r="X1306" s="169" t="str">
        <f>IF(X310="","",IF(X310=Settings!$C$16,1,IF(AND(X310=Settings!$C$17,NOT(W310=Settings!$C$16)),1,IF(AND(X310=Settings!$C$18,W310=Settings!$C$19),1,0))))</f>
        <v/>
      </c>
      <c r="Z1306" s="169" t="str">
        <f>IF(Z310="","",IF(Z310=Settings!$C$16,1,IF(AND(Z310=Settings!$C$17,NOT(Y310=Settings!$C$16)),1,IF(AND(Z310=Settings!$C$18,Y310=Settings!$C$19),1,0))))</f>
        <v/>
      </c>
      <c r="AC1306" s="169" t="str">
        <f>IF(AC310="","",IF(AC310=Settings!$C$16,1,IF(AND(AC310=Settings!$C$17,NOT(AB310=Settings!$C$16)),1,IF(AND(AC310=Settings!$C$18,AB310=Settings!$C$19),1,0))))</f>
        <v/>
      </c>
      <c r="AD1306" s="170"/>
      <c r="AE1306" s="169" t="str">
        <f>IF(AE310="","",IF(AE310=Settings!$C$16,1,IF(AND(AE310=Settings!$C$17,NOT(AD310=Settings!$C$16)),1,IF(AND(AE310=Settings!$C$18,AD310=Settings!$C$19),1,0))))</f>
        <v/>
      </c>
      <c r="AF1306" s="170"/>
      <c r="AG1306" s="169" t="str">
        <f>IF(AG310="","",IF(AG310=Settings!$C$16,1,IF(AND(AG310=Settings!$C$17,NOT(AF310=Settings!$C$16)),1,IF(AND(AG310=Settings!$C$18,AF310=Settings!$C$19),1,0))))</f>
        <v/>
      </c>
      <c r="AH1306" s="170"/>
      <c r="AI1306" s="169" t="str">
        <f>IF(AI310="","",IF(AI310=Settings!$C$16,1,IF(AND(AI310=Settings!$C$17,NOT(AH310=Settings!$C$16)),1,IF(AND(AI310=Settings!$C$18,AH310=Settings!$C$19),1,0))))</f>
        <v/>
      </c>
      <c r="AK1306" s="169" t="str">
        <f>IF(AK310="","",IF(AK310=Settings!$C$16,1,IF(AND(AK310=Settings!$C$17,NOT(AJ310=Settings!$C$16)),1,IF(AND(AK310=Settings!$C$18,AJ310=Settings!$C$19),1,0))))</f>
        <v/>
      </c>
      <c r="AM1306" s="169" t="str">
        <f>IF(AM310="","",IF(AM310=Settings!$C$16,1,IF(AND(AM310=Settings!$C$17,NOT(AL310=Settings!$C$16)),1,IF(AND(AM310=Settings!$C$18,AL310=Settings!$C$19),1,0))))</f>
        <v/>
      </c>
      <c r="AP1306" s="169" t="str">
        <f>IF(AP310="","",IF(AP310=Settings!$C$16,1,IF(AND(AP310=Settings!$C$17,NOT(AO310=Settings!$C$16)),1,IF(AND(AP310=Settings!$C$18,AO310=Settings!$C$19),1,0))))</f>
        <v/>
      </c>
      <c r="AQ1306" s="170"/>
      <c r="AR1306" s="169" t="str">
        <f>IF(AR310="","",IF(AR310=Settings!$C$16,1,IF(AND(AR310=Settings!$C$17,NOT(AQ310=Settings!$C$16)),1,IF(AND(AR310=Settings!$C$18,AQ310=Settings!$C$19),1,0))))</f>
        <v/>
      </c>
      <c r="AS1306" s="170"/>
      <c r="AT1306" s="169" t="str">
        <f>IF(AT310="","",IF(AT310=Settings!$C$16,1,IF(AND(AT310=Settings!$C$17,NOT(AS310=Settings!$C$16)),1,IF(AND(AT310=Settings!$C$18,AS310=Settings!$C$19),1,0))))</f>
        <v/>
      </c>
      <c r="AU1306" s="170"/>
      <c r="AV1306" s="169" t="str">
        <f>IF(AV310="","",IF(AV310=Settings!$C$16,1,IF(AND(AV310=Settings!$C$17,NOT(AU310=Settings!$C$16)),1,IF(AND(AV310=Settings!$C$18,AU310=Settings!$C$19),1,0))))</f>
        <v/>
      </c>
      <c r="AX1306" s="169" t="str">
        <f>IF(AX310="","",IF(AX310=Settings!$C$16,1,IF(AND(AX310=Settings!$C$17,NOT(AW310=Settings!$C$16)),1,IF(AND(AX310=Settings!$C$18,AW310=Settings!$C$19),1,0))))</f>
        <v/>
      </c>
      <c r="AZ1306" s="169" t="str">
        <f>IF(AZ310="","",IF(AZ310=Settings!$C$16,1,IF(AND(AZ310=Settings!$C$17,NOT(AY310=Settings!$C$16)),1,IF(AND(AZ310=Settings!$C$18,AY310=Settings!$C$19),1,0))))</f>
        <v/>
      </c>
      <c r="BC1306" s="169" t="str">
        <f>IF(BC310="","",IF(BC310=Settings!$C$16,1,IF(AND(BC310=Settings!$C$17,NOT(BB310=Settings!$C$16)),1,IF(AND(BC310=Settings!$C$18,BB310=Settings!$C$19),1,0))))</f>
        <v/>
      </c>
      <c r="BD1306" s="170"/>
      <c r="BE1306" s="169" t="str">
        <f>IF(BE310="","",IF(BE310=Settings!$C$16,1,IF(AND(BE310=Settings!$C$17,NOT(BD310=Settings!$C$16)),1,IF(AND(BE310=Settings!$C$18,BD310=Settings!$C$19),1,0))))</f>
        <v/>
      </c>
      <c r="BF1306" s="170"/>
      <c r="BG1306" s="169" t="str">
        <f>IF(BG310="","",IF(BG310=Settings!$C$16,1,IF(AND(BG310=Settings!$C$17,NOT(BF310=Settings!$C$16)),1,IF(AND(BG310=Settings!$C$18,BF310=Settings!$C$19),1,0))))</f>
        <v/>
      </c>
      <c r="BH1306" s="170"/>
      <c r="BI1306" s="169" t="str">
        <f>IF(BI310="","",IF(BI310=Settings!$C$16,1,IF(AND(BI310=Settings!$C$17,NOT(BH310=Settings!$C$16)),1,IF(AND(BI310=Settings!$C$18,BH310=Settings!$C$19),1,0))))</f>
        <v/>
      </c>
      <c r="BK1306" s="169" t="str">
        <f>IF(BK310="","",IF(BK310=Settings!$C$16,1,IF(AND(BK310=Settings!$C$17,NOT(BJ310=Settings!$C$16)),1,IF(AND(BK310=Settings!$C$18,BJ310=Settings!$C$19),1,0))))</f>
        <v/>
      </c>
      <c r="BM1306" s="169" t="str">
        <f>IF(BM310="","",IF(BM310=Settings!$C$16,1,IF(AND(BM310=Settings!$C$17,NOT(BL310=Settings!$C$16)),1,IF(AND(BM310=Settings!$C$18,BL310=Settings!$C$19),1,0))))</f>
        <v/>
      </c>
      <c r="BP1306" s="169" t="str">
        <f>IF(BP310="","",IF(BP310=Settings!$C$16,1,IF(AND(BP310=Settings!$C$17,NOT(BO310=Settings!$C$16)),1,IF(AND(BP310=Settings!$C$18,BO310=Settings!$C$19),1,0))))</f>
        <v/>
      </c>
      <c r="BQ1306" s="170"/>
      <c r="BR1306" s="169" t="str">
        <f>IF(BR310="","",IF(BR310=Settings!$C$16,1,IF(AND(BR310=Settings!$C$17,NOT(BQ310=Settings!$C$16)),1,IF(AND(BR310=Settings!$C$18,BQ310=Settings!$C$19),1,0))))</f>
        <v/>
      </c>
      <c r="BS1306" s="170"/>
      <c r="BT1306" s="169" t="str">
        <f>IF(BT310="","",IF(BT310=Settings!$C$16,1,IF(AND(BT310=Settings!$C$17,NOT(BS310=Settings!$C$16)),1,IF(AND(BT310=Settings!$C$18,BS310=Settings!$C$19),1,0))))</f>
        <v/>
      </c>
      <c r="BU1306" s="170"/>
      <c r="BV1306" s="169" t="str">
        <f>IF(BV310="","",IF(BV310=Settings!$C$16,1,IF(AND(BV310=Settings!$C$17,NOT(BU310=Settings!$C$16)),1,IF(AND(BV310=Settings!$C$18,BU310=Settings!$C$19),1,0))))</f>
        <v/>
      </c>
      <c r="BX1306" s="169" t="str">
        <f>IF(BX310="","",IF(BX310=Settings!$C$16,1,IF(AND(BX310=Settings!$C$17,NOT(BW310=Settings!$C$16)),1,IF(AND(BX310=Settings!$C$18,BW310=Settings!$C$19),1,0))))</f>
        <v/>
      </c>
      <c r="BZ1306" s="169" t="str">
        <f>IF(BZ310="","",IF(BZ310=Settings!$C$16,1,IF(AND(BZ310=Settings!$C$17,NOT(BY310=Settings!$C$16)),1,IF(AND(BZ310=Settings!$C$18,BY310=Settings!$C$19),1,0))))</f>
        <v/>
      </c>
      <c r="CB1306" s="175" t="str">
        <f t="shared" si="33"/>
        <v/>
      </c>
      <c r="CC1306" s="175" t="str">
        <f t="shared" si="34"/>
        <v/>
      </c>
      <c r="CD1306" s="175" t="str">
        <f t="shared" si="35"/>
        <v/>
      </c>
      <c r="CE1306" s="175" t="str">
        <f t="shared" si="36"/>
        <v/>
      </c>
      <c r="CF1306" s="175" t="str">
        <f t="shared" si="37"/>
        <v/>
      </c>
      <c r="CG1306" s="175" t="str">
        <f t="shared" si="38"/>
        <v/>
      </c>
      <c r="CH1306" s="175" t="str">
        <f t="shared" si="39"/>
        <v/>
      </c>
    </row>
    <row r="1307" spans="1:86" x14ac:dyDescent="0.25">
      <c r="A1307" s="39" t="str">
        <f t="shared" si="32"/>
        <v xml:space="preserve"> </v>
      </c>
      <c r="C1307" s="169" t="str">
        <f>IF(C311="","",IF(C311=Settings!$C$16,1,IF(AND(C311=Settings!$C$17,NOT(B311=Settings!$C$16)),1,IF(AND(C311=Settings!$C$18,B311=Settings!$C$19),1,0))))</f>
        <v/>
      </c>
      <c r="E1307" s="169" t="str">
        <f>IF(E311="","",IF(E311=Settings!$C$16,1,IF(AND(E311=Settings!$C$17,NOT(D311=Settings!$C$16)),1,IF(AND(E311=Settings!$C$18,D311=Settings!$C$19),1,0))))</f>
        <v/>
      </c>
      <c r="G1307" s="169" t="str">
        <f>IF(G311="","",IF(G311=Settings!$C$16,1,IF(AND(G311=Settings!$C$17,NOT(F311=Settings!$C$16)),1,IF(AND(G311=Settings!$C$18,F311=Settings!$C$19),1,0))))</f>
        <v/>
      </c>
      <c r="I1307" s="169" t="str">
        <f>IF(I311="","",IF(I311=Settings!$C$16,1,IF(AND(I311=Settings!$C$17,NOT(H311=Settings!$C$16)),1,IF(AND(I311=Settings!$C$18,H311=Settings!$C$19),1,0))))</f>
        <v/>
      </c>
      <c r="K1307" s="169" t="str">
        <f>IF(K311="","",IF(K311=Settings!$C$16,1,IF(AND(K311=Settings!$C$17,NOT(J311=Settings!$C$16)),1,IF(AND(K311=Settings!$C$18,J311=Settings!$C$19),1,0))))</f>
        <v/>
      </c>
      <c r="M1307" s="169" t="str">
        <f>IF(M311="","",IF(M311=Settings!$C$16,1,IF(AND(M311=Settings!$C$17,NOT(L311=Settings!$C$16)),1,IF(AND(M311=Settings!$C$18,L311=Settings!$C$19),1,0))))</f>
        <v/>
      </c>
      <c r="P1307" s="169" t="str">
        <f>IF(P311="","",IF(P311=Settings!$C$16,1,IF(AND(P311=Settings!$C$17,NOT(O311=Settings!$C$16)),1,IF(AND(P311=Settings!$C$18,O311=Settings!$C$19),1,0))))</f>
        <v/>
      </c>
      <c r="Q1307" s="170"/>
      <c r="R1307" s="169" t="str">
        <f>IF(R311="","",IF(R311=Settings!$C$16,1,IF(AND(R311=Settings!$C$17,NOT(Q311=Settings!$C$16)),1,IF(AND(R311=Settings!$C$18,Q311=Settings!$C$19),1,0))))</f>
        <v/>
      </c>
      <c r="S1307" s="170"/>
      <c r="T1307" s="169" t="str">
        <f>IF(T311="","",IF(T311=Settings!$C$16,1,IF(AND(T311=Settings!$C$17,NOT(S311=Settings!$C$16)),1,IF(AND(T311=Settings!$C$18,S311=Settings!$C$19),1,0))))</f>
        <v/>
      </c>
      <c r="U1307" s="170"/>
      <c r="V1307" s="169" t="str">
        <f>IF(V311="","",IF(V311=Settings!$C$16,1,IF(AND(V311=Settings!$C$17,NOT(U311=Settings!$C$16)),1,IF(AND(V311=Settings!$C$18,U311=Settings!$C$19),1,0))))</f>
        <v/>
      </c>
      <c r="X1307" s="169" t="str">
        <f>IF(X311="","",IF(X311=Settings!$C$16,1,IF(AND(X311=Settings!$C$17,NOT(W311=Settings!$C$16)),1,IF(AND(X311=Settings!$C$18,W311=Settings!$C$19),1,0))))</f>
        <v/>
      </c>
      <c r="Z1307" s="169" t="str">
        <f>IF(Z311="","",IF(Z311=Settings!$C$16,1,IF(AND(Z311=Settings!$C$17,NOT(Y311=Settings!$C$16)),1,IF(AND(Z311=Settings!$C$18,Y311=Settings!$C$19),1,0))))</f>
        <v/>
      </c>
      <c r="AC1307" s="169" t="str">
        <f>IF(AC311="","",IF(AC311=Settings!$C$16,1,IF(AND(AC311=Settings!$C$17,NOT(AB311=Settings!$C$16)),1,IF(AND(AC311=Settings!$C$18,AB311=Settings!$C$19),1,0))))</f>
        <v/>
      </c>
      <c r="AD1307" s="170"/>
      <c r="AE1307" s="169" t="str">
        <f>IF(AE311="","",IF(AE311=Settings!$C$16,1,IF(AND(AE311=Settings!$C$17,NOT(AD311=Settings!$C$16)),1,IF(AND(AE311=Settings!$C$18,AD311=Settings!$C$19),1,0))))</f>
        <v/>
      </c>
      <c r="AF1307" s="170"/>
      <c r="AG1307" s="169" t="str">
        <f>IF(AG311="","",IF(AG311=Settings!$C$16,1,IF(AND(AG311=Settings!$C$17,NOT(AF311=Settings!$C$16)),1,IF(AND(AG311=Settings!$C$18,AF311=Settings!$C$19),1,0))))</f>
        <v/>
      </c>
      <c r="AH1307" s="170"/>
      <c r="AI1307" s="169" t="str">
        <f>IF(AI311="","",IF(AI311=Settings!$C$16,1,IF(AND(AI311=Settings!$C$17,NOT(AH311=Settings!$C$16)),1,IF(AND(AI311=Settings!$C$18,AH311=Settings!$C$19),1,0))))</f>
        <v/>
      </c>
      <c r="AK1307" s="169" t="str">
        <f>IF(AK311="","",IF(AK311=Settings!$C$16,1,IF(AND(AK311=Settings!$C$17,NOT(AJ311=Settings!$C$16)),1,IF(AND(AK311=Settings!$C$18,AJ311=Settings!$C$19),1,0))))</f>
        <v/>
      </c>
      <c r="AM1307" s="169" t="str">
        <f>IF(AM311="","",IF(AM311=Settings!$C$16,1,IF(AND(AM311=Settings!$C$17,NOT(AL311=Settings!$C$16)),1,IF(AND(AM311=Settings!$C$18,AL311=Settings!$C$19),1,0))))</f>
        <v/>
      </c>
      <c r="AP1307" s="169" t="str">
        <f>IF(AP311="","",IF(AP311=Settings!$C$16,1,IF(AND(AP311=Settings!$C$17,NOT(AO311=Settings!$C$16)),1,IF(AND(AP311=Settings!$C$18,AO311=Settings!$C$19),1,0))))</f>
        <v/>
      </c>
      <c r="AQ1307" s="170"/>
      <c r="AR1307" s="169" t="str">
        <f>IF(AR311="","",IF(AR311=Settings!$C$16,1,IF(AND(AR311=Settings!$C$17,NOT(AQ311=Settings!$C$16)),1,IF(AND(AR311=Settings!$C$18,AQ311=Settings!$C$19),1,0))))</f>
        <v/>
      </c>
      <c r="AS1307" s="170"/>
      <c r="AT1307" s="169" t="str">
        <f>IF(AT311="","",IF(AT311=Settings!$C$16,1,IF(AND(AT311=Settings!$C$17,NOT(AS311=Settings!$C$16)),1,IF(AND(AT311=Settings!$C$18,AS311=Settings!$C$19),1,0))))</f>
        <v/>
      </c>
      <c r="AU1307" s="170"/>
      <c r="AV1307" s="169" t="str">
        <f>IF(AV311="","",IF(AV311=Settings!$C$16,1,IF(AND(AV311=Settings!$C$17,NOT(AU311=Settings!$C$16)),1,IF(AND(AV311=Settings!$C$18,AU311=Settings!$C$19),1,0))))</f>
        <v/>
      </c>
      <c r="AX1307" s="169" t="str">
        <f>IF(AX311="","",IF(AX311=Settings!$C$16,1,IF(AND(AX311=Settings!$C$17,NOT(AW311=Settings!$C$16)),1,IF(AND(AX311=Settings!$C$18,AW311=Settings!$C$19),1,0))))</f>
        <v/>
      </c>
      <c r="AZ1307" s="169" t="str">
        <f>IF(AZ311="","",IF(AZ311=Settings!$C$16,1,IF(AND(AZ311=Settings!$C$17,NOT(AY311=Settings!$C$16)),1,IF(AND(AZ311=Settings!$C$18,AY311=Settings!$C$19),1,0))))</f>
        <v/>
      </c>
      <c r="BC1307" s="169" t="str">
        <f>IF(BC311="","",IF(BC311=Settings!$C$16,1,IF(AND(BC311=Settings!$C$17,NOT(BB311=Settings!$C$16)),1,IF(AND(BC311=Settings!$C$18,BB311=Settings!$C$19),1,0))))</f>
        <v/>
      </c>
      <c r="BD1307" s="170"/>
      <c r="BE1307" s="169" t="str">
        <f>IF(BE311="","",IF(BE311=Settings!$C$16,1,IF(AND(BE311=Settings!$C$17,NOT(BD311=Settings!$C$16)),1,IF(AND(BE311=Settings!$C$18,BD311=Settings!$C$19),1,0))))</f>
        <v/>
      </c>
      <c r="BF1307" s="170"/>
      <c r="BG1307" s="169" t="str">
        <f>IF(BG311="","",IF(BG311=Settings!$C$16,1,IF(AND(BG311=Settings!$C$17,NOT(BF311=Settings!$C$16)),1,IF(AND(BG311=Settings!$C$18,BF311=Settings!$C$19),1,0))))</f>
        <v/>
      </c>
      <c r="BH1307" s="170"/>
      <c r="BI1307" s="169" t="str">
        <f>IF(BI311="","",IF(BI311=Settings!$C$16,1,IF(AND(BI311=Settings!$C$17,NOT(BH311=Settings!$C$16)),1,IF(AND(BI311=Settings!$C$18,BH311=Settings!$C$19),1,0))))</f>
        <v/>
      </c>
      <c r="BK1307" s="169" t="str">
        <f>IF(BK311="","",IF(BK311=Settings!$C$16,1,IF(AND(BK311=Settings!$C$17,NOT(BJ311=Settings!$C$16)),1,IF(AND(BK311=Settings!$C$18,BJ311=Settings!$C$19),1,0))))</f>
        <v/>
      </c>
      <c r="BM1307" s="169" t="str">
        <f>IF(BM311="","",IF(BM311=Settings!$C$16,1,IF(AND(BM311=Settings!$C$17,NOT(BL311=Settings!$C$16)),1,IF(AND(BM311=Settings!$C$18,BL311=Settings!$C$19),1,0))))</f>
        <v/>
      </c>
      <c r="BP1307" s="169" t="str">
        <f>IF(BP311="","",IF(BP311=Settings!$C$16,1,IF(AND(BP311=Settings!$C$17,NOT(BO311=Settings!$C$16)),1,IF(AND(BP311=Settings!$C$18,BO311=Settings!$C$19),1,0))))</f>
        <v/>
      </c>
      <c r="BQ1307" s="170"/>
      <c r="BR1307" s="169" t="str">
        <f>IF(BR311="","",IF(BR311=Settings!$C$16,1,IF(AND(BR311=Settings!$C$17,NOT(BQ311=Settings!$C$16)),1,IF(AND(BR311=Settings!$C$18,BQ311=Settings!$C$19),1,0))))</f>
        <v/>
      </c>
      <c r="BS1307" s="170"/>
      <c r="BT1307" s="169" t="str">
        <f>IF(BT311="","",IF(BT311=Settings!$C$16,1,IF(AND(BT311=Settings!$C$17,NOT(BS311=Settings!$C$16)),1,IF(AND(BT311=Settings!$C$18,BS311=Settings!$C$19),1,0))))</f>
        <v/>
      </c>
      <c r="BU1307" s="170"/>
      <c r="BV1307" s="169" t="str">
        <f>IF(BV311="","",IF(BV311=Settings!$C$16,1,IF(AND(BV311=Settings!$C$17,NOT(BU311=Settings!$C$16)),1,IF(AND(BV311=Settings!$C$18,BU311=Settings!$C$19),1,0))))</f>
        <v/>
      </c>
      <c r="BX1307" s="169" t="str">
        <f>IF(BX311="","",IF(BX311=Settings!$C$16,1,IF(AND(BX311=Settings!$C$17,NOT(BW311=Settings!$C$16)),1,IF(AND(BX311=Settings!$C$18,BW311=Settings!$C$19),1,0))))</f>
        <v/>
      </c>
      <c r="BZ1307" s="169" t="str">
        <f>IF(BZ311="","",IF(BZ311=Settings!$C$16,1,IF(AND(BZ311=Settings!$C$17,NOT(BY311=Settings!$C$16)),1,IF(AND(BZ311=Settings!$C$18,BY311=Settings!$C$19),1,0))))</f>
        <v/>
      </c>
      <c r="CB1307" s="175" t="str">
        <f t="shared" si="33"/>
        <v/>
      </c>
      <c r="CC1307" s="175" t="str">
        <f t="shared" si="34"/>
        <v/>
      </c>
      <c r="CD1307" s="175" t="str">
        <f t="shared" si="35"/>
        <v/>
      </c>
      <c r="CE1307" s="175" t="str">
        <f t="shared" si="36"/>
        <v/>
      </c>
      <c r="CF1307" s="175" t="str">
        <f t="shared" si="37"/>
        <v/>
      </c>
      <c r="CG1307" s="175" t="str">
        <f t="shared" si="38"/>
        <v/>
      </c>
      <c r="CH1307" s="175" t="str">
        <f t="shared" si="39"/>
        <v/>
      </c>
    </row>
    <row r="1308" spans="1:86" x14ac:dyDescent="0.25">
      <c r="A1308" s="39" t="str">
        <f t="shared" si="32"/>
        <v xml:space="preserve"> </v>
      </c>
      <c r="C1308" s="169" t="str">
        <f>IF(C312="","",IF(C312=Settings!$C$16,1,IF(AND(C312=Settings!$C$17,NOT(B312=Settings!$C$16)),1,IF(AND(C312=Settings!$C$18,B312=Settings!$C$19),1,0))))</f>
        <v/>
      </c>
      <c r="E1308" s="169" t="str">
        <f>IF(E312="","",IF(E312=Settings!$C$16,1,IF(AND(E312=Settings!$C$17,NOT(D312=Settings!$C$16)),1,IF(AND(E312=Settings!$C$18,D312=Settings!$C$19),1,0))))</f>
        <v/>
      </c>
      <c r="G1308" s="169" t="str">
        <f>IF(G312="","",IF(G312=Settings!$C$16,1,IF(AND(G312=Settings!$C$17,NOT(F312=Settings!$C$16)),1,IF(AND(G312=Settings!$C$18,F312=Settings!$C$19),1,0))))</f>
        <v/>
      </c>
      <c r="I1308" s="169" t="str">
        <f>IF(I312="","",IF(I312=Settings!$C$16,1,IF(AND(I312=Settings!$C$17,NOT(H312=Settings!$C$16)),1,IF(AND(I312=Settings!$C$18,H312=Settings!$C$19),1,0))))</f>
        <v/>
      </c>
      <c r="K1308" s="169" t="str">
        <f>IF(K312="","",IF(K312=Settings!$C$16,1,IF(AND(K312=Settings!$C$17,NOT(J312=Settings!$C$16)),1,IF(AND(K312=Settings!$C$18,J312=Settings!$C$19),1,0))))</f>
        <v/>
      </c>
      <c r="M1308" s="169" t="str">
        <f>IF(M312="","",IF(M312=Settings!$C$16,1,IF(AND(M312=Settings!$C$17,NOT(L312=Settings!$C$16)),1,IF(AND(M312=Settings!$C$18,L312=Settings!$C$19),1,0))))</f>
        <v/>
      </c>
      <c r="P1308" s="169" t="str">
        <f>IF(P312="","",IF(P312=Settings!$C$16,1,IF(AND(P312=Settings!$C$17,NOT(O312=Settings!$C$16)),1,IF(AND(P312=Settings!$C$18,O312=Settings!$C$19),1,0))))</f>
        <v/>
      </c>
      <c r="Q1308" s="170"/>
      <c r="R1308" s="169" t="str">
        <f>IF(R312="","",IF(R312=Settings!$C$16,1,IF(AND(R312=Settings!$C$17,NOT(Q312=Settings!$C$16)),1,IF(AND(R312=Settings!$C$18,Q312=Settings!$C$19),1,0))))</f>
        <v/>
      </c>
      <c r="S1308" s="170"/>
      <c r="T1308" s="169" t="str">
        <f>IF(T312="","",IF(T312=Settings!$C$16,1,IF(AND(T312=Settings!$C$17,NOT(S312=Settings!$C$16)),1,IF(AND(T312=Settings!$C$18,S312=Settings!$C$19),1,0))))</f>
        <v/>
      </c>
      <c r="U1308" s="170"/>
      <c r="V1308" s="169" t="str">
        <f>IF(V312="","",IF(V312=Settings!$C$16,1,IF(AND(V312=Settings!$C$17,NOT(U312=Settings!$C$16)),1,IF(AND(V312=Settings!$C$18,U312=Settings!$C$19),1,0))))</f>
        <v/>
      </c>
      <c r="X1308" s="169" t="str">
        <f>IF(X312="","",IF(X312=Settings!$C$16,1,IF(AND(X312=Settings!$C$17,NOT(W312=Settings!$C$16)),1,IF(AND(X312=Settings!$C$18,W312=Settings!$C$19),1,0))))</f>
        <v/>
      </c>
      <c r="Z1308" s="169" t="str">
        <f>IF(Z312="","",IF(Z312=Settings!$C$16,1,IF(AND(Z312=Settings!$C$17,NOT(Y312=Settings!$C$16)),1,IF(AND(Z312=Settings!$C$18,Y312=Settings!$C$19),1,0))))</f>
        <v/>
      </c>
      <c r="AC1308" s="169" t="str">
        <f>IF(AC312="","",IF(AC312=Settings!$C$16,1,IF(AND(AC312=Settings!$C$17,NOT(AB312=Settings!$C$16)),1,IF(AND(AC312=Settings!$C$18,AB312=Settings!$C$19),1,0))))</f>
        <v/>
      </c>
      <c r="AD1308" s="170"/>
      <c r="AE1308" s="169" t="str">
        <f>IF(AE312="","",IF(AE312=Settings!$C$16,1,IF(AND(AE312=Settings!$C$17,NOT(AD312=Settings!$C$16)),1,IF(AND(AE312=Settings!$C$18,AD312=Settings!$C$19),1,0))))</f>
        <v/>
      </c>
      <c r="AF1308" s="170"/>
      <c r="AG1308" s="169" t="str">
        <f>IF(AG312="","",IF(AG312=Settings!$C$16,1,IF(AND(AG312=Settings!$C$17,NOT(AF312=Settings!$C$16)),1,IF(AND(AG312=Settings!$C$18,AF312=Settings!$C$19),1,0))))</f>
        <v/>
      </c>
      <c r="AH1308" s="170"/>
      <c r="AI1308" s="169" t="str">
        <f>IF(AI312="","",IF(AI312=Settings!$C$16,1,IF(AND(AI312=Settings!$C$17,NOT(AH312=Settings!$C$16)),1,IF(AND(AI312=Settings!$C$18,AH312=Settings!$C$19),1,0))))</f>
        <v/>
      </c>
      <c r="AK1308" s="169" t="str">
        <f>IF(AK312="","",IF(AK312=Settings!$C$16,1,IF(AND(AK312=Settings!$C$17,NOT(AJ312=Settings!$C$16)),1,IF(AND(AK312=Settings!$C$18,AJ312=Settings!$C$19),1,0))))</f>
        <v/>
      </c>
      <c r="AM1308" s="169" t="str">
        <f>IF(AM312="","",IF(AM312=Settings!$C$16,1,IF(AND(AM312=Settings!$C$17,NOT(AL312=Settings!$C$16)),1,IF(AND(AM312=Settings!$C$18,AL312=Settings!$C$19),1,0))))</f>
        <v/>
      </c>
      <c r="AP1308" s="169" t="str">
        <f>IF(AP312="","",IF(AP312=Settings!$C$16,1,IF(AND(AP312=Settings!$C$17,NOT(AO312=Settings!$C$16)),1,IF(AND(AP312=Settings!$C$18,AO312=Settings!$C$19),1,0))))</f>
        <v/>
      </c>
      <c r="AQ1308" s="170"/>
      <c r="AR1308" s="169" t="str">
        <f>IF(AR312="","",IF(AR312=Settings!$C$16,1,IF(AND(AR312=Settings!$C$17,NOT(AQ312=Settings!$C$16)),1,IF(AND(AR312=Settings!$C$18,AQ312=Settings!$C$19),1,0))))</f>
        <v/>
      </c>
      <c r="AS1308" s="170"/>
      <c r="AT1308" s="169" t="str">
        <f>IF(AT312="","",IF(AT312=Settings!$C$16,1,IF(AND(AT312=Settings!$C$17,NOT(AS312=Settings!$C$16)),1,IF(AND(AT312=Settings!$C$18,AS312=Settings!$C$19),1,0))))</f>
        <v/>
      </c>
      <c r="AU1308" s="170"/>
      <c r="AV1308" s="169" t="str">
        <f>IF(AV312="","",IF(AV312=Settings!$C$16,1,IF(AND(AV312=Settings!$C$17,NOT(AU312=Settings!$C$16)),1,IF(AND(AV312=Settings!$C$18,AU312=Settings!$C$19),1,0))))</f>
        <v/>
      </c>
      <c r="AX1308" s="169" t="str">
        <f>IF(AX312="","",IF(AX312=Settings!$C$16,1,IF(AND(AX312=Settings!$C$17,NOT(AW312=Settings!$C$16)),1,IF(AND(AX312=Settings!$C$18,AW312=Settings!$C$19),1,0))))</f>
        <v/>
      </c>
      <c r="AZ1308" s="169" t="str">
        <f>IF(AZ312="","",IF(AZ312=Settings!$C$16,1,IF(AND(AZ312=Settings!$C$17,NOT(AY312=Settings!$C$16)),1,IF(AND(AZ312=Settings!$C$18,AY312=Settings!$C$19),1,0))))</f>
        <v/>
      </c>
      <c r="BC1308" s="169" t="str">
        <f>IF(BC312="","",IF(BC312=Settings!$C$16,1,IF(AND(BC312=Settings!$C$17,NOT(BB312=Settings!$C$16)),1,IF(AND(BC312=Settings!$C$18,BB312=Settings!$C$19),1,0))))</f>
        <v/>
      </c>
      <c r="BD1308" s="170"/>
      <c r="BE1308" s="169" t="str">
        <f>IF(BE312="","",IF(BE312=Settings!$C$16,1,IF(AND(BE312=Settings!$C$17,NOT(BD312=Settings!$C$16)),1,IF(AND(BE312=Settings!$C$18,BD312=Settings!$C$19),1,0))))</f>
        <v/>
      </c>
      <c r="BF1308" s="170"/>
      <c r="BG1308" s="169" t="str">
        <f>IF(BG312="","",IF(BG312=Settings!$C$16,1,IF(AND(BG312=Settings!$C$17,NOT(BF312=Settings!$C$16)),1,IF(AND(BG312=Settings!$C$18,BF312=Settings!$C$19),1,0))))</f>
        <v/>
      </c>
      <c r="BH1308" s="170"/>
      <c r="BI1308" s="169" t="str">
        <f>IF(BI312="","",IF(BI312=Settings!$C$16,1,IF(AND(BI312=Settings!$C$17,NOT(BH312=Settings!$C$16)),1,IF(AND(BI312=Settings!$C$18,BH312=Settings!$C$19),1,0))))</f>
        <v/>
      </c>
      <c r="BK1308" s="169" t="str">
        <f>IF(BK312="","",IF(BK312=Settings!$C$16,1,IF(AND(BK312=Settings!$C$17,NOT(BJ312=Settings!$C$16)),1,IF(AND(BK312=Settings!$C$18,BJ312=Settings!$C$19),1,0))))</f>
        <v/>
      </c>
      <c r="BM1308" s="169" t="str">
        <f>IF(BM312="","",IF(BM312=Settings!$C$16,1,IF(AND(BM312=Settings!$C$17,NOT(BL312=Settings!$C$16)),1,IF(AND(BM312=Settings!$C$18,BL312=Settings!$C$19),1,0))))</f>
        <v/>
      </c>
      <c r="BP1308" s="169" t="str">
        <f>IF(BP312="","",IF(BP312=Settings!$C$16,1,IF(AND(BP312=Settings!$C$17,NOT(BO312=Settings!$C$16)),1,IF(AND(BP312=Settings!$C$18,BO312=Settings!$C$19),1,0))))</f>
        <v/>
      </c>
      <c r="BQ1308" s="170"/>
      <c r="BR1308" s="169" t="str">
        <f>IF(BR312="","",IF(BR312=Settings!$C$16,1,IF(AND(BR312=Settings!$C$17,NOT(BQ312=Settings!$C$16)),1,IF(AND(BR312=Settings!$C$18,BQ312=Settings!$C$19),1,0))))</f>
        <v/>
      </c>
      <c r="BS1308" s="170"/>
      <c r="BT1308" s="169" t="str">
        <f>IF(BT312="","",IF(BT312=Settings!$C$16,1,IF(AND(BT312=Settings!$C$17,NOT(BS312=Settings!$C$16)),1,IF(AND(BT312=Settings!$C$18,BS312=Settings!$C$19),1,0))))</f>
        <v/>
      </c>
      <c r="BU1308" s="170"/>
      <c r="BV1308" s="169" t="str">
        <f>IF(BV312="","",IF(BV312=Settings!$C$16,1,IF(AND(BV312=Settings!$C$17,NOT(BU312=Settings!$C$16)),1,IF(AND(BV312=Settings!$C$18,BU312=Settings!$C$19),1,0))))</f>
        <v/>
      </c>
      <c r="BX1308" s="169" t="str">
        <f>IF(BX312="","",IF(BX312=Settings!$C$16,1,IF(AND(BX312=Settings!$C$17,NOT(BW312=Settings!$C$16)),1,IF(AND(BX312=Settings!$C$18,BW312=Settings!$C$19),1,0))))</f>
        <v/>
      </c>
      <c r="BZ1308" s="169" t="str">
        <f>IF(BZ312="","",IF(BZ312=Settings!$C$16,1,IF(AND(BZ312=Settings!$C$17,NOT(BY312=Settings!$C$16)),1,IF(AND(BZ312=Settings!$C$18,BY312=Settings!$C$19),1,0))))</f>
        <v/>
      </c>
      <c r="CB1308" s="175" t="str">
        <f t="shared" si="33"/>
        <v/>
      </c>
      <c r="CC1308" s="175" t="str">
        <f t="shared" si="34"/>
        <v/>
      </c>
      <c r="CD1308" s="175" t="str">
        <f t="shared" si="35"/>
        <v/>
      </c>
      <c r="CE1308" s="175" t="str">
        <f t="shared" si="36"/>
        <v/>
      </c>
      <c r="CF1308" s="175" t="str">
        <f t="shared" si="37"/>
        <v/>
      </c>
      <c r="CG1308" s="175" t="str">
        <f t="shared" si="38"/>
        <v/>
      </c>
      <c r="CH1308" s="175" t="str">
        <f t="shared" si="39"/>
        <v/>
      </c>
    </row>
    <row r="1309" spans="1:86" x14ac:dyDescent="0.25">
      <c r="A1309" s="39" t="str">
        <f t="shared" si="32"/>
        <v xml:space="preserve"> </v>
      </c>
      <c r="C1309" s="169" t="str">
        <f>IF(C313="","",IF(C313=Settings!$C$16,1,IF(AND(C313=Settings!$C$17,NOT(B313=Settings!$C$16)),1,IF(AND(C313=Settings!$C$18,B313=Settings!$C$19),1,0))))</f>
        <v/>
      </c>
      <c r="E1309" s="169" t="str">
        <f>IF(E313="","",IF(E313=Settings!$C$16,1,IF(AND(E313=Settings!$C$17,NOT(D313=Settings!$C$16)),1,IF(AND(E313=Settings!$C$18,D313=Settings!$C$19),1,0))))</f>
        <v/>
      </c>
      <c r="G1309" s="169" t="str">
        <f>IF(G313="","",IF(G313=Settings!$C$16,1,IF(AND(G313=Settings!$C$17,NOT(F313=Settings!$C$16)),1,IF(AND(G313=Settings!$C$18,F313=Settings!$C$19),1,0))))</f>
        <v/>
      </c>
      <c r="I1309" s="169" t="str">
        <f>IF(I313="","",IF(I313=Settings!$C$16,1,IF(AND(I313=Settings!$C$17,NOT(H313=Settings!$C$16)),1,IF(AND(I313=Settings!$C$18,H313=Settings!$C$19),1,0))))</f>
        <v/>
      </c>
      <c r="K1309" s="169" t="str">
        <f>IF(K313="","",IF(K313=Settings!$C$16,1,IF(AND(K313=Settings!$C$17,NOT(J313=Settings!$C$16)),1,IF(AND(K313=Settings!$C$18,J313=Settings!$C$19),1,0))))</f>
        <v/>
      </c>
      <c r="M1309" s="169" t="str">
        <f>IF(M313="","",IF(M313=Settings!$C$16,1,IF(AND(M313=Settings!$C$17,NOT(L313=Settings!$C$16)),1,IF(AND(M313=Settings!$C$18,L313=Settings!$C$19),1,0))))</f>
        <v/>
      </c>
      <c r="P1309" s="169" t="str">
        <f>IF(P313="","",IF(P313=Settings!$C$16,1,IF(AND(P313=Settings!$C$17,NOT(O313=Settings!$C$16)),1,IF(AND(P313=Settings!$C$18,O313=Settings!$C$19),1,0))))</f>
        <v/>
      </c>
      <c r="Q1309" s="170"/>
      <c r="R1309" s="169" t="str">
        <f>IF(R313="","",IF(R313=Settings!$C$16,1,IF(AND(R313=Settings!$C$17,NOT(Q313=Settings!$C$16)),1,IF(AND(R313=Settings!$C$18,Q313=Settings!$C$19),1,0))))</f>
        <v/>
      </c>
      <c r="S1309" s="170"/>
      <c r="T1309" s="169" t="str">
        <f>IF(T313="","",IF(T313=Settings!$C$16,1,IF(AND(T313=Settings!$C$17,NOT(S313=Settings!$C$16)),1,IF(AND(T313=Settings!$C$18,S313=Settings!$C$19),1,0))))</f>
        <v/>
      </c>
      <c r="U1309" s="170"/>
      <c r="V1309" s="169" t="str">
        <f>IF(V313="","",IF(V313=Settings!$C$16,1,IF(AND(V313=Settings!$C$17,NOT(U313=Settings!$C$16)),1,IF(AND(V313=Settings!$C$18,U313=Settings!$C$19),1,0))))</f>
        <v/>
      </c>
      <c r="X1309" s="169" t="str">
        <f>IF(X313="","",IF(X313=Settings!$C$16,1,IF(AND(X313=Settings!$C$17,NOT(W313=Settings!$C$16)),1,IF(AND(X313=Settings!$C$18,W313=Settings!$C$19),1,0))))</f>
        <v/>
      </c>
      <c r="Z1309" s="169" t="str">
        <f>IF(Z313="","",IF(Z313=Settings!$C$16,1,IF(AND(Z313=Settings!$C$17,NOT(Y313=Settings!$C$16)),1,IF(AND(Z313=Settings!$C$18,Y313=Settings!$C$19),1,0))))</f>
        <v/>
      </c>
      <c r="AC1309" s="169" t="str">
        <f>IF(AC313="","",IF(AC313=Settings!$C$16,1,IF(AND(AC313=Settings!$C$17,NOT(AB313=Settings!$C$16)),1,IF(AND(AC313=Settings!$C$18,AB313=Settings!$C$19),1,0))))</f>
        <v/>
      </c>
      <c r="AD1309" s="170"/>
      <c r="AE1309" s="169" t="str">
        <f>IF(AE313="","",IF(AE313=Settings!$C$16,1,IF(AND(AE313=Settings!$C$17,NOT(AD313=Settings!$C$16)),1,IF(AND(AE313=Settings!$C$18,AD313=Settings!$C$19),1,0))))</f>
        <v/>
      </c>
      <c r="AF1309" s="170"/>
      <c r="AG1309" s="169" t="str">
        <f>IF(AG313="","",IF(AG313=Settings!$C$16,1,IF(AND(AG313=Settings!$C$17,NOT(AF313=Settings!$C$16)),1,IF(AND(AG313=Settings!$C$18,AF313=Settings!$C$19),1,0))))</f>
        <v/>
      </c>
      <c r="AH1309" s="170"/>
      <c r="AI1309" s="169" t="str">
        <f>IF(AI313="","",IF(AI313=Settings!$C$16,1,IF(AND(AI313=Settings!$C$17,NOT(AH313=Settings!$C$16)),1,IF(AND(AI313=Settings!$C$18,AH313=Settings!$C$19),1,0))))</f>
        <v/>
      </c>
      <c r="AK1309" s="169" t="str">
        <f>IF(AK313="","",IF(AK313=Settings!$C$16,1,IF(AND(AK313=Settings!$C$17,NOT(AJ313=Settings!$C$16)),1,IF(AND(AK313=Settings!$C$18,AJ313=Settings!$C$19),1,0))))</f>
        <v/>
      </c>
      <c r="AM1309" s="169" t="str">
        <f>IF(AM313="","",IF(AM313=Settings!$C$16,1,IF(AND(AM313=Settings!$C$17,NOT(AL313=Settings!$C$16)),1,IF(AND(AM313=Settings!$C$18,AL313=Settings!$C$19),1,0))))</f>
        <v/>
      </c>
      <c r="AP1309" s="169" t="str">
        <f>IF(AP313="","",IF(AP313=Settings!$C$16,1,IF(AND(AP313=Settings!$C$17,NOT(AO313=Settings!$C$16)),1,IF(AND(AP313=Settings!$C$18,AO313=Settings!$C$19),1,0))))</f>
        <v/>
      </c>
      <c r="AQ1309" s="170"/>
      <c r="AR1309" s="169" t="str">
        <f>IF(AR313="","",IF(AR313=Settings!$C$16,1,IF(AND(AR313=Settings!$C$17,NOT(AQ313=Settings!$C$16)),1,IF(AND(AR313=Settings!$C$18,AQ313=Settings!$C$19),1,0))))</f>
        <v/>
      </c>
      <c r="AS1309" s="170"/>
      <c r="AT1309" s="169" t="str">
        <f>IF(AT313="","",IF(AT313=Settings!$C$16,1,IF(AND(AT313=Settings!$C$17,NOT(AS313=Settings!$C$16)),1,IF(AND(AT313=Settings!$C$18,AS313=Settings!$C$19),1,0))))</f>
        <v/>
      </c>
      <c r="AU1309" s="170"/>
      <c r="AV1309" s="169" t="str">
        <f>IF(AV313="","",IF(AV313=Settings!$C$16,1,IF(AND(AV313=Settings!$C$17,NOT(AU313=Settings!$C$16)),1,IF(AND(AV313=Settings!$C$18,AU313=Settings!$C$19),1,0))))</f>
        <v/>
      </c>
      <c r="AX1309" s="169" t="str">
        <f>IF(AX313="","",IF(AX313=Settings!$C$16,1,IF(AND(AX313=Settings!$C$17,NOT(AW313=Settings!$C$16)),1,IF(AND(AX313=Settings!$C$18,AW313=Settings!$C$19),1,0))))</f>
        <v/>
      </c>
      <c r="AZ1309" s="169" t="str">
        <f>IF(AZ313="","",IF(AZ313=Settings!$C$16,1,IF(AND(AZ313=Settings!$C$17,NOT(AY313=Settings!$C$16)),1,IF(AND(AZ313=Settings!$C$18,AY313=Settings!$C$19),1,0))))</f>
        <v/>
      </c>
      <c r="BC1309" s="169" t="str">
        <f>IF(BC313="","",IF(BC313=Settings!$C$16,1,IF(AND(BC313=Settings!$C$17,NOT(BB313=Settings!$C$16)),1,IF(AND(BC313=Settings!$C$18,BB313=Settings!$C$19),1,0))))</f>
        <v/>
      </c>
      <c r="BD1309" s="170"/>
      <c r="BE1309" s="169" t="str">
        <f>IF(BE313="","",IF(BE313=Settings!$C$16,1,IF(AND(BE313=Settings!$C$17,NOT(BD313=Settings!$C$16)),1,IF(AND(BE313=Settings!$C$18,BD313=Settings!$C$19),1,0))))</f>
        <v/>
      </c>
      <c r="BF1309" s="170"/>
      <c r="BG1309" s="169" t="str">
        <f>IF(BG313="","",IF(BG313=Settings!$C$16,1,IF(AND(BG313=Settings!$C$17,NOT(BF313=Settings!$C$16)),1,IF(AND(BG313=Settings!$C$18,BF313=Settings!$C$19),1,0))))</f>
        <v/>
      </c>
      <c r="BH1309" s="170"/>
      <c r="BI1309" s="169" t="str">
        <f>IF(BI313="","",IF(BI313=Settings!$C$16,1,IF(AND(BI313=Settings!$C$17,NOT(BH313=Settings!$C$16)),1,IF(AND(BI313=Settings!$C$18,BH313=Settings!$C$19),1,0))))</f>
        <v/>
      </c>
      <c r="BK1309" s="169" t="str">
        <f>IF(BK313="","",IF(BK313=Settings!$C$16,1,IF(AND(BK313=Settings!$C$17,NOT(BJ313=Settings!$C$16)),1,IF(AND(BK313=Settings!$C$18,BJ313=Settings!$C$19),1,0))))</f>
        <v/>
      </c>
      <c r="BM1309" s="169" t="str">
        <f>IF(BM313="","",IF(BM313=Settings!$C$16,1,IF(AND(BM313=Settings!$C$17,NOT(BL313=Settings!$C$16)),1,IF(AND(BM313=Settings!$C$18,BL313=Settings!$C$19),1,0))))</f>
        <v/>
      </c>
      <c r="BP1309" s="169" t="str">
        <f>IF(BP313="","",IF(BP313=Settings!$C$16,1,IF(AND(BP313=Settings!$C$17,NOT(BO313=Settings!$C$16)),1,IF(AND(BP313=Settings!$C$18,BO313=Settings!$C$19),1,0))))</f>
        <v/>
      </c>
      <c r="BQ1309" s="170"/>
      <c r="BR1309" s="169" t="str">
        <f>IF(BR313="","",IF(BR313=Settings!$C$16,1,IF(AND(BR313=Settings!$C$17,NOT(BQ313=Settings!$C$16)),1,IF(AND(BR313=Settings!$C$18,BQ313=Settings!$C$19),1,0))))</f>
        <v/>
      </c>
      <c r="BS1309" s="170"/>
      <c r="BT1309" s="169" t="str">
        <f>IF(BT313="","",IF(BT313=Settings!$C$16,1,IF(AND(BT313=Settings!$C$17,NOT(BS313=Settings!$C$16)),1,IF(AND(BT313=Settings!$C$18,BS313=Settings!$C$19),1,0))))</f>
        <v/>
      </c>
      <c r="BU1309" s="170"/>
      <c r="BV1309" s="169" t="str">
        <f>IF(BV313="","",IF(BV313=Settings!$C$16,1,IF(AND(BV313=Settings!$C$17,NOT(BU313=Settings!$C$16)),1,IF(AND(BV313=Settings!$C$18,BU313=Settings!$C$19),1,0))))</f>
        <v/>
      </c>
      <c r="BX1309" s="169" t="str">
        <f>IF(BX313="","",IF(BX313=Settings!$C$16,1,IF(AND(BX313=Settings!$C$17,NOT(BW313=Settings!$C$16)),1,IF(AND(BX313=Settings!$C$18,BW313=Settings!$C$19),1,0))))</f>
        <v/>
      </c>
      <c r="BZ1309" s="169" t="str">
        <f>IF(BZ313="","",IF(BZ313=Settings!$C$16,1,IF(AND(BZ313=Settings!$C$17,NOT(BY313=Settings!$C$16)),1,IF(AND(BZ313=Settings!$C$18,BY313=Settings!$C$19),1,0))))</f>
        <v/>
      </c>
      <c r="CB1309" s="175" t="str">
        <f t="shared" si="33"/>
        <v/>
      </c>
      <c r="CC1309" s="175" t="str">
        <f t="shared" si="34"/>
        <v/>
      </c>
      <c r="CD1309" s="175" t="str">
        <f t="shared" si="35"/>
        <v/>
      </c>
      <c r="CE1309" s="175" t="str">
        <f t="shared" si="36"/>
        <v/>
      </c>
      <c r="CF1309" s="175" t="str">
        <f t="shared" si="37"/>
        <v/>
      </c>
      <c r="CG1309" s="175" t="str">
        <f t="shared" si="38"/>
        <v/>
      </c>
      <c r="CH1309" s="175" t="str">
        <f t="shared" si="39"/>
        <v/>
      </c>
    </row>
    <row r="1310" spans="1:86" x14ac:dyDescent="0.25">
      <c r="A1310" s="39" t="str">
        <f t="shared" si="32"/>
        <v xml:space="preserve"> </v>
      </c>
      <c r="C1310" s="169" t="str">
        <f>IF(C314="","",IF(C314=Settings!$C$16,1,IF(AND(C314=Settings!$C$17,NOT(B314=Settings!$C$16)),1,IF(AND(C314=Settings!$C$18,B314=Settings!$C$19),1,0))))</f>
        <v/>
      </c>
      <c r="E1310" s="169" t="str">
        <f>IF(E314="","",IF(E314=Settings!$C$16,1,IF(AND(E314=Settings!$C$17,NOT(D314=Settings!$C$16)),1,IF(AND(E314=Settings!$C$18,D314=Settings!$C$19),1,0))))</f>
        <v/>
      </c>
      <c r="G1310" s="169" t="str">
        <f>IF(G314="","",IF(G314=Settings!$C$16,1,IF(AND(G314=Settings!$C$17,NOT(F314=Settings!$C$16)),1,IF(AND(G314=Settings!$C$18,F314=Settings!$C$19),1,0))))</f>
        <v/>
      </c>
      <c r="I1310" s="169" t="str">
        <f>IF(I314="","",IF(I314=Settings!$C$16,1,IF(AND(I314=Settings!$C$17,NOT(H314=Settings!$C$16)),1,IF(AND(I314=Settings!$C$18,H314=Settings!$C$19),1,0))))</f>
        <v/>
      </c>
      <c r="K1310" s="169" t="str">
        <f>IF(K314="","",IF(K314=Settings!$C$16,1,IF(AND(K314=Settings!$C$17,NOT(J314=Settings!$C$16)),1,IF(AND(K314=Settings!$C$18,J314=Settings!$C$19),1,0))))</f>
        <v/>
      </c>
      <c r="M1310" s="169" t="str">
        <f>IF(M314="","",IF(M314=Settings!$C$16,1,IF(AND(M314=Settings!$C$17,NOT(L314=Settings!$C$16)),1,IF(AND(M314=Settings!$C$18,L314=Settings!$C$19),1,0))))</f>
        <v/>
      </c>
      <c r="P1310" s="169" t="str">
        <f>IF(P314="","",IF(P314=Settings!$C$16,1,IF(AND(P314=Settings!$C$17,NOT(O314=Settings!$C$16)),1,IF(AND(P314=Settings!$C$18,O314=Settings!$C$19),1,0))))</f>
        <v/>
      </c>
      <c r="Q1310" s="170"/>
      <c r="R1310" s="169" t="str">
        <f>IF(R314="","",IF(R314=Settings!$C$16,1,IF(AND(R314=Settings!$C$17,NOT(Q314=Settings!$C$16)),1,IF(AND(R314=Settings!$C$18,Q314=Settings!$C$19),1,0))))</f>
        <v/>
      </c>
      <c r="S1310" s="170"/>
      <c r="T1310" s="169" t="str">
        <f>IF(T314="","",IF(T314=Settings!$C$16,1,IF(AND(T314=Settings!$C$17,NOT(S314=Settings!$C$16)),1,IF(AND(T314=Settings!$C$18,S314=Settings!$C$19),1,0))))</f>
        <v/>
      </c>
      <c r="U1310" s="170"/>
      <c r="V1310" s="169" t="str">
        <f>IF(V314="","",IF(V314=Settings!$C$16,1,IF(AND(V314=Settings!$C$17,NOT(U314=Settings!$C$16)),1,IF(AND(V314=Settings!$C$18,U314=Settings!$C$19),1,0))))</f>
        <v/>
      </c>
      <c r="X1310" s="169" t="str">
        <f>IF(X314="","",IF(X314=Settings!$C$16,1,IF(AND(X314=Settings!$C$17,NOT(W314=Settings!$C$16)),1,IF(AND(X314=Settings!$C$18,W314=Settings!$C$19),1,0))))</f>
        <v/>
      </c>
      <c r="Z1310" s="169" t="str">
        <f>IF(Z314="","",IF(Z314=Settings!$C$16,1,IF(AND(Z314=Settings!$C$17,NOT(Y314=Settings!$C$16)),1,IF(AND(Z314=Settings!$C$18,Y314=Settings!$C$19),1,0))))</f>
        <v/>
      </c>
      <c r="AC1310" s="169" t="str">
        <f>IF(AC314="","",IF(AC314=Settings!$C$16,1,IF(AND(AC314=Settings!$C$17,NOT(AB314=Settings!$C$16)),1,IF(AND(AC314=Settings!$C$18,AB314=Settings!$C$19),1,0))))</f>
        <v/>
      </c>
      <c r="AD1310" s="170"/>
      <c r="AE1310" s="169" t="str">
        <f>IF(AE314="","",IF(AE314=Settings!$C$16,1,IF(AND(AE314=Settings!$C$17,NOT(AD314=Settings!$C$16)),1,IF(AND(AE314=Settings!$C$18,AD314=Settings!$C$19),1,0))))</f>
        <v/>
      </c>
      <c r="AF1310" s="170"/>
      <c r="AG1310" s="169" t="str">
        <f>IF(AG314="","",IF(AG314=Settings!$C$16,1,IF(AND(AG314=Settings!$C$17,NOT(AF314=Settings!$C$16)),1,IF(AND(AG314=Settings!$C$18,AF314=Settings!$C$19),1,0))))</f>
        <v/>
      </c>
      <c r="AH1310" s="170"/>
      <c r="AI1310" s="169" t="str">
        <f>IF(AI314="","",IF(AI314=Settings!$C$16,1,IF(AND(AI314=Settings!$C$17,NOT(AH314=Settings!$C$16)),1,IF(AND(AI314=Settings!$C$18,AH314=Settings!$C$19),1,0))))</f>
        <v/>
      </c>
      <c r="AK1310" s="169" t="str">
        <f>IF(AK314="","",IF(AK314=Settings!$C$16,1,IF(AND(AK314=Settings!$C$17,NOT(AJ314=Settings!$C$16)),1,IF(AND(AK314=Settings!$C$18,AJ314=Settings!$C$19),1,0))))</f>
        <v/>
      </c>
      <c r="AM1310" s="169" t="str">
        <f>IF(AM314="","",IF(AM314=Settings!$C$16,1,IF(AND(AM314=Settings!$C$17,NOT(AL314=Settings!$C$16)),1,IF(AND(AM314=Settings!$C$18,AL314=Settings!$C$19),1,0))))</f>
        <v/>
      </c>
      <c r="AP1310" s="169" t="str">
        <f>IF(AP314="","",IF(AP314=Settings!$C$16,1,IF(AND(AP314=Settings!$C$17,NOT(AO314=Settings!$C$16)),1,IF(AND(AP314=Settings!$C$18,AO314=Settings!$C$19),1,0))))</f>
        <v/>
      </c>
      <c r="AQ1310" s="170"/>
      <c r="AR1310" s="169" t="str">
        <f>IF(AR314="","",IF(AR314=Settings!$C$16,1,IF(AND(AR314=Settings!$C$17,NOT(AQ314=Settings!$C$16)),1,IF(AND(AR314=Settings!$C$18,AQ314=Settings!$C$19),1,0))))</f>
        <v/>
      </c>
      <c r="AS1310" s="170"/>
      <c r="AT1310" s="169" t="str">
        <f>IF(AT314="","",IF(AT314=Settings!$C$16,1,IF(AND(AT314=Settings!$C$17,NOT(AS314=Settings!$C$16)),1,IF(AND(AT314=Settings!$C$18,AS314=Settings!$C$19),1,0))))</f>
        <v/>
      </c>
      <c r="AU1310" s="170"/>
      <c r="AV1310" s="169" t="str">
        <f>IF(AV314="","",IF(AV314=Settings!$C$16,1,IF(AND(AV314=Settings!$C$17,NOT(AU314=Settings!$C$16)),1,IF(AND(AV314=Settings!$C$18,AU314=Settings!$C$19),1,0))))</f>
        <v/>
      </c>
      <c r="AX1310" s="169" t="str">
        <f>IF(AX314="","",IF(AX314=Settings!$C$16,1,IF(AND(AX314=Settings!$C$17,NOT(AW314=Settings!$C$16)),1,IF(AND(AX314=Settings!$C$18,AW314=Settings!$C$19),1,0))))</f>
        <v/>
      </c>
      <c r="AZ1310" s="169" t="str">
        <f>IF(AZ314="","",IF(AZ314=Settings!$C$16,1,IF(AND(AZ314=Settings!$C$17,NOT(AY314=Settings!$C$16)),1,IF(AND(AZ314=Settings!$C$18,AY314=Settings!$C$19),1,0))))</f>
        <v/>
      </c>
      <c r="BC1310" s="169" t="str">
        <f>IF(BC314="","",IF(BC314=Settings!$C$16,1,IF(AND(BC314=Settings!$C$17,NOT(BB314=Settings!$C$16)),1,IF(AND(BC314=Settings!$C$18,BB314=Settings!$C$19),1,0))))</f>
        <v/>
      </c>
      <c r="BD1310" s="170"/>
      <c r="BE1310" s="169" t="str">
        <f>IF(BE314="","",IF(BE314=Settings!$C$16,1,IF(AND(BE314=Settings!$C$17,NOT(BD314=Settings!$C$16)),1,IF(AND(BE314=Settings!$C$18,BD314=Settings!$C$19),1,0))))</f>
        <v/>
      </c>
      <c r="BF1310" s="170"/>
      <c r="BG1310" s="169" t="str">
        <f>IF(BG314="","",IF(BG314=Settings!$C$16,1,IF(AND(BG314=Settings!$C$17,NOT(BF314=Settings!$C$16)),1,IF(AND(BG314=Settings!$C$18,BF314=Settings!$C$19),1,0))))</f>
        <v/>
      </c>
      <c r="BH1310" s="170"/>
      <c r="BI1310" s="169" t="str">
        <f>IF(BI314="","",IF(BI314=Settings!$C$16,1,IF(AND(BI314=Settings!$C$17,NOT(BH314=Settings!$C$16)),1,IF(AND(BI314=Settings!$C$18,BH314=Settings!$C$19),1,0))))</f>
        <v/>
      </c>
      <c r="BK1310" s="169" t="str">
        <f>IF(BK314="","",IF(BK314=Settings!$C$16,1,IF(AND(BK314=Settings!$C$17,NOT(BJ314=Settings!$C$16)),1,IF(AND(BK314=Settings!$C$18,BJ314=Settings!$C$19),1,0))))</f>
        <v/>
      </c>
      <c r="BM1310" s="169" t="str">
        <f>IF(BM314="","",IF(BM314=Settings!$C$16,1,IF(AND(BM314=Settings!$C$17,NOT(BL314=Settings!$C$16)),1,IF(AND(BM314=Settings!$C$18,BL314=Settings!$C$19),1,0))))</f>
        <v/>
      </c>
      <c r="BP1310" s="169" t="str">
        <f>IF(BP314="","",IF(BP314=Settings!$C$16,1,IF(AND(BP314=Settings!$C$17,NOT(BO314=Settings!$C$16)),1,IF(AND(BP314=Settings!$C$18,BO314=Settings!$C$19),1,0))))</f>
        <v/>
      </c>
      <c r="BQ1310" s="170"/>
      <c r="BR1310" s="169" t="str">
        <f>IF(BR314="","",IF(BR314=Settings!$C$16,1,IF(AND(BR314=Settings!$C$17,NOT(BQ314=Settings!$C$16)),1,IF(AND(BR314=Settings!$C$18,BQ314=Settings!$C$19),1,0))))</f>
        <v/>
      </c>
      <c r="BS1310" s="170"/>
      <c r="BT1310" s="169" t="str">
        <f>IF(BT314="","",IF(BT314=Settings!$C$16,1,IF(AND(BT314=Settings!$C$17,NOT(BS314=Settings!$C$16)),1,IF(AND(BT314=Settings!$C$18,BS314=Settings!$C$19),1,0))))</f>
        <v/>
      </c>
      <c r="BU1310" s="170"/>
      <c r="BV1310" s="169" t="str">
        <f>IF(BV314="","",IF(BV314=Settings!$C$16,1,IF(AND(BV314=Settings!$C$17,NOT(BU314=Settings!$C$16)),1,IF(AND(BV314=Settings!$C$18,BU314=Settings!$C$19),1,0))))</f>
        <v/>
      </c>
      <c r="BX1310" s="169" t="str">
        <f>IF(BX314="","",IF(BX314=Settings!$C$16,1,IF(AND(BX314=Settings!$C$17,NOT(BW314=Settings!$C$16)),1,IF(AND(BX314=Settings!$C$18,BW314=Settings!$C$19),1,0))))</f>
        <v/>
      </c>
      <c r="BZ1310" s="169" t="str">
        <f>IF(BZ314="","",IF(BZ314=Settings!$C$16,1,IF(AND(BZ314=Settings!$C$17,NOT(BY314=Settings!$C$16)),1,IF(AND(BZ314=Settings!$C$18,BY314=Settings!$C$19),1,0))))</f>
        <v/>
      </c>
      <c r="CB1310" s="175" t="str">
        <f t="shared" si="33"/>
        <v/>
      </c>
      <c r="CC1310" s="175" t="str">
        <f t="shared" si="34"/>
        <v/>
      </c>
      <c r="CD1310" s="175" t="str">
        <f t="shared" si="35"/>
        <v/>
      </c>
      <c r="CE1310" s="175" t="str">
        <f t="shared" si="36"/>
        <v/>
      </c>
      <c r="CF1310" s="175" t="str">
        <f t="shared" si="37"/>
        <v/>
      </c>
      <c r="CG1310" s="175" t="str">
        <f t="shared" si="38"/>
        <v/>
      </c>
      <c r="CH1310" s="175" t="str">
        <f t="shared" si="39"/>
        <v/>
      </c>
    </row>
    <row r="1311" spans="1:86" x14ac:dyDescent="0.25">
      <c r="A1311" s="39" t="str">
        <f t="shared" si="32"/>
        <v xml:space="preserve"> </v>
      </c>
      <c r="C1311" s="169" t="str">
        <f>IF(C315="","",IF(C315=Settings!$C$16,1,IF(AND(C315=Settings!$C$17,NOT(B315=Settings!$C$16)),1,IF(AND(C315=Settings!$C$18,B315=Settings!$C$19),1,0))))</f>
        <v/>
      </c>
      <c r="E1311" s="169" t="str">
        <f>IF(E315="","",IF(E315=Settings!$C$16,1,IF(AND(E315=Settings!$C$17,NOT(D315=Settings!$C$16)),1,IF(AND(E315=Settings!$C$18,D315=Settings!$C$19),1,0))))</f>
        <v/>
      </c>
      <c r="G1311" s="169" t="str">
        <f>IF(G315="","",IF(G315=Settings!$C$16,1,IF(AND(G315=Settings!$C$17,NOT(F315=Settings!$C$16)),1,IF(AND(G315=Settings!$C$18,F315=Settings!$C$19),1,0))))</f>
        <v/>
      </c>
      <c r="I1311" s="169" t="str">
        <f>IF(I315="","",IF(I315=Settings!$C$16,1,IF(AND(I315=Settings!$C$17,NOT(H315=Settings!$C$16)),1,IF(AND(I315=Settings!$C$18,H315=Settings!$C$19),1,0))))</f>
        <v/>
      </c>
      <c r="K1311" s="169" t="str">
        <f>IF(K315="","",IF(K315=Settings!$C$16,1,IF(AND(K315=Settings!$C$17,NOT(J315=Settings!$C$16)),1,IF(AND(K315=Settings!$C$18,J315=Settings!$C$19),1,0))))</f>
        <v/>
      </c>
      <c r="M1311" s="169" t="str">
        <f>IF(M315="","",IF(M315=Settings!$C$16,1,IF(AND(M315=Settings!$C$17,NOT(L315=Settings!$C$16)),1,IF(AND(M315=Settings!$C$18,L315=Settings!$C$19),1,0))))</f>
        <v/>
      </c>
      <c r="P1311" s="169" t="str">
        <f>IF(P315="","",IF(P315=Settings!$C$16,1,IF(AND(P315=Settings!$C$17,NOT(O315=Settings!$C$16)),1,IF(AND(P315=Settings!$C$18,O315=Settings!$C$19),1,0))))</f>
        <v/>
      </c>
      <c r="Q1311" s="170"/>
      <c r="R1311" s="169" t="str">
        <f>IF(R315="","",IF(R315=Settings!$C$16,1,IF(AND(R315=Settings!$C$17,NOT(Q315=Settings!$C$16)),1,IF(AND(R315=Settings!$C$18,Q315=Settings!$C$19),1,0))))</f>
        <v/>
      </c>
      <c r="S1311" s="170"/>
      <c r="T1311" s="169" t="str">
        <f>IF(T315="","",IF(T315=Settings!$C$16,1,IF(AND(T315=Settings!$C$17,NOT(S315=Settings!$C$16)),1,IF(AND(T315=Settings!$C$18,S315=Settings!$C$19),1,0))))</f>
        <v/>
      </c>
      <c r="U1311" s="170"/>
      <c r="V1311" s="169" t="str">
        <f>IF(V315="","",IF(V315=Settings!$C$16,1,IF(AND(V315=Settings!$C$17,NOT(U315=Settings!$C$16)),1,IF(AND(V315=Settings!$C$18,U315=Settings!$C$19),1,0))))</f>
        <v/>
      </c>
      <c r="X1311" s="169" t="str">
        <f>IF(X315="","",IF(X315=Settings!$C$16,1,IF(AND(X315=Settings!$C$17,NOT(W315=Settings!$C$16)),1,IF(AND(X315=Settings!$C$18,W315=Settings!$C$19),1,0))))</f>
        <v/>
      </c>
      <c r="Z1311" s="169" t="str">
        <f>IF(Z315="","",IF(Z315=Settings!$C$16,1,IF(AND(Z315=Settings!$C$17,NOT(Y315=Settings!$C$16)),1,IF(AND(Z315=Settings!$C$18,Y315=Settings!$C$19),1,0))))</f>
        <v/>
      </c>
      <c r="AC1311" s="169" t="str">
        <f>IF(AC315="","",IF(AC315=Settings!$C$16,1,IF(AND(AC315=Settings!$C$17,NOT(AB315=Settings!$C$16)),1,IF(AND(AC315=Settings!$C$18,AB315=Settings!$C$19),1,0))))</f>
        <v/>
      </c>
      <c r="AD1311" s="170"/>
      <c r="AE1311" s="169" t="str">
        <f>IF(AE315="","",IF(AE315=Settings!$C$16,1,IF(AND(AE315=Settings!$C$17,NOT(AD315=Settings!$C$16)),1,IF(AND(AE315=Settings!$C$18,AD315=Settings!$C$19),1,0))))</f>
        <v/>
      </c>
      <c r="AF1311" s="170"/>
      <c r="AG1311" s="169" t="str">
        <f>IF(AG315="","",IF(AG315=Settings!$C$16,1,IF(AND(AG315=Settings!$C$17,NOT(AF315=Settings!$C$16)),1,IF(AND(AG315=Settings!$C$18,AF315=Settings!$C$19),1,0))))</f>
        <v/>
      </c>
      <c r="AH1311" s="170"/>
      <c r="AI1311" s="169" t="str">
        <f>IF(AI315="","",IF(AI315=Settings!$C$16,1,IF(AND(AI315=Settings!$C$17,NOT(AH315=Settings!$C$16)),1,IF(AND(AI315=Settings!$C$18,AH315=Settings!$C$19),1,0))))</f>
        <v/>
      </c>
      <c r="AK1311" s="169" t="str">
        <f>IF(AK315="","",IF(AK315=Settings!$C$16,1,IF(AND(AK315=Settings!$C$17,NOT(AJ315=Settings!$C$16)),1,IF(AND(AK315=Settings!$C$18,AJ315=Settings!$C$19),1,0))))</f>
        <v/>
      </c>
      <c r="AM1311" s="169" t="str">
        <f>IF(AM315="","",IF(AM315=Settings!$C$16,1,IF(AND(AM315=Settings!$C$17,NOT(AL315=Settings!$C$16)),1,IF(AND(AM315=Settings!$C$18,AL315=Settings!$C$19),1,0))))</f>
        <v/>
      </c>
      <c r="AP1311" s="169" t="str">
        <f>IF(AP315="","",IF(AP315=Settings!$C$16,1,IF(AND(AP315=Settings!$C$17,NOT(AO315=Settings!$C$16)),1,IF(AND(AP315=Settings!$C$18,AO315=Settings!$C$19),1,0))))</f>
        <v/>
      </c>
      <c r="AQ1311" s="170"/>
      <c r="AR1311" s="169" t="str">
        <f>IF(AR315="","",IF(AR315=Settings!$C$16,1,IF(AND(AR315=Settings!$C$17,NOT(AQ315=Settings!$C$16)),1,IF(AND(AR315=Settings!$C$18,AQ315=Settings!$C$19),1,0))))</f>
        <v/>
      </c>
      <c r="AS1311" s="170"/>
      <c r="AT1311" s="169" t="str">
        <f>IF(AT315="","",IF(AT315=Settings!$C$16,1,IF(AND(AT315=Settings!$C$17,NOT(AS315=Settings!$C$16)),1,IF(AND(AT315=Settings!$C$18,AS315=Settings!$C$19),1,0))))</f>
        <v/>
      </c>
      <c r="AU1311" s="170"/>
      <c r="AV1311" s="169" t="str">
        <f>IF(AV315="","",IF(AV315=Settings!$C$16,1,IF(AND(AV315=Settings!$C$17,NOT(AU315=Settings!$C$16)),1,IF(AND(AV315=Settings!$C$18,AU315=Settings!$C$19),1,0))))</f>
        <v/>
      </c>
      <c r="AX1311" s="169" t="str">
        <f>IF(AX315="","",IF(AX315=Settings!$C$16,1,IF(AND(AX315=Settings!$C$17,NOT(AW315=Settings!$C$16)),1,IF(AND(AX315=Settings!$C$18,AW315=Settings!$C$19),1,0))))</f>
        <v/>
      </c>
      <c r="AZ1311" s="169" t="str">
        <f>IF(AZ315="","",IF(AZ315=Settings!$C$16,1,IF(AND(AZ315=Settings!$C$17,NOT(AY315=Settings!$C$16)),1,IF(AND(AZ315=Settings!$C$18,AY315=Settings!$C$19),1,0))))</f>
        <v/>
      </c>
      <c r="BC1311" s="169" t="str">
        <f>IF(BC315="","",IF(BC315=Settings!$C$16,1,IF(AND(BC315=Settings!$C$17,NOT(BB315=Settings!$C$16)),1,IF(AND(BC315=Settings!$C$18,BB315=Settings!$C$19),1,0))))</f>
        <v/>
      </c>
      <c r="BD1311" s="170"/>
      <c r="BE1311" s="169" t="str">
        <f>IF(BE315="","",IF(BE315=Settings!$C$16,1,IF(AND(BE315=Settings!$C$17,NOT(BD315=Settings!$C$16)),1,IF(AND(BE315=Settings!$C$18,BD315=Settings!$C$19),1,0))))</f>
        <v/>
      </c>
      <c r="BF1311" s="170"/>
      <c r="BG1311" s="169" t="str">
        <f>IF(BG315="","",IF(BG315=Settings!$C$16,1,IF(AND(BG315=Settings!$C$17,NOT(BF315=Settings!$C$16)),1,IF(AND(BG315=Settings!$C$18,BF315=Settings!$C$19),1,0))))</f>
        <v/>
      </c>
      <c r="BH1311" s="170"/>
      <c r="BI1311" s="169" t="str">
        <f>IF(BI315="","",IF(BI315=Settings!$C$16,1,IF(AND(BI315=Settings!$C$17,NOT(BH315=Settings!$C$16)),1,IF(AND(BI315=Settings!$C$18,BH315=Settings!$C$19),1,0))))</f>
        <v/>
      </c>
      <c r="BK1311" s="169" t="str">
        <f>IF(BK315="","",IF(BK315=Settings!$C$16,1,IF(AND(BK315=Settings!$C$17,NOT(BJ315=Settings!$C$16)),1,IF(AND(BK315=Settings!$C$18,BJ315=Settings!$C$19),1,0))))</f>
        <v/>
      </c>
      <c r="BM1311" s="169" t="str">
        <f>IF(BM315="","",IF(BM315=Settings!$C$16,1,IF(AND(BM315=Settings!$C$17,NOT(BL315=Settings!$C$16)),1,IF(AND(BM315=Settings!$C$18,BL315=Settings!$C$19),1,0))))</f>
        <v/>
      </c>
      <c r="BP1311" s="169" t="str">
        <f>IF(BP315="","",IF(BP315=Settings!$C$16,1,IF(AND(BP315=Settings!$C$17,NOT(BO315=Settings!$C$16)),1,IF(AND(BP315=Settings!$C$18,BO315=Settings!$C$19),1,0))))</f>
        <v/>
      </c>
      <c r="BQ1311" s="170"/>
      <c r="BR1311" s="169" t="str">
        <f>IF(BR315="","",IF(BR315=Settings!$C$16,1,IF(AND(BR315=Settings!$C$17,NOT(BQ315=Settings!$C$16)),1,IF(AND(BR315=Settings!$C$18,BQ315=Settings!$C$19),1,0))))</f>
        <v/>
      </c>
      <c r="BS1311" s="170"/>
      <c r="BT1311" s="169" t="str">
        <f>IF(BT315="","",IF(BT315=Settings!$C$16,1,IF(AND(BT315=Settings!$C$17,NOT(BS315=Settings!$C$16)),1,IF(AND(BT315=Settings!$C$18,BS315=Settings!$C$19),1,0))))</f>
        <v/>
      </c>
      <c r="BU1311" s="170"/>
      <c r="BV1311" s="169" t="str">
        <f>IF(BV315="","",IF(BV315=Settings!$C$16,1,IF(AND(BV315=Settings!$C$17,NOT(BU315=Settings!$C$16)),1,IF(AND(BV315=Settings!$C$18,BU315=Settings!$C$19),1,0))))</f>
        <v/>
      </c>
      <c r="BX1311" s="169" t="str">
        <f>IF(BX315="","",IF(BX315=Settings!$C$16,1,IF(AND(BX315=Settings!$C$17,NOT(BW315=Settings!$C$16)),1,IF(AND(BX315=Settings!$C$18,BW315=Settings!$C$19),1,0))))</f>
        <v/>
      </c>
      <c r="BZ1311" s="169" t="str">
        <f>IF(BZ315="","",IF(BZ315=Settings!$C$16,1,IF(AND(BZ315=Settings!$C$17,NOT(BY315=Settings!$C$16)),1,IF(AND(BZ315=Settings!$C$18,BY315=Settings!$C$19),1,0))))</f>
        <v/>
      </c>
      <c r="CB1311" s="175" t="str">
        <f t="shared" si="33"/>
        <v/>
      </c>
      <c r="CC1311" s="175" t="str">
        <f t="shared" si="34"/>
        <v/>
      </c>
      <c r="CD1311" s="175" t="str">
        <f t="shared" si="35"/>
        <v/>
      </c>
      <c r="CE1311" s="175" t="str">
        <f t="shared" si="36"/>
        <v/>
      </c>
      <c r="CF1311" s="175" t="str">
        <f t="shared" si="37"/>
        <v/>
      </c>
      <c r="CG1311" s="175" t="str">
        <f t="shared" si="38"/>
        <v/>
      </c>
      <c r="CH1311" s="175" t="str">
        <f t="shared" si="39"/>
        <v/>
      </c>
    </row>
    <row r="1312" spans="1:86" x14ac:dyDescent="0.25">
      <c r="A1312" s="39" t="str">
        <f t="shared" si="32"/>
        <v xml:space="preserve"> </v>
      </c>
      <c r="C1312" s="169" t="str">
        <f>IF(C316="","",IF(C316=Settings!$C$16,1,IF(AND(C316=Settings!$C$17,NOT(B316=Settings!$C$16)),1,IF(AND(C316=Settings!$C$18,B316=Settings!$C$19),1,0))))</f>
        <v/>
      </c>
      <c r="E1312" s="169" t="str">
        <f>IF(E316="","",IF(E316=Settings!$C$16,1,IF(AND(E316=Settings!$C$17,NOT(D316=Settings!$C$16)),1,IF(AND(E316=Settings!$C$18,D316=Settings!$C$19),1,0))))</f>
        <v/>
      </c>
      <c r="G1312" s="169" t="str">
        <f>IF(G316="","",IF(G316=Settings!$C$16,1,IF(AND(G316=Settings!$C$17,NOT(F316=Settings!$C$16)),1,IF(AND(G316=Settings!$C$18,F316=Settings!$C$19),1,0))))</f>
        <v/>
      </c>
      <c r="I1312" s="169" t="str">
        <f>IF(I316="","",IF(I316=Settings!$C$16,1,IF(AND(I316=Settings!$C$17,NOT(H316=Settings!$C$16)),1,IF(AND(I316=Settings!$C$18,H316=Settings!$C$19),1,0))))</f>
        <v/>
      </c>
      <c r="K1312" s="169" t="str">
        <f>IF(K316="","",IF(K316=Settings!$C$16,1,IF(AND(K316=Settings!$C$17,NOT(J316=Settings!$C$16)),1,IF(AND(K316=Settings!$C$18,J316=Settings!$C$19),1,0))))</f>
        <v/>
      </c>
      <c r="M1312" s="169" t="str">
        <f>IF(M316="","",IF(M316=Settings!$C$16,1,IF(AND(M316=Settings!$C$17,NOT(L316=Settings!$C$16)),1,IF(AND(M316=Settings!$C$18,L316=Settings!$C$19),1,0))))</f>
        <v/>
      </c>
      <c r="P1312" s="169" t="str">
        <f>IF(P316="","",IF(P316=Settings!$C$16,1,IF(AND(P316=Settings!$C$17,NOT(O316=Settings!$C$16)),1,IF(AND(P316=Settings!$C$18,O316=Settings!$C$19),1,0))))</f>
        <v/>
      </c>
      <c r="Q1312" s="170"/>
      <c r="R1312" s="169" t="str">
        <f>IF(R316="","",IF(R316=Settings!$C$16,1,IF(AND(R316=Settings!$C$17,NOT(Q316=Settings!$C$16)),1,IF(AND(R316=Settings!$C$18,Q316=Settings!$C$19),1,0))))</f>
        <v/>
      </c>
      <c r="S1312" s="170"/>
      <c r="T1312" s="169" t="str">
        <f>IF(T316="","",IF(T316=Settings!$C$16,1,IF(AND(T316=Settings!$C$17,NOT(S316=Settings!$C$16)),1,IF(AND(T316=Settings!$C$18,S316=Settings!$C$19),1,0))))</f>
        <v/>
      </c>
      <c r="U1312" s="170"/>
      <c r="V1312" s="169" t="str">
        <f>IF(V316="","",IF(V316=Settings!$C$16,1,IF(AND(V316=Settings!$C$17,NOT(U316=Settings!$C$16)),1,IF(AND(V316=Settings!$C$18,U316=Settings!$C$19),1,0))))</f>
        <v/>
      </c>
      <c r="X1312" s="169" t="str">
        <f>IF(X316="","",IF(X316=Settings!$C$16,1,IF(AND(X316=Settings!$C$17,NOT(W316=Settings!$C$16)),1,IF(AND(X316=Settings!$C$18,W316=Settings!$C$19),1,0))))</f>
        <v/>
      </c>
      <c r="Z1312" s="169" t="str">
        <f>IF(Z316="","",IF(Z316=Settings!$C$16,1,IF(AND(Z316=Settings!$C$17,NOT(Y316=Settings!$C$16)),1,IF(AND(Z316=Settings!$C$18,Y316=Settings!$C$19),1,0))))</f>
        <v/>
      </c>
      <c r="AC1312" s="169" t="str">
        <f>IF(AC316="","",IF(AC316=Settings!$C$16,1,IF(AND(AC316=Settings!$C$17,NOT(AB316=Settings!$C$16)),1,IF(AND(AC316=Settings!$C$18,AB316=Settings!$C$19),1,0))))</f>
        <v/>
      </c>
      <c r="AD1312" s="170"/>
      <c r="AE1312" s="169" t="str">
        <f>IF(AE316="","",IF(AE316=Settings!$C$16,1,IF(AND(AE316=Settings!$C$17,NOT(AD316=Settings!$C$16)),1,IF(AND(AE316=Settings!$C$18,AD316=Settings!$C$19),1,0))))</f>
        <v/>
      </c>
      <c r="AF1312" s="170"/>
      <c r="AG1312" s="169" t="str">
        <f>IF(AG316="","",IF(AG316=Settings!$C$16,1,IF(AND(AG316=Settings!$C$17,NOT(AF316=Settings!$C$16)),1,IF(AND(AG316=Settings!$C$18,AF316=Settings!$C$19),1,0))))</f>
        <v/>
      </c>
      <c r="AH1312" s="170"/>
      <c r="AI1312" s="169" t="str">
        <f>IF(AI316="","",IF(AI316=Settings!$C$16,1,IF(AND(AI316=Settings!$C$17,NOT(AH316=Settings!$C$16)),1,IF(AND(AI316=Settings!$C$18,AH316=Settings!$C$19),1,0))))</f>
        <v/>
      </c>
      <c r="AK1312" s="169" t="str">
        <f>IF(AK316="","",IF(AK316=Settings!$C$16,1,IF(AND(AK316=Settings!$C$17,NOT(AJ316=Settings!$C$16)),1,IF(AND(AK316=Settings!$C$18,AJ316=Settings!$C$19),1,0))))</f>
        <v/>
      </c>
      <c r="AM1312" s="169" t="str">
        <f>IF(AM316="","",IF(AM316=Settings!$C$16,1,IF(AND(AM316=Settings!$C$17,NOT(AL316=Settings!$C$16)),1,IF(AND(AM316=Settings!$C$18,AL316=Settings!$C$19),1,0))))</f>
        <v/>
      </c>
      <c r="AP1312" s="169" t="str">
        <f>IF(AP316="","",IF(AP316=Settings!$C$16,1,IF(AND(AP316=Settings!$C$17,NOT(AO316=Settings!$C$16)),1,IF(AND(AP316=Settings!$C$18,AO316=Settings!$C$19),1,0))))</f>
        <v/>
      </c>
      <c r="AQ1312" s="170"/>
      <c r="AR1312" s="169" t="str">
        <f>IF(AR316="","",IF(AR316=Settings!$C$16,1,IF(AND(AR316=Settings!$C$17,NOT(AQ316=Settings!$C$16)),1,IF(AND(AR316=Settings!$C$18,AQ316=Settings!$C$19),1,0))))</f>
        <v/>
      </c>
      <c r="AS1312" s="170"/>
      <c r="AT1312" s="169" t="str">
        <f>IF(AT316="","",IF(AT316=Settings!$C$16,1,IF(AND(AT316=Settings!$C$17,NOT(AS316=Settings!$C$16)),1,IF(AND(AT316=Settings!$C$18,AS316=Settings!$C$19),1,0))))</f>
        <v/>
      </c>
      <c r="AU1312" s="170"/>
      <c r="AV1312" s="169" t="str">
        <f>IF(AV316="","",IF(AV316=Settings!$C$16,1,IF(AND(AV316=Settings!$C$17,NOT(AU316=Settings!$C$16)),1,IF(AND(AV316=Settings!$C$18,AU316=Settings!$C$19),1,0))))</f>
        <v/>
      </c>
      <c r="AX1312" s="169" t="str">
        <f>IF(AX316="","",IF(AX316=Settings!$C$16,1,IF(AND(AX316=Settings!$C$17,NOT(AW316=Settings!$C$16)),1,IF(AND(AX316=Settings!$C$18,AW316=Settings!$C$19),1,0))))</f>
        <v/>
      </c>
      <c r="AZ1312" s="169" t="str">
        <f>IF(AZ316="","",IF(AZ316=Settings!$C$16,1,IF(AND(AZ316=Settings!$C$17,NOT(AY316=Settings!$C$16)),1,IF(AND(AZ316=Settings!$C$18,AY316=Settings!$C$19),1,0))))</f>
        <v/>
      </c>
      <c r="BC1312" s="169" t="str">
        <f>IF(BC316="","",IF(BC316=Settings!$C$16,1,IF(AND(BC316=Settings!$C$17,NOT(BB316=Settings!$C$16)),1,IF(AND(BC316=Settings!$C$18,BB316=Settings!$C$19),1,0))))</f>
        <v/>
      </c>
      <c r="BD1312" s="170"/>
      <c r="BE1312" s="169" t="str">
        <f>IF(BE316="","",IF(BE316=Settings!$C$16,1,IF(AND(BE316=Settings!$C$17,NOT(BD316=Settings!$C$16)),1,IF(AND(BE316=Settings!$C$18,BD316=Settings!$C$19),1,0))))</f>
        <v/>
      </c>
      <c r="BF1312" s="170"/>
      <c r="BG1312" s="169" t="str">
        <f>IF(BG316="","",IF(BG316=Settings!$C$16,1,IF(AND(BG316=Settings!$C$17,NOT(BF316=Settings!$C$16)),1,IF(AND(BG316=Settings!$C$18,BF316=Settings!$C$19),1,0))))</f>
        <v/>
      </c>
      <c r="BH1312" s="170"/>
      <c r="BI1312" s="169" t="str">
        <f>IF(BI316="","",IF(BI316=Settings!$C$16,1,IF(AND(BI316=Settings!$C$17,NOT(BH316=Settings!$C$16)),1,IF(AND(BI316=Settings!$C$18,BH316=Settings!$C$19),1,0))))</f>
        <v/>
      </c>
      <c r="BK1312" s="169" t="str">
        <f>IF(BK316="","",IF(BK316=Settings!$C$16,1,IF(AND(BK316=Settings!$C$17,NOT(BJ316=Settings!$C$16)),1,IF(AND(BK316=Settings!$C$18,BJ316=Settings!$C$19),1,0))))</f>
        <v/>
      </c>
      <c r="BM1312" s="169" t="str">
        <f>IF(BM316="","",IF(BM316=Settings!$C$16,1,IF(AND(BM316=Settings!$C$17,NOT(BL316=Settings!$C$16)),1,IF(AND(BM316=Settings!$C$18,BL316=Settings!$C$19),1,0))))</f>
        <v/>
      </c>
      <c r="BP1312" s="169" t="str">
        <f>IF(BP316="","",IF(BP316=Settings!$C$16,1,IF(AND(BP316=Settings!$C$17,NOT(BO316=Settings!$C$16)),1,IF(AND(BP316=Settings!$C$18,BO316=Settings!$C$19),1,0))))</f>
        <v/>
      </c>
      <c r="BQ1312" s="170"/>
      <c r="BR1312" s="169" t="str">
        <f>IF(BR316="","",IF(BR316=Settings!$C$16,1,IF(AND(BR316=Settings!$C$17,NOT(BQ316=Settings!$C$16)),1,IF(AND(BR316=Settings!$C$18,BQ316=Settings!$C$19),1,0))))</f>
        <v/>
      </c>
      <c r="BS1312" s="170"/>
      <c r="BT1312" s="169" t="str">
        <f>IF(BT316="","",IF(BT316=Settings!$C$16,1,IF(AND(BT316=Settings!$C$17,NOT(BS316=Settings!$C$16)),1,IF(AND(BT316=Settings!$C$18,BS316=Settings!$C$19),1,0))))</f>
        <v/>
      </c>
      <c r="BU1312" s="170"/>
      <c r="BV1312" s="169" t="str">
        <f>IF(BV316="","",IF(BV316=Settings!$C$16,1,IF(AND(BV316=Settings!$C$17,NOT(BU316=Settings!$C$16)),1,IF(AND(BV316=Settings!$C$18,BU316=Settings!$C$19),1,0))))</f>
        <v/>
      </c>
      <c r="BX1312" s="169" t="str">
        <f>IF(BX316="","",IF(BX316=Settings!$C$16,1,IF(AND(BX316=Settings!$C$17,NOT(BW316=Settings!$C$16)),1,IF(AND(BX316=Settings!$C$18,BW316=Settings!$C$19),1,0))))</f>
        <v/>
      </c>
      <c r="BZ1312" s="169" t="str">
        <f>IF(BZ316="","",IF(BZ316=Settings!$C$16,1,IF(AND(BZ316=Settings!$C$17,NOT(BY316=Settings!$C$16)),1,IF(AND(BZ316=Settings!$C$18,BY316=Settings!$C$19),1,0))))</f>
        <v/>
      </c>
      <c r="CB1312" s="175" t="str">
        <f t="shared" si="33"/>
        <v/>
      </c>
      <c r="CC1312" s="175" t="str">
        <f t="shared" si="34"/>
        <v/>
      </c>
      <c r="CD1312" s="175" t="str">
        <f t="shared" si="35"/>
        <v/>
      </c>
      <c r="CE1312" s="175" t="str">
        <f t="shared" si="36"/>
        <v/>
      </c>
      <c r="CF1312" s="175" t="str">
        <f t="shared" si="37"/>
        <v/>
      </c>
      <c r="CG1312" s="175" t="str">
        <f t="shared" si="38"/>
        <v/>
      </c>
      <c r="CH1312" s="175" t="str">
        <f t="shared" si="39"/>
        <v/>
      </c>
    </row>
    <row r="1313" spans="1:86" x14ac:dyDescent="0.25">
      <c r="A1313" s="39" t="str">
        <f t="shared" si="32"/>
        <v xml:space="preserve"> </v>
      </c>
      <c r="C1313" s="169" t="str">
        <f>IF(C317="","",IF(C317=Settings!$C$16,1,IF(AND(C317=Settings!$C$17,NOT(B317=Settings!$C$16)),1,IF(AND(C317=Settings!$C$18,B317=Settings!$C$19),1,0))))</f>
        <v/>
      </c>
      <c r="E1313" s="169" t="str">
        <f>IF(E317="","",IF(E317=Settings!$C$16,1,IF(AND(E317=Settings!$C$17,NOT(D317=Settings!$C$16)),1,IF(AND(E317=Settings!$C$18,D317=Settings!$C$19),1,0))))</f>
        <v/>
      </c>
      <c r="G1313" s="169" t="str">
        <f>IF(G317="","",IF(G317=Settings!$C$16,1,IF(AND(G317=Settings!$C$17,NOT(F317=Settings!$C$16)),1,IF(AND(G317=Settings!$C$18,F317=Settings!$C$19),1,0))))</f>
        <v/>
      </c>
      <c r="I1313" s="169" t="str">
        <f>IF(I317="","",IF(I317=Settings!$C$16,1,IF(AND(I317=Settings!$C$17,NOT(H317=Settings!$C$16)),1,IF(AND(I317=Settings!$C$18,H317=Settings!$C$19),1,0))))</f>
        <v/>
      </c>
      <c r="K1313" s="169" t="str">
        <f>IF(K317="","",IF(K317=Settings!$C$16,1,IF(AND(K317=Settings!$C$17,NOT(J317=Settings!$C$16)),1,IF(AND(K317=Settings!$C$18,J317=Settings!$C$19),1,0))))</f>
        <v/>
      </c>
      <c r="M1313" s="169" t="str">
        <f>IF(M317="","",IF(M317=Settings!$C$16,1,IF(AND(M317=Settings!$C$17,NOT(L317=Settings!$C$16)),1,IF(AND(M317=Settings!$C$18,L317=Settings!$C$19),1,0))))</f>
        <v/>
      </c>
      <c r="P1313" s="169" t="str">
        <f>IF(P317="","",IF(P317=Settings!$C$16,1,IF(AND(P317=Settings!$C$17,NOT(O317=Settings!$C$16)),1,IF(AND(P317=Settings!$C$18,O317=Settings!$C$19),1,0))))</f>
        <v/>
      </c>
      <c r="Q1313" s="170"/>
      <c r="R1313" s="169" t="str">
        <f>IF(R317="","",IF(R317=Settings!$C$16,1,IF(AND(R317=Settings!$C$17,NOT(Q317=Settings!$C$16)),1,IF(AND(R317=Settings!$C$18,Q317=Settings!$C$19),1,0))))</f>
        <v/>
      </c>
      <c r="S1313" s="170"/>
      <c r="T1313" s="169" t="str">
        <f>IF(T317="","",IF(T317=Settings!$C$16,1,IF(AND(T317=Settings!$C$17,NOT(S317=Settings!$C$16)),1,IF(AND(T317=Settings!$C$18,S317=Settings!$C$19),1,0))))</f>
        <v/>
      </c>
      <c r="U1313" s="170"/>
      <c r="V1313" s="169" t="str">
        <f>IF(V317="","",IF(V317=Settings!$C$16,1,IF(AND(V317=Settings!$C$17,NOT(U317=Settings!$C$16)),1,IF(AND(V317=Settings!$C$18,U317=Settings!$C$19),1,0))))</f>
        <v/>
      </c>
      <c r="X1313" s="169" t="str">
        <f>IF(X317="","",IF(X317=Settings!$C$16,1,IF(AND(X317=Settings!$C$17,NOT(W317=Settings!$C$16)),1,IF(AND(X317=Settings!$C$18,W317=Settings!$C$19),1,0))))</f>
        <v/>
      </c>
      <c r="Z1313" s="169" t="str">
        <f>IF(Z317="","",IF(Z317=Settings!$C$16,1,IF(AND(Z317=Settings!$C$17,NOT(Y317=Settings!$C$16)),1,IF(AND(Z317=Settings!$C$18,Y317=Settings!$C$19),1,0))))</f>
        <v/>
      </c>
      <c r="AC1313" s="169" t="str">
        <f>IF(AC317="","",IF(AC317=Settings!$C$16,1,IF(AND(AC317=Settings!$C$17,NOT(AB317=Settings!$C$16)),1,IF(AND(AC317=Settings!$C$18,AB317=Settings!$C$19),1,0))))</f>
        <v/>
      </c>
      <c r="AD1313" s="170"/>
      <c r="AE1313" s="169" t="str">
        <f>IF(AE317="","",IF(AE317=Settings!$C$16,1,IF(AND(AE317=Settings!$C$17,NOT(AD317=Settings!$C$16)),1,IF(AND(AE317=Settings!$C$18,AD317=Settings!$C$19),1,0))))</f>
        <v/>
      </c>
      <c r="AF1313" s="170"/>
      <c r="AG1313" s="169" t="str">
        <f>IF(AG317="","",IF(AG317=Settings!$C$16,1,IF(AND(AG317=Settings!$C$17,NOT(AF317=Settings!$C$16)),1,IF(AND(AG317=Settings!$C$18,AF317=Settings!$C$19),1,0))))</f>
        <v/>
      </c>
      <c r="AH1313" s="170"/>
      <c r="AI1313" s="169" t="str">
        <f>IF(AI317="","",IF(AI317=Settings!$C$16,1,IF(AND(AI317=Settings!$C$17,NOT(AH317=Settings!$C$16)),1,IF(AND(AI317=Settings!$C$18,AH317=Settings!$C$19),1,0))))</f>
        <v/>
      </c>
      <c r="AK1313" s="169" t="str">
        <f>IF(AK317="","",IF(AK317=Settings!$C$16,1,IF(AND(AK317=Settings!$C$17,NOT(AJ317=Settings!$C$16)),1,IF(AND(AK317=Settings!$C$18,AJ317=Settings!$C$19),1,0))))</f>
        <v/>
      </c>
      <c r="AM1313" s="169" t="str">
        <f>IF(AM317="","",IF(AM317=Settings!$C$16,1,IF(AND(AM317=Settings!$C$17,NOT(AL317=Settings!$C$16)),1,IF(AND(AM317=Settings!$C$18,AL317=Settings!$C$19),1,0))))</f>
        <v/>
      </c>
      <c r="AP1313" s="169" t="str">
        <f>IF(AP317="","",IF(AP317=Settings!$C$16,1,IF(AND(AP317=Settings!$C$17,NOT(AO317=Settings!$C$16)),1,IF(AND(AP317=Settings!$C$18,AO317=Settings!$C$19),1,0))))</f>
        <v/>
      </c>
      <c r="AQ1313" s="170"/>
      <c r="AR1313" s="169" t="str">
        <f>IF(AR317="","",IF(AR317=Settings!$C$16,1,IF(AND(AR317=Settings!$C$17,NOT(AQ317=Settings!$C$16)),1,IF(AND(AR317=Settings!$C$18,AQ317=Settings!$C$19),1,0))))</f>
        <v/>
      </c>
      <c r="AS1313" s="170"/>
      <c r="AT1313" s="169" t="str">
        <f>IF(AT317="","",IF(AT317=Settings!$C$16,1,IF(AND(AT317=Settings!$C$17,NOT(AS317=Settings!$C$16)),1,IF(AND(AT317=Settings!$C$18,AS317=Settings!$C$19),1,0))))</f>
        <v/>
      </c>
      <c r="AU1313" s="170"/>
      <c r="AV1313" s="169" t="str">
        <f>IF(AV317="","",IF(AV317=Settings!$C$16,1,IF(AND(AV317=Settings!$C$17,NOT(AU317=Settings!$C$16)),1,IF(AND(AV317=Settings!$C$18,AU317=Settings!$C$19),1,0))))</f>
        <v/>
      </c>
      <c r="AX1313" s="169" t="str">
        <f>IF(AX317="","",IF(AX317=Settings!$C$16,1,IF(AND(AX317=Settings!$C$17,NOT(AW317=Settings!$C$16)),1,IF(AND(AX317=Settings!$C$18,AW317=Settings!$C$19),1,0))))</f>
        <v/>
      </c>
      <c r="AZ1313" s="169" t="str">
        <f>IF(AZ317="","",IF(AZ317=Settings!$C$16,1,IF(AND(AZ317=Settings!$C$17,NOT(AY317=Settings!$C$16)),1,IF(AND(AZ317=Settings!$C$18,AY317=Settings!$C$19),1,0))))</f>
        <v/>
      </c>
      <c r="BC1313" s="169" t="str">
        <f>IF(BC317="","",IF(BC317=Settings!$C$16,1,IF(AND(BC317=Settings!$C$17,NOT(BB317=Settings!$C$16)),1,IF(AND(BC317=Settings!$C$18,BB317=Settings!$C$19),1,0))))</f>
        <v/>
      </c>
      <c r="BD1313" s="170"/>
      <c r="BE1313" s="169" t="str">
        <f>IF(BE317="","",IF(BE317=Settings!$C$16,1,IF(AND(BE317=Settings!$C$17,NOT(BD317=Settings!$C$16)),1,IF(AND(BE317=Settings!$C$18,BD317=Settings!$C$19),1,0))))</f>
        <v/>
      </c>
      <c r="BF1313" s="170"/>
      <c r="BG1313" s="169" t="str">
        <f>IF(BG317="","",IF(BG317=Settings!$C$16,1,IF(AND(BG317=Settings!$C$17,NOT(BF317=Settings!$C$16)),1,IF(AND(BG317=Settings!$C$18,BF317=Settings!$C$19),1,0))))</f>
        <v/>
      </c>
      <c r="BH1313" s="170"/>
      <c r="BI1313" s="169" t="str">
        <f>IF(BI317="","",IF(BI317=Settings!$C$16,1,IF(AND(BI317=Settings!$C$17,NOT(BH317=Settings!$C$16)),1,IF(AND(BI317=Settings!$C$18,BH317=Settings!$C$19),1,0))))</f>
        <v/>
      </c>
      <c r="BK1313" s="169" t="str">
        <f>IF(BK317="","",IF(BK317=Settings!$C$16,1,IF(AND(BK317=Settings!$C$17,NOT(BJ317=Settings!$C$16)),1,IF(AND(BK317=Settings!$C$18,BJ317=Settings!$C$19),1,0))))</f>
        <v/>
      </c>
      <c r="BM1313" s="169" t="str">
        <f>IF(BM317="","",IF(BM317=Settings!$C$16,1,IF(AND(BM317=Settings!$C$17,NOT(BL317=Settings!$C$16)),1,IF(AND(BM317=Settings!$C$18,BL317=Settings!$C$19),1,0))))</f>
        <v/>
      </c>
      <c r="BP1313" s="169" t="str">
        <f>IF(BP317="","",IF(BP317=Settings!$C$16,1,IF(AND(BP317=Settings!$C$17,NOT(BO317=Settings!$C$16)),1,IF(AND(BP317=Settings!$C$18,BO317=Settings!$C$19),1,0))))</f>
        <v/>
      </c>
      <c r="BQ1313" s="170"/>
      <c r="BR1313" s="169" t="str">
        <f>IF(BR317="","",IF(BR317=Settings!$C$16,1,IF(AND(BR317=Settings!$C$17,NOT(BQ317=Settings!$C$16)),1,IF(AND(BR317=Settings!$C$18,BQ317=Settings!$C$19),1,0))))</f>
        <v/>
      </c>
      <c r="BS1313" s="170"/>
      <c r="BT1313" s="169" t="str">
        <f>IF(BT317="","",IF(BT317=Settings!$C$16,1,IF(AND(BT317=Settings!$C$17,NOT(BS317=Settings!$C$16)),1,IF(AND(BT317=Settings!$C$18,BS317=Settings!$C$19),1,0))))</f>
        <v/>
      </c>
      <c r="BU1313" s="170"/>
      <c r="BV1313" s="169" t="str">
        <f>IF(BV317="","",IF(BV317=Settings!$C$16,1,IF(AND(BV317=Settings!$C$17,NOT(BU317=Settings!$C$16)),1,IF(AND(BV317=Settings!$C$18,BU317=Settings!$C$19),1,0))))</f>
        <v/>
      </c>
      <c r="BX1313" s="169" t="str">
        <f>IF(BX317="","",IF(BX317=Settings!$C$16,1,IF(AND(BX317=Settings!$C$17,NOT(BW317=Settings!$C$16)),1,IF(AND(BX317=Settings!$C$18,BW317=Settings!$C$19),1,0))))</f>
        <v/>
      </c>
      <c r="BZ1313" s="169" t="str">
        <f>IF(BZ317="","",IF(BZ317=Settings!$C$16,1,IF(AND(BZ317=Settings!$C$17,NOT(BY317=Settings!$C$16)),1,IF(AND(BZ317=Settings!$C$18,BY317=Settings!$C$19),1,0))))</f>
        <v/>
      </c>
      <c r="CB1313" s="175" t="str">
        <f t="shared" si="33"/>
        <v/>
      </c>
      <c r="CC1313" s="175" t="str">
        <f t="shared" si="34"/>
        <v/>
      </c>
      <c r="CD1313" s="175" t="str">
        <f t="shared" si="35"/>
        <v/>
      </c>
      <c r="CE1313" s="175" t="str">
        <f t="shared" si="36"/>
        <v/>
      </c>
      <c r="CF1313" s="175" t="str">
        <f t="shared" si="37"/>
        <v/>
      </c>
      <c r="CG1313" s="175" t="str">
        <f t="shared" si="38"/>
        <v/>
      </c>
      <c r="CH1313" s="175" t="str">
        <f t="shared" si="39"/>
        <v/>
      </c>
    </row>
    <row r="1314" spans="1:86" x14ac:dyDescent="0.25">
      <c r="A1314" s="39" t="str">
        <f t="shared" si="32"/>
        <v xml:space="preserve"> </v>
      </c>
      <c r="C1314" s="169" t="str">
        <f>IF(C318="","",IF(C318=Settings!$C$16,1,IF(AND(C318=Settings!$C$17,NOT(B318=Settings!$C$16)),1,IF(AND(C318=Settings!$C$18,B318=Settings!$C$19),1,0))))</f>
        <v/>
      </c>
      <c r="E1314" s="169" t="str">
        <f>IF(E318="","",IF(E318=Settings!$C$16,1,IF(AND(E318=Settings!$C$17,NOT(D318=Settings!$C$16)),1,IF(AND(E318=Settings!$C$18,D318=Settings!$C$19),1,0))))</f>
        <v/>
      </c>
      <c r="G1314" s="169" t="str">
        <f>IF(G318="","",IF(G318=Settings!$C$16,1,IF(AND(G318=Settings!$C$17,NOT(F318=Settings!$C$16)),1,IF(AND(G318=Settings!$C$18,F318=Settings!$C$19),1,0))))</f>
        <v/>
      </c>
      <c r="I1314" s="169" t="str">
        <f>IF(I318="","",IF(I318=Settings!$C$16,1,IF(AND(I318=Settings!$C$17,NOT(H318=Settings!$C$16)),1,IF(AND(I318=Settings!$C$18,H318=Settings!$C$19),1,0))))</f>
        <v/>
      </c>
      <c r="K1314" s="169" t="str">
        <f>IF(K318="","",IF(K318=Settings!$C$16,1,IF(AND(K318=Settings!$C$17,NOT(J318=Settings!$C$16)),1,IF(AND(K318=Settings!$C$18,J318=Settings!$C$19),1,0))))</f>
        <v/>
      </c>
      <c r="M1314" s="169" t="str">
        <f>IF(M318="","",IF(M318=Settings!$C$16,1,IF(AND(M318=Settings!$C$17,NOT(L318=Settings!$C$16)),1,IF(AND(M318=Settings!$C$18,L318=Settings!$C$19),1,0))))</f>
        <v/>
      </c>
      <c r="P1314" s="169" t="str">
        <f>IF(P318="","",IF(P318=Settings!$C$16,1,IF(AND(P318=Settings!$C$17,NOT(O318=Settings!$C$16)),1,IF(AND(P318=Settings!$C$18,O318=Settings!$C$19),1,0))))</f>
        <v/>
      </c>
      <c r="Q1314" s="170"/>
      <c r="R1314" s="169" t="str">
        <f>IF(R318="","",IF(R318=Settings!$C$16,1,IF(AND(R318=Settings!$C$17,NOT(Q318=Settings!$C$16)),1,IF(AND(R318=Settings!$C$18,Q318=Settings!$C$19),1,0))))</f>
        <v/>
      </c>
      <c r="S1314" s="170"/>
      <c r="T1314" s="169" t="str">
        <f>IF(T318="","",IF(T318=Settings!$C$16,1,IF(AND(T318=Settings!$C$17,NOT(S318=Settings!$C$16)),1,IF(AND(T318=Settings!$C$18,S318=Settings!$C$19),1,0))))</f>
        <v/>
      </c>
      <c r="U1314" s="170"/>
      <c r="V1314" s="169" t="str">
        <f>IF(V318="","",IF(V318=Settings!$C$16,1,IF(AND(V318=Settings!$C$17,NOT(U318=Settings!$C$16)),1,IF(AND(V318=Settings!$C$18,U318=Settings!$C$19),1,0))))</f>
        <v/>
      </c>
      <c r="X1314" s="169" t="str">
        <f>IF(X318="","",IF(X318=Settings!$C$16,1,IF(AND(X318=Settings!$C$17,NOT(W318=Settings!$C$16)),1,IF(AND(X318=Settings!$C$18,W318=Settings!$C$19),1,0))))</f>
        <v/>
      </c>
      <c r="Z1314" s="169" t="str">
        <f>IF(Z318="","",IF(Z318=Settings!$C$16,1,IF(AND(Z318=Settings!$C$17,NOT(Y318=Settings!$C$16)),1,IF(AND(Z318=Settings!$C$18,Y318=Settings!$C$19),1,0))))</f>
        <v/>
      </c>
      <c r="AC1314" s="169" t="str">
        <f>IF(AC318="","",IF(AC318=Settings!$C$16,1,IF(AND(AC318=Settings!$C$17,NOT(AB318=Settings!$C$16)),1,IF(AND(AC318=Settings!$C$18,AB318=Settings!$C$19),1,0))))</f>
        <v/>
      </c>
      <c r="AD1314" s="170"/>
      <c r="AE1314" s="169" t="str">
        <f>IF(AE318="","",IF(AE318=Settings!$C$16,1,IF(AND(AE318=Settings!$C$17,NOT(AD318=Settings!$C$16)),1,IF(AND(AE318=Settings!$C$18,AD318=Settings!$C$19),1,0))))</f>
        <v/>
      </c>
      <c r="AF1314" s="170"/>
      <c r="AG1314" s="169" t="str">
        <f>IF(AG318="","",IF(AG318=Settings!$C$16,1,IF(AND(AG318=Settings!$C$17,NOT(AF318=Settings!$C$16)),1,IF(AND(AG318=Settings!$C$18,AF318=Settings!$C$19),1,0))))</f>
        <v/>
      </c>
      <c r="AH1314" s="170"/>
      <c r="AI1314" s="169" t="str">
        <f>IF(AI318="","",IF(AI318=Settings!$C$16,1,IF(AND(AI318=Settings!$C$17,NOT(AH318=Settings!$C$16)),1,IF(AND(AI318=Settings!$C$18,AH318=Settings!$C$19),1,0))))</f>
        <v/>
      </c>
      <c r="AK1314" s="169" t="str">
        <f>IF(AK318="","",IF(AK318=Settings!$C$16,1,IF(AND(AK318=Settings!$C$17,NOT(AJ318=Settings!$C$16)),1,IF(AND(AK318=Settings!$C$18,AJ318=Settings!$C$19),1,0))))</f>
        <v/>
      </c>
      <c r="AM1314" s="169" t="str">
        <f>IF(AM318="","",IF(AM318=Settings!$C$16,1,IF(AND(AM318=Settings!$C$17,NOT(AL318=Settings!$C$16)),1,IF(AND(AM318=Settings!$C$18,AL318=Settings!$C$19),1,0))))</f>
        <v/>
      </c>
      <c r="AP1314" s="169" t="str">
        <f>IF(AP318="","",IF(AP318=Settings!$C$16,1,IF(AND(AP318=Settings!$C$17,NOT(AO318=Settings!$C$16)),1,IF(AND(AP318=Settings!$C$18,AO318=Settings!$C$19),1,0))))</f>
        <v/>
      </c>
      <c r="AQ1314" s="170"/>
      <c r="AR1314" s="169" t="str">
        <f>IF(AR318="","",IF(AR318=Settings!$C$16,1,IF(AND(AR318=Settings!$C$17,NOT(AQ318=Settings!$C$16)),1,IF(AND(AR318=Settings!$C$18,AQ318=Settings!$C$19),1,0))))</f>
        <v/>
      </c>
      <c r="AS1314" s="170"/>
      <c r="AT1314" s="169" t="str">
        <f>IF(AT318="","",IF(AT318=Settings!$C$16,1,IF(AND(AT318=Settings!$C$17,NOT(AS318=Settings!$C$16)),1,IF(AND(AT318=Settings!$C$18,AS318=Settings!$C$19),1,0))))</f>
        <v/>
      </c>
      <c r="AU1314" s="170"/>
      <c r="AV1314" s="169" t="str">
        <f>IF(AV318="","",IF(AV318=Settings!$C$16,1,IF(AND(AV318=Settings!$C$17,NOT(AU318=Settings!$C$16)),1,IF(AND(AV318=Settings!$C$18,AU318=Settings!$C$19),1,0))))</f>
        <v/>
      </c>
      <c r="AX1314" s="169" t="str">
        <f>IF(AX318="","",IF(AX318=Settings!$C$16,1,IF(AND(AX318=Settings!$C$17,NOT(AW318=Settings!$C$16)),1,IF(AND(AX318=Settings!$C$18,AW318=Settings!$C$19),1,0))))</f>
        <v/>
      </c>
      <c r="AZ1314" s="169" t="str">
        <f>IF(AZ318="","",IF(AZ318=Settings!$C$16,1,IF(AND(AZ318=Settings!$C$17,NOT(AY318=Settings!$C$16)),1,IF(AND(AZ318=Settings!$C$18,AY318=Settings!$C$19),1,0))))</f>
        <v/>
      </c>
      <c r="BC1314" s="169" t="str">
        <f>IF(BC318="","",IF(BC318=Settings!$C$16,1,IF(AND(BC318=Settings!$C$17,NOT(BB318=Settings!$C$16)),1,IF(AND(BC318=Settings!$C$18,BB318=Settings!$C$19),1,0))))</f>
        <v/>
      </c>
      <c r="BD1314" s="170"/>
      <c r="BE1314" s="169" t="str">
        <f>IF(BE318="","",IF(BE318=Settings!$C$16,1,IF(AND(BE318=Settings!$C$17,NOT(BD318=Settings!$C$16)),1,IF(AND(BE318=Settings!$C$18,BD318=Settings!$C$19),1,0))))</f>
        <v/>
      </c>
      <c r="BF1314" s="170"/>
      <c r="BG1314" s="169" t="str">
        <f>IF(BG318="","",IF(BG318=Settings!$C$16,1,IF(AND(BG318=Settings!$C$17,NOT(BF318=Settings!$C$16)),1,IF(AND(BG318=Settings!$C$18,BF318=Settings!$C$19),1,0))))</f>
        <v/>
      </c>
      <c r="BH1314" s="170"/>
      <c r="BI1314" s="169" t="str">
        <f>IF(BI318="","",IF(BI318=Settings!$C$16,1,IF(AND(BI318=Settings!$C$17,NOT(BH318=Settings!$C$16)),1,IF(AND(BI318=Settings!$C$18,BH318=Settings!$C$19),1,0))))</f>
        <v/>
      </c>
      <c r="BK1314" s="169" t="str">
        <f>IF(BK318="","",IF(BK318=Settings!$C$16,1,IF(AND(BK318=Settings!$C$17,NOT(BJ318=Settings!$C$16)),1,IF(AND(BK318=Settings!$C$18,BJ318=Settings!$C$19),1,0))))</f>
        <v/>
      </c>
      <c r="BM1314" s="169" t="str">
        <f>IF(BM318="","",IF(BM318=Settings!$C$16,1,IF(AND(BM318=Settings!$C$17,NOT(BL318=Settings!$C$16)),1,IF(AND(BM318=Settings!$C$18,BL318=Settings!$C$19),1,0))))</f>
        <v/>
      </c>
      <c r="BP1314" s="169" t="str">
        <f>IF(BP318="","",IF(BP318=Settings!$C$16,1,IF(AND(BP318=Settings!$C$17,NOT(BO318=Settings!$C$16)),1,IF(AND(BP318=Settings!$C$18,BO318=Settings!$C$19),1,0))))</f>
        <v/>
      </c>
      <c r="BQ1314" s="170"/>
      <c r="BR1314" s="169" t="str">
        <f>IF(BR318="","",IF(BR318=Settings!$C$16,1,IF(AND(BR318=Settings!$C$17,NOT(BQ318=Settings!$C$16)),1,IF(AND(BR318=Settings!$C$18,BQ318=Settings!$C$19),1,0))))</f>
        <v/>
      </c>
      <c r="BS1314" s="170"/>
      <c r="BT1314" s="169" t="str">
        <f>IF(BT318="","",IF(BT318=Settings!$C$16,1,IF(AND(BT318=Settings!$C$17,NOT(BS318=Settings!$C$16)),1,IF(AND(BT318=Settings!$C$18,BS318=Settings!$C$19),1,0))))</f>
        <v/>
      </c>
      <c r="BU1314" s="170"/>
      <c r="BV1314" s="169" t="str">
        <f>IF(BV318="","",IF(BV318=Settings!$C$16,1,IF(AND(BV318=Settings!$C$17,NOT(BU318=Settings!$C$16)),1,IF(AND(BV318=Settings!$C$18,BU318=Settings!$C$19),1,0))))</f>
        <v/>
      </c>
      <c r="BX1314" s="169" t="str">
        <f>IF(BX318="","",IF(BX318=Settings!$C$16,1,IF(AND(BX318=Settings!$C$17,NOT(BW318=Settings!$C$16)),1,IF(AND(BX318=Settings!$C$18,BW318=Settings!$C$19),1,0))))</f>
        <v/>
      </c>
      <c r="BZ1314" s="169" t="str">
        <f>IF(BZ318="","",IF(BZ318=Settings!$C$16,1,IF(AND(BZ318=Settings!$C$17,NOT(BY318=Settings!$C$16)),1,IF(AND(BZ318=Settings!$C$18,BY318=Settings!$C$19),1,0))))</f>
        <v/>
      </c>
      <c r="CB1314" s="175" t="str">
        <f t="shared" si="33"/>
        <v/>
      </c>
      <c r="CC1314" s="175" t="str">
        <f t="shared" si="34"/>
        <v/>
      </c>
      <c r="CD1314" s="175" t="str">
        <f t="shared" si="35"/>
        <v/>
      </c>
      <c r="CE1314" s="175" t="str">
        <f t="shared" si="36"/>
        <v/>
      </c>
      <c r="CF1314" s="175" t="str">
        <f t="shared" si="37"/>
        <v/>
      </c>
      <c r="CG1314" s="175" t="str">
        <f t="shared" si="38"/>
        <v/>
      </c>
      <c r="CH1314" s="175" t="str">
        <f t="shared" si="39"/>
        <v/>
      </c>
    </row>
    <row r="1315" spans="1:86" x14ac:dyDescent="0.25">
      <c r="A1315" s="39" t="str">
        <f t="shared" si="32"/>
        <v xml:space="preserve"> </v>
      </c>
      <c r="C1315" s="169" t="str">
        <f>IF(C319="","",IF(C319=Settings!$C$16,1,IF(AND(C319=Settings!$C$17,NOT(B319=Settings!$C$16)),1,IF(AND(C319=Settings!$C$18,B319=Settings!$C$19),1,0))))</f>
        <v/>
      </c>
      <c r="E1315" s="169" t="str">
        <f>IF(E319="","",IF(E319=Settings!$C$16,1,IF(AND(E319=Settings!$C$17,NOT(D319=Settings!$C$16)),1,IF(AND(E319=Settings!$C$18,D319=Settings!$C$19),1,0))))</f>
        <v/>
      </c>
      <c r="G1315" s="169" t="str">
        <f>IF(G319="","",IF(G319=Settings!$C$16,1,IF(AND(G319=Settings!$C$17,NOT(F319=Settings!$C$16)),1,IF(AND(G319=Settings!$C$18,F319=Settings!$C$19),1,0))))</f>
        <v/>
      </c>
      <c r="I1315" s="169" t="str">
        <f>IF(I319="","",IF(I319=Settings!$C$16,1,IF(AND(I319=Settings!$C$17,NOT(H319=Settings!$C$16)),1,IF(AND(I319=Settings!$C$18,H319=Settings!$C$19),1,0))))</f>
        <v/>
      </c>
      <c r="K1315" s="169" t="str">
        <f>IF(K319="","",IF(K319=Settings!$C$16,1,IF(AND(K319=Settings!$C$17,NOT(J319=Settings!$C$16)),1,IF(AND(K319=Settings!$C$18,J319=Settings!$C$19),1,0))))</f>
        <v/>
      </c>
      <c r="M1315" s="169" t="str">
        <f>IF(M319="","",IF(M319=Settings!$C$16,1,IF(AND(M319=Settings!$C$17,NOT(L319=Settings!$C$16)),1,IF(AND(M319=Settings!$C$18,L319=Settings!$C$19),1,0))))</f>
        <v/>
      </c>
      <c r="P1315" s="169" t="str">
        <f>IF(P319="","",IF(P319=Settings!$C$16,1,IF(AND(P319=Settings!$C$17,NOT(O319=Settings!$C$16)),1,IF(AND(P319=Settings!$C$18,O319=Settings!$C$19),1,0))))</f>
        <v/>
      </c>
      <c r="Q1315" s="170"/>
      <c r="R1315" s="169" t="str">
        <f>IF(R319="","",IF(R319=Settings!$C$16,1,IF(AND(R319=Settings!$C$17,NOT(Q319=Settings!$C$16)),1,IF(AND(R319=Settings!$C$18,Q319=Settings!$C$19),1,0))))</f>
        <v/>
      </c>
      <c r="S1315" s="170"/>
      <c r="T1315" s="169" t="str">
        <f>IF(T319="","",IF(T319=Settings!$C$16,1,IF(AND(T319=Settings!$C$17,NOT(S319=Settings!$C$16)),1,IF(AND(T319=Settings!$C$18,S319=Settings!$C$19),1,0))))</f>
        <v/>
      </c>
      <c r="U1315" s="170"/>
      <c r="V1315" s="169" t="str">
        <f>IF(V319="","",IF(V319=Settings!$C$16,1,IF(AND(V319=Settings!$C$17,NOT(U319=Settings!$C$16)),1,IF(AND(V319=Settings!$C$18,U319=Settings!$C$19),1,0))))</f>
        <v/>
      </c>
      <c r="X1315" s="169" t="str">
        <f>IF(X319="","",IF(X319=Settings!$C$16,1,IF(AND(X319=Settings!$C$17,NOT(W319=Settings!$C$16)),1,IF(AND(X319=Settings!$C$18,W319=Settings!$C$19),1,0))))</f>
        <v/>
      </c>
      <c r="Z1315" s="169" t="str">
        <f>IF(Z319="","",IF(Z319=Settings!$C$16,1,IF(AND(Z319=Settings!$C$17,NOT(Y319=Settings!$C$16)),1,IF(AND(Z319=Settings!$C$18,Y319=Settings!$C$19),1,0))))</f>
        <v/>
      </c>
      <c r="AC1315" s="169" t="str">
        <f>IF(AC319="","",IF(AC319=Settings!$C$16,1,IF(AND(AC319=Settings!$C$17,NOT(AB319=Settings!$C$16)),1,IF(AND(AC319=Settings!$C$18,AB319=Settings!$C$19),1,0))))</f>
        <v/>
      </c>
      <c r="AD1315" s="170"/>
      <c r="AE1315" s="169" t="str">
        <f>IF(AE319="","",IF(AE319=Settings!$C$16,1,IF(AND(AE319=Settings!$C$17,NOT(AD319=Settings!$C$16)),1,IF(AND(AE319=Settings!$C$18,AD319=Settings!$C$19),1,0))))</f>
        <v/>
      </c>
      <c r="AF1315" s="170"/>
      <c r="AG1315" s="169" t="str">
        <f>IF(AG319="","",IF(AG319=Settings!$C$16,1,IF(AND(AG319=Settings!$C$17,NOT(AF319=Settings!$C$16)),1,IF(AND(AG319=Settings!$C$18,AF319=Settings!$C$19),1,0))))</f>
        <v/>
      </c>
      <c r="AH1315" s="170"/>
      <c r="AI1315" s="169" t="str">
        <f>IF(AI319="","",IF(AI319=Settings!$C$16,1,IF(AND(AI319=Settings!$C$17,NOT(AH319=Settings!$C$16)),1,IF(AND(AI319=Settings!$C$18,AH319=Settings!$C$19),1,0))))</f>
        <v/>
      </c>
      <c r="AK1315" s="169" t="str">
        <f>IF(AK319="","",IF(AK319=Settings!$C$16,1,IF(AND(AK319=Settings!$C$17,NOT(AJ319=Settings!$C$16)),1,IF(AND(AK319=Settings!$C$18,AJ319=Settings!$C$19),1,0))))</f>
        <v/>
      </c>
      <c r="AM1315" s="169" t="str">
        <f>IF(AM319="","",IF(AM319=Settings!$C$16,1,IF(AND(AM319=Settings!$C$17,NOT(AL319=Settings!$C$16)),1,IF(AND(AM319=Settings!$C$18,AL319=Settings!$C$19),1,0))))</f>
        <v/>
      </c>
      <c r="AP1315" s="169" t="str">
        <f>IF(AP319="","",IF(AP319=Settings!$C$16,1,IF(AND(AP319=Settings!$C$17,NOT(AO319=Settings!$C$16)),1,IF(AND(AP319=Settings!$C$18,AO319=Settings!$C$19),1,0))))</f>
        <v/>
      </c>
      <c r="AQ1315" s="170"/>
      <c r="AR1315" s="169" t="str">
        <f>IF(AR319="","",IF(AR319=Settings!$C$16,1,IF(AND(AR319=Settings!$C$17,NOT(AQ319=Settings!$C$16)),1,IF(AND(AR319=Settings!$C$18,AQ319=Settings!$C$19),1,0))))</f>
        <v/>
      </c>
      <c r="AS1315" s="170"/>
      <c r="AT1315" s="169" t="str">
        <f>IF(AT319="","",IF(AT319=Settings!$C$16,1,IF(AND(AT319=Settings!$C$17,NOT(AS319=Settings!$C$16)),1,IF(AND(AT319=Settings!$C$18,AS319=Settings!$C$19),1,0))))</f>
        <v/>
      </c>
      <c r="AU1315" s="170"/>
      <c r="AV1315" s="169" t="str">
        <f>IF(AV319="","",IF(AV319=Settings!$C$16,1,IF(AND(AV319=Settings!$C$17,NOT(AU319=Settings!$C$16)),1,IF(AND(AV319=Settings!$C$18,AU319=Settings!$C$19),1,0))))</f>
        <v/>
      </c>
      <c r="AX1315" s="169" t="str">
        <f>IF(AX319="","",IF(AX319=Settings!$C$16,1,IF(AND(AX319=Settings!$C$17,NOT(AW319=Settings!$C$16)),1,IF(AND(AX319=Settings!$C$18,AW319=Settings!$C$19),1,0))))</f>
        <v/>
      </c>
      <c r="AZ1315" s="169" t="str">
        <f>IF(AZ319="","",IF(AZ319=Settings!$C$16,1,IF(AND(AZ319=Settings!$C$17,NOT(AY319=Settings!$C$16)),1,IF(AND(AZ319=Settings!$C$18,AY319=Settings!$C$19),1,0))))</f>
        <v/>
      </c>
      <c r="BC1315" s="169" t="str">
        <f>IF(BC319="","",IF(BC319=Settings!$C$16,1,IF(AND(BC319=Settings!$C$17,NOT(BB319=Settings!$C$16)),1,IF(AND(BC319=Settings!$C$18,BB319=Settings!$C$19),1,0))))</f>
        <v/>
      </c>
      <c r="BD1315" s="170"/>
      <c r="BE1315" s="169" t="str">
        <f>IF(BE319="","",IF(BE319=Settings!$C$16,1,IF(AND(BE319=Settings!$C$17,NOT(BD319=Settings!$C$16)),1,IF(AND(BE319=Settings!$C$18,BD319=Settings!$C$19),1,0))))</f>
        <v/>
      </c>
      <c r="BF1315" s="170"/>
      <c r="BG1315" s="169" t="str">
        <f>IF(BG319="","",IF(BG319=Settings!$C$16,1,IF(AND(BG319=Settings!$C$17,NOT(BF319=Settings!$C$16)),1,IF(AND(BG319=Settings!$C$18,BF319=Settings!$C$19),1,0))))</f>
        <v/>
      </c>
      <c r="BH1315" s="170"/>
      <c r="BI1315" s="169" t="str">
        <f>IF(BI319="","",IF(BI319=Settings!$C$16,1,IF(AND(BI319=Settings!$C$17,NOT(BH319=Settings!$C$16)),1,IF(AND(BI319=Settings!$C$18,BH319=Settings!$C$19),1,0))))</f>
        <v/>
      </c>
      <c r="BK1315" s="169" t="str">
        <f>IF(BK319="","",IF(BK319=Settings!$C$16,1,IF(AND(BK319=Settings!$C$17,NOT(BJ319=Settings!$C$16)),1,IF(AND(BK319=Settings!$C$18,BJ319=Settings!$C$19),1,0))))</f>
        <v/>
      </c>
      <c r="BM1315" s="169" t="str">
        <f>IF(BM319="","",IF(BM319=Settings!$C$16,1,IF(AND(BM319=Settings!$C$17,NOT(BL319=Settings!$C$16)),1,IF(AND(BM319=Settings!$C$18,BL319=Settings!$C$19),1,0))))</f>
        <v/>
      </c>
      <c r="BP1315" s="169" t="str">
        <f>IF(BP319="","",IF(BP319=Settings!$C$16,1,IF(AND(BP319=Settings!$C$17,NOT(BO319=Settings!$C$16)),1,IF(AND(BP319=Settings!$C$18,BO319=Settings!$C$19),1,0))))</f>
        <v/>
      </c>
      <c r="BQ1315" s="170"/>
      <c r="BR1315" s="169" t="str">
        <f>IF(BR319="","",IF(BR319=Settings!$C$16,1,IF(AND(BR319=Settings!$C$17,NOT(BQ319=Settings!$C$16)),1,IF(AND(BR319=Settings!$C$18,BQ319=Settings!$C$19),1,0))))</f>
        <v/>
      </c>
      <c r="BS1315" s="170"/>
      <c r="BT1315" s="169" t="str">
        <f>IF(BT319="","",IF(BT319=Settings!$C$16,1,IF(AND(BT319=Settings!$C$17,NOT(BS319=Settings!$C$16)),1,IF(AND(BT319=Settings!$C$18,BS319=Settings!$C$19),1,0))))</f>
        <v/>
      </c>
      <c r="BU1315" s="170"/>
      <c r="BV1315" s="169" t="str">
        <f>IF(BV319="","",IF(BV319=Settings!$C$16,1,IF(AND(BV319=Settings!$C$17,NOT(BU319=Settings!$C$16)),1,IF(AND(BV319=Settings!$C$18,BU319=Settings!$C$19),1,0))))</f>
        <v/>
      </c>
      <c r="BX1315" s="169" t="str">
        <f>IF(BX319="","",IF(BX319=Settings!$C$16,1,IF(AND(BX319=Settings!$C$17,NOT(BW319=Settings!$C$16)),1,IF(AND(BX319=Settings!$C$18,BW319=Settings!$C$19),1,0))))</f>
        <v/>
      </c>
      <c r="BZ1315" s="169" t="str">
        <f>IF(BZ319="","",IF(BZ319=Settings!$C$16,1,IF(AND(BZ319=Settings!$C$17,NOT(BY319=Settings!$C$16)),1,IF(AND(BZ319=Settings!$C$18,BY319=Settings!$C$19),1,0))))</f>
        <v/>
      </c>
      <c r="CB1315" s="175" t="str">
        <f t="shared" si="33"/>
        <v/>
      </c>
      <c r="CC1315" s="175" t="str">
        <f t="shared" si="34"/>
        <v/>
      </c>
      <c r="CD1315" s="175" t="str">
        <f t="shared" si="35"/>
        <v/>
      </c>
      <c r="CE1315" s="175" t="str">
        <f t="shared" si="36"/>
        <v/>
      </c>
      <c r="CF1315" s="175" t="str">
        <f t="shared" si="37"/>
        <v/>
      </c>
      <c r="CG1315" s="175" t="str">
        <f t="shared" si="38"/>
        <v/>
      </c>
      <c r="CH1315" s="175" t="str">
        <f t="shared" si="39"/>
        <v/>
      </c>
    </row>
    <row r="1316" spans="1:86" x14ac:dyDescent="0.25">
      <c r="A1316" s="39" t="str">
        <f t="shared" si="32"/>
        <v xml:space="preserve"> </v>
      </c>
      <c r="C1316" s="169" t="str">
        <f>IF(C320="","",IF(C320=Settings!$C$16,1,IF(AND(C320=Settings!$C$17,NOT(B320=Settings!$C$16)),1,IF(AND(C320=Settings!$C$18,B320=Settings!$C$19),1,0))))</f>
        <v/>
      </c>
      <c r="E1316" s="169" t="str">
        <f>IF(E320="","",IF(E320=Settings!$C$16,1,IF(AND(E320=Settings!$C$17,NOT(D320=Settings!$C$16)),1,IF(AND(E320=Settings!$C$18,D320=Settings!$C$19),1,0))))</f>
        <v/>
      </c>
      <c r="G1316" s="169" t="str">
        <f>IF(G320="","",IF(G320=Settings!$C$16,1,IF(AND(G320=Settings!$C$17,NOT(F320=Settings!$C$16)),1,IF(AND(G320=Settings!$C$18,F320=Settings!$C$19),1,0))))</f>
        <v/>
      </c>
      <c r="I1316" s="169" t="str">
        <f>IF(I320="","",IF(I320=Settings!$C$16,1,IF(AND(I320=Settings!$C$17,NOT(H320=Settings!$C$16)),1,IF(AND(I320=Settings!$C$18,H320=Settings!$C$19),1,0))))</f>
        <v/>
      </c>
      <c r="K1316" s="169" t="str">
        <f>IF(K320="","",IF(K320=Settings!$C$16,1,IF(AND(K320=Settings!$C$17,NOT(J320=Settings!$C$16)),1,IF(AND(K320=Settings!$C$18,J320=Settings!$C$19),1,0))))</f>
        <v/>
      </c>
      <c r="M1316" s="169" t="str">
        <f>IF(M320="","",IF(M320=Settings!$C$16,1,IF(AND(M320=Settings!$C$17,NOT(L320=Settings!$C$16)),1,IF(AND(M320=Settings!$C$18,L320=Settings!$C$19),1,0))))</f>
        <v/>
      </c>
      <c r="P1316" s="169" t="str">
        <f>IF(P320="","",IF(P320=Settings!$C$16,1,IF(AND(P320=Settings!$C$17,NOT(O320=Settings!$C$16)),1,IF(AND(P320=Settings!$C$18,O320=Settings!$C$19),1,0))))</f>
        <v/>
      </c>
      <c r="Q1316" s="170"/>
      <c r="R1316" s="169" t="str">
        <f>IF(R320="","",IF(R320=Settings!$C$16,1,IF(AND(R320=Settings!$C$17,NOT(Q320=Settings!$C$16)),1,IF(AND(R320=Settings!$C$18,Q320=Settings!$C$19),1,0))))</f>
        <v/>
      </c>
      <c r="S1316" s="170"/>
      <c r="T1316" s="169" t="str">
        <f>IF(T320="","",IF(T320=Settings!$C$16,1,IF(AND(T320=Settings!$C$17,NOT(S320=Settings!$C$16)),1,IF(AND(T320=Settings!$C$18,S320=Settings!$C$19),1,0))))</f>
        <v/>
      </c>
      <c r="U1316" s="170"/>
      <c r="V1316" s="169" t="str">
        <f>IF(V320="","",IF(V320=Settings!$C$16,1,IF(AND(V320=Settings!$C$17,NOT(U320=Settings!$C$16)),1,IF(AND(V320=Settings!$C$18,U320=Settings!$C$19),1,0))))</f>
        <v/>
      </c>
      <c r="X1316" s="169" t="str">
        <f>IF(X320="","",IF(X320=Settings!$C$16,1,IF(AND(X320=Settings!$C$17,NOT(W320=Settings!$C$16)),1,IF(AND(X320=Settings!$C$18,W320=Settings!$C$19),1,0))))</f>
        <v/>
      </c>
      <c r="Z1316" s="169" t="str">
        <f>IF(Z320="","",IF(Z320=Settings!$C$16,1,IF(AND(Z320=Settings!$C$17,NOT(Y320=Settings!$C$16)),1,IF(AND(Z320=Settings!$C$18,Y320=Settings!$C$19),1,0))))</f>
        <v/>
      </c>
      <c r="AC1316" s="169" t="str">
        <f>IF(AC320="","",IF(AC320=Settings!$C$16,1,IF(AND(AC320=Settings!$C$17,NOT(AB320=Settings!$C$16)),1,IF(AND(AC320=Settings!$C$18,AB320=Settings!$C$19),1,0))))</f>
        <v/>
      </c>
      <c r="AD1316" s="170"/>
      <c r="AE1316" s="169" t="str">
        <f>IF(AE320="","",IF(AE320=Settings!$C$16,1,IF(AND(AE320=Settings!$C$17,NOT(AD320=Settings!$C$16)),1,IF(AND(AE320=Settings!$C$18,AD320=Settings!$C$19),1,0))))</f>
        <v/>
      </c>
      <c r="AF1316" s="170"/>
      <c r="AG1316" s="169" t="str">
        <f>IF(AG320="","",IF(AG320=Settings!$C$16,1,IF(AND(AG320=Settings!$C$17,NOT(AF320=Settings!$C$16)),1,IF(AND(AG320=Settings!$C$18,AF320=Settings!$C$19),1,0))))</f>
        <v/>
      </c>
      <c r="AH1316" s="170"/>
      <c r="AI1316" s="169" t="str">
        <f>IF(AI320="","",IF(AI320=Settings!$C$16,1,IF(AND(AI320=Settings!$C$17,NOT(AH320=Settings!$C$16)),1,IF(AND(AI320=Settings!$C$18,AH320=Settings!$C$19),1,0))))</f>
        <v/>
      </c>
      <c r="AK1316" s="169" t="str">
        <f>IF(AK320="","",IF(AK320=Settings!$C$16,1,IF(AND(AK320=Settings!$C$17,NOT(AJ320=Settings!$C$16)),1,IF(AND(AK320=Settings!$C$18,AJ320=Settings!$C$19),1,0))))</f>
        <v/>
      </c>
      <c r="AM1316" s="169" t="str">
        <f>IF(AM320="","",IF(AM320=Settings!$C$16,1,IF(AND(AM320=Settings!$C$17,NOT(AL320=Settings!$C$16)),1,IF(AND(AM320=Settings!$C$18,AL320=Settings!$C$19),1,0))))</f>
        <v/>
      </c>
      <c r="AP1316" s="169" t="str">
        <f>IF(AP320="","",IF(AP320=Settings!$C$16,1,IF(AND(AP320=Settings!$C$17,NOT(AO320=Settings!$C$16)),1,IF(AND(AP320=Settings!$C$18,AO320=Settings!$C$19),1,0))))</f>
        <v/>
      </c>
      <c r="AQ1316" s="170"/>
      <c r="AR1316" s="169" t="str">
        <f>IF(AR320="","",IF(AR320=Settings!$C$16,1,IF(AND(AR320=Settings!$C$17,NOT(AQ320=Settings!$C$16)),1,IF(AND(AR320=Settings!$C$18,AQ320=Settings!$C$19),1,0))))</f>
        <v/>
      </c>
      <c r="AS1316" s="170"/>
      <c r="AT1316" s="169" t="str">
        <f>IF(AT320="","",IF(AT320=Settings!$C$16,1,IF(AND(AT320=Settings!$C$17,NOT(AS320=Settings!$C$16)),1,IF(AND(AT320=Settings!$C$18,AS320=Settings!$C$19),1,0))))</f>
        <v/>
      </c>
      <c r="AU1316" s="170"/>
      <c r="AV1316" s="169" t="str">
        <f>IF(AV320="","",IF(AV320=Settings!$C$16,1,IF(AND(AV320=Settings!$C$17,NOT(AU320=Settings!$C$16)),1,IF(AND(AV320=Settings!$C$18,AU320=Settings!$C$19),1,0))))</f>
        <v/>
      </c>
      <c r="AX1316" s="169" t="str">
        <f>IF(AX320="","",IF(AX320=Settings!$C$16,1,IF(AND(AX320=Settings!$C$17,NOT(AW320=Settings!$C$16)),1,IF(AND(AX320=Settings!$C$18,AW320=Settings!$C$19),1,0))))</f>
        <v/>
      </c>
      <c r="AZ1316" s="169" t="str">
        <f>IF(AZ320="","",IF(AZ320=Settings!$C$16,1,IF(AND(AZ320=Settings!$C$17,NOT(AY320=Settings!$C$16)),1,IF(AND(AZ320=Settings!$C$18,AY320=Settings!$C$19),1,0))))</f>
        <v/>
      </c>
      <c r="BC1316" s="169" t="str">
        <f>IF(BC320="","",IF(BC320=Settings!$C$16,1,IF(AND(BC320=Settings!$C$17,NOT(BB320=Settings!$C$16)),1,IF(AND(BC320=Settings!$C$18,BB320=Settings!$C$19),1,0))))</f>
        <v/>
      </c>
      <c r="BD1316" s="170"/>
      <c r="BE1316" s="169" t="str">
        <f>IF(BE320="","",IF(BE320=Settings!$C$16,1,IF(AND(BE320=Settings!$C$17,NOT(BD320=Settings!$C$16)),1,IF(AND(BE320=Settings!$C$18,BD320=Settings!$C$19),1,0))))</f>
        <v/>
      </c>
      <c r="BF1316" s="170"/>
      <c r="BG1316" s="169" t="str">
        <f>IF(BG320="","",IF(BG320=Settings!$C$16,1,IF(AND(BG320=Settings!$C$17,NOT(BF320=Settings!$C$16)),1,IF(AND(BG320=Settings!$C$18,BF320=Settings!$C$19),1,0))))</f>
        <v/>
      </c>
      <c r="BH1316" s="170"/>
      <c r="BI1316" s="169" t="str">
        <f>IF(BI320="","",IF(BI320=Settings!$C$16,1,IF(AND(BI320=Settings!$C$17,NOT(BH320=Settings!$C$16)),1,IF(AND(BI320=Settings!$C$18,BH320=Settings!$C$19),1,0))))</f>
        <v/>
      </c>
      <c r="BK1316" s="169" t="str">
        <f>IF(BK320="","",IF(BK320=Settings!$C$16,1,IF(AND(BK320=Settings!$C$17,NOT(BJ320=Settings!$C$16)),1,IF(AND(BK320=Settings!$C$18,BJ320=Settings!$C$19),1,0))))</f>
        <v/>
      </c>
      <c r="BM1316" s="169" t="str">
        <f>IF(BM320="","",IF(BM320=Settings!$C$16,1,IF(AND(BM320=Settings!$C$17,NOT(BL320=Settings!$C$16)),1,IF(AND(BM320=Settings!$C$18,BL320=Settings!$C$19),1,0))))</f>
        <v/>
      </c>
      <c r="BP1316" s="169" t="str">
        <f>IF(BP320="","",IF(BP320=Settings!$C$16,1,IF(AND(BP320=Settings!$C$17,NOT(BO320=Settings!$C$16)),1,IF(AND(BP320=Settings!$C$18,BO320=Settings!$C$19),1,0))))</f>
        <v/>
      </c>
      <c r="BQ1316" s="170"/>
      <c r="BR1316" s="169" t="str">
        <f>IF(BR320="","",IF(BR320=Settings!$C$16,1,IF(AND(BR320=Settings!$C$17,NOT(BQ320=Settings!$C$16)),1,IF(AND(BR320=Settings!$C$18,BQ320=Settings!$C$19),1,0))))</f>
        <v/>
      </c>
      <c r="BS1316" s="170"/>
      <c r="BT1316" s="169" t="str">
        <f>IF(BT320="","",IF(BT320=Settings!$C$16,1,IF(AND(BT320=Settings!$C$17,NOT(BS320=Settings!$C$16)),1,IF(AND(BT320=Settings!$C$18,BS320=Settings!$C$19),1,0))))</f>
        <v/>
      </c>
      <c r="BU1316" s="170"/>
      <c r="BV1316" s="169" t="str">
        <f>IF(BV320="","",IF(BV320=Settings!$C$16,1,IF(AND(BV320=Settings!$C$17,NOT(BU320=Settings!$C$16)),1,IF(AND(BV320=Settings!$C$18,BU320=Settings!$C$19),1,0))))</f>
        <v/>
      </c>
      <c r="BX1316" s="169" t="str">
        <f>IF(BX320="","",IF(BX320=Settings!$C$16,1,IF(AND(BX320=Settings!$C$17,NOT(BW320=Settings!$C$16)),1,IF(AND(BX320=Settings!$C$18,BW320=Settings!$C$19),1,0))))</f>
        <v/>
      </c>
      <c r="BZ1316" s="169" t="str">
        <f>IF(BZ320="","",IF(BZ320=Settings!$C$16,1,IF(AND(BZ320=Settings!$C$17,NOT(BY320=Settings!$C$16)),1,IF(AND(BZ320=Settings!$C$18,BY320=Settings!$C$19),1,0))))</f>
        <v/>
      </c>
      <c r="CB1316" s="175" t="str">
        <f t="shared" si="33"/>
        <v/>
      </c>
      <c r="CC1316" s="175" t="str">
        <f t="shared" si="34"/>
        <v/>
      </c>
      <c r="CD1316" s="175" t="str">
        <f t="shared" si="35"/>
        <v/>
      </c>
      <c r="CE1316" s="175" t="str">
        <f t="shared" si="36"/>
        <v/>
      </c>
      <c r="CF1316" s="175" t="str">
        <f t="shared" si="37"/>
        <v/>
      </c>
      <c r="CG1316" s="175" t="str">
        <f t="shared" si="38"/>
        <v/>
      </c>
      <c r="CH1316" s="175" t="str">
        <f t="shared" si="39"/>
        <v/>
      </c>
    </row>
    <row r="1317" spans="1:86" x14ac:dyDescent="0.25">
      <c r="A1317" s="39" t="str">
        <f t="shared" si="32"/>
        <v xml:space="preserve"> </v>
      </c>
      <c r="C1317" s="169" t="str">
        <f>IF(C321="","",IF(C321=Settings!$C$16,1,IF(AND(C321=Settings!$C$17,NOT(B321=Settings!$C$16)),1,IF(AND(C321=Settings!$C$18,B321=Settings!$C$19),1,0))))</f>
        <v/>
      </c>
      <c r="E1317" s="169" t="str">
        <f>IF(E321="","",IF(E321=Settings!$C$16,1,IF(AND(E321=Settings!$C$17,NOT(D321=Settings!$C$16)),1,IF(AND(E321=Settings!$C$18,D321=Settings!$C$19),1,0))))</f>
        <v/>
      </c>
      <c r="G1317" s="169" t="str">
        <f>IF(G321="","",IF(G321=Settings!$C$16,1,IF(AND(G321=Settings!$C$17,NOT(F321=Settings!$C$16)),1,IF(AND(G321=Settings!$C$18,F321=Settings!$C$19),1,0))))</f>
        <v/>
      </c>
      <c r="I1317" s="169" t="str">
        <f>IF(I321="","",IF(I321=Settings!$C$16,1,IF(AND(I321=Settings!$C$17,NOT(H321=Settings!$C$16)),1,IF(AND(I321=Settings!$C$18,H321=Settings!$C$19),1,0))))</f>
        <v/>
      </c>
      <c r="K1317" s="169" t="str">
        <f>IF(K321="","",IF(K321=Settings!$C$16,1,IF(AND(K321=Settings!$C$17,NOT(J321=Settings!$C$16)),1,IF(AND(K321=Settings!$C$18,J321=Settings!$C$19),1,0))))</f>
        <v/>
      </c>
      <c r="M1317" s="169" t="str">
        <f>IF(M321="","",IF(M321=Settings!$C$16,1,IF(AND(M321=Settings!$C$17,NOT(L321=Settings!$C$16)),1,IF(AND(M321=Settings!$C$18,L321=Settings!$C$19),1,0))))</f>
        <v/>
      </c>
      <c r="P1317" s="169" t="str">
        <f>IF(P321="","",IF(P321=Settings!$C$16,1,IF(AND(P321=Settings!$C$17,NOT(O321=Settings!$C$16)),1,IF(AND(P321=Settings!$C$18,O321=Settings!$C$19),1,0))))</f>
        <v/>
      </c>
      <c r="Q1317" s="170"/>
      <c r="R1317" s="169" t="str">
        <f>IF(R321="","",IF(R321=Settings!$C$16,1,IF(AND(R321=Settings!$C$17,NOT(Q321=Settings!$C$16)),1,IF(AND(R321=Settings!$C$18,Q321=Settings!$C$19),1,0))))</f>
        <v/>
      </c>
      <c r="S1317" s="170"/>
      <c r="T1317" s="169" t="str">
        <f>IF(T321="","",IF(T321=Settings!$C$16,1,IF(AND(T321=Settings!$C$17,NOT(S321=Settings!$C$16)),1,IF(AND(T321=Settings!$C$18,S321=Settings!$C$19),1,0))))</f>
        <v/>
      </c>
      <c r="U1317" s="170"/>
      <c r="V1317" s="169" t="str">
        <f>IF(V321="","",IF(V321=Settings!$C$16,1,IF(AND(V321=Settings!$C$17,NOT(U321=Settings!$C$16)),1,IF(AND(V321=Settings!$C$18,U321=Settings!$C$19),1,0))))</f>
        <v/>
      </c>
      <c r="X1317" s="169" t="str">
        <f>IF(X321="","",IF(X321=Settings!$C$16,1,IF(AND(X321=Settings!$C$17,NOT(W321=Settings!$C$16)),1,IF(AND(X321=Settings!$C$18,W321=Settings!$C$19),1,0))))</f>
        <v/>
      </c>
      <c r="Z1317" s="169" t="str">
        <f>IF(Z321="","",IF(Z321=Settings!$C$16,1,IF(AND(Z321=Settings!$C$17,NOT(Y321=Settings!$C$16)),1,IF(AND(Z321=Settings!$C$18,Y321=Settings!$C$19),1,0))))</f>
        <v/>
      </c>
      <c r="AC1317" s="169" t="str">
        <f>IF(AC321="","",IF(AC321=Settings!$C$16,1,IF(AND(AC321=Settings!$C$17,NOT(AB321=Settings!$C$16)),1,IF(AND(AC321=Settings!$C$18,AB321=Settings!$C$19),1,0))))</f>
        <v/>
      </c>
      <c r="AD1317" s="170"/>
      <c r="AE1317" s="169" t="str">
        <f>IF(AE321="","",IF(AE321=Settings!$C$16,1,IF(AND(AE321=Settings!$C$17,NOT(AD321=Settings!$C$16)),1,IF(AND(AE321=Settings!$C$18,AD321=Settings!$C$19),1,0))))</f>
        <v/>
      </c>
      <c r="AF1317" s="170"/>
      <c r="AG1317" s="169" t="str">
        <f>IF(AG321="","",IF(AG321=Settings!$C$16,1,IF(AND(AG321=Settings!$C$17,NOT(AF321=Settings!$C$16)),1,IF(AND(AG321=Settings!$C$18,AF321=Settings!$C$19),1,0))))</f>
        <v/>
      </c>
      <c r="AH1317" s="170"/>
      <c r="AI1317" s="169" t="str">
        <f>IF(AI321="","",IF(AI321=Settings!$C$16,1,IF(AND(AI321=Settings!$C$17,NOT(AH321=Settings!$C$16)),1,IF(AND(AI321=Settings!$C$18,AH321=Settings!$C$19),1,0))))</f>
        <v/>
      </c>
      <c r="AK1317" s="169" t="str">
        <f>IF(AK321="","",IF(AK321=Settings!$C$16,1,IF(AND(AK321=Settings!$C$17,NOT(AJ321=Settings!$C$16)),1,IF(AND(AK321=Settings!$C$18,AJ321=Settings!$C$19),1,0))))</f>
        <v/>
      </c>
      <c r="AM1317" s="169" t="str">
        <f>IF(AM321="","",IF(AM321=Settings!$C$16,1,IF(AND(AM321=Settings!$C$17,NOT(AL321=Settings!$C$16)),1,IF(AND(AM321=Settings!$C$18,AL321=Settings!$C$19),1,0))))</f>
        <v/>
      </c>
      <c r="AP1317" s="169" t="str">
        <f>IF(AP321="","",IF(AP321=Settings!$C$16,1,IF(AND(AP321=Settings!$C$17,NOT(AO321=Settings!$C$16)),1,IF(AND(AP321=Settings!$C$18,AO321=Settings!$C$19),1,0))))</f>
        <v/>
      </c>
      <c r="AQ1317" s="170"/>
      <c r="AR1317" s="169" t="str">
        <f>IF(AR321="","",IF(AR321=Settings!$C$16,1,IF(AND(AR321=Settings!$C$17,NOT(AQ321=Settings!$C$16)),1,IF(AND(AR321=Settings!$C$18,AQ321=Settings!$C$19),1,0))))</f>
        <v/>
      </c>
      <c r="AS1317" s="170"/>
      <c r="AT1317" s="169" t="str">
        <f>IF(AT321="","",IF(AT321=Settings!$C$16,1,IF(AND(AT321=Settings!$C$17,NOT(AS321=Settings!$C$16)),1,IF(AND(AT321=Settings!$C$18,AS321=Settings!$C$19),1,0))))</f>
        <v/>
      </c>
      <c r="AU1317" s="170"/>
      <c r="AV1317" s="169" t="str">
        <f>IF(AV321="","",IF(AV321=Settings!$C$16,1,IF(AND(AV321=Settings!$C$17,NOT(AU321=Settings!$C$16)),1,IF(AND(AV321=Settings!$C$18,AU321=Settings!$C$19),1,0))))</f>
        <v/>
      </c>
      <c r="AX1317" s="169" t="str">
        <f>IF(AX321="","",IF(AX321=Settings!$C$16,1,IF(AND(AX321=Settings!$C$17,NOT(AW321=Settings!$C$16)),1,IF(AND(AX321=Settings!$C$18,AW321=Settings!$C$19),1,0))))</f>
        <v/>
      </c>
      <c r="AZ1317" s="169" t="str">
        <f>IF(AZ321="","",IF(AZ321=Settings!$C$16,1,IF(AND(AZ321=Settings!$C$17,NOT(AY321=Settings!$C$16)),1,IF(AND(AZ321=Settings!$C$18,AY321=Settings!$C$19),1,0))))</f>
        <v/>
      </c>
      <c r="BC1317" s="169" t="str">
        <f>IF(BC321="","",IF(BC321=Settings!$C$16,1,IF(AND(BC321=Settings!$C$17,NOT(BB321=Settings!$C$16)),1,IF(AND(BC321=Settings!$C$18,BB321=Settings!$C$19),1,0))))</f>
        <v/>
      </c>
      <c r="BD1317" s="170"/>
      <c r="BE1317" s="169" t="str">
        <f>IF(BE321="","",IF(BE321=Settings!$C$16,1,IF(AND(BE321=Settings!$C$17,NOT(BD321=Settings!$C$16)),1,IF(AND(BE321=Settings!$C$18,BD321=Settings!$C$19),1,0))))</f>
        <v/>
      </c>
      <c r="BF1317" s="170"/>
      <c r="BG1317" s="169" t="str">
        <f>IF(BG321="","",IF(BG321=Settings!$C$16,1,IF(AND(BG321=Settings!$C$17,NOT(BF321=Settings!$C$16)),1,IF(AND(BG321=Settings!$C$18,BF321=Settings!$C$19),1,0))))</f>
        <v/>
      </c>
      <c r="BH1317" s="170"/>
      <c r="BI1317" s="169" t="str">
        <f>IF(BI321="","",IF(BI321=Settings!$C$16,1,IF(AND(BI321=Settings!$C$17,NOT(BH321=Settings!$C$16)),1,IF(AND(BI321=Settings!$C$18,BH321=Settings!$C$19),1,0))))</f>
        <v/>
      </c>
      <c r="BK1317" s="169" t="str">
        <f>IF(BK321="","",IF(BK321=Settings!$C$16,1,IF(AND(BK321=Settings!$C$17,NOT(BJ321=Settings!$C$16)),1,IF(AND(BK321=Settings!$C$18,BJ321=Settings!$C$19),1,0))))</f>
        <v/>
      </c>
      <c r="BM1317" s="169" t="str">
        <f>IF(BM321="","",IF(BM321=Settings!$C$16,1,IF(AND(BM321=Settings!$C$17,NOT(BL321=Settings!$C$16)),1,IF(AND(BM321=Settings!$C$18,BL321=Settings!$C$19),1,0))))</f>
        <v/>
      </c>
      <c r="BP1317" s="169" t="str">
        <f>IF(BP321="","",IF(BP321=Settings!$C$16,1,IF(AND(BP321=Settings!$C$17,NOT(BO321=Settings!$C$16)),1,IF(AND(BP321=Settings!$C$18,BO321=Settings!$C$19),1,0))))</f>
        <v/>
      </c>
      <c r="BQ1317" s="170"/>
      <c r="BR1317" s="169" t="str">
        <f>IF(BR321="","",IF(BR321=Settings!$C$16,1,IF(AND(BR321=Settings!$C$17,NOT(BQ321=Settings!$C$16)),1,IF(AND(BR321=Settings!$C$18,BQ321=Settings!$C$19),1,0))))</f>
        <v/>
      </c>
      <c r="BS1317" s="170"/>
      <c r="BT1317" s="169" t="str">
        <f>IF(BT321="","",IF(BT321=Settings!$C$16,1,IF(AND(BT321=Settings!$C$17,NOT(BS321=Settings!$C$16)),1,IF(AND(BT321=Settings!$C$18,BS321=Settings!$C$19),1,0))))</f>
        <v/>
      </c>
      <c r="BU1317" s="170"/>
      <c r="BV1317" s="169" t="str">
        <f>IF(BV321="","",IF(BV321=Settings!$C$16,1,IF(AND(BV321=Settings!$C$17,NOT(BU321=Settings!$C$16)),1,IF(AND(BV321=Settings!$C$18,BU321=Settings!$C$19),1,0))))</f>
        <v/>
      </c>
      <c r="BX1317" s="169" t="str">
        <f>IF(BX321="","",IF(BX321=Settings!$C$16,1,IF(AND(BX321=Settings!$C$17,NOT(BW321=Settings!$C$16)),1,IF(AND(BX321=Settings!$C$18,BW321=Settings!$C$19),1,0))))</f>
        <v/>
      </c>
      <c r="BZ1317" s="169" t="str">
        <f>IF(BZ321="","",IF(BZ321=Settings!$C$16,1,IF(AND(BZ321=Settings!$C$17,NOT(BY321=Settings!$C$16)),1,IF(AND(BZ321=Settings!$C$18,BY321=Settings!$C$19),1,0))))</f>
        <v/>
      </c>
      <c r="CB1317" s="175" t="str">
        <f t="shared" si="33"/>
        <v/>
      </c>
      <c r="CC1317" s="175" t="str">
        <f t="shared" si="34"/>
        <v/>
      </c>
      <c r="CD1317" s="175" t="str">
        <f t="shared" si="35"/>
        <v/>
      </c>
      <c r="CE1317" s="175" t="str">
        <f t="shared" si="36"/>
        <v/>
      </c>
      <c r="CF1317" s="175" t="str">
        <f t="shared" si="37"/>
        <v/>
      </c>
      <c r="CG1317" s="175" t="str">
        <f t="shared" si="38"/>
        <v/>
      </c>
      <c r="CH1317" s="175" t="str">
        <f t="shared" si="39"/>
        <v/>
      </c>
    </row>
    <row r="1318" spans="1:86" x14ac:dyDescent="0.25">
      <c r="A1318" s="39" t="str">
        <f t="shared" si="32"/>
        <v xml:space="preserve"> </v>
      </c>
      <c r="C1318" s="169" t="str">
        <f>IF(C322="","",IF(C322=Settings!$C$16,1,IF(AND(C322=Settings!$C$17,NOT(B322=Settings!$C$16)),1,IF(AND(C322=Settings!$C$18,B322=Settings!$C$19),1,0))))</f>
        <v/>
      </c>
      <c r="E1318" s="169" t="str">
        <f>IF(E322="","",IF(E322=Settings!$C$16,1,IF(AND(E322=Settings!$C$17,NOT(D322=Settings!$C$16)),1,IF(AND(E322=Settings!$C$18,D322=Settings!$C$19),1,0))))</f>
        <v/>
      </c>
      <c r="G1318" s="169" t="str">
        <f>IF(G322="","",IF(G322=Settings!$C$16,1,IF(AND(G322=Settings!$C$17,NOT(F322=Settings!$C$16)),1,IF(AND(G322=Settings!$C$18,F322=Settings!$C$19),1,0))))</f>
        <v/>
      </c>
      <c r="I1318" s="169" t="str">
        <f>IF(I322="","",IF(I322=Settings!$C$16,1,IF(AND(I322=Settings!$C$17,NOT(H322=Settings!$C$16)),1,IF(AND(I322=Settings!$C$18,H322=Settings!$C$19),1,0))))</f>
        <v/>
      </c>
      <c r="K1318" s="169" t="str">
        <f>IF(K322="","",IF(K322=Settings!$C$16,1,IF(AND(K322=Settings!$C$17,NOT(J322=Settings!$C$16)),1,IF(AND(K322=Settings!$C$18,J322=Settings!$C$19),1,0))))</f>
        <v/>
      </c>
      <c r="M1318" s="169" t="str">
        <f>IF(M322="","",IF(M322=Settings!$C$16,1,IF(AND(M322=Settings!$C$17,NOT(L322=Settings!$C$16)),1,IF(AND(M322=Settings!$C$18,L322=Settings!$C$19),1,0))))</f>
        <v/>
      </c>
      <c r="P1318" s="169" t="str">
        <f>IF(P322="","",IF(P322=Settings!$C$16,1,IF(AND(P322=Settings!$C$17,NOT(O322=Settings!$C$16)),1,IF(AND(P322=Settings!$C$18,O322=Settings!$C$19),1,0))))</f>
        <v/>
      </c>
      <c r="Q1318" s="170"/>
      <c r="R1318" s="169" t="str">
        <f>IF(R322="","",IF(R322=Settings!$C$16,1,IF(AND(R322=Settings!$C$17,NOT(Q322=Settings!$C$16)),1,IF(AND(R322=Settings!$C$18,Q322=Settings!$C$19),1,0))))</f>
        <v/>
      </c>
      <c r="S1318" s="170"/>
      <c r="T1318" s="169" t="str">
        <f>IF(T322="","",IF(T322=Settings!$C$16,1,IF(AND(T322=Settings!$C$17,NOT(S322=Settings!$C$16)),1,IF(AND(T322=Settings!$C$18,S322=Settings!$C$19),1,0))))</f>
        <v/>
      </c>
      <c r="U1318" s="170"/>
      <c r="V1318" s="169" t="str">
        <f>IF(V322="","",IF(V322=Settings!$C$16,1,IF(AND(V322=Settings!$C$17,NOT(U322=Settings!$C$16)),1,IF(AND(V322=Settings!$C$18,U322=Settings!$C$19),1,0))))</f>
        <v/>
      </c>
      <c r="X1318" s="169" t="str">
        <f>IF(X322="","",IF(X322=Settings!$C$16,1,IF(AND(X322=Settings!$C$17,NOT(W322=Settings!$C$16)),1,IF(AND(X322=Settings!$C$18,W322=Settings!$C$19),1,0))))</f>
        <v/>
      </c>
      <c r="Z1318" s="169" t="str">
        <f>IF(Z322="","",IF(Z322=Settings!$C$16,1,IF(AND(Z322=Settings!$C$17,NOT(Y322=Settings!$C$16)),1,IF(AND(Z322=Settings!$C$18,Y322=Settings!$C$19),1,0))))</f>
        <v/>
      </c>
      <c r="AC1318" s="169" t="str">
        <f>IF(AC322="","",IF(AC322=Settings!$C$16,1,IF(AND(AC322=Settings!$C$17,NOT(AB322=Settings!$C$16)),1,IF(AND(AC322=Settings!$C$18,AB322=Settings!$C$19),1,0))))</f>
        <v/>
      </c>
      <c r="AD1318" s="170"/>
      <c r="AE1318" s="169" t="str">
        <f>IF(AE322="","",IF(AE322=Settings!$C$16,1,IF(AND(AE322=Settings!$C$17,NOT(AD322=Settings!$C$16)),1,IF(AND(AE322=Settings!$C$18,AD322=Settings!$C$19),1,0))))</f>
        <v/>
      </c>
      <c r="AF1318" s="170"/>
      <c r="AG1318" s="169" t="str">
        <f>IF(AG322="","",IF(AG322=Settings!$C$16,1,IF(AND(AG322=Settings!$C$17,NOT(AF322=Settings!$C$16)),1,IF(AND(AG322=Settings!$C$18,AF322=Settings!$C$19),1,0))))</f>
        <v/>
      </c>
      <c r="AH1318" s="170"/>
      <c r="AI1318" s="169" t="str">
        <f>IF(AI322="","",IF(AI322=Settings!$C$16,1,IF(AND(AI322=Settings!$C$17,NOT(AH322=Settings!$C$16)),1,IF(AND(AI322=Settings!$C$18,AH322=Settings!$C$19),1,0))))</f>
        <v/>
      </c>
      <c r="AK1318" s="169" t="str">
        <f>IF(AK322="","",IF(AK322=Settings!$C$16,1,IF(AND(AK322=Settings!$C$17,NOT(AJ322=Settings!$C$16)),1,IF(AND(AK322=Settings!$C$18,AJ322=Settings!$C$19),1,0))))</f>
        <v/>
      </c>
      <c r="AM1318" s="169" t="str">
        <f>IF(AM322="","",IF(AM322=Settings!$C$16,1,IF(AND(AM322=Settings!$C$17,NOT(AL322=Settings!$C$16)),1,IF(AND(AM322=Settings!$C$18,AL322=Settings!$C$19),1,0))))</f>
        <v/>
      </c>
      <c r="AP1318" s="169" t="str">
        <f>IF(AP322="","",IF(AP322=Settings!$C$16,1,IF(AND(AP322=Settings!$C$17,NOT(AO322=Settings!$C$16)),1,IF(AND(AP322=Settings!$C$18,AO322=Settings!$C$19),1,0))))</f>
        <v/>
      </c>
      <c r="AQ1318" s="170"/>
      <c r="AR1318" s="169" t="str">
        <f>IF(AR322="","",IF(AR322=Settings!$C$16,1,IF(AND(AR322=Settings!$C$17,NOT(AQ322=Settings!$C$16)),1,IF(AND(AR322=Settings!$C$18,AQ322=Settings!$C$19),1,0))))</f>
        <v/>
      </c>
      <c r="AS1318" s="170"/>
      <c r="AT1318" s="169" t="str">
        <f>IF(AT322="","",IF(AT322=Settings!$C$16,1,IF(AND(AT322=Settings!$C$17,NOT(AS322=Settings!$C$16)),1,IF(AND(AT322=Settings!$C$18,AS322=Settings!$C$19),1,0))))</f>
        <v/>
      </c>
      <c r="AU1318" s="170"/>
      <c r="AV1318" s="169" t="str">
        <f>IF(AV322="","",IF(AV322=Settings!$C$16,1,IF(AND(AV322=Settings!$C$17,NOT(AU322=Settings!$C$16)),1,IF(AND(AV322=Settings!$C$18,AU322=Settings!$C$19),1,0))))</f>
        <v/>
      </c>
      <c r="AX1318" s="169" t="str">
        <f>IF(AX322="","",IF(AX322=Settings!$C$16,1,IF(AND(AX322=Settings!$C$17,NOT(AW322=Settings!$C$16)),1,IF(AND(AX322=Settings!$C$18,AW322=Settings!$C$19),1,0))))</f>
        <v/>
      </c>
      <c r="AZ1318" s="169" t="str">
        <f>IF(AZ322="","",IF(AZ322=Settings!$C$16,1,IF(AND(AZ322=Settings!$C$17,NOT(AY322=Settings!$C$16)),1,IF(AND(AZ322=Settings!$C$18,AY322=Settings!$C$19),1,0))))</f>
        <v/>
      </c>
      <c r="BC1318" s="169" t="str">
        <f>IF(BC322="","",IF(BC322=Settings!$C$16,1,IF(AND(BC322=Settings!$C$17,NOT(BB322=Settings!$C$16)),1,IF(AND(BC322=Settings!$C$18,BB322=Settings!$C$19),1,0))))</f>
        <v/>
      </c>
      <c r="BD1318" s="170"/>
      <c r="BE1318" s="169" t="str">
        <f>IF(BE322="","",IF(BE322=Settings!$C$16,1,IF(AND(BE322=Settings!$C$17,NOT(BD322=Settings!$C$16)),1,IF(AND(BE322=Settings!$C$18,BD322=Settings!$C$19),1,0))))</f>
        <v/>
      </c>
      <c r="BF1318" s="170"/>
      <c r="BG1318" s="169" t="str">
        <f>IF(BG322="","",IF(BG322=Settings!$C$16,1,IF(AND(BG322=Settings!$C$17,NOT(BF322=Settings!$C$16)),1,IF(AND(BG322=Settings!$C$18,BF322=Settings!$C$19),1,0))))</f>
        <v/>
      </c>
      <c r="BH1318" s="170"/>
      <c r="BI1318" s="169" t="str">
        <f>IF(BI322="","",IF(BI322=Settings!$C$16,1,IF(AND(BI322=Settings!$C$17,NOT(BH322=Settings!$C$16)),1,IF(AND(BI322=Settings!$C$18,BH322=Settings!$C$19),1,0))))</f>
        <v/>
      </c>
      <c r="BK1318" s="169" t="str">
        <f>IF(BK322="","",IF(BK322=Settings!$C$16,1,IF(AND(BK322=Settings!$C$17,NOT(BJ322=Settings!$C$16)),1,IF(AND(BK322=Settings!$C$18,BJ322=Settings!$C$19),1,0))))</f>
        <v/>
      </c>
      <c r="BM1318" s="169" t="str">
        <f>IF(BM322="","",IF(BM322=Settings!$C$16,1,IF(AND(BM322=Settings!$C$17,NOT(BL322=Settings!$C$16)),1,IF(AND(BM322=Settings!$C$18,BL322=Settings!$C$19),1,0))))</f>
        <v/>
      </c>
      <c r="BP1318" s="169" t="str">
        <f>IF(BP322="","",IF(BP322=Settings!$C$16,1,IF(AND(BP322=Settings!$C$17,NOT(BO322=Settings!$C$16)),1,IF(AND(BP322=Settings!$C$18,BO322=Settings!$C$19),1,0))))</f>
        <v/>
      </c>
      <c r="BQ1318" s="170"/>
      <c r="BR1318" s="169" t="str">
        <f>IF(BR322="","",IF(BR322=Settings!$C$16,1,IF(AND(BR322=Settings!$C$17,NOT(BQ322=Settings!$C$16)),1,IF(AND(BR322=Settings!$C$18,BQ322=Settings!$C$19),1,0))))</f>
        <v/>
      </c>
      <c r="BS1318" s="170"/>
      <c r="BT1318" s="169" t="str">
        <f>IF(BT322="","",IF(BT322=Settings!$C$16,1,IF(AND(BT322=Settings!$C$17,NOT(BS322=Settings!$C$16)),1,IF(AND(BT322=Settings!$C$18,BS322=Settings!$C$19),1,0))))</f>
        <v/>
      </c>
      <c r="BU1318" s="170"/>
      <c r="BV1318" s="169" t="str">
        <f>IF(BV322="","",IF(BV322=Settings!$C$16,1,IF(AND(BV322=Settings!$C$17,NOT(BU322=Settings!$C$16)),1,IF(AND(BV322=Settings!$C$18,BU322=Settings!$C$19),1,0))))</f>
        <v/>
      </c>
      <c r="BX1318" s="169" t="str">
        <f>IF(BX322="","",IF(BX322=Settings!$C$16,1,IF(AND(BX322=Settings!$C$17,NOT(BW322=Settings!$C$16)),1,IF(AND(BX322=Settings!$C$18,BW322=Settings!$C$19),1,0))))</f>
        <v/>
      </c>
      <c r="BZ1318" s="169" t="str">
        <f>IF(BZ322="","",IF(BZ322=Settings!$C$16,1,IF(AND(BZ322=Settings!$C$17,NOT(BY322=Settings!$C$16)),1,IF(AND(BZ322=Settings!$C$18,BY322=Settings!$C$19),1,0))))</f>
        <v/>
      </c>
      <c r="CB1318" s="175" t="str">
        <f t="shared" si="33"/>
        <v/>
      </c>
      <c r="CC1318" s="175" t="str">
        <f t="shared" si="34"/>
        <v/>
      </c>
      <c r="CD1318" s="175" t="str">
        <f t="shared" si="35"/>
        <v/>
      </c>
      <c r="CE1318" s="175" t="str">
        <f t="shared" si="36"/>
        <v/>
      </c>
      <c r="CF1318" s="175" t="str">
        <f t="shared" si="37"/>
        <v/>
      </c>
      <c r="CG1318" s="175" t="str">
        <f t="shared" si="38"/>
        <v/>
      </c>
      <c r="CH1318" s="175" t="str">
        <f t="shared" si="39"/>
        <v/>
      </c>
    </row>
    <row r="1319" spans="1:86" x14ac:dyDescent="0.25">
      <c r="A1319" s="39" t="str">
        <f t="shared" si="32"/>
        <v xml:space="preserve"> </v>
      </c>
      <c r="C1319" s="169" t="str">
        <f>IF(C323="","",IF(C323=Settings!$C$16,1,IF(AND(C323=Settings!$C$17,NOT(B323=Settings!$C$16)),1,IF(AND(C323=Settings!$C$18,B323=Settings!$C$19),1,0))))</f>
        <v/>
      </c>
      <c r="E1319" s="169" t="str">
        <f>IF(E323="","",IF(E323=Settings!$C$16,1,IF(AND(E323=Settings!$C$17,NOT(D323=Settings!$C$16)),1,IF(AND(E323=Settings!$C$18,D323=Settings!$C$19),1,0))))</f>
        <v/>
      </c>
      <c r="G1319" s="169" t="str">
        <f>IF(G323="","",IF(G323=Settings!$C$16,1,IF(AND(G323=Settings!$C$17,NOT(F323=Settings!$C$16)),1,IF(AND(G323=Settings!$C$18,F323=Settings!$C$19),1,0))))</f>
        <v/>
      </c>
      <c r="I1319" s="169" t="str">
        <f>IF(I323="","",IF(I323=Settings!$C$16,1,IF(AND(I323=Settings!$C$17,NOT(H323=Settings!$C$16)),1,IF(AND(I323=Settings!$C$18,H323=Settings!$C$19),1,0))))</f>
        <v/>
      </c>
      <c r="K1319" s="169" t="str">
        <f>IF(K323="","",IF(K323=Settings!$C$16,1,IF(AND(K323=Settings!$C$17,NOT(J323=Settings!$C$16)),1,IF(AND(K323=Settings!$C$18,J323=Settings!$C$19),1,0))))</f>
        <v/>
      </c>
      <c r="M1319" s="169" t="str">
        <f>IF(M323="","",IF(M323=Settings!$C$16,1,IF(AND(M323=Settings!$C$17,NOT(L323=Settings!$C$16)),1,IF(AND(M323=Settings!$C$18,L323=Settings!$C$19),1,0))))</f>
        <v/>
      </c>
      <c r="P1319" s="169" t="str">
        <f>IF(P323="","",IF(P323=Settings!$C$16,1,IF(AND(P323=Settings!$C$17,NOT(O323=Settings!$C$16)),1,IF(AND(P323=Settings!$C$18,O323=Settings!$C$19),1,0))))</f>
        <v/>
      </c>
      <c r="Q1319" s="170"/>
      <c r="R1319" s="169" t="str">
        <f>IF(R323="","",IF(R323=Settings!$C$16,1,IF(AND(R323=Settings!$C$17,NOT(Q323=Settings!$C$16)),1,IF(AND(R323=Settings!$C$18,Q323=Settings!$C$19),1,0))))</f>
        <v/>
      </c>
      <c r="S1319" s="170"/>
      <c r="T1319" s="169" t="str">
        <f>IF(T323="","",IF(T323=Settings!$C$16,1,IF(AND(T323=Settings!$C$17,NOT(S323=Settings!$C$16)),1,IF(AND(T323=Settings!$C$18,S323=Settings!$C$19),1,0))))</f>
        <v/>
      </c>
      <c r="U1319" s="170"/>
      <c r="V1319" s="169" t="str">
        <f>IF(V323="","",IF(V323=Settings!$C$16,1,IF(AND(V323=Settings!$C$17,NOT(U323=Settings!$C$16)),1,IF(AND(V323=Settings!$C$18,U323=Settings!$C$19),1,0))))</f>
        <v/>
      </c>
      <c r="X1319" s="169" t="str">
        <f>IF(X323="","",IF(X323=Settings!$C$16,1,IF(AND(X323=Settings!$C$17,NOT(W323=Settings!$C$16)),1,IF(AND(X323=Settings!$C$18,W323=Settings!$C$19),1,0))))</f>
        <v/>
      </c>
      <c r="Z1319" s="169" t="str">
        <f>IF(Z323="","",IF(Z323=Settings!$C$16,1,IF(AND(Z323=Settings!$C$17,NOT(Y323=Settings!$C$16)),1,IF(AND(Z323=Settings!$C$18,Y323=Settings!$C$19),1,0))))</f>
        <v/>
      </c>
      <c r="AC1319" s="169" t="str">
        <f>IF(AC323="","",IF(AC323=Settings!$C$16,1,IF(AND(AC323=Settings!$C$17,NOT(AB323=Settings!$C$16)),1,IF(AND(AC323=Settings!$C$18,AB323=Settings!$C$19),1,0))))</f>
        <v/>
      </c>
      <c r="AD1319" s="170"/>
      <c r="AE1319" s="169" t="str">
        <f>IF(AE323="","",IF(AE323=Settings!$C$16,1,IF(AND(AE323=Settings!$C$17,NOT(AD323=Settings!$C$16)),1,IF(AND(AE323=Settings!$C$18,AD323=Settings!$C$19),1,0))))</f>
        <v/>
      </c>
      <c r="AF1319" s="170"/>
      <c r="AG1319" s="169" t="str">
        <f>IF(AG323="","",IF(AG323=Settings!$C$16,1,IF(AND(AG323=Settings!$C$17,NOT(AF323=Settings!$C$16)),1,IF(AND(AG323=Settings!$C$18,AF323=Settings!$C$19),1,0))))</f>
        <v/>
      </c>
      <c r="AH1319" s="170"/>
      <c r="AI1319" s="169" t="str">
        <f>IF(AI323="","",IF(AI323=Settings!$C$16,1,IF(AND(AI323=Settings!$C$17,NOT(AH323=Settings!$C$16)),1,IF(AND(AI323=Settings!$C$18,AH323=Settings!$C$19),1,0))))</f>
        <v/>
      </c>
      <c r="AK1319" s="169" t="str">
        <f>IF(AK323="","",IF(AK323=Settings!$C$16,1,IF(AND(AK323=Settings!$C$17,NOT(AJ323=Settings!$C$16)),1,IF(AND(AK323=Settings!$C$18,AJ323=Settings!$C$19),1,0))))</f>
        <v/>
      </c>
      <c r="AM1319" s="169" t="str">
        <f>IF(AM323="","",IF(AM323=Settings!$C$16,1,IF(AND(AM323=Settings!$C$17,NOT(AL323=Settings!$C$16)),1,IF(AND(AM323=Settings!$C$18,AL323=Settings!$C$19),1,0))))</f>
        <v/>
      </c>
      <c r="AP1319" s="169" t="str">
        <f>IF(AP323="","",IF(AP323=Settings!$C$16,1,IF(AND(AP323=Settings!$C$17,NOT(AO323=Settings!$C$16)),1,IF(AND(AP323=Settings!$C$18,AO323=Settings!$C$19),1,0))))</f>
        <v/>
      </c>
      <c r="AQ1319" s="170"/>
      <c r="AR1319" s="169" t="str">
        <f>IF(AR323="","",IF(AR323=Settings!$C$16,1,IF(AND(AR323=Settings!$C$17,NOT(AQ323=Settings!$C$16)),1,IF(AND(AR323=Settings!$C$18,AQ323=Settings!$C$19),1,0))))</f>
        <v/>
      </c>
      <c r="AS1319" s="170"/>
      <c r="AT1319" s="169" t="str">
        <f>IF(AT323="","",IF(AT323=Settings!$C$16,1,IF(AND(AT323=Settings!$C$17,NOT(AS323=Settings!$C$16)),1,IF(AND(AT323=Settings!$C$18,AS323=Settings!$C$19),1,0))))</f>
        <v/>
      </c>
      <c r="AU1319" s="170"/>
      <c r="AV1319" s="169" t="str">
        <f>IF(AV323="","",IF(AV323=Settings!$C$16,1,IF(AND(AV323=Settings!$C$17,NOT(AU323=Settings!$C$16)),1,IF(AND(AV323=Settings!$C$18,AU323=Settings!$C$19),1,0))))</f>
        <v/>
      </c>
      <c r="AX1319" s="169" t="str">
        <f>IF(AX323="","",IF(AX323=Settings!$C$16,1,IF(AND(AX323=Settings!$C$17,NOT(AW323=Settings!$C$16)),1,IF(AND(AX323=Settings!$C$18,AW323=Settings!$C$19),1,0))))</f>
        <v/>
      </c>
      <c r="AZ1319" s="169" t="str">
        <f>IF(AZ323="","",IF(AZ323=Settings!$C$16,1,IF(AND(AZ323=Settings!$C$17,NOT(AY323=Settings!$C$16)),1,IF(AND(AZ323=Settings!$C$18,AY323=Settings!$C$19),1,0))))</f>
        <v/>
      </c>
      <c r="BC1319" s="169" t="str">
        <f>IF(BC323="","",IF(BC323=Settings!$C$16,1,IF(AND(BC323=Settings!$C$17,NOT(BB323=Settings!$C$16)),1,IF(AND(BC323=Settings!$C$18,BB323=Settings!$C$19),1,0))))</f>
        <v/>
      </c>
      <c r="BD1319" s="170"/>
      <c r="BE1319" s="169" t="str">
        <f>IF(BE323="","",IF(BE323=Settings!$C$16,1,IF(AND(BE323=Settings!$C$17,NOT(BD323=Settings!$C$16)),1,IF(AND(BE323=Settings!$C$18,BD323=Settings!$C$19),1,0))))</f>
        <v/>
      </c>
      <c r="BF1319" s="170"/>
      <c r="BG1319" s="169" t="str">
        <f>IF(BG323="","",IF(BG323=Settings!$C$16,1,IF(AND(BG323=Settings!$C$17,NOT(BF323=Settings!$C$16)),1,IF(AND(BG323=Settings!$C$18,BF323=Settings!$C$19),1,0))))</f>
        <v/>
      </c>
      <c r="BH1319" s="170"/>
      <c r="BI1319" s="169" t="str">
        <f>IF(BI323="","",IF(BI323=Settings!$C$16,1,IF(AND(BI323=Settings!$C$17,NOT(BH323=Settings!$C$16)),1,IF(AND(BI323=Settings!$C$18,BH323=Settings!$C$19),1,0))))</f>
        <v/>
      </c>
      <c r="BK1319" s="169" t="str">
        <f>IF(BK323="","",IF(BK323=Settings!$C$16,1,IF(AND(BK323=Settings!$C$17,NOT(BJ323=Settings!$C$16)),1,IF(AND(BK323=Settings!$C$18,BJ323=Settings!$C$19),1,0))))</f>
        <v/>
      </c>
      <c r="BM1319" s="169" t="str">
        <f>IF(BM323="","",IF(BM323=Settings!$C$16,1,IF(AND(BM323=Settings!$C$17,NOT(BL323=Settings!$C$16)),1,IF(AND(BM323=Settings!$C$18,BL323=Settings!$C$19),1,0))))</f>
        <v/>
      </c>
      <c r="BP1319" s="169" t="str">
        <f>IF(BP323="","",IF(BP323=Settings!$C$16,1,IF(AND(BP323=Settings!$C$17,NOT(BO323=Settings!$C$16)),1,IF(AND(BP323=Settings!$C$18,BO323=Settings!$C$19),1,0))))</f>
        <v/>
      </c>
      <c r="BQ1319" s="170"/>
      <c r="BR1319" s="169" t="str">
        <f>IF(BR323="","",IF(BR323=Settings!$C$16,1,IF(AND(BR323=Settings!$C$17,NOT(BQ323=Settings!$C$16)),1,IF(AND(BR323=Settings!$C$18,BQ323=Settings!$C$19),1,0))))</f>
        <v/>
      </c>
      <c r="BS1319" s="170"/>
      <c r="BT1319" s="169" t="str">
        <f>IF(BT323="","",IF(BT323=Settings!$C$16,1,IF(AND(BT323=Settings!$C$17,NOT(BS323=Settings!$C$16)),1,IF(AND(BT323=Settings!$C$18,BS323=Settings!$C$19),1,0))))</f>
        <v/>
      </c>
      <c r="BU1319" s="170"/>
      <c r="BV1319" s="169" t="str">
        <f>IF(BV323="","",IF(BV323=Settings!$C$16,1,IF(AND(BV323=Settings!$C$17,NOT(BU323=Settings!$C$16)),1,IF(AND(BV323=Settings!$C$18,BU323=Settings!$C$19),1,0))))</f>
        <v/>
      </c>
      <c r="BX1319" s="169" t="str">
        <f>IF(BX323="","",IF(BX323=Settings!$C$16,1,IF(AND(BX323=Settings!$C$17,NOT(BW323=Settings!$C$16)),1,IF(AND(BX323=Settings!$C$18,BW323=Settings!$C$19),1,0))))</f>
        <v/>
      </c>
      <c r="BZ1319" s="169" t="str">
        <f>IF(BZ323="","",IF(BZ323=Settings!$C$16,1,IF(AND(BZ323=Settings!$C$17,NOT(BY323=Settings!$C$16)),1,IF(AND(BZ323=Settings!$C$18,BY323=Settings!$C$19),1,0))))</f>
        <v/>
      </c>
      <c r="CB1319" s="175" t="str">
        <f t="shared" si="33"/>
        <v/>
      </c>
      <c r="CC1319" s="175" t="str">
        <f t="shared" si="34"/>
        <v/>
      </c>
      <c r="CD1319" s="175" t="str">
        <f t="shared" si="35"/>
        <v/>
      </c>
      <c r="CE1319" s="175" t="str">
        <f t="shared" si="36"/>
        <v/>
      </c>
      <c r="CF1319" s="175" t="str">
        <f t="shared" si="37"/>
        <v/>
      </c>
      <c r="CG1319" s="175" t="str">
        <f t="shared" si="38"/>
        <v/>
      </c>
      <c r="CH1319" s="175" t="str">
        <f t="shared" si="39"/>
        <v/>
      </c>
    </row>
    <row r="1320" spans="1:86" x14ac:dyDescent="0.25">
      <c r="A1320" s="39" t="str">
        <f t="shared" si="32"/>
        <v xml:space="preserve"> </v>
      </c>
      <c r="C1320" s="169" t="str">
        <f>IF(C324="","",IF(C324=Settings!$C$16,1,IF(AND(C324=Settings!$C$17,NOT(B324=Settings!$C$16)),1,IF(AND(C324=Settings!$C$18,B324=Settings!$C$19),1,0))))</f>
        <v/>
      </c>
      <c r="E1320" s="169" t="str">
        <f>IF(E324="","",IF(E324=Settings!$C$16,1,IF(AND(E324=Settings!$C$17,NOT(D324=Settings!$C$16)),1,IF(AND(E324=Settings!$C$18,D324=Settings!$C$19),1,0))))</f>
        <v/>
      </c>
      <c r="G1320" s="169" t="str">
        <f>IF(G324="","",IF(G324=Settings!$C$16,1,IF(AND(G324=Settings!$C$17,NOT(F324=Settings!$C$16)),1,IF(AND(G324=Settings!$C$18,F324=Settings!$C$19),1,0))))</f>
        <v/>
      </c>
      <c r="I1320" s="169" t="str">
        <f>IF(I324="","",IF(I324=Settings!$C$16,1,IF(AND(I324=Settings!$C$17,NOT(H324=Settings!$C$16)),1,IF(AND(I324=Settings!$C$18,H324=Settings!$C$19),1,0))))</f>
        <v/>
      </c>
      <c r="K1320" s="169" t="str">
        <f>IF(K324="","",IF(K324=Settings!$C$16,1,IF(AND(K324=Settings!$C$17,NOT(J324=Settings!$C$16)),1,IF(AND(K324=Settings!$C$18,J324=Settings!$C$19),1,0))))</f>
        <v/>
      </c>
      <c r="M1320" s="169" t="str">
        <f>IF(M324="","",IF(M324=Settings!$C$16,1,IF(AND(M324=Settings!$C$17,NOT(L324=Settings!$C$16)),1,IF(AND(M324=Settings!$C$18,L324=Settings!$C$19),1,0))))</f>
        <v/>
      </c>
      <c r="P1320" s="169" t="str">
        <f>IF(P324="","",IF(P324=Settings!$C$16,1,IF(AND(P324=Settings!$C$17,NOT(O324=Settings!$C$16)),1,IF(AND(P324=Settings!$C$18,O324=Settings!$C$19),1,0))))</f>
        <v/>
      </c>
      <c r="Q1320" s="170"/>
      <c r="R1320" s="169" t="str">
        <f>IF(R324="","",IF(R324=Settings!$C$16,1,IF(AND(R324=Settings!$C$17,NOT(Q324=Settings!$C$16)),1,IF(AND(R324=Settings!$C$18,Q324=Settings!$C$19),1,0))))</f>
        <v/>
      </c>
      <c r="S1320" s="170"/>
      <c r="T1320" s="169" t="str">
        <f>IF(T324="","",IF(T324=Settings!$C$16,1,IF(AND(T324=Settings!$C$17,NOT(S324=Settings!$C$16)),1,IF(AND(T324=Settings!$C$18,S324=Settings!$C$19),1,0))))</f>
        <v/>
      </c>
      <c r="U1320" s="170"/>
      <c r="V1320" s="169" t="str">
        <f>IF(V324="","",IF(V324=Settings!$C$16,1,IF(AND(V324=Settings!$C$17,NOT(U324=Settings!$C$16)),1,IF(AND(V324=Settings!$C$18,U324=Settings!$C$19),1,0))))</f>
        <v/>
      </c>
      <c r="X1320" s="169" t="str">
        <f>IF(X324="","",IF(X324=Settings!$C$16,1,IF(AND(X324=Settings!$C$17,NOT(W324=Settings!$C$16)),1,IF(AND(X324=Settings!$C$18,W324=Settings!$C$19),1,0))))</f>
        <v/>
      </c>
      <c r="Z1320" s="169" t="str">
        <f>IF(Z324="","",IF(Z324=Settings!$C$16,1,IF(AND(Z324=Settings!$C$17,NOT(Y324=Settings!$C$16)),1,IF(AND(Z324=Settings!$C$18,Y324=Settings!$C$19),1,0))))</f>
        <v/>
      </c>
      <c r="AC1320" s="169" t="str">
        <f>IF(AC324="","",IF(AC324=Settings!$C$16,1,IF(AND(AC324=Settings!$C$17,NOT(AB324=Settings!$C$16)),1,IF(AND(AC324=Settings!$C$18,AB324=Settings!$C$19),1,0))))</f>
        <v/>
      </c>
      <c r="AD1320" s="170"/>
      <c r="AE1320" s="169" t="str">
        <f>IF(AE324="","",IF(AE324=Settings!$C$16,1,IF(AND(AE324=Settings!$C$17,NOT(AD324=Settings!$C$16)),1,IF(AND(AE324=Settings!$C$18,AD324=Settings!$C$19),1,0))))</f>
        <v/>
      </c>
      <c r="AF1320" s="170"/>
      <c r="AG1320" s="169" t="str">
        <f>IF(AG324="","",IF(AG324=Settings!$C$16,1,IF(AND(AG324=Settings!$C$17,NOT(AF324=Settings!$C$16)),1,IF(AND(AG324=Settings!$C$18,AF324=Settings!$C$19),1,0))))</f>
        <v/>
      </c>
      <c r="AH1320" s="170"/>
      <c r="AI1320" s="169" t="str">
        <f>IF(AI324="","",IF(AI324=Settings!$C$16,1,IF(AND(AI324=Settings!$C$17,NOT(AH324=Settings!$C$16)),1,IF(AND(AI324=Settings!$C$18,AH324=Settings!$C$19),1,0))))</f>
        <v/>
      </c>
      <c r="AK1320" s="169" t="str">
        <f>IF(AK324="","",IF(AK324=Settings!$C$16,1,IF(AND(AK324=Settings!$C$17,NOT(AJ324=Settings!$C$16)),1,IF(AND(AK324=Settings!$C$18,AJ324=Settings!$C$19),1,0))))</f>
        <v/>
      </c>
      <c r="AM1320" s="169" t="str">
        <f>IF(AM324="","",IF(AM324=Settings!$C$16,1,IF(AND(AM324=Settings!$C$17,NOT(AL324=Settings!$C$16)),1,IF(AND(AM324=Settings!$C$18,AL324=Settings!$C$19),1,0))))</f>
        <v/>
      </c>
      <c r="AP1320" s="169" t="str">
        <f>IF(AP324="","",IF(AP324=Settings!$C$16,1,IF(AND(AP324=Settings!$C$17,NOT(AO324=Settings!$C$16)),1,IF(AND(AP324=Settings!$C$18,AO324=Settings!$C$19),1,0))))</f>
        <v/>
      </c>
      <c r="AQ1320" s="170"/>
      <c r="AR1320" s="169" t="str">
        <f>IF(AR324="","",IF(AR324=Settings!$C$16,1,IF(AND(AR324=Settings!$C$17,NOT(AQ324=Settings!$C$16)),1,IF(AND(AR324=Settings!$C$18,AQ324=Settings!$C$19),1,0))))</f>
        <v/>
      </c>
      <c r="AS1320" s="170"/>
      <c r="AT1320" s="169" t="str">
        <f>IF(AT324="","",IF(AT324=Settings!$C$16,1,IF(AND(AT324=Settings!$C$17,NOT(AS324=Settings!$C$16)),1,IF(AND(AT324=Settings!$C$18,AS324=Settings!$C$19),1,0))))</f>
        <v/>
      </c>
      <c r="AU1320" s="170"/>
      <c r="AV1320" s="169" t="str">
        <f>IF(AV324="","",IF(AV324=Settings!$C$16,1,IF(AND(AV324=Settings!$C$17,NOT(AU324=Settings!$C$16)),1,IF(AND(AV324=Settings!$C$18,AU324=Settings!$C$19),1,0))))</f>
        <v/>
      </c>
      <c r="AX1320" s="169" t="str">
        <f>IF(AX324="","",IF(AX324=Settings!$C$16,1,IF(AND(AX324=Settings!$C$17,NOT(AW324=Settings!$C$16)),1,IF(AND(AX324=Settings!$C$18,AW324=Settings!$C$19),1,0))))</f>
        <v/>
      </c>
      <c r="AZ1320" s="169" t="str">
        <f>IF(AZ324="","",IF(AZ324=Settings!$C$16,1,IF(AND(AZ324=Settings!$C$17,NOT(AY324=Settings!$C$16)),1,IF(AND(AZ324=Settings!$C$18,AY324=Settings!$C$19),1,0))))</f>
        <v/>
      </c>
      <c r="BC1320" s="169" t="str">
        <f>IF(BC324="","",IF(BC324=Settings!$C$16,1,IF(AND(BC324=Settings!$C$17,NOT(BB324=Settings!$C$16)),1,IF(AND(BC324=Settings!$C$18,BB324=Settings!$C$19),1,0))))</f>
        <v/>
      </c>
      <c r="BD1320" s="170"/>
      <c r="BE1320" s="169" t="str">
        <f>IF(BE324="","",IF(BE324=Settings!$C$16,1,IF(AND(BE324=Settings!$C$17,NOT(BD324=Settings!$C$16)),1,IF(AND(BE324=Settings!$C$18,BD324=Settings!$C$19),1,0))))</f>
        <v/>
      </c>
      <c r="BF1320" s="170"/>
      <c r="BG1320" s="169" t="str">
        <f>IF(BG324="","",IF(BG324=Settings!$C$16,1,IF(AND(BG324=Settings!$C$17,NOT(BF324=Settings!$C$16)),1,IF(AND(BG324=Settings!$C$18,BF324=Settings!$C$19),1,0))))</f>
        <v/>
      </c>
      <c r="BH1320" s="170"/>
      <c r="BI1320" s="169" t="str">
        <f>IF(BI324="","",IF(BI324=Settings!$C$16,1,IF(AND(BI324=Settings!$C$17,NOT(BH324=Settings!$C$16)),1,IF(AND(BI324=Settings!$C$18,BH324=Settings!$C$19),1,0))))</f>
        <v/>
      </c>
      <c r="BK1320" s="169" t="str">
        <f>IF(BK324="","",IF(BK324=Settings!$C$16,1,IF(AND(BK324=Settings!$C$17,NOT(BJ324=Settings!$C$16)),1,IF(AND(BK324=Settings!$C$18,BJ324=Settings!$C$19),1,0))))</f>
        <v/>
      </c>
      <c r="BM1320" s="169" t="str">
        <f>IF(BM324="","",IF(BM324=Settings!$C$16,1,IF(AND(BM324=Settings!$C$17,NOT(BL324=Settings!$C$16)),1,IF(AND(BM324=Settings!$C$18,BL324=Settings!$C$19),1,0))))</f>
        <v/>
      </c>
      <c r="BP1320" s="169" t="str">
        <f>IF(BP324="","",IF(BP324=Settings!$C$16,1,IF(AND(BP324=Settings!$C$17,NOT(BO324=Settings!$C$16)),1,IF(AND(BP324=Settings!$C$18,BO324=Settings!$C$19),1,0))))</f>
        <v/>
      </c>
      <c r="BQ1320" s="170"/>
      <c r="BR1320" s="169" t="str">
        <f>IF(BR324="","",IF(BR324=Settings!$C$16,1,IF(AND(BR324=Settings!$C$17,NOT(BQ324=Settings!$C$16)),1,IF(AND(BR324=Settings!$C$18,BQ324=Settings!$C$19),1,0))))</f>
        <v/>
      </c>
      <c r="BS1320" s="170"/>
      <c r="BT1320" s="169" t="str">
        <f>IF(BT324="","",IF(BT324=Settings!$C$16,1,IF(AND(BT324=Settings!$C$17,NOT(BS324=Settings!$C$16)),1,IF(AND(BT324=Settings!$C$18,BS324=Settings!$C$19),1,0))))</f>
        <v/>
      </c>
      <c r="BU1320" s="170"/>
      <c r="BV1320" s="169" t="str">
        <f>IF(BV324="","",IF(BV324=Settings!$C$16,1,IF(AND(BV324=Settings!$C$17,NOT(BU324=Settings!$C$16)),1,IF(AND(BV324=Settings!$C$18,BU324=Settings!$C$19),1,0))))</f>
        <v/>
      </c>
      <c r="BX1320" s="169" t="str">
        <f>IF(BX324="","",IF(BX324=Settings!$C$16,1,IF(AND(BX324=Settings!$C$17,NOT(BW324=Settings!$C$16)),1,IF(AND(BX324=Settings!$C$18,BW324=Settings!$C$19),1,0))))</f>
        <v/>
      </c>
      <c r="BZ1320" s="169" t="str">
        <f>IF(BZ324="","",IF(BZ324=Settings!$C$16,1,IF(AND(BZ324=Settings!$C$17,NOT(BY324=Settings!$C$16)),1,IF(AND(BZ324=Settings!$C$18,BY324=Settings!$C$19),1,0))))</f>
        <v/>
      </c>
      <c r="CB1320" s="175" t="str">
        <f t="shared" si="33"/>
        <v/>
      </c>
      <c r="CC1320" s="175" t="str">
        <f t="shared" si="34"/>
        <v/>
      </c>
      <c r="CD1320" s="175" t="str">
        <f t="shared" si="35"/>
        <v/>
      </c>
      <c r="CE1320" s="175" t="str">
        <f t="shared" si="36"/>
        <v/>
      </c>
      <c r="CF1320" s="175" t="str">
        <f t="shared" si="37"/>
        <v/>
      </c>
      <c r="CG1320" s="175" t="str">
        <f t="shared" si="38"/>
        <v/>
      </c>
      <c r="CH1320" s="175" t="str">
        <f t="shared" si="39"/>
        <v/>
      </c>
    </row>
    <row r="1321" spans="1:86" x14ac:dyDescent="0.25">
      <c r="A1321" s="39" t="str">
        <f t="shared" ref="A1321:A1384" si="40">A325</f>
        <v xml:space="preserve"> </v>
      </c>
      <c r="C1321" s="169" t="str">
        <f>IF(C325="","",IF(C325=Settings!$C$16,1,IF(AND(C325=Settings!$C$17,NOT(B325=Settings!$C$16)),1,IF(AND(C325=Settings!$C$18,B325=Settings!$C$19),1,0))))</f>
        <v/>
      </c>
      <c r="E1321" s="169" t="str">
        <f>IF(E325="","",IF(E325=Settings!$C$16,1,IF(AND(E325=Settings!$C$17,NOT(D325=Settings!$C$16)),1,IF(AND(E325=Settings!$C$18,D325=Settings!$C$19),1,0))))</f>
        <v/>
      </c>
      <c r="G1321" s="169" t="str">
        <f>IF(G325="","",IF(G325=Settings!$C$16,1,IF(AND(G325=Settings!$C$17,NOT(F325=Settings!$C$16)),1,IF(AND(G325=Settings!$C$18,F325=Settings!$C$19),1,0))))</f>
        <v/>
      </c>
      <c r="I1321" s="169" t="str">
        <f>IF(I325="","",IF(I325=Settings!$C$16,1,IF(AND(I325=Settings!$C$17,NOT(H325=Settings!$C$16)),1,IF(AND(I325=Settings!$C$18,H325=Settings!$C$19),1,0))))</f>
        <v/>
      </c>
      <c r="K1321" s="169" t="str">
        <f>IF(K325="","",IF(K325=Settings!$C$16,1,IF(AND(K325=Settings!$C$17,NOT(J325=Settings!$C$16)),1,IF(AND(K325=Settings!$C$18,J325=Settings!$C$19),1,0))))</f>
        <v/>
      </c>
      <c r="M1321" s="169" t="str">
        <f>IF(M325="","",IF(M325=Settings!$C$16,1,IF(AND(M325=Settings!$C$17,NOT(L325=Settings!$C$16)),1,IF(AND(M325=Settings!$C$18,L325=Settings!$C$19),1,0))))</f>
        <v/>
      </c>
      <c r="P1321" s="169" t="str">
        <f>IF(P325="","",IF(P325=Settings!$C$16,1,IF(AND(P325=Settings!$C$17,NOT(O325=Settings!$C$16)),1,IF(AND(P325=Settings!$C$18,O325=Settings!$C$19),1,0))))</f>
        <v/>
      </c>
      <c r="Q1321" s="170"/>
      <c r="R1321" s="169" t="str">
        <f>IF(R325="","",IF(R325=Settings!$C$16,1,IF(AND(R325=Settings!$C$17,NOT(Q325=Settings!$C$16)),1,IF(AND(R325=Settings!$C$18,Q325=Settings!$C$19),1,0))))</f>
        <v/>
      </c>
      <c r="S1321" s="170"/>
      <c r="T1321" s="169" t="str">
        <f>IF(T325="","",IF(T325=Settings!$C$16,1,IF(AND(T325=Settings!$C$17,NOT(S325=Settings!$C$16)),1,IF(AND(T325=Settings!$C$18,S325=Settings!$C$19),1,0))))</f>
        <v/>
      </c>
      <c r="U1321" s="170"/>
      <c r="V1321" s="169" t="str">
        <f>IF(V325="","",IF(V325=Settings!$C$16,1,IF(AND(V325=Settings!$C$17,NOT(U325=Settings!$C$16)),1,IF(AND(V325=Settings!$C$18,U325=Settings!$C$19),1,0))))</f>
        <v/>
      </c>
      <c r="X1321" s="169" t="str">
        <f>IF(X325="","",IF(X325=Settings!$C$16,1,IF(AND(X325=Settings!$C$17,NOT(W325=Settings!$C$16)),1,IF(AND(X325=Settings!$C$18,W325=Settings!$C$19),1,0))))</f>
        <v/>
      </c>
      <c r="Z1321" s="169" t="str">
        <f>IF(Z325="","",IF(Z325=Settings!$C$16,1,IF(AND(Z325=Settings!$C$17,NOT(Y325=Settings!$C$16)),1,IF(AND(Z325=Settings!$C$18,Y325=Settings!$C$19),1,0))))</f>
        <v/>
      </c>
      <c r="AC1321" s="169" t="str">
        <f>IF(AC325="","",IF(AC325=Settings!$C$16,1,IF(AND(AC325=Settings!$C$17,NOT(AB325=Settings!$C$16)),1,IF(AND(AC325=Settings!$C$18,AB325=Settings!$C$19),1,0))))</f>
        <v/>
      </c>
      <c r="AD1321" s="170"/>
      <c r="AE1321" s="169" t="str">
        <f>IF(AE325="","",IF(AE325=Settings!$C$16,1,IF(AND(AE325=Settings!$C$17,NOT(AD325=Settings!$C$16)),1,IF(AND(AE325=Settings!$C$18,AD325=Settings!$C$19),1,0))))</f>
        <v/>
      </c>
      <c r="AF1321" s="170"/>
      <c r="AG1321" s="169" t="str">
        <f>IF(AG325="","",IF(AG325=Settings!$C$16,1,IF(AND(AG325=Settings!$C$17,NOT(AF325=Settings!$C$16)),1,IF(AND(AG325=Settings!$C$18,AF325=Settings!$C$19),1,0))))</f>
        <v/>
      </c>
      <c r="AH1321" s="170"/>
      <c r="AI1321" s="169" t="str">
        <f>IF(AI325="","",IF(AI325=Settings!$C$16,1,IF(AND(AI325=Settings!$C$17,NOT(AH325=Settings!$C$16)),1,IF(AND(AI325=Settings!$C$18,AH325=Settings!$C$19),1,0))))</f>
        <v/>
      </c>
      <c r="AK1321" s="169" t="str">
        <f>IF(AK325="","",IF(AK325=Settings!$C$16,1,IF(AND(AK325=Settings!$C$17,NOT(AJ325=Settings!$C$16)),1,IF(AND(AK325=Settings!$C$18,AJ325=Settings!$C$19),1,0))))</f>
        <v/>
      </c>
      <c r="AM1321" s="169" t="str">
        <f>IF(AM325="","",IF(AM325=Settings!$C$16,1,IF(AND(AM325=Settings!$C$17,NOT(AL325=Settings!$C$16)),1,IF(AND(AM325=Settings!$C$18,AL325=Settings!$C$19),1,0))))</f>
        <v/>
      </c>
      <c r="AP1321" s="169" t="str">
        <f>IF(AP325="","",IF(AP325=Settings!$C$16,1,IF(AND(AP325=Settings!$C$17,NOT(AO325=Settings!$C$16)),1,IF(AND(AP325=Settings!$C$18,AO325=Settings!$C$19),1,0))))</f>
        <v/>
      </c>
      <c r="AQ1321" s="170"/>
      <c r="AR1321" s="169" t="str">
        <f>IF(AR325="","",IF(AR325=Settings!$C$16,1,IF(AND(AR325=Settings!$C$17,NOT(AQ325=Settings!$C$16)),1,IF(AND(AR325=Settings!$C$18,AQ325=Settings!$C$19),1,0))))</f>
        <v/>
      </c>
      <c r="AS1321" s="170"/>
      <c r="AT1321" s="169" t="str">
        <f>IF(AT325="","",IF(AT325=Settings!$C$16,1,IF(AND(AT325=Settings!$C$17,NOT(AS325=Settings!$C$16)),1,IF(AND(AT325=Settings!$C$18,AS325=Settings!$C$19),1,0))))</f>
        <v/>
      </c>
      <c r="AU1321" s="170"/>
      <c r="AV1321" s="169" t="str">
        <f>IF(AV325="","",IF(AV325=Settings!$C$16,1,IF(AND(AV325=Settings!$C$17,NOT(AU325=Settings!$C$16)),1,IF(AND(AV325=Settings!$C$18,AU325=Settings!$C$19),1,0))))</f>
        <v/>
      </c>
      <c r="AX1321" s="169" t="str">
        <f>IF(AX325="","",IF(AX325=Settings!$C$16,1,IF(AND(AX325=Settings!$C$17,NOT(AW325=Settings!$C$16)),1,IF(AND(AX325=Settings!$C$18,AW325=Settings!$C$19),1,0))))</f>
        <v/>
      </c>
      <c r="AZ1321" s="169" t="str">
        <f>IF(AZ325="","",IF(AZ325=Settings!$C$16,1,IF(AND(AZ325=Settings!$C$17,NOT(AY325=Settings!$C$16)),1,IF(AND(AZ325=Settings!$C$18,AY325=Settings!$C$19),1,0))))</f>
        <v/>
      </c>
      <c r="BC1321" s="169" t="str">
        <f>IF(BC325="","",IF(BC325=Settings!$C$16,1,IF(AND(BC325=Settings!$C$17,NOT(BB325=Settings!$C$16)),1,IF(AND(BC325=Settings!$C$18,BB325=Settings!$C$19),1,0))))</f>
        <v/>
      </c>
      <c r="BD1321" s="170"/>
      <c r="BE1321" s="169" t="str">
        <f>IF(BE325="","",IF(BE325=Settings!$C$16,1,IF(AND(BE325=Settings!$C$17,NOT(BD325=Settings!$C$16)),1,IF(AND(BE325=Settings!$C$18,BD325=Settings!$C$19),1,0))))</f>
        <v/>
      </c>
      <c r="BF1321" s="170"/>
      <c r="BG1321" s="169" t="str">
        <f>IF(BG325="","",IF(BG325=Settings!$C$16,1,IF(AND(BG325=Settings!$C$17,NOT(BF325=Settings!$C$16)),1,IF(AND(BG325=Settings!$C$18,BF325=Settings!$C$19),1,0))))</f>
        <v/>
      </c>
      <c r="BH1321" s="170"/>
      <c r="BI1321" s="169" t="str">
        <f>IF(BI325="","",IF(BI325=Settings!$C$16,1,IF(AND(BI325=Settings!$C$17,NOT(BH325=Settings!$C$16)),1,IF(AND(BI325=Settings!$C$18,BH325=Settings!$C$19),1,0))))</f>
        <v/>
      </c>
      <c r="BK1321" s="169" t="str">
        <f>IF(BK325="","",IF(BK325=Settings!$C$16,1,IF(AND(BK325=Settings!$C$17,NOT(BJ325=Settings!$C$16)),1,IF(AND(BK325=Settings!$C$18,BJ325=Settings!$C$19),1,0))))</f>
        <v/>
      </c>
      <c r="BM1321" s="169" t="str">
        <f>IF(BM325="","",IF(BM325=Settings!$C$16,1,IF(AND(BM325=Settings!$C$17,NOT(BL325=Settings!$C$16)),1,IF(AND(BM325=Settings!$C$18,BL325=Settings!$C$19),1,0))))</f>
        <v/>
      </c>
      <c r="BP1321" s="169" t="str">
        <f>IF(BP325="","",IF(BP325=Settings!$C$16,1,IF(AND(BP325=Settings!$C$17,NOT(BO325=Settings!$C$16)),1,IF(AND(BP325=Settings!$C$18,BO325=Settings!$C$19),1,0))))</f>
        <v/>
      </c>
      <c r="BQ1321" s="170"/>
      <c r="BR1321" s="169" t="str">
        <f>IF(BR325="","",IF(BR325=Settings!$C$16,1,IF(AND(BR325=Settings!$C$17,NOT(BQ325=Settings!$C$16)),1,IF(AND(BR325=Settings!$C$18,BQ325=Settings!$C$19),1,0))))</f>
        <v/>
      </c>
      <c r="BS1321" s="170"/>
      <c r="BT1321" s="169" t="str">
        <f>IF(BT325="","",IF(BT325=Settings!$C$16,1,IF(AND(BT325=Settings!$C$17,NOT(BS325=Settings!$C$16)),1,IF(AND(BT325=Settings!$C$18,BS325=Settings!$C$19),1,0))))</f>
        <v/>
      </c>
      <c r="BU1321" s="170"/>
      <c r="BV1321" s="169" t="str">
        <f>IF(BV325="","",IF(BV325=Settings!$C$16,1,IF(AND(BV325=Settings!$C$17,NOT(BU325=Settings!$C$16)),1,IF(AND(BV325=Settings!$C$18,BU325=Settings!$C$19),1,0))))</f>
        <v/>
      </c>
      <c r="BX1321" s="169" t="str">
        <f>IF(BX325="","",IF(BX325=Settings!$C$16,1,IF(AND(BX325=Settings!$C$17,NOT(BW325=Settings!$C$16)),1,IF(AND(BX325=Settings!$C$18,BW325=Settings!$C$19),1,0))))</f>
        <v/>
      </c>
      <c r="BZ1321" s="169" t="str">
        <f>IF(BZ325="","",IF(BZ325=Settings!$C$16,1,IF(AND(BZ325=Settings!$C$17,NOT(BY325=Settings!$C$16)),1,IF(AND(BZ325=Settings!$C$18,BY325=Settings!$C$19),1,0))))</f>
        <v/>
      </c>
      <c r="CB1321" s="175" t="str">
        <f t="shared" ref="CB1321:CB1384" si="41">IFERROR(SUM(B1321:M1321)/COUNT(B1321:M1321),"")</f>
        <v/>
      </c>
      <c r="CC1321" s="175" t="str">
        <f t="shared" ref="CC1321:CC1384" si="42">IFERROR(SUM(O1321:Z1321)/COUNT(O1321:Z1321),"")</f>
        <v/>
      </c>
      <c r="CD1321" s="175" t="str">
        <f t="shared" ref="CD1321:CD1384" si="43">IFERROR(SUM(AB1321:AM1321)/COUNT(AB1321:AM1321),"")</f>
        <v/>
      </c>
      <c r="CE1321" s="175" t="str">
        <f t="shared" ref="CE1321:CE1384" si="44">IFERROR(SUM(AO1321:AZ1321)/COUNT(AO1321:AZ1321),"")</f>
        <v/>
      </c>
      <c r="CF1321" s="175" t="str">
        <f t="shared" ref="CF1321:CF1384" si="45">IFERROR(SUM(BB1321:BM1321)/COUNT(BB1321:BM1321),"")</f>
        <v/>
      </c>
      <c r="CG1321" s="175" t="str">
        <f t="shared" ref="CG1321:CG1384" si="46">IFERROR(SUM(BO1321:BZ1321)/COUNT(BO1321:BZ1321),"")</f>
        <v/>
      </c>
      <c r="CH1321" s="175" t="str">
        <f t="shared" ref="CH1321:CH1384" si="47">IFERROR(AVERAGE(CB1321:CG1321),"")</f>
        <v/>
      </c>
    </row>
    <row r="1322" spans="1:86" x14ac:dyDescent="0.25">
      <c r="A1322" s="39" t="str">
        <f t="shared" si="40"/>
        <v xml:space="preserve"> </v>
      </c>
      <c r="C1322" s="169" t="str">
        <f>IF(C326="","",IF(C326=Settings!$C$16,1,IF(AND(C326=Settings!$C$17,NOT(B326=Settings!$C$16)),1,IF(AND(C326=Settings!$C$18,B326=Settings!$C$19),1,0))))</f>
        <v/>
      </c>
      <c r="E1322" s="169" t="str">
        <f>IF(E326="","",IF(E326=Settings!$C$16,1,IF(AND(E326=Settings!$C$17,NOT(D326=Settings!$C$16)),1,IF(AND(E326=Settings!$C$18,D326=Settings!$C$19),1,0))))</f>
        <v/>
      </c>
      <c r="G1322" s="169" t="str">
        <f>IF(G326="","",IF(G326=Settings!$C$16,1,IF(AND(G326=Settings!$C$17,NOT(F326=Settings!$C$16)),1,IF(AND(G326=Settings!$C$18,F326=Settings!$C$19),1,0))))</f>
        <v/>
      </c>
      <c r="I1322" s="169" t="str">
        <f>IF(I326="","",IF(I326=Settings!$C$16,1,IF(AND(I326=Settings!$C$17,NOT(H326=Settings!$C$16)),1,IF(AND(I326=Settings!$C$18,H326=Settings!$C$19),1,0))))</f>
        <v/>
      </c>
      <c r="K1322" s="169" t="str">
        <f>IF(K326="","",IF(K326=Settings!$C$16,1,IF(AND(K326=Settings!$C$17,NOT(J326=Settings!$C$16)),1,IF(AND(K326=Settings!$C$18,J326=Settings!$C$19),1,0))))</f>
        <v/>
      </c>
      <c r="M1322" s="169" t="str">
        <f>IF(M326="","",IF(M326=Settings!$C$16,1,IF(AND(M326=Settings!$C$17,NOT(L326=Settings!$C$16)),1,IF(AND(M326=Settings!$C$18,L326=Settings!$C$19),1,0))))</f>
        <v/>
      </c>
      <c r="P1322" s="169" t="str">
        <f>IF(P326="","",IF(P326=Settings!$C$16,1,IF(AND(P326=Settings!$C$17,NOT(O326=Settings!$C$16)),1,IF(AND(P326=Settings!$C$18,O326=Settings!$C$19),1,0))))</f>
        <v/>
      </c>
      <c r="Q1322" s="170"/>
      <c r="R1322" s="169" t="str">
        <f>IF(R326="","",IF(R326=Settings!$C$16,1,IF(AND(R326=Settings!$C$17,NOT(Q326=Settings!$C$16)),1,IF(AND(R326=Settings!$C$18,Q326=Settings!$C$19),1,0))))</f>
        <v/>
      </c>
      <c r="S1322" s="170"/>
      <c r="T1322" s="169" t="str">
        <f>IF(T326="","",IF(T326=Settings!$C$16,1,IF(AND(T326=Settings!$C$17,NOT(S326=Settings!$C$16)),1,IF(AND(T326=Settings!$C$18,S326=Settings!$C$19),1,0))))</f>
        <v/>
      </c>
      <c r="U1322" s="170"/>
      <c r="V1322" s="169" t="str">
        <f>IF(V326="","",IF(V326=Settings!$C$16,1,IF(AND(V326=Settings!$C$17,NOT(U326=Settings!$C$16)),1,IF(AND(V326=Settings!$C$18,U326=Settings!$C$19),1,0))))</f>
        <v/>
      </c>
      <c r="X1322" s="169" t="str">
        <f>IF(X326="","",IF(X326=Settings!$C$16,1,IF(AND(X326=Settings!$C$17,NOT(W326=Settings!$C$16)),1,IF(AND(X326=Settings!$C$18,W326=Settings!$C$19),1,0))))</f>
        <v/>
      </c>
      <c r="Z1322" s="169" t="str">
        <f>IF(Z326="","",IF(Z326=Settings!$C$16,1,IF(AND(Z326=Settings!$C$17,NOT(Y326=Settings!$C$16)),1,IF(AND(Z326=Settings!$C$18,Y326=Settings!$C$19),1,0))))</f>
        <v/>
      </c>
      <c r="AC1322" s="169" t="str">
        <f>IF(AC326="","",IF(AC326=Settings!$C$16,1,IF(AND(AC326=Settings!$C$17,NOT(AB326=Settings!$C$16)),1,IF(AND(AC326=Settings!$C$18,AB326=Settings!$C$19),1,0))))</f>
        <v/>
      </c>
      <c r="AD1322" s="170"/>
      <c r="AE1322" s="169" t="str">
        <f>IF(AE326="","",IF(AE326=Settings!$C$16,1,IF(AND(AE326=Settings!$C$17,NOT(AD326=Settings!$C$16)),1,IF(AND(AE326=Settings!$C$18,AD326=Settings!$C$19),1,0))))</f>
        <v/>
      </c>
      <c r="AF1322" s="170"/>
      <c r="AG1322" s="169" t="str">
        <f>IF(AG326="","",IF(AG326=Settings!$C$16,1,IF(AND(AG326=Settings!$C$17,NOT(AF326=Settings!$C$16)),1,IF(AND(AG326=Settings!$C$18,AF326=Settings!$C$19),1,0))))</f>
        <v/>
      </c>
      <c r="AH1322" s="170"/>
      <c r="AI1322" s="169" t="str">
        <f>IF(AI326="","",IF(AI326=Settings!$C$16,1,IF(AND(AI326=Settings!$C$17,NOT(AH326=Settings!$C$16)),1,IF(AND(AI326=Settings!$C$18,AH326=Settings!$C$19),1,0))))</f>
        <v/>
      </c>
      <c r="AK1322" s="169" t="str">
        <f>IF(AK326="","",IF(AK326=Settings!$C$16,1,IF(AND(AK326=Settings!$C$17,NOT(AJ326=Settings!$C$16)),1,IF(AND(AK326=Settings!$C$18,AJ326=Settings!$C$19),1,0))))</f>
        <v/>
      </c>
      <c r="AM1322" s="169" t="str">
        <f>IF(AM326="","",IF(AM326=Settings!$C$16,1,IF(AND(AM326=Settings!$C$17,NOT(AL326=Settings!$C$16)),1,IF(AND(AM326=Settings!$C$18,AL326=Settings!$C$19),1,0))))</f>
        <v/>
      </c>
      <c r="AP1322" s="169" t="str">
        <f>IF(AP326="","",IF(AP326=Settings!$C$16,1,IF(AND(AP326=Settings!$C$17,NOT(AO326=Settings!$C$16)),1,IF(AND(AP326=Settings!$C$18,AO326=Settings!$C$19),1,0))))</f>
        <v/>
      </c>
      <c r="AQ1322" s="170"/>
      <c r="AR1322" s="169" t="str">
        <f>IF(AR326="","",IF(AR326=Settings!$C$16,1,IF(AND(AR326=Settings!$C$17,NOT(AQ326=Settings!$C$16)),1,IF(AND(AR326=Settings!$C$18,AQ326=Settings!$C$19),1,0))))</f>
        <v/>
      </c>
      <c r="AS1322" s="170"/>
      <c r="AT1322" s="169" t="str">
        <f>IF(AT326="","",IF(AT326=Settings!$C$16,1,IF(AND(AT326=Settings!$C$17,NOT(AS326=Settings!$C$16)),1,IF(AND(AT326=Settings!$C$18,AS326=Settings!$C$19),1,0))))</f>
        <v/>
      </c>
      <c r="AU1322" s="170"/>
      <c r="AV1322" s="169" t="str">
        <f>IF(AV326="","",IF(AV326=Settings!$C$16,1,IF(AND(AV326=Settings!$C$17,NOT(AU326=Settings!$C$16)),1,IF(AND(AV326=Settings!$C$18,AU326=Settings!$C$19),1,0))))</f>
        <v/>
      </c>
      <c r="AX1322" s="169" t="str">
        <f>IF(AX326="","",IF(AX326=Settings!$C$16,1,IF(AND(AX326=Settings!$C$17,NOT(AW326=Settings!$C$16)),1,IF(AND(AX326=Settings!$C$18,AW326=Settings!$C$19),1,0))))</f>
        <v/>
      </c>
      <c r="AZ1322" s="169" t="str">
        <f>IF(AZ326="","",IF(AZ326=Settings!$C$16,1,IF(AND(AZ326=Settings!$C$17,NOT(AY326=Settings!$C$16)),1,IF(AND(AZ326=Settings!$C$18,AY326=Settings!$C$19),1,0))))</f>
        <v/>
      </c>
      <c r="BC1322" s="169" t="str">
        <f>IF(BC326="","",IF(BC326=Settings!$C$16,1,IF(AND(BC326=Settings!$C$17,NOT(BB326=Settings!$C$16)),1,IF(AND(BC326=Settings!$C$18,BB326=Settings!$C$19),1,0))))</f>
        <v/>
      </c>
      <c r="BD1322" s="170"/>
      <c r="BE1322" s="169" t="str">
        <f>IF(BE326="","",IF(BE326=Settings!$C$16,1,IF(AND(BE326=Settings!$C$17,NOT(BD326=Settings!$C$16)),1,IF(AND(BE326=Settings!$C$18,BD326=Settings!$C$19),1,0))))</f>
        <v/>
      </c>
      <c r="BF1322" s="170"/>
      <c r="BG1322" s="169" t="str">
        <f>IF(BG326="","",IF(BG326=Settings!$C$16,1,IF(AND(BG326=Settings!$C$17,NOT(BF326=Settings!$C$16)),1,IF(AND(BG326=Settings!$C$18,BF326=Settings!$C$19),1,0))))</f>
        <v/>
      </c>
      <c r="BH1322" s="170"/>
      <c r="BI1322" s="169" t="str">
        <f>IF(BI326="","",IF(BI326=Settings!$C$16,1,IF(AND(BI326=Settings!$C$17,NOT(BH326=Settings!$C$16)),1,IF(AND(BI326=Settings!$C$18,BH326=Settings!$C$19),1,0))))</f>
        <v/>
      </c>
      <c r="BK1322" s="169" t="str">
        <f>IF(BK326="","",IF(BK326=Settings!$C$16,1,IF(AND(BK326=Settings!$C$17,NOT(BJ326=Settings!$C$16)),1,IF(AND(BK326=Settings!$C$18,BJ326=Settings!$C$19),1,0))))</f>
        <v/>
      </c>
      <c r="BM1322" s="169" t="str">
        <f>IF(BM326="","",IF(BM326=Settings!$C$16,1,IF(AND(BM326=Settings!$C$17,NOT(BL326=Settings!$C$16)),1,IF(AND(BM326=Settings!$C$18,BL326=Settings!$C$19),1,0))))</f>
        <v/>
      </c>
      <c r="BP1322" s="169" t="str">
        <f>IF(BP326="","",IF(BP326=Settings!$C$16,1,IF(AND(BP326=Settings!$C$17,NOT(BO326=Settings!$C$16)),1,IF(AND(BP326=Settings!$C$18,BO326=Settings!$C$19),1,0))))</f>
        <v/>
      </c>
      <c r="BQ1322" s="170"/>
      <c r="BR1322" s="169" t="str">
        <f>IF(BR326="","",IF(BR326=Settings!$C$16,1,IF(AND(BR326=Settings!$C$17,NOT(BQ326=Settings!$C$16)),1,IF(AND(BR326=Settings!$C$18,BQ326=Settings!$C$19),1,0))))</f>
        <v/>
      </c>
      <c r="BS1322" s="170"/>
      <c r="BT1322" s="169" t="str">
        <f>IF(BT326="","",IF(BT326=Settings!$C$16,1,IF(AND(BT326=Settings!$C$17,NOT(BS326=Settings!$C$16)),1,IF(AND(BT326=Settings!$C$18,BS326=Settings!$C$19),1,0))))</f>
        <v/>
      </c>
      <c r="BU1322" s="170"/>
      <c r="BV1322" s="169" t="str">
        <f>IF(BV326="","",IF(BV326=Settings!$C$16,1,IF(AND(BV326=Settings!$C$17,NOT(BU326=Settings!$C$16)),1,IF(AND(BV326=Settings!$C$18,BU326=Settings!$C$19),1,0))))</f>
        <v/>
      </c>
      <c r="BX1322" s="169" t="str">
        <f>IF(BX326="","",IF(BX326=Settings!$C$16,1,IF(AND(BX326=Settings!$C$17,NOT(BW326=Settings!$C$16)),1,IF(AND(BX326=Settings!$C$18,BW326=Settings!$C$19),1,0))))</f>
        <v/>
      </c>
      <c r="BZ1322" s="169" t="str">
        <f>IF(BZ326="","",IF(BZ326=Settings!$C$16,1,IF(AND(BZ326=Settings!$C$17,NOT(BY326=Settings!$C$16)),1,IF(AND(BZ326=Settings!$C$18,BY326=Settings!$C$19),1,0))))</f>
        <v/>
      </c>
      <c r="CB1322" s="175" t="str">
        <f t="shared" si="41"/>
        <v/>
      </c>
      <c r="CC1322" s="175" t="str">
        <f t="shared" si="42"/>
        <v/>
      </c>
      <c r="CD1322" s="175" t="str">
        <f t="shared" si="43"/>
        <v/>
      </c>
      <c r="CE1322" s="175" t="str">
        <f t="shared" si="44"/>
        <v/>
      </c>
      <c r="CF1322" s="175" t="str">
        <f t="shared" si="45"/>
        <v/>
      </c>
      <c r="CG1322" s="175" t="str">
        <f t="shared" si="46"/>
        <v/>
      </c>
      <c r="CH1322" s="175" t="str">
        <f t="shared" si="47"/>
        <v/>
      </c>
    </row>
    <row r="1323" spans="1:86" x14ac:dyDescent="0.25">
      <c r="A1323" s="39" t="str">
        <f t="shared" si="40"/>
        <v xml:space="preserve"> </v>
      </c>
      <c r="C1323" s="169" t="str">
        <f>IF(C327="","",IF(C327=Settings!$C$16,1,IF(AND(C327=Settings!$C$17,NOT(B327=Settings!$C$16)),1,IF(AND(C327=Settings!$C$18,B327=Settings!$C$19),1,0))))</f>
        <v/>
      </c>
      <c r="E1323" s="169" t="str">
        <f>IF(E327="","",IF(E327=Settings!$C$16,1,IF(AND(E327=Settings!$C$17,NOT(D327=Settings!$C$16)),1,IF(AND(E327=Settings!$C$18,D327=Settings!$C$19),1,0))))</f>
        <v/>
      </c>
      <c r="G1323" s="169" t="str">
        <f>IF(G327="","",IF(G327=Settings!$C$16,1,IF(AND(G327=Settings!$C$17,NOT(F327=Settings!$C$16)),1,IF(AND(G327=Settings!$C$18,F327=Settings!$C$19),1,0))))</f>
        <v/>
      </c>
      <c r="I1323" s="169" t="str">
        <f>IF(I327="","",IF(I327=Settings!$C$16,1,IF(AND(I327=Settings!$C$17,NOT(H327=Settings!$C$16)),1,IF(AND(I327=Settings!$C$18,H327=Settings!$C$19),1,0))))</f>
        <v/>
      </c>
      <c r="K1323" s="169" t="str">
        <f>IF(K327="","",IF(K327=Settings!$C$16,1,IF(AND(K327=Settings!$C$17,NOT(J327=Settings!$C$16)),1,IF(AND(K327=Settings!$C$18,J327=Settings!$C$19),1,0))))</f>
        <v/>
      </c>
      <c r="M1323" s="169" t="str">
        <f>IF(M327="","",IF(M327=Settings!$C$16,1,IF(AND(M327=Settings!$C$17,NOT(L327=Settings!$C$16)),1,IF(AND(M327=Settings!$C$18,L327=Settings!$C$19),1,0))))</f>
        <v/>
      </c>
      <c r="P1323" s="169" t="str">
        <f>IF(P327="","",IF(P327=Settings!$C$16,1,IF(AND(P327=Settings!$C$17,NOT(O327=Settings!$C$16)),1,IF(AND(P327=Settings!$C$18,O327=Settings!$C$19),1,0))))</f>
        <v/>
      </c>
      <c r="Q1323" s="170"/>
      <c r="R1323" s="169" t="str">
        <f>IF(R327="","",IF(R327=Settings!$C$16,1,IF(AND(R327=Settings!$C$17,NOT(Q327=Settings!$C$16)),1,IF(AND(R327=Settings!$C$18,Q327=Settings!$C$19),1,0))))</f>
        <v/>
      </c>
      <c r="S1323" s="170"/>
      <c r="T1323" s="169" t="str">
        <f>IF(T327="","",IF(T327=Settings!$C$16,1,IF(AND(T327=Settings!$C$17,NOT(S327=Settings!$C$16)),1,IF(AND(T327=Settings!$C$18,S327=Settings!$C$19),1,0))))</f>
        <v/>
      </c>
      <c r="U1323" s="170"/>
      <c r="V1323" s="169" t="str">
        <f>IF(V327="","",IF(V327=Settings!$C$16,1,IF(AND(V327=Settings!$C$17,NOT(U327=Settings!$C$16)),1,IF(AND(V327=Settings!$C$18,U327=Settings!$C$19),1,0))))</f>
        <v/>
      </c>
      <c r="X1323" s="169" t="str">
        <f>IF(X327="","",IF(X327=Settings!$C$16,1,IF(AND(X327=Settings!$C$17,NOT(W327=Settings!$C$16)),1,IF(AND(X327=Settings!$C$18,W327=Settings!$C$19),1,0))))</f>
        <v/>
      </c>
      <c r="Z1323" s="169" t="str">
        <f>IF(Z327="","",IF(Z327=Settings!$C$16,1,IF(AND(Z327=Settings!$C$17,NOT(Y327=Settings!$C$16)),1,IF(AND(Z327=Settings!$C$18,Y327=Settings!$C$19),1,0))))</f>
        <v/>
      </c>
      <c r="AC1323" s="169" t="str">
        <f>IF(AC327="","",IF(AC327=Settings!$C$16,1,IF(AND(AC327=Settings!$C$17,NOT(AB327=Settings!$C$16)),1,IF(AND(AC327=Settings!$C$18,AB327=Settings!$C$19),1,0))))</f>
        <v/>
      </c>
      <c r="AD1323" s="170"/>
      <c r="AE1323" s="169" t="str">
        <f>IF(AE327="","",IF(AE327=Settings!$C$16,1,IF(AND(AE327=Settings!$C$17,NOT(AD327=Settings!$C$16)),1,IF(AND(AE327=Settings!$C$18,AD327=Settings!$C$19),1,0))))</f>
        <v/>
      </c>
      <c r="AF1323" s="170"/>
      <c r="AG1323" s="169" t="str">
        <f>IF(AG327="","",IF(AG327=Settings!$C$16,1,IF(AND(AG327=Settings!$C$17,NOT(AF327=Settings!$C$16)),1,IF(AND(AG327=Settings!$C$18,AF327=Settings!$C$19),1,0))))</f>
        <v/>
      </c>
      <c r="AH1323" s="170"/>
      <c r="AI1323" s="169" t="str">
        <f>IF(AI327="","",IF(AI327=Settings!$C$16,1,IF(AND(AI327=Settings!$C$17,NOT(AH327=Settings!$C$16)),1,IF(AND(AI327=Settings!$C$18,AH327=Settings!$C$19),1,0))))</f>
        <v/>
      </c>
      <c r="AK1323" s="169" t="str">
        <f>IF(AK327="","",IF(AK327=Settings!$C$16,1,IF(AND(AK327=Settings!$C$17,NOT(AJ327=Settings!$C$16)),1,IF(AND(AK327=Settings!$C$18,AJ327=Settings!$C$19),1,0))))</f>
        <v/>
      </c>
      <c r="AM1323" s="169" t="str">
        <f>IF(AM327="","",IF(AM327=Settings!$C$16,1,IF(AND(AM327=Settings!$C$17,NOT(AL327=Settings!$C$16)),1,IF(AND(AM327=Settings!$C$18,AL327=Settings!$C$19),1,0))))</f>
        <v/>
      </c>
      <c r="AP1323" s="169" t="str">
        <f>IF(AP327="","",IF(AP327=Settings!$C$16,1,IF(AND(AP327=Settings!$C$17,NOT(AO327=Settings!$C$16)),1,IF(AND(AP327=Settings!$C$18,AO327=Settings!$C$19),1,0))))</f>
        <v/>
      </c>
      <c r="AQ1323" s="170"/>
      <c r="AR1323" s="169" t="str">
        <f>IF(AR327="","",IF(AR327=Settings!$C$16,1,IF(AND(AR327=Settings!$C$17,NOT(AQ327=Settings!$C$16)),1,IF(AND(AR327=Settings!$C$18,AQ327=Settings!$C$19),1,0))))</f>
        <v/>
      </c>
      <c r="AS1323" s="170"/>
      <c r="AT1323" s="169" t="str">
        <f>IF(AT327="","",IF(AT327=Settings!$C$16,1,IF(AND(AT327=Settings!$C$17,NOT(AS327=Settings!$C$16)),1,IF(AND(AT327=Settings!$C$18,AS327=Settings!$C$19),1,0))))</f>
        <v/>
      </c>
      <c r="AU1323" s="170"/>
      <c r="AV1323" s="169" t="str">
        <f>IF(AV327="","",IF(AV327=Settings!$C$16,1,IF(AND(AV327=Settings!$C$17,NOT(AU327=Settings!$C$16)),1,IF(AND(AV327=Settings!$C$18,AU327=Settings!$C$19),1,0))))</f>
        <v/>
      </c>
      <c r="AX1323" s="169" t="str">
        <f>IF(AX327="","",IF(AX327=Settings!$C$16,1,IF(AND(AX327=Settings!$C$17,NOT(AW327=Settings!$C$16)),1,IF(AND(AX327=Settings!$C$18,AW327=Settings!$C$19),1,0))))</f>
        <v/>
      </c>
      <c r="AZ1323" s="169" t="str">
        <f>IF(AZ327="","",IF(AZ327=Settings!$C$16,1,IF(AND(AZ327=Settings!$C$17,NOT(AY327=Settings!$C$16)),1,IF(AND(AZ327=Settings!$C$18,AY327=Settings!$C$19),1,0))))</f>
        <v/>
      </c>
      <c r="BC1323" s="169" t="str">
        <f>IF(BC327="","",IF(BC327=Settings!$C$16,1,IF(AND(BC327=Settings!$C$17,NOT(BB327=Settings!$C$16)),1,IF(AND(BC327=Settings!$C$18,BB327=Settings!$C$19),1,0))))</f>
        <v/>
      </c>
      <c r="BD1323" s="170"/>
      <c r="BE1323" s="169" t="str">
        <f>IF(BE327="","",IF(BE327=Settings!$C$16,1,IF(AND(BE327=Settings!$C$17,NOT(BD327=Settings!$C$16)),1,IF(AND(BE327=Settings!$C$18,BD327=Settings!$C$19),1,0))))</f>
        <v/>
      </c>
      <c r="BF1323" s="170"/>
      <c r="BG1323" s="169" t="str">
        <f>IF(BG327="","",IF(BG327=Settings!$C$16,1,IF(AND(BG327=Settings!$C$17,NOT(BF327=Settings!$C$16)),1,IF(AND(BG327=Settings!$C$18,BF327=Settings!$C$19),1,0))))</f>
        <v/>
      </c>
      <c r="BH1323" s="170"/>
      <c r="BI1323" s="169" t="str">
        <f>IF(BI327="","",IF(BI327=Settings!$C$16,1,IF(AND(BI327=Settings!$C$17,NOT(BH327=Settings!$C$16)),1,IF(AND(BI327=Settings!$C$18,BH327=Settings!$C$19),1,0))))</f>
        <v/>
      </c>
      <c r="BK1323" s="169" t="str">
        <f>IF(BK327="","",IF(BK327=Settings!$C$16,1,IF(AND(BK327=Settings!$C$17,NOT(BJ327=Settings!$C$16)),1,IF(AND(BK327=Settings!$C$18,BJ327=Settings!$C$19),1,0))))</f>
        <v/>
      </c>
      <c r="BM1323" s="169" t="str">
        <f>IF(BM327="","",IF(BM327=Settings!$C$16,1,IF(AND(BM327=Settings!$C$17,NOT(BL327=Settings!$C$16)),1,IF(AND(BM327=Settings!$C$18,BL327=Settings!$C$19),1,0))))</f>
        <v/>
      </c>
      <c r="BP1323" s="169" t="str">
        <f>IF(BP327="","",IF(BP327=Settings!$C$16,1,IF(AND(BP327=Settings!$C$17,NOT(BO327=Settings!$C$16)),1,IF(AND(BP327=Settings!$C$18,BO327=Settings!$C$19),1,0))))</f>
        <v/>
      </c>
      <c r="BQ1323" s="170"/>
      <c r="BR1323" s="169" t="str">
        <f>IF(BR327="","",IF(BR327=Settings!$C$16,1,IF(AND(BR327=Settings!$C$17,NOT(BQ327=Settings!$C$16)),1,IF(AND(BR327=Settings!$C$18,BQ327=Settings!$C$19),1,0))))</f>
        <v/>
      </c>
      <c r="BS1323" s="170"/>
      <c r="BT1323" s="169" t="str">
        <f>IF(BT327="","",IF(BT327=Settings!$C$16,1,IF(AND(BT327=Settings!$C$17,NOT(BS327=Settings!$C$16)),1,IF(AND(BT327=Settings!$C$18,BS327=Settings!$C$19),1,0))))</f>
        <v/>
      </c>
      <c r="BU1323" s="170"/>
      <c r="BV1323" s="169" t="str">
        <f>IF(BV327="","",IF(BV327=Settings!$C$16,1,IF(AND(BV327=Settings!$C$17,NOT(BU327=Settings!$C$16)),1,IF(AND(BV327=Settings!$C$18,BU327=Settings!$C$19),1,0))))</f>
        <v/>
      </c>
      <c r="BX1323" s="169" t="str">
        <f>IF(BX327="","",IF(BX327=Settings!$C$16,1,IF(AND(BX327=Settings!$C$17,NOT(BW327=Settings!$C$16)),1,IF(AND(BX327=Settings!$C$18,BW327=Settings!$C$19),1,0))))</f>
        <v/>
      </c>
      <c r="BZ1323" s="169" t="str">
        <f>IF(BZ327="","",IF(BZ327=Settings!$C$16,1,IF(AND(BZ327=Settings!$C$17,NOT(BY327=Settings!$C$16)),1,IF(AND(BZ327=Settings!$C$18,BY327=Settings!$C$19),1,0))))</f>
        <v/>
      </c>
      <c r="CB1323" s="175" t="str">
        <f t="shared" si="41"/>
        <v/>
      </c>
      <c r="CC1323" s="175" t="str">
        <f t="shared" si="42"/>
        <v/>
      </c>
      <c r="CD1323" s="175" t="str">
        <f t="shared" si="43"/>
        <v/>
      </c>
      <c r="CE1323" s="175" t="str">
        <f t="shared" si="44"/>
        <v/>
      </c>
      <c r="CF1323" s="175" t="str">
        <f t="shared" si="45"/>
        <v/>
      </c>
      <c r="CG1323" s="175" t="str">
        <f t="shared" si="46"/>
        <v/>
      </c>
      <c r="CH1323" s="175" t="str">
        <f t="shared" si="47"/>
        <v/>
      </c>
    </row>
    <row r="1324" spans="1:86" x14ac:dyDescent="0.25">
      <c r="A1324" s="39" t="str">
        <f t="shared" si="40"/>
        <v xml:space="preserve"> </v>
      </c>
      <c r="C1324" s="169" t="str">
        <f>IF(C328="","",IF(C328=Settings!$C$16,1,IF(AND(C328=Settings!$C$17,NOT(B328=Settings!$C$16)),1,IF(AND(C328=Settings!$C$18,B328=Settings!$C$19),1,0))))</f>
        <v/>
      </c>
      <c r="E1324" s="169" t="str">
        <f>IF(E328="","",IF(E328=Settings!$C$16,1,IF(AND(E328=Settings!$C$17,NOT(D328=Settings!$C$16)),1,IF(AND(E328=Settings!$C$18,D328=Settings!$C$19),1,0))))</f>
        <v/>
      </c>
      <c r="G1324" s="169" t="str">
        <f>IF(G328="","",IF(G328=Settings!$C$16,1,IF(AND(G328=Settings!$C$17,NOT(F328=Settings!$C$16)),1,IF(AND(G328=Settings!$C$18,F328=Settings!$C$19),1,0))))</f>
        <v/>
      </c>
      <c r="I1324" s="169" t="str">
        <f>IF(I328="","",IF(I328=Settings!$C$16,1,IF(AND(I328=Settings!$C$17,NOT(H328=Settings!$C$16)),1,IF(AND(I328=Settings!$C$18,H328=Settings!$C$19),1,0))))</f>
        <v/>
      </c>
      <c r="K1324" s="169" t="str">
        <f>IF(K328="","",IF(K328=Settings!$C$16,1,IF(AND(K328=Settings!$C$17,NOT(J328=Settings!$C$16)),1,IF(AND(K328=Settings!$C$18,J328=Settings!$C$19),1,0))))</f>
        <v/>
      </c>
      <c r="M1324" s="169" t="str">
        <f>IF(M328="","",IF(M328=Settings!$C$16,1,IF(AND(M328=Settings!$C$17,NOT(L328=Settings!$C$16)),1,IF(AND(M328=Settings!$C$18,L328=Settings!$C$19),1,0))))</f>
        <v/>
      </c>
      <c r="P1324" s="169" t="str">
        <f>IF(P328="","",IF(P328=Settings!$C$16,1,IF(AND(P328=Settings!$C$17,NOT(O328=Settings!$C$16)),1,IF(AND(P328=Settings!$C$18,O328=Settings!$C$19),1,0))))</f>
        <v/>
      </c>
      <c r="Q1324" s="170"/>
      <c r="R1324" s="169" t="str">
        <f>IF(R328="","",IF(R328=Settings!$C$16,1,IF(AND(R328=Settings!$C$17,NOT(Q328=Settings!$C$16)),1,IF(AND(R328=Settings!$C$18,Q328=Settings!$C$19),1,0))))</f>
        <v/>
      </c>
      <c r="S1324" s="170"/>
      <c r="T1324" s="169" t="str">
        <f>IF(T328="","",IF(T328=Settings!$C$16,1,IF(AND(T328=Settings!$C$17,NOT(S328=Settings!$C$16)),1,IF(AND(T328=Settings!$C$18,S328=Settings!$C$19),1,0))))</f>
        <v/>
      </c>
      <c r="U1324" s="170"/>
      <c r="V1324" s="169" t="str">
        <f>IF(V328="","",IF(V328=Settings!$C$16,1,IF(AND(V328=Settings!$C$17,NOT(U328=Settings!$C$16)),1,IF(AND(V328=Settings!$C$18,U328=Settings!$C$19),1,0))))</f>
        <v/>
      </c>
      <c r="X1324" s="169" t="str">
        <f>IF(X328="","",IF(X328=Settings!$C$16,1,IF(AND(X328=Settings!$C$17,NOT(W328=Settings!$C$16)),1,IF(AND(X328=Settings!$C$18,W328=Settings!$C$19),1,0))))</f>
        <v/>
      </c>
      <c r="Z1324" s="169" t="str">
        <f>IF(Z328="","",IF(Z328=Settings!$C$16,1,IF(AND(Z328=Settings!$C$17,NOT(Y328=Settings!$C$16)),1,IF(AND(Z328=Settings!$C$18,Y328=Settings!$C$19),1,0))))</f>
        <v/>
      </c>
      <c r="AC1324" s="169" t="str">
        <f>IF(AC328="","",IF(AC328=Settings!$C$16,1,IF(AND(AC328=Settings!$C$17,NOT(AB328=Settings!$C$16)),1,IF(AND(AC328=Settings!$C$18,AB328=Settings!$C$19),1,0))))</f>
        <v/>
      </c>
      <c r="AD1324" s="170"/>
      <c r="AE1324" s="169" t="str">
        <f>IF(AE328="","",IF(AE328=Settings!$C$16,1,IF(AND(AE328=Settings!$C$17,NOT(AD328=Settings!$C$16)),1,IF(AND(AE328=Settings!$C$18,AD328=Settings!$C$19),1,0))))</f>
        <v/>
      </c>
      <c r="AF1324" s="170"/>
      <c r="AG1324" s="169" t="str">
        <f>IF(AG328="","",IF(AG328=Settings!$C$16,1,IF(AND(AG328=Settings!$C$17,NOT(AF328=Settings!$C$16)),1,IF(AND(AG328=Settings!$C$18,AF328=Settings!$C$19),1,0))))</f>
        <v/>
      </c>
      <c r="AH1324" s="170"/>
      <c r="AI1324" s="169" t="str">
        <f>IF(AI328="","",IF(AI328=Settings!$C$16,1,IF(AND(AI328=Settings!$C$17,NOT(AH328=Settings!$C$16)),1,IF(AND(AI328=Settings!$C$18,AH328=Settings!$C$19),1,0))))</f>
        <v/>
      </c>
      <c r="AK1324" s="169" t="str">
        <f>IF(AK328="","",IF(AK328=Settings!$C$16,1,IF(AND(AK328=Settings!$C$17,NOT(AJ328=Settings!$C$16)),1,IF(AND(AK328=Settings!$C$18,AJ328=Settings!$C$19),1,0))))</f>
        <v/>
      </c>
      <c r="AM1324" s="169" t="str">
        <f>IF(AM328="","",IF(AM328=Settings!$C$16,1,IF(AND(AM328=Settings!$C$17,NOT(AL328=Settings!$C$16)),1,IF(AND(AM328=Settings!$C$18,AL328=Settings!$C$19),1,0))))</f>
        <v/>
      </c>
      <c r="AP1324" s="169" t="str">
        <f>IF(AP328="","",IF(AP328=Settings!$C$16,1,IF(AND(AP328=Settings!$C$17,NOT(AO328=Settings!$C$16)),1,IF(AND(AP328=Settings!$C$18,AO328=Settings!$C$19),1,0))))</f>
        <v/>
      </c>
      <c r="AQ1324" s="170"/>
      <c r="AR1324" s="169" t="str">
        <f>IF(AR328="","",IF(AR328=Settings!$C$16,1,IF(AND(AR328=Settings!$C$17,NOT(AQ328=Settings!$C$16)),1,IF(AND(AR328=Settings!$C$18,AQ328=Settings!$C$19),1,0))))</f>
        <v/>
      </c>
      <c r="AS1324" s="170"/>
      <c r="AT1324" s="169" t="str">
        <f>IF(AT328="","",IF(AT328=Settings!$C$16,1,IF(AND(AT328=Settings!$C$17,NOT(AS328=Settings!$C$16)),1,IF(AND(AT328=Settings!$C$18,AS328=Settings!$C$19),1,0))))</f>
        <v/>
      </c>
      <c r="AU1324" s="170"/>
      <c r="AV1324" s="169" t="str">
        <f>IF(AV328="","",IF(AV328=Settings!$C$16,1,IF(AND(AV328=Settings!$C$17,NOT(AU328=Settings!$C$16)),1,IF(AND(AV328=Settings!$C$18,AU328=Settings!$C$19),1,0))))</f>
        <v/>
      </c>
      <c r="AX1324" s="169" t="str">
        <f>IF(AX328="","",IF(AX328=Settings!$C$16,1,IF(AND(AX328=Settings!$C$17,NOT(AW328=Settings!$C$16)),1,IF(AND(AX328=Settings!$C$18,AW328=Settings!$C$19),1,0))))</f>
        <v/>
      </c>
      <c r="AZ1324" s="169" t="str">
        <f>IF(AZ328="","",IF(AZ328=Settings!$C$16,1,IF(AND(AZ328=Settings!$C$17,NOT(AY328=Settings!$C$16)),1,IF(AND(AZ328=Settings!$C$18,AY328=Settings!$C$19),1,0))))</f>
        <v/>
      </c>
      <c r="BC1324" s="169" t="str">
        <f>IF(BC328="","",IF(BC328=Settings!$C$16,1,IF(AND(BC328=Settings!$C$17,NOT(BB328=Settings!$C$16)),1,IF(AND(BC328=Settings!$C$18,BB328=Settings!$C$19),1,0))))</f>
        <v/>
      </c>
      <c r="BD1324" s="170"/>
      <c r="BE1324" s="169" t="str">
        <f>IF(BE328="","",IF(BE328=Settings!$C$16,1,IF(AND(BE328=Settings!$C$17,NOT(BD328=Settings!$C$16)),1,IF(AND(BE328=Settings!$C$18,BD328=Settings!$C$19),1,0))))</f>
        <v/>
      </c>
      <c r="BF1324" s="170"/>
      <c r="BG1324" s="169" t="str">
        <f>IF(BG328="","",IF(BG328=Settings!$C$16,1,IF(AND(BG328=Settings!$C$17,NOT(BF328=Settings!$C$16)),1,IF(AND(BG328=Settings!$C$18,BF328=Settings!$C$19),1,0))))</f>
        <v/>
      </c>
      <c r="BH1324" s="170"/>
      <c r="BI1324" s="169" t="str">
        <f>IF(BI328="","",IF(BI328=Settings!$C$16,1,IF(AND(BI328=Settings!$C$17,NOT(BH328=Settings!$C$16)),1,IF(AND(BI328=Settings!$C$18,BH328=Settings!$C$19),1,0))))</f>
        <v/>
      </c>
      <c r="BK1324" s="169" t="str">
        <f>IF(BK328="","",IF(BK328=Settings!$C$16,1,IF(AND(BK328=Settings!$C$17,NOT(BJ328=Settings!$C$16)),1,IF(AND(BK328=Settings!$C$18,BJ328=Settings!$C$19),1,0))))</f>
        <v/>
      </c>
      <c r="BM1324" s="169" t="str">
        <f>IF(BM328="","",IF(BM328=Settings!$C$16,1,IF(AND(BM328=Settings!$C$17,NOT(BL328=Settings!$C$16)),1,IF(AND(BM328=Settings!$C$18,BL328=Settings!$C$19),1,0))))</f>
        <v/>
      </c>
      <c r="BP1324" s="169" t="str">
        <f>IF(BP328="","",IF(BP328=Settings!$C$16,1,IF(AND(BP328=Settings!$C$17,NOT(BO328=Settings!$C$16)),1,IF(AND(BP328=Settings!$C$18,BO328=Settings!$C$19),1,0))))</f>
        <v/>
      </c>
      <c r="BQ1324" s="170"/>
      <c r="BR1324" s="169" t="str">
        <f>IF(BR328="","",IF(BR328=Settings!$C$16,1,IF(AND(BR328=Settings!$C$17,NOT(BQ328=Settings!$C$16)),1,IF(AND(BR328=Settings!$C$18,BQ328=Settings!$C$19),1,0))))</f>
        <v/>
      </c>
      <c r="BS1324" s="170"/>
      <c r="BT1324" s="169" t="str">
        <f>IF(BT328="","",IF(BT328=Settings!$C$16,1,IF(AND(BT328=Settings!$C$17,NOT(BS328=Settings!$C$16)),1,IF(AND(BT328=Settings!$C$18,BS328=Settings!$C$19),1,0))))</f>
        <v/>
      </c>
      <c r="BU1324" s="170"/>
      <c r="BV1324" s="169" t="str">
        <f>IF(BV328="","",IF(BV328=Settings!$C$16,1,IF(AND(BV328=Settings!$C$17,NOT(BU328=Settings!$C$16)),1,IF(AND(BV328=Settings!$C$18,BU328=Settings!$C$19),1,0))))</f>
        <v/>
      </c>
      <c r="BX1324" s="169" t="str">
        <f>IF(BX328="","",IF(BX328=Settings!$C$16,1,IF(AND(BX328=Settings!$C$17,NOT(BW328=Settings!$C$16)),1,IF(AND(BX328=Settings!$C$18,BW328=Settings!$C$19),1,0))))</f>
        <v/>
      </c>
      <c r="BZ1324" s="169" t="str">
        <f>IF(BZ328="","",IF(BZ328=Settings!$C$16,1,IF(AND(BZ328=Settings!$C$17,NOT(BY328=Settings!$C$16)),1,IF(AND(BZ328=Settings!$C$18,BY328=Settings!$C$19),1,0))))</f>
        <v/>
      </c>
      <c r="CB1324" s="175" t="str">
        <f t="shared" si="41"/>
        <v/>
      </c>
      <c r="CC1324" s="175" t="str">
        <f t="shared" si="42"/>
        <v/>
      </c>
      <c r="CD1324" s="175" t="str">
        <f t="shared" si="43"/>
        <v/>
      </c>
      <c r="CE1324" s="175" t="str">
        <f t="shared" si="44"/>
        <v/>
      </c>
      <c r="CF1324" s="175" t="str">
        <f t="shared" si="45"/>
        <v/>
      </c>
      <c r="CG1324" s="175" t="str">
        <f t="shared" si="46"/>
        <v/>
      </c>
      <c r="CH1324" s="175" t="str">
        <f t="shared" si="47"/>
        <v/>
      </c>
    </row>
    <row r="1325" spans="1:86" x14ac:dyDescent="0.25">
      <c r="A1325" s="39" t="str">
        <f t="shared" si="40"/>
        <v xml:space="preserve"> </v>
      </c>
      <c r="C1325" s="169" t="str">
        <f>IF(C329="","",IF(C329=Settings!$C$16,1,IF(AND(C329=Settings!$C$17,NOT(B329=Settings!$C$16)),1,IF(AND(C329=Settings!$C$18,B329=Settings!$C$19),1,0))))</f>
        <v/>
      </c>
      <c r="E1325" s="169" t="str">
        <f>IF(E329="","",IF(E329=Settings!$C$16,1,IF(AND(E329=Settings!$C$17,NOT(D329=Settings!$C$16)),1,IF(AND(E329=Settings!$C$18,D329=Settings!$C$19),1,0))))</f>
        <v/>
      </c>
      <c r="G1325" s="169" t="str">
        <f>IF(G329="","",IF(G329=Settings!$C$16,1,IF(AND(G329=Settings!$C$17,NOT(F329=Settings!$C$16)),1,IF(AND(G329=Settings!$C$18,F329=Settings!$C$19),1,0))))</f>
        <v/>
      </c>
      <c r="I1325" s="169" t="str">
        <f>IF(I329="","",IF(I329=Settings!$C$16,1,IF(AND(I329=Settings!$C$17,NOT(H329=Settings!$C$16)),1,IF(AND(I329=Settings!$C$18,H329=Settings!$C$19),1,0))))</f>
        <v/>
      </c>
      <c r="K1325" s="169" t="str">
        <f>IF(K329="","",IF(K329=Settings!$C$16,1,IF(AND(K329=Settings!$C$17,NOT(J329=Settings!$C$16)),1,IF(AND(K329=Settings!$C$18,J329=Settings!$C$19),1,0))))</f>
        <v/>
      </c>
      <c r="M1325" s="169" t="str">
        <f>IF(M329="","",IF(M329=Settings!$C$16,1,IF(AND(M329=Settings!$C$17,NOT(L329=Settings!$C$16)),1,IF(AND(M329=Settings!$C$18,L329=Settings!$C$19),1,0))))</f>
        <v/>
      </c>
      <c r="P1325" s="169" t="str">
        <f>IF(P329="","",IF(P329=Settings!$C$16,1,IF(AND(P329=Settings!$C$17,NOT(O329=Settings!$C$16)),1,IF(AND(P329=Settings!$C$18,O329=Settings!$C$19),1,0))))</f>
        <v/>
      </c>
      <c r="Q1325" s="170"/>
      <c r="R1325" s="169" t="str">
        <f>IF(R329="","",IF(R329=Settings!$C$16,1,IF(AND(R329=Settings!$C$17,NOT(Q329=Settings!$C$16)),1,IF(AND(R329=Settings!$C$18,Q329=Settings!$C$19),1,0))))</f>
        <v/>
      </c>
      <c r="S1325" s="170"/>
      <c r="T1325" s="169" t="str">
        <f>IF(T329="","",IF(T329=Settings!$C$16,1,IF(AND(T329=Settings!$C$17,NOT(S329=Settings!$C$16)),1,IF(AND(T329=Settings!$C$18,S329=Settings!$C$19),1,0))))</f>
        <v/>
      </c>
      <c r="U1325" s="170"/>
      <c r="V1325" s="169" t="str">
        <f>IF(V329="","",IF(V329=Settings!$C$16,1,IF(AND(V329=Settings!$C$17,NOT(U329=Settings!$C$16)),1,IF(AND(V329=Settings!$C$18,U329=Settings!$C$19),1,0))))</f>
        <v/>
      </c>
      <c r="X1325" s="169" t="str">
        <f>IF(X329="","",IF(X329=Settings!$C$16,1,IF(AND(X329=Settings!$C$17,NOT(W329=Settings!$C$16)),1,IF(AND(X329=Settings!$C$18,W329=Settings!$C$19),1,0))))</f>
        <v/>
      </c>
      <c r="Z1325" s="169" t="str">
        <f>IF(Z329="","",IF(Z329=Settings!$C$16,1,IF(AND(Z329=Settings!$C$17,NOT(Y329=Settings!$C$16)),1,IF(AND(Z329=Settings!$C$18,Y329=Settings!$C$19),1,0))))</f>
        <v/>
      </c>
      <c r="AC1325" s="169" t="str">
        <f>IF(AC329="","",IF(AC329=Settings!$C$16,1,IF(AND(AC329=Settings!$C$17,NOT(AB329=Settings!$C$16)),1,IF(AND(AC329=Settings!$C$18,AB329=Settings!$C$19),1,0))))</f>
        <v/>
      </c>
      <c r="AD1325" s="170"/>
      <c r="AE1325" s="169" t="str">
        <f>IF(AE329="","",IF(AE329=Settings!$C$16,1,IF(AND(AE329=Settings!$C$17,NOT(AD329=Settings!$C$16)),1,IF(AND(AE329=Settings!$C$18,AD329=Settings!$C$19),1,0))))</f>
        <v/>
      </c>
      <c r="AF1325" s="170"/>
      <c r="AG1325" s="169" t="str">
        <f>IF(AG329="","",IF(AG329=Settings!$C$16,1,IF(AND(AG329=Settings!$C$17,NOT(AF329=Settings!$C$16)),1,IF(AND(AG329=Settings!$C$18,AF329=Settings!$C$19),1,0))))</f>
        <v/>
      </c>
      <c r="AH1325" s="170"/>
      <c r="AI1325" s="169" t="str">
        <f>IF(AI329="","",IF(AI329=Settings!$C$16,1,IF(AND(AI329=Settings!$C$17,NOT(AH329=Settings!$C$16)),1,IF(AND(AI329=Settings!$C$18,AH329=Settings!$C$19),1,0))))</f>
        <v/>
      </c>
      <c r="AK1325" s="169" t="str">
        <f>IF(AK329="","",IF(AK329=Settings!$C$16,1,IF(AND(AK329=Settings!$C$17,NOT(AJ329=Settings!$C$16)),1,IF(AND(AK329=Settings!$C$18,AJ329=Settings!$C$19),1,0))))</f>
        <v/>
      </c>
      <c r="AM1325" s="169" t="str">
        <f>IF(AM329="","",IF(AM329=Settings!$C$16,1,IF(AND(AM329=Settings!$C$17,NOT(AL329=Settings!$C$16)),1,IF(AND(AM329=Settings!$C$18,AL329=Settings!$C$19),1,0))))</f>
        <v/>
      </c>
      <c r="AP1325" s="169" t="str">
        <f>IF(AP329="","",IF(AP329=Settings!$C$16,1,IF(AND(AP329=Settings!$C$17,NOT(AO329=Settings!$C$16)),1,IF(AND(AP329=Settings!$C$18,AO329=Settings!$C$19),1,0))))</f>
        <v/>
      </c>
      <c r="AQ1325" s="170"/>
      <c r="AR1325" s="169" t="str">
        <f>IF(AR329="","",IF(AR329=Settings!$C$16,1,IF(AND(AR329=Settings!$C$17,NOT(AQ329=Settings!$C$16)),1,IF(AND(AR329=Settings!$C$18,AQ329=Settings!$C$19),1,0))))</f>
        <v/>
      </c>
      <c r="AS1325" s="170"/>
      <c r="AT1325" s="169" t="str">
        <f>IF(AT329="","",IF(AT329=Settings!$C$16,1,IF(AND(AT329=Settings!$C$17,NOT(AS329=Settings!$C$16)),1,IF(AND(AT329=Settings!$C$18,AS329=Settings!$C$19),1,0))))</f>
        <v/>
      </c>
      <c r="AU1325" s="170"/>
      <c r="AV1325" s="169" t="str">
        <f>IF(AV329="","",IF(AV329=Settings!$C$16,1,IF(AND(AV329=Settings!$C$17,NOT(AU329=Settings!$C$16)),1,IF(AND(AV329=Settings!$C$18,AU329=Settings!$C$19),1,0))))</f>
        <v/>
      </c>
      <c r="AX1325" s="169" t="str">
        <f>IF(AX329="","",IF(AX329=Settings!$C$16,1,IF(AND(AX329=Settings!$C$17,NOT(AW329=Settings!$C$16)),1,IF(AND(AX329=Settings!$C$18,AW329=Settings!$C$19),1,0))))</f>
        <v/>
      </c>
      <c r="AZ1325" s="169" t="str">
        <f>IF(AZ329="","",IF(AZ329=Settings!$C$16,1,IF(AND(AZ329=Settings!$C$17,NOT(AY329=Settings!$C$16)),1,IF(AND(AZ329=Settings!$C$18,AY329=Settings!$C$19),1,0))))</f>
        <v/>
      </c>
      <c r="BC1325" s="169" t="str">
        <f>IF(BC329="","",IF(BC329=Settings!$C$16,1,IF(AND(BC329=Settings!$C$17,NOT(BB329=Settings!$C$16)),1,IF(AND(BC329=Settings!$C$18,BB329=Settings!$C$19),1,0))))</f>
        <v/>
      </c>
      <c r="BD1325" s="170"/>
      <c r="BE1325" s="169" t="str">
        <f>IF(BE329="","",IF(BE329=Settings!$C$16,1,IF(AND(BE329=Settings!$C$17,NOT(BD329=Settings!$C$16)),1,IF(AND(BE329=Settings!$C$18,BD329=Settings!$C$19),1,0))))</f>
        <v/>
      </c>
      <c r="BF1325" s="170"/>
      <c r="BG1325" s="169" t="str">
        <f>IF(BG329="","",IF(BG329=Settings!$C$16,1,IF(AND(BG329=Settings!$C$17,NOT(BF329=Settings!$C$16)),1,IF(AND(BG329=Settings!$C$18,BF329=Settings!$C$19),1,0))))</f>
        <v/>
      </c>
      <c r="BH1325" s="170"/>
      <c r="BI1325" s="169" t="str">
        <f>IF(BI329="","",IF(BI329=Settings!$C$16,1,IF(AND(BI329=Settings!$C$17,NOT(BH329=Settings!$C$16)),1,IF(AND(BI329=Settings!$C$18,BH329=Settings!$C$19),1,0))))</f>
        <v/>
      </c>
      <c r="BK1325" s="169" t="str">
        <f>IF(BK329="","",IF(BK329=Settings!$C$16,1,IF(AND(BK329=Settings!$C$17,NOT(BJ329=Settings!$C$16)),1,IF(AND(BK329=Settings!$C$18,BJ329=Settings!$C$19),1,0))))</f>
        <v/>
      </c>
      <c r="BM1325" s="169" t="str">
        <f>IF(BM329="","",IF(BM329=Settings!$C$16,1,IF(AND(BM329=Settings!$C$17,NOT(BL329=Settings!$C$16)),1,IF(AND(BM329=Settings!$C$18,BL329=Settings!$C$19),1,0))))</f>
        <v/>
      </c>
      <c r="BP1325" s="169" t="str">
        <f>IF(BP329="","",IF(BP329=Settings!$C$16,1,IF(AND(BP329=Settings!$C$17,NOT(BO329=Settings!$C$16)),1,IF(AND(BP329=Settings!$C$18,BO329=Settings!$C$19),1,0))))</f>
        <v/>
      </c>
      <c r="BQ1325" s="170"/>
      <c r="BR1325" s="169" t="str">
        <f>IF(BR329="","",IF(BR329=Settings!$C$16,1,IF(AND(BR329=Settings!$C$17,NOT(BQ329=Settings!$C$16)),1,IF(AND(BR329=Settings!$C$18,BQ329=Settings!$C$19),1,0))))</f>
        <v/>
      </c>
      <c r="BS1325" s="170"/>
      <c r="BT1325" s="169" t="str">
        <f>IF(BT329="","",IF(BT329=Settings!$C$16,1,IF(AND(BT329=Settings!$C$17,NOT(BS329=Settings!$C$16)),1,IF(AND(BT329=Settings!$C$18,BS329=Settings!$C$19),1,0))))</f>
        <v/>
      </c>
      <c r="BU1325" s="170"/>
      <c r="BV1325" s="169" t="str">
        <f>IF(BV329="","",IF(BV329=Settings!$C$16,1,IF(AND(BV329=Settings!$C$17,NOT(BU329=Settings!$C$16)),1,IF(AND(BV329=Settings!$C$18,BU329=Settings!$C$19),1,0))))</f>
        <v/>
      </c>
      <c r="BX1325" s="169" t="str">
        <f>IF(BX329="","",IF(BX329=Settings!$C$16,1,IF(AND(BX329=Settings!$C$17,NOT(BW329=Settings!$C$16)),1,IF(AND(BX329=Settings!$C$18,BW329=Settings!$C$19),1,0))))</f>
        <v/>
      </c>
      <c r="BZ1325" s="169" t="str">
        <f>IF(BZ329="","",IF(BZ329=Settings!$C$16,1,IF(AND(BZ329=Settings!$C$17,NOT(BY329=Settings!$C$16)),1,IF(AND(BZ329=Settings!$C$18,BY329=Settings!$C$19),1,0))))</f>
        <v/>
      </c>
      <c r="CB1325" s="175" t="str">
        <f t="shared" si="41"/>
        <v/>
      </c>
      <c r="CC1325" s="175" t="str">
        <f t="shared" si="42"/>
        <v/>
      </c>
      <c r="CD1325" s="175" t="str">
        <f t="shared" si="43"/>
        <v/>
      </c>
      <c r="CE1325" s="175" t="str">
        <f t="shared" si="44"/>
        <v/>
      </c>
      <c r="CF1325" s="175" t="str">
        <f t="shared" si="45"/>
        <v/>
      </c>
      <c r="CG1325" s="175" t="str">
        <f t="shared" si="46"/>
        <v/>
      </c>
      <c r="CH1325" s="175" t="str">
        <f t="shared" si="47"/>
        <v/>
      </c>
    </row>
    <row r="1326" spans="1:86" x14ac:dyDescent="0.25">
      <c r="A1326" s="39" t="str">
        <f t="shared" si="40"/>
        <v xml:space="preserve"> </v>
      </c>
      <c r="C1326" s="169" t="str">
        <f>IF(C330="","",IF(C330=Settings!$C$16,1,IF(AND(C330=Settings!$C$17,NOT(B330=Settings!$C$16)),1,IF(AND(C330=Settings!$C$18,B330=Settings!$C$19),1,0))))</f>
        <v/>
      </c>
      <c r="E1326" s="169" t="str">
        <f>IF(E330="","",IF(E330=Settings!$C$16,1,IF(AND(E330=Settings!$C$17,NOT(D330=Settings!$C$16)),1,IF(AND(E330=Settings!$C$18,D330=Settings!$C$19),1,0))))</f>
        <v/>
      </c>
      <c r="G1326" s="169" t="str">
        <f>IF(G330="","",IF(G330=Settings!$C$16,1,IF(AND(G330=Settings!$C$17,NOT(F330=Settings!$C$16)),1,IF(AND(G330=Settings!$C$18,F330=Settings!$C$19),1,0))))</f>
        <v/>
      </c>
      <c r="I1326" s="169" t="str">
        <f>IF(I330="","",IF(I330=Settings!$C$16,1,IF(AND(I330=Settings!$C$17,NOT(H330=Settings!$C$16)),1,IF(AND(I330=Settings!$C$18,H330=Settings!$C$19),1,0))))</f>
        <v/>
      </c>
      <c r="K1326" s="169" t="str">
        <f>IF(K330="","",IF(K330=Settings!$C$16,1,IF(AND(K330=Settings!$C$17,NOT(J330=Settings!$C$16)),1,IF(AND(K330=Settings!$C$18,J330=Settings!$C$19),1,0))))</f>
        <v/>
      </c>
      <c r="M1326" s="169" t="str">
        <f>IF(M330="","",IF(M330=Settings!$C$16,1,IF(AND(M330=Settings!$C$17,NOT(L330=Settings!$C$16)),1,IF(AND(M330=Settings!$C$18,L330=Settings!$C$19),1,0))))</f>
        <v/>
      </c>
      <c r="P1326" s="169" t="str">
        <f>IF(P330="","",IF(P330=Settings!$C$16,1,IF(AND(P330=Settings!$C$17,NOT(O330=Settings!$C$16)),1,IF(AND(P330=Settings!$C$18,O330=Settings!$C$19),1,0))))</f>
        <v/>
      </c>
      <c r="Q1326" s="170"/>
      <c r="R1326" s="169" t="str">
        <f>IF(R330="","",IF(R330=Settings!$C$16,1,IF(AND(R330=Settings!$C$17,NOT(Q330=Settings!$C$16)),1,IF(AND(R330=Settings!$C$18,Q330=Settings!$C$19),1,0))))</f>
        <v/>
      </c>
      <c r="S1326" s="170"/>
      <c r="T1326" s="169" t="str">
        <f>IF(T330="","",IF(T330=Settings!$C$16,1,IF(AND(T330=Settings!$C$17,NOT(S330=Settings!$C$16)),1,IF(AND(T330=Settings!$C$18,S330=Settings!$C$19),1,0))))</f>
        <v/>
      </c>
      <c r="U1326" s="170"/>
      <c r="V1326" s="169" t="str">
        <f>IF(V330="","",IF(V330=Settings!$C$16,1,IF(AND(V330=Settings!$C$17,NOT(U330=Settings!$C$16)),1,IF(AND(V330=Settings!$C$18,U330=Settings!$C$19),1,0))))</f>
        <v/>
      </c>
      <c r="X1326" s="169" t="str">
        <f>IF(X330="","",IF(X330=Settings!$C$16,1,IF(AND(X330=Settings!$C$17,NOT(W330=Settings!$C$16)),1,IF(AND(X330=Settings!$C$18,W330=Settings!$C$19),1,0))))</f>
        <v/>
      </c>
      <c r="Z1326" s="169" t="str">
        <f>IF(Z330="","",IF(Z330=Settings!$C$16,1,IF(AND(Z330=Settings!$C$17,NOT(Y330=Settings!$C$16)),1,IF(AND(Z330=Settings!$C$18,Y330=Settings!$C$19),1,0))))</f>
        <v/>
      </c>
      <c r="AC1326" s="169" t="str">
        <f>IF(AC330="","",IF(AC330=Settings!$C$16,1,IF(AND(AC330=Settings!$C$17,NOT(AB330=Settings!$C$16)),1,IF(AND(AC330=Settings!$C$18,AB330=Settings!$C$19),1,0))))</f>
        <v/>
      </c>
      <c r="AD1326" s="170"/>
      <c r="AE1326" s="169" t="str">
        <f>IF(AE330="","",IF(AE330=Settings!$C$16,1,IF(AND(AE330=Settings!$C$17,NOT(AD330=Settings!$C$16)),1,IF(AND(AE330=Settings!$C$18,AD330=Settings!$C$19),1,0))))</f>
        <v/>
      </c>
      <c r="AF1326" s="170"/>
      <c r="AG1326" s="169" t="str">
        <f>IF(AG330="","",IF(AG330=Settings!$C$16,1,IF(AND(AG330=Settings!$C$17,NOT(AF330=Settings!$C$16)),1,IF(AND(AG330=Settings!$C$18,AF330=Settings!$C$19),1,0))))</f>
        <v/>
      </c>
      <c r="AH1326" s="170"/>
      <c r="AI1326" s="169" t="str">
        <f>IF(AI330="","",IF(AI330=Settings!$C$16,1,IF(AND(AI330=Settings!$C$17,NOT(AH330=Settings!$C$16)),1,IF(AND(AI330=Settings!$C$18,AH330=Settings!$C$19),1,0))))</f>
        <v/>
      </c>
      <c r="AK1326" s="169" t="str">
        <f>IF(AK330="","",IF(AK330=Settings!$C$16,1,IF(AND(AK330=Settings!$C$17,NOT(AJ330=Settings!$C$16)),1,IF(AND(AK330=Settings!$C$18,AJ330=Settings!$C$19),1,0))))</f>
        <v/>
      </c>
      <c r="AM1326" s="169" t="str">
        <f>IF(AM330="","",IF(AM330=Settings!$C$16,1,IF(AND(AM330=Settings!$C$17,NOT(AL330=Settings!$C$16)),1,IF(AND(AM330=Settings!$C$18,AL330=Settings!$C$19),1,0))))</f>
        <v/>
      </c>
      <c r="AP1326" s="169" t="str">
        <f>IF(AP330="","",IF(AP330=Settings!$C$16,1,IF(AND(AP330=Settings!$C$17,NOT(AO330=Settings!$C$16)),1,IF(AND(AP330=Settings!$C$18,AO330=Settings!$C$19),1,0))))</f>
        <v/>
      </c>
      <c r="AQ1326" s="170"/>
      <c r="AR1326" s="169" t="str">
        <f>IF(AR330="","",IF(AR330=Settings!$C$16,1,IF(AND(AR330=Settings!$C$17,NOT(AQ330=Settings!$C$16)),1,IF(AND(AR330=Settings!$C$18,AQ330=Settings!$C$19),1,0))))</f>
        <v/>
      </c>
      <c r="AS1326" s="170"/>
      <c r="AT1326" s="169" t="str">
        <f>IF(AT330="","",IF(AT330=Settings!$C$16,1,IF(AND(AT330=Settings!$C$17,NOT(AS330=Settings!$C$16)),1,IF(AND(AT330=Settings!$C$18,AS330=Settings!$C$19),1,0))))</f>
        <v/>
      </c>
      <c r="AU1326" s="170"/>
      <c r="AV1326" s="169" t="str">
        <f>IF(AV330="","",IF(AV330=Settings!$C$16,1,IF(AND(AV330=Settings!$C$17,NOT(AU330=Settings!$C$16)),1,IF(AND(AV330=Settings!$C$18,AU330=Settings!$C$19),1,0))))</f>
        <v/>
      </c>
      <c r="AX1326" s="169" t="str">
        <f>IF(AX330="","",IF(AX330=Settings!$C$16,1,IF(AND(AX330=Settings!$C$17,NOT(AW330=Settings!$C$16)),1,IF(AND(AX330=Settings!$C$18,AW330=Settings!$C$19),1,0))))</f>
        <v/>
      </c>
      <c r="AZ1326" s="169" t="str">
        <f>IF(AZ330="","",IF(AZ330=Settings!$C$16,1,IF(AND(AZ330=Settings!$C$17,NOT(AY330=Settings!$C$16)),1,IF(AND(AZ330=Settings!$C$18,AY330=Settings!$C$19),1,0))))</f>
        <v/>
      </c>
      <c r="BC1326" s="169" t="str">
        <f>IF(BC330="","",IF(BC330=Settings!$C$16,1,IF(AND(BC330=Settings!$C$17,NOT(BB330=Settings!$C$16)),1,IF(AND(BC330=Settings!$C$18,BB330=Settings!$C$19),1,0))))</f>
        <v/>
      </c>
      <c r="BD1326" s="170"/>
      <c r="BE1326" s="169" t="str">
        <f>IF(BE330="","",IF(BE330=Settings!$C$16,1,IF(AND(BE330=Settings!$C$17,NOT(BD330=Settings!$C$16)),1,IF(AND(BE330=Settings!$C$18,BD330=Settings!$C$19),1,0))))</f>
        <v/>
      </c>
      <c r="BF1326" s="170"/>
      <c r="BG1326" s="169" t="str">
        <f>IF(BG330="","",IF(BG330=Settings!$C$16,1,IF(AND(BG330=Settings!$C$17,NOT(BF330=Settings!$C$16)),1,IF(AND(BG330=Settings!$C$18,BF330=Settings!$C$19),1,0))))</f>
        <v/>
      </c>
      <c r="BH1326" s="170"/>
      <c r="BI1326" s="169" t="str">
        <f>IF(BI330="","",IF(BI330=Settings!$C$16,1,IF(AND(BI330=Settings!$C$17,NOT(BH330=Settings!$C$16)),1,IF(AND(BI330=Settings!$C$18,BH330=Settings!$C$19),1,0))))</f>
        <v/>
      </c>
      <c r="BK1326" s="169" t="str">
        <f>IF(BK330="","",IF(BK330=Settings!$C$16,1,IF(AND(BK330=Settings!$C$17,NOT(BJ330=Settings!$C$16)),1,IF(AND(BK330=Settings!$C$18,BJ330=Settings!$C$19),1,0))))</f>
        <v/>
      </c>
      <c r="BM1326" s="169" t="str">
        <f>IF(BM330="","",IF(BM330=Settings!$C$16,1,IF(AND(BM330=Settings!$C$17,NOT(BL330=Settings!$C$16)),1,IF(AND(BM330=Settings!$C$18,BL330=Settings!$C$19),1,0))))</f>
        <v/>
      </c>
      <c r="BP1326" s="169" t="str">
        <f>IF(BP330="","",IF(BP330=Settings!$C$16,1,IF(AND(BP330=Settings!$C$17,NOT(BO330=Settings!$C$16)),1,IF(AND(BP330=Settings!$C$18,BO330=Settings!$C$19),1,0))))</f>
        <v/>
      </c>
      <c r="BQ1326" s="170"/>
      <c r="BR1326" s="169" t="str">
        <f>IF(BR330="","",IF(BR330=Settings!$C$16,1,IF(AND(BR330=Settings!$C$17,NOT(BQ330=Settings!$C$16)),1,IF(AND(BR330=Settings!$C$18,BQ330=Settings!$C$19),1,0))))</f>
        <v/>
      </c>
      <c r="BS1326" s="170"/>
      <c r="BT1326" s="169" t="str">
        <f>IF(BT330="","",IF(BT330=Settings!$C$16,1,IF(AND(BT330=Settings!$C$17,NOT(BS330=Settings!$C$16)),1,IF(AND(BT330=Settings!$C$18,BS330=Settings!$C$19),1,0))))</f>
        <v/>
      </c>
      <c r="BU1326" s="170"/>
      <c r="BV1326" s="169" t="str">
        <f>IF(BV330="","",IF(BV330=Settings!$C$16,1,IF(AND(BV330=Settings!$C$17,NOT(BU330=Settings!$C$16)),1,IF(AND(BV330=Settings!$C$18,BU330=Settings!$C$19),1,0))))</f>
        <v/>
      </c>
      <c r="BX1326" s="169" t="str">
        <f>IF(BX330="","",IF(BX330=Settings!$C$16,1,IF(AND(BX330=Settings!$C$17,NOT(BW330=Settings!$C$16)),1,IF(AND(BX330=Settings!$C$18,BW330=Settings!$C$19),1,0))))</f>
        <v/>
      </c>
      <c r="BZ1326" s="169" t="str">
        <f>IF(BZ330="","",IF(BZ330=Settings!$C$16,1,IF(AND(BZ330=Settings!$C$17,NOT(BY330=Settings!$C$16)),1,IF(AND(BZ330=Settings!$C$18,BY330=Settings!$C$19),1,0))))</f>
        <v/>
      </c>
      <c r="CB1326" s="175" t="str">
        <f t="shared" si="41"/>
        <v/>
      </c>
      <c r="CC1326" s="175" t="str">
        <f t="shared" si="42"/>
        <v/>
      </c>
      <c r="CD1326" s="175" t="str">
        <f t="shared" si="43"/>
        <v/>
      </c>
      <c r="CE1326" s="175" t="str">
        <f t="shared" si="44"/>
        <v/>
      </c>
      <c r="CF1326" s="175" t="str">
        <f t="shared" si="45"/>
        <v/>
      </c>
      <c r="CG1326" s="175" t="str">
        <f t="shared" si="46"/>
        <v/>
      </c>
      <c r="CH1326" s="175" t="str">
        <f t="shared" si="47"/>
        <v/>
      </c>
    </row>
    <row r="1327" spans="1:86" x14ac:dyDescent="0.25">
      <c r="A1327" s="39" t="str">
        <f t="shared" si="40"/>
        <v xml:space="preserve"> </v>
      </c>
      <c r="C1327" s="169" t="str">
        <f>IF(C331="","",IF(C331=Settings!$C$16,1,IF(AND(C331=Settings!$C$17,NOT(B331=Settings!$C$16)),1,IF(AND(C331=Settings!$C$18,B331=Settings!$C$19),1,0))))</f>
        <v/>
      </c>
      <c r="E1327" s="169" t="str">
        <f>IF(E331="","",IF(E331=Settings!$C$16,1,IF(AND(E331=Settings!$C$17,NOT(D331=Settings!$C$16)),1,IF(AND(E331=Settings!$C$18,D331=Settings!$C$19),1,0))))</f>
        <v/>
      </c>
      <c r="G1327" s="169" t="str">
        <f>IF(G331="","",IF(G331=Settings!$C$16,1,IF(AND(G331=Settings!$C$17,NOT(F331=Settings!$C$16)),1,IF(AND(G331=Settings!$C$18,F331=Settings!$C$19),1,0))))</f>
        <v/>
      </c>
      <c r="I1327" s="169" t="str">
        <f>IF(I331="","",IF(I331=Settings!$C$16,1,IF(AND(I331=Settings!$C$17,NOT(H331=Settings!$C$16)),1,IF(AND(I331=Settings!$C$18,H331=Settings!$C$19),1,0))))</f>
        <v/>
      </c>
      <c r="K1327" s="169" t="str">
        <f>IF(K331="","",IF(K331=Settings!$C$16,1,IF(AND(K331=Settings!$C$17,NOT(J331=Settings!$C$16)),1,IF(AND(K331=Settings!$C$18,J331=Settings!$C$19),1,0))))</f>
        <v/>
      </c>
      <c r="M1327" s="169" t="str">
        <f>IF(M331="","",IF(M331=Settings!$C$16,1,IF(AND(M331=Settings!$C$17,NOT(L331=Settings!$C$16)),1,IF(AND(M331=Settings!$C$18,L331=Settings!$C$19),1,0))))</f>
        <v/>
      </c>
      <c r="P1327" s="169" t="str">
        <f>IF(P331="","",IF(P331=Settings!$C$16,1,IF(AND(P331=Settings!$C$17,NOT(O331=Settings!$C$16)),1,IF(AND(P331=Settings!$C$18,O331=Settings!$C$19),1,0))))</f>
        <v/>
      </c>
      <c r="Q1327" s="170"/>
      <c r="R1327" s="169" t="str">
        <f>IF(R331="","",IF(R331=Settings!$C$16,1,IF(AND(R331=Settings!$C$17,NOT(Q331=Settings!$C$16)),1,IF(AND(R331=Settings!$C$18,Q331=Settings!$C$19),1,0))))</f>
        <v/>
      </c>
      <c r="S1327" s="170"/>
      <c r="T1327" s="169" t="str">
        <f>IF(T331="","",IF(T331=Settings!$C$16,1,IF(AND(T331=Settings!$C$17,NOT(S331=Settings!$C$16)),1,IF(AND(T331=Settings!$C$18,S331=Settings!$C$19),1,0))))</f>
        <v/>
      </c>
      <c r="U1327" s="170"/>
      <c r="V1327" s="169" t="str">
        <f>IF(V331="","",IF(V331=Settings!$C$16,1,IF(AND(V331=Settings!$C$17,NOT(U331=Settings!$C$16)),1,IF(AND(V331=Settings!$C$18,U331=Settings!$C$19),1,0))))</f>
        <v/>
      </c>
      <c r="X1327" s="169" t="str">
        <f>IF(X331="","",IF(X331=Settings!$C$16,1,IF(AND(X331=Settings!$C$17,NOT(W331=Settings!$C$16)),1,IF(AND(X331=Settings!$C$18,W331=Settings!$C$19),1,0))))</f>
        <v/>
      </c>
      <c r="Z1327" s="169" t="str">
        <f>IF(Z331="","",IF(Z331=Settings!$C$16,1,IF(AND(Z331=Settings!$C$17,NOT(Y331=Settings!$C$16)),1,IF(AND(Z331=Settings!$C$18,Y331=Settings!$C$19),1,0))))</f>
        <v/>
      </c>
      <c r="AC1327" s="169" t="str">
        <f>IF(AC331="","",IF(AC331=Settings!$C$16,1,IF(AND(AC331=Settings!$C$17,NOT(AB331=Settings!$C$16)),1,IF(AND(AC331=Settings!$C$18,AB331=Settings!$C$19),1,0))))</f>
        <v/>
      </c>
      <c r="AD1327" s="170"/>
      <c r="AE1327" s="169" t="str">
        <f>IF(AE331="","",IF(AE331=Settings!$C$16,1,IF(AND(AE331=Settings!$C$17,NOT(AD331=Settings!$C$16)),1,IF(AND(AE331=Settings!$C$18,AD331=Settings!$C$19),1,0))))</f>
        <v/>
      </c>
      <c r="AF1327" s="170"/>
      <c r="AG1327" s="169" t="str">
        <f>IF(AG331="","",IF(AG331=Settings!$C$16,1,IF(AND(AG331=Settings!$C$17,NOT(AF331=Settings!$C$16)),1,IF(AND(AG331=Settings!$C$18,AF331=Settings!$C$19),1,0))))</f>
        <v/>
      </c>
      <c r="AH1327" s="170"/>
      <c r="AI1327" s="169" t="str">
        <f>IF(AI331="","",IF(AI331=Settings!$C$16,1,IF(AND(AI331=Settings!$C$17,NOT(AH331=Settings!$C$16)),1,IF(AND(AI331=Settings!$C$18,AH331=Settings!$C$19),1,0))))</f>
        <v/>
      </c>
      <c r="AK1327" s="169" t="str">
        <f>IF(AK331="","",IF(AK331=Settings!$C$16,1,IF(AND(AK331=Settings!$C$17,NOT(AJ331=Settings!$C$16)),1,IF(AND(AK331=Settings!$C$18,AJ331=Settings!$C$19),1,0))))</f>
        <v/>
      </c>
      <c r="AM1327" s="169" t="str">
        <f>IF(AM331="","",IF(AM331=Settings!$C$16,1,IF(AND(AM331=Settings!$C$17,NOT(AL331=Settings!$C$16)),1,IF(AND(AM331=Settings!$C$18,AL331=Settings!$C$19),1,0))))</f>
        <v/>
      </c>
      <c r="AP1327" s="169" t="str">
        <f>IF(AP331="","",IF(AP331=Settings!$C$16,1,IF(AND(AP331=Settings!$C$17,NOT(AO331=Settings!$C$16)),1,IF(AND(AP331=Settings!$C$18,AO331=Settings!$C$19),1,0))))</f>
        <v/>
      </c>
      <c r="AQ1327" s="170"/>
      <c r="AR1327" s="169" t="str">
        <f>IF(AR331="","",IF(AR331=Settings!$C$16,1,IF(AND(AR331=Settings!$C$17,NOT(AQ331=Settings!$C$16)),1,IF(AND(AR331=Settings!$C$18,AQ331=Settings!$C$19),1,0))))</f>
        <v/>
      </c>
      <c r="AS1327" s="170"/>
      <c r="AT1327" s="169" t="str">
        <f>IF(AT331="","",IF(AT331=Settings!$C$16,1,IF(AND(AT331=Settings!$C$17,NOT(AS331=Settings!$C$16)),1,IF(AND(AT331=Settings!$C$18,AS331=Settings!$C$19),1,0))))</f>
        <v/>
      </c>
      <c r="AU1327" s="170"/>
      <c r="AV1327" s="169" t="str">
        <f>IF(AV331="","",IF(AV331=Settings!$C$16,1,IF(AND(AV331=Settings!$C$17,NOT(AU331=Settings!$C$16)),1,IF(AND(AV331=Settings!$C$18,AU331=Settings!$C$19),1,0))))</f>
        <v/>
      </c>
      <c r="AX1327" s="169" t="str">
        <f>IF(AX331="","",IF(AX331=Settings!$C$16,1,IF(AND(AX331=Settings!$C$17,NOT(AW331=Settings!$C$16)),1,IF(AND(AX331=Settings!$C$18,AW331=Settings!$C$19),1,0))))</f>
        <v/>
      </c>
      <c r="AZ1327" s="169" t="str">
        <f>IF(AZ331="","",IF(AZ331=Settings!$C$16,1,IF(AND(AZ331=Settings!$C$17,NOT(AY331=Settings!$C$16)),1,IF(AND(AZ331=Settings!$C$18,AY331=Settings!$C$19),1,0))))</f>
        <v/>
      </c>
      <c r="BC1327" s="169" t="str">
        <f>IF(BC331="","",IF(BC331=Settings!$C$16,1,IF(AND(BC331=Settings!$C$17,NOT(BB331=Settings!$C$16)),1,IF(AND(BC331=Settings!$C$18,BB331=Settings!$C$19),1,0))))</f>
        <v/>
      </c>
      <c r="BD1327" s="170"/>
      <c r="BE1327" s="169" t="str">
        <f>IF(BE331="","",IF(BE331=Settings!$C$16,1,IF(AND(BE331=Settings!$C$17,NOT(BD331=Settings!$C$16)),1,IF(AND(BE331=Settings!$C$18,BD331=Settings!$C$19),1,0))))</f>
        <v/>
      </c>
      <c r="BF1327" s="170"/>
      <c r="BG1327" s="169" t="str">
        <f>IF(BG331="","",IF(BG331=Settings!$C$16,1,IF(AND(BG331=Settings!$C$17,NOT(BF331=Settings!$C$16)),1,IF(AND(BG331=Settings!$C$18,BF331=Settings!$C$19),1,0))))</f>
        <v/>
      </c>
      <c r="BH1327" s="170"/>
      <c r="BI1327" s="169" t="str">
        <f>IF(BI331="","",IF(BI331=Settings!$C$16,1,IF(AND(BI331=Settings!$C$17,NOT(BH331=Settings!$C$16)),1,IF(AND(BI331=Settings!$C$18,BH331=Settings!$C$19),1,0))))</f>
        <v/>
      </c>
      <c r="BK1327" s="169" t="str">
        <f>IF(BK331="","",IF(BK331=Settings!$C$16,1,IF(AND(BK331=Settings!$C$17,NOT(BJ331=Settings!$C$16)),1,IF(AND(BK331=Settings!$C$18,BJ331=Settings!$C$19),1,0))))</f>
        <v/>
      </c>
      <c r="BM1327" s="169" t="str">
        <f>IF(BM331="","",IF(BM331=Settings!$C$16,1,IF(AND(BM331=Settings!$C$17,NOT(BL331=Settings!$C$16)),1,IF(AND(BM331=Settings!$C$18,BL331=Settings!$C$19),1,0))))</f>
        <v/>
      </c>
      <c r="BP1327" s="169" t="str">
        <f>IF(BP331="","",IF(BP331=Settings!$C$16,1,IF(AND(BP331=Settings!$C$17,NOT(BO331=Settings!$C$16)),1,IF(AND(BP331=Settings!$C$18,BO331=Settings!$C$19),1,0))))</f>
        <v/>
      </c>
      <c r="BQ1327" s="170"/>
      <c r="BR1327" s="169" t="str">
        <f>IF(BR331="","",IF(BR331=Settings!$C$16,1,IF(AND(BR331=Settings!$C$17,NOT(BQ331=Settings!$C$16)),1,IF(AND(BR331=Settings!$C$18,BQ331=Settings!$C$19),1,0))))</f>
        <v/>
      </c>
      <c r="BS1327" s="170"/>
      <c r="BT1327" s="169" t="str">
        <f>IF(BT331="","",IF(BT331=Settings!$C$16,1,IF(AND(BT331=Settings!$C$17,NOT(BS331=Settings!$C$16)),1,IF(AND(BT331=Settings!$C$18,BS331=Settings!$C$19),1,0))))</f>
        <v/>
      </c>
      <c r="BU1327" s="170"/>
      <c r="BV1327" s="169" t="str">
        <f>IF(BV331="","",IF(BV331=Settings!$C$16,1,IF(AND(BV331=Settings!$C$17,NOT(BU331=Settings!$C$16)),1,IF(AND(BV331=Settings!$C$18,BU331=Settings!$C$19),1,0))))</f>
        <v/>
      </c>
      <c r="BX1327" s="169" t="str">
        <f>IF(BX331="","",IF(BX331=Settings!$C$16,1,IF(AND(BX331=Settings!$C$17,NOT(BW331=Settings!$C$16)),1,IF(AND(BX331=Settings!$C$18,BW331=Settings!$C$19),1,0))))</f>
        <v/>
      </c>
      <c r="BZ1327" s="169" t="str">
        <f>IF(BZ331="","",IF(BZ331=Settings!$C$16,1,IF(AND(BZ331=Settings!$C$17,NOT(BY331=Settings!$C$16)),1,IF(AND(BZ331=Settings!$C$18,BY331=Settings!$C$19),1,0))))</f>
        <v/>
      </c>
      <c r="CB1327" s="175" t="str">
        <f t="shared" si="41"/>
        <v/>
      </c>
      <c r="CC1327" s="175" t="str">
        <f t="shared" si="42"/>
        <v/>
      </c>
      <c r="CD1327" s="175" t="str">
        <f t="shared" si="43"/>
        <v/>
      </c>
      <c r="CE1327" s="175" t="str">
        <f t="shared" si="44"/>
        <v/>
      </c>
      <c r="CF1327" s="175" t="str">
        <f t="shared" si="45"/>
        <v/>
      </c>
      <c r="CG1327" s="175" t="str">
        <f t="shared" si="46"/>
        <v/>
      </c>
      <c r="CH1327" s="175" t="str">
        <f t="shared" si="47"/>
        <v/>
      </c>
    </row>
    <row r="1328" spans="1:86" x14ac:dyDescent="0.25">
      <c r="A1328" s="39" t="str">
        <f t="shared" si="40"/>
        <v xml:space="preserve"> </v>
      </c>
      <c r="C1328" s="169" t="str">
        <f>IF(C332="","",IF(C332=Settings!$C$16,1,IF(AND(C332=Settings!$C$17,NOT(B332=Settings!$C$16)),1,IF(AND(C332=Settings!$C$18,B332=Settings!$C$19),1,0))))</f>
        <v/>
      </c>
      <c r="E1328" s="169" t="str">
        <f>IF(E332="","",IF(E332=Settings!$C$16,1,IF(AND(E332=Settings!$C$17,NOT(D332=Settings!$C$16)),1,IF(AND(E332=Settings!$C$18,D332=Settings!$C$19),1,0))))</f>
        <v/>
      </c>
      <c r="G1328" s="169" t="str">
        <f>IF(G332="","",IF(G332=Settings!$C$16,1,IF(AND(G332=Settings!$C$17,NOT(F332=Settings!$C$16)),1,IF(AND(G332=Settings!$C$18,F332=Settings!$C$19),1,0))))</f>
        <v/>
      </c>
      <c r="I1328" s="169" t="str">
        <f>IF(I332="","",IF(I332=Settings!$C$16,1,IF(AND(I332=Settings!$C$17,NOT(H332=Settings!$C$16)),1,IF(AND(I332=Settings!$C$18,H332=Settings!$C$19),1,0))))</f>
        <v/>
      </c>
      <c r="K1328" s="169" t="str">
        <f>IF(K332="","",IF(K332=Settings!$C$16,1,IF(AND(K332=Settings!$C$17,NOT(J332=Settings!$C$16)),1,IF(AND(K332=Settings!$C$18,J332=Settings!$C$19),1,0))))</f>
        <v/>
      </c>
      <c r="M1328" s="169" t="str">
        <f>IF(M332="","",IF(M332=Settings!$C$16,1,IF(AND(M332=Settings!$C$17,NOT(L332=Settings!$C$16)),1,IF(AND(M332=Settings!$C$18,L332=Settings!$C$19),1,0))))</f>
        <v/>
      </c>
      <c r="P1328" s="169" t="str">
        <f>IF(P332="","",IF(P332=Settings!$C$16,1,IF(AND(P332=Settings!$C$17,NOT(O332=Settings!$C$16)),1,IF(AND(P332=Settings!$C$18,O332=Settings!$C$19),1,0))))</f>
        <v/>
      </c>
      <c r="Q1328" s="170"/>
      <c r="R1328" s="169" t="str">
        <f>IF(R332="","",IF(R332=Settings!$C$16,1,IF(AND(R332=Settings!$C$17,NOT(Q332=Settings!$C$16)),1,IF(AND(R332=Settings!$C$18,Q332=Settings!$C$19),1,0))))</f>
        <v/>
      </c>
      <c r="S1328" s="170"/>
      <c r="T1328" s="169" t="str">
        <f>IF(T332="","",IF(T332=Settings!$C$16,1,IF(AND(T332=Settings!$C$17,NOT(S332=Settings!$C$16)),1,IF(AND(T332=Settings!$C$18,S332=Settings!$C$19),1,0))))</f>
        <v/>
      </c>
      <c r="U1328" s="170"/>
      <c r="V1328" s="169" t="str">
        <f>IF(V332="","",IF(V332=Settings!$C$16,1,IF(AND(V332=Settings!$C$17,NOT(U332=Settings!$C$16)),1,IF(AND(V332=Settings!$C$18,U332=Settings!$C$19),1,0))))</f>
        <v/>
      </c>
      <c r="X1328" s="169" t="str">
        <f>IF(X332="","",IF(X332=Settings!$C$16,1,IF(AND(X332=Settings!$C$17,NOT(W332=Settings!$C$16)),1,IF(AND(X332=Settings!$C$18,W332=Settings!$C$19),1,0))))</f>
        <v/>
      </c>
      <c r="Z1328" s="169" t="str">
        <f>IF(Z332="","",IF(Z332=Settings!$C$16,1,IF(AND(Z332=Settings!$C$17,NOT(Y332=Settings!$C$16)),1,IF(AND(Z332=Settings!$C$18,Y332=Settings!$C$19),1,0))))</f>
        <v/>
      </c>
      <c r="AC1328" s="169" t="str">
        <f>IF(AC332="","",IF(AC332=Settings!$C$16,1,IF(AND(AC332=Settings!$C$17,NOT(AB332=Settings!$C$16)),1,IF(AND(AC332=Settings!$C$18,AB332=Settings!$C$19),1,0))))</f>
        <v/>
      </c>
      <c r="AD1328" s="170"/>
      <c r="AE1328" s="169" t="str">
        <f>IF(AE332="","",IF(AE332=Settings!$C$16,1,IF(AND(AE332=Settings!$C$17,NOT(AD332=Settings!$C$16)),1,IF(AND(AE332=Settings!$C$18,AD332=Settings!$C$19),1,0))))</f>
        <v/>
      </c>
      <c r="AF1328" s="170"/>
      <c r="AG1328" s="169" t="str">
        <f>IF(AG332="","",IF(AG332=Settings!$C$16,1,IF(AND(AG332=Settings!$C$17,NOT(AF332=Settings!$C$16)),1,IF(AND(AG332=Settings!$C$18,AF332=Settings!$C$19),1,0))))</f>
        <v/>
      </c>
      <c r="AH1328" s="170"/>
      <c r="AI1328" s="169" t="str">
        <f>IF(AI332="","",IF(AI332=Settings!$C$16,1,IF(AND(AI332=Settings!$C$17,NOT(AH332=Settings!$C$16)),1,IF(AND(AI332=Settings!$C$18,AH332=Settings!$C$19),1,0))))</f>
        <v/>
      </c>
      <c r="AK1328" s="169" t="str">
        <f>IF(AK332="","",IF(AK332=Settings!$C$16,1,IF(AND(AK332=Settings!$C$17,NOT(AJ332=Settings!$C$16)),1,IF(AND(AK332=Settings!$C$18,AJ332=Settings!$C$19),1,0))))</f>
        <v/>
      </c>
      <c r="AM1328" s="169" t="str">
        <f>IF(AM332="","",IF(AM332=Settings!$C$16,1,IF(AND(AM332=Settings!$C$17,NOT(AL332=Settings!$C$16)),1,IF(AND(AM332=Settings!$C$18,AL332=Settings!$C$19),1,0))))</f>
        <v/>
      </c>
      <c r="AP1328" s="169" t="str">
        <f>IF(AP332="","",IF(AP332=Settings!$C$16,1,IF(AND(AP332=Settings!$C$17,NOT(AO332=Settings!$C$16)),1,IF(AND(AP332=Settings!$C$18,AO332=Settings!$C$19),1,0))))</f>
        <v/>
      </c>
      <c r="AQ1328" s="170"/>
      <c r="AR1328" s="169" t="str">
        <f>IF(AR332="","",IF(AR332=Settings!$C$16,1,IF(AND(AR332=Settings!$C$17,NOT(AQ332=Settings!$C$16)),1,IF(AND(AR332=Settings!$C$18,AQ332=Settings!$C$19),1,0))))</f>
        <v/>
      </c>
      <c r="AS1328" s="170"/>
      <c r="AT1328" s="169" t="str">
        <f>IF(AT332="","",IF(AT332=Settings!$C$16,1,IF(AND(AT332=Settings!$C$17,NOT(AS332=Settings!$C$16)),1,IF(AND(AT332=Settings!$C$18,AS332=Settings!$C$19),1,0))))</f>
        <v/>
      </c>
      <c r="AU1328" s="170"/>
      <c r="AV1328" s="169" t="str">
        <f>IF(AV332="","",IF(AV332=Settings!$C$16,1,IF(AND(AV332=Settings!$C$17,NOT(AU332=Settings!$C$16)),1,IF(AND(AV332=Settings!$C$18,AU332=Settings!$C$19),1,0))))</f>
        <v/>
      </c>
      <c r="AX1328" s="169" t="str">
        <f>IF(AX332="","",IF(AX332=Settings!$C$16,1,IF(AND(AX332=Settings!$C$17,NOT(AW332=Settings!$C$16)),1,IF(AND(AX332=Settings!$C$18,AW332=Settings!$C$19),1,0))))</f>
        <v/>
      </c>
      <c r="AZ1328" s="169" t="str">
        <f>IF(AZ332="","",IF(AZ332=Settings!$C$16,1,IF(AND(AZ332=Settings!$C$17,NOT(AY332=Settings!$C$16)),1,IF(AND(AZ332=Settings!$C$18,AY332=Settings!$C$19),1,0))))</f>
        <v/>
      </c>
      <c r="BC1328" s="169" t="str">
        <f>IF(BC332="","",IF(BC332=Settings!$C$16,1,IF(AND(BC332=Settings!$C$17,NOT(BB332=Settings!$C$16)),1,IF(AND(BC332=Settings!$C$18,BB332=Settings!$C$19),1,0))))</f>
        <v/>
      </c>
      <c r="BD1328" s="170"/>
      <c r="BE1328" s="169" t="str">
        <f>IF(BE332="","",IF(BE332=Settings!$C$16,1,IF(AND(BE332=Settings!$C$17,NOT(BD332=Settings!$C$16)),1,IF(AND(BE332=Settings!$C$18,BD332=Settings!$C$19),1,0))))</f>
        <v/>
      </c>
      <c r="BF1328" s="170"/>
      <c r="BG1328" s="169" t="str">
        <f>IF(BG332="","",IF(BG332=Settings!$C$16,1,IF(AND(BG332=Settings!$C$17,NOT(BF332=Settings!$C$16)),1,IF(AND(BG332=Settings!$C$18,BF332=Settings!$C$19),1,0))))</f>
        <v/>
      </c>
      <c r="BH1328" s="170"/>
      <c r="BI1328" s="169" t="str">
        <f>IF(BI332="","",IF(BI332=Settings!$C$16,1,IF(AND(BI332=Settings!$C$17,NOT(BH332=Settings!$C$16)),1,IF(AND(BI332=Settings!$C$18,BH332=Settings!$C$19),1,0))))</f>
        <v/>
      </c>
      <c r="BK1328" s="169" t="str">
        <f>IF(BK332="","",IF(BK332=Settings!$C$16,1,IF(AND(BK332=Settings!$C$17,NOT(BJ332=Settings!$C$16)),1,IF(AND(BK332=Settings!$C$18,BJ332=Settings!$C$19),1,0))))</f>
        <v/>
      </c>
      <c r="BM1328" s="169" t="str">
        <f>IF(BM332="","",IF(BM332=Settings!$C$16,1,IF(AND(BM332=Settings!$C$17,NOT(BL332=Settings!$C$16)),1,IF(AND(BM332=Settings!$C$18,BL332=Settings!$C$19),1,0))))</f>
        <v/>
      </c>
      <c r="BP1328" s="169" t="str">
        <f>IF(BP332="","",IF(BP332=Settings!$C$16,1,IF(AND(BP332=Settings!$C$17,NOT(BO332=Settings!$C$16)),1,IF(AND(BP332=Settings!$C$18,BO332=Settings!$C$19),1,0))))</f>
        <v/>
      </c>
      <c r="BQ1328" s="170"/>
      <c r="BR1328" s="169" t="str">
        <f>IF(BR332="","",IF(BR332=Settings!$C$16,1,IF(AND(BR332=Settings!$C$17,NOT(BQ332=Settings!$C$16)),1,IF(AND(BR332=Settings!$C$18,BQ332=Settings!$C$19),1,0))))</f>
        <v/>
      </c>
      <c r="BS1328" s="170"/>
      <c r="BT1328" s="169" t="str">
        <f>IF(BT332="","",IF(BT332=Settings!$C$16,1,IF(AND(BT332=Settings!$C$17,NOT(BS332=Settings!$C$16)),1,IF(AND(BT332=Settings!$C$18,BS332=Settings!$C$19),1,0))))</f>
        <v/>
      </c>
      <c r="BU1328" s="170"/>
      <c r="BV1328" s="169" t="str">
        <f>IF(BV332="","",IF(BV332=Settings!$C$16,1,IF(AND(BV332=Settings!$C$17,NOT(BU332=Settings!$C$16)),1,IF(AND(BV332=Settings!$C$18,BU332=Settings!$C$19),1,0))))</f>
        <v/>
      </c>
      <c r="BX1328" s="169" t="str">
        <f>IF(BX332="","",IF(BX332=Settings!$C$16,1,IF(AND(BX332=Settings!$C$17,NOT(BW332=Settings!$C$16)),1,IF(AND(BX332=Settings!$C$18,BW332=Settings!$C$19),1,0))))</f>
        <v/>
      </c>
      <c r="BZ1328" s="169" t="str">
        <f>IF(BZ332="","",IF(BZ332=Settings!$C$16,1,IF(AND(BZ332=Settings!$C$17,NOT(BY332=Settings!$C$16)),1,IF(AND(BZ332=Settings!$C$18,BY332=Settings!$C$19),1,0))))</f>
        <v/>
      </c>
      <c r="CB1328" s="175" t="str">
        <f t="shared" si="41"/>
        <v/>
      </c>
      <c r="CC1328" s="175" t="str">
        <f t="shared" si="42"/>
        <v/>
      </c>
      <c r="CD1328" s="175" t="str">
        <f t="shared" si="43"/>
        <v/>
      </c>
      <c r="CE1328" s="175" t="str">
        <f t="shared" si="44"/>
        <v/>
      </c>
      <c r="CF1328" s="175" t="str">
        <f t="shared" si="45"/>
        <v/>
      </c>
      <c r="CG1328" s="175" t="str">
        <f t="shared" si="46"/>
        <v/>
      </c>
      <c r="CH1328" s="175" t="str">
        <f t="shared" si="47"/>
        <v/>
      </c>
    </row>
    <row r="1329" spans="1:86" x14ac:dyDescent="0.25">
      <c r="A1329" s="39" t="str">
        <f t="shared" si="40"/>
        <v xml:space="preserve"> </v>
      </c>
      <c r="C1329" s="169" t="str">
        <f>IF(C333="","",IF(C333=Settings!$C$16,1,IF(AND(C333=Settings!$C$17,NOT(B333=Settings!$C$16)),1,IF(AND(C333=Settings!$C$18,B333=Settings!$C$19),1,0))))</f>
        <v/>
      </c>
      <c r="E1329" s="169" t="str">
        <f>IF(E333="","",IF(E333=Settings!$C$16,1,IF(AND(E333=Settings!$C$17,NOT(D333=Settings!$C$16)),1,IF(AND(E333=Settings!$C$18,D333=Settings!$C$19),1,0))))</f>
        <v/>
      </c>
      <c r="G1329" s="169" t="str">
        <f>IF(G333="","",IF(G333=Settings!$C$16,1,IF(AND(G333=Settings!$C$17,NOT(F333=Settings!$C$16)),1,IF(AND(G333=Settings!$C$18,F333=Settings!$C$19),1,0))))</f>
        <v/>
      </c>
      <c r="I1329" s="169" t="str">
        <f>IF(I333="","",IF(I333=Settings!$C$16,1,IF(AND(I333=Settings!$C$17,NOT(H333=Settings!$C$16)),1,IF(AND(I333=Settings!$C$18,H333=Settings!$C$19),1,0))))</f>
        <v/>
      </c>
      <c r="K1329" s="169" t="str">
        <f>IF(K333="","",IF(K333=Settings!$C$16,1,IF(AND(K333=Settings!$C$17,NOT(J333=Settings!$C$16)),1,IF(AND(K333=Settings!$C$18,J333=Settings!$C$19),1,0))))</f>
        <v/>
      </c>
      <c r="M1329" s="169" t="str">
        <f>IF(M333="","",IF(M333=Settings!$C$16,1,IF(AND(M333=Settings!$C$17,NOT(L333=Settings!$C$16)),1,IF(AND(M333=Settings!$C$18,L333=Settings!$C$19),1,0))))</f>
        <v/>
      </c>
      <c r="P1329" s="169" t="str">
        <f>IF(P333="","",IF(P333=Settings!$C$16,1,IF(AND(P333=Settings!$C$17,NOT(O333=Settings!$C$16)),1,IF(AND(P333=Settings!$C$18,O333=Settings!$C$19),1,0))))</f>
        <v/>
      </c>
      <c r="Q1329" s="170"/>
      <c r="R1329" s="169" t="str">
        <f>IF(R333="","",IF(R333=Settings!$C$16,1,IF(AND(R333=Settings!$C$17,NOT(Q333=Settings!$C$16)),1,IF(AND(R333=Settings!$C$18,Q333=Settings!$C$19),1,0))))</f>
        <v/>
      </c>
      <c r="S1329" s="170"/>
      <c r="T1329" s="169" t="str">
        <f>IF(T333="","",IF(T333=Settings!$C$16,1,IF(AND(T333=Settings!$C$17,NOT(S333=Settings!$C$16)),1,IF(AND(T333=Settings!$C$18,S333=Settings!$C$19),1,0))))</f>
        <v/>
      </c>
      <c r="U1329" s="170"/>
      <c r="V1329" s="169" t="str">
        <f>IF(V333="","",IF(V333=Settings!$C$16,1,IF(AND(V333=Settings!$C$17,NOT(U333=Settings!$C$16)),1,IF(AND(V333=Settings!$C$18,U333=Settings!$C$19),1,0))))</f>
        <v/>
      </c>
      <c r="X1329" s="169" t="str">
        <f>IF(X333="","",IF(X333=Settings!$C$16,1,IF(AND(X333=Settings!$C$17,NOT(W333=Settings!$C$16)),1,IF(AND(X333=Settings!$C$18,W333=Settings!$C$19),1,0))))</f>
        <v/>
      </c>
      <c r="Z1329" s="169" t="str">
        <f>IF(Z333="","",IF(Z333=Settings!$C$16,1,IF(AND(Z333=Settings!$C$17,NOT(Y333=Settings!$C$16)),1,IF(AND(Z333=Settings!$C$18,Y333=Settings!$C$19),1,0))))</f>
        <v/>
      </c>
      <c r="AC1329" s="169" t="str">
        <f>IF(AC333="","",IF(AC333=Settings!$C$16,1,IF(AND(AC333=Settings!$C$17,NOT(AB333=Settings!$C$16)),1,IF(AND(AC333=Settings!$C$18,AB333=Settings!$C$19),1,0))))</f>
        <v/>
      </c>
      <c r="AD1329" s="170"/>
      <c r="AE1329" s="169" t="str">
        <f>IF(AE333="","",IF(AE333=Settings!$C$16,1,IF(AND(AE333=Settings!$C$17,NOT(AD333=Settings!$C$16)),1,IF(AND(AE333=Settings!$C$18,AD333=Settings!$C$19),1,0))))</f>
        <v/>
      </c>
      <c r="AF1329" s="170"/>
      <c r="AG1329" s="169" t="str">
        <f>IF(AG333="","",IF(AG333=Settings!$C$16,1,IF(AND(AG333=Settings!$C$17,NOT(AF333=Settings!$C$16)),1,IF(AND(AG333=Settings!$C$18,AF333=Settings!$C$19),1,0))))</f>
        <v/>
      </c>
      <c r="AH1329" s="170"/>
      <c r="AI1329" s="169" t="str">
        <f>IF(AI333="","",IF(AI333=Settings!$C$16,1,IF(AND(AI333=Settings!$C$17,NOT(AH333=Settings!$C$16)),1,IF(AND(AI333=Settings!$C$18,AH333=Settings!$C$19),1,0))))</f>
        <v/>
      </c>
      <c r="AK1329" s="169" t="str">
        <f>IF(AK333="","",IF(AK333=Settings!$C$16,1,IF(AND(AK333=Settings!$C$17,NOT(AJ333=Settings!$C$16)),1,IF(AND(AK333=Settings!$C$18,AJ333=Settings!$C$19),1,0))))</f>
        <v/>
      </c>
      <c r="AM1329" s="169" t="str">
        <f>IF(AM333="","",IF(AM333=Settings!$C$16,1,IF(AND(AM333=Settings!$C$17,NOT(AL333=Settings!$C$16)),1,IF(AND(AM333=Settings!$C$18,AL333=Settings!$C$19),1,0))))</f>
        <v/>
      </c>
      <c r="AP1329" s="169" t="str">
        <f>IF(AP333="","",IF(AP333=Settings!$C$16,1,IF(AND(AP333=Settings!$C$17,NOT(AO333=Settings!$C$16)),1,IF(AND(AP333=Settings!$C$18,AO333=Settings!$C$19),1,0))))</f>
        <v/>
      </c>
      <c r="AQ1329" s="170"/>
      <c r="AR1329" s="169" t="str">
        <f>IF(AR333="","",IF(AR333=Settings!$C$16,1,IF(AND(AR333=Settings!$C$17,NOT(AQ333=Settings!$C$16)),1,IF(AND(AR333=Settings!$C$18,AQ333=Settings!$C$19),1,0))))</f>
        <v/>
      </c>
      <c r="AS1329" s="170"/>
      <c r="AT1329" s="169" t="str">
        <f>IF(AT333="","",IF(AT333=Settings!$C$16,1,IF(AND(AT333=Settings!$C$17,NOT(AS333=Settings!$C$16)),1,IF(AND(AT333=Settings!$C$18,AS333=Settings!$C$19),1,0))))</f>
        <v/>
      </c>
      <c r="AU1329" s="170"/>
      <c r="AV1329" s="169" t="str">
        <f>IF(AV333="","",IF(AV333=Settings!$C$16,1,IF(AND(AV333=Settings!$C$17,NOT(AU333=Settings!$C$16)),1,IF(AND(AV333=Settings!$C$18,AU333=Settings!$C$19),1,0))))</f>
        <v/>
      </c>
      <c r="AX1329" s="169" t="str">
        <f>IF(AX333="","",IF(AX333=Settings!$C$16,1,IF(AND(AX333=Settings!$C$17,NOT(AW333=Settings!$C$16)),1,IF(AND(AX333=Settings!$C$18,AW333=Settings!$C$19),1,0))))</f>
        <v/>
      </c>
      <c r="AZ1329" s="169" t="str">
        <f>IF(AZ333="","",IF(AZ333=Settings!$C$16,1,IF(AND(AZ333=Settings!$C$17,NOT(AY333=Settings!$C$16)),1,IF(AND(AZ333=Settings!$C$18,AY333=Settings!$C$19),1,0))))</f>
        <v/>
      </c>
      <c r="BC1329" s="169" t="str">
        <f>IF(BC333="","",IF(BC333=Settings!$C$16,1,IF(AND(BC333=Settings!$C$17,NOT(BB333=Settings!$C$16)),1,IF(AND(BC333=Settings!$C$18,BB333=Settings!$C$19),1,0))))</f>
        <v/>
      </c>
      <c r="BD1329" s="170"/>
      <c r="BE1329" s="169" t="str">
        <f>IF(BE333="","",IF(BE333=Settings!$C$16,1,IF(AND(BE333=Settings!$C$17,NOT(BD333=Settings!$C$16)),1,IF(AND(BE333=Settings!$C$18,BD333=Settings!$C$19),1,0))))</f>
        <v/>
      </c>
      <c r="BF1329" s="170"/>
      <c r="BG1329" s="169" t="str">
        <f>IF(BG333="","",IF(BG333=Settings!$C$16,1,IF(AND(BG333=Settings!$C$17,NOT(BF333=Settings!$C$16)),1,IF(AND(BG333=Settings!$C$18,BF333=Settings!$C$19),1,0))))</f>
        <v/>
      </c>
      <c r="BH1329" s="170"/>
      <c r="BI1329" s="169" t="str">
        <f>IF(BI333="","",IF(BI333=Settings!$C$16,1,IF(AND(BI333=Settings!$C$17,NOT(BH333=Settings!$C$16)),1,IF(AND(BI333=Settings!$C$18,BH333=Settings!$C$19),1,0))))</f>
        <v/>
      </c>
      <c r="BK1329" s="169" t="str">
        <f>IF(BK333="","",IF(BK333=Settings!$C$16,1,IF(AND(BK333=Settings!$C$17,NOT(BJ333=Settings!$C$16)),1,IF(AND(BK333=Settings!$C$18,BJ333=Settings!$C$19),1,0))))</f>
        <v/>
      </c>
      <c r="BM1329" s="169" t="str">
        <f>IF(BM333="","",IF(BM333=Settings!$C$16,1,IF(AND(BM333=Settings!$C$17,NOT(BL333=Settings!$C$16)),1,IF(AND(BM333=Settings!$C$18,BL333=Settings!$C$19),1,0))))</f>
        <v/>
      </c>
      <c r="BP1329" s="169" t="str">
        <f>IF(BP333="","",IF(BP333=Settings!$C$16,1,IF(AND(BP333=Settings!$C$17,NOT(BO333=Settings!$C$16)),1,IF(AND(BP333=Settings!$C$18,BO333=Settings!$C$19),1,0))))</f>
        <v/>
      </c>
      <c r="BQ1329" s="170"/>
      <c r="BR1329" s="169" t="str">
        <f>IF(BR333="","",IF(BR333=Settings!$C$16,1,IF(AND(BR333=Settings!$C$17,NOT(BQ333=Settings!$C$16)),1,IF(AND(BR333=Settings!$C$18,BQ333=Settings!$C$19),1,0))))</f>
        <v/>
      </c>
      <c r="BS1329" s="170"/>
      <c r="BT1329" s="169" t="str">
        <f>IF(BT333="","",IF(BT333=Settings!$C$16,1,IF(AND(BT333=Settings!$C$17,NOT(BS333=Settings!$C$16)),1,IF(AND(BT333=Settings!$C$18,BS333=Settings!$C$19),1,0))))</f>
        <v/>
      </c>
      <c r="BU1329" s="170"/>
      <c r="BV1329" s="169" t="str">
        <f>IF(BV333="","",IF(BV333=Settings!$C$16,1,IF(AND(BV333=Settings!$C$17,NOT(BU333=Settings!$C$16)),1,IF(AND(BV333=Settings!$C$18,BU333=Settings!$C$19),1,0))))</f>
        <v/>
      </c>
      <c r="BX1329" s="169" t="str">
        <f>IF(BX333="","",IF(BX333=Settings!$C$16,1,IF(AND(BX333=Settings!$C$17,NOT(BW333=Settings!$C$16)),1,IF(AND(BX333=Settings!$C$18,BW333=Settings!$C$19),1,0))))</f>
        <v/>
      </c>
      <c r="BZ1329" s="169" t="str">
        <f>IF(BZ333="","",IF(BZ333=Settings!$C$16,1,IF(AND(BZ333=Settings!$C$17,NOT(BY333=Settings!$C$16)),1,IF(AND(BZ333=Settings!$C$18,BY333=Settings!$C$19),1,0))))</f>
        <v/>
      </c>
      <c r="CB1329" s="175" t="str">
        <f t="shared" si="41"/>
        <v/>
      </c>
      <c r="CC1329" s="175" t="str">
        <f t="shared" si="42"/>
        <v/>
      </c>
      <c r="CD1329" s="175" t="str">
        <f t="shared" si="43"/>
        <v/>
      </c>
      <c r="CE1329" s="175" t="str">
        <f t="shared" si="44"/>
        <v/>
      </c>
      <c r="CF1329" s="175" t="str">
        <f t="shared" si="45"/>
        <v/>
      </c>
      <c r="CG1329" s="175" t="str">
        <f t="shared" si="46"/>
        <v/>
      </c>
      <c r="CH1329" s="175" t="str">
        <f t="shared" si="47"/>
        <v/>
      </c>
    </row>
    <row r="1330" spans="1:86" x14ac:dyDescent="0.25">
      <c r="A1330" s="39" t="str">
        <f t="shared" si="40"/>
        <v xml:space="preserve"> </v>
      </c>
      <c r="C1330" s="169" t="str">
        <f>IF(C334="","",IF(C334=Settings!$C$16,1,IF(AND(C334=Settings!$C$17,NOT(B334=Settings!$C$16)),1,IF(AND(C334=Settings!$C$18,B334=Settings!$C$19),1,0))))</f>
        <v/>
      </c>
      <c r="E1330" s="169" t="str">
        <f>IF(E334="","",IF(E334=Settings!$C$16,1,IF(AND(E334=Settings!$C$17,NOT(D334=Settings!$C$16)),1,IF(AND(E334=Settings!$C$18,D334=Settings!$C$19),1,0))))</f>
        <v/>
      </c>
      <c r="G1330" s="169" t="str">
        <f>IF(G334="","",IF(G334=Settings!$C$16,1,IF(AND(G334=Settings!$C$17,NOT(F334=Settings!$C$16)),1,IF(AND(G334=Settings!$C$18,F334=Settings!$C$19),1,0))))</f>
        <v/>
      </c>
      <c r="I1330" s="169" t="str">
        <f>IF(I334="","",IF(I334=Settings!$C$16,1,IF(AND(I334=Settings!$C$17,NOT(H334=Settings!$C$16)),1,IF(AND(I334=Settings!$C$18,H334=Settings!$C$19),1,0))))</f>
        <v/>
      </c>
      <c r="K1330" s="169" t="str">
        <f>IF(K334="","",IF(K334=Settings!$C$16,1,IF(AND(K334=Settings!$C$17,NOT(J334=Settings!$C$16)),1,IF(AND(K334=Settings!$C$18,J334=Settings!$C$19),1,0))))</f>
        <v/>
      </c>
      <c r="M1330" s="169" t="str">
        <f>IF(M334="","",IF(M334=Settings!$C$16,1,IF(AND(M334=Settings!$C$17,NOT(L334=Settings!$C$16)),1,IF(AND(M334=Settings!$C$18,L334=Settings!$C$19),1,0))))</f>
        <v/>
      </c>
      <c r="P1330" s="169" t="str">
        <f>IF(P334="","",IF(P334=Settings!$C$16,1,IF(AND(P334=Settings!$C$17,NOT(O334=Settings!$C$16)),1,IF(AND(P334=Settings!$C$18,O334=Settings!$C$19),1,0))))</f>
        <v/>
      </c>
      <c r="Q1330" s="170"/>
      <c r="R1330" s="169" t="str">
        <f>IF(R334="","",IF(R334=Settings!$C$16,1,IF(AND(R334=Settings!$C$17,NOT(Q334=Settings!$C$16)),1,IF(AND(R334=Settings!$C$18,Q334=Settings!$C$19),1,0))))</f>
        <v/>
      </c>
      <c r="S1330" s="170"/>
      <c r="T1330" s="169" t="str">
        <f>IF(T334="","",IF(T334=Settings!$C$16,1,IF(AND(T334=Settings!$C$17,NOT(S334=Settings!$C$16)),1,IF(AND(T334=Settings!$C$18,S334=Settings!$C$19),1,0))))</f>
        <v/>
      </c>
      <c r="U1330" s="170"/>
      <c r="V1330" s="169" t="str">
        <f>IF(V334="","",IF(V334=Settings!$C$16,1,IF(AND(V334=Settings!$C$17,NOT(U334=Settings!$C$16)),1,IF(AND(V334=Settings!$C$18,U334=Settings!$C$19),1,0))))</f>
        <v/>
      </c>
      <c r="X1330" s="169" t="str">
        <f>IF(X334="","",IF(X334=Settings!$C$16,1,IF(AND(X334=Settings!$C$17,NOT(W334=Settings!$C$16)),1,IF(AND(X334=Settings!$C$18,W334=Settings!$C$19),1,0))))</f>
        <v/>
      </c>
      <c r="Z1330" s="169" t="str">
        <f>IF(Z334="","",IF(Z334=Settings!$C$16,1,IF(AND(Z334=Settings!$C$17,NOT(Y334=Settings!$C$16)),1,IF(AND(Z334=Settings!$C$18,Y334=Settings!$C$19),1,0))))</f>
        <v/>
      </c>
      <c r="AC1330" s="169" t="str">
        <f>IF(AC334="","",IF(AC334=Settings!$C$16,1,IF(AND(AC334=Settings!$C$17,NOT(AB334=Settings!$C$16)),1,IF(AND(AC334=Settings!$C$18,AB334=Settings!$C$19),1,0))))</f>
        <v/>
      </c>
      <c r="AD1330" s="170"/>
      <c r="AE1330" s="169" t="str">
        <f>IF(AE334="","",IF(AE334=Settings!$C$16,1,IF(AND(AE334=Settings!$C$17,NOT(AD334=Settings!$C$16)),1,IF(AND(AE334=Settings!$C$18,AD334=Settings!$C$19),1,0))))</f>
        <v/>
      </c>
      <c r="AF1330" s="170"/>
      <c r="AG1330" s="169" t="str">
        <f>IF(AG334="","",IF(AG334=Settings!$C$16,1,IF(AND(AG334=Settings!$C$17,NOT(AF334=Settings!$C$16)),1,IF(AND(AG334=Settings!$C$18,AF334=Settings!$C$19),1,0))))</f>
        <v/>
      </c>
      <c r="AH1330" s="170"/>
      <c r="AI1330" s="169" t="str">
        <f>IF(AI334="","",IF(AI334=Settings!$C$16,1,IF(AND(AI334=Settings!$C$17,NOT(AH334=Settings!$C$16)),1,IF(AND(AI334=Settings!$C$18,AH334=Settings!$C$19),1,0))))</f>
        <v/>
      </c>
      <c r="AK1330" s="169" t="str">
        <f>IF(AK334="","",IF(AK334=Settings!$C$16,1,IF(AND(AK334=Settings!$C$17,NOT(AJ334=Settings!$C$16)),1,IF(AND(AK334=Settings!$C$18,AJ334=Settings!$C$19),1,0))))</f>
        <v/>
      </c>
      <c r="AM1330" s="169" t="str">
        <f>IF(AM334="","",IF(AM334=Settings!$C$16,1,IF(AND(AM334=Settings!$C$17,NOT(AL334=Settings!$C$16)),1,IF(AND(AM334=Settings!$C$18,AL334=Settings!$C$19),1,0))))</f>
        <v/>
      </c>
      <c r="AP1330" s="169" t="str">
        <f>IF(AP334="","",IF(AP334=Settings!$C$16,1,IF(AND(AP334=Settings!$C$17,NOT(AO334=Settings!$C$16)),1,IF(AND(AP334=Settings!$C$18,AO334=Settings!$C$19),1,0))))</f>
        <v/>
      </c>
      <c r="AQ1330" s="170"/>
      <c r="AR1330" s="169" t="str">
        <f>IF(AR334="","",IF(AR334=Settings!$C$16,1,IF(AND(AR334=Settings!$C$17,NOT(AQ334=Settings!$C$16)),1,IF(AND(AR334=Settings!$C$18,AQ334=Settings!$C$19),1,0))))</f>
        <v/>
      </c>
      <c r="AS1330" s="170"/>
      <c r="AT1330" s="169" t="str">
        <f>IF(AT334="","",IF(AT334=Settings!$C$16,1,IF(AND(AT334=Settings!$C$17,NOT(AS334=Settings!$C$16)),1,IF(AND(AT334=Settings!$C$18,AS334=Settings!$C$19),1,0))))</f>
        <v/>
      </c>
      <c r="AU1330" s="170"/>
      <c r="AV1330" s="169" t="str">
        <f>IF(AV334="","",IF(AV334=Settings!$C$16,1,IF(AND(AV334=Settings!$C$17,NOT(AU334=Settings!$C$16)),1,IF(AND(AV334=Settings!$C$18,AU334=Settings!$C$19),1,0))))</f>
        <v/>
      </c>
      <c r="AX1330" s="169" t="str">
        <f>IF(AX334="","",IF(AX334=Settings!$C$16,1,IF(AND(AX334=Settings!$C$17,NOT(AW334=Settings!$C$16)),1,IF(AND(AX334=Settings!$C$18,AW334=Settings!$C$19),1,0))))</f>
        <v/>
      </c>
      <c r="AZ1330" s="169" t="str">
        <f>IF(AZ334="","",IF(AZ334=Settings!$C$16,1,IF(AND(AZ334=Settings!$C$17,NOT(AY334=Settings!$C$16)),1,IF(AND(AZ334=Settings!$C$18,AY334=Settings!$C$19),1,0))))</f>
        <v/>
      </c>
      <c r="BC1330" s="169" t="str">
        <f>IF(BC334="","",IF(BC334=Settings!$C$16,1,IF(AND(BC334=Settings!$C$17,NOT(BB334=Settings!$C$16)),1,IF(AND(BC334=Settings!$C$18,BB334=Settings!$C$19),1,0))))</f>
        <v/>
      </c>
      <c r="BD1330" s="170"/>
      <c r="BE1330" s="169" t="str">
        <f>IF(BE334="","",IF(BE334=Settings!$C$16,1,IF(AND(BE334=Settings!$C$17,NOT(BD334=Settings!$C$16)),1,IF(AND(BE334=Settings!$C$18,BD334=Settings!$C$19),1,0))))</f>
        <v/>
      </c>
      <c r="BF1330" s="170"/>
      <c r="BG1330" s="169" t="str">
        <f>IF(BG334="","",IF(BG334=Settings!$C$16,1,IF(AND(BG334=Settings!$C$17,NOT(BF334=Settings!$C$16)),1,IF(AND(BG334=Settings!$C$18,BF334=Settings!$C$19),1,0))))</f>
        <v/>
      </c>
      <c r="BH1330" s="170"/>
      <c r="BI1330" s="169" t="str">
        <f>IF(BI334="","",IF(BI334=Settings!$C$16,1,IF(AND(BI334=Settings!$C$17,NOT(BH334=Settings!$C$16)),1,IF(AND(BI334=Settings!$C$18,BH334=Settings!$C$19),1,0))))</f>
        <v/>
      </c>
      <c r="BK1330" s="169" t="str">
        <f>IF(BK334="","",IF(BK334=Settings!$C$16,1,IF(AND(BK334=Settings!$C$17,NOT(BJ334=Settings!$C$16)),1,IF(AND(BK334=Settings!$C$18,BJ334=Settings!$C$19),1,0))))</f>
        <v/>
      </c>
      <c r="BM1330" s="169" t="str">
        <f>IF(BM334="","",IF(BM334=Settings!$C$16,1,IF(AND(BM334=Settings!$C$17,NOT(BL334=Settings!$C$16)),1,IF(AND(BM334=Settings!$C$18,BL334=Settings!$C$19),1,0))))</f>
        <v/>
      </c>
      <c r="BP1330" s="169" t="str">
        <f>IF(BP334="","",IF(BP334=Settings!$C$16,1,IF(AND(BP334=Settings!$C$17,NOT(BO334=Settings!$C$16)),1,IF(AND(BP334=Settings!$C$18,BO334=Settings!$C$19),1,0))))</f>
        <v/>
      </c>
      <c r="BQ1330" s="170"/>
      <c r="BR1330" s="169" t="str">
        <f>IF(BR334="","",IF(BR334=Settings!$C$16,1,IF(AND(BR334=Settings!$C$17,NOT(BQ334=Settings!$C$16)),1,IF(AND(BR334=Settings!$C$18,BQ334=Settings!$C$19),1,0))))</f>
        <v/>
      </c>
      <c r="BS1330" s="170"/>
      <c r="BT1330" s="169" t="str">
        <f>IF(BT334="","",IF(BT334=Settings!$C$16,1,IF(AND(BT334=Settings!$C$17,NOT(BS334=Settings!$C$16)),1,IF(AND(BT334=Settings!$C$18,BS334=Settings!$C$19),1,0))))</f>
        <v/>
      </c>
      <c r="BU1330" s="170"/>
      <c r="BV1330" s="169" t="str">
        <f>IF(BV334="","",IF(BV334=Settings!$C$16,1,IF(AND(BV334=Settings!$C$17,NOT(BU334=Settings!$C$16)),1,IF(AND(BV334=Settings!$C$18,BU334=Settings!$C$19),1,0))))</f>
        <v/>
      </c>
      <c r="BX1330" s="169" t="str">
        <f>IF(BX334="","",IF(BX334=Settings!$C$16,1,IF(AND(BX334=Settings!$C$17,NOT(BW334=Settings!$C$16)),1,IF(AND(BX334=Settings!$C$18,BW334=Settings!$C$19),1,0))))</f>
        <v/>
      </c>
      <c r="BZ1330" s="169" t="str">
        <f>IF(BZ334="","",IF(BZ334=Settings!$C$16,1,IF(AND(BZ334=Settings!$C$17,NOT(BY334=Settings!$C$16)),1,IF(AND(BZ334=Settings!$C$18,BY334=Settings!$C$19),1,0))))</f>
        <v/>
      </c>
      <c r="CB1330" s="175" t="str">
        <f t="shared" si="41"/>
        <v/>
      </c>
      <c r="CC1330" s="175" t="str">
        <f t="shared" si="42"/>
        <v/>
      </c>
      <c r="CD1330" s="175" t="str">
        <f t="shared" si="43"/>
        <v/>
      </c>
      <c r="CE1330" s="175" t="str">
        <f t="shared" si="44"/>
        <v/>
      </c>
      <c r="CF1330" s="175" t="str">
        <f t="shared" si="45"/>
        <v/>
      </c>
      <c r="CG1330" s="175" t="str">
        <f t="shared" si="46"/>
        <v/>
      </c>
      <c r="CH1330" s="175" t="str">
        <f t="shared" si="47"/>
        <v/>
      </c>
    </row>
    <row r="1331" spans="1:86" x14ac:dyDescent="0.25">
      <c r="A1331" s="39" t="str">
        <f t="shared" si="40"/>
        <v xml:space="preserve"> </v>
      </c>
      <c r="C1331" s="169" t="str">
        <f>IF(C335="","",IF(C335=Settings!$C$16,1,IF(AND(C335=Settings!$C$17,NOT(B335=Settings!$C$16)),1,IF(AND(C335=Settings!$C$18,B335=Settings!$C$19),1,0))))</f>
        <v/>
      </c>
      <c r="E1331" s="169" t="str">
        <f>IF(E335="","",IF(E335=Settings!$C$16,1,IF(AND(E335=Settings!$C$17,NOT(D335=Settings!$C$16)),1,IF(AND(E335=Settings!$C$18,D335=Settings!$C$19),1,0))))</f>
        <v/>
      </c>
      <c r="G1331" s="169" t="str">
        <f>IF(G335="","",IF(G335=Settings!$C$16,1,IF(AND(G335=Settings!$C$17,NOT(F335=Settings!$C$16)),1,IF(AND(G335=Settings!$C$18,F335=Settings!$C$19),1,0))))</f>
        <v/>
      </c>
      <c r="I1331" s="169" t="str">
        <f>IF(I335="","",IF(I335=Settings!$C$16,1,IF(AND(I335=Settings!$C$17,NOT(H335=Settings!$C$16)),1,IF(AND(I335=Settings!$C$18,H335=Settings!$C$19),1,0))))</f>
        <v/>
      </c>
      <c r="K1331" s="169" t="str">
        <f>IF(K335="","",IF(K335=Settings!$C$16,1,IF(AND(K335=Settings!$C$17,NOT(J335=Settings!$C$16)),1,IF(AND(K335=Settings!$C$18,J335=Settings!$C$19),1,0))))</f>
        <v/>
      </c>
      <c r="M1331" s="169" t="str">
        <f>IF(M335="","",IF(M335=Settings!$C$16,1,IF(AND(M335=Settings!$C$17,NOT(L335=Settings!$C$16)),1,IF(AND(M335=Settings!$C$18,L335=Settings!$C$19),1,0))))</f>
        <v/>
      </c>
      <c r="P1331" s="169" t="str">
        <f>IF(P335="","",IF(P335=Settings!$C$16,1,IF(AND(P335=Settings!$C$17,NOT(O335=Settings!$C$16)),1,IF(AND(P335=Settings!$C$18,O335=Settings!$C$19),1,0))))</f>
        <v/>
      </c>
      <c r="Q1331" s="170"/>
      <c r="R1331" s="169" t="str">
        <f>IF(R335="","",IF(R335=Settings!$C$16,1,IF(AND(R335=Settings!$C$17,NOT(Q335=Settings!$C$16)),1,IF(AND(R335=Settings!$C$18,Q335=Settings!$C$19),1,0))))</f>
        <v/>
      </c>
      <c r="S1331" s="170"/>
      <c r="T1331" s="169" t="str">
        <f>IF(T335="","",IF(T335=Settings!$C$16,1,IF(AND(T335=Settings!$C$17,NOT(S335=Settings!$C$16)),1,IF(AND(T335=Settings!$C$18,S335=Settings!$C$19),1,0))))</f>
        <v/>
      </c>
      <c r="U1331" s="170"/>
      <c r="V1331" s="169" t="str">
        <f>IF(V335="","",IF(V335=Settings!$C$16,1,IF(AND(V335=Settings!$C$17,NOT(U335=Settings!$C$16)),1,IF(AND(V335=Settings!$C$18,U335=Settings!$C$19),1,0))))</f>
        <v/>
      </c>
      <c r="X1331" s="169" t="str">
        <f>IF(X335="","",IF(X335=Settings!$C$16,1,IF(AND(X335=Settings!$C$17,NOT(W335=Settings!$C$16)),1,IF(AND(X335=Settings!$C$18,W335=Settings!$C$19),1,0))))</f>
        <v/>
      </c>
      <c r="Z1331" s="169" t="str">
        <f>IF(Z335="","",IF(Z335=Settings!$C$16,1,IF(AND(Z335=Settings!$C$17,NOT(Y335=Settings!$C$16)),1,IF(AND(Z335=Settings!$C$18,Y335=Settings!$C$19),1,0))))</f>
        <v/>
      </c>
      <c r="AC1331" s="169" t="str">
        <f>IF(AC335="","",IF(AC335=Settings!$C$16,1,IF(AND(AC335=Settings!$C$17,NOT(AB335=Settings!$C$16)),1,IF(AND(AC335=Settings!$C$18,AB335=Settings!$C$19),1,0))))</f>
        <v/>
      </c>
      <c r="AD1331" s="170"/>
      <c r="AE1331" s="169" t="str">
        <f>IF(AE335="","",IF(AE335=Settings!$C$16,1,IF(AND(AE335=Settings!$C$17,NOT(AD335=Settings!$C$16)),1,IF(AND(AE335=Settings!$C$18,AD335=Settings!$C$19),1,0))))</f>
        <v/>
      </c>
      <c r="AF1331" s="170"/>
      <c r="AG1331" s="169" t="str">
        <f>IF(AG335="","",IF(AG335=Settings!$C$16,1,IF(AND(AG335=Settings!$C$17,NOT(AF335=Settings!$C$16)),1,IF(AND(AG335=Settings!$C$18,AF335=Settings!$C$19),1,0))))</f>
        <v/>
      </c>
      <c r="AH1331" s="170"/>
      <c r="AI1331" s="169" t="str">
        <f>IF(AI335="","",IF(AI335=Settings!$C$16,1,IF(AND(AI335=Settings!$C$17,NOT(AH335=Settings!$C$16)),1,IF(AND(AI335=Settings!$C$18,AH335=Settings!$C$19),1,0))))</f>
        <v/>
      </c>
      <c r="AK1331" s="169" t="str">
        <f>IF(AK335="","",IF(AK335=Settings!$C$16,1,IF(AND(AK335=Settings!$C$17,NOT(AJ335=Settings!$C$16)),1,IF(AND(AK335=Settings!$C$18,AJ335=Settings!$C$19),1,0))))</f>
        <v/>
      </c>
      <c r="AM1331" s="169" t="str">
        <f>IF(AM335="","",IF(AM335=Settings!$C$16,1,IF(AND(AM335=Settings!$C$17,NOT(AL335=Settings!$C$16)),1,IF(AND(AM335=Settings!$C$18,AL335=Settings!$C$19),1,0))))</f>
        <v/>
      </c>
      <c r="AP1331" s="169" t="str">
        <f>IF(AP335="","",IF(AP335=Settings!$C$16,1,IF(AND(AP335=Settings!$C$17,NOT(AO335=Settings!$C$16)),1,IF(AND(AP335=Settings!$C$18,AO335=Settings!$C$19),1,0))))</f>
        <v/>
      </c>
      <c r="AQ1331" s="170"/>
      <c r="AR1331" s="169" t="str">
        <f>IF(AR335="","",IF(AR335=Settings!$C$16,1,IF(AND(AR335=Settings!$C$17,NOT(AQ335=Settings!$C$16)),1,IF(AND(AR335=Settings!$C$18,AQ335=Settings!$C$19),1,0))))</f>
        <v/>
      </c>
      <c r="AS1331" s="170"/>
      <c r="AT1331" s="169" t="str">
        <f>IF(AT335="","",IF(AT335=Settings!$C$16,1,IF(AND(AT335=Settings!$C$17,NOT(AS335=Settings!$C$16)),1,IF(AND(AT335=Settings!$C$18,AS335=Settings!$C$19),1,0))))</f>
        <v/>
      </c>
      <c r="AU1331" s="170"/>
      <c r="AV1331" s="169" t="str">
        <f>IF(AV335="","",IF(AV335=Settings!$C$16,1,IF(AND(AV335=Settings!$C$17,NOT(AU335=Settings!$C$16)),1,IF(AND(AV335=Settings!$C$18,AU335=Settings!$C$19),1,0))))</f>
        <v/>
      </c>
      <c r="AX1331" s="169" t="str">
        <f>IF(AX335="","",IF(AX335=Settings!$C$16,1,IF(AND(AX335=Settings!$C$17,NOT(AW335=Settings!$C$16)),1,IF(AND(AX335=Settings!$C$18,AW335=Settings!$C$19),1,0))))</f>
        <v/>
      </c>
      <c r="AZ1331" s="169" t="str">
        <f>IF(AZ335="","",IF(AZ335=Settings!$C$16,1,IF(AND(AZ335=Settings!$C$17,NOT(AY335=Settings!$C$16)),1,IF(AND(AZ335=Settings!$C$18,AY335=Settings!$C$19),1,0))))</f>
        <v/>
      </c>
      <c r="BC1331" s="169" t="str">
        <f>IF(BC335="","",IF(BC335=Settings!$C$16,1,IF(AND(BC335=Settings!$C$17,NOT(BB335=Settings!$C$16)),1,IF(AND(BC335=Settings!$C$18,BB335=Settings!$C$19),1,0))))</f>
        <v/>
      </c>
      <c r="BD1331" s="170"/>
      <c r="BE1331" s="169" t="str">
        <f>IF(BE335="","",IF(BE335=Settings!$C$16,1,IF(AND(BE335=Settings!$C$17,NOT(BD335=Settings!$C$16)),1,IF(AND(BE335=Settings!$C$18,BD335=Settings!$C$19),1,0))))</f>
        <v/>
      </c>
      <c r="BF1331" s="170"/>
      <c r="BG1331" s="169" t="str">
        <f>IF(BG335="","",IF(BG335=Settings!$C$16,1,IF(AND(BG335=Settings!$C$17,NOT(BF335=Settings!$C$16)),1,IF(AND(BG335=Settings!$C$18,BF335=Settings!$C$19),1,0))))</f>
        <v/>
      </c>
      <c r="BH1331" s="170"/>
      <c r="BI1331" s="169" t="str">
        <f>IF(BI335="","",IF(BI335=Settings!$C$16,1,IF(AND(BI335=Settings!$C$17,NOT(BH335=Settings!$C$16)),1,IF(AND(BI335=Settings!$C$18,BH335=Settings!$C$19),1,0))))</f>
        <v/>
      </c>
      <c r="BK1331" s="169" t="str">
        <f>IF(BK335="","",IF(BK335=Settings!$C$16,1,IF(AND(BK335=Settings!$C$17,NOT(BJ335=Settings!$C$16)),1,IF(AND(BK335=Settings!$C$18,BJ335=Settings!$C$19),1,0))))</f>
        <v/>
      </c>
      <c r="BM1331" s="169" t="str">
        <f>IF(BM335="","",IF(BM335=Settings!$C$16,1,IF(AND(BM335=Settings!$C$17,NOT(BL335=Settings!$C$16)),1,IF(AND(BM335=Settings!$C$18,BL335=Settings!$C$19),1,0))))</f>
        <v/>
      </c>
      <c r="BP1331" s="169" t="str">
        <f>IF(BP335="","",IF(BP335=Settings!$C$16,1,IF(AND(BP335=Settings!$C$17,NOT(BO335=Settings!$C$16)),1,IF(AND(BP335=Settings!$C$18,BO335=Settings!$C$19),1,0))))</f>
        <v/>
      </c>
      <c r="BQ1331" s="170"/>
      <c r="BR1331" s="169" t="str">
        <f>IF(BR335="","",IF(BR335=Settings!$C$16,1,IF(AND(BR335=Settings!$C$17,NOT(BQ335=Settings!$C$16)),1,IF(AND(BR335=Settings!$C$18,BQ335=Settings!$C$19),1,0))))</f>
        <v/>
      </c>
      <c r="BS1331" s="170"/>
      <c r="BT1331" s="169" t="str">
        <f>IF(BT335="","",IF(BT335=Settings!$C$16,1,IF(AND(BT335=Settings!$C$17,NOT(BS335=Settings!$C$16)),1,IF(AND(BT335=Settings!$C$18,BS335=Settings!$C$19),1,0))))</f>
        <v/>
      </c>
      <c r="BU1331" s="170"/>
      <c r="BV1331" s="169" t="str">
        <f>IF(BV335="","",IF(BV335=Settings!$C$16,1,IF(AND(BV335=Settings!$C$17,NOT(BU335=Settings!$C$16)),1,IF(AND(BV335=Settings!$C$18,BU335=Settings!$C$19),1,0))))</f>
        <v/>
      </c>
      <c r="BX1331" s="169" t="str">
        <f>IF(BX335="","",IF(BX335=Settings!$C$16,1,IF(AND(BX335=Settings!$C$17,NOT(BW335=Settings!$C$16)),1,IF(AND(BX335=Settings!$C$18,BW335=Settings!$C$19),1,0))))</f>
        <v/>
      </c>
      <c r="BZ1331" s="169" t="str">
        <f>IF(BZ335="","",IF(BZ335=Settings!$C$16,1,IF(AND(BZ335=Settings!$C$17,NOT(BY335=Settings!$C$16)),1,IF(AND(BZ335=Settings!$C$18,BY335=Settings!$C$19),1,0))))</f>
        <v/>
      </c>
      <c r="CB1331" s="175" t="str">
        <f t="shared" si="41"/>
        <v/>
      </c>
      <c r="CC1331" s="175" t="str">
        <f t="shared" si="42"/>
        <v/>
      </c>
      <c r="CD1331" s="175" t="str">
        <f t="shared" si="43"/>
        <v/>
      </c>
      <c r="CE1331" s="175" t="str">
        <f t="shared" si="44"/>
        <v/>
      </c>
      <c r="CF1331" s="175" t="str">
        <f t="shared" si="45"/>
        <v/>
      </c>
      <c r="CG1331" s="175" t="str">
        <f t="shared" si="46"/>
        <v/>
      </c>
      <c r="CH1331" s="175" t="str">
        <f t="shared" si="47"/>
        <v/>
      </c>
    </row>
    <row r="1332" spans="1:86" x14ac:dyDescent="0.25">
      <c r="A1332" s="39" t="str">
        <f t="shared" si="40"/>
        <v xml:space="preserve"> </v>
      </c>
      <c r="C1332" s="169" t="str">
        <f>IF(C336="","",IF(C336=Settings!$C$16,1,IF(AND(C336=Settings!$C$17,NOT(B336=Settings!$C$16)),1,IF(AND(C336=Settings!$C$18,B336=Settings!$C$19),1,0))))</f>
        <v/>
      </c>
      <c r="E1332" s="169" t="str">
        <f>IF(E336="","",IF(E336=Settings!$C$16,1,IF(AND(E336=Settings!$C$17,NOT(D336=Settings!$C$16)),1,IF(AND(E336=Settings!$C$18,D336=Settings!$C$19),1,0))))</f>
        <v/>
      </c>
      <c r="G1332" s="169" t="str">
        <f>IF(G336="","",IF(G336=Settings!$C$16,1,IF(AND(G336=Settings!$C$17,NOT(F336=Settings!$C$16)),1,IF(AND(G336=Settings!$C$18,F336=Settings!$C$19),1,0))))</f>
        <v/>
      </c>
      <c r="I1332" s="169" t="str">
        <f>IF(I336="","",IF(I336=Settings!$C$16,1,IF(AND(I336=Settings!$C$17,NOT(H336=Settings!$C$16)),1,IF(AND(I336=Settings!$C$18,H336=Settings!$C$19),1,0))))</f>
        <v/>
      </c>
      <c r="K1332" s="169" t="str">
        <f>IF(K336="","",IF(K336=Settings!$C$16,1,IF(AND(K336=Settings!$C$17,NOT(J336=Settings!$C$16)),1,IF(AND(K336=Settings!$C$18,J336=Settings!$C$19),1,0))))</f>
        <v/>
      </c>
      <c r="M1332" s="169" t="str">
        <f>IF(M336="","",IF(M336=Settings!$C$16,1,IF(AND(M336=Settings!$C$17,NOT(L336=Settings!$C$16)),1,IF(AND(M336=Settings!$C$18,L336=Settings!$C$19),1,0))))</f>
        <v/>
      </c>
      <c r="P1332" s="169" t="str">
        <f>IF(P336="","",IF(P336=Settings!$C$16,1,IF(AND(P336=Settings!$C$17,NOT(O336=Settings!$C$16)),1,IF(AND(P336=Settings!$C$18,O336=Settings!$C$19),1,0))))</f>
        <v/>
      </c>
      <c r="Q1332" s="170"/>
      <c r="R1332" s="169" t="str">
        <f>IF(R336="","",IF(R336=Settings!$C$16,1,IF(AND(R336=Settings!$C$17,NOT(Q336=Settings!$C$16)),1,IF(AND(R336=Settings!$C$18,Q336=Settings!$C$19),1,0))))</f>
        <v/>
      </c>
      <c r="S1332" s="170"/>
      <c r="T1332" s="169" t="str">
        <f>IF(T336="","",IF(T336=Settings!$C$16,1,IF(AND(T336=Settings!$C$17,NOT(S336=Settings!$C$16)),1,IF(AND(T336=Settings!$C$18,S336=Settings!$C$19),1,0))))</f>
        <v/>
      </c>
      <c r="U1332" s="170"/>
      <c r="V1332" s="169" t="str">
        <f>IF(V336="","",IF(V336=Settings!$C$16,1,IF(AND(V336=Settings!$C$17,NOT(U336=Settings!$C$16)),1,IF(AND(V336=Settings!$C$18,U336=Settings!$C$19),1,0))))</f>
        <v/>
      </c>
      <c r="X1332" s="169" t="str">
        <f>IF(X336="","",IF(X336=Settings!$C$16,1,IF(AND(X336=Settings!$C$17,NOT(W336=Settings!$C$16)),1,IF(AND(X336=Settings!$C$18,W336=Settings!$C$19),1,0))))</f>
        <v/>
      </c>
      <c r="Z1332" s="169" t="str">
        <f>IF(Z336="","",IF(Z336=Settings!$C$16,1,IF(AND(Z336=Settings!$C$17,NOT(Y336=Settings!$C$16)),1,IF(AND(Z336=Settings!$C$18,Y336=Settings!$C$19),1,0))))</f>
        <v/>
      </c>
      <c r="AC1332" s="169" t="str">
        <f>IF(AC336="","",IF(AC336=Settings!$C$16,1,IF(AND(AC336=Settings!$C$17,NOT(AB336=Settings!$C$16)),1,IF(AND(AC336=Settings!$C$18,AB336=Settings!$C$19),1,0))))</f>
        <v/>
      </c>
      <c r="AD1332" s="170"/>
      <c r="AE1332" s="169" t="str">
        <f>IF(AE336="","",IF(AE336=Settings!$C$16,1,IF(AND(AE336=Settings!$C$17,NOT(AD336=Settings!$C$16)),1,IF(AND(AE336=Settings!$C$18,AD336=Settings!$C$19),1,0))))</f>
        <v/>
      </c>
      <c r="AF1332" s="170"/>
      <c r="AG1332" s="169" t="str">
        <f>IF(AG336="","",IF(AG336=Settings!$C$16,1,IF(AND(AG336=Settings!$C$17,NOT(AF336=Settings!$C$16)),1,IF(AND(AG336=Settings!$C$18,AF336=Settings!$C$19),1,0))))</f>
        <v/>
      </c>
      <c r="AH1332" s="170"/>
      <c r="AI1332" s="169" t="str">
        <f>IF(AI336="","",IF(AI336=Settings!$C$16,1,IF(AND(AI336=Settings!$C$17,NOT(AH336=Settings!$C$16)),1,IF(AND(AI336=Settings!$C$18,AH336=Settings!$C$19),1,0))))</f>
        <v/>
      </c>
      <c r="AK1332" s="169" t="str">
        <f>IF(AK336="","",IF(AK336=Settings!$C$16,1,IF(AND(AK336=Settings!$C$17,NOT(AJ336=Settings!$C$16)),1,IF(AND(AK336=Settings!$C$18,AJ336=Settings!$C$19),1,0))))</f>
        <v/>
      </c>
      <c r="AM1332" s="169" t="str">
        <f>IF(AM336="","",IF(AM336=Settings!$C$16,1,IF(AND(AM336=Settings!$C$17,NOT(AL336=Settings!$C$16)),1,IF(AND(AM336=Settings!$C$18,AL336=Settings!$C$19),1,0))))</f>
        <v/>
      </c>
      <c r="AP1332" s="169" t="str">
        <f>IF(AP336="","",IF(AP336=Settings!$C$16,1,IF(AND(AP336=Settings!$C$17,NOT(AO336=Settings!$C$16)),1,IF(AND(AP336=Settings!$C$18,AO336=Settings!$C$19),1,0))))</f>
        <v/>
      </c>
      <c r="AQ1332" s="170"/>
      <c r="AR1332" s="169" t="str">
        <f>IF(AR336="","",IF(AR336=Settings!$C$16,1,IF(AND(AR336=Settings!$C$17,NOT(AQ336=Settings!$C$16)),1,IF(AND(AR336=Settings!$C$18,AQ336=Settings!$C$19),1,0))))</f>
        <v/>
      </c>
      <c r="AS1332" s="170"/>
      <c r="AT1332" s="169" t="str">
        <f>IF(AT336="","",IF(AT336=Settings!$C$16,1,IF(AND(AT336=Settings!$C$17,NOT(AS336=Settings!$C$16)),1,IF(AND(AT336=Settings!$C$18,AS336=Settings!$C$19),1,0))))</f>
        <v/>
      </c>
      <c r="AU1332" s="170"/>
      <c r="AV1332" s="169" t="str">
        <f>IF(AV336="","",IF(AV336=Settings!$C$16,1,IF(AND(AV336=Settings!$C$17,NOT(AU336=Settings!$C$16)),1,IF(AND(AV336=Settings!$C$18,AU336=Settings!$C$19),1,0))))</f>
        <v/>
      </c>
      <c r="AX1332" s="169" t="str">
        <f>IF(AX336="","",IF(AX336=Settings!$C$16,1,IF(AND(AX336=Settings!$C$17,NOT(AW336=Settings!$C$16)),1,IF(AND(AX336=Settings!$C$18,AW336=Settings!$C$19),1,0))))</f>
        <v/>
      </c>
      <c r="AZ1332" s="169" t="str">
        <f>IF(AZ336="","",IF(AZ336=Settings!$C$16,1,IF(AND(AZ336=Settings!$C$17,NOT(AY336=Settings!$C$16)),1,IF(AND(AZ336=Settings!$C$18,AY336=Settings!$C$19),1,0))))</f>
        <v/>
      </c>
      <c r="BC1332" s="169" t="str">
        <f>IF(BC336="","",IF(BC336=Settings!$C$16,1,IF(AND(BC336=Settings!$C$17,NOT(BB336=Settings!$C$16)),1,IF(AND(BC336=Settings!$C$18,BB336=Settings!$C$19),1,0))))</f>
        <v/>
      </c>
      <c r="BD1332" s="170"/>
      <c r="BE1332" s="169" t="str">
        <f>IF(BE336="","",IF(BE336=Settings!$C$16,1,IF(AND(BE336=Settings!$C$17,NOT(BD336=Settings!$C$16)),1,IF(AND(BE336=Settings!$C$18,BD336=Settings!$C$19),1,0))))</f>
        <v/>
      </c>
      <c r="BF1332" s="170"/>
      <c r="BG1332" s="169" t="str">
        <f>IF(BG336="","",IF(BG336=Settings!$C$16,1,IF(AND(BG336=Settings!$C$17,NOT(BF336=Settings!$C$16)),1,IF(AND(BG336=Settings!$C$18,BF336=Settings!$C$19),1,0))))</f>
        <v/>
      </c>
      <c r="BH1332" s="170"/>
      <c r="BI1332" s="169" t="str">
        <f>IF(BI336="","",IF(BI336=Settings!$C$16,1,IF(AND(BI336=Settings!$C$17,NOT(BH336=Settings!$C$16)),1,IF(AND(BI336=Settings!$C$18,BH336=Settings!$C$19),1,0))))</f>
        <v/>
      </c>
      <c r="BK1332" s="169" t="str">
        <f>IF(BK336="","",IF(BK336=Settings!$C$16,1,IF(AND(BK336=Settings!$C$17,NOT(BJ336=Settings!$C$16)),1,IF(AND(BK336=Settings!$C$18,BJ336=Settings!$C$19),1,0))))</f>
        <v/>
      </c>
      <c r="BM1332" s="169" t="str">
        <f>IF(BM336="","",IF(BM336=Settings!$C$16,1,IF(AND(BM336=Settings!$C$17,NOT(BL336=Settings!$C$16)),1,IF(AND(BM336=Settings!$C$18,BL336=Settings!$C$19),1,0))))</f>
        <v/>
      </c>
      <c r="BP1332" s="169" t="str">
        <f>IF(BP336="","",IF(BP336=Settings!$C$16,1,IF(AND(BP336=Settings!$C$17,NOT(BO336=Settings!$C$16)),1,IF(AND(BP336=Settings!$C$18,BO336=Settings!$C$19),1,0))))</f>
        <v/>
      </c>
      <c r="BQ1332" s="170"/>
      <c r="BR1332" s="169" t="str">
        <f>IF(BR336="","",IF(BR336=Settings!$C$16,1,IF(AND(BR336=Settings!$C$17,NOT(BQ336=Settings!$C$16)),1,IF(AND(BR336=Settings!$C$18,BQ336=Settings!$C$19),1,0))))</f>
        <v/>
      </c>
      <c r="BS1332" s="170"/>
      <c r="BT1332" s="169" t="str">
        <f>IF(BT336="","",IF(BT336=Settings!$C$16,1,IF(AND(BT336=Settings!$C$17,NOT(BS336=Settings!$C$16)),1,IF(AND(BT336=Settings!$C$18,BS336=Settings!$C$19),1,0))))</f>
        <v/>
      </c>
      <c r="BU1332" s="170"/>
      <c r="BV1332" s="169" t="str">
        <f>IF(BV336="","",IF(BV336=Settings!$C$16,1,IF(AND(BV336=Settings!$C$17,NOT(BU336=Settings!$C$16)),1,IF(AND(BV336=Settings!$C$18,BU336=Settings!$C$19),1,0))))</f>
        <v/>
      </c>
      <c r="BX1332" s="169" t="str">
        <f>IF(BX336="","",IF(BX336=Settings!$C$16,1,IF(AND(BX336=Settings!$C$17,NOT(BW336=Settings!$C$16)),1,IF(AND(BX336=Settings!$C$18,BW336=Settings!$C$19),1,0))))</f>
        <v/>
      </c>
      <c r="BZ1332" s="169" t="str">
        <f>IF(BZ336="","",IF(BZ336=Settings!$C$16,1,IF(AND(BZ336=Settings!$C$17,NOT(BY336=Settings!$C$16)),1,IF(AND(BZ336=Settings!$C$18,BY336=Settings!$C$19),1,0))))</f>
        <v/>
      </c>
      <c r="CB1332" s="175" t="str">
        <f t="shared" si="41"/>
        <v/>
      </c>
      <c r="CC1332" s="175" t="str">
        <f t="shared" si="42"/>
        <v/>
      </c>
      <c r="CD1332" s="175" t="str">
        <f t="shared" si="43"/>
        <v/>
      </c>
      <c r="CE1332" s="175" t="str">
        <f t="shared" si="44"/>
        <v/>
      </c>
      <c r="CF1332" s="175" t="str">
        <f t="shared" si="45"/>
        <v/>
      </c>
      <c r="CG1332" s="175" t="str">
        <f t="shared" si="46"/>
        <v/>
      </c>
      <c r="CH1332" s="175" t="str">
        <f t="shared" si="47"/>
        <v/>
      </c>
    </row>
    <row r="1333" spans="1:86" x14ac:dyDescent="0.25">
      <c r="A1333" s="39" t="str">
        <f t="shared" si="40"/>
        <v xml:space="preserve"> </v>
      </c>
      <c r="C1333" s="169" t="str">
        <f>IF(C337="","",IF(C337=Settings!$C$16,1,IF(AND(C337=Settings!$C$17,NOT(B337=Settings!$C$16)),1,IF(AND(C337=Settings!$C$18,B337=Settings!$C$19),1,0))))</f>
        <v/>
      </c>
      <c r="E1333" s="169" t="str">
        <f>IF(E337="","",IF(E337=Settings!$C$16,1,IF(AND(E337=Settings!$C$17,NOT(D337=Settings!$C$16)),1,IF(AND(E337=Settings!$C$18,D337=Settings!$C$19),1,0))))</f>
        <v/>
      </c>
      <c r="G1333" s="169" t="str">
        <f>IF(G337="","",IF(G337=Settings!$C$16,1,IF(AND(G337=Settings!$C$17,NOT(F337=Settings!$C$16)),1,IF(AND(G337=Settings!$C$18,F337=Settings!$C$19),1,0))))</f>
        <v/>
      </c>
      <c r="I1333" s="169" t="str">
        <f>IF(I337="","",IF(I337=Settings!$C$16,1,IF(AND(I337=Settings!$C$17,NOT(H337=Settings!$C$16)),1,IF(AND(I337=Settings!$C$18,H337=Settings!$C$19),1,0))))</f>
        <v/>
      </c>
      <c r="K1333" s="169" t="str">
        <f>IF(K337="","",IF(K337=Settings!$C$16,1,IF(AND(K337=Settings!$C$17,NOT(J337=Settings!$C$16)),1,IF(AND(K337=Settings!$C$18,J337=Settings!$C$19),1,0))))</f>
        <v/>
      </c>
      <c r="M1333" s="169" t="str">
        <f>IF(M337="","",IF(M337=Settings!$C$16,1,IF(AND(M337=Settings!$C$17,NOT(L337=Settings!$C$16)),1,IF(AND(M337=Settings!$C$18,L337=Settings!$C$19),1,0))))</f>
        <v/>
      </c>
      <c r="P1333" s="169" t="str">
        <f>IF(P337="","",IF(P337=Settings!$C$16,1,IF(AND(P337=Settings!$C$17,NOT(O337=Settings!$C$16)),1,IF(AND(P337=Settings!$C$18,O337=Settings!$C$19),1,0))))</f>
        <v/>
      </c>
      <c r="Q1333" s="170"/>
      <c r="R1333" s="169" t="str">
        <f>IF(R337="","",IF(R337=Settings!$C$16,1,IF(AND(R337=Settings!$C$17,NOT(Q337=Settings!$C$16)),1,IF(AND(R337=Settings!$C$18,Q337=Settings!$C$19),1,0))))</f>
        <v/>
      </c>
      <c r="S1333" s="170"/>
      <c r="T1333" s="169" t="str">
        <f>IF(T337="","",IF(T337=Settings!$C$16,1,IF(AND(T337=Settings!$C$17,NOT(S337=Settings!$C$16)),1,IF(AND(T337=Settings!$C$18,S337=Settings!$C$19),1,0))))</f>
        <v/>
      </c>
      <c r="U1333" s="170"/>
      <c r="V1333" s="169" t="str">
        <f>IF(V337="","",IF(V337=Settings!$C$16,1,IF(AND(V337=Settings!$C$17,NOT(U337=Settings!$C$16)),1,IF(AND(V337=Settings!$C$18,U337=Settings!$C$19),1,0))))</f>
        <v/>
      </c>
      <c r="X1333" s="169" t="str">
        <f>IF(X337="","",IF(X337=Settings!$C$16,1,IF(AND(X337=Settings!$C$17,NOT(W337=Settings!$C$16)),1,IF(AND(X337=Settings!$C$18,W337=Settings!$C$19),1,0))))</f>
        <v/>
      </c>
      <c r="Z1333" s="169" t="str">
        <f>IF(Z337="","",IF(Z337=Settings!$C$16,1,IF(AND(Z337=Settings!$C$17,NOT(Y337=Settings!$C$16)),1,IF(AND(Z337=Settings!$C$18,Y337=Settings!$C$19),1,0))))</f>
        <v/>
      </c>
      <c r="AC1333" s="169" t="str">
        <f>IF(AC337="","",IF(AC337=Settings!$C$16,1,IF(AND(AC337=Settings!$C$17,NOT(AB337=Settings!$C$16)),1,IF(AND(AC337=Settings!$C$18,AB337=Settings!$C$19),1,0))))</f>
        <v/>
      </c>
      <c r="AD1333" s="170"/>
      <c r="AE1333" s="169" t="str">
        <f>IF(AE337="","",IF(AE337=Settings!$C$16,1,IF(AND(AE337=Settings!$C$17,NOT(AD337=Settings!$C$16)),1,IF(AND(AE337=Settings!$C$18,AD337=Settings!$C$19),1,0))))</f>
        <v/>
      </c>
      <c r="AF1333" s="170"/>
      <c r="AG1333" s="169" t="str">
        <f>IF(AG337="","",IF(AG337=Settings!$C$16,1,IF(AND(AG337=Settings!$C$17,NOT(AF337=Settings!$C$16)),1,IF(AND(AG337=Settings!$C$18,AF337=Settings!$C$19),1,0))))</f>
        <v/>
      </c>
      <c r="AH1333" s="170"/>
      <c r="AI1333" s="169" t="str">
        <f>IF(AI337="","",IF(AI337=Settings!$C$16,1,IF(AND(AI337=Settings!$C$17,NOT(AH337=Settings!$C$16)),1,IF(AND(AI337=Settings!$C$18,AH337=Settings!$C$19),1,0))))</f>
        <v/>
      </c>
      <c r="AK1333" s="169" t="str">
        <f>IF(AK337="","",IF(AK337=Settings!$C$16,1,IF(AND(AK337=Settings!$C$17,NOT(AJ337=Settings!$C$16)),1,IF(AND(AK337=Settings!$C$18,AJ337=Settings!$C$19),1,0))))</f>
        <v/>
      </c>
      <c r="AM1333" s="169" t="str">
        <f>IF(AM337="","",IF(AM337=Settings!$C$16,1,IF(AND(AM337=Settings!$C$17,NOT(AL337=Settings!$C$16)),1,IF(AND(AM337=Settings!$C$18,AL337=Settings!$C$19),1,0))))</f>
        <v/>
      </c>
      <c r="AP1333" s="169" t="str">
        <f>IF(AP337="","",IF(AP337=Settings!$C$16,1,IF(AND(AP337=Settings!$C$17,NOT(AO337=Settings!$C$16)),1,IF(AND(AP337=Settings!$C$18,AO337=Settings!$C$19),1,0))))</f>
        <v/>
      </c>
      <c r="AQ1333" s="170"/>
      <c r="AR1333" s="169" t="str">
        <f>IF(AR337="","",IF(AR337=Settings!$C$16,1,IF(AND(AR337=Settings!$C$17,NOT(AQ337=Settings!$C$16)),1,IF(AND(AR337=Settings!$C$18,AQ337=Settings!$C$19),1,0))))</f>
        <v/>
      </c>
      <c r="AS1333" s="170"/>
      <c r="AT1333" s="169" t="str">
        <f>IF(AT337="","",IF(AT337=Settings!$C$16,1,IF(AND(AT337=Settings!$C$17,NOT(AS337=Settings!$C$16)),1,IF(AND(AT337=Settings!$C$18,AS337=Settings!$C$19),1,0))))</f>
        <v/>
      </c>
      <c r="AU1333" s="170"/>
      <c r="AV1333" s="169" t="str">
        <f>IF(AV337="","",IF(AV337=Settings!$C$16,1,IF(AND(AV337=Settings!$C$17,NOT(AU337=Settings!$C$16)),1,IF(AND(AV337=Settings!$C$18,AU337=Settings!$C$19),1,0))))</f>
        <v/>
      </c>
      <c r="AX1333" s="169" t="str">
        <f>IF(AX337="","",IF(AX337=Settings!$C$16,1,IF(AND(AX337=Settings!$C$17,NOT(AW337=Settings!$C$16)),1,IF(AND(AX337=Settings!$C$18,AW337=Settings!$C$19),1,0))))</f>
        <v/>
      </c>
      <c r="AZ1333" s="169" t="str">
        <f>IF(AZ337="","",IF(AZ337=Settings!$C$16,1,IF(AND(AZ337=Settings!$C$17,NOT(AY337=Settings!$C$16)),1,IF(AND(AZ337=Settings!$C$18,AY337=Settings!$C$19),1,0))))</f>
        <v/>
      </c>
      <c r="BC1333" s="169" t="str">
        <f>IF(BC337="","",IF(BC337=Settings!$C$16,1,IF(AND(BC337=Settings!$C$17,NOT(BB337=Settings!$C$16)),1,IF(AND(BC337=Settings!$C$18,BB337=Settings!$C$19),1,0))))</f>
        <v/>
      </c>
      <c r="BD1333" s="170"/>
      <c r="BE1333" s="169" t="str">
        <f>IF(BE337="","",IF(BE337=Settings!$C$16,1,IF(AND(BE337=Settings!$C$17,NOT(BD337=Settings!$C$16)),1,IF(AND(BE337=Settings!$C$18,BD337=Settings!$C$19),1,0))))</f>
        <v/>
      </c>
      <c r="BF1333" s="170"/>
      <c r="BG1333" s="169" t="str">
        <f>IF(BG337="","",IF(BG337=Settings!$C$16,1,IF(AND(BG337=Settings!$C$17,NOT(BF337=Settings!$C$16)),1,IF(AND(BG337=Settings!$C$18,BF337=Settings!$C$19),1,0))))</f>
        <v/>
      </c>
      <c r="BH1333" s="170"/>
      <c r="BI1333" s="169" t="str">
        <f>IF(BI337="","",IF(BI337=Settings!$C$16,1,IF(AND(BI337=Settings!$C$17,NOT(BH337=Settings!$C$16)),1,IF(AND(BI337=Settings!$C$18,BH337=Settings!$C$19),1,0))))</f>
        <v/>
      </c>
      <c r="BK1333" s="169" t="str">
        <f>IF(BK337="","",IF(BK337=Settings!$C$16,1,IF(AND(BK337=Settings!$C$17,NOT(BJ337=Settings!$C$16)),1,IF(AND(BK337=Settings!$C$18,BJ337=Settings!$C$19),1,0))))</f>
        <v/>
      </c>
      <c r="BM1333" s="169" t="str">
        <f>IF(BM337="","",IF(BM337=Settings!$C$16,1,IF(AND(BM337=Settings!$C$17,NOT(BL337=Settings!$C$16)),1,IF(AND(BM337=Settings!$C$18,BL337=Settings!$C$19),1,0))))</f>
        <v/>
      </c>
      <c r="BP1333" s="169" t="str">
        <f>IF(BP337="","",IF(BP337=Settings!$C$16,1,IF(AND(BP337=Settings!$C$17,NOT(BO337=Settings!$C$16)),1,IF(AND(BP337=Settings!$C$18,BO337=Settings!$C$19),1,0))))</f>
        <v/>
      </c>
      <c r="BQ1333" s="170"/>
      <c r="BR1333" s="169" t="str">
        <f>IF(BR337="","",IF(BR337=Settings!$C$16,1,IF(AND(BR337=Settings!$C$17,NOT(BQ337=Settings!$C$16)),1,IF(AND(BR337=Settings!$C$18,BQ337=Settings!$C$19),1,0))))</f>
        <v/>
      </c>
      <c r="BS1333" s="170"/>
      <c r="BT1333" s="169" t="str">
        <f>IF(BT337="","",IF(BT337=Settings!$C$16,1,IF(AND(BT337=Settings!$C$17,NOT(BS337=Settings!$C$16)),1,IF(AND(BT337=Settings!$C$18,BS337=Settings!$C$19),1,0))))</f>
        <v/>
      </c>
      <c r="BU1333" s="170"/>
      <c r="BV1333" s="169" t="str">
        <f>IF(BV337="","",IF(BV337=Settings!$C$16,1,IF(AND(BV337=Settings!$C$17,NOT(BU337=Settings!$C$16)),1,IF(AND(BV337=Settings!$C$18,BU337=Settings!$C$19),1,0))))</f>
        <v/>
      </c>
      <c r="BX1333" s="169" t="str">
        <f>IF(BX337="","",IF(BX337=Settings!$C$16,1,IF(AND(BX337=Settings!$C$17,NOT(BW337=Settings!$C$16)),1,IF(AND(BX337=Settings!$C$18,BW337=Settings!$C$19),1,0))))</f>
        <v/>
      </c>
      <c r="BZ1333" s="169" t="str">
        <f>IF(BZ337="","",IF(BZ337=Settings!$C$16,1,IF(AND(BZ337=Settings!$C$17,NOT(BY337=Settings!$C$16)),1,IF(AND(BZ337=Settings!$C$18,BY337=Settings!$C$19),1,0))))</f>
        <v/>
      </c>
      <c r="CB1333" s="175" t="str">
        <f t="shared" si="41"/>
        <v/>
      </c>
      <c r="CC1333" s="175" t="str">
        <f t="shared" si="42"/>
        <v/>
      </c>
      <c r="CD1333" s="175" t="str">
        <f t="shared" si="43"/>
        <v/>
      </c>
      <c r="CE1333" s="175" t="str">
        <f t="shared" si="44"/>
        <v/>
      </c>
      <c r="CF1333" s="175" t="str">
        <f t="shared" si="45"/>
        <v/>
      </c>
      <c r="CG1333" s="175" t="str">
        <f t="shared" si="46"/>
        <v/>
      </c>
      <c r="CH1333" s="175" t="str">
        <f t="shared" si="47"/>
        <v/>
      </c>
    </row>
    <row r="1334" spans="1:86" x14ac:dyDescent="0.25">
      <c r="A1334" s="39" t="str">
        <f t="shared" si="40"/>
        <v xml:space="preserve"> </v>
      </c>
      <c r="C1334" s="169" t="str">
        <f>IF(C338="","",IF(C338=Settings!$C$16,1,IF(AND(C338=Settings!$C$17,NOT(B338=Settings!$C$16)),1,IF(AND(C338=Settings!$C$18,B338=Settings!$C$19),1,0))))</f>
        <v/>
      </c>
      <c r="E1334" s="169" t="str">
        <f>IF(E338="","",IF(E338=Settings!$C$16,1,IF(AND(E338=Settings!$C$17,NOT(D338=Settings!$C$16)),1,IF(AND(E338=Settings!$C$18,D338=Settings!$C$19),1,0))))</f>
        <v/>
      </c>
      <c r="G1334" s="169" t="str">
        <f>IF(G338="","",IF(G338=Settings!$C$16,1,IF(AND(G338=Settings!$C$17,NOT(F338=Settings!$C$16)),1,IF(AND(G338=Settings!$C$18,F338=Settings!$C$19),1,0))))</f>
        <v/>
      </c>
      <c r="I1334" s="169" t="str">
        <f>IF(I338="","",IF(I338=Settings!$C$16,1,IF(AND(I338=Settings!$C$17,NOT(H338=Settings!$C$16)),1,IF(AND(I338=Settings!$C$18,H338=Settings!$C$19),1,0))))</f>
        <v/>
      </c>
      <c r="K1334" s="169" t="str">
        <f>IF(K338="","",IF(K338=Settings!$C$16,1,IF(AND(K338=Settings!$C$17,NOT(J338=Settings!$C$16)),1,IF(AND(K338=Settings!$C$18,J338=Settings!$C$19),1,0))))</f>
        <v/>
      </c>
      <c r="M1334" s="169" t="str">
        <f>IF(M338="","",IF(M338=Settings!$C$16,1,IF(AND(M338=Settings!$C$17,NOT(L338=Settings!$C$16)),1,IF(AND(M338=Settings!$C$18,L338=Settings!$C$19),1,0))))</f>
        <v/>
      </c>
      <c r="P1334" s="169" t="str">
        <f>IF(P338="","",IF(P338=Settings!$C$16,1,IF(AND(P338=Settings!$C$17,NOT(O338=Settings!$C$16)),1,IF(AND(P338=Settings!$C$18,O338=Settings!$C$19),1,0))))</f>
        <v/>
      </c>
      <c r="Q1334" s="170"/>
      <c r="R1334" s="169" t="str">
        <f>IF(R338="","",IF(R338=Settings!$C$16,1,IF(AND(R338=Settings!$C$17,NOT(Q338=Settings!$C$16)),1,IF(AND(R338=Settings!$C$18,Q338=Settings!$C$19),1,0))))</f>
        <v/>
      </c>
      <c r="S1334" s="170"/>
      <c r="T1334" s="169" t="str">
        <f>IF(T338="","",IF(T338=Settings!$C$16,1,IF(AND(T338=Settings!$C$17,NOT(S338=Settings!$C$16)),1,IF(AND(T338=Settings!$C$18,S338=Settings!$C$19),1,0))))</f>
        <v/>
      </c>
      <c r="U1334" s="170"/>
      <c r="V1334" s="169" t="str">
        <f>IF(V338="","",IF(V338=Settings!$C$16,1,IF(AND(V338=Settings!$C$17,NOT(U338=Settings!$C$16)),1,IF(AND(V338=Settings!$C$18,U338=Settings!$C$19),1,0))))</f>
        <v/>
      </c>
      <c r="X1334" s="169" t="str">
        <f>IF(X338="","",IF(X338=Settings!$C$16,1,IF(AND(X338=Settings!$C$17,NOT(W338=Settings!$C$16)),1,IF(AND(X338=Settings!$C$18,W338=Settings!$C$19),1,0))))</f>
        <v/>
      </c>
      <c r="Z1334" s="169" t="str">
        <f>IF(Z338="","",IF(Z338=Settings!$C$16,1,IF(AND(Z338=Settings!$C$17,NOT(Y338=Settings!$C$16)),1,IF(AND(Z338=Settings!$C$18,Y338=Settings!$C$19),1,0))))</f>
        <v/>
      </c>
      <c r="AC1334" s="169" t="str">
        <f>IF(AC338="","",IF(AC338=Settings!$C$16,1,IF(AND(AC338=Settings!$C$17,NOT(AB338=Settings!$C$16)),1,IF(AND(AC338=Settings!$C$18,AB338=Settings!$C$19),1,0))))</f>
        <v/>
      </c>
      <c r="AD1334" s="170"/>
      <c r="AE1334" s="169" t="str">
        <f>IF(AE338="","",IF(AE338=Settings!$C$16,1,IF(AND(AE338=Settings!$C$17,NOT(AD338=Settings!$C$16)),1,IF(AND(AE338=Settings!$C$18,AD338=Settings!$C$19),1,0))))</f>
        <v/>
      </c>
      <c r="AF1334" s="170"/>
      <c r="AG1334" s="169" t="str">
        <f>IF(AG338="","",IF(AG338=Settings!$C$16,1,IF(AND(AG338=Settings!$C$17,NOT(AF338=Settings!$C$16)),1,IF(AND(AG338=Settings!$C$18,AF338=Settings!$C$19),1,0))))</f>
        <v/>
      </c>
      <c r="AH1334" s="170"/>
      <c r="AI1334" s="169" t="str">
        <f>IF(AI338="","",IF(AI338=Settings!$C$16,1,IF(AND(AI338=Settings!$C$17,NOT(AH338=Settings!$C$16)),1,IF(AND(AI338=Settings!$C$18,AH338=Settings!$C$19),1,0))))</f>
        <v/>
      </c>
      <c r="AK1334" s="169" t="str">
        <f>IF(AK338="","",IF(AK338=Settings!$C$16,1,IF(AND(AK338=Settings!$C$17,NOT(AJ338=Settings!$C$16)),1,IF(AND(AK338=Settings!$C$18,AJ338=Settings!$C$19),1,0))))</f>
        <v/>
      </c>
      <c r="AM1334" s="169" t="str">
        <f>IF(AM338="","",IF(AM338=Settings!$C$16,1,IF(AND(AM338=Settings!$C$17,NOT(AL338=Settings!$C$16)),1,IF(AND(AM338=Settings!$C$18,AL338=Settings!$C$19),1,0))))</f>
        <v/>
      </c>
      <c r="AP1334" s="169" t="str">
        <f>IF(AP338="","",IF(AP338=Settings!$C$16,1,IF(AND(AP338=Settings!$C$17,NOT(AO338=Settings!$C$16)),1,IF(AND(AP338=Settings!$C$18,AO338=Settings!$C$19),1,0))))</f>
        <v/>
      </c>
      <c r="AQ1334" s="170"/>
      <c r="AR1334" s="169" t="str">
        <f>IF(AR338="","",IF(AR338=Settings!$C$16,1,IF(AND(AR338=Settings!$C$17,NOT(AQ338=Settings!$C$16)),1,IF(AND(AR338=Settings!$C$18,AQ338=Settings!$C$19),1,0))))</f>
        <v/>
      </c>
      <c r="AS1334" s="170"/>
      <c r="AT1334" s="169" t="str">
        <f>IF(AT338="","",IF(AT338=Settings!$C$16,1,IF(AND(AT338=Settings!$C$17,NOT(AS338=Settings!$C$16)),1,IF(AND(AT338=Settings!$C$18,AS338=Settings!$C$19),1,0))))</f>
        <v/>
      </c>
      <c r="AU1334" s="170"/>
      <c r="AV1334" s="169" t="str">
        <f>IF(AV338="","",IF(AV338=Settings!$C$16,1,IF(AND(AV338=Settings!$C$17,NOT(AU338=Settings!$C$16)),1,IF(AND(AV338=Settings!$C$18,AU338=Settings!$C$19),1,0))))</f>
        <v/>
      </c>
      <c r="AX1334" s="169" t="str">
        <f>IF(AX338="","",IF(AX338=Settings!$C$16,1,IF(AND(AX338=Settings!$C$17,NOT(AW338=Settings!$C$16)),1,IF(AND(AX338=Settings!$C$18,AW338=Settings!$C$19),1,0))))</f>
        <v/>
      </c>
      <c r="AZ1334" s="169" t="str">
        <f>IF(AZ338="","",IF(AZ338=Settings!$C$16,1,IF(AND(AZ338=Settings!$C$17,NOT(AY338=Settings!$C$16)),1,IF(AND(AZ338=Settings!$C$18,AY338=Settings!$C$19),1,0))))</f>
        <v/>
      </c>
      <c r="BC1334" s="169" t="str">
        <f>IF(BC338="","",IF(BC338=Settings!$C$16,1,IF(AND(BC338=Settings!$C$17,NOT(BB338=Settings!$C$16)),1,IF(AND(BC338=Settings!$C$18,BB338=Settings!$C$19),1,0))))</f>
        <v/>
      </c>
      <c r="BD1334" s="170"/>
      <c r="BE1334" s="169" t="str">
        <f>IF(BE338="","",IF(BE338=Settings!$C$16,1,IF(AND(BE338=Settings!$C$17,NOT(BD338=Settings!$C$16)),1,IF(AND(BE338=Settings!$C$18,BD338=Settings!$C$19),1,0))))</f>
        <v/>
      </c>
      <c r="BF1334" s="170"/>
      <c r="BG1334" s="169" t="str">
        <f>IF(BG338="","",IF(BG338=Settings!$C$16,1,IF(AND(BG338=Settings!$C$17,NOT(BF338=Settings!$C$16)),1,IF(AND(BG338=Settings!$C$18,BF338=Settings!$C$19),1,0))))</f>
        <v/>
      </c>
      <c r="BH1334" s="170"/>
      <c r="BI1334" s="169" t="str">
        <f>IF(BI338="","",IF(BI338=Settings!$C$16,1,IF(AND(BI338=Settings!$C$17,NOT(BH338=Settings!$C$16)),1,IF(AND(BI338=Settings!$C$18,BH338=Settings!$C$19),1,0))))</f>
        <v/>
      </c>
      <c r="BK1334" s="169" t="str">
        <f>IF(BK338="","",IF(BK338=Settings!$C$16,1,IF(AND(BK338=Settings!$C$17,NOT(BJ338=Settings!$C$16)),1,IF(AND(BK338=Settings!$C$18,BJ338=Settings!$C$19),1,0))))</f>
        <v/>
      </c>
      <c r="BM1334" s="169" t="str">
        <f>IF(BM338="","",IF(BM338=Settings!$C$16,1,IF(AND(BM338=Settings!$C$17,NOT(BL338=Settings!$C$16)),1,IF(AND(BM338=Settings!$C$18,BL338=Settings!$C$19),1,0))))</f>
        <v/>
      </c>
      <c r="BP1334" s="169" t="str">
        <f>IF(BP338="","",IF(BP338=Settings!$C$16,1,IF(AND(BP338=Settings!$C$17,NOT(BO338=Settings!$C$16)),1,IF(AND(BP338=Settings!$C$18,BO338=Settings!$C$19),1,0))))</f>
        <v/>
      </c>
      <c r="BQ1334" s="170"/>
      <c r="BR1334" s="169" t="str">
        <f>IF(BR338="","",IF(BR338=Settings!$C$16,1,IF(AND(BR338=Settings!$C$17,NOT(BQ338=Settings!$C$16)),1,IF(AND(BR338=Settings!$C$18,BQ338=Settings!$C$19),1,0))))</f>
        <v/>
      </c>
      <c r="BS1334" s="170"/>
      <c r="BT1334" s="169" t="str">
        <f>IF(BT338="","",IF(BT338=Settings!$C$16,1,IF(AND(BT338=Settings!$C$17,NOT(BS338=Settings!$C$16)),1,IF(AND(BT338=Settings!$C$18,BS338=Settings!$C$19),1,0))))</f>
        <v/>
      </c>
      <c r="BU1334" s="170"/>
      <c r="BV1334" s="169" t="str">
        <f>IF(BV338="","",IF(BV338=Settings!$C$16,1,IF(AND(BV338=Settings!$C$17,NOT(BU338=Settings!$C$16)),1,IF(AND(BV338=Settings!$C$18,BU338=Settings!$C$19),1,0))))</f>
        <v/>
      </c>
      <c r="BX1334" s="169" t="str">
        <f>IF(BX338="","",IF(BX338=Settings!$C$16,1,IF(AND(BX338=Settings!$C$17,NOT(BW338=Settings!$C$16)),1,IF(AND(BX338=Settings!$C$18,BW338=Settings!$C$19),1,0))))</f>
        <v/>
      </c>
      <c r="BZ1334" s="169" t="str">
        <f>IF(BZ338="","",IF(BZ338=Settings!$C$16,1,IF(AND(BZ338=Settings!$C$17,NOT(BY338=Settings!$C$16)),1,IF(AND(BZ338=Settings!$C$18,BY338=Settings!$C$19),1,0))))</f>
        <v/>
      </c>
      <c r="CB1334" s="175" t="str">
        <f t="shared" si="41"/>
        <v/>
      </c>
      <c r="CC1334" s="175" t="str">
        <f t="shared" si="42"/>
        <v/>
      </c>
      <c r="CD1334" s="175" t="str">
        <f t="shared" si="43"/>
        <v/>
      </c>
      <c r="CE1334" s="175" t="str">
        <f t="shared" si="44"/>
        <v/>
      </c>
      <c r="CF1334" s="175" t="str">
        <f t="shared" si="45"/>
        <v/>
      </c>
      <c r="CG1334" s="175" t="str">
        <f t="shared" si="46"/>
        <v/>
      </c>
      <c r="CH1334" s="175" t="str">
        <f t="shared" si="47"/>
        <v/>
      </c>
    </row>
    <row r="1335" spans="1:86" x14ac:dyDescent="0.25">
      <c r="A1335" s="39" t="str">
        <f t="shared" si="40"/>
        <v xml:space="preserve"> </v>
      </c>
      <c r="C1335" s="169" t="str">
        <f>IF(C339="","",IF(C339=Settings!$C$16,1,IF(AND(C339=Settings!$C$17,NOT(B339=Settings!$C$16)),1,IF(AND(C339=Settings!$C$18,B339=Settings!$C$19),1,0))))</f>
        <v/>
      </c>
      <c r="E1335" s="169" t="str">
        <f>IF(E339="","",IF(E339=Settings!$C$16,1,IF(AND(E339=Settings!$C$17,NOT(D339=Settings!$C$16)),1,IF(AND(E339=Settings!$C$18,D339=Settings!$C$19),1,0))))</f>
        <v/>
      </c>
      <c r="G1335" s="169" t="str">
        <f>IF(G339="","",IF(G339=Settings!$C$16,1,IF(AND(G339=Settings!$C$17,NOT(F339=Settings!$C$16)),1,IF(AND(G339=Settings!$C$18,F339=Settings!$C$19),1,0))))</f>
        <v/>
      </c>
      <c r="I1335" s="169" t="str">
        <f>IF(I339="","",IF(I339=Settings!$C$16,1,IF(AND(I339=Settings!$C$17,NOT(H339=Settings!$C$16)),1,IF(AND(I339=Settings!$C$18,H339=Settings!$C$19),1,0))))</f>
        <v/>
      </c>
      <c r="K1335" s="169" t="str">
        <f>IF(K339="","",IF(K339=Settings!$C$16,1,IF(AND(K339=Settings!$C$17,NOT(J339=Settings!$C$16)),1,IF(AND(K339=Settings!$C$18,J339=Settings!$C$19),1,0))))</f>
        <v/>
      </c>
      <c r="M1335" s="169" t="str">
        <f>IF(M339="","",IF(M339=Settings!$C$16,1,IF(AND(M339=Settings!$C$17,NOT(L339=Settings!$C$16)),1,IF(AND(M339=Settings!$C$18,L339=Settings!$C$19),1,0))))</f>
        <v/>
      </c>
      <c r="P1335" s="169" t="str">
        <f>IF(P339="","",IF(P339=Settings!$C$16,1,IF(AND(P339=Settings!$C$17,NOT(O339=Settings!$C$16)),1,IF(AND(P339=Settings!$C$18,O339=Settings!$C$19),1,0))))</f>
        <v/>
      </c>
      <c r="Q1335" s="170"/>
      <c r="R1335" s="169" t="str">
        <f>IF(R339="","",IF(R339=Settings!$C$16,1,IF(AND(R339=Settings!$C$17,NOT(Q339=Settings!$C$16)),1,IF(AND(R339=Settings!$C$18,Q339=Settings!$C$19),1,0))))</f>
        <v/>
      </c>
      <c r="S1335" s="170"/>
      <c r="T1335" s="169" t="str">
        <f>IF(T339="","",IF(T339=Settings!$C$16,1,IF(AND(T339=Settings!$C$17,NOT(S339=Settings!$C$16)),1,IF(AND(T339=Settings!$C$18,S339=Settings!$C$19),1,0))))</f>
        <v/>
      </c>
      <c r="U1335" s="170"/>
      <c r="V1335" s="169" t="str">
        <f>IF(V339="","",IF(V339=Settings!$C$16,1,IF(AND(V339=Settings!$C$17,NOT(U339=Settings!$C$16)),1,IF(AND(V339=Settings!$C$18,U339=Settings!$C$19),1,0))))</f>
        <v/>
      </c>
      <c r="X1335" s="169" t="str">
        <f>IF(X339="","",IF(X339=Settings!$C$16,1,IF(AND(X339=Settings!$C$17,NOT(W339=Settings!$C$16)),1,IF(AND(X339=Settings!$C$18,W339=Settings!$C$19),1,0))))</f>
        <v/>
      </c>
      <c r="Z1335" s="169" t="str">
        <f>IF(Z339="","",IF(Z339=Settings!$C$16,1,IF(AND(Z339=Settings!$C$17,NOT(Y339=Settings!$C$16)),1,IF(AND(Z339=Settings!$C$18,Y339=Settings!$C$19),1,0))))</f>
        <v/>
      </c>
      <c r="AC1335" s="169" t="str">
        <f>IF(AC339="","",IF(AC339=Settings!$C$16,1,IF(AND(AC339=Settings!$C$17,NOT(AB339=Settings!$C$16)),1,IF(AND(AC339=Settings!$C$18,AB339=Settings!$C$19),1,0))))</f>
        <v/>
      </c>
      <c r="AD1335" s="170"/>
      <c r="AE1335" s="169" t="str">
        <f>IF(AE339="","",IF(AE339=Settings!$C$16,1,IF(AND(AE339=Settings!$C$17,NOT(AD339=Settings!$C$16)),1,IF(AND(AE339=Settings!$C$18,AD339=Settings!$C$19),1,0))))</f>
        <v/>
      </c>
      <c r="AF1335" s="170"/>
      <c r="AG1335" s="169" t="str">
        <f>IF(AG339="","",IF(AG339=Settings!$C$16,1,IF(AND(AG339=Settings!$C$17,NOT(AF339=Settings!$C$16)),1,IF(AND(AG339=Settings!$C$18,AF339=Settings!$C$19),1,0))))</f>
        <v/>
      </c>
      <c r="AH1335" s="170"/>
      <c r="AI1335" s="169" t="str">
        <f>IF(AI339="","",IF(AI339=Settings!$C$16,1,IF(AND(AI339=Settings!$C$17,NOT(AH339=Settings!$C$16)),1,IF(AND(AI339=Settings!$C$18,AH339=Settings!$C$19),1,0))))</f>
        <v/>
      </c>
      <c r="AK1335" s="169" t="str">
        <f>IF(AK339="","",IF(AK339=Settings!$C$16,1,IF(AND(AK339=Settings!$C$17,NOT(AJ339=Settings!$C$16)),1,IF(AND(AK339=Settings!$C$18,AJ339=Settings!$C$19),1,0))))</f>
        <v/>
      </c>
      <c r="AM1335" s="169" t="str">
        <f>IF(AM339="","",IF(AM339=Settings!$C$16,1,IF(AND(AM339=Settings!$C$17,NOT(AL339=Settings!$C$16)),1,IF(AND(AM339=Settings!$C$18,AL339=Settings!$C$19),1,0))))</f>
        <v/>
      </c>
      <c r="AP1335" s="169" t="str">
        <f>IF(AP339="","",IF(AP339=Settings!$C$16,1,IF(AND(AP339=Settings!$C$17,NOT(AO339=Settings!$C$16)),1,IF(AND(AP339=Settings!$C$18,AO339=Settings!$C$19),1,0))))</f>
        <v/>
      </c>
      <c r="AQ1335" s="170"/>
      <c r="AR1335" s="169" t="str">
        <f>IF(AR339="","",IF(AR339=Settings!$C$16,1,IF(AND(AR339=Settings!$C$17,NOT(AQ339=Settings!$C$16)),1,IF(AND(AR339=Settings!$C$18,AQ339=Settings!$C$19),1,0))))</f>
        <v/>
      </c>
      <c r="AS1335" s="170"/>
      <c r="AT1335" s="169" t="str">
        <f>IF(AT339="","",IF(AT339=Settings!$C$16,1,IF(AND(AT339=Settings!$C$17,NOT(AS339=Settings!$C$16)),1,IF(AND(AT339=Settings!$C$18,AS339=Settings!$C$19),1,0))))</f>
        <v/>
      </c>
      <c r="AU1335" s="170"/>
      <c r="AV1335" s="169" t="str">
        <f>IF(AV339="","",IF(AV339=Settings!$C$16,1,IF(AND(AV339=Settings!$C$17,NOT(AU339=Settings!$C$16)),1,IF(AND(AV339=Settings!$C$18,AU339=Settings!$C$19),1,0))))</f>
        <v/>
      </c>
      <c r="AX1335" s="169" t="str">
        <f>IF(AX339="","",IF(AX339=Settings!$C$16,1,IF(AND(AX339=Settings!$C$17,NOT(AW339=Settings!$C$16)),1,IF(AND(AX339=Settings!$C$18,AW339=Settings!$C$19),1,0))))</f>
        <v/>
      </c>
      <c r="AZ1335" s="169" t="str">
        <f>IF(AZ339="","",IF(AZ339=Settings!$C$16,1,IF(AND(AZ339=Settings!$C$17,NOT(AY339=Settings!$C$16)),1,IF(AND(AZ339=Settings!$C$18,AY339=Settings!$C$19),1,0))))</f>
        <v/>
      </c>
      <c r="BC1335" s="169" t="str">
        <f>IF(BC339="","",IF(BC339=Settings!$C$16,1,IF(AND(BC339=Settings!$C$17,NOT(BB339=Settings!$C$16)),1,IF(AND(BC339=Settings!$C$18,BB339=Settings!$C$19),1,0))))</f>
        <v/>
      </c>
      <c r="BD1335" s="170"/>
      <c r="BE1335" s="169" t="str">
        <f>IF(BE339="","",IF(BE339=Settings!$C$16,1,IF(AND(BE339=Settings!$C$17,NOT(BD339=Settings!$C$16)),1,IF(AND(BE339=Settings!$C$18,BD339=Settings!$C$19),1,0))))</f>
        <v/>
      </c>
      <c r="BF1335" s="170"/>
      <c r="BG1335" s="169" t="str">
        <f>IF(BG339="","",IF(BG339=Settings!$C$16,1,IF(AND(BG339=Settings!$C$17,NOT(BF339=Settings!$C$16)),1,IF(AND(BG339=Settings!$C$18,BF339=Settings!$C$19),1,0))))</f>
        <v/>
      </c>
      <c r="BH1335" s="170"/>
      <c r="BI1335" s="169" t="str">
        <f>IF(BI339="","",IF(BI339=Settings!$C$16,1,IF(AND(BI339=Settings!$C$17,NOT(BH339=Settings!$C$16)),1,IF(AND(BI339=Settings!$C$18,BH339=Settings!$C$19),1,0))))</f>
        <v/>
      </c>
      <c r="BK1335" s="169" t="str">
        <f>IF(BK339="","",IF(BK339=Settings!$C$16,1,IF(AND(BK339=Settings!$C$17,NOT(BJ339=Settings!$C$16)),1,IF(AND(BK339=Settings!$C$18,BJ339=Settings!$C$19),1,0))))</f>
        <v/>
      </c>
      <c r="BM1335" s="169" t="str">
        <f>IF(BM339="","",IF(BM339=Settings!$C$16,1,IF(AND(BM339=Settings!$C$17,NOT(BL339=Settings!$C$16)),1,IF(AND(BM339=Settings!$C$18,BL339=Settings!$C$19),1,0))))</f>
        <v/>
      </c>
      <c r="BP1335" s="169" t="str">
        <f>IF(BP339="","",IF(BP339=Settings!$C$16,1,IF(AND(BP339=Settings!$C$17,NOT(BO339=Settings!$C$16)),1,IF(AND(BP339=Settings!$C$18,BO339=Settings!$C$19),1,0))))</f>
        <v/>
      </c>
      <c r="BQ1335" s="170"/>
      <c r="BR1335" s="169" t="str">
        <f>IF(BR339="","",IF(BR339=Settings!$C$16,1,IF(AND(BR339=Settings!$C$17,NOT(BQ339=Settings!$C$16)),1,IF(AND(BR339=Settings!$C$18,BQ339=Settings!$C$19),1,0))))</f>
        <v/>
      </c>
      <c r="BS1335" s="170"/>
      <c r="BT1335" s="169" t="str">
        <f>IF(BT339="","",IF(BT339=Settings!$C$16,1,IF(AND(BT339=Settings!$C$17,NOT(BS339=Settings!$C$16)),1,IF(AND(BT339=Settings!$C$18,BS339=Settings!$C$19),1,0))))</f>
        <v/>
      </c>
      <c r="BU1335" s="170"/>
      <c r="BV1335" s="169" t="str">
        <f>IF(BV339="","",IF(BV339=Settings!$C$16,1,IF(AND(BV339=Settings!$C$17,NOT(BU339=Settings!$C$16)),1,IF(AND(BV339=Settings!$C$18,BU339=Settings!$C$19),1,0))))</f>
        <v/>
      </c>
      <c r="BX1335" s="169" t="str">
        <f>IF(BX339="","",IF(BX339=Settings!$C$16,1,IF(AND(BX339=Settings!$C$17,NOT(BW339=Settings!$C$16)),1,IF(AND(BX339=Settings!$C$18,BW339=Settings!$C$19),1,0))))</f>
        <v/>
      </c>
      <c r="BZ1335" s="169" t="str">
        <f>IF(BZ339="","",IF(BZ339=Settings!$C$16,1,IF(AND(BZ339=Settings!$C$17,NOT(BY339=Settings!$C$16)),1,IF(AND(BZ339=Settings!$C$18,BY339=Settings!$C$19),1,0))))</f>
        <v/>
      </c>
      <c r="CB1335" s="175" t="str">
        <f t="shared" si="41"/>
        <v/>
      </c>
      <c r="CC1335" s="175" t="str">
        <f t="shared" si="42"/>
        <v/>
      </c>
      <c r="CD1335" s="175" t="str">
        <f t="shared" si="43"/>
        <v/>
      </c>
      <c r="CE1335" s="175" t="str">
        <f t="shared" si="44"/>
        <v/>
      </c>
      <c r="CF1335" s="175" t="str">
        <f t="shared" si="45"/>
        <v/>
      </c>
      <c r="CG1335" s="175" t="str">
        <f t="shared" si="46"/>
        <v/>
      </c>
      <c r="CH1335" s="175" t="str">
        <f t="shared" si="47"/>
        <v/>
      </c>
    </row>
    <row r="1336" spans="1:86" x14ac:dyDescent="0.25">
      <c r="A1336" s="39" t="str">
        <f t="shared" si="40"/>
        <v xml:space="preserve"> </v>
      </c>
      <c r="C1336" s="169" t="str">
        <f>IF(C340="","",IF(C340=Settings!$C$16,1,IF(AND(C340=Settings!$C$17,NOT(B340=Settings!$C$16)),1,IF(AND(C340=Settings!$C$18,B340=Settings!$C$19),1,0))))</f>
        <v/>
      </c>
      <c r="E1336" s="169" t="str">
        <f>IF(E340="","",IF(E340=Settings!$C$16,1,IF(AND(E340=Settings!$C$17,NOT(D340=Settings!$C$16)),1,IF(AND(E340=Settings!$C$18,D340=Settings!$C$19),1,0))))</f>
        <v/>
      </c>
      <c r="G1336" s="169" t="str">
        <f>IF(G340="","",IF(G340=Settings!$C$16,1,IF(AND(G340=Settings!$C$17,NOT(F340=Settings!$C$16)),1,IF(AND(G340=Settings!$C$18,F340=Settings!$C$19),1,0))))</f>
        <v/>
      </c>
      <c r="I1336" s="169" t="str">
        <f>IF(I340="","",IF(I340=Settings!$C$16,1,IF(AND(I340=Settings!$C$17,NOT(H340=Settings!$C$16)),1,IF(AND(I340=Settings!$C$18,H340=Settings!$C$19),1,0))))</f>
        <v/>
      </c>
      <c r="K1336" s="169" t="str">
        <f>IF(K340="","",IF(K340=Settings!$C$16,1,IF(AND(K340=Settings!$C$17,NOT(J340=Settings!$C$16)),1,IF(AND(K340=Settings!$C$18,J340=Settings!$C$19),1,0))))</f>
        <v/>
      </c>
      <c r="M1336" s="169" t="str">
        <f>IF(M340="","",IF(M340=Settings!$C$16,1,IF(AND(M340=Settings!$C$17,NOT(L340=Settings!$C$16)),1,IF(AND(M340=Settings!$C$18,L340=Settings!$C$19),1,0))))</f>
        <v/>
      </c>
      <c r="P1336" s="169" t="str">
        <f>IF(P340="","",IF(P340=Settings!$C$16,1,IF(AND(P340=Settings!$C$17,NOT(O340=Settings!$C$16)),1,IF(AND(P340=Settings!$C$18,O340=Settings!$C$19),1,0))))</f>
        <v/>
      </c>
      <c r="Q1336" s="170"/>
      <c r="R1336" s="169" t="str">
        <f>IF(R340="","",IF(R340=Settings!$C$16,1,IF(AND(R340=Settings!$C$17,NOT(Q340=Settings!$C$16)),1,IF(AND(R340=Settings!$C$18,Q340=Settings!$C$19),1,0))))</f>
        <v/>
      </c>
      <c r="S1336" s="170"/>
      <c r="T1336" s="169" t="str">
        <f>IF(T340="","",IF(T340=Settings!$C$16,1,IF(AND(T340=Settings!$C$17,NOT(S340=Settings!$C$16)),1,IF(AND(T340=Settings!$C$18,S340=Settings!$C$19),1,0))))</f>
        <v/>
      </c>
      <c r="U1336" s="170"/>
      <c r="V1336" s="169" t="str">
        <f>IF(V340="","",IF(V340=Settings!$C$16,1,IF(AND(V340=Settings!$C$17,NOT(U340=Settings!$C$16)),1,IF(AND(V340=Settings!$C$18,U340=Settings!$C$19),1,0))))</f>
        <v/>
      </c>
      <c r="X1336" s="169" t="str">
        <f>IF(X340="","",IF(X340=Settings!$C$16,1,IF(AND(X340=Settings!$C$17,NOT(W340=Settings!$C$16)),1,IF(AND(X340=Settings!$C$18,W340=Settings!$C$19),1,0))))</f>
        <v/>
      </c>
      <c r="Z1336" s="169" t="str">
        <f>IF(Z340="","",IF(Z340=Settings!$C$16,1,IF(AND(Z340=Settings!$C$17,NOT(Y340=Settings!$C$16)),1,IF(AND(Z340=Settings!$C$18,Y340=Settings!$C$19),1,0))))</f>
        <v/>
      </c>
      <c r="AC1336" s="169" t="str">
        <f>IF(AC340="","",IF(AC340=Settings!$C$16,1,IF(AND(AC340=Settings!$C$17,NOT(AB340=Settings!$C$16)),1,IF(AND(AC340=Settings!$C$18,AB340=Settings!$C$19),1,0))))</f>
        <v/>
      </c>
      <c r="AD1336" s="170"/>
      <c r="AE1336" s="169" t="str">
        <f>IF(AE340="","",IF(AE340=Settings!$C$16,1,IF(AND(AE340=Settings!$C$17,NOT(AD340=Settings!$C$16)),1,IF(AND(AE340=Settings!$C$18,AD340=Settings!$C$19),1,0))))</f>
        <v/>
      </c>
      <c r="AF1336" s="170"/>
      <c r="AG1336" s="169" t="str">
        <f>IF(AG340="","",IF(AG340=Settings!$C$16,1,IF(AND(AG340=Settings!$C$17,NOT(AF340=Settings!$C$16)),1,IF(AND(AG340=Settings!$C$18,AF340=Settings!$C$19),1,0))))</f>
        <v/>
      </c>
      <c r="AH1336" s="170"/>
      <c r="AI1336" s="169" t="str">
        <f>IF(AI340="","",IF(AI340=Settings!$C$16,1,IF(AND(AI340=Settings!$C$17,NOT(AH340=Settings!$C$16)),1,IF(AND(AI340=Settings!$C$18,AH340=Settings!$C$19),1,0))))</f>
        <v/>
      </c>
      <c r="AK1336" s="169" t="str">
        <f>IF(AK340="","",IF(AK340=Settings!$C$16,1,IF(AND(AK340=Settings!$C$17,NOT(AJ340=Settings!$C$16)),1,IF(AND(AK340=Settings!$C$18,AJ340=Settings!$C$19),1,0))))</f>
        <v/>
      </c>
      <c r="AM1336" s="169" t="str">
        <f>IF(AM340="","",IF(AM340=Settings!$C$16,1,IF(AND(AM340=Settings!$C$17,NOT(AL340=Settings!$C$16)),1,IF(AND(AM340=Settings!$C$18,AL340=Settings!$C$19),1,0))))</f>
        <v/>
      </c>
      <c r="AP1336" s="169" t="str">
        <f>IF(AP340="","",IF(AP340=Settings!$C$16,1,IF(AND(AP340=Settings!$C$17,NOT(AO340=Settings!$C$16)),1,IF(AND(AP340=Settings!$C$18,AO340=Settings!$C$19),1,0))))</f>
        <v/>
      </c>
      <c r="AQ1336" s="170"/>
      <c r="AR1336" s="169" t="str">
        <f>IF(AR340="","",IF(AR340=Settings!$C$16,1,IF(AND(AR340=Settings!$C$17,NOT(AQ340=Settings!$C$16)),1,IF(AND(AR340=Settings!$C$18,AQ340=Settings!$C$19),1,0))))</f>
        <v/>
      </c>
      <c r="AS1336" s="170"/>
      <c r="AT1336" s="169" t="str">
        <f>IF(AT340="","",IF(AT340=Settings!$C$16,1,IF(AND(AT340=Settings!$C$17,NOT(AS340=Settings!$C$16)),1,IF(AND(AT340=Settings!$C$18,AS340=Settings!$C$19),1,0))))</f>
        <v/>
      </c>
      <c r="AU1336" s="170"/>
      <c r="AV1336" s="169" t="str">
        <f>IF(AV340="","",IF(AV340=Settings!$C$16,1,IF(AND(AV340=Settings!$C$17,NOT(AU340=Settings!$C$16)),1,IF(AND(AV340=Settings!$C$18,AU340=Settings!$C$19),1,0))))</f>
        <v/>
      </c>
      <c r="AX1336" s="169" t="str">
        <f>IF(AX340="","",IF(AX340=Settings!$C$16,1,IF(AND(AX340=Settings!$C$17,NOT(AW340=Settings!$C$16)),1,IF(AND(AX340=Settings!$C$18,AW340=Settings!$C$19),1,0))))</f>
        <v/>
      </c>
      <c r="AZ1336" s="169" t="str">
        <f>IF(AZ340="","",IF(AZ340=Settings!$C$16,1,IF(AND(AZ340=Settings!$C$17,NOT(AY340=Settings!$C$16)),1,IF(AND(AZ340=Settings!$C$18,AY340=Settings!$C$19),1,0))))</f>
        <v/>
      </c>
      <c r="BC1336" s="169" t="str">
        <f>IF(BC340="","",IF(BC340=Settings!$C$16,1,IF(AND(BC340=Settings!$C$17,NOT(BB340=Settings!$C$16)),1,IF(AND(BC340=Settings!$C$18,BB340=Settings!$C$19),1,0))))</f>
        <v/>
      </c>
      <c r="BD1336" s="170"/>
      <c r="BE1336" s="169" t="str">
        <f>IF(BE340="","",IF(BE340=Settings!$C$16,1,IF(AND(BE340=Settings!$C$17,NOT(BD340=Settings!$C$16)),1,IF(AND(BE340=Settings!$C$18,BD340=Settings!$C$19),1,0))))</f>
        <v/>
      </c>
      <c r="BF1336" s="170"/>
      <c r="BG1336" s="169" t="str">
        <f>IF(BG340="","",IF(BG340=Settings!$C$16,1,IF(AND(BG340=Settings!$C$17,NOT(BF340=Settings!$C$16)),1,IF(AND(BG340=Settings!$C$18,BF340=Settings!$C$19),1,0))))</f>
        <v/>
      </c>
      <c r="BH1336" s="170"/>
      <c r="BI1336" s="169" t="str">
        <f>IF(BI340="","",IF(BI340=Settings!$C$16,1,IF(AND(BI340=Settings!$C$17,NOT(BH340=Settings!$C$16)),1,IF(AND(BI340=Settings!$C$18,BH340=Settings!$C$19),1,0))))</f>
        <v/>
      </c>
      <c r="BK1336" s="169" t="str">
        <f>IF(BK340="","",IF(BK340=Settings!$C$16,1,IF(AND(BK340=Settings!$C$17,NOT(BJ340=Settings!$C$16)),1,IF(AND(BK340=Settings!$C$18,BJ340=Settings!$C$19),1,0))))</f>
        <v/>
      </c>
      <c r="BM1336" s="169" t="str">
        <f>IF(BM340="","",IF(BM340=Settings!$C$16,1,IF(AND(BM340=Settings!$C$17,NOT(BL340=Settings!$C$16)),1,IF(AND(BM340=Settings!$C$18,BL340=Settings!$C$19),1,0))))</f>
        <v/>
      </c>
      <c r="BP1336" s="169" t="str">
        <f>IF(BP340="","",IF(BP340=Settings!$C$16,1,IF(AND(BP340=Settings!$C$17,NOT(BO340=Settings!$C$16)),1,IF(AND(BP340=Settings!$C$18,BO340=Settings!$C$19),1,0))))</f>
        <v/>
      </c>
      <c r="BQ1336" s="170"/>
      <c r="BR1336" s="169" t="str">
        <f>IF(BR340="","",IF(BR340=Settings!$C$16,1,IF(AND(BR340=Settings!$C$17,NOT(BQ340=Settings!$C$16)),1,IF(AND(BR340=Settings!$C$18,BQ340=Settings!$C$19),1,0))))</f>
        <v/>
      </c>
      <c r="BS1336" s="170"/>
      <c r="BT1336" s="169" t="str">
        <f>IF(BT340="","",IF(BT340=Settings!$C$16,1,IF(AND(BT340=Settings!$C$17,NOT(BS340=Settings!$C$16)),1,IF(AND(BT340=Settings!$C$18,BS340=Settings!$C$19),1,0))))</f>
        <v/>
      </c>
      <c r="BU1336" s="170"/>
      <c r="BV1336" s="169" t="str">
        <f>IF(BV340="","",IF(BV340=Settings!$C$16,1,IF(AND(BV340=Settings!$C$17,NOT(BU340=Settings!$C$16)),1,IF(AND(BV340=Settings!$C$18,BU340=Settings!$C$19),1,0))))</f>
        <v/>
      </c>
      <c r="BX1336" s="169" t="str">
        <f>IF(BX340="","",IF(BX340=Settings!$C$16,1,IF(AND(BX340=Settings!$C$17,NOT(BW340=Settings!$C$16)),1,IF(AND(BX340=Settings!$C$18,BW340=Settings!$C$19),1,0))))</f>
        <v/>
      </c>
      <c r="BZ1336" s="169" t="str">
        <f>IF(BZ340="","",IF(BZ340=Settings!$C$16,1,IF(AND(BZ340=Settings!$C$17,NOT(BY340=Settings!$C$16)),1,IF(AND(BZ340=Settings!$C$18,BY340=Settings!$C$19),1,0))))</f>
        <v/>
      </c>
      <c r="CB1336" s="175" t="str">
        <f t="shared" si="41"/>
        <v/>
      </c>
      <c r="CC1336" s="175" t="str">
        <f t="shared" si="42"/>
        <v/>
      </c>
      <c r="CD1336" s="175" t="str">
        <f t="shared" si="43"/>
        <v/>
      </c>
      <c r="CE1336" s="175" t="str">
        <f t="shared" si="44"/>
        <v/>
      </c>
      <c r="CF1336" s="175" t="str">
        <f t="shared" si="45"/>
        <v/>
      </c>
      <c r="CG1336" s="175" t="str">
        <f t="shared" si="46"/>
        <v/>
      </c>
      <c r="CH1336" s="175" t="str">
        <f t="shared" si="47"/>
        <v/>
      </c>
    </row>
    <row r="1337" spans="1:86" x14ac:dyDescent="0.25">
      <c r="A1337" s="39" t="str">
        <f t="shared" si="40"/>
        <v xml:space="preserve"> </v>
      </c>
      <c r="C1337" s="169" t="str">
        <f>IF(C341="","",IF(C341=Settings!$C$16,1,IF(AND(C341=Settings!$C$17,NOT(B341=Settings!$C$16)),1,IF(AND(C341=Settings!$C$18,B341=Settings!$C$19),1,0))))</f>
        <v/>
      </c>
      <c r="E1337" s="169" t="str">
        <f>IF(E341="","",IF(E341=Settings!$C$16,1,IF(AND(E341=Settings!$C$17,NOT(D341=Settings!$C$16)),1,IF(AND(E341=Settings!$C$18,D341=Settings!$C$19),1,0))))</f>
        <v/>
      </c>
      <c r="G1337" s="169" t="str">
        <f>IF(G341="","",IF(G341=Settings!$C$16,1,IF(AND(G341=Settings!$C$17,NOT(F341=Settings!$C$16)),1,IF(AND(G341=Settings!$C$18,F341=Settings!$C$19),1,0))))</f>
        <v/>
      </c>
      <c r="I1337" s="169" t="str">
        <f>IF(I341="","",IF(I341=Settings!$C$16,1,IF(AND(I341=Settings!$C$17,NOT(H341=Settings!$C$16)),1,IF(AND(I341=Settings!$C$18,H341=Settings!$C$19),1,0))))</f>
        <v/>
      </c>
      <c r="K1337" s="169" t="str">
        <f>IF(K341="","",IF(K341=Settings!$C$16,1,IF(AND(K341=Settings!$C$17,NOT(J341=Settings!$C$16)),1,IF(AND(K341=Settings!$C$18,J341=Settings!$C$19),1,0))))</f>
        <v/>
      </c>
      <c r="M1337" s="169" t="str">
        <f>IF(M341="","",IF(M341=Settings!$C$16,1,IF(AND(M341=Settings!$C$17,NOT(L341=Settings!$C$16)),1,IF(AND(M341=Settings!$C$18,L341=Settings!$C$19),1,0))))</f>
        <v/>
      </c>
      <c r="P1337" s="169" t="str">
        <f>IF(P341="","",IF(P341=Settings!$C$16,1,IF(AND(P341=Settings!$C$17,NOT(O341=Settings!$C$16)),1,IF(AND(P341=Settings!$C$18,O341=Settings!$C$19),1,0))))</f>
        <v/>
      </c>
      <c r="Q1337" s="170"/>
      <c r="R1337" s="169" t="str">
        <f>IF(R341="","",IF(R341=Settings!$C$16,1,IF(AND(R341=Settings!$C$17,NOT(Q341=Settings!$C$16)),1,IF(AND(R341=Settings!$C$18,Q341=Settings!$C$19),1,0))))</f>
        <v/>
      </c>
      <c r="S1337" s="170"/>
      <c r="T1337" s="169" t="str">
        <f>IF(T341="","",IF(T341=Settings!$C$16,1,IF(AND(T341=Settings!$C$17,NOT(S341=Settings!$C$16)),1,IF(AND(T341=Settings!$C$18,S341=Settings!$C$19),1,0))))</f>
        <v/>
      </c>
      <c r="U1337" s="170"/>
      <c r="V1337" s="169" t="str">
        <f>IF(V341="","",IF(V341=Settings!$C$16,1,IF(AND(V341=Settings!$C$17,NOT(U341=Settings!$C$16)),1,IF(AND(V341=Settings!$C$18,U341=Settings!$C$19),1,0))))</f>
        <v/>
      </c>
      <c r="X1337" s="169" t="str">
        <f>IF(X341="","",IF(X341=Settings!$C$16,1,IF(AND(X341=Settings!$C$17,NOT(W341=Settings!$C$16)),1,IF(AND(X341=Settings!$C$18,W341=Settings!$C$19),1,0))))</f>
        <v/>
      </c>
      <c r="Z1337" s="169" t="str">
        <f>IF(Z341="","",IF(Z341=Settings!$C$16,1,IF(AND(Z341=Settings!$C$17,NOT(Y341=Settings!$C$16)),1,IF(AND(Z341=Settings!$C$18,Y341=Settings!$C$19),1,0))))</f>
        <v/>
      </c>
      <c r="AC1337" s="169" t="str">
        <f>IF(AC341="","",IF(AC341=Settings!$C$16,1,IF(AND(AC341=Settings!$C$17,NOT(AB341=Settings!$C$16)),1,IF(AND(AC341=Settings!$C$18,AB341=Settings!$C$19),1,0))))</f>
        <v/>
      </c>
      <c r="AD1337" s="170"/>
      <c r="AE1337" s="169" t="str">
        <f>IF(AE341="","",IF(AE341=Settings!$C$16,1,IF(AND(AE341=Settings!$C$17,NOT(AD341=Settings!$C$16)),1,IF(AND(AE341=Settings!$C$18,AD341=Settings!$C$19),1,0))))</f>
        <v/>
      </c>
      <c r="AF1337" s="170"/>
      <c r="AG1337" s="169" t="str">
        <f>IF(AG341="","",IF(AG341=Settings!$C$16,1,IF(AND(AG341=Settings!$C$17,NOT(AF341=Settings!$C$16)),1,IF(AND(AG341=Settings!$C$18,AF341=Settings!$C$19),1,0))))</f>
        <v/>
      </c>
      <c r="AH1337" s="170"/>
      <c r="AI1337" s="169" t="str">
        <f>IF(AI341="","",IF(AI341=Settings!$C$16,1,IF(AND(AI341=Settings!$C$17,NOT(AH341=Settings!$C$16)),1,IF(AND(AI341=Settings!$C$18,AH341=Settings!$C$19),1,0))))</f>
        <v/>
      </c>
      <c r="AK1337" s="169" t="str">
        <f>IF(AK341="","",IF(AK341=Settings!$C$16,1,IF(AND(AK341=Settings!$C$17,NOT(AJ341=Settings!$C$16)),1,IF(AND(AK341=Settings!$C$18,AJ341=Settings!$C$19),1,0))))</f>
        <v/>
      </c>
      <c r="AM1337" s="169" t="str">
        <f>IF(AM341="","",IF(AM341=Settings!$C$16,1,IF(AND(AM341=Settings!$C$17,NOT(AL341=Settings!$C$16)),1,IF(AND(AM341=Settings!$C$18,AL341=Settings!$C$19),1,0))))</f>
        <v/>
      </c>
      <c r="AP1337" s="169" t="str">
        <f>IF(AP341="","",IF(AP341=Settings!$C$16,1,IF(AND(AP341=Settings!$C$17,NOT(AO341=Settings!$C$16)),1,IF(AND(AP341=Settings!$C$18,AO341=Settings!$C$19),1,0))))</f>
        <v/>
      </c>
      <c r="AQ1337" s="170"/>
      <c r="AR1337" s="169" t="str">
        <f>IF(AR341="","",IF(AR341=Settings!$C$16,1,IF(AND(AR341=Settings!$C$17,NOT(AQ341=Settings!$C$16)),1,IF(AND(AR341=Settings!$C$18,AQ341=Settings!$C$19),1,0))))</f>
        <v/>
      </c>
      <c r="AS1337" s="170"/>
      <c r="AT1337" s="169" t="str">
        <f>IF(AT341="","",IF(AT341=Settings!$C$16,1,IF(AND(AT341=Settings!$C$17,NOT(AS341=Settings!$C$16)),1,IF(AND(AT341=Settings!$C$18,AS341=Settings!$C$19),1,0))))</f>
        <v/>
      </c>
      <c r="AU1337" s="170"/>
      <c r="AV1337" s="169" t="str">
        <f>IF(AV341="","",IF(AV341=Settings!$C$16,1,IF(AND(AV341=Settings!$C$17,NOT(AU341=Settings!$C$16)),1,IF(AND(AV341=Settings!$C$18,AU341=Settings!$C$19),1,0))))</f>
        <v/>
      </c>
      <c r="AX1337" s="169" t="str">
        <f>IF(AX341="","",IF(AX341=Settings!$C$16,1,IF(AND(AX341=Settings!$C$17,NOT(AW341=Settings!$C$16)),1,IF(AND(AX341=Settings!$C$18,AW341=Settings!$C$19),1,0))))</f>
        <v/>
      </c>
      <c r="AZ1337" s="169" t="str">
        <f>IF(AZ341="","",IF(AZ341=Settings!$C$16,1,IF(AND(AZ341=Settings!$C$17,NOT(AY341=Settings!$C$16)),1,IF(AND(AZ341=Settings!$C$18,AY341=Settings!$C$19),1,0))))</f>
        <v/>
      </c>
      <c r="BC1337" s="169" t="str">
        <f>IF(BC341="","",IF(BC341=Settings!$C$16,1,IF(AND(BC341=Settings!$C$17,NOT(BB341=Settings!$C$16)),1,IF(AND(BC341=Settings!$C$18,BB341=Settings!$C$19),1,0))))</f>
        <v/>
      </c>
      <c r="BD1337" s="170"/>
      <c r="BE1337" s="169" t="str">
        <f>IF(BE341="","",IF(BE341=Settings!$C$16,1,IF(AND(BE341=Settings!$C$17,NOT(BD341=Settings!$C$16)),1,IF(AND(BE341=Settings!$C$18,BD341=Settings!$C$19),1,0))))</f>
        <v/>
      </c>
      <c r="BF1337" s="170"/>
      <c r="BG1337" s="169" t="str">
        <f>IF(BG341="","",IF(BG341=Settings!$C$16,1,IF(AND(BG341=Settings!$C$17,NOT(BF341=Settings!$C$16)),1,IF(AND(BG341=Settings!$C$18,BF341=Settings!$C$19),1,0))))</f>
        <v/>
      </c>
      <c r="BH1337" s="170"/>
      <c r="BI1337" s="169" t="str">
        <f>IF(BI341="","",IF(BI341=Settings!$C$16,1,IF(AND(BI341=Settings!$C$17,NOT(BH341=Settings!$C$16)),1,IF(AND(BI341=Settings!$C$18,BH341=Settings!$C$19),1,0))))</f>
        <v/>
      </c>
      <c r="BK1337" s="169" t="str">
        <f>IF(BK341="","",IF(BK341=Settings!$C$16,1,IF(AND(BK341=Settings!$C$17,NOT(BJ341=Settings!$C$16)),1,IF(AND(BK341=Settings!$C$18,BJ341=Settings!$C$19),1,0))))</f>
        <v/>
      </c>
      <c r="BM1337" s="169" t="str">
        <f>IF(BM341="","",IF(BM341=Settings!$C$16,1,IF(AND(BM341=Settings!$C$17,NOT(BL341=Settings!$C$16)),1,IF(AND(BM341=Settings!$C$18,BL341=Settings!$C$19),1,0))))</f>
        <v/>
      </c>
      <c r="BP1337" s="169" t="str">
        <f>IF(BP341="","",IF(BP341=Settings!$C$16,1,IF(AND(BP341=Settings!$C$17,NOT(BO341=Settings!$C$16)),1,IF(AND(BP341=Settings!$C$18,BO341=Settings!$C$19),1,0))))</f>
        <v/>
      </c>
      <c r="BQ1337" s="170"/>
      <c r="BR1337" s="169" t="str">
        <f>IF(BR341="","",IF(BR341=Settings!$C$16,1,IF(AND(BR341=Settings!$C$17,NOT(BQ341=Settings!$C$16)),1,IF(AND(BR341=Settings!$C$18,BQ341=Settings!$C$19),1,0))))</f>
        <v/>
      </c>
      <c r="BS1337" s="170"/>
      <c r="BT1337" s="169" t="str">
        <f>IF(BT341="","",IF(BT341=Settings!$C$16,1,IF(AND(BT341=Settings!$C$17,NOT(BS341=Settings!$C$16)),1,IF(AND(BT341=Settings!$C$18,BS341=Settings!$C$19),1,0))))</f>
        <v/>
      </c>
      <c r="BU1337" s="170"/>
      <c r="BV1337" s="169" t="str">
        <f>IF(BV341="","",IF(BV341=Settings!$C$16,1,IF(AND(BV341=Settings!$C$17,NOT(BU341=Settings!$C$16)),1,IF(AND(BV341=Settings!$C$18,BU341=Settings!$C$19),1,0))))</f>
        <v/>
      </c>
      <c r="BX1337" s="169" t="str">
        <f>IF(BX341="","",IF(BX341=Settings!$C$16,1,IF(AND(BX341=Settings!$C$17,NOT(BW341=Settings!$C$16)),1,IF(AND(BX341=Settings!$C$18,BW341=Settings!$C$19),1,0))))</f>
        <v/>
      </c>
      <c r="BZ1337" s="169" t="str">
        <f>IF(BZ341="","",IF(BZ341=Settings!$C$16,1,IF(AND(BZ341=Settings!$C$17,NOT(BY341=Settings!$C$16)),1,IF(AND(BZ341=Settings!$C$18,BY341=Settings!$C$19),1,0))))</f>
        <v/>
      </c>
      <c r="CB1337" s="175" t="str">
        <f t="shared" si="41"/>
        <v/>
      </c>
      <c r="CC1337" s="175" t="str">
        <f t="shared" si="42"/>
        <v/>
      </c>
      <c r="CD1337" s="175" t="str">
        <f t="shared" si="43"/>
        <v/>
      </c>
      <c r="CE1337" s="175" t="str">
        <f t="shared" si="44"/>
        <v/>
      </c>
      <c r="CF1337" s="175" t="str">
        <f t="shared" si="45"/>
        <v/>
      </c>
      <c r="CG1337" s="175" t="str">
        <f t="shared" si="46"/>
        <v/>
      </c>
      <c r="CH1337" s="175" t="str">
        <f t="shared" si="47"/>
        <v/>
      </c>
    </row>
    <row r="1338" spans="1:86" x14ac:dyDescent="0.25">
      <c r="A1338" s="39" t="str">
        <f t="shared" si="40"/>
        <v xml:space="preserve"> </v>
      </c>
      <c r="C1338" s="169" t="str">
        <f>IF(C342="","",IF(C342=Settings!$C$16,1,IF(AND(C342=Settings!$C$17,NOT(B342=Settings!$C$16)),1,IF(AND(C342=Settings!$C$18,B342=Settings!$C$19),1,0))))</f>
        <v/>
      </c>
      <c r="E1338" s="169" t="str">
        <f>IF(E342="","",IF(E342=Settings!$C$16,1,IF(AND(E342=Settings!$C$17,NOT(D342=Settings!$C$16)),1,IF(AND(E342=Settings!$C$18,D342=Settings!$C$19),1,0))))</f>
        <v/>
      </c>
      <c r="G1338" s="169" t="str">
        <f>IF(G342="","",IF(G342=Settings!$C$16,1,IF(AND(G342=Settings!$C$17,NOT(F342=Settings!$C$16)),1,IF(AND(G342=Settings!$C$18,F342=Settings!$C$19),1,0))))</f>
        <v/>
      </c>
      <c r="I1338" s="169" t="str">
        <f>IF(I342="","",IF(I342=Settings!$C$16,1,IF(AND(I342=Settings!$C$17,NOT(H342=Settings!$C$16)),1,IF(AND(I342=Settings!$C$18,H342=Settings!$C$19),1,0))))</f>
        <v/>
      </c>
      <c r="K1338" s="169" t="str">
        <f>IF(K342="","",IF(K342=Settings!$C$16,1,IF(AND(K342=Settings!$C$17,NOT(J342=Settings!$C$16)),1,IF(AND(K342=Settings!$C$18,J342=Settings!$C$19),1,0))))</f>
        <v/>
      </c>
      <c r="M1338" s="169" t="str">
        <f>IF(M342="","",IF(M342=Settings!$C$16,1,IF(AND(M342=Settings!$C$17,NOT(L342=Settings!$C$16)),1,IF(AND(M342=Settings!$C$18,L342=Settings!$C$19),1,0))))</f>
        <v/>
      </c>
      <c r="P1338" s="169" t="str">
        <f>IF(P342="","",IF(P342=Settings!$C$16,1,IF(AND(P342=Settings!$C$17,NOT(O342=Settings!$C$16)),1,IF(AND(P342=Settings!$C$18,O342=Settings!$C$19),1,0))))</f>
        <v/>
      </c>
      <c r="Q1338" s="170"/>
      <c r="R1338" s="169" t="str">
        <f>IF(R342="","",IF(R342=Settings!$C$16,1,IF(AND(R342=Settings!$C$17,NOT(Q342=Settings!$C$16)),1,IF(AND(R342=Settings!$C$18,Q342=Settings!$C$19),1,0))))</f>
        <v/>
      </c>
      <c r="S1338" s="170"/>
      <c r="T1338" s="169" t="str">
        <f>IF(T342="","",IF(T342=Settings!$C$16,1,IF(AND(T342=Settings!$C$17,NOT(S342=Settings!$C$16)),1,IF(AND(T342=Settings!$C$18,S342=Settings!$C$19),1,0))))</f>
        <v/>
      </c>
      <c r="U1338" s="170"/>
      <c r="V1338" s="169" t="str">
        <f>IF(V342="","",IF(V342=Settings!$C$16,1,IF(AND(V342=Settings!$C$17,NOT(U342=Settings!$C$16)),1,IF(AND(V342=Settings!$C$18,U342=Settings!$C$19),1,0))))</f>
        <v/>
      </c>
      <c r="X1338" s="169" t="str">
        <f>IF(X342="","",IF(X342=Settings!$C$16,1,IF(AND(X342=Settings!$C$17,NOT(W342=Settings!$C$16)),1,IF(AND(X342=Settings!$C$18,W342=Settings!$C$19),1,0))))</f>
        <v/>
      </c>
      <c r="Z1338" s="169" t="str">
        <f>IF(Z342="","",IF(Z342=Settings!$C$16,1,IF(AND(Z342=Settings!$C$17,NOT(Y342=Settings!$C$16)),1,IF(AND(Z342=Settings!$C$18,Y342=Settings!$C$19),1,0))))</f>
        <v/>
      </c>
      <c r="AC1338" s="169" t="str">
        <f>IF(AC342="","",IF(AC342=Settings!$C$16,1,IF(AND(AC342=Settings!$C$17,NOT(AB342=Settings!$C$16)),1,IF(AND(AC342=Settings!$C$18,AB342=Settings!$C$19),1,0))))</f>
        <v/>
      </c>
      <c r="AD1338" s="170"/>
      <c r="AE1338" s="169" t="str">
        <f>IF(AE342="","",IF(AE342=Settings!$C$16,1,IF(AND(AE342=Settings!$C$17,NOT(AD342=Settings!$C$16)),1,IF(AND(AE342=Settings!$C$18,AD342=Settings!$C$19),1,0))))</f>
        <v/>
      </c>
      <c r="AF1338" s="170"/>
      <c r="AG1338" s="169" t="str">
        <f>IF(AG342="","",IF(AG342=Settings!$C$16,1,IF(AND(AG342=Settings!$C$17,NOT(AF342=Settings!$C$16)),1,IF(AND(AG342=Settings!$C$18,AF342=Settings!$C$19),1,0))))</f>
        <v/>
      </c>
      <c r="AH1338" s="170"/>
      <c r="AI1338" s="169" t="str">
        <f>IF(AI342="","",IF(AI342=Settings!$C$16,1,IF(AND(AI342=Settings!$C$17,NOT(AH342=Settings!$C$16)),1,IF(AND(AI342=Settings!$C$18,AH342=Settings!$C$19),1,0))))</f>
        <v/>
      </c>
      <c r="AK1338" s="169" t="str">
        <f>IF(AK342="","",IF(AK342=Settings!$C$16,1,IF(AND(AK342=Settings!$C$17,NOT(AJ342=Settings!$C$16)),1,IF(AND(AK342=Settings!$C$18,AJ342=Settings!$C$19),1,0))))</f>
        <v/>
      </c>
      <c r="AM1338" s="169" t="str">
        <f>IF(AM342="","",IF(AM342=Settings!$C$16,1,IF(AND(AM342=Settings!$C$17,NOT(AL342=Settings!$C$16)),1,IF(AND(AM342=Settings!$C$18,AL342=Settings!$C$19),1,0))))</f>
        <v/>
      </c>
      <c r="AP1338" s="169" t="str">
        <f>IF(AP342="","",IF(AP342=Settings!$C$16,1,IF(AND(AP342=Settings!$C$17,NOT(AO342=Settings!$C$16)),1,IF(AND(AP342=Settings!$C$18,AO342=Settings!$C$19),1,0))))</f>
        <v/>
      </c>
      <c r="AQ1338" s="170"/>
      <c r="AR1338" s="169" t="str">
        <f>IF(AR342="","",IF(AR342=Settings!$C$16,1,IF(AND(AR342=Settings!$C$17,NOT(AQ342=Settings!$C$16)),1,IF(AND(AR342=Settings!$C$18,AQ342=Settings!$C$19),1,0))))</f>
        <v/>
      </c>
      <c r="AS1338" s="170"/>
      <c r="AT1338" s="169" t="str">
        <f>IF(AT342="","",IF(AT342=Settings!$C$16,1,IF(AND(AT342=Settings!$C$17,NOT(AS342=Settings!$C$16)),1,IF(AND(AT342=Settings!$C$18,AS342=Settings!$C$19),1,0))))</f>
        <v/>
      </c>
      <c r="AU1338" s="170"/>
      <c r="AV1338" s="169" t="str">
        <f>IF(AV342="","",IF(AV342=Settings!$C$16,1,IF(AND(AV342=Settings!$C$17,NOT(AU342=Settings!$C$16)),1,IF(AND(AV342=Settings!$C$18,AU342=Settings!$C$19),1,0))))</f>
        <v/>
      </c>
      <c r="AX1338" s="169" t="str">
        <f>IF(AX342="","",IF(AX342=Settings!$C$16,1,IF(AND(AX342=Settings!$C$17,NOT(AW342=Settings!$C$16)),1,IF(AND(AX342=Settings!$C$18,AW342=Settings!$C$19),1,0))))</f>
        <v/>
      </c>
      <c r="AZ1338" s="169" t="str">
        <f>IF(AZ342="","",IF(AZ342=Settings!$C$16,1,IF(AND(AZ342=Settings!$C$17,NOT(AY342=Settings!$C$16)),1,IF(AND(AZ342=Settings!$C$18,AY342=Settings!$C$19),1,0))))</f>
        <v/>
      </c>
      <c r="BC1338" s="169" t="str">
        <f>IF(BC342="","",IF(BC342=Settings!$C$16,1,IF(AND(BC342=Settings!$C$17,NOT(BB342=Settings!$C$16)),1,IF(AND(BC342=Settings!$C$18,BB342=Settings!$C$19),1,0))))</f>
        <v/>
      </c>
      <c r="BD1338" s="170"/>
      <c r="BE1338" s="169" t="str">
        <f>IF(BE342="","",IF(BE342=Settings!$C$16,1,IF(AND(BE342=Settings!$C$17,NOT(BD342=Settings!$C$16)),1,IF(AND(BE342=Settings!$C$18,BD342=Settings!$C$19),1,0))))</f>
        <v/>
      </c>
      <c r="BF1338" s="170"/>
      <c r="BG1338" s="169" t="str">
        <f>IF(BG342="","",IF(BG342=Settings!$C$16,1,IF(AND(BG342=Settings!$C$17,NOT(BF342=Settings!$C$16)),1,IF(AND(BG342=Settings!$C$18,BF342=Settings!$C$19),1,0))))</f>
        <v/>
      </c>
      <c r="BH1338" s="170"/>
      <c r="BI1338" s="169" t="str">
        <f>IF(BI342="","",IF(BI342=Settings!$C$16,1,IF(AND(BI342=Settings!$C$17,NOT(BH342=Settings!$C$16)),1,IF(AND(BI342=Settings!$C$18,BH342=Settings!$C$19),1,0))))</f>
        <v/>
      </c>
      <c r="BK1338" s="169" t="str">
        <f>IF(BK342="","",IF(BK342=Settings!$C$16,1,IF(AND(BK342=Settings!$C$17,NOT(BJ342=Settings!$C$16)),1,IF(AND(BK342=Settings!$C$18,BJ342=Settings!$C$19),1,0))))</f>
        <v/>
      </c>
      <c r="BM1338" s="169" t="str">
        <f>IF(BM342="","",IF(BM342=Settings!$C$16,1,IF(AND(BM342=Settings!$C$17,NOT(BL342=Settings!$C$16)),1,IF(AND(BM342=Settings!$C$18,BL342=Settings!$C$19),1,0))))</f>
        <v/>
      </c>
      <c r="BP1338" s="169" t="str">
        <f>IF(BP342="","",IF(BP342=Settings!$C$16,1,IF(AND(BP342=Settings!$C$17,NOT(BO342=Settings!$C$16)),1,IF(AND(BP342=Settings!$C$18,BO342=Settings!$C$19),1,0))))</f>
        <v/>
      </c>
      <c r="BQ1338" s="170"/>
      <c r="BR1338" s="169" t="str">
        <f>IF(BR342="","",IF(BR342=Settings!$C$16,1,IF(AND(BR342=Settings!$C$17,NOT(BQ342=Settings!$C$16)),1,IF(AND(BR342=Settings!$C$18,BQ342=Settings!$C$19),1,0))))</f>
        <v/>
      </c>
      <c r="BS1338" s="170"/>
      <c r="BT1338" s="169" t="str">
        <f>IF(BT342="","",IF(BT342=Settings!$C$16,1,IF(AND(BT342=Settings!$C$17,NOT(BS342=Settings!$C$16)),1,IF(AND(BT342=Settings!$C$18,BS342=Settings!$C$19),1,0))))</f>
        <v/>
      </c>
      <c r="BU1338" s="170"/>
      <c r="BV1338" s="169" t="str">
        <f>IF(BV342="","",IF(BV342=Settings!$C$16,1,IF(AND(BV342=Settings!$C$17,NOT(BU342=Settings!$C$16)),1,IF(AND(BV342=Settings!$C$18,BU342=Settings!$C$19),1,0))))</f>
        <v/>
      </c>
      <c r="BX1338" s="169" t="str">
        <f>IF(BX342="","",IF(BX342=Settings!$C$16,1,IF(AND(BX342=Settings!$C$17,NOT(BW342=Settings!$C$16)),1,IF(AND(BX342=Settings!$C$18,BW342=Settings!$C$19),1,0))))</f>
        <v/>
      </c>
      <c r="BZ1338" s="169" t="str">
        <f>IF(BZ342="","",IF(BZ342=Settings!$C$16,1,IF(AND(BZ342=Settings!$C$17,NOT(BY342=Settings!$C$16)),1,IF(AND(BZ342=Settings!$C$18,BY342=Settings!$C$19),1,0))))</f>
        <v/>
      </c>
      <c r="CB1338" s="175" t="str">
        <f t="shared" si="41"/>
        <v/>
      </c>
      <c r="CC1338" s="175" t="str">
        <f t="shared" si="42"/>
        <v/>
      </c>
      <c r="CD1338" s="175" t="str">
        <f t="shared" si="43"/>
        <v/>
      </c>
      <c r="CE1338" s="175" t="str">
        <f t="shared" si="44"/>
        <v/>
      </c>
      <c r="CF1338" s="175" t="str">
        <f t="shared" si="45"/>
        <v/>
      </c>
      <c r="CG1338" s="175" t="str">
        <f t="shared" si="46"/>
        <v/>
      </c>
      <c r="CH1338" s="175" t="str">
        <f t="shared" si="47"/>
        <v/>
      </c>
    </row>
    <row r="1339" spans="1:86" x14ac:dyDescent="0.25">
      <c r="A1339" s="39" t="str">
        <f t="shared" si="40"/>
        <v xml:space="preserve"> </v>
      </c>
      <c r="C1339" s="169" t="str">
        <f>IF(C343="","",IF(C343=Settings!$C$16,1,IF(AND(C343=Settings!$C$17,NOT(B343=Settings!$C$16)),1,IF(AND(C343=Settings!$C$18,B343=Settings!$C$19),1,0))))</f>
        <v/>
      </c>
      <c r="E1339" s="169" t="str">
        <f>IF(E343="","",IF(E343=Settings!$C$16,1,IF(AND(E343=Settings!$C$17,NOT(D343=Settings!$C$16)),1,IF(AND(E343=Settings!$C$18,D343=Settings!$C$19),1,0))))</f>
        <v/>
      </c>
      <c r="G1339" s="169" t="str">
        <f>IF(G343="","",IF(G343=Settings!$C$16,1,IF(AND(G343=Settings!$C$17,NOT(F343=Settings!$C$16)),1,IF(AND(G343=Settings!$C$18,F343=Settings!$C$19),1,0))))</f>
        <v/>
      </c>
      <c r="I1339" s="169" t="str">
        <f>IF(I343="","",IF(I343=Settings!$C$16,1,IF(AND(I343=Settings!$C$17,NOT(H343=Settings!$C$16)),1,IF(AND(I343=Settings!$C$18,H343=Settings!$C$19),1,0))))</f>
        <v/>
      </c>
      <c r="K1339" s="169" t="str">
        <f>IF(K343="","",IF(K343=Settings!$C$16,1,IF(AND(K343=Settings!$C$17,NOT(J343=Settings!$C$16)),1,IF(AND(K343=Settings!$C$18,J343=Settings!$C$19),1,0))))</f>
        <v/>
      </c>
      <c r="M1339" s="169" t="str">
        <f>IF(M343="","",IF(M343=Settings!$C$16,1,IF(AND(M343=Settings!$C$17,NOT(L343=Settings!$C$16)),1,IF(AND(M343=Settings!$C$18,L343=Settings!$C$19),1,0))))</f>
        <v/>
      </c>
      <c r="P1339" s="169" t="str">
        <f>IF(P343="","",IF(P343=Settings!$C$16,1,IF(AND(P343=Settings!$C$17,NOT(O343=Settings!$C$16)),1,IF(AND(P343=Settings!$C$18,O343=Settings!$C$19),1,0))))</f>
        <v/>
      </c>
      <c r="Q1339" s="170"/>
      <c r="R1339" s="169" t="str">
        <f>IF(R343="","",IF(R343=Settings!$C$16,1,IF(AND(R343=Settings!$C$17,NOT(Q343=Settings!$C$16)),1,IF(AND(R343=Settings!$C$18,Q343=Settings!$C$19),1,0))))</f>
        <v/>
      </c>
      <c r="S1339" s="170"/>
      <c r="T1339" s="169" t="str">
        <f>IF(T343="","",IF(T343=Settings!$C$16,1,IF(AND(T343=Settings!$C$17,NOT(S343=Settings!$C$16)),1,IF(AND(T343=Settings!$C$18,S343=Settings!$C$19),1,0))))</f>
        <v/>
      </c>
      <c r="U1339" s="170"/>
      <c r="V1339" s="169" t="str">
        <f>IF(V343="","",IF(V343=Settings!$C$16,1,IF(AND(V343=Settings!$C$17,NOT(U343=Settings!$C$16)),1,IF(AND(V343=Settings!$C$18,U343=Settings!$C$19),1,0))))</f>
        <v/>
      </c>
      <c r="X1339" s="169" t="str">
        <f>IF(X343="","",IF(X343=Settings!$C$16,1,IF(AND(X343=Settings!$C$17,NOT(W343=Settings!$C$16)),1,IF(AND(X343=Settings!$C$18,W343=Settings!$C$19),1,0))))</f>
        <v/>
      </c>
      <c r="Z1339" s="169" t="str">
        <f>IF(Z343="","",IF(Z343=Settings!$C$16,1,IF(AND(Z343=Settings!$C$17,NOT(Y343=Settings!$C$16)),1,IF(AND(Z343=Settings!$C$18,Y343=Settings!$C$19),1,0))))</f>
        <v/>
      </c>
      <c r="AC1339" s="169" t="str">
        <f>IF(AC343="","",IF(AC343=Settings!$C$16,1,IF(AND(AC343=Settings!$C$17,NOT(AB343=Settings!$C$16)),1,IF(AND(AC343=Settings!$C$18,AB343=Settings!$C$19),1,0))))</f>
        <v/>
      </c>
      <c r="AD1339" s="170"/>
      <c r="AE1339" s="169" t="str">
        <f>IF(AE343="","",IF(AE343=Settings!$C$16,1,IF(AND(AE343=Settings!$C$17,NOT(AD343=Settings!$C$16)),1,IF(AND(AE343=Settings!$C$18,AD343=Settings!$C$19),1,0))))</f>
        <v/>
      </c>
      <c r="AF1339" s="170"/>
      <c r="AG1339" s="169" t="str">
        <f>IF(AG343="","",IF(AG343=Settings!$C$16,1,IF(AND(AG343=Settings!$C$17,NOT(AF343=Settings!$C$16)),1,IF(AND(AG343=Settings!$C$18,AF343=Settings!$C$19),1,0))))</f>
        <v/>
      </c>
      <c r="AH1339" s="170"/>
      <c r="AI1339" s="169" t="str">
        <f>IF(AI343="","",IF(AI343=Settings!$C$16,1,IF(AND(AI343=Settings!$C$17,NOT(AH343=Settings!$C$16)),1,IF(AND(AI343=Settings!$C$18,AH343=Settings!$C$19),1,0))))</f>
        <v/>
      </c>
      <c r="AK1339" s="169" t="str">
        <f>IF(AK343="","",IF(AK343=Settings!$C$16,1,IF(AND(AK343=Settings!$C$17,NOT(AJ343=Settings!$C$16)),1,IF(AND(AK343=Settings!$C$18,AJ343=Settings!$C$19),1,0))))</f>
        <v/>
      </c>
      <c r="AM1339" s="169" t="str">
        <f>IF(AM343="","",IF(AM343=Settings!$C$16,1,IF(AND(AM343=Settings!$C$17,NOT(AL343=Settings!$C$16)),1,IF(AND(AM343=Settings!$C$18,AL343=Settings!$C$19),1,0))))</f>
        <v/>
      </c>
      <c r="AP1339" s="169" t="str">
        <f>IF(AP343="","",IF(AP343=Settings!$C$16,1,IF(AND(AP343=Settings!$C$17,NOT(AO343=Settings!$C$16)),1,IF(AND(AP343=Settings!$C$18,AO343=Settings!$C$19),1,0))))</f>
        <v/>
      </c>
      <c r="AQ1339" s="170"/>
      <c r="AR1339" s="169" t="str">
        <f>IF(AR343="","",IF(AR343=Settings!$C$16,1,IF(AND(AR343=Settings!$C$17,NOT(AQ343=Settings!$C$16)),1,IF(AND(AR343=Settings!$C$18,AQ343=Settings!$C$19),1,0))))</f>
        <v/>
      </c>
      <c r="AS1339" s="170"/>
      <c r="AT1339" s="169" t="str">
        <f>IF(AT343="","",IF(AT343=Settings!$C$16,1,IF(AND(AT343=Settings!$C$17,NOT(AS343=Settings!$C$16)),1,IF(AND(AT343=Settings!$C$18,AS343=Settings!$C$19),1,0))))</f>
        <v/>
      </c>
      <c r="AU1339" s="170"/>
      <c r="AV1339" s="169" t="str">
        <f>IF(AV343="","",IF(AV343=Settings!$C$16,1,IF(AND(AV343=Settings!$C$17,NOT(AU343=Settings!$C$16)),1,IF(AND(AV343=Settings!$C$18,AU343=Settings!$C$19),1,0))))</f>
        <v/>
      </c>
      <c r="AX1339" s="169" t="str">
        <f>IF(AX343="","",IF(AX343=Settings!$C$16,1,IF(AND(AX343=Settings!$C$17,NOT(AW343=Settings!$C$16)),1,IF(AND(AX343=Settings!$C$18,AW343=Settings!$C$19),1,0))))</f>
        <v/>
      </c>
      <c r="AZ1339" s="169" t="str">
        <f>IF(AZ343="","",IF(AZ343=Settings!$C$16,1,IF(AND(AZ343=Settings!$C$17,NOT(AY343=Settings!$C$16)),1,IF(AND(AZ343=Settings!$C$18,AY343=Settings!$C$19),1,0))))</f>
        <v/>
      </c>
      <c r="BC1339" s="169" t="str">
        <f>IF(BC343="","",IF(BC343=Settings!$C$16,1,IF(AND(BC343=Settings!$C$17,NOT(BB343=Settings!$C$16)),1,IF(AND(BC343=Settings!$C$18,BB343=Settings!$C$19),1,0))))</f>
        <v/>
      </c>
      <c r="BD1339" s="170"/>
      <c r="BE1339" s="169" t="str">
        <f>IF(BE343="","",IF(BE343=Settings!$C$16,1,IF(AND(BE343=Settings!$C$17,NOT(BD343=Settings!$C$16)),1,IF(AND(BE343=Settings!$C$18,BD343=Settings!$C$19),1,0))))</f>
        <v/>
      </c>
      <c r="BF1339" s="170"/>
      <c r="BG1339" s="169" t="str">
        <f>IF(BG343="","",IF(BG343=Settings!$C$16,1,IF(AND(BG343=Settings!$C$17,NOT(BF343=Settings!$C$16)),1,IF(AND(BG343=Settings!$C$18,BF343=Settings!$C$19),1,0))))</f>
        <v/>
      </c>
      <c r="BH1339" s="170"/>
      <c r="BI1339" s="169" t="str">
        <f>IF(BI343="","",IF(BI343=Settings!$C$16,1,IF(AND(BI343=Settings!$C$17,NOT(BH343=Settings!$C$16)),1,IF(AND(BI343=Settings!$C$18,BH343=Settings!$C$19),1,0))))</f>
        <v/>
      </c>
      <c r="BK1339" s="169" t="str">
        <f>IF(BK343="","",IF(BK343=Settings!$C$16,1,IF(AND(BK343=Settings!$C$17,NOT(BJ343=Settings!$C$16)),1,IF(AND(BK343=Settings!$C$18,BJ343=Settings!$C$19),1,0))))</f>
        <v/>
      </c>
      <c r="BM1339" s="169" t="str">
        <f>IF(BM343="","",IF(BM343=Settings!$C$16,1,IF(AND(BM343=Settings!$C$17,NOT(BL343=Settings!$C$16)),1,IF(AND(BM343=Settings!$C$18,BL343=Settings!$C$19),1,0))))</f>
        <v/>
      </c>
      <c r="BP1339" s="169" t="str">
        <f>IF(BP343="","",IF(BP343=Settings!$C$16,1,IF(AND(BP343=Settings!$C$17,NOT(BO343=Settings!$C$16)),1,IF(AND(BP343=Settings!$C$18,BO343=Settings!$C$19),1,0))))</f>
        <v/>
      </c>
      <c r="BQ1339" s="170"/>
      <c r="BR1339" s="169" t="str">
        <f>IF(BR343="","",IF(BR343=Settings!$C$16,1,IF(AND(BR343=Settings!$C$17,NOT(BQ343=Settings!$C$16)),1,IF(AND(BR343=Settings!$C$18,BQ343=Settings!$C$19),1,0))))</f>
        <v/>
      </c>
      <c r="BS1339" s="170"/>
      <c r="BT1339" s="169" t="str">
        <f>IF(BT343="","",IF(BT343=Settings!$C$16,1,IF(AND(BT343=Settings!$C$17,NOT(BS343=Settings!$C$16)),1,IF(AND(BT343=Settings!$C$18,BS343=Settings!$C$19),1,0))))</f>
        <v/>
      </c>
      <c r="BU1339" s="170"/>
      <c r="BV1339" s="169" t="str">
        <f>IF(BV343="","",IF(BV343=Settings!$C$16,1,IF(AND(BV343=Settings!$C$17,NOT(BU343=Settings!$C$16)),1,IF(AND(BV343=Settings!$C$18,BU343=Settings!$C$19),1,0))))</f>
        <v/>
      </c>
      <c r="BX1339" s="169" t="str">
        <f>IF(BX343="","",IF(BX343=Settings!$C$16,1,IF(AND(BX343=Settings!$C$17,NOT(BW343=Settings!$C$16)),1,IF(AND(BX343=Settings!$C$18,BW343=Settings!$C$19),1,0))))</f>
        <v/>
      </c>
      <c r="BZ1339" s="169" t="str">
        <f>IF(BZ343="","",IF(BZ343=Settings!$C$16,1,IF(AND(BZ343=Settings!$C$17,NOT(BY343=Settings!$C$16)),1,IF(AND(BZ343=Settings!$C$18,BY343=Settings!$C$19),1,0))))</f>
        <v/>
      </c>
      <c r="CB1339" s="175" t="str">
        <f t="shared" si="41"/>
        <v/>
      </c>
      <c r="CC1339" s="175" t="str">
        <f t="shared" si="42"/>
        <v/>
      </c>
      <c r="CD1339" s="175" t="str">
        <f t="shared" si="43"/>
        <v/>
      </c>
      <c r="CE1339" s="175" t="str">
        <f t="shared" si="44"/>
        <v/>
      </c>
      <c r="CF1339" s="175" t="str">
        <f t="shared" si="45"/>
        <v/>
      </c>
      <c r="CG1339" s="175" t="str">
        <f t="shared" si="46"/>
        <v/>
      </c>
      <c r="CH1339" s="175" t="str">
        <f t="shared" si="47"/>
        <v/>
      </c>
    </row>
    <row r="1340" spans="1:86" x14ac:dyDescent="0.25">
      <c r="A1340" s="39" t="str">
        <f t="shared" si="40"/>
        <v xml:space="preserve"> </v>
      </c>
      <c r="C1340" s="169" t="str">
        <f>IF(C344="","",IF(C344=Settings!$C$16,1,IF(AND(C344=Settings!$C$17,NOT(B344=Settings!$C$16)),1,IF(AND(C344=Settings!$C$18,B344=Settings!$C$19),1,0))))</f>
        <v/>
      </c>
      <c r="E1340" s="169" t="str">
        <f>IF(E344="","",IF(E344=Settings!$C$16,1,IF(AND(E344=Settings!$C$17,NOT(D344=Settings!$C$16)),1,IF(AND(E344=Settings!$C$18,D344=Settings!$C$19),1,0))))</f>
        <v/>
      </c>
      <c r="G1340" s="169" t="str">
        <f>IF(G344="","",IF(G344=Settings!$C$16,1,IF(AND(G344=Settings!$C$17,NOT(F344=Settings!$C$16)),1,IF(AND(G344=Settings!$C$18,F344=Settings!$C$19),1,0))))</f>
        <v/>
      </c>
      <c r="I1340" s="169" t="str">
        <f>IF(I344="","",IF(I344=Settings!$C$16,1,IF(AND(I344=Settings!$C$17,NOT(H344=Settings!$C$16)),1,IF(AND(I344=Settings!$C$18,H344=Settings!$C$19),1,0))))</f>
        <v/>
      </c>
      <c r="K1340" s="169" t="str">
        <f>IF(K344="","",IF(K344=Settings!$C$16,1,IF(AND(K344=Settings!$C$17,NOT(J344=Settings!$C$16)),1,IF(AND(K344=Settings!$C$18,J344=Settings!$C$19),1,0))))</f>
        <v/>
      </c>
      <c r="M1340" s="169" t="str">
        <f>IF(M344="","",IF(M344=Settings!$C$16,1,IF(AND(M344=Settings!$C$17,NOT(L344=Settings!$C$16)),1,IF(AND(M344=Settings!$C$18,L344=Settings!$C$19),1,0))))</f>
        <v/>
      </c>
      <c r="P1340" s="169" t="str">
        <f>IF(P344="","",IF(P344=Settings!$C$16,1,IF(AND(P344=Settings!$C$17,NOT(O344=Settings!$C$16)),1,IF(AND(P344=Settings!$C$18,O344=Settings!$C$19),1,0))))</f>
        <v/>
      </c>
      <c r="Q1340" s="170"/>
      <c r="R1340" s="169" t="str">
        <f>IF(R344="","",IF(R344=Settings!$C$16,1,IF(AND(R344=Settings!$C$17,NOT(Q344=Settings!$C$16)),1,IF(AND(R344=Settings!$C$18,Q344=Settings!$C$19),1,0))))</f>
        <v/>
      </c>
      <c r="S1340" s="170"/>
      <c r="T1340" s="169" t="str">
        <f>IF(T344="","",IF(T344=Settings!$C$16,1,IF(AND(T344=Settings!$C$17,NOT(S344=Settings!$C$16)),1,IF(AND(T344=Settings!$C$18,S344=Settings!$C$19),1,0))))</f>
        <v/>
      </c>
      <c r="U1340" s="170"/>
      <c r="V1340" s="169" t="str">
        <f>IF(V344="","",IF(V344=Settings!$C$16,1,IF(AND(V344=Settings!$C$17,NOT(U344=Settings!$C$16)),1,IF(AND(V344=Settings!$C$18,U344=Settings!$C$19),1,0))))</f>
        <v/>
      </c>
      <c r="X1340" s="169" t="str">
        <f>IF(X344="","",IF(X344=Settings!$C$16,1,IF(AND(X344=Settings!$C$17,NOT(W344=Settings!$C$16)),1,IF(AND(X344=Settings!$C$18,W344=Settings!$C$19),1,0))))</f>
        <v/>
      </c>
      <c r="Z1340" s="169" t="str">
        <f>IF(Z344="","",IF(Z344=Settings!$C$16,1,IF(AND(Z344=Settings!$C$17,NOT(Y344=Settings!$C$16)),1,IF(AND(Z344=Settings!$C$18,Y344=Settings!$C$19),1,0))))</f>
        <v/>
      </c>
      <c r="AC1340" s="169" t="str">
        <f>IF(AC344="","",IF(AC344=Settings!$C$16,1,IF(AND(AC344=Settings!$C$17,NOT(AB344=Settings!$C$16)),1,IF(AND(AC344=Settings!$C$18,AB344=Settings!$C$19),1,0))))</f>
        <v/>
      </c>
      <c r="AD1340" s="170"/>
      <c r="AE1340" s="169" t="str">
        <f>IF(AE344="","",IF(AE344=Settings!$C$16,1,IF(AND(AE344=Settings!$C$17,NOT(AD344=Settings!$C$16)),1,IF(AND(AE344=Settings!$C$18,AD344=Settings!$C$19),1,0))))</f>
        <v/>
      </c>
      <c r="AF1340" s="170"/>
      <c r="AG1340" s="169" t="str">
        <f>IF(AG344="","",IF(AG344=Settings!$C$16,1,IF(AND(AG344=Settings!$C$17,NOT(AF344=Settings!$C$16)),1,IF(AND(AG344=Settings!$C$18,AF344=Settings!$C$19),1,0))))</f>
        <v/>
      </c>
      <c r="AH1340" s="170"/>
      <c r="AI1340" s="169" t="str">
        <f>IF(AI344="","",IF(AI344=Settings!$C$16,1,IF(AND(AI344=Settings!$C$17,NOT(AH344=Settings!$C$16)),1,IF(AND(AI344=Settings!$C$18,AH344=Settings!$C$19),1,0))))</f>
        <v/>
      </c>
      <c r="AK1340" s="169" t="str">
        <f>IF(AK344="","",IF(AK344=Settings!$C$16,1,IF(AND(AK344=Settings!$C$17,NOT(AJ344=Settings!$C$16)),1,IF(AND(AK344=Settings!$C$18,AJ344=Settings!$C$19),1,0))))</f>
        <v/>
      </c>
      <c r="AM1340" s="169" t="str">
        <f>IF(AM344="","",IF(AM344=Settings!$C$16,1,IF(AND(AM344=Settings!$C$17,NOT(AL344=Settings!$C$16)),1,IF(AND(AM344=Settings!$C$18,AL344=Settings!$C$19),1,0))))</f>
        <v/>
      </c>
      <c r="AP1340" s="169" t="str">
        <f>IF(AP344="","",IF(AP344=Settings!$C$16,1,IF(AND(AP344=Settings!$C$17,NOT(AO344=Settings!$C$16)),1,IF(AND(AP344=Settings!$C$18,AO344=Settings!$C$19),1,0))))</f>
        <v/>
      </c>
      <c r="AQ1340" s="170"/>
      <c r="AR1340" s="169" t="str">
        <f>IF(AR344="","",IF(AR344=Settings!$C$16,1,IF(AND(AR344=Settings!$C$17,NOT(AQ344=Settings!$C$16)),1,IF(AND(AR344=Settings!$C$18,AQ344=Settings!$C$19),1,0))))</f>
        <v/>
      </c>
      <c r="AS1340" s="170"/>
      <c r="AT1340" s="169" t="str">
        <f>IF(AT344="","",IF(AT344=Settings!$C$16,1,IF(AND(AT344=Settings!$C$17,NOT(AS344=Settings!$C$16)),1,IF(AND(AT344=Settings!$C$18,AS344=Settings!$C$19),1,0))))</f>
        <v/>
      </c>
      <c r="AU1340" s="170"/>
      <c r="AV1340" s="169" t="str">
        <f>IF(AV344="","",IF(AV344=Settings!$C$16,1,IF(AND(AV344=Settings!$C$17,NOT(AU344=Settings!$C$16)),1,IF(AND(AV344=Settings!$C$18,AU344=Settings!$C$19),1,0))))</f>
        <v/>
      </c>
      <c r="AX1340" s="169" t="str">
        <f>IF(AX344="","",IF(AX344=Settings!$C$16,1,IF(AND(AX344=Settings!$C$17,NOT(AW344=Settings!$C$16)),1,IF(AND(AX344=Settings!$C$18,AW344=Settings!$C$19),1,0))))</f>
        <v/>
      </c>
      <c r="AZ1340" s="169" t="str">
        <f>IF(AZ344="","",IF(AZ344=Settings!$C$16,1,IF(AND(AZ344=Settings!$C$17,NOT(AY344=Settings!$C$16)),1,IF(AND(AZ344=Settings!$C$18,AY344=Settings!$C$19),1,0))))</f>
        <v/>
      </c>
      <c r="BC1340" s="169" t="str">
        <f>IF(BC344="","",IF(BC344=Settings!$C$16,1,IF(AND(BC344=Settings!$C$17,NOT(BB344=Settings!$C$16)),1,IF(AND(BC344=Settings!$C$18,BB344=Settings!$C$19),1,0))))</f>
        <v/>
      </c>
      <c r="BD1340" s="170"/>
      <c r="BE1340" s="169" t="str">
        <f>IF(BE344="","",IF(BE344=Settings!$C$16,1,IF(AND(BE344=Settings!$C$17,NOT(BD344=Settings!$C$16)),1,IF(AND(BE344=Settings!$C$18,BD344=Settings!$C$19),1,0))))</f>
        <v/>
      </c>
      <c r="BF1340" s="170"/>
      <c r="BG1340" s="169" t="str">
        <f>IF(BG344="","",IF(BG344=Settings!$C$16,1,IF(AND(BG344=Settings!$C$17,NOT(BF344=Settings!$C$16)),1,IF(AND(BG344=Settings!$C$18,BF344=Settings!$C$19),1,0))))</f>
        <v/>
      </c>
      <c r="BH1340" s="170"/>
      <c r="BI1340" s="169" t="str">
        <f>IF(BI344="","",IF(BI344=Settings!$C$16,1,IF(AND(BI344=Settings!$C$17,NOT(BH344=Settings!$C$16)),1,IF(AND(BI344=Settings!$C$18,BH344=Settings!$C$19),1,0))))</f>
        <v/>
      </c>
      <c r="BK1340" s="169" t="str">
        <f>IF(BK344="","",IF(BK344=Settings!$C$16,1,IF(AND(BK344=Settings!$C$17,NOT(BJ344=Settings!$C$16)),1,IF(AND(BK344=Settings!$C$18,BJ344=Settings!$C$19),1,0))))</f>
        <v/>
      </c>
      <c r="BM1340" s="169" t="str">
        <f>IF(BM344="","",IF(BM344=Settings!$C$16,1,IF(AND(BM344=Settings!$C$17,NOT(BL344=Settings!$C$16)),1,IF(AND(BM344=Settings!$C$18,BL344=Settings!$C$19),1,0))))</f>
        <v/>
      </c>
      <c r="BP1340" s="169" t="str">
        <f>IF(BP344="","",IF(BP344=Settings!$C$16,1,IF(AND(BP344=Settings!$C$17,NOT(BO344=Settings!$C$16)),1,IF(AND(BP344=Settings!$C$18,BO344=Settings!$C$19),1,0))))</f>
        <v/>
      </c>
      <c r="BQ1340" s="170"/>
      <c r="BR1340" s="169" t="str">
        <f>IF(BR344="","",IF(BR344=Settings!$C$16,1,IF(AND(BR344=Settings!$C$17,NOT(BQ344=Settings!$C$16)),1,IF(AND(BR344=Settings!$C$18,BQ344=Settings!$C$19),1,0))))</f>
        <v/>
      </c>
      <c r="BS1340" s="170"/>
      <c r="BT1340" s="169" t="str">
        <f>IF(BT344="","",IF(BT344=Settings!$C$16,1,IF(AND(BT344=Settings!$C$17,NOT(BS344=Settings!$C$16)),1,IF(AND(BT344=Settings!$C$18,BS344=Settings!$C$19),1,0))))</f>
        <v/>
      </c>
      <c r="BU1340" s="170"/>
      <c r="BV1340" s="169" t="str">
        <f>IF(BV344="","",IF(BV344=Settings!$C$16,1,IF(AND(BV344=Settings!$C$17,NOT(BU344=Settings!$C$16)),1,IF(AND(BV344=Settings!$C$18,BU344=Settings!$C$19),1,0))))</f>
        <v/>
      </c>
      <c r="BX1340" s="169" t="str">
        <f>IF(BX344="","",IF(BX344=Settings!$C$16,1,IF(AND(BX344=Settings!$C$17,NOT(BW344=Settings!$C$16)),1,IF(AND(BX344=Settings!$C$18,BW344=Settings!$C$19),1,0))))</f>
        <v/>
      </c>
      <c r="BZ1340" s="169" t="str">
        <f>IF(BZ344="","",IF(BZ344=Settings!$C$16,1,IF(AND(BZ344=Settings!$C$17,NOT(BY344=Settings!$C$16)),1,IF(AND(BZ344=Settings!$C$18,BY344=Settings!$C$19),1,0))))</f>
        <v/>
      </c>
      <c r="CB1340" s="175" t="str">
        <f t="shared" si="41"/>
        <v/>
      </c>
      <c r="CC1340" s="175" t="str">
        <f t="shared" si="42"/>
        <v/>
      </c>
      <c r="CD1340" s="175" t="str">
        <f t="shared" si="43"/>
        <v/>
      </c>
      <c r="CE1340" s="175" t="str">
        <f t="shared" si="44"/>
        <v/>
      </c>
      <c r="CF1340" s="175" t="str">
        <f t="shared" si="45"/>
        <v/>
      </c>
      <c r="CG1340" s="175" t="str">
        <f t="shared" si="46"/>
        <v/>
      </c>
      <c r="CH1340" s="175" t="str">
        <f t="shared" si="47"/>
        <v/>
      </c>
    </row>
    <row r="1341" spans="1:86" x14ac:dyDescent="0.25">
      <c r="A1341" s="39" t="str">
        <f t="shared" si="40"/>
        <v xml:space="preserve"> </v>
      </c>
      <c r="C1341" s="169" t="str">
        <f>IF(C345="","",IF(C345=Settings!$C$16,1,IF(AND(C345=Settings!$C$17,NOT(B345=Settings!$C$16)),1,IF(AND(C345=Settings!$C$18,B345=Settings!$C$19),1,0))))</f>
        <v/>
      </c>
      <c r="E1341" s="169" t="str">
        <f>IF(E345="","",IF(E345=Settings!$C$16,1,IF(AND(E345=Settings!$C$17,NOT(D345=Settings!$C$16)),1,IF(AND(E345=Settings!$C$18,D345=Settings!$C$19),1,0))))</f>
        <v/>
      </c>
      <c r="G1341" s="169" t="str">
        <f>IF(G345="","",IF(G345=Settings!$C$16,1,IF(AND(G345=Settings!$C$17,NOT(F345=Settings!$C$16)),1,IF(AND(G345=Settings!$C$18,F345=Settings!$C$19),1,0))))</f>
        <v/>
      </c>
      <c r="I1341" s="169" t="str">
        <f>IF(I345="","",IF(I345=Settings!$C$16,1,IF(AND(I345=Settings!$C$17,NOT(H345=Settings!$C$16)),1,IF(AND(I345=Settings!$C$18,H345=Settings!$C$19),1,0))))</f>
        <v/>
      </c>
      <c r="K1341" s="169" t="str">
        <f>IF(K345="","",IF(K345=Settings!$C$16,1,IF(AND(K345=Settings!$C$17,NOT(J345=Settings!$C$16)),1,IF(AND(K345=Settings!$C$18,J345=Settings!$C$19),1,0))))</f>
        <v/>
      </c>
      <c r="M1341" s="169" t="str">
        <f>IF(M345="","",IF(M345=Settings!$C$16,1,IF(AND(M345=Settings!$C$17,NOT(L345=Settings!$C$16)),1,IF(AND(M345=Settings!$C$18,L345=Settings!$C$19),1,0))))</f>
        <v/>
      </c>
      <c r="P1341" s="169" t="str">
        <f>IF(P345="","",IF(P345=Settings!$C$16,1,IF(AND(P345=Settings!$C$17,NOT(O345=Settings!$C$16)),1,IF(AND(P345=Settings!$C$18,O345=Settings!$C$19),1,0))))</f>
        <v/>
      </c>
      <c r="Q1341" s="170"/>
      <c r="R1341" s="169" t="str">
        <f>IF(R345="","",IF(R345=Settings!$C$16,1,IF(AND(R345=Settings!$C$17,NOT(Q345=Settings!$C$16)),1,IF(AND(R345=Settings!$C$18,Q345=Settings!$C$19),1,0))))</f>
        <v/>
      </c>
      <c r="S1341" s="170"/>
      <c r="T1341" s="169" t="str">
        <f>IF(T345="","",IF(T345=Settings!$C$16,1,IF(AND(T345=Settings!$C$17,NOT(S345=Settings!$C$16)),1,IF(AND(T345=Settings!$C$18,S345=Settings!$C$19),1,0))))</f>
        <v/>
      </c>
      <c r="U1341" s="170"/>
      <c r="V1341" s="169" t="str">
        <f>IF(V345="","",IF(V345=Settings!$C$16,1,IF(AND(V345=Settings!$C$17,NOT(U345=Settings!$C$16)),1,IF(AND(V345=Settings!$C$18,U345=Settings!$C$19),1,0))))</f>
        <v/>
      </c>
      <c r="X1341" s="169" t="str">
        <f>IF(X345="","",IF(X345=Settings!$C$16,1,IF(AND(X345=Settings!$C$17,NOT(W345=Settings!$C$16)),1,IF(AND(X345=Settings!$C$18,W345=Settings!$C$19),1,0))))</f>
        <v/>
      </c>
      <c r="Z1341" s="169" t="str">
        <f>IF(Z345="","",IF(Z345=Settings!$C$16,1,IF(AND(Z345=Settings!$C$17,NOT(Y345=Settings!$C$16)),1,IF(AND(Z345=Settings!$C$18,Y345=Settings!$C$19),1,0))))</f>
        <v/>
      </c>
      <c r="AC1341" s="169" t="str">
        <f>IF(AC345="","",IF(AC345=Settings!$C$16,1,IF(AND(AC345=Settings!$C$17,NOT(AB345=Settings!$C$16)),1,IF(AND(AC345=Settings!$C$18,AB345=Settings!$C$19),1,0))))</f>
        <v/>
      </c>
      <c r="AD1341" s="170"/>
      <c r="AE1341" s="169" t="str">
        <f>IF(AE345="","",IF(AE345=Settings!$C$16,1,IF(AND(AE345=Settings!$C$17,NOT(AD345=Settings!$C$16)),1,IF(AND(AE345=Settings!$C$18,AD345=Settings!$C$19),1,0))))</f>
        <v/>
      </c>
      <c r="AF1341" s="170"/>
      <c r="AG1341" s="169" t="str">
        <f>IF(AG345="","",IF(AG345=Settings!$C$16,1,IF(AND(AG345=Settings!$C$17,NOT(AF345=Settings!$C$16)),1,IF(AND(AG345=Settings!$C$18,AF345=Settings!$C$19),1,0))))</f>
        <v/>
      </c>
      <c r="AH1341" s="170"/>
      <c r="AI1341" s="169" t="str">
        <f>IF(AI345="","",IF(AI345=Settings!$C$16,1,IF(AND(AI345=Settings!$C$17,NOT(AH345=Settings!$C$16)),1,IF(AND(AI345=Settings!$C$18,AH345=Settings!$C$19),1,0))))</f>
        <v/>
      </c>
      <c r="AK1341" s="169" t="str">
        <f>IF(AK345="","",IF(AK345=Settings!$C$16,1,IF(AND(AK345=Settings!$C$17,NOT(AJ345=Settings!$C$16)),1,IF(AND(AK345=Settings!$C$18,AJ345=Settings!$C$19),1,0))))</f>
        <v/>
      </c>
      <c r="AM1341" s="169" t="str">
        <f>IF(AM345="","",IF(AM345=Settings!$C$16,1,IF(AND(AM345=Settings!$C$17,NOT(AL345=Settings!$C$16)),1,IF(AND(AM345=Settings!$C$18,AL345=Settings!$C$19),1,0))))</f>
        <v/>
      </c>
      <c r="AP1341" s="169" t="str">
        <f>IF(AP345="","",IF(AP345=Settings!$C$16,1,IF(AND(AP345=Settings!$C$17,NOT(AO345=Settings!$C$16)),1,IF(AND(AP345=Settings!$C$18,AO345=Settings!$C$19),1,0))))</f>
        <v/>
      </c>
      <c r="AQ1341" s="170"/>
      <c r="AR1341" s="169" t="str">
        <f>IF(AR345="","",IF(AR345=Settings!$C$16,1,IF(AND(AR345=Settings!$C$17,NOT(AQ345=Settings!$C$16)),1,IF(AND(AR345=Settings!$C$18,AQ345=Settings!$C$19),1,0))))</f>
        <v/>
      </c>
      <c r="AS1341" s="170"/>
      <c r="AT1341" s="169" t="str">
        <f>IF(AT345="","",IF(AT345=Settings!$C$16,1,IF(AND(AT345=Settings!$C$17,NOT(AS345=Settings!$C$16)),1,IF(AND(AT345=Settings!$C$18,AS345=Settings!$C$19),1,0))))</f>
        <v/>
      </c>
      <c r="AU1341" s="170"/>
      <c r="AV1341" s="169" t="str">
        <f>IF(AV345="","",IF(AV345=Settings!$C$16,1,IF(AND(AV345=Settings!$C$17,NOT(AU345=Settings!$C$16)),1,IF(AND(AV345=Settings!$C$18,AU345=Settings!$C$19),1,0))))</f>
        <v/>
      </c>
      <c r="AX1341" s="169" t="str">
        <f>IF(AX345="","",IF(AX345=Settings!$C$16,1,IF(AND(AX345=Settings!$C$17,NOT(AW345=Settings!$C$16)),1,IF(AND(AX345=Settings!$C$18,AW345=Settings!$C$19),1,0))))</f>
        <v/>
      </c>
      <c r="AZ1341" s="169" t="str">
        <f>IF(AZ345="","",IF(AZ345=Settings!$C$16,1,IF(AND(AZ345=Settings!$C$17,NOT(AY345=Settings!$C$16)),1,IF(AND(AZ345=Settings!$C$18,AY345=Settings!$C$19),1,0))))</f>
        <v/>
      </c>
      <c r="BC1341" s="169" t="str">
        <f>IF(BC345="","",IF(BC345=Settings!$C$16,1,IF(AND(BC345=Settings!$C$17,NOT(BB345=Settings!$C$16)),1,IF(AND(BC345=Settings!$C$18,BB345=Settings!$C$19),1,0))))</f>
        <v/>
      </c>
      <c r="BD1341" s="170"/>
      <c r="BE1341" s="169" t="str">
        <f>IF(BE345="","",IF(BE345=Settings!$C$16,1,IF(AND(BE345=Settings!$C$17,NOT(BD345=Settings!$C$16)),1,IF(AND(BE345=Settings!$C$18,BD345=Settings!$C$19),1,0))))</f>
        <v/>
      </c>
      <c r="BF1341" s="170"/>
      <c r="BG1341" s="169" t="str">
        <f>IF(BG345="","",IF(BG345=Settings!$C$16,1,IF(AND(BG345=Settings!$C$17,NOT(BF345=Settings!$C$16)),1,IF(AND(BG345=Settings!$C$18,BF345=Settings!$C$19),1,0))))</f>
        <v/>
      </c>
      <c r="BH1341" s="170"/>
      <c r="BI1341" s="169" t="str">
        <f>IF(BI345="","",IF(BI345=Settings!$C$16,1,IF(AND(BI345=Settings!$C$17,NOT(BH345=Settings!$C$16)),1,IF(AND(BI345=Settings!$C$18,BH345=Settings!$C$19),1,0))))</f>
        <v/>
      </c>
      <c r="BK1341" s="169" t="str">
        <f>IF(BK345="","",IF(BK345=Settings!$C$16,1,IF(AND(BK345=Settings!$C$17,NOT(BJ345=Settings!$C$16)),1,IF(AND(BK345=Settings!$C$18,BJ345=Settings!$C$19),1,0))))</f>
        <v/>
      </c>
      <c r="BM1341" s="169" t="str">
        <f>IF(BM345="","",IF(BM345=Settings!$C$16,1,IF(AND(BM345=Settings!$C$17,NOT(BL345=Settings!$C$16)),1,IF(AND(BM345=Settings!$C$18,BL345=Settings!$C$19),1,0))))</f>
        <v/>
      </c>
      <c r="BP1341" s="169" t="str">
        <f>IF(BP345="","",IF(BP345=Settings!$C$16,1,IF(AND(BP345=Settings!$C$17,NOT(BO345=Settings!$C$16)),1,IF(AND(BP345=Settings!$C$18,BO345=Settings!$C$19),1,0))))</f>
        <v/>
      </c>
      <c r="BQ1341" s="170"/>
      <c r="BR1341" s="169" t="str">
        <f>IF(BR345="","",IF(BR345=Settings!$C$16,1,IF(AND(BR345=Settings!$C$17,NOT(BQ345=Settings!$C$16)),1,IF(AND(BR345=Settings!$C$18,BQ345=Settings!$C$19),1,0))))</f>
        <v/>
      </c>
      <c r="BS1341" s="170"/>
      <c r="BT1341" s="169" t="str">
        <f>IF(BT345="","",IF(BT345=Settings!$C$16,1,IF(AND(BT345=Settings!$C$17,NOT(BS345=Settings!$C$16)),1,IF(AND(BT345=Settings!$C$18,BS345=Settings!$C$19),1,0))))</f>
        <v/>
      </c>
      <c r="BU1341" s="170"/>
      <c r="BV1341" s="169" t="str">
        <f>IF(BV345="","",IF(BV345=Settings!$C$16,1,IF(AND(BV345=Settings!$C$17,NOT(BU345=Settings!$C$16)),1,IF(AND(BV345=Settings!$C$18,BU345=Settings!$C$19),1,0))))</f>
        <v/>
      </c>
      <c r="BX1341" s="169" t="str">
        <f>IF(BX345="","",IF(BX345=Settings!$C$16,1,IF(AND(BX345=Settings!$C$17,NOT(BW345=Settings!$C$16)),1,IF(AND(BX345=Settings!$C$18,BW345=Settings!$C$19),1,0))))</f>
        <v/>
      </c>
      <c r="BZ1341" s="169" t="str">
        <f>IF(BZ345="","",IF(BZ345=Settings!$C$16,1,IF(AND(BZ345=Settings!$C$17,NOT(BY345=Settings!$C$16)),1,IF(AND(BZ345=Settings!$C$18,BY345=Settings!$C$19),1,0))))</f>
        <v/>
      </c>
      <c r="CB1341" s="175" t="str">
        <f t="shared" si="41"/>
        <v/>
      </c>
      <c r="CC1341" s="175" t="str">
        <f t="shared" si="42"/>
        <v/>
      </c>
      <c r="CD1341" s="175" t="str">
        <f t="shared" si="43"/>
        <v/>
      </c>
      <c r="CE1341" s="175" t="str">
        <f t="shared" si="44"/>
        <v/>
      </c>
      <c r="CF1341" s="175" t="str">
        <f t="shared" si="45"/>
        <v/>
      </c>
      <c r="CG1341" s="175" t="str">
        <f t="shared" si="46"/>
        <v/>
      </c>
      <c r="CH1341" s="175" t="str">
        <f t="shared" si="47"/>
        <v/>
      </c>
    </row>
    <row r="1342" spans="1:86" x14ac:dyDescent="0.25">
      <c r="A1342" s="39" t="str">
        <f t="shared" si="40"/>
        <v xml:space="preserve"> </v>
      </c>
      <c r="C1342" s="169" t="str">
        <f>IF(C346="","",IF(C346=Settings!$C$16,1,IF(AND(C346=Settings!$C$17,NOT(B346=Settings!$C$16)),1,IF(AND(C346=Settings!$C$18,B346=Settings!$C$19),1,0))))</f>
        <v/>
      </c>
      <c r="E1342" s="169" t="str">
        <f>IF(E346="","",IF(E346=Settings!$C$16,1,IF(AND(E346=Settings!$C$17,NOT(D346=Settings!$C$16)),1,IF(AND(E346=Settings!$C$18,D346=Settings!$C$19),1,0))))</f>
        <v/>
      </c>
      <c r="G1342" s="169" t="str">
        <f>IF(G346="","",IF(G346=Settings!$C$16,1,IF(AND(G346=Settings!$C$17,NOT(F346=Settings!$C$16)),1,IF(AND(G346=Settings!$C$18,F346=Settings!$C$19),1,0))))</f>
        <v/>
      </c>
      <c r="I1342" s="169" t="str">
        <f>IF(I346="","",IF(I346=Settings!$C$16,1,IF(AND(I346=Settings!$C$17,NOT(H346=Settings!$C$16)),1,IF(AND(I346=Settings!$C$18,H346=Settings!$C$19),1,0))))</f>
        <v/>
      </c>
      <c r="K1342" s="169" t="str">
        <f>IF(K346="","",IF(K346=Settings!$C$16,1,IF(AND(K346=Settings!$C$17,NOT(J346=Settings!$C$16)),1,IF(AND(K346=Settings!$C$18,J346=Settings!$C$19),1,0))))</f>
        <v/>
      </c>
      <c r="M1342" s="169" t="str">
        <f>IF(M346="","",IF(M346=Settings!$C$16,1,IF(AND(M346=Settings!$C$17,NOT(L346=Settings!$C$16)),1,IF(AND(M346=Settings!$C$18,L346=Settings!$C$19),1,0))))</f>
        <v/>
      </c>
      <c r="P1342" s="169" t="str">
        <f>IF(P346="","",IF(P346=Settings!$C$16,1,IF(AND(P346=Settings!$C$17,NOT(O346=Settings!$C$16)),1,IF(AND(P346=Settings!$C$18,O346=Settings!$C$19),1,0))))</f>
        <v/>
      </c>
      <c r="Q1342" s="170"/>
      <c r="R1342" s="169" t="str">
        <f>IF(R346="","",IF(R346=Settings!$C$16,1,IF(AND(R346=Settings!$C$17,NOT(Q346=Settings!$C$16)),1,IF(AND(R346=Settings!$C$18,Q346=Settings!$C$19),1,0))))</f>
        <v/>
      </c>
      <c r="S1342" s="170"/>
      <c r="T1342" s="169" t="str">
        <f>IF(T346="","",IF(T346=Settings!$C$16,1,IF(AND(T346=Settings!$C$17,NOT(S346=Settings!$C$16)),1,IF(AND(T346=Settings!$C$18,S346=Settings!$C$19),1,0))))</f>
        <v/>
      </c>
      <c r="U1342" s="170"/>
      <c r="V1342" s="169" t="str">
        <f>IF(V346="","",IF(V346=Settings!$C$16,1,IF(AND(V346=Settings!$C$17,NOT(U346=Settings!$C$16)),1,IF(AND(V346=Settings!$C$18,U346=Settings!$C$19),1,0))))</f>
        <v/>
      </c>
      <c r="X1342" s="169" t="str">
        <f>IF(X346="","",IF(X346=Settings!$C$16,1,IF(AND(X346=Settings!$C$17,NOT(W346=Settings!$C$16)),1,IF(AND(X346=Settings!$C$18,W346=Settings!$C$19),1,0))))</f>
        <v/>
      </c>
      <c r="Z1342" s="169" t="str">
        <f>IF(Z346="","",IF(Z346=Settings!$C$16,1,IF(AND(Z346=Settings!$C$17,NOT(Y346=Settings!$C$16)),1,IF(AND(Z346=Settings!$C$18,Y346=Settings!$C$19),1,0))))</f>
        <v/>
      </c>
      <c r="AC1342" s="169" t="str">
        <f>IF(AC346="","",IF(AC346=Settings!$C$16,1,IF(AND(AC346=Settings!$C$17,NOT(AB346=Settings!$C$16)),1,IF(AND(AC346=Settings!$C$18,AB346=Settings!$C$19),1,0))))</f>
        <v/>
      </c>
      <c r="AD1342" s="170"/>
      <c r="AE1342" s="169" t="str">
        <f>IF(AE346="","",IF(AE346=Settings!$C$16,1,IF(AND(AE346=Settings!$C$17,NOT(AD346=Settings!$C$16)),1,IF(AND(AE346=Settings!$C$18,AD346=Settings!$C$19),1,0))))</f>
        <v/>
      </c>
      <c r="AF1342" s="170"/>
      <c r="AG1342" s="169" t="str">
        <f>IF(AG346="","",IF(AG346=Settings!$C$16,1,IF(AND(AG346=Settings!$C$17,NOT(AF346=Settings!$C$16)),1,IF(AND(AG346=Settings!$C$18,AF346=Settings!$C$19),1,0))))</f>
        <v/>
      </c>
      <c r="AH1342" s="170"/>
      <c r="AI1342" s="169" t="str">
        <f>IF(AI346="","",IF(AI346=Settings!$C$16,1,IF(AND(AI346=Settings!$C$17,NOT(AH346=Settings!$C$16)),1,IF(AND(AI346=Settings!$C$18,AH346=Settings!$C$19),1,0))))</f>
        <v/>
      </c>
      <c r="AK1342" s="169" t="str">
        <f>IF(AK346="","",IF(AK346=Settings!$C$16,1,IF(AND(AK346=Settings!$C$17,NOT(AJ346=Settings!$C$16)),1,IF(AND(AK346=Settings!$C$18,AJ346=Settings!$C$19),1,0))))</f>
        <v/>
      </c>
      <c r="AM1342" s="169" t="str">
        <f>IF(AM346="","",IF(AM346=Settings!$C$16,1,IF(AND(AM346=Settings!$C$17,NOT(AL346=Settings!$C$16)),1,IF(AND(AM346=Settings!$C$18,AL346=Settings!$C$19),1,0))))</f>
        <v/>
      </c>
      <c r="AP1342" s="169" t="str">
        <f>IF(AP346="","",IF(AP346=Settings!$C$16,1,IF(AND(AP346=Settings!$C$17,NOT(AO346=Settings!$C$16)),1,IF(AND(AP346=Settings!$C$18,AO346=Settings!$C$19),1,0))))</f>
        <v/>
      </c>
      <c r="AQ1342" s="170"/>
      <c r="AR1342" s="169" t="str">
        <f>IF(AR346="","",IF(AR346=Settings!$C$16,1,IF(AND(AR346=Settings!$C$17,NOT(AQ346=Settings!$C$16)),1,IF(AND(AR346=Settings!$C$18,AQ346=Settings!$C$19),1,0))))</f>
        <v/>
      </c>
      <c r="AS1342" s="170"/>
      <c r="AT1342" s="169" t="str">
        <f>IF(AT346="","",IF(AT346=Settings!$C$16,1,IF(AND(AT346=Settings!$C$17,NOT(AS346=Settings!$C$16)),1,IF(AND(AT346=Settings!$C$18,AS346=Settings!$C$19),1,0))))</f>
        <v/>
      </c>
      <c r="AU1342" s="170"/>
      <c r="AV1342" s="169" t="str">
        <f>IF(AV346="","",IF(AV346=Settings!$C$16,1,IF(AND(AV346=Settings!$C$17,NOT(AU346=Settings!$C$16)),1,IF(AND(AV346=Settings!$C$18,AU346=Settings!$C$19),1,0))))</f>
        <v/>
      </c>
      <c r="AX1342" s="169" t="str">
        <f>IF(AX346="","",IF(AX346=Settings!$C$16,1,IF(AND(AX346=Settings!$C$17,NOT(AW346=Settings!$C$16)),1,IF(AND(AX346=Settings!$C$18,AW346=Settings!$C$19),1,0))))</f>
        <v/>
      </c>
      <c r="AZ1342" s="169" t="str">
        <f>IF(AZ346="","",IF(AZ346=Settings!$C$16,1,IF(AND(AZ346=Settings!$C$17,NOT(AY346=Settings!$C$16)),1,IF(AND(AZ346=Settings!$C$18,AY346=Settings!$C$19),1,0))))</f>
        <v/>
      </c>
      <c r="BC1342" s="169" t="str">
        <f>IF(BC346="","",IF(BC346=Settings!$C$16,1,IF(AND(BC346=Settings!$C$17,NOT(BB346=Settings!$C$16)),1,IF(AND(BC346=Settings!$C$18,BB346=Settings!$C$19),1,0))))</f>
        <v/>
      </c>
      <c r="BD1342" s="170"/>
      <c r="BE1342" s="169" t="str">
        <f>IF(BE346="","",IF(BE346=Settings!$C$16,1,IF(AND(BE346=Settings!$C$17,NOT(BD346=Settings!$C$16)),1,IF(AND(BE346=Settings!$C$18,BD346=Settings!$C$19),1,0))))</f>
        <v/>
      </c>
      <c r="BF1342" s="170"/>
      <c r="BG1342" s="169" t="str">
        <f>IF(BG346="","",IF(BG346=Settings!$C$16,1,IF(AND(BG346=Settings!$C$17,NOT(BF346=Settings!$C$16)),1,IF(AND(BG346=Settings!$C$18,BF346=Settings!$C$19),1,0))))</f>
        <v/>
      </c>
      <c r="BH1342" s="170"/>
      <c r="BI1342" s="169" t="str">
        <f>IF(BI346="","",IF(BI346=Settings!$C$16,1,IF(AND(BI346=Settings!$C$17,NOT(BH346=Settings!$C$16)),1,IF(AND(BI346=Settings!$C$18,BH346=Settings!$C$19),1,0))))</f>
        <v/>
      </c>
      <c r="BK1342" s="169" t="str">
        <f>IF(BK346="","",IF(BK346=Settings!$C$16,1,IF(AND(BK346=Settings!$C$17,NOT(BJ346=Settings!$C$16)),1,IF(AND(BK346=Settings!$C$18,BJ346=Settings!$C$19),1,0))))</f>
        <v/>
      </c>
      <c r="BM1342" s="169" t="str">
        <f>IF(BM346="","",IF(BM346=Settings!$C$16,1,IF(AND(BM346=Settings!$C$17,NOT(BL346=Settings!$C$16)),1,IF(AND(BM346=Settings!$C$18,BL346=Settings!$C$19),1,0))))</f>
        <v/>
      </c>
      <c r="BP1342" s="169" t="str">
        <f>IF(BP346="","",IF(BP346=Settings!$C$16,1,IF(AND(BP346=Settings!$C$17,NOT(BO346=Settings!$C$16)),1,IF(AND(BP346=Settings!$C$18,BO346=Settings!$C$19),1,0))))</f>
        <v/>
      </c>
      <c r="BQ1342" s="170"/>
      <c r="BR1342" s="169" t="str">
        <f>IF(BR346="","",IF(BR346=Settings!$C$16,1,IF(AND(BR346=Settings!$C$17,NOT(BQ346=Settings!$C$16)),1,IF(AND(BR346=Settings!$C$18,BQ346=Settings!$C$19),1,0))))</f>
        <v/>
      </c>
      <c r="BS1342" s="170"/>
      <c r="BT1342" s="169" t="str">
        <f>IF(BT346="","",IF(BT346=Settings!$C$16,1,IF(AND(BT346=Settings!$C$17,NOT(BS346=Settings!$C$16)),1,IF(AND(BT346=Settings!$C$18,BS346=Settings!$C$19),1,0))))</f>
        <v/>
      </c>
      <c r="BU1342" s="170"/>
      <c r="BV1342" s="169" t="str">
        <f>IF(BV346="","",IF(BV346=Settings!$C$16,1,IF(AND(BV346=Settings!$C$17,NOT(BU346=Settings!$C$16)),1,IF(AND(BV346=Settings!$C$18,BU346=Settings!$C$19),1,0))))</f>
        <v/>
      </c>
      <c r="BX1342" s="169" t="str">
        <f>IF(BX346="","",IF(BX346=Settings!$C$16,1,IF(AND(BX346=Settings!$C$17,NOT(BW346=Settings!$C$16)),1,IF(AND(BX346=Settings!$C$18,BW346=Settings!$C$19),1,0))))</f>
        <v/>
      </c>
      <c r="BZ1342" s="169" t="str">
        <f>IF(BZ346="","",IF(BZ346=Settings!$C$16,1,IF(AND(BZ346=Settings!$C$17,NOT(BY346=Settings!$C$16)),1,IF(AND(BZ346=Settings!$C$18,BY346=Settings!$C$19),1,0))))</f>
        <v/>
      </c>
      <c r="CB1342" s="175" t="str">
        <f t="shared" si="41"/>
        <v/>
      </c>
      <c r="CC1342" s="175" t="str">
        <f t="shared" si="42"/>
        <v/>
      </c>
      <c r="CD1342" s="175" t="str">
        <f t="shared" si="43"/>
        <v/>
      </c>
      <c r="CE1342" s="175" t="str">
        <f t="shared" si="44"/>
        <v/>
      </c>
      <c r="CF1342" s="175" t="str">
        <f t="shared" si="45"/>
        <v/>
      </c>
      <c r="CG1342" s="175" t="str">
        <f t="shared" si="46"/>
        <v/>
      </c>
      <c r="CH1342" s="175" t="str">
        <f t="shared" si="47"/>
        <v/>
      </c>
    </row>
    <row r="1343" spans="1:86" x14ac:dyDescent="0.25">
      <c r="A1343" s="39" t="str">
        <f t="shared" si="40"/>
        <v xml:space="preserve"> </v>
      </c>
      <c r="C1343" s="169" t="str">
        <f>IF(C347="","",IF(C347=Settings!$C$16,1,IF(AND(C347=Settings!$C$17,NOT(B347=Settings!$C$16)),1,IF(AND(C347=Settings!$C$18,B347=Settings!$C$19),1,0))))</f>
        <v/>
      </c>
      <c r="E1343" s="169" t="str">
        <f>IF(E347="","",IF(E347=Settings!$C$16,1,IF(AND(E347=Settings!$C$17,NOT(D347=Settings!$C$16)),1,IF(AND(E347=Settings!$C$18,D347=Settings!$C$19),1,0))))</f>
        <v/>
      </c>
      <c r="G1343" s="169" t="str">
        <f>IF(G347="","",IF(G347=Settings!$C$16,1,IF(AND(G347=Settings!$C$17,NOT(F347=Settings!$C$16)),1,IF(AND(G347=Settings!$C$18,F347=Settings!$C$19),1,0))))</f>
        <v/>
      </c>
      <c r="I1343" s="169" t="str">
        <f>IF(I347="","",IF(I347=Settings!$C$16,1,IF(AND(I347=Settings!$C$17,NOT(H347=Settings!$C$16)),1,IF(AND(I347=Settings!$C$18,H347=Settings!$C$19),1,0))))</f>
        <v/>
      </c>
      <c r="K1343" s="169" t="str">
        <f>IF(K347="","",IF(K347=Settings!$C$16,1,IF(AND(K347=Settings!$C$17,NOT(J347=Settings!$C$16)),1,IF(AND(K347=Settings!$C$18,J347=Settings!$C$19),1,0))))</f>
        <v/>
      </c>
      <c r="M1343" s="169" t="str">
        <f>IF(M347="","",IF(M347=Settings!$C$16,1,IF(AND(M347=Settings!$C$17,NOT(L347=Settings!$C$16)),1,IF(AND(M347=Settings!$C$18,L347=Settings!$C$19),1,0))))</f>
        <v/>
      </c>
      <c r="P1343" s="169" t="str">
        <f>IF(P347="","",IF(P347=Settings!$C$16,1,IF(AND(P347=Settings!$C$17,NOT(O347=Settings!$C$16)),1,IF(AND(P347=Settings!$C$18,O347=Settings!$C$19),1,0))))</f>
        <v/>
      </c>
      <c r="Q1343" s="170"/>
      <c r="R1343" s="169" t="str">
        <f>IF(R347="","",IF(R347=Settings!$C$16,1,IF(AND(R347=Settings!$C$17,NOT(Q347=Settings!$C$16)),1,IF(AND(R347=Settings!$C$18,Q347=Settings!$C$19),1,0))))</f>
        <v/>
      </c>
      <c r="S1343" s="170"/>
      <c r="T1343" s="169" t="str">
        <f>IF(T347="","",IF(T347=Settings!$C$16,1,IF(AND(T347=Settings!$C$17,NOT(S347=Settings!$C$16)),1,IF(AND(T347=Settings!$C$18,S347=Settings!$C$19),1,0))))</f>
        <v/>
      </c>
      <c r="U1343" s="170"/>
      <c r="V1343" s="169" t="str">
        <f>IF(V347="","",IF(V347=Settings!$C$16,1,IF(AND(V347=Settings!$C$17,NOT(U347=Settings!$C$16)),1,IF(AND(V347=Settings!$C$18,U347=Settings!$C$19),1,0))))</f>
        <v/>
      </c>
      <c r="X1343" s="169" t="str">
        <f>IF(X347="","",IF(X347=Settings!$C$16,1,IF(AND(X347=Settings!$C$17,NOT(W347=Settings!$C$16)),1,IF(AND(X347=Settings!$C$18,W347=Settings!$C$19),1,0))))</f>
        <v/>
      </c>
      <c r="Z1343" s="169" t="str">
        <f>IF(Z347="","",IF(Z347=Settings!$C$16,1,IF(AND(Z347=Settings!$C$17,NOT(Y347=Settings!$C$16)),1,IF(AND(Z347=Settings!$C$18,Y347=Settings!$C$19),1,0))))</f>
        <v/>
      </c>
      <c r="AC1343" s="169" t="str">
        <f>IF(AC347="","",IF(AC347=Settings!$C$16,1,IF(AND(AC347=Settings!$C$17,NOT(AB347=Settings!$C$16)),1,IF(AND(AC347=Settings!$C$18,AB347=Settings!$C$19),1,0))))</f>
        <v/>
      </c>
      <c r="AD1343" s="170"/>
      <c r="AE1343" s="169" t="str">
        <f>IF(AE347="","",IF(AE347=Settings!$C$16,1,IF(AND(AE347=Settings!$C$17,NOT(AD347=Settings!$C$16)),1,IF(AND(AE347=Settings!$C$18,AD347=Settings!$C$19),1,0))))</f>
        <v/>
      </c>
      <c r="AF1343" s="170"/>
      <c r="AG1343" s="169" t="str">
        <f>IF(AG347="","",IF(AG347=Settings!$C$16,1,IF(AND(AG347=Settings!$C$17,NOT(AF347=Settings!$C$16)),1,IF(AND(AG347=Settings!$C$18,AF347=Settings!$C$19),1,0))))</f>
        <v/>
      </c>
      <c r="AH1343" s="170"/>
      <c r="AI1343" s="169" t="str">
        <f>IF(AI347="","",IF(AI347=Settings!$C$16,1,IF(AND(AI347=Settings!$C$17,NOT(AH347=Settings!$C$16)),1,IF(AND(AI347=Settings!$C$18,AH347=Settings!$C$19),1,0))))</f>
        <v/>
      </c>
      <c r="AK1343" s="169" t="str">
        <f>IF(AK347="","",IF(AK347=Settings!$C$16,1,IF(AND(AK347=Settings!$C$17,NOT(AJ347=Settings!$C$16)),1,IF(AND(AK347=Settings!$C$18,AJ347=Settings!$C$19),1,0))))</f>
        <v/>
      </c>
      <c r="AM1343" s="169" t="str">
        <f>IF(AM347="","",IF(AM347=Settings!$C$16,1,IF(AND(AM347=Settings!$C$17,NOT(AL347=Settings!$C$16)),1,IF(AND(AM347=Settings!$C$18,AL347=Settings!$C$19),1,0))))</f>
        <v/>
      </c>
      <c r="AP1343" s="169" t="str">
        <f>IF(AP347="","",IF(AP347=Settings!$C$16,1,IF(AND(AP347=Settings!$C$17,NOT(AO347=Settings!$C$16)),1,IF(AND(AP347=Settings!$C$18,AO347=Settings!$C$19),1,0))))</f>
        <v/>
      </c>
      <c r="AQ1343" s="170"/>
      <c r="AR1343" s="169" t="str">
        <f>IF(AR347="","",IF(AR347=Settings!$C$16,1,IF(AND(AR347=Settings!$C$17,NOT(AQ347=Settings!$C$16)),1,IF(AND(AR347=Settings!$C$18,AQ347=Settings!$C$19),1,0))))</f>
        <v/>
      </c>
      <c r="AS1343" s="170"/>
      <c r="AT1343" s="169" t="str">
        <f>IF(AT347="","",IF(AT347=Settings!$C$16,1,IF(AND(AT347=Settings!$C$17,NOT(AS347=Settings!$C$16)),1,IF(AND(AT347=Settings!$C$18,AS347=Settings!$C$19),1,0))))</f>
        <v/>
      </c>
      <c r="AU1343" s="170"/>
      <c r="AV1343" s="169" t="str">
        <f>IF(AV347="","",IF(AV347=Settings!$C$16,1,IF(AND(AV347=Settings!$C$17,NOT(AU347=Settings!$C$16)),1,IF(AND(AV347=Settings!$C$18,AU347=Settings!$C$19),1,0))))</f>
        <v/>
      </c>
      <c r="AX1343" s="169" t="str">
        <f>IF(AX347="","",IF(AX347=Settings!$C$16,1,IF(AND(AX347=Settings!$C$17,NOT(AW347=Settings!$C$16)),1,IF(AND(AX347=Settings!$C$18,AW347=Settings!$C$19),1,0))))</f>
        <v/>
      </c>
      <c r="AZ1343" s="169" t="str">
        <f>IF(AZ347="","",IF(AZ347=Settings!$C$16,1,IF(AND(AZ347=Settings!$C$17,NOT(AY347=Settings!$C$16)),1,IF(AND(AZ347=Settings!$C$18,AY347=Settings!$C$19),1,0))))</f>
        <v/>
      </c>
      <c r="BC1343" s="169" t="str">
        <f>IF(BC347="","",IF(BC347=Settings!$C$16,1,IF(AND(BC347=Settings!$C$17,NOT(BB347=Settings!$C$16)),1,IF(AND(BC347=Settings!$C$18,BB347=Settings!$C$19),1,0))))</f>
        <v/>
      </c>
      <c r="BD1343" s="170"/>
      <c r="BE1343" s="169" t="str">
        <f>IF(BE347="","",IF(BE347=Settings!$C$16,1,IF(AND(BE347=Settings!$C$17,NOT(BD347=Settings!$C$16)),1,IF(AND(BE347=Settings!$C$18,BD347=Settings!$C$19),1,0))))</f>
        <v/>
      </c>
      <c r="BF1343" s="170"/>
      <c r="BG1343" s="169" t="str">
        <f>IF(BG347="","",IF(BG347=Settings!$C$16,1,IF(AND(BG347=Settings!$C$17,NOT(BF347=Settings!$C$16)),1,IF(AND(BG347=Settings!$C$18,BF347=Settings!$C$19),1,0))))</f>
        <v/>
      </c>
      <c r="BH1343" s="170"/>
      <c r="BI1343" s="169" t="str">
        <f>IF(BI347="","",IF(BI347=Settings!$C$16,1,IF(AND(BI347=Settings!$C$17,NOT(BH347=Settings!$C$16)),1,IF(AND(BI347=Settings!$C$18,BH347=Settings!$C$19),1,0))))</f>
        <v/>
      </c>
      <c r="BK1343" s="169" t="str">
        <f>IF(BK347="","",IF(BK347=Settings!$C$16,1,IF(AND(BK347=Settings!$C$17,NOT(BJ347=Settings!$C$16)),1,IF(AND(BK347=Settings!$C$18,BJ347=Settings!$C$19),1,0))))</f>
        <v/>
      </c>
      <c r="BM1343" s="169" t="str">
        <f>IF(BM347="","",IF(BM347=Settings!$C$16,1,IF(AND(BM347=Settings!$C$17,NOT(BL347=Settings!$C$16)),1,IF(AND(BM347=Settings!$C$18,BL347=Settings!$C$19),1,0))))</f>
        <v/>
      </c>
      <c r="BP1343" s="169" t="str">
        <f>IF(BP347="","",IF(BP347=Settings!$C$16,1,IF(AND(BP347=Settings!$C$17,NOT(BO347=Settings!$C$16)),1,IF(AND(BP347=Settings!$C$18,BO347=Settings!$C$19),1,0))))</f>
        <v/>
      </c>
      <c r="BQ1343" s="170"/>
      <c r="BR1343" s="169" t="str">
        <f>IF(BR347="","",IF(BR347=Settings!$C$16,1,IF(AND(BR347=Settings!$C$17,NOT(BQ347=Settings!$C$16)),1,IF(AND(BR347=Settings!$C$18,BQ347=Settings!$C$19),1,0))))</f>
        <v/>
      </c>
      <c r="BS1343" s="170"/>
      <c r="BT1343" s="169" t="str">
        <f>IF(BT347="","",IF(BT347=Settings!$C$16,1,IF(AND(BT347=Settings!$C$17,NOT(BS347=Settings!$C$16)),1,IF(AND(BT347=Settings!$C$18,BS347=Settings!$C$19),1,0))))</f>
        <v/>
      </c>
      <c r="BU1343" s="170"/>
      <c r="BV1343" s="169" t="str">
        <f>IF(BV347="","",IF(BV347=Settings!$C$16,1,IF(AND(BV347=Settings!$C$17,NOT(BU347=Settings!$C$16)),1,IF(AND(BV347=Settings!$C$18,BU347=Settings!$C$19),1,0))))</f>
        <v/>
      </c>
      <c r="BX1343" s="169" t="str">
        <f>IF(BX347="","",IF(BX347=Settings!$C$16,1,IF(AND(BX347=Settings!$C$17,NOT(BW347=Settings!$C$16)),1,IF(AND(BX347=Settings!$C$18,BW347=Settings!$C$19),1,0))))</f>
        <v/>
      </c>
      <c r="BZ1343" s="169" t="str">
        <f>IF(BZ347="","",IF(BZ347=Settings!$C$16,1,IF(AND(BZ347=Settings!$C$17,NOT(BY347=Settings!$C$16)),1,IF(AND(BZ347=Settings!$C$18,BY347=Settings!$C$19),1,0))))</f>
        <v/>
      </c>
      <c r="CB1343" s="175" t="str">
        <f t="shared" si="41"/>
        <v/>
      </c>
      <c r="CC1343" s="175" t="str">
        <f t="shared" si="42"/>
        <v/>
      </c>
      <c r="CD1343" s="175" t="str">
        <f t="shared" si="43"/>
        <v/>
      </c>
      <c r="CE1343" s="175" t="str">
        <f t="shared" si="44"/>
        <v/>
      </c>
      <c r="CF1343" s="175" t="str">
        <f t="shared" si="45"/>
        <v/>
      </c>
      <c r="CG1343" s="175" t="str">
        <f t="shared" si="46"/>
        <v/>
      </c>
      <c r="CH1343" s="175" t="str">
        <f t="shared" si="47"/>
        <v/>
      </c>
    </row>
    <row r="1344" spans="1:86" x14ac:dyDescent="0.25">
      <c r="A1344" s="39" t="str">
        <f t="shared" si="40"/>
        <v xml:space="preserve"> </v>
      </c>
      <c r="C1344" s="169" t="str">
        <f>IF(C348="","",IF(C348=Settings!$C$16,1,IF(AND(C348=Settings!$C$17,NOT(B348=Settings!$C$16)),1,IF(AND(C348=Settings!$C$18,B348=Settings!$C$19),1,0))))</f>
        <v/>
      </c>
      <c r="E1344" s="169" t="str">
        <f>IF(E348="","",IF(E348=Settings!$C$16,1,IF(AND(E348=Settings!$C$17,NOT(D348=Settings!$C$16)),1,IF(AND(E348=Settings!$C$18,D348=Settings!$C$19),1,0))))</f>
        <v/>
      </c>
      <c r="G1344" s="169" t="str">
        <f>IF(G348="","",IF(G348=Settings!$C$16,1,IF(AND(G348=Settings!$C$17,NOT(F348=Settings!$C$16)),1,IF(AND(G348=Settings!$C$18,F348=Settings!$C$19),1,0))))</f>
        <v/>
      </c>
      <c r="I1344" s="169" t="str">
        <f>IF(I348="","",IF(I348=Settings!$C$16,1,IF(AND(I348=Settings!$C$17,NOT(H348=Settings!$C$16)),1,IF(AND(I348=Settings!$C$18,H348=Settings!$C$19),1,0))))</f>
        <v/>
      </c>
      <c r="K1344" s="169" t="str">
        <f>IF(K348="","",IF(K348=Settings!$C$16,1,IF(AND(K348=Settings!$C$17,NOT(J348=Settings!$C$16)),1,IF(AND(K348=Settings!$C$18,J348=Settings!$C$19),1,0))))</f>
        <v/>
      </c>
      <c r="M1344" s="169" t="str">
        <f>IF(M348="","",IF(M348=Settings!$C$16,1,IF(AND(M348=Settings!$C$17,NOT(L348=Settings!$C$16)),1,IF(AND(M348=Settings!$C$18,L348=Settings!$C$19),1,0))))</f>
        <v/>
      </c>
      <c r="P1344" s="169" t="str">
        <f>IF(P348="","",IF(P348=Settings!$C$16,1,IF(AND(P348=Settings!$C$17,NOT(O348=Settings!$C$16)),1,IF(AND(P348=Settings!$C$18,O348=Settings!$C$19),1,0))))</f>
        <v/>
      </c>
      <c r="Q1344" s="170"/>
      <c r="R1344" s="169" t="str">
        <f>IF(R348="","",IF(R348=Settings!$C$16,1,IF(AND(R348=Settings!$C$17,NOT(Q348=Settings!$C$16)),1,IF(AND(R348=Settings!$C$18,Q348=Settings!$C$19),1,0))))</f>
        <v/>
      </c>
      <c r="S1344" s="170"/>
      <c r="T1344" s="169" t="str">
        <f>IF(T348="","",IF(T348=Settings!$C$16,1,IF(AND(T348=Settings!$C$17,NOT(S348=Settings!$C$16)),1,IF(AND(T348=Settings!$C$18,S348=Settings!$C$19),1,0))))</f>
        <v/>
      </c>
      <c r="U1344" s="170"/>
      <c r="V1344" s="169" t="str">
        <f>IF(V348="","",IF(V348=Settings!$C$16,1,IF(AND(V348=Settings!$C$17,NOT(U348=Settings!$C$16)),1,IF(AND(V348=Settings!$C$18,U348=Settings!$C$19),1,0))))</f>
        <v/>
      </c>
      <c r="X1344" s="169" t="str">
        <f>IF(X348="","",IF(X348=Settings!$C$16,1,IF(AND(X348=Settings!$C$17,NOT(W348=Settings!$C$16)),1,IF(AND(X348=Settings!$C$18,W348=Settings!$C$19),1,0))))</f>
        <v/>
      </c>
      <c r="Z1344" s="169" t="str">
        <f>IF(Z348="","",IF(Z348=Settings!$C$16,1,IF(AND(Z348=Settings!$C$17,NOT(Y348=Settings!$C$16)),1,IF(AND(Z348=Settings!$C$18,Y348=Settings!$C$19),1,0))))</f>
        <v/>
      </c>
      <c r="AC1344" s="169" t="str">
        <f>IF(AC348="","",IF(AC348=Settings!$C$16,1,IF(AND(AC348=Settings!$C$17,NOT(AB348=Settings!$C$16)),1,IF(AND(AC348=Settings!$C$18,AB348=Settings!$C$19),1,0))))</f>
        <v/>
      </c>
      <c r="AD1344" s="170"/>
      <c r="AE1344" s="169" t="str">
        <f>IF(AE348="","",IF(AE348=Settings!$C$16,1,IF(AND(AE348=Settings!$C$17,NOT(AD348=Settings!$C$16)),1,IF(AND(AE348=Settings!$C$18,AD348=Settings!$C$19),1,0))))</f>
        <v/>
      </c>
      <c r="AF1344" s="170"/>
      <c r="AG1344" s="169" t="str">
        <f>IF(AG348="","",IF(AG348=Settings!$C$16,1,IF(AND(AG348=Settings!$C$17,NOT(AF348=Settings!$C$16)),1,IF(AND(AG348=Settings!$C$18,AF348=Settings!$C$19),1,0))))</f>
        <v/>
      </c>
      <c r="AH1344" s="170"/>
      <c r="AI1344" s="169" t="str">
        <f>IF(AI348="","",IF(AI348=Settings!$C$16,1,IF(AND(AI348=Settings!$C$17,NOT(AH348=Settings!$C$16)),1,IF(AND(AI348=Settings!$C$18,AH348=Settings!$C$19),1,0))))</f>
        <v/>
      </c>
      <c r="AK1344" s="169" t="str">
        <f>IF(AK348="","",IF(AK348=Settings!$C$16,1,IF(AND(AK348=Settings!$C$17,NOT(AJ348=Settings!$C$16)),1,IF(AND(AK348=Settings!$C$18,AJ348=Settings!$C$19),1,0))))</f>
        <v/>
      </c>
      <c r="AM1344" s="169" t="str">
        <f>IF(AM348="","",IF(AM348=Settings!$C$16,1,IF(AND(AM348=Settings!$C$17,NOT(AL348=Settings!$C$16)),1,IF(AND(AM348=Settings!$C$18,AL348=Settings!$C$19),1,0))))</f>
        <v/>
      </c>
      <c r="AP1344" s="169" t="str">
        <f>IF(AP348="","",IF(AP348=Settings!$C$16,1,IF(AND(AP348=Settings!$C$17,NOT(AO348=Settings!$C$16)),1,IF(AND(AP348=Settings!$C$18,AO348=Settings!$C$19),1,0))))</f>
        <v/>
      </c>
      <c r="AQ1344" s="170"/>
      <c r="AR1344" s="169" t="str">
        <f>IF(AR348="","",IF(AR348=Settings!$C$16,1,IF(AND(AR348=Settings!$C$17,NOT(AQ348=Settings!$C$16)),1,IF(AND(AR348=Settings!$C$18,AQ348=Settings!$C$19),1,0))))</f>
        <v/>
      </c>
      <c r="AS1344" s="170"/>
      <c r="AT1344" s="169" t="str">
        <f>IF(AT348="","",IF(AT348=Settings!$C$16,1,IF(AND(AT348=Settings!$C$17,NOT(AS348=Settings!$C$16)),1,IF(AND(AT348=Settings!$C$18,AS348=Settings!$C$19),1,0))))</f>
        <v/>
      </c>
      <c r="AU1344" s="170"/>
      <c r="AV1344" s="169" t="str">
        <f>IF(AV348="","",IF(AV348=Settings!$C$16,1,IF(AND(AV348=Settings!$C$17,NOT(AU348=Settings!$C$16)),1,IF(AND(AV348=Settings!$C$18,AU348=Settings!$C$19),1,0))))</f>
        <v/>
      </c>
      <c r="AX1344" s="169" t="str">
        <f>IF(AX348="","",IF(AX348=Settings!$C$16,1,IF(AND(AX348=Settings!$C$17,NOT(AW348=Settings!$C$16)),1,IF(AND(AX348=Settings!$C$18,AW348=Settings!$C$19),1,0))))</f>
        <v/>
      </c>
      <c r="AZ1344" s="169" t="str">
        <f>IF(AZ348="","",IF(AZ348=Settings!$C$16,1,IF(AND(AZ348=Settings!$C$17,NOT(AY348=Settings!$C$16)),1,IF(AND(AZ348=Settings!$C$18,AY348=Settings!$C$19),1,0))))</f>
        <v/>
      </c>
      <c r="BC1344" s="169" t="str">
        <f>IF(BC348="","",IF(BC348=Settings!$C$16,1,IF(AND(BC348=Settings!$C$17,NOT(BB348=Settings!$C$16)),1,IF(AND(BC348=Settings!$C$18,BB348=Settings!$C$19),1,0))))</f>
        <v/>
      </c>
      <c r="BD1344" s="170"/>
      <c r="BE1344" s="169" t="str">
        <f>IF(BE348="","",IF(BE348=Settings!$C$16,1,IF(AND(BE348=Settings!$C$17,NOT(BD348=Settings!$C$16)),1,IF(AND(BE348=Settings!$C$18,BD348=Settings!$C$19),1,0))))</f>
        <v/>
      </c>
      <c r="BF1344" s="170"/>
      <c r="BG1344" s="169" t="str">
        <f>IF(BG348="","",IF(BG348=Settings!$C$16,1,IF(AND(BG348=Settings!$C$17,NOT(BF348=Settings!$C$16)),1,IF(AND(BG348=Settings!$C$18,BF348=Settings!$C$19),1,0))))</f>
        <v/>
      </c>
      <c r="BH1344" s="170"/>
      <c r="BI1344" s="169" t="str">
        <f>IF(BI348="","",IF(BI348=Settings!$C$16,1,IF(AND(BI348=Settings!$C$17,NOT(BH348=Settings!$C$16)),1,IF(AND(BI348=Settings!$C$18,BH348=Settings!$C$19),1,0))))</f>
        <v/>
      </c>
      <c r="BK1344" s="169" t="str">
        <f>IF(BK348="","",IF(BK348=Settings!$C$16,1,IF(AND(BK348=Settings!$C$17,NOT(BJ348=Settings!$C$16)),1,IF(AND(BK348=Settings!$C$18,BJ348=Settings!$C$19),1,0))))</f>
        <v/>
      </c>
      <c r="BM1344" s="169" t="str">
        <f>IF(BM348="","",IF(BM348=Settings!$C$16,1,IF(AND(BM348=Settings!$C$17,NOT(BL348=Settings!$C$16)),1,IF(AND(BM348=Settings!$C$18,BL348=Settings!$C$19),1,0))))</f>
        <v/>
      </c>
      <c r="BP1344" s="169" t="str">
        <f>IF(BP348="","",IF(BP348=Settings!$C$16,1,IF(AND(BP348=Settings!$C$17,NOT(BO348=Settings!$C$16)),1,IF(AND(BP348=Settings!$C$18,BO348=Settings!$C$19),1,0))))</f>
        <v/>
      </c>
      <c r="BQ1344" s="170"/>
      <c r="BR1344" s="169" t="str">
        <f>IF(BR348="","",IF(BR348=Settings!$C$16,1,IF(AND(BR348=Settings!$C$17,NOT(BQ348=Settings!$C$16)),1,IF(AND(BR348=Settings!$C$18,BQ348=Settings!$C$19),1,0))))</f>
        <v/>
      </c>
      <c r="BS1344" s="170"/>
      <c r="BT1344" s="169" t="str">
        <f>IF(BT348="","",IF(BT348=Settings!$C$16,1,IF(AND(BT348=Settings!$C$17,NOT(BS348=Settings!$C$16)),1,IF(AND(BT348=Settings!$C$18,BS348=Settings!$C$19),1,0))))</f>
        <v/>
      </c>
      <c r="BU1344" s="170"/>
      <c r="BV1344" s="169" t="str">
        <f>IF(BV348="","",IF(BV348=Settings!$C$16,1,IF(AND(BV348=Settings!$C$17,NOT(BU348=Settings!$C$16)),1,IF(AND(BV348=Settings!$C$18,BU348=Settings!$C$19),1,0))))</f>
        <v/>
      </c>
      <c r="BX1344" s="169" t="str">
        <f>IF(BX348="","",IF(BX348=Settings!$C$16,1,IF(AND(BX348=Settings!$C$17,NOT(BW348=Settings!$C$16)),1,IF(AND(BX348=Settings!$C$18,BW348=Settings!$C$19),1,0))))</f>
        <v/>
      </c>
      <c r="BZ1344" s="169" t="str">
        <f>IF(BZ348="","",IF(BZ348=Settings!$C$16,1,IF(AND(BZ348=Settings!$C$17,NOT(BY348=Settings!$C$16)),1,IF(AND(BZ348=Settings!$C$18,BY348=Settings!$C$19),1,0))))</f>
        <v/>
      </c>
      <c r="CB1344" s="175" t="str">
        <f t="shared" si="41"/>
        <v/>
      </c>
      <c r="CC1344" s="175" t="str">
        <f t="shared" si="42"/>
        <v/>
      </c>
      <c r="CD1344" s="175" t="str">
        <f t="shared" si="43"/>
        <v/>
      </c>
      <c r="CE1344" s="175" t="str">
        <f t="shared" si="44"/>
        <v/>
      </c>
      <c r="CF1344" s="175" t="str">
        <f t="shared" si="45"/>
        <v/>
      </c>
      <c r="CG1344" s="175" t="str">
        <f t="shared" si="46"/>
        <v/>
      </c>
      <c r="CH1344" s="175" t="str">
        <f t="shared" si="47"/>
        <v/>
      </c>
    </row>
    <row r="1345" spans="1:86" x14ac:dyDescent="0.25">
      <c r="A1345" s="39" t="str">
        <f t="shared" si="40"/>
        <v xml:space="preserve"> </v>
      </c>
      <c r="C1345" s="169" t="str">
        <f>IF(C349="","",IF(C349=Settings!$C$16,1,IF(AND(C349=Settings!$C$17,NOT(B349=Settings!$C$16)),1,IF(AND(C349=Settings!$C$18,B349=Settings!$C$19),1,0))))</f>
        <v/>
      </c>
      <c r="E1345" s="169" t="str">
        <f>IF(E349="","",IF(E349=Settings!$C$16,1,IF(AND(E349=Settings!$C$17,NOT(D349=Settings!$C$16)),1,IF(AND(E349=Settings!$C$18,D349=Settings!$C$19),1,0))))</f>
        <v/>
      </c>
      <c r="G1345" s="169" t="str">
        <f>IF(G349="","",IF(G349=Settings!$C$16,1,IF(AND(G349=Settings!$C$17,NOT(F349=Settings!$C$16)),1,IF(AND(G349=Settings!$C$18,F349=Settings!$C$19),1,0))))</f>
        <v/>
      </c>
      <c r="I1345" s="169" t="str">
        <f>IF(I349="","",IF(I349=Settings!$C$16,1,IF(AND(I349=Settings!$C$17,NOT(H349=Settings!$C$16)),1,IF(AND(I349=Settings!$C$18,H349=Settings!$C$19),1,0))))</f>
        <v/>
      </c>
      <c r="K1345" s="169" t="str">
        <f>IF(K349="","",IF(K349=Settings!$C$16,1,IF(AND(K349=Settings!$C$17,NOT(J349=Settings!$C$16)),1,IF(AND(K349=Settings!$C$18,J349=Settings!$C$19),1,0))))</f>
        <v/>
      </c>
      <c r="M1345" s="169" t="str">
        <f>IF(M349="","",IF(M349=Settings!$C$16,1,IF(AND(M349=Settings!$C$17,NOT(L349=Settings!$C$16)),1,IF(AND(M349=Settings!$C$18,L349=Settings!$C$19),1,0))))</f>
        <v/>
      </c>
      <c r="P1345" s="169" t="str">
        <f>IF(P349="","",IF(P349=Settings!$C$16,1,IF(AND(P349=Settings!$C$17,NOT(O349=Settings!$C$16)),1,IF(AND(P349=Settings!$C$18,O349=Settings!$C$19),1,0))))</f>
        <v/>
      </c>
      <c r="Q1345" s="170"/>
      <c r="R1345" s="169" t="str">
        <f>IF(R349="","",IF(R349=Settings!$C$16,1,IF(AND(R349=Settings!$C$17,NOT(Q349=Settings!$C$16)),1,IF(AND(R349=Settings!$C$18,Q349=Settings!$C$19),1,0))))</f>
        <v/>
      </c>
      <c r="S1345" s="170"/>
      <c r="T1345" s="169" t="str">
        <f>IF(T349="","",IF(T349=Settings!$C$16,1,IF(AND(T349=Settings!$C$17,NOT(S349=Settings!$C$16)),1,IF(AND(T349=Settings!$C$18,S349=Settings!$C$19),1,0))))</f>
        <v/>
      </c>
      <c r="U1345" s="170"/>
      <c r="V1345" s="169" t="str">
        <f>IF(V349="","",IF(V349=Settings!$C$16,1,IF(AND(V349=Settings!$C$17,NOT(U349=Settings!$C$16)),1,IF(AND(V349=Settings!$C$18,U349=Settings!$C$19),1,0))))</f>
        <v/>
      </c>
      <c r="X1345" s="169" t="str">
        <f>IF(X349="","",IF(X349=Settings!$C$16,1,IF(AND(X349=Settings!$C$17,NOT(W349=Settings!$C$16)),1,IF(AND(X349=Settings!$C$18,W349=Settings!$C$19),1,0))))</f>
        <v/>
      </c>
      <c r="Z1345" s="169" t="str">
        <f>IF(Z349="","",IF(Z349=Settings!$C$16,1,IF(AND(Z349=Settings!$C$17,NOT(Y349=Settings!$C$16)),1,IF(AND(Z349=Settings!$C$18,Y349=Settings!$C$19),1,0))))</f>
        <v/>
      </c>
      <c r="AC1345" s="169" t="str">
        <f>IF(AC349="","",IF(AC349=Settings!$C$16,1,IF(AND(AC349=Settings!$C$17,NOT(AB349=Settings!$C$16)),1,IF(AND(AC349=Settings!$C$18,AB349=Settings!$C$19),1,0))))</f>
        <v/>
      </c>
      <c r="AD1345" s="170"/>
      <c r="AE1345" s="169" t="str">
        <f>IF(AE349="","",IF(AE349=Settings!$C$16,1,IF(AND(AE349=Settings!$C$17,NOT(AD349=Settings!$C$16)),1,IF(AND(AE349=Settings!$C$18,AD349=Settings!$C$19),1,0))))</f>
        <v/>
      </c>
      <c r="AF1345" s="170"/>
      <c r="AG1345" s="169" t="str">
        <f>IF(AG349="","",IF(AG349=Settings!$C$16,1,IF(AND(AG349=Settings!$C$17,NOT(AF349=Settings!$C$16)),1,IF(AND(AG349=Settings!$C$18,AF349=Settings!$C$19),1,0))))</f>
        <v/>
      </c>
      <c r="AH1345" s="170"/>
      <c r="AI1345" s="169" t="str">
        <f>IF(AI349="","",IF(AI349=Settings!$C$16,1,IF(AND(AI349=Settings!$C$17,NOT(AH349=Settings!$C$16)),1,IF(AND(AI349=Settings!$C$18,AH349=Settings!$C$19),1,0))))</f>
        <v/>
      </c>
      <c r="AK1345" s="169" t="str">
        <f>IF(AK349="","",IF(AK349=Settings!$C$16,1,IF(AND(AK349=Settings!$C$17,NOT(AJ349=Settings!$C$16)),1,IF(AND(AK349=Settings!$C$18,AJ349=Settings!$C$19),1,0))))</f>
        <v/>
      </c>
      <c r="AM1345" s="169" t="str">
        <f>IF(AM349="","",IF(AM349=Settings!$C$16,1,IF(AND(AM349=Settings!$C$17,NOT(AL349=Settings!$C$16)),1,IF(AND(AM349=Settings!$C$18,AL349=Settings!$C$19),1,0))))</f>
        <v/>
      </c>
      <c r="AP1345" s="169" t="str">
        <f>IF(AP349="","",IF(AP349=Settings!$C$16,1,IF(AND(AP349=Settings!$C$17,NOT(AO349=Settings!$C$16)),1,IF(AND(AP349=Settings!$C$18,AO349=Settings!$C$19),1,0))))</f>
        <v/>
      </c>
      <c r="AQ1345" s="170"/>
      <c r="AR1345" s="169" t="str">
        <f>IF(AR349="","",IF(AR349=Settings!$C$16,1,IF(AND(AR349=Settings!$C$17,NOT(AQ349=Settings!$C$16)),1,IF(AND(AR349=Settings!$C$18,AQ349=Settings!$C$19),1,0))))</f>
        <v/>
      </c>
      <c r="AS1345" s="170"/>
      <c r="AT1345" s="169" t="str">
        <f>IF(AT349="","",IF(AT349=Settings!$C$16,1,IF(AND(AT349=Settings!$C$17,NOT(AS349=Settings!$C$16)),1,IF(AND(AT349=Settings!$C$18,AS349=Settings!$C$19),1,0))))</f>
        <v/>
      </c>
      <c r="AU1345" s="170"/>
      <c r="AV1345" s="169" t="str">
        <f>IF(AV349="","",IF(AV349=Settings!$C$16,1,IF(AND(AV349=Settings!$C$17,NOT(AU349=Settings!$C$16)),1,IF(AND(AV349=Settings!$C$18,AU349=Settings!$C$19),1,0))))</f>
        <v/>
      </c>
      <c r="AX1345" s="169" t="str">
        <f>IF(AX349="","",IF(AX349=Settings!$C$16,1,IF(AND(AX349=Settings!$C$17,NOT(AW349=Settings!$C$16)),1,IF(AND(AX349=Settings!$C$18,AW349=Settings!$C$19),1,0))))</f>
        <v/>
      </c>
      <c r="AZ1345" s="169" t="str">
        <f>IF(AZ349="","",IF(AZ349=Settings!$C$16,1,IF(AND(AZ349=Settings!$C$17,NOT(AY349=Settings!$C$16)),1,IF(AND(AZ349=Settings!$C$18,AY349=Settings!$C$19),1,0))))</f>
        <v/>
      </c>
      <c r="BC1345" s="169" t="str">
        <f>IF(BC349="","",IF(BC349=Settings!$C$16,1,IF(AND(BC349=Settings!$C$17,NOT(BB349=Settings!$C$16)),1,IF(AND(BC349=Settings!$C$18,BB349=Settings!$C$19),1,0))))</f>
        <v/>
      </c>
      <c r="BD1345" s="170"/>
      <c r="BE1345" s="169" t="str">
        <f>IF(BE349="","",IF(BE349=Settings!$C$16,1,IF(AND(BE349=Settings!$C$17,NOT(BD349=Settings!$C$16)),1,IF(AND(BE349=Settings!$C$18,BD349=Settings!$C$19),1,0))))</f>
        <v/>
      </c>
      <c r="BF1345" s="170"/>
      <c r="BG1345" s="169" t="str">
        <f>IF(BG349="","",IF(BG349=Settings!$C$16,1,IF(AND(BG349=Settings!$C$17,NOT(BF349=Settings!$C$16)),1,IF(AND(BG349=Settings!$C$18,BF349=Settings!$C$19),1,0))))</f>
        <v/>
      </c>
      <c r="BH1345" s="170"/>
      <c r="BI1345" s="169" t="str">
        <f>IF(BI349="","",IF(BI349=Settings!$C$16,1,IF(AND(BI349=Settings!$C$17,NOT(BH349=Settings!$C$16)),1,IF(AND(BI349=Settings!$C$18,BH349=Settings!$C$19),1,0))))</f>
        <v/>
      </c>
      <c r="BK1345" s="169" t="str">
        <f>IF(BK349="","",IF(BK349=Settings!$C$16,1,IF(AND(BK349=Settings!$C$17,NOT(BJ349=Settings!$C$16)),1,IF(AND(BK349=Settings!$C$18,BJ349=Settings!$C$19),1,0))))</f>
        <v/>
      </c>
      <c r="BM1345" s="169" t="str">
        <f>IF(BM349="","",IF(BM349=Settings!$C$16,1,IF(AND(BM349=Settings!$C$17,NOT(BL349=Settings!$C$16)),1,IF(AND(BM349=Settings!$C$18,BL349=Settings!$C$19),1,0))))</f>
        <v/>
      </c>
      <c r="BP1345" s="169" t="str">
        <f>IF(BP349="","",IF(BP349=Settings!$C$16,1,IF(AND(BP349=Settings!$C$17,NOT(BO349=Settings!$C$16)),1,IF(AND(BP349=Settings!$C$18,BO349=Settings!$C$19),1,0))))</f>
        <v/>
      </c>
      <c r="BQ1345" s="170"/>
      <c r="BR1345" s="169" t="str">
        <f>IF(BR349="","",IF(BR349=Settings!$C$16,1,IF(AND(BR349=Settings!$C$17,NOT(BQ349=Settings!$C$16)),1,IF(AND(BR349=Settings!$C$18,BQ349=Settings!$C$19),1,0))))</f>
        <v/>
      </c>
      <c r="BS1345" s="170"/>
      <c r="BT1345" s="169" t="str">
        <f>IF(BT349="","",IF(BT349=Settings!$C$16,1,IF(AND(BT349=Settings!$C$17,NOT(BS349=Settings!$C$16)),1,IF(AND(BT349=Settings!$C$18,BS349=Settings!$C$19),1,0))))</f>
        <v/>
      </c>
      <c r="BU1345" s="170"/>
      <c r="BV1345" s="169" t="str">
        <f>IF(BV349="","",IF(BV349=Settings!$C$16,1,IF(AND(BV349=Settings!$C$17,NOT(BU349=Settings!$C$16)),1,IF(AND(BV349=Settings!$C$18,BU349=Settings!$C$19),1,0))))</f>
        <v/>
      </c>
      <c r="BX1345" s="169" t="str">
        <f>IF(BX349="","",IF(BX349=Settings!$C$16,1,IF(AND(BX349=Settings!$C$17,NOT(BW349=Settings!$C$16)),1,IF(AND(BX349=Settings!$C$18,BW349=Settings!$C$19),1,0))))</f>
        <v/>
      </c>
      <c r="BZ1345" s="169" t="str">
        <f>IF(BZ349="","",IF(BZ349=Settings!$C$16,1,IF(AND(BZ349=Settings!$C$17,NOT(BY349=Settings!$C$16)),1,IF(AND(BZ349=Settings!$C$18,BY349=Settings!$C$19),1,0))))</f>
        <v/>
      </c>
      <c r="CB1345" s="175" t="str">
        <f t="shared" si="41"/>
        <v/>
      </c>
      <c r="CC1345" s="175" t="str">
        <f t="shared" si="42"/>
        <v/>
      </c>
      <c r="CD1345" s="175" t="str">
        <f t="shared" si="43"/>
        <v/>
      </c>
      <c r="CE1345" s="175" t="str">
        <f t="shared" si="44"/>
        <v/>
      </c>
      <c r="CF1345" s="175" t="str">
        <f t="shared" si="45"/>
        <v/>
      </c>
      <c r="CG1345" s="175" t="str">
        <f t="shared" si="46"/>
        <v/>
      </c>
      <c r="CH1345" s="175" t="str">
        <f t="shared" si="47"/>
        <v/>
      </c>
    </row>
    <row r="1346" spans="1:86" x14ac:dyDescent="0.25">
      <c r="A1346" s="39" t="str">
        <f t="shared" si="40"/>
        <v xml:space="preserve"> </v>
      </c>
      <c r="C1346" s="169" t="str">
        <f>IF(C350="","",IF(C350=Settings!$C$16,1,IF(AND(C350=Settings!$C$17,NOT(B350=Settings!$C$16)),1,IF(AND(C350=Settings!$C$18,B350=Settings!$C$19),1,0))))</f>
        <v/>
      </c>
      <c r="E1346" s="169" t="str">
        <f>IF(E350="","",IF(E350=Settings!$C$16,1,IF(AND(E350=Settings!$C$17,NOT(D350=Settings!$C$16)),1,IF(AND(E350=Settings!$C$18,D350=Settings!$C$19),1,0))))</f>
        <v/>
      </c>
      <c r="G1346" s="169" t="str">
        <f>IF(G350="","",IF(G350=Settings!$C$16,1,IF(AND(G350=Settings!$C$17,NOT(F350=Settings!$C$16)),1,IF(AND(G350=Settings!$C$18,F350=Settings!$C$19),1,0))))</f>
        <v/>
      </c>
      <c r="I1346" s="169" t="str">
        <f>IF(I350="","",IF(I350=Settings!$C$16,1,IF(AND(I350=Settings!$C$17,NOT(H350=Settings!$C$16)),1,IF(AND(I350=Settings!$C$18,H350=Settings!$C$19),1,0))))</f>
        <v/>
      </c>
      <c r="K1346" s="169" t="str">
        <f>IF(K350="","",IF(K350=Settings!$C$16,1,IF(AND(K350=Settings!$C$17,NOT(J350=Settings!$C$16)),1,IF(AND(K350=Settings!$C$18,J350=Settings!$C$19),1,0))))</f>
        <v/>
      </c>
      <c r="M1346" s="169" t="str">
        <f>IF(M350="","",IF(M350=Settings!$C$16,1,IF(AND(M350=Settings!$C$17,NOT(L350=Settings!$C$16)),1,IF(AND(M350=Settings!$C$18,L350=Settings!$C$19),1,0))))</f>
        <v/>
      </c>
      <c r="P1346" s="169" t="str">
        <f>IF(P350="","",IF(P350=Settings!$C$16,1,IF(AND(P350=Settings!$C$17,NOT(O350=Settings!$C$16)),1,IF(AND(P350=Settings!$C$18,O350=Settings!$C$19),1,0))))</f>
        <v/>
      </c>
      <c r="Q1346" s="170"/>
      <c r="R1346" s="169" t="str">
        <f>IF(R350="","",IF(R350=Settings!$C$16,1,IF(AND(R350=Settings!$C$17,NOT(Q350=Settings!$C$16)),1,IF(AND(R350=Settings!$C$18,Q350=Settings!$C$19),1,0))))</f>
        <v/>
      </c>
      <c r="S1346" s="170"/>
      <c r="T1346" s="169" t="str">
        <f>IF(T350="","",IF(T350=Settings!$C$16,1,IF(AND(T350=Settings!$C$17,NOT(S350=Settings!$C$16)),1,IF(AND(T350=Settings!$C$18,S350=Settings!$C$19),1,0))))</f>
        <v/>
      </c>
      <c r="U1346" s="170"/>
      <c r="V1346" s="169" t="str">
        <f>IF(V350="","",IF(V350=Settings!$C$16,1,IF(AND(V350=Settings!$C$17,NOT(U350=Settings!$C$16)),1,IF(AND(V350=Settings!$C$18,U350=Settings!$C$19),1,0))))</f>
        <v/>
      </c>
      <c r="X1346" s="169" t="str">
        <f>IF(X350="","",IF(X350=Settings!$C$16,1,IF(AND(X350=Settings!$C$17,NOT(W350=Settings!$C$16)),1,IF(AND(X350=Settings!$C$18,W350=Settings!$C$19),1,0))))</f>
        <v/>
      </c>
      <c r="Z1346" s="169" t="str">
        <f>IF(Z350="","",IF(Z350=Settings!$C$16,1,IF(AND(Z350=Settings!$C$17,NOT(Y350=Settings!$C$16)),1,IF(AND(Z350=Settings!$C$18,Y350=Settings!$C$19),1,0))))</f>
        <v/>
      </c>
      <c r="AC1346" s="169" t="str">
        <f>IF(AC350="","",IF(AC350=Settings!$C$16,1,IF(AND(AC350=Settings!$C$17,NOT(AB350=Settings!$C$16)),1,IF(AND(AC350=Settings!$C$18,AB350=Settings!$C$19),1,0))))</f>
        <v/>
      </c>
      <c r="AD1346" s="170"/>
      <c r="AE1346" s="169" t="str">
        <f>IF(AE350="","",IF(AE350=Settings!$C$16,1,IF(AND(AE350=Settings!$C$17,NOT(AD350=Settings!$C$16)),1,IF(AND(AE350=Settings!$C$18,AD350=Settings!$C$19),1,0))))</f>
        <v/>
      </c>
      <c r="AF1346" s="170"/>
      <c r="AG1346" s="169" t="str">
        <f>IF(AG350="","",IF(AG350=Settings!$C$16,1,IF(AND(AG350=Settings!$C$17,NOT(AF350=Settings!$C$16)),1,IF(AND(AG350=Settings!$C$18,AF350=Settings!$C$19),1,0))))</f>
        <v/>
      </c>
      <c r="AH1346" s="170"/>
      <c r="AI1346" s="169" t="str">
        <f>IF(AI350="","",IF(AI350=Settings!$C$16,1,IF(AND(AI350=Settings!$C$17,NOT(AH350=Settings!$C$16)),1,IF(AND(AI350=Settings!$C$18,AH350=Settings!$C$19),1,0))))</f>
        <v/>
      </c>
      <c r="AK1346" s="169" t="str">
        <f>IF(AK350="","",IF(AK350=Settings!$C$16,1,IF(AND(AK350=Settings!$C$17,NOT(AJ350=Settings!$C$16)),1,IF(AND(AK350=Settings!$C$18,AJ350=Settings!$C$19),1,0))))</f>
        <v/>
      </c>
      <c r="AM1346" s="169" t="str">
        <f>IF(AM350="","",IF(AM350=Settings!$C$16,1,IF(AND(AM350=Settings!$C$17,NOT(AL350=Settings!$C$16)),1,IF(AND(AM350=Settings!$C$18,AL350=Settings!$C$19),1,0))))</f>
        <v/>
      </c>
      <c r="AP1346" s="169" t="str">
        <f>IF(AP350="","",IF(AP350=Settings!$C$16,1,IF(AND(AP350=Settings!$C$17,NOT(AO350=Settings!$C$16)),1,IF(AND(AP350=Settings!$C$18,AO350=Settings!$C$19),1,0))))</f>
        <v/>
      </c>
      <c r="AQ1346" s="170"/>
      <c r="AR1346" s="169" t="str">
        <f>IF(AR350="","",IF(AR350=Settings!$C$16,1,IF(AND(AR350=Settings!$C$17,NOT(AQ350=Settings!$C$16)),1,IF(AND(AR350=Settings!$C$18,AQ350=Settings!$C$19),1,0))))</f>
        <v/>
      </c>
      <c r="AS1346" s="170"/>
      <c r="AT1346" s="169" t="str">
        <f>IF(AT350="","",IF(AT350=Settings!$C$16,1,IF(AND(AT350=Settings!$C$17,NOT(AS350=Settings!$C$16)),1,IF(AND(AT350=Settings!$C$18,AS350=Settings!$C$19),1,0))))</f>
        <v/>
      </c>
      <c r="AU1346" s="170"/>
      <c r="AV1346" s="169" t="str">
        <f>IF(AV350="","",IF(AV350=Settings!$C$16,1,IF(AND(AV350=Settings!$C$17,NOT(AU350=Settings!$C$16)),1,IF(AND(AV350=Settings!$C$18,AU350=Settings!$C$19),1,0))))</f>
        <v/>
      </c>
      <c r="AX1346" s="169" t="str">
        <f>IF(AX350="","",IF(AX350=Settings!$C$16,1,IF(AND(AX350=Settings!$C$17,NOT(AW350=Settings!$C$16)),1,IF(AND(AX350=Settings!$C$18,AW350=Settings!$C$19),1,0))))</f>
        <v/>
      </c>
      <c r="AZ1346" s="169" t="str">
        <f>IF(AZ350="","",IF(AZ350=Settings!$C$16,1,IF(AND(AZ350=Settings!$C$17,NOT(AY350=Settings!$C$16)),1,IF(AND(AZ350=Settings!$C$18,AY350=Settings!$C$19),1,0))))</f>
        <v/>
      </c>
      <c r="BC1346" s="169" t="str">
        <f>IF(BC350="","",IF(BC350=Settings!$C$16,1,IF(AND(BC350=Settings!$C$17,NOT(BB350=Settings!$C$16)),1,IF(AND(BC350=Settings!$C$18,BB350=Settings!$C$19),1,0))))</f>
        <v/>
      </c>
      <c r="BD1346" s="170"/>
      <c r="BE1346" s="169" t="str">
        <f>IF(BE350="","",IF(BE350=Settings!$C$16,1,IF(AND(BE350=Settings!$C$17,NOT(BD350=Settings!$C$16)),1,IF(AND(BE350=Settings!$C$18,BD350=Settings!$C$19),1,0))))</f>
        <v/>
      </c>
      <c r="BF1346" s="170"/>
      <c r="BG1346" s="169" t="str">
        <f>IF(BG350="","",IF(BG350=Settings!$C$16,1,IF(AND(BG350=Settings!$C$17,NOT(BF350=Settings!$C$16)),1,IF(AND(BG350=Settings!$C$18,BF350=Settings!$C$19),1,0))))</f>
        <v/>
      </c>
      <c r="BH1346" s="170"/>
      <c r="BI1346" s="169" t="str">
        <f>IF(BI350="","",IF(BI350=Settings!$C$16,1,IF(AND(BI350=Settings!$C$17,NOT(BH350=Settings!$C$16)),1,IF(AND(BI350=Settings!$C$18,BH350=Settings!$C$19),1,0))))</f>
        <v/>
      </c>
      <c r="BK1346" s="169" t="str">
        <f>IF(BK350="","",IF(BK350=Settings!$C$16,1,IF(AND(BK350=Settings!$C$17,NOT(BJ350=Settings!$C$16)),1,IF(AND(BK350=Settings!$C$18,BJ350=Settings!$C$19),1,0))))</f>
        <v/>
      </c>
      <c r="BM1346" s="169" t="str">
        <f>IF(BM350="","",IF(BM350=Settings!$C$16,1,IF(AND(BM350=Settings!$C$17,NOT(BL350=Settings!$C$16)),1,IF(AND(BM350=Settings!$C$18,BL350=Settings!$C$19),1,0))))</f>
        <v/>
      </c>
      <c r="BP1346" s="169" t="str">
        <f>IF(BP350="","",IF(BP350=Settings!$C$16,1,IF(AND(BP350=Settings!$C$17,NOT(BO350=Settings!$C$16)),1,IF(AND(BP350=Settings!$C$18,BO350=Settings!$C$19),1,0))))</f>
        <v/>
      </c>
      <c r="BQ1346" s="170"/>
      <c r="BR1346" s="169" t="str">
        <f>IF(BR350="","",IF(BR350=Settings!$C$16,1,IF(AND(BR350=Settings!$C$17,NOT(BQ350=Settings!$C$16)),1,IF(AND(BR350=Settings!$C$18,BQ350=Settings!$C$19),1,0))))</f>
        <v/>
      </c>
      <c r="BS1346" s="170"/>
      <c r="BT1346" s="169" t="str">
        <f>IF(BT350="","",IF(BT350=Settings!$C$16,1,IF(AND(BT350=Settings!$C$17,NOT(BS350=Settings!$C$16)),1,IF(AND(BT350=Settings!$C$18,BS350=Settings!$C$19),1,0))))</f>
        <v/>
      </c>
      <c r="BU1346" s="170"/>
      <c r="BV1346" s="169" t="str">
        <f>IF(BV350="","",IF(BV350=Settings!$C$16,1,IF(AND(BV350=Settings!$C$17,NOT(BU350=Settings!$C$16)),1,IF(AND(BV350=Settings!$C$18,BU350=Settings!$C$19),1,0))))</f>
        <v/>
      </c>
      <c r="BX1346" s="169" t="str">
        <f>IF(BX350="","",IF(BX350=Settings!$C$16,1,IF(AND(BX350=Settings!$C$17,NOT(BW350=Settings!$C$16)),1,IF(AND(BX350=Settings!$C$18,BW350=Settings!$C$19),1,0))))</f>
        <v/>
      </c>
      <c r="BZ1346" s="169" t="str">
        <f>IF(BZ350="","",IF(BZ350=Settings!$C$16,1,IF(AND(BZ350=Settings!$C$17,NOT(BY350=Settings!$C$16)),1,IF(AND(BZ350=Settings!$C$18,BY350=Settings!$C$19),1,0))))</f>
        <v/>
      </c>
      <c r="CB1346" s="175" t="str">
        <f t="shared" si="41"/>
        <v/>
      </c>
      <c r="CC1346" s="175" t="str">
        <f t="shared" si="42"/>
        <v/>
      </c>
      <c r="CD1346" s="175" t="str">
        <f t="shared" si="43"/>
        <v/>
      </c>
      <c r="CE1346" s="175" t="str">
        <f t="shared" si="44"/>
        <v/>
      </c>
      <c r="CF1346" s="175" t="str">
        <f t="shared" si="45"/>
        <v/>
      </c>
      <c r="CG1346" s="175" t="str">
        <f t="shared" si="46"/>
        <v/>
      </c>
      <c r="CH1346" s="175" t="str">
        <f t="shared" si="47"/>
        <v/>
      </c>
    </row>
    <row r="1347" spans="1:86" x14ac:dyDescent="0.25">
      <c r="A1347" s="39" t="str">
        <f t="shared" si="40"/>
        <v xml:space="preserve"> </v>
      </c>
      <c r="C1347" s="169" t="str">
        <f>IF(C351="","",IF(C351=Settings!$C$16,1,IF(AND(C351=Settings!$C$17,NOT(B351=Settings!$C$16)),1,IF(AND(C351=Settings!$C$18,B351=Settings!$C$19),1,0))))</f>
        <v/>
      </c>
      <c r="E1347" s="169" t="str">
        <f>IF(E351="","",IF(E351=Settings!$C$16,1,IF(AND(E351=Settings!$C$17,NOT(D351=Settings!$C$16)),1,IF(AND(E351=Settings!$C$18,D351=Settings!$C$19),1,0))))</f>
        <v/>
      </c>
      <c r="G1347" s="169" t="str">
        <f>IF(G351="","",IF(G351=Settings!$C$16,1,IF(AND(G351=Settings!$C$17,NOT(F351=Settings!$C$16)),1,IF(AND(G351=Settings!$C$18,F351=Settings!$C$19),1,0))))</f>
        <v/>
      </c>
      <c r="I1347" s="169" t="str">
        <f>IF(I351="","",IF(I351=Settings!$C$16,1,IF(AND(I351=Settings!$C$17,NOT(H351=Settings!$C$16)),1,IF(AND(I351=Settings!$C$18,H351=Settings!$C$19),1,0))))</f>
        <v/>
      </c>
      <c r="K1347" s="169" t="str">
        <f>IF(K351="","",IF(K351=Settings!$C$16,1,IF(AND(K351=Settings!$C$17,NOT(J351=Settings!$C$16)),1,IF(AND(K351=Settings!$C$18,J351=Settings!$C$19),1,0))))</f>
        <v/>
      </c>
      <c r="M1347" s="169" t="str">
        <f>IF(M351="","",IF(M351=Settings!$C$16,1,IF(AND(M351=Settings!$C$17,NOT(L351=Settings!$C$16)),1,IF(AND(M351=Settings!$C$18,L351=Settings!$C$19),1,0))))</f>
        <v/>
      </c>
      <c r="P1347" s="169" t="str">
        <f>IF(P351="","",IF(P351=Settings!$C$16,1,IF(AND(P351=Settings!$C$17,NOT(O351=Settings!$C$16)),1,IF(AND(P351=Settings!$C$18,O351=Settings!$C$19),1,0))))</f>
        <v/>
      </c>
      <c r="Q1347" s="170"/>
      <c r="R1347" s="169" t="str">
        <f>IF(R351="","",IF(R351=Settings!$C$16,1,IF(AND(R351=Settings!$C$17,NOT(Q351=Settings!$C$16)),1,IF(AND(R351=Settings!$C$18,Q351=Settings!$C$19),1,0))))</f>
        <v/>
      </c>
      <c r="S1347" s="170"/>
      <c r="T1347" s="169" t="str">
        <f>IF(T351="","",IF(T351=Settings!$C$16,1,IF(AND(T351=Settings!$C$17,NOT(S351=Settings!$C$16)),1,IF(AND(T351=Settings!$C$18,S351=Settings!$C$19),1,0))))</f>
        <v/>
      </c>
      <c r="U1347" s="170"/>
      <c r="V1347" s="169" t="str">
        <f>IF(V351="","",IF(V351=Settings!$C$16,1,IF(AND(V351=Settings!$C$17,NOT(U351=Settings!$C$16)),1,IF(AND(V351=Settings!$C$18,U351=Settings!$C$19),1,0))))</f>
        <v/>
      </c>
      <c r="X1347" s="169" t="str">
        <f>IF(X351="","",IF(X351=Settings!$C$16,1,IF(AND(X351=Settings!$C$17,NOT(W351=Settings!$C$16)),1,IF(AND(X351=Settings!$C$18,W351=Settings!$C$19),1,0))))</f>
        <v/>
      </c>
      <c r="Z1347" s="169" t="str">
        <f>IF(Z351="","",IF(Z351=Settings!$C$16,1,IF(AND(Z351=Settings!$C$17,NOT(Y351=Settings!$C$16)),1,IF(AND(Z351=Settings!$C$18,Y351=Settings!$C$19),1,0))))</f>
        <v/>
      </c>
      <c r="AC1347" s="169" t="str">
        <f>IF(AC351="","",IF(AC351=Settings!$C$16,1,IF(AND(AC351=Settings!$C$17,NOT(AB351=Settings!$C$16)),1,IF(AND(AC351=Settings!$C$18,AB351=Settings!$C$19),1,0))))</f>
        <v/>
      </c>
      <c r="AD1347" s="170"/>
      <c r="AE1347" s="169" t="str">
        <f>IF(AE351="","",IF(AE351=Settings!$C$16,1,IF(AND(AE351=Settings!$C$17,NOT(AD351=Settings!$C$16)),1,IF(AND(AE351=Settings!$C$18,AD351=Settings!$C$19),1,0))))</f>
        <v/>
      </c>
      <c r="AF1347" s="170"/>
      <c r="AG1347" s="169" t="str">
        <f>IF(AG351="","",IF(AG351=Settings!$C$16,1,IF(AND(AG351=Settings!$C$17,NOT(AF351=Settings!$C$16)),1,IF(AND(AG351=Settings!$C$18,AF351=Settings!$C$19),1,0))))</f>
        <v/>
      </c>
      <c r="AH1347" s="170"/>
      <c r="AI1347" s="169" t="str">
        <f>IF(AI351="","",IF(AI351=Settings!$C$16,1,IF(AND(AI351=Settings!$C$17,NOT(AH351=Settings!$C$16)),1,IF(AND(AI351=Settings!$C$18,AH351=Settings!$C$19),1,0))))</f>
        <v/>
      </c>
      <c r="AK1347" s="169" t="str">
        <f>IF(AK351="","",IF(AK351=Settings!$C$16,1,IF(AND(AK351=Settings!$C$17,NOT(AJ351=Settings!$C$16)),1,IF(AND(AK351=Settings!$C$18,AJ351=Settings!$C$19),1,0))))</f>
        <v/>
      </c>
      <c r="AM1347" s="169" t="str">
        <f>IF(AM351="","",IF(AM351=Settings!$C$16,1,IF(AND(AM351=Settings!$C$17,NOT(AL351=Settings!$C$16)),1,IF(AND(AM351=Settings!$C$18,AL351=Settings!$C$19),1,0))))</f>
        <v/>
      </c>
      <c r="AP1347" s="169" t="str">
        <f>IF(AP351="","",IF(AP351=Settings!$C$16,1,IF(AND(AP351=Settings!$C$17,NOT(AO351=Settings!$C$16)),1,IF(AND(AP351=Settings!$C$18,AO351=Settings!$C$19),1,0))))</f>
        <v/>
      </c>
      <c r="AQ1347" s="170"/>
      <c r="AR1347" s="169" t="str">
        <f>IF(AR351="","",IF(AR351=Settings!$C$16,1,IF(AND(AR351=Settings!$C$17,NOT(AQ351=Settings!$C$16)),1,IF(AND(AR351=Settings!$C$18,AQ351=Settings!$C$19),1,0))))</f>
        <v/>
      </c>
      <c r="AS1347" s="170"/>
      <c r="AT1347" s="169" t="str">
        <f>IF(AT351="","",IF(AT351=Settings!$C$16,1,IF(AND(AT351=Settings!$C$17,NOT(AS351=Settings!$C$16)),1,IF(AND(AT351=Settings!$C$18,AS351=Settings!$C$19),1,0))))</f>
        <v/>
      </c>
      <c r="AU1347" s="170"/>
      <c r="AV1347" s="169" t="str">
        <f>IF(AV351="","",IF(AV351=Settings!$C$16,1,IF(AND(AV351=Settings!$C$17,NOT(AU351=Settings!$C$16)),1,IF(AND(AV351=Settings!$C$18,AU351=Settings!$C$19),1,0))))</f>
        <v/>
      </c>
      <c r="AX1347" s="169" t="str">
        <f>IF(AX351="","",IF(AX351=Settings!$C$16,1,IF(AND(AX351=Settings!$C$17,NOT(AW351=Settings!$C$16)),1,IF(AND(AX351=Settings!$C$18,AW351=Settings!$C$19),1,0))))</f>
        <v/>
      </c>
      <c r="AZ1347" s="169" t="str">
        <f>IF(AZ351="","",IF(AZ351=Settings!$C$16,1,IF(AND(AZ351=Settings!$C$17,NOT(AY351=Settings!$C$16)),1,IF(AND(AZ351=Settings!$C$18,AY351=Settings!$C$19),1,0))))</f>
        <v/>
      </c>
      <c r="BC1347" s="169" t="str">
        <f>IF(BC351="","",IF(BC351=Settings!$C$16,1,IF(AND(BC351=Settings!$C$17,NOT(BB351=Settings!$C$16)),1,IF(AND(BC351=Settings!$C$18,BB351=Settings!$C$19),1,0))))</f>
        <v/>
      </c>
      <c r="BD1347" s="170"/>
      <c r="BE1347" s="169" t="str">
        <f>IF(BE351="","",IF(BE351=Settings!$C$16,1,IF(AND(BE351=Settings!$C$17,NOT(BD351=Settings!$C$16)),1,IF(AND(BE351=Settings!$C$18,BD351=Settings!$C$19),1,0))))</f>
        <v/>
      </c>
      <c r="BF1347" s="170"/>
      <c r="BG1347" s="169" t="str">
        <f>IF(BG351="","",IF(BG351=Settings!$C$16,1,IF(AND(BG351=Settings!$C$17,NOT(BF351=Settings!$C$16)),1,IF(AND(BG351=Settings!$C$18,BF351=Settings!$C$19),1,0))))</f>
        <v/>
      </c>
      <c r="BH1347" s="170"/>
      <c r="BI1347" s="169" t="str">
        <f>IF(BI351="","",IF(BI351=Settings!$C$16,1,IF(AND(BI351=Settings!$C$17,NOT(BH351=Settings!$C$16)),1,IF(AND(BI351=Settings!$C$18,BH351=Settings!$C$19),1,0))))</f>
        <v/>
      </c>
      <c r="BK1347" s="169" t="str">
        <f>IF(BK351="","",IF(BK351=Settings!$C$16,1,IF(AND(BK351=Settings!$C$17,NOT(BJ351=Settings!$C$16)),1,IF(AND(BK351=Settings!$C$18,BJ351=Settings!$C$19),1,0))))</f>
        <v/>
      </c>
      <c r="BM1347" s="169" t="str">
        <f>IF(BM351="","",IF(BM351=Settings!$C$16,1,IF(AND(BM351=Settings!$C$17,NOT(BL351=Settings!$C$16)),1,IF(AND(BM351=Settings!$C$18,BL351=Settings!$C$19),1,0))))</f>
        <v/>
      </c>
      <c r="BP1347" s="169" t="str">
        <f>IF(BP351="","",IF(BP351=Settings!$C$16,1,IF(AND(BP351=Settings!$C$17,NOT(BO351=Settings!$C$16)),1,IF(AND(BP351=Settings!$C$18,BO351=Settings!$C$19),1,0))))</f>
        <v/>
      </c>
      <c r="BQ1347" s="170"/>
      <c r="BR1347" s="169" t="str">
        <f>IF(BR351="","",IF(BR351=Settings!$C$16,1,IF(AND(BR351=Settings!$C$17,NOT(BQ351=Settings!$C$16)),1,IF(AND(BR351=Settings!$C$18,BQ351=Settings!$C$19),1,0))))</f>
        <v/>
      </c>
      <c r="BS1347" s="170"/>
      <c r="BT1347" s="169" t="str">
        <f>IF(BT351="","",IF(BT351=Settings!$C$16,1,IF(AND(BT351=Settings!$C$17,NOT(BS351=Settings!$C$16)),1,IF(AND(BT351=Settings!$C$18,BS351=Settings!$C$19),1,0))))</f>
        <v/>
      </c>
      <c r="BU1347" s="170"/>
      <c r="BV1347" s="169" t="str">
        <f>IF(BV351="","",IF(BV351=Settings!$C$16,1,IF(AND(BV351=Settings!$C$17,NOT(BU351=Settings!$C$16)),1,IF(AND(BV351=Settings!$C$18,BU351=Settings!$C$19),1,0))))</f>
        <v/>
      </c>
      <c r="BX1347" s="169" t="str">
        <f>IF(BX351="","",IF(BX351=Settings!$C$16,1,IF(AND(BX351=Settings!$C$17,NOT(BW351=Settings!$C$16)),1,IF(AND(BX351=Settings!$C$18,BW351=Settings!$C$19),1,0))))</f>
        <v/>
      </c>
      <c r="BZ1347" s="169" t="str">
        <f>IF(BZ351="","",IF(BZ351=Settings!$C$16,1,IF(AND(BZ351=Settings!$C$17,NOT(BY351=Settings!$C$16)),1,IF(AND(BZ351=Settings!$C$18,BY351=Settings!$C$19),1,0))))</f>
        <v/>
      </c>
      <c r="CB1347" s="175" t="str">
        <f t="shared" si="41"/>
        <v/>
      </c>
      <c r="CC1347" s="175" t="str">
        <f t="shared" si="42"/>
        <v/>
      </c>
      <c r="CD1347" s="175" t="str">
        <f t="shared" si="43"/>
        <v/>
      </c>
      <c r="CE1347" s="175" t="str">
        <f t="shared" si="44"/>
        <v/>
      </c>
      <c r="CF1347" s="175" t="str">
        <f t="shared" si="45"/>
        <v/>
      </c>
      <c r="CG1347" s="175" t="str">
        <f t="shared" si="46"/>
        <v/>
      </c>
      <c r="CH1347" s="175" t="str">
        <f t="shared" si="47"/>
        <v/>
      </c>
    </row>
    <row r="1348" spans="1:86" x14ac:dyDescent="0.25">
      <c r="A1348" s="39" t="str">
        <f t="shared" si="40"/>
        <v xml:space="preserve"> </v>
      </c>
      <c r="C1348" s="169" t="str">
        <f>IF(C352="","",IF(C352=Settings!$C$16,1,IF(AND(C352=Settings!$C$17,NOT(B352=Settings!$C$16)),1,IF(AND(C352=Settings!$C$18,B352=Settings!$C$19),1,0))))</f>
        <v/>
      </c>
      <c r="E1348" s="169" t="str">
        <f>IF(E352="","",IF(E352=Settings!$C$16,1,IF(AND(E352=Settings!$C$17,NOT(D352=Settings!$C$16)),1,IF(AND(E352=Settings!$C$18,D352=Settings!$C$19),1,0))))</f>
        <v/>
      </c>
      <c r="G1348" s="169" t="str">
        <f>IF(G352="","",IF(G352=Settings!$C$16,1,IF(AND(G352=Settings!$C$17,NOT(F352=Settings!$C$16)),1,IF(AND(G352=Settings!$C$18,F352=Settings!$C$19),1,0))))</f>
        <v/>
      </c>
      <c r="I1348" s="169" t="str">
        <f>IF(I352="","",IF(I352=Settings!$C$16,1,IF(AND(I352=Settings!$C$17,NOT(H352=Settings!$C$16)),1,IF(AND(I352=Settings!$C$18,H352=Settings!$C$19),1,0))))</f>
        <v/>
      </c>
      <c r="K1348" s="169" t="str">
        <f>IF(K352="","",IF(K352=Settings!$C$16,1,IF(AND(K352=Settings!$C$17,NOT(J352=Settings!$C$16)),1,IF(AND(K352=Settings!$C$18,J352=Settings!$C$19),1,0))))</f>
        <v/>
      </c>
      <c r="M1348" s="169" t="str">
        <f>IF(M352="","",IF(M352=Settings!$C$16,1,IF(AND(M352=Settings!$C$17,NOT(L352=Settings!$C$16)),1,IF(AND(M352=Settings!$C$18,L352=Settings!$C$19),1,0))))</f>
        <v/>
      </c>
      <c r="P1348" s="169" t="str">
        <f>IF(P352="","",IF(P352=Settings!$C$16,1,IF(AND(P352=Settings!$C$17,NOT(O352=Settings!$C$16)),1,IF(AND(P352=Settings!$C$18,O352=Settings!$C$19),1,0))))</f>
        <v/>
      </c>
      <c r="Q1348" s="170"/>
      <c r="R1348" s="169" t="str">
        <f>IF(R352="","",IF(R352=Settings!$C$16,1,IF(AND(R352=Settings!$C$17,NOT(Q352=Settings!$C$16)),1,IF(AND(R352=Settings!$C$18,Q352=Settings!$C$19),1,0))))</f>
        <v/>
      </c>
      <c r="S1348" s="170"/>
      <c r="T1348" s="169" t="str">
        <f>IF(T352="","",IF(T352=Settings!$C$16,1,IF(AND(T352=Settings!$C$17,NOT(S352=Settings!$C$16)),1,IF(AND(T352=Settings!$C$18,S352=Settings!$C$19),1,0))))</f>
        <v/>
      </c>
      <c r="U1348" s="170"/>
      <c r="V1348" s="169" t="str">
        <f>IF(V352="","",IF(V352=Settings!$C$16,1,IF(AND(V352=Settings!$C$17,NOT(U352=Settings!$C$16)),1,IF(AND(V352=Settings!$C$18,U352=Settings!$C$19),1,0))))</f>
        <v/>
      </c>
      <c r="X1348" s="169" t="str">
        <f>IF(X352="","",IF(X352=Settings!$C$16,1,IF(AND(X352=Settings!$C$17,NOT(W352=Settings!$C$16)),1,IF(AND(X352=Settings!$C$18,W352=Settings!$C$19),1,0))))</f>
        <v/>
      </c>
      <c r="Z1348" s="169" t="str">
        <f>IF(Z352="","",IF(Z352=Settings!$C$16,1,IF(AND(Z352=Settings!$C$17,NOT(Y352=Settings!$C$16)),1,IF(AND(Z352=Settings!$C$18,Y352=Settings!$C$19),1,0))))</f>
        <v/>
      </c>
      <c r="AC1348" s="169" t="str">
        <f>IF(AC352="","",IF(AC352=Settings!$C$16,1,IF(AND(AC352=Settings!$C$17,NOT(AB352=Settings!$C$16)),1,IF(AND(AC352=Settings!$C$18,AB352=Settings!$C$19),1,0))))</f>
        <v/>
      </c>
      <c r="AD1348" s="170"/>
      <c r="AE1348" s="169" t="str">
        <f>IF(AE352="","",IF(AE352=Settings!$C$16,1,IF(AND(AE352=Settings!$C$17,NOT(AD352=Settings!$C$16)),1,IF(AND(AE352=Settings!$C$18,AD352=Settings!$C$19),1,0))))</f>
        <v/>
      </c>
      <c r="AF1348" s="170"/>
      <c r="AG1348" s="169" t="str">
        <f>IF(AG352="","",IF(AG352=Settings!$C$16,1,IF(AND(AG352=Settings!$C$17,NOT(AF352=Settings!$C$16)),1,IF(AND(AG352=Settings!$C$18,AF352=Settings!$C$19),1,0))))</f>
        <v/>
      </c>
      <c r="AH1348" s="170"/>
      <c r="AI1348" s="169" t="str">
        <f>IF(AI352="","",IF(AI352=Settings!$C$16,1,IF(AND(AI352=Settings!$C$17,NOT(AH352=Settings!$C$16)),1,IF(AND(AI352=Settings!$C$18,AH352=Settings!$C$19),1,0))))</f>
        <v/>
      </c>
      <c r="AK1348" s="169" t="str">
        <f>IF(AK352="","",IF(AK352=Settings!$C$16,1,IF(AND(AK352=Settings!$C$17,NOT(AJ352=Settings!$C$16)),1,IF(AND(AK352=Settings!$C$18,AJ352=Settings!$C$19),1,0))))</f>
        <v/>
      </c>
      <c r="AM1348" s="169" t="str">
        <f>IF(AM352="","",IF(AM352=Settings!$C$16,1,IF(AND(AM352=Settings!$C$17,NOT(AL352=Settings!$C$16)),1,IF(AND(AM352=Settings!$C$18,AL352=Settings!$C$19),1,0))))</f>
        <v/>
      </c>
      <c r="AP1348" s="169" t="str">
        <f>IF(AP352="","",IF(AP352=Settings!$C$16,1,IF(AND(AP352=Settings!$C$17,NOT(AO352=Settings!$C$16)),1,IF(AND(AP352=Settings!$C$18,AO352=Settings!$C$19),1,0))))</f>
        <v/>
      </c>
      <c r="AQ1348" s="170"/>
      <c r="AR1348" s="169" t="str">
        <f>IF(AR352="","",IF(AR352=Settings!$C$16,1,IF(AND(AR352=Settings!$C$17,NOT(AQ352=Settings!$C$16)),1,IF(AND(AR352=Settings!$C$18,AQ352=Settings!$C$19),1,0))))</f>
        <v/>
      </c>
      <c r="AS1348" s="170"/>
      <c r="AT1348" s="169" t="str">
        <f>IF(AT352="","",IF(AT352=Settings!$C$16,1,IF(AND(AT352=Settings!$C$17,NOT(AS352=Settings!$C$16)),1,IF(AND(AT352=Settings!$C$18,AS352=Settings!$C$19),1,0))))</f>
        <v/>
      </c>
      <c r="AU1348" s="170"/>
      <c r="AV1348" s="169" t="str">
        <f>IF(AV352="","",IF(AV352=Settings!$C$16,1,IF(AND(AV352=Settings!$C$17,NOT(AU352=Settings!$C$16)),1,IF(AND(AV352=Settings!$C$18,AU352=Settings!$C$19),1,0))))</f>
        <v/>
      </c>
      <c r="AX1348" s="169" t="str">
        <f>IF(AX352="","",IF(AX352=Settings!$C$16,1,IF(AND(AX352=Settings!$C$17,NOT(AW352=Settings!$C$16)),1,IF(AND(AX352=Settings!$C$18,AW352=Settings!$C$19),1,0))))</f>
        <v/>
      </c>
      <c r="AZ1348" s="169" t="str">
        <f>IF(AZ352="","",IF(AZ352=Settings!$C$16,1,IF(AND(AZ352=Settings!$C$17,NOT(AY352=Settings!$C$16)),1,IF(AND(AZ352=Settings!$C$18,AY352=Settings!$C$19),1,0))))</f>
        <v/>
      </c>
      <c r="BC1348" s="169" t="str">
        <f>IF(BC352="","",IF(BC352=Settings!$C$16,1,IF(AND(BC352=Settings!$C$17,NOT(BB352=Settings!$C$16)),1,IF(AND(BC352=Settings!$C$18,BB352=Settings!$C$19),1,0))))</f>
        <v/>
      </c>
      <c r="BD1348" s="170"/>
      <c r="BE1348" s="169" t="str">
        <f>IF(BE352="","",IF(BE352=Settings!$C$16,1,IF(AND(BE352=Settings!$C$17,NOT(BD352=Settings!$C$16)),1,IF(AND(BE352=Settings!$C$18,BD352=Settings!$C$19),1,0))))</f>
        <v/>
      </c>
      <c r="BF1348" s="170"/>
      <c r="BG1348" s="169" t="str">
        <f>IF(BG352="","",IF(BG352=Settings!$C$16,1,IF(AND(BG352=Settings!$C$17,NOT(BF352=Settings!$C$16)),1,IF(AND(BG352=Settings!$C$18,BF352=Settings!$C$19),1,0))))</f>
        <v/>
      </c>
      <c r="BH1348" s="170"/>
      <c r="BI1348" s="169" t="str">
        <f>IF(BI352="","",IF(BI352=Settings!$C$16,1,IF(AND(BI352=Settings!$C$17,NOT(BH352=Settings!$C$16)),1,IF(AND(BI352=Settings!$C$18,BH352=Settings!$C$19),1,0))))</f>
        <v/>
      </c>
      <c r="BK1348" s="169" t="str">
        <f>IF(BK352="","",IF(BK352=Settings!$C$16,1,IF(AND(BK352=Settings!$C$17,NOT(BJ352=Settings!$C$16)),1,IF(AND(BK352=Settings!$C$18,BJ352=Settings!$C$19),1,0))))</f>
        <v/>
      </c>
      <c r="BM1348" s="169" t="str">
        <f>IF(BM352="","",IF(BM352=Settings!$C$16,1,IF(AND(BM352=Settings!$C$17,NOT(BL352=Settings!$C$16)),1,IF(AND(BM352=Settings!$C$18,BL352=Settings!$C$19),1,0))))</f>
        <v/>
      </c>
      <c r="BP1348" s="169" t="str">
        <f>IF(BP352="","",IF(BP352=Settings!$C$16,1,IF(AND(BP352=Settings!$C$17,NOT(BO352=Settings!$C$16)),1,IF(AND(BP352=Settings!$C$18,BO352=Settings!$C$19),1,0))))</f>
        <v/>
      </c>
      <c r="BQ1348" s="170"/>
      <c r="BR1348" s="169" t="str">
        <f>IF(BR352="","",IF(BR352=Settings!$C$16,1,IF(AND(BR352=Settings!$C$17,NOT(BQ352=Settings!$C$16)),1,IF(AND(BR352=Settings!$C$18,BQ352=Settings!$C$19),1,0))))</f>
        <v/>
      </c>
      <c r="BS1348" s="170"/>
      <c r="BT1348" s="169" t="str">
        <f>IF(BT352="","",IF(BT352=Settings!$C$16,1,IF(AND(BT352=Settings!$C$17,NOT(BS352=Settings!$C$16)),1,IF(AND(BT352=Settings!$C$18,BS352=Settings!$C$19),1,0))))</f>
        <v/>
      </c>
      <c r="BU1348" s="170"/>
      <c r="BV1348" s="169" t="str">
        <f>IF(BV352="","",IF(BV352=Settings!$C$16,1,IF(AND(BV352=Settings!$C$17,NOT(BU352=Settings!$C$16)),1,IF(AND(BV352=Settings!$C$18,BU352=Settings!$C$19),1,0))))</f>
        <v/>
      </c>
      <c r="BX1348" s="169" t="str">
        <f>IF(BX352="","",IF(BX352=Settings!$C$16,1,IF(AND(BX352=Settings!$C$17,NOT(BW352=Settings!$C$16)),1,IF(AND(BX352=Settings!$C$18,BW352=Settings!$C$19),1,0))))</f>
        <v/>
      </c>
      <c r="BZ1348" s="169" t="str">
        <f>IF(BZ352="","",IF(BZ352=Settings!$C$16,1,IF(AND(BZ352=Settings!$C$17,NOT(BY352=Settings!$C$16)),1,IF(AND(BZ352=Settings!$C$18,BY352=Settings!$C$19),1,0))))</f>
        <v/>
      </c>
      <c r="CB1348" s="175" t="str">
        <f t="shared" si="41"/>
        <v/>
      </c>
      <c r="CC1348" s="175" t="str">
        <f t="shared" si="42"/>
        <v/>
      </c>
      <c r="CD1348" s="175" t="str">
        <f t="shared" si="43"/>
        <v/>
      </c>
      <c r="CE1348" s="175" t="str">
        <f t="shared" si="44"/>
        <v/>
      </c>
      <c r="CF1348" s="175" t="str">
        <f t="shared" si="45"/>
        <v/>
      </c>
      <c r="CG1348" s="175" t="str">
        <f t="shared" si="46"/>
        <v/>
      </c>
      <c r="CH1348" s="175" t="str">
        <f t="shared" si="47"/>
        <v/>
      </c>
    </row>
    <row r="1349" spans="1:86" x14ac:dyDescent="0.25">
      <c r="A1349" s="39" t="str">
        <f t="shared" si="40"/>
        <v xml:space="preserve"> </v>
      </c>
      <c r="C1349" s="169" t="str">
        <f>IF(C353="","",IF(C353=Settings!$C$16,1,IF(AND(C353=Settings!$C$17,NOT(B353=Settings!$C$16)),1,IF(AND(C353=Settings!$C$18,B353=Settings!$C$19),1,0))))</f>
        <v/>
      </c>
      <c r="E1349" s="169" t="str">
        <f>IF(E353="","",IF(E353=Settings!$C$16,1,IF(AND(E353=Settings!$C$17,NOT(D353=Settings!$C$16)),1,IF(AND(E353=Settings!$C$18,D353=Settings!$C$19),1,0))))</f>
        <v/>
      </c>
      <c r="G1349" s="169" t="str">
        <f>IF(G353="","",IF(G353=Settings!$C$16,1,IF(AND(G353=Settings!$C$17,NOT(F353=Settings!$C$16)),1,IF(AND(G353=Settings!$C$18,F353=Settings!$C$19),1,0))))</f>
        <v/>
      </c>
      <c r="I1349" s="169" t="str">
        <f>IF(I353="","",IF(I353=Settings!$C$16,1,IF(AND(I353=Settings!$C$17,NOT(H353=Settings!$C$16)),1,IF(AND(I353=Settings!$C$18,H353=Settings!$C$19),1,0))))</f>
        <v/>
      </c>
      <c r="K1349" s="169" t="str">
        <f>IF(K353="","",IF(K353=Settings!$C$16,1,IF(AND(K353=Settings!$C$17,NOT(J353=Settings!$C$16)),1,IF(AND(K353=Settings!$C$18,J353=Settings!$C$19),1,0))))</f>
        <v/>
      </c>
      <c r="M1349" s="169" t="str">
        <f>IF(M353="","",IF(M353=Settings!$C$16,1,IF(AND(M353=Settings!$C$17,NOT(L353=Settings!$C$16)),1,IF(AND(M353=Settings!$C$18,L353=Settings!$C$19),1,0))))</f>
        <v/>
      </c>
      <c r="P1349" s="169" t="str">
        <f>IF(P353="","",IF(P353=Settings!$C$16,1,IF(AND(P353=Settings!$C$17,NOT(O353=Settings!$C$16)),1,IF(AND(P353=Settings!$C$18,O353=Settings!$C$19),1,0))))</f>
        <v/>
      </c>
      <c r="Q1349" s="170"/>
      <c r="R1349" s="169" t="str">
        <f>IF(R353="","",IF(R353=Settings!$C$16,1,IF(AND(R353=Settings!$C$17,NOT(Q353=Settings!$C$16)),1,IF(AND(R353=Settings!$C$18,Q353=Settings!$C$19),1,0))))</f>
        <v/>
      </c>
      <c r="S1349" s="170"/>
      <c r="T1349" s="169" t="str">
        <f>IF(T353="","",IF(T353=Settings!$C$16,1,IF(AND(T353=Settings!$C$17,NOT(S353=Settings!$C$16)),1,IF(AND(T353=Settings!$C$18,S353=Settings!$C$19),1,0))))</f>
        <v/>
      </c>
      <c r="U1349" s="170"/>
      <c r="V1349" s="169" t="str">
        <f>IF(V353="","",IF(V353=Settings!$C$16,1,IF(AND(V353=Settings!$C$17,NOT(U353=Settings!$C$16)),1,IF(AND(V353=Settings!$C$18,U353=Settings!$C$19),1,0))))</f>
        <v/>
      </c>
      <c r="X1349" s="169" t="str">
        <f>IF(X353="","",IF(X353=Settings!$C$16,1,IF(AND(X353=Settings!$C$17,NOT(W353=Settings!$C$16)),1,IF(AND(X353=Settings!$C$18,W353=Settings!$C$19),1,0))))</f>
        <v/>
      </c>
      <c r="Z1349" s="169" t="str">
        <f>IF(Z353="","",IF(Z353=Settings!$C$16,1,IF(AND(Z353=Settings!$C$17,NOT(Y353=Settings!$C$16)),1,IF(AND(Z353=Settings!$C$18,Y353=Settings!$C$19),1,0))))</f>
        <v/>
      </c>
      <c r="AC1349" s="169" t="str">
        <f>IF(AC353="","",IF(AC353=Settings!$C$16,1,IF(AND(AC353=Settings!$C$17,NOT(AB353=Settings!$C$16)),1,IF(AND(AC353=Settings!$C$18,AB353=Settings!$C$19),1,0))))</f>
        <v/>
      </c>
      <c r="AD1349" s="170"/>
      <c r="AE1349" s="169" t="str">
        <f>IF(AE353="","",IF(AE353=Settings!$C$16,1,IF(AND(AE353=Settings!$C$17,NOT(AD353=Settings!$C$16)),1,IF(AND(AE353=Settings!$C$18,AD353=Settings!$C$19),1,0))))</f>
        <v/>
      </c>
      <c r="AF1349" s="170"/>
      <c r="AG1349" s="169" t="str">
        <f>IF(AG353="","",IF(AG353=Settings!$C$16,1,IF(AND(AG353=Settings!$C$17,NOT(AF353=Settings!$C$16)),1,IF(AND(AG353=Settings!$C$18,AF353=Settings!$C$19),1,0))))</f>
        <v/>
      </c>
      <c r="AH1349" s="170"/>
      <c r="AI1349" s="169" t="str">
        <f>IF(AI353="","",IF(AI353=Settings!$C$16,1,IF(AND(AI353=Settings!$C$17,NOT(AH353=Settings!$C$16)),1,IF(AND(AI353=Settings!$C$18,AH353=Settings!$C$19),1,0))))</f>
        <v/>
      </c>
      <c r="AK1349" s="169" t="str">
        <f>IF(AK353="","",IF(AK353=Settings!$C$16,1,IF(AND(AK353=Settings!$C$17,NOT(AJ353=Settings!$C$16)),1,IF(AND(AK353=Settings!$C$18,AJ353=Settings!$C$19),1,0))))</f>
        <v/>
      </c>
      <c r="AM1349" s="169" t="str">
        <f>IF(AM353="","",IF(AM353=Settings!$C$16,1,IF(AND(AM353=Settings!$C$17,NOT(AL353=Settings!$C$16)),1,IF(AND(AM353=Settings!$C$18,AL353=Settings!$C$19),1,0))))</f>
        <v/>
      </c>
      <c r="AP1349" s="169" t="str">
        <f>IF(AP353="","",IF(AP353=Settings!$C$16,1,IF(AND(AP353=Settings!$C$17,NOT(AO353=Settings!$C$16)),1,IF(AND(AP353=Settings!$C$18,AO353=Settings!$C$19),1,0))))</f>
        <v/>
      </c>
      <c r="AQ1349" s="170"/>
      <c r="AR1349" s="169" t="str">
        <f>IF(AR353="","",IF(AR353=Settings!$C$16,1,IF(AND(AR353=Settings!$C$17,NOT(AQ353=Settings!$C$16)),1,IF(AND(AR353=Settings!$C$18,AQ353=Settings!$C$19),1,0))))</f>
        <v/>
      </c>
      <c r="AS1349" s="170"/>
      <c r="AT1349" s="169" t="str">
        <f>IF(AT353="","",IF(AT353=Settings!$C$16,1,IF(AND(AT353=Settings!$C$17,NOT(AS353=Settings!$C$16)),1,IF(AND(AT353=Settings!$C$18,AS353=Settings!$C$19),1,0))))</f>
        <v/>
      </c>
      <c r="AU1349" s="170"/>
      <c r="AV1349" s="169" t="str">
        <f>IF(AV353="","",IF(AV353=Settings!$C$16,1,IF(AND(AV353=Settings!$C$17,NOT(AU353=Settings!$C$16)),1,IF(AND(AV353=Settings!$C$18,AU353=Settings!$C$19),1,0))))</f>
        <v/>
      </c>
      <c r="AX1349" s="169" t="str">
        <f>IF(AX353="","",IF(AX353=Settings!$C$16,1,IF(AND(AX353=Settings!$C$17,NOT(AW353=Settings!$C$16)),1,IF(AND(AX353=Settings!$C$18,AW353=Settings!$C$19),1,0))))</f>
        <v/>
      </c>
      <c r="AZ1349" s="169" t="str">
        <f>IF(AZ353="","",IF(AZ353=Settings!$C$16,1,IF(AND(AZ353=Settings!$C$17,NOT(AY353=Settings!$C$16)),1,IF(AND(AZ353=Settings!$C$18,AY353=Settings!$C$19),1,0))))</f>
        <v/>
      </c>
      <c r="BC1349" s="169" t="str">
        <f>IF(BC353="","",IF(BC353=Settings!$C$16,1,IF(AND(BC353=Settings!$C$17,NOT(BB353=Settings!$C$16)),1,IF(AND(BC353=Settings!$C$18,BB353=Settings!$C$19),1,0))))</f>
        <v/>
      </c>
      <c r="BD1349" s="170"/>
      <c r="BE1349" s="169" t="str">
        <f>IF(BE353="","",IF(BE353=Settings!$C$16,1,IF(AND(BE353=Settings!$C$17,NOT(BD353=Settings!$C$16)),1,IF(AND(BE353=Settings!$C$18,BD353=Settings!$C$19),1,0))))</f>
        <v/>
      </c>
      <c r="BF1349" s="170"/>
      <c r="BG1349" s="169" t="str">
        <f>IF(BG353="","",IF(BG353=Settings!$C$16,1,IF(AND(BG353=Settings!$C$17,NOT(BF353=Settings!$C$16)),1,IF(AND(BG353=Settings!$C$18,BF353=Settings!$C$19),1,0))))</f>
        <v/>
      </c>
      <c r="BH1349" s="170"/>
      <c r="BI1349" s="169" t="str">
        <f>IF(BI353="","",IF(BI353=Settings!$C$16,1,IF(AND(BI353=Settings!$C$17,NOT(BH353=Settings!$C$16)),1,IF(AND(BI353=Settings!$C$18,BH353=Settings!$C$19),1,0))))</f>
        <v/>
      </c>
      <c r="BK1349" s="169" t="str">
        <f>IF(BK353="","",IF(BK353=Settings!$C$16,1,IF(AND(BK353=Settings!$C$17,NOT(BJ353=Settings!$C$16)),1,IF(AND(BK353=Settings!$C$18,BJ353=Settings!$C$19),1,0))))</f>
        <v/>
      </c>
      <c r="BM1349" s="169" t="str">
        <f>IF(BM353="","",IF(BM353=Settings!$C$16,1,IF(AND(BM353=Settings!$C$17,NOT(BL353=Settings!$C$16)),1,IF(AND(BM353=Settings!$C$18,BL353=Settings!$C$19),1,0))))</f>
        <v/>
      </c>
      <c r="BP1349" s="169" t="str">
        <f>IF(BP353="","",IF(BP353=Settings!$C$16,1,IF(AND(BP353=Settings!$C$17,NOT(BO353=Settings!$C$16)),1,IF(AND(BP353=Settings!$C$18,BO353=Settings!$C$19),1,0))))</f>
        <v/>
      </c>
      <c r="BQ1349" s="170"/>
      <c r="BR1349" s="169" t="str">
        <f>IF(BR353="","",IF(BR353=Settings!$C$16,1,IF(AND(BR353=Settings!$C$17,NOT(BQ353=Settings!$C$16)),1,IF(AND(BR353=Settings!$C$18,BQ353=Settings!$C$19),1,0))))</f>
        <v/>
      </c>
      <c r="BS1349" s="170"/>
      <c r="BT1349" s="169" t="str">
        <f>IF(BT353="","",IF(BT353=Settings!$C$16,1,IF(AND(BT353=Settings!$C$17,NOT(BS353=Settings!$C$16)),1,IF(AND(BT353=Settings!$C$18,BS353=Settings!$C$19),1,0))))</f>
        <v/>
      </c>
      <c r="BU1349" s="170"/>
      <c r="BV1349" s="169" t="str">
        <f>IF(BV353="","",IF(BV353=Settings!$C$16,1,IF(AND(BV353=Settings!$C$17,NOT(BU353=Settings!$C$16)),1,IF(AND(BV353=Settings!$C$18,BU353=Settings!$C$19),1,0))))</f>
        <v/>
      </c>
      <c r="BX1349" s="169" t="str">
        <f>IF(BX353="","",IF(BX353=Settings!$C$16,1,IF(AND(BX353=Settings!$C$17,NOT(BW353=Settings!$C$16)),1,IF(AND(BX353=Settings!$C$18,BW353=Settings!$C$19),1,0))))</f>
        <v/>
      </c>
      <c r="BZ1349" s="169" t="str">
        <f>IF(BZ353="","",IF(BZ353=Settings!$C$16,1,IF(AND(BZ353=Settings!$C$17,NOT(BY353=Settings!$C$16)),1,IF(AND(BZ353=Settings!$C$18,BY353=Settings!$C$19),1,0))))</f>
        <v/>
      </c>
      <c r="CB1349" s="175" t="str">
        <f t="shared" si="41"/>
        <v/>
      </c>
      <c r="CC1349" s="175" t="str">
        <f t="shared" si="42"/>
        <v/>
      </c>
      <c r="CD1349" s="175" t="str">
        <f t="shared" si="43"/>
        <v/>
      </c>
      <c r="CE1349" s="175" t="str">
        <f t="shared" si="44"/>
        <v/>
      </c>
      <c r="CF1349" s="175" t="str">
        <f t="shared" si="45"/>
        <v/>
      </c>
      <c r="CG1349" s="175" t="str">
        <f t="shared" si="46"/>
        <v/>
      </c>
      <c r="CH1349" s="175" t="str">
        <f t="shared" si="47"/>
        <v/>
      </c>
    </row>
    <row r="1350" spans="1:86" x14ac:dyDescent="0.25">
      <c r="A1350" s="39" t="str">
        <f t="shared" si="40"/>
        <v xml:space="preserve"> </v>
      </c>
      <c r="C1350" s="169" t="str">
        <f>IF(C354="","",IF(C354=Settings!$C$16,1,IF(AND(C354=Settings!$C$17,NOT(B354=Settings!$C$16)),1,IF(AND(C354=Settings!$C$18,B354=Settings!$C$19),1,0))))</f>
        <v/>
      </c>
      <c r="E1350" s="169" t="str">
        <f>IF(E354="","",IF(E354=Settings!$C$16,1,IF(AND(E354=Settings!$C$17,NOT(D354=Settings!$C$16)),1,IF(AND(E354=Settings!$C$18,D354=Settings!$C$19),1,0))))</f>
        <v/>
      </c>
      <c r="G1350" s="169" t="str">
        <f>IF(G354="","",IF(G354=Settings!$C$16,1,IF(AND(G354=Settings!$C$17,NOT(F354=Settings!$C$16)),1,IF(AND(G354=Settings!$C$18,F354=Settings!$C$19),1,0))))</f>
        <v/>
      </c>
      <c r="I1350" s="169" t="str">
        <f>IF(I354="","",IF(I354=Settings!$C$16,1,IF(AND(I354=Settings!$C$17,NOT(H354=Settings!$C$16)),1,IF(AND(I354=Settings!$C$18,H354=Settings!$C$19),1,0))))</f>
        <v/>
      </c>
      <c r="K1350" s="169" t="str">
        <f>IF(K354="","",IF(K354=Settings!$C$16,1,IF(AND(K354=Settings!$C$17,NOT(J354=Settings!$C$16)),1,IF(AND(K354=Settings!$C$18,J354=Settings!$C$19),1,0))))</f>
        <v/>
      </c>
      <c r="M1350" s="169" t="str">
        <f>IF(M354="","",IF(M354=Settings!$C$16,1,IF(AND(M354=Settings!$C$17,NOT(L354=Settings!$C$16)),1,IF(AND(M354=Settings!$C$18,L354=Settings!$C$19),1,0))))</f>
        <v/>
      </c>
      <c r="P1350" s="169" t="str">
        <f>IF(P354="","",IF(P354=Settings!$C$16,1,IF(AND(P354=Settings!$C$17,NOT(O354=Settings!$C$16)),1,IF(AND(P354=Settings!$C$18,O354=Settings!$C$19),1,0))))</f>
        <v/>
      </c>
      <c r="Q1350" s="170"/>
      <c r="R1350" s="169" t="str">
        <f>IF(R354="","",IF(R354=Settings!$C$16,1,IF(AND(R354=Settings!$C$17,NOT(Q354=Settings!$C$16)),1,IF(AND(R354=Settings!$C$18,Q354=Settings!$C$19),1,0))))</f>
        <v/>
      </c>
      <c r="S1350" s="170"/>
      <c r="T1350" s="169" t="str">
        <f>IF(T354="","",IF(T354=Settings!$C$16,1,IF(AND(T354=Settings!$C$17,NOT(S354=Settings!$C$16)),1,IF(AND(T354=Settings!$C$18,S354=Settings!$C$19),1,0))))</f>
        <v/>
      </c>
      <c r="U1350" s="170"/>
      <c r="V1350" s="169" t="str">
        <f>IF(V354="","",IF(V354=Settings!$C$16,1,IF(AND(V354=Settings!$C$17,NOT(U354=Settings!$C$16)),1,IF(AND(V354=Settings!$C$18,U354=Settings!$C$19),1,0))))</f>
        <v/>
      </c>
      <c r="X1350" s="169" t="str">
        <f>IF(X354="","",IF(X354=Settings!$C$16,1,IF(AND(X354=Settings!$C$17,NOT(W354=Settings!$C$16)),1,IF(AND(X354=Settings!$C$18,W354=Settings!$C$19),1,0))))</f>
        <v/>
      </c>
      <c r="Z1350" s="169" t="str">
        <f>IF(Z354="","",IF(Z354=Settings!$C$16,1,IF(AND(Z354=Settings!$C$17,NOT(Y354=Settings!$C$16)),1,IF(AND(Z354=Settings!$C$18,Y354=Settings!$C$19),1,0))))</f>
        <v/>
      </c>
      <c r="AC1350" s="169" t="str">
        <f>IF(AC354="","",IF(AC354=Settings!$C$16,1,IF(AND(AC354=Settings!$C$17,NOT(AB354=Settings!$C$16)),1,IF(AND(AC354=Settings!$C$18,AB354=Settings!$C$19),1,0))))</f>
        <v/>
      </c>
      <c r="AD1350" s="170"/>
      <c r="AE1350" s="169" t="str">
        <f>IF(AE354="","",IF(AE354=Settings!$C$16,1,IF(AND(AE354=Settings!$C$17,NOT(AD354=Settings!$C$16)),1,IF(AND(AE354=Settings!$C$18,AD354=Settings!$C$19),1,0))))</f>
        <v/>
      </c>
      <c r="AF1350" s="170"/>
      <c r="AG1350" s="169" t="str">
        <f>IF(AG354="","",IF(AG354=Settings!$C$16,1,IF(AND(AG354=Settings!$C$17,NOT(AF354=Settings!$C$16)),1,IF(AND(AG354=Settings!$C$18,AF354=Settings!$C$19),1,0))))</f>
        <v/>
      </c>
      <c r="AH1350" s="170"/>
      <c r="AI1350" s="169" t="str">
        <f>IF(AI354="","",IF(AI354=Settings!$C$16,1,IF(AND(AI354=Settings!$C$17,NOT(AH354=Settings!$C$16)),1,IF(AND(AI354=Settings!$C$18,AH354=Settings!$C$19),1,0))))</f>
        <v/>
      </c>
      <c r="AK1350" s="169" t="str">
        <f>IF(AK354="","",IF(AK354=Settings!$C$16,1,IF(AND(AK354=Settings!$C$17,NOT(AJ354=Settings!$C$16)),1,IF(AND(AK354=Settings!$C$18,AJ354=Settings!$C$19),1,0))))</f>
        <v/>
      </c>
      <c r="AM1350" s="169" t="str">
        <f>IF(AM354="","",IF(AM354=Settings!$C$16,1,IF(AND(AM354=Settings!$C$17,NOT(AL354=Settings!$C$16)),1,IF(AND(AM354=Settings!$C$18,AL354=Settings!$C$19),1,0))))</f>
        <v/>
      </c>
      <c r="AP1350" s="169" t="str">
        <f>IF(AP354="","",IF(AP354=Settings!$C$16,1,IF(AND(AP354=Settings!$C$17,NOT(AO354=Settings!$C$16)),1,IF(AND(AP354=Settings!$C$18,AO354=Settings!$C$19),1,0))))</f>
        <v/>
      </c>
      <c r="AQ1350" s="170"/>
      <c r="AR1350" s="169" t="str">
        <f>IF(AR354="","",IF(AR354=Settings!$C$16,1,IF(AND(AR354=Settings!$C$17,NOT(AQ354=Settings!$C$16)),1,IF(AND(AR354=Settings!$C$18,AQ354=Settings!$C$19),1,0))))</f>
        <v/>
      </c>
      <c r="AS1350" s="170"/>
      <c r="AT1350" s="169" t="str">
        <f>IF(AT354="","",IF(AT354=Settings!$C$16,1,IF(AND(AT354=Settings!$C$17,NOT(AS354=Settings!$C$16)),1,IF(AND(AT354=Settings!$C$18,AS354=Settings!$C$19),1,0))))</f>
        <v/>
      </c>
      <c r="AU1350" s="170"/>
      <c r="AV1350" s="169" t="str">
        <f>IF(AV354="","",IF(AV354=Settings!$C$16,1,IF(AND(AV354=Settings!$C$17,NOT(AU354=Settings!$C$16)),1,IF(AND(AV354=Settings!$C$18,AU354=Settings!$C$19),1,0))))</f>
        <v/>
      </c>
      <c r="AX1350" s="169" t="str">
        <f>IF(AX354="","",IF(AX354=Settings!$C$16,1,IF(AND(AX354=Settings!$C$17,NOT(AW354=Settings!$C$16)),1,IF(AND(AX354=Settings!$C$18,AW354=Settings!$C$19),1,0))))</f>
        <v/>
      </c>
      <c r="AZ1350" s="169" t="str">
        <f>IF(AZ354="","",IF(AZ354=Settings!$C$16,1,IF(AND(AZ354=Settings!$C$17,NOT(AY354=Settings!$C$16)),1,IF(AND(AZ354=Settings!$C$18,AY354=Settings!$C$19),1,0))))</f>
        <v/>
      </c>
      <c r="BC1350" s="169" t="str">
        <f>IF(BC354="","",IF(BC354=Settings!$C$16,1,IF(AND(BC354=Settings!$C$17,NOT(BB354=Settings!$C$16)),1,IF(AND(BC354=Settings!$C$18,BB354=Settings!$C$19),1,0))))</f>
        <v/>
      </c>
      <c r="BD1350" s="170"/>
      <c r="BE1350" s="169" t="str">
        <f>IF(BE354="","",IF(BE354=Settings!$C$16,1,IF(AND(BE354=Settings!$C$17,NOT(BD354=Settings!$C$16)),1,IF(AND(BE354=Settings!$C$18,BD354=Settings!$C$19),1,0))))</f>
        <v/>
      </c>
      <c r="BF1350" s="170"/>
      <c r="BG1350" s="169" t="str">
        <f>IF(BG354="","",IF(BG354=Settings!$C$16,1,IF(AND(BG354=Settings!$C$17,NOT(BF354=Settings!$C$16)),1,IF(AND(BG354=Settings!$C$18,BF354=Settings!$C$19),1,0))))</f>
        <v/>
      </c>
      <c r="BH1350" s="170"/>
      <c r="BI1350" s="169" t="str">
        <f>IF(BI354="","",IF(BI354=Settings!$C$16,1,IF(AND(BI354=Settings!$C$17,NOT(BH354=Settings!$C$16)),1,IF(AND(BI354=Settings!$C$18,BH354=Settings!$C$19),1,0))))</f>
        <v/>
      </c>
      <c r="BK1350" s="169" t="str">
        <f>IF(BK354="","",IF(BK354=Settings!$C$16,1,IF(AND(BK354=Settings!$C$17,NOT(BJ354=Settings!$C$16)),1,IF(AND(BK354=Settings!$C$18,BJ354=Settings!$C$19),1,0))))</f>
        <v/>
      </c>
      <c r="BM1350" s="169" t="str">
        <f>IF(BM354="","",IF(BM354=Settings!$C$16,1,IF(AND(BM354=Settings!$C$17,NOT(BL354=Settings!$C$16)),1,IF(AND(BM354=Settings!$C$18,BL354=Settings!$C$19),1,0))))</f>
        <v/>
      </c>
      <c r="BP1350" s="169" t="str">
        <f>IF(BP354="","",IF(BP354=Settings!$C$16,1,IF(AND(BP354=Settings!$C$17,NOT(BO354=Settings!$C$16)),1,IF(AND(BP354=Settings!$C$18,BO354=Settings!$C$19),1,0))))</f>
        <v/>
      </c>
      <c r="BQ1350" s="170"/>
      <c r="BR1350" s="169" t="str">
        <f>IF(BR354="","",IF(BR354=Settings!$C$16,1,IF(AND(BR354=Settings!$C$17,NOT(BQ354=Settings!$C$16)),1,IF(AND(BR354=Settings!$C$18,BQ354=Settings!$C$19),1,0))))</f>
        <v/>
      </c>
      <c r="BS1350" s="170"/>
      <c r="BT1350" s="169" t="str">
        <f>IF(BT354="","",IF(BT354=Settings!$C$16,1,IF(AND(BT354=Settings!$C$17,NOT(BS354=Settings!$C$16)),1,IF(AND(BT354=Settings!$C$18,BS354=Settings!$C$19),1,0))))</f>
        <v/>
      </c>
      <c r="BU1350" s="170"/>
      <c r="BV1350" s="169" t="str">
        <f>IF(BV354="","",IF(BV354=Settings!$C$16,1,IF(AND(BV354=Settings!$C$17,NOT(BU354=Settings!$C$16)),1,IF(AND(BV354=Settings!$C$18,BU354=Settings!$C$19),1,0))))</f>
        <v/>
      </c>
      <c r="BX1350" s="169" t="str">
        <f>IF(BX354="","",IF(BX354=Settings!$C$16,1,IF(AND(BX354=Settings!$C$17,NOT(BW354=Settings!$C$16)),1,IF(AND(BX354=Settings!$C$18,BW354=Settings!$C$19),1,0))))</f>
        <v/>
      </c>
      <c r="BZ1350" s="169" t="str">
        <f>IF(BZ354="","",IF(BZ354=Settings!$C$16,1,IF(AND(BZ354=Settings!$C$17,NOT(BY354=Settings!$C$16)),1,IF(AND(BZ354=Settings!$C$18,BY354=Settings!$C$19),1,0))))</f>
        <v/>
      </c>
      <c r="CB1350" s="175" t="str">
        <f t="shared" si="41"/>
        <v/>
      </c>
      <c r="CC1350" s="175" t="str">
        <f t="shared" si="42"/>
        <v/>
      </c>
      <c r="CD1350" s="175" t="str">
        <f t="shared" si="43"/>
        <v/>
      </c>
      <c r="CE1350" s="175" t="str">
        <f t="shared" si="44"/>
        <v/>
      </c>
      <c r="CF1350" s="175" t="str">
        <f t="shared" si="45"/>
        <v/>
      </c>
      <c r="CG1350" s="175" t="str">
        <f t="shared" si="46"/>
        <v/>
      </c>
      <c r="CH1350" s="175" t="str">
        <f t="shared" si="47"/>
        <v/>
      </c>
    </row>
    <row r="1351" spans="1:86" x14ac:dyDescent="0.25">
      <c r="A1351" s="39" t="str">
        <f t="shared" si="40"/>
        <v xml:space="preserve"> </v>
      </c>
      <c r="C1351" s="169" t="str">
        <f>IF(C355="","",IF(C355=Settings!$C$16,1,IF(AND(C355=Settings!$C$17,NOT(B355=Settings!$C$16)),1,IF(AND(C355=Settings!$C$18,B355=Settings!$C$19),1,0))))</f>
        <v/>
      </c>
      <c r="E1351" s="169" t="str">
        <f>IF(E355="","",IF(E355=Settings!$C$16,1,IF(AND(E355=Settings!$C$17,NOT(D355=Settings!$C$16)),1,IF(AND(E355=Settings!$C$18,D355=Settings!$C$19),1,0))))</f>
        <v/>
      </c>
      <c r="G1351" s="169" t="str">
        <f>IF(G355="","",IF(G355=Settings!$C$16,1,IF(AND(G355=Settings!$C$17,NOT(F355=Settings!$C$16)),1,IF(AND(G355=Settings!$C$18,F355=Settings!$C$19),1,0))))</f>
        <v/>
      </c>
      <c r="I1351" s="169" t="str">
        <f>IF(I355="","",IF(I355=Settings!$C$16,1,IF(AND(I355=Settings!$C$17,NOT(H355=Settings!$C$16)),1,IF(AND(I355=Settings!$C$18,H355=Settings!$C$19),1,0))))</f>
        <v/>
      </c>
      <c r="K1351" s="169" t="str">
        <f>IF(K355="","",IF(K355=Settings!$C$16,1,IF(AND(K355=Settings!$C$17,NOT(J355=Settings!$C$16)),1,IF(AND(K355=Settings!$C$18,J355=Settings!$C$19),1,0))))</f>
        <v/>
      </c>
      <c r="M1351" s="169" t="str">
        <f>IF(M355="","",IF(M355=Settings!$C$16,1,IF(AND(M355=Settings!$C$17,NOT(L355=Settings!$C$16)),1,IF(AND(M355=Settings!$C$18,L355=Settings!$C$19),1,0))))</f>
        <v/>
      </c>
      <c r="P1351" s="169" t="str">
        <f>IF(P355="","",IF(P355=Settings!$C$16,1,IF(AND(P355=Settings!$C$17,NOT(O355=Settings!$C$16)),1,IF(AND(P355=Settings!$C$18,O355=Settings!$C$19),1,0))))</f>
        <v/>
      </c>
      <c r="Q1351" s="170"/>
      <c r="R1351" s="169" t="str">
        <f>IF(R355="","",IF(R355=Settings!$C$16,1,IF(AND(R355=Settings!$C$17,NOT(Q355=Settings!$C$16)),1,IF(AND(R355=Settings!$C$18,Q355=Settings!$C$19),1,0))))</f>
        <v/>
      </c>
      <c r="S1351" s="170"/>
      <c r="T1351" s="169" t="str">
        <f>IF(T355="","",IF(T355=Settings!$C$16,1,IF(AND(T355=Settings!$C$17,NOT(S355=Settings!$C$16)),1,IF(AND(T355=Settings!$C$18,S355=Settings!$C$19),1,0))))</f>
        <v/>
      </c>
      <c r="U1351" s="170"/>
      <c r="V1351" s="169" t="str">
        <f>IF(V355="","",IF(V355=Settings!$C$16,1,IF(AND(V355=Settings!$C$17,NOT(U355=Settings!$C$16)),1,IF(AND(V355=Settings!$C$18,U355=Settings!$C$19),1,0))))</f>
        <v/>
      </c>
      <c r="X1351" s="169" t="str">
        <f>IF(X355="","",IF(X355=Settings!$C$16,1,IF(AND(X355=Settings!$C$17,NOT(W355=Settings!$C$16)),1,IF(AND(X355=Settings!$C$18,W355=Settings!$C$19),1,0))))</f>
        <v/>
      </c>
      <c r="Z1351" s="169" t="str">
        <f>IF(Z355="","",IF(Z355=Settings!$C$16,1,IF(AND(Z355=Settings!$C$17,NOT(Y355=Settings!$C$16)),1,IF(AND(Z355=Settings!$C$18,Y355=Settings!$C$19),1,0))))</f>
        <v/>
      </c>
      <c r="AC1351" s="169" t="str">
        <f>IF(AC355="","",IF(AC355=Settings!$C$16,1,IF(AND(AC355=Settings!$C$17,NOT(AB355=Settings!$C$16)),1,IF(AND(AC355=Settings!$C$18,AB355=Settings!$C$19),1,0))))</f>
        <v/>
      </c>
      <c r="AD1351" s="170"/>
      <c r="AE1351" s="169" t="str">
        <f>IF(AE355="","",IF(AE355=Settings!$C$16,1,IF(AND(AE355=Settings!$C$17,NOT(AD355=Settings!$C$16)),1,IF(AND(AE355=Settings!$C$18,AD355=Settings!$C$19),1,0))))</f>
        <v/>
      </c>
      <c r="AF1351" s="170"/>
      <c r="AG1351" s="169" t="str">
        <f>IF(AG355="","",IF(AG355=Settings!$C$16,1,IF(AND(AG355=Settings!$C$17,NOT(AF355=Settings!$C$16)),1,IF(AND(AG355=Settings!$C$18,AF355=Settings!$C$19),1,0))))</f>
        <v/>
      </c>
      <c r="AH1351" s="170"/>
      <c r="AI1351" s="169" t="str">
        <f>IF(AI355="","",IF(AI355=Settings!$C$16,1,IF(AND(AI355=Settings!$C$17,NOT(AH355=Settings!$C$16)),1,IF(AND(AI355=Settings!$C$18,AH355=Settings!$C$19),1,0))))</f>
        <v/>
      </c>
      <c r="AK1351" s="169" t="str">
        <f>IF(AK355="","",IF(AK355=Settings!$C$16,1,IF(AND(AK355=Settings!$C$17,NOT(AJ355=Settings!$C$16)),1,IF(AND(AK355=Settings!$C$18,AJ355=Settings!$C$19),1,0))))</f>
        <v/>
      </c>
      <c r="AM1351" s="169" t="str">
        <f>IF(AM355="","",IF(AM355=Settings!$C$16,1,IF(AND(AM355=Settings!$C$17,NOT(AL355=Settings!$C$16)),1,IF(AND(AM355=Settings!$C$18,AL355=Settings!$C$19),1,0))))</f>
        <v/>
      </c>
      <c r="AP1351" s="169" t="str">
        <f>IF(AP355="","",IF(AP355=Settings!$C$16,1,IF(AND(AP355=Settings!$C$17,NOT(AO355=Settings!$C$16)),1,IF(AND(AP355=Settings!$C$18,AO355=Settings!$C$19),1,0))))</f>
        <v/>
      </c>
      <c r="AQ1351" s="170"/>
      <c r="AR1351" s="169" t="str">
        <f>IF(AR355="","",IF(AR355=Settings!$C$16,1,IF(AND(AR355=Settings!$C$17,NOT(AQ355=Settings!$C$16)),1,IF(AND(AR355=Settings!$C$18,AQ355=Settings!$C$19),1,0))))</f>
        <v/>
      </c>
      <c r="AS1351" s="170"/>
      <c r="AT1351" s="169" t="str">
        <f>IF(AT355="","",IF(AT355=Settings!$C$16,1,IF(AND(AT355=Settings!$C$17,NOT(AS355=Settings!$C$16)),1,IF(AND(AT355=Settings!$C$18,AS355=Settings!$C$19),1,0))))</f>
        <v/>
      </c>
      <c r="AU1351" s="170"/>
      <c r="AV1351" s="169" t="str">
        <f>IF(AV355="","",IF(AV355=Settings!$C$16,1,IF(AND(AV355=Settings!$C$17,NOT(AU355=Settings!$C$16)),1,IF(AND(AV355=Settings!$C$18,AU355=Settings!$C$19),1,0))))</f>
        <v/>
      </c>
      <c r="AX1351" s="169" t="str">
        <f>IF(AX355="","",IF(AX355=Settings!$C$16,1,IF(AND(AX355=Settings!$C$17,NOT(AW355=Settings!$C$16)),1,IF(AND(AX355=Settings!$C$18,AW355=Settings!$C$19),1,0))))</f>
        <v/>
      </c>
      <c r="AZ1351" s="169" t="str">
        <f>IF(AZ355="","",IF(AZ355=Settings!$C$16,1,IF(AND(AZ355=Settings!$C$17,NOT(AY355=Settings!$C$16)),1,IF(AND(AZ355=Settings!$C$18,AY355=Settings!$C$19),1,0))))</f>
        <v/>
      </c>
      <c r="BC1351" s="169" t="str">
        <f>IF(BC355="","",IF(BC355=Settings!$C$16,1,IF(AND(BC355=Settings!$C$17,NOT(BB355=Settings!$C$16)),1,IF(AND(BC355=Settings!$C$18,BB355=Settings!$C$19),1,0))))</f>
        <v/>
      </c>
      <c r="BD1351" s="170"/>
      <c r="BE1351" s="169" t="str">
        <f>IF(BE355="","",IF(BE355=Settings!$C$16,1,IF(AND(BE355=Settings!$C$17,NOT(BD355=Settings!$C$16)),1,IF(AND(BE355=Settings!$C$18,BD355=Settings!$C$19),1,0))))</f>
        <v/>
      </c>
      <c r="BF1351" s="170"/>
      <c r="BG1351" s="169" t="str">
        <f>IF(BG355="","",IF(BG355=Settings!$C$16,1,IF(AND(BG355=Settings!$C$17,NOT(BF355=Settings!$C$16)),1,IF(AND(BG355=Settings!$C$18,BF355=Settings!$C$19),1,0))))</f>
        <v/>
      </c>
      <c r="BH1351" s="170"/>
      <c r="BI1351" s="169" t="str">
        <f>IF(BI355="","",IF(BI355=Settings!$C$16,1,IF(AND(BI355=Settings!$C$17,NOT(BH355=Settings!$C$16)),1,IF(AND(BI355=Settings!$C$18,BH355=Settings!$C$19),1,0))))</f>
        <v/>
      </c>
      <c r="BK1351" s="169" t="str">
        <f>IF(BK355="","",IF(BK355=Settings!$C$16,1,IF(AND(BK355=Settings!$C$17,NOT(BJ355=Settings!$C$16)),1,IF(AND(BK355=Settings!$C$18,BJ355=Settings!$C$19),1,0))))</f>
        <v/>
      </c>
      <c r="BM1351" s="169" t="str">
        <f>IF(BM355="","",IF(BM355=Settings!$C$16,1,IF(AND(BM355=Settings!$C$17,NOT(BL355=Settings!$C$16)),1,IF(AND(BM355=Settings!$C$18,BL355=Settings!$C$19),1,0))))</f>
        <v/>
      </c>
      <c r="BP1351" s="169" t="str">
        <f>IF(BP355="","",IF(BP355=Settings!$C$16,1,IF(AND(BP355=Settings!$C$17,NOT(BO355=Settings!$C$16)),1,IF(AND(BP355=Settings!$C$18,BO355=Settings!$C$19),1,0))))</f>
        <v/>
      </c>
      <c r="BQ1351" s="170"/>
      <c r="BR1351" s="169" t="str">
        <f>IF(BR355="","",IF(BR355=Settings!$C$16,1,IF(AND(BR355=Settings!$C$17,NOT(BQ355=Settings!$C$16)),1,IF(AND(BR355=Settings!$C$18,BQ355=Settings!$C$19),1,0))))</f>
        <v/>
      </c>
      <c r="BS1351" s="170"/>
      <c r="BT1351" s="169" t="str">
        <f>IF(BT355="","",IF(BT355=Settings!$C$16,1,IF(AND(BT355=Settings!$C$17,NOT(BS355=Settings!$C$16)),1,IF(AND(BT355=Settings!$C$18,BS355=Settings!$C$19),1,0))))</f>
        <v/>
      </c>
      <c r="BU1351" s="170"/>
      <c r="BV1351" s="169" t="str">
        <f>IF(BV355="","",IF(BV355=Settings!$C$16,1,IF(AND(BV355=Settings!$C$17,NOT(BU355=Settings!$C$16)),1,IF(AND(BV355=Settings!$C$18,BU355=Settings!$C$19),1,0))))</f>
        <v/>
      </c>
      <c r="BX1351" s="169" t="str">
        <f>IF(BX355="","",IF(BX355=Settings!$C$16,1,IF(AND(BX355=Settings!$C$17,NOT(BW355=Settings!$C$16)),1,IF(AND(BX355=Settings!$C$18,BW355=Settings!$C$19),1,0))))</f>
        <v/>
      </c>
      <c r="BZ1351" s="169" t="str">
        <f>IF(BZ355="","",IF(BZ355=Settings!$C$16,1,IF(AND(BZ355=Settings!$C$17,NOT(BY355=Settings!$C$16)),1,IF(AND(BZ355=Settings!$C$18,BY355=Settings!$C$19),1,0))))</f>
        <v/>
      </c>
      <c r="CB1351" s="175" t="str">
        <f t="shared" si="41"/>
        <v/>
      </c>
      <c r="CC1351" s="175" t="str">
        <f t="shared" si="42"/>
        <v/>
      </c>
      <c r="CD1351" s="175" t="str">
        <f t="shared" si="43"/>
        <v/>
      </c>
      <c r="CE1351" s="175" t="str">
        <f t="shared" si="44"/>
        <v/>
      </c>
      <c r="CF1351" s="175" t="str">
        <f t="shared" si="45"/>
        <v/>
      </c>
      <c r="CG1351" s="175" t="str">
        <f t="shared" si="46"/>
        <v/>
      </c>
      <c r="CH1351" s="175" t="str">
        <f t="shared" si="47"/>
        <v/>
      </c>
    </row>
    <row r="1352" spans="1:86" x14ac:dyDescent="0.25">
      <c r="A1352" s="39" t="str">
        <f t="shared" si="40"/>
        <v xml:space="preserve"> </v>
      </c>
      <c r="C1352" s="169" t="str">
        <f>IF(C356="","",IF(C356=Settings!$C$16,1,IF(AND(C356=Settings!$C$17,NOT(B356=Settings!$C$16)),1,IF(AND(C356=Settings!$C$18,B356=Settings!$C$19),1,0))))</f>
        <v/>
      </c>
      <c r="E1352" s="169" t="str">
        <f>IF(E356="","",IF(E356=Settings!$C$16,1,IF(AND(E356=Settings!$C$17,NOT(D356=Settings!$C$16)),1,IF(AND(E356=Settings!$C$18,D356=Settings!$C$19),1,0))))</f>
        <v/>
      </c>
      <c r="G1352" s="169" t="str">
        <f>IF(G356="","",IF(G356=Settings!$C$16,1,IF(AND(G356=Settings!$C$17,NOT(F356=Settings!$C$16)),1,IF(AND(G356=Settings!$C$18,F356=Settings!$C$19),1,0))))</f>
        <v/>
      </c>
      <c r="I1352" s="169" t="str">
        <f>IF(I356="","",IF(I356=Settings!$C$16,1,IF(AND(I356=Settings!$C$17,NOT(H356=Settings!$C$16)),1,IF(AND(I356=Settings!$C$18,H356=Settings!$C$19),1,0))))</f>
        <v/>
      </c>
      <c r="K1352" s="169" t="str">
        <f>IF(K356="","",IF(K356=Settings!$C$16,1,IF(AND(K356=Settings!$C$17,NOT(J356=Settings!$C$16)),1,IF(AND(K356=Settings!$C$18,J356=Settings!$C$19),1,0))))</f>
        <v/>
      </c>
      <c r="M1352" s="169" t="str">
        <f>IF(M356="","",IF(M356=Settings!$C$16,1,IF(AND(M356=Settings!$C$17,NOT(L356=Settings!$C$16)),1,IF(AND(M356=Settings!$C$18,L356=Settings!$C$19),1,0))))</f>
        <v/>
      </c>
      <c r="P1352" s="169" t="str">
        <f>IF(P356="","",IF(P356=Settings!$C$16,1,IF(AND(P356=Settings!$C$17,NOT(O356=Settings!$C$16)),1,IF(AND(P356=Settings!$C$18,O356=Settings!$C$19),1,0))))</f>
        <v/>
      </c>
      <c r="Q1352" s="170"/>
      <c r="R1352" s="169" t="str">
        <f>IF(R356="","",IF(R356=Settings!$C$16,1,IF(AND(R356=Settings!$C$17,NOT(Q356=Settings!$C$16)),1,IF(AND(R356=Settings!$C$18,Q356=Settings!$C$19),1,0))))</f>
        <v/>
      </c>
      <c r="S1352" s="170"/>
      <c r="T1352" s="169" t="str">
        <f>IF(T356="","",IF(T356=Settings!$C$16,1,IF(AND(T356=Settings!$C$17,NOT(S356=Settings!$C$16)),1,IF(AND(T356=Settings!$C$18,S356=Settings!$C$19),1,0))))</f>
        <v/>
      </c>
      <c r="U1352" s="170"/>
      <c r="V1352" s="169" t="str">
        <f>IF(V356="","",IF(V356=Settings!$C$16,1,IF(AND(V356=Settings!$C$17,NOT(U356=Settings!$C$16)),1,IF(AND(V356=Settings!$C$18,U356=Settings!$C$19),1,0))))</f>
        <v/>
      </c>
      <c r="X1352" s="169" t="str">
        <f>IF(X356="","",IF(X356=Settings!$C$16,1,IF(AND(X356=Settings!$C$17,NOT(W356=Settings!$C$16)),1,IF(AND(X356=Settings!$C$18,W356=Settings!$C$19),1,0))))</f>
        <v/>
      </c>
      <c r="Z1352" s="169" t="str">
        <f>IF(Z356="","",IF(Z356=Settings!$C$16,1,IF(AND(Z356=Settings!$C$17,NOT(Y356=Settings!$C$16)),1,IF(AND(Z356=Settings!$C$18,Y356=Settings!$C$19),1,0))))</f>
        <v/>
      </c>
      <c r="AC1352" s="169" t="str">
        <f>IF(AC356="","",IF(AC356=Settings!$C$16,1,IF(AND(AC356=Settings!$C$17,NOT(AB356=Settings!$C$16)),1,IF(AND(AC356=Settings!$C$18,AB356=Settings!$C$19),1,0))))</f>
        <v/>
      </c>
      <c r="AD1352" s="170"/>
      <c r="AE1352" s="169" t="str">
        <f>IF(AE356="","",IF(AE356=Settings!$C$16,1,IF(AND(AE356=Settings!$C$17,NOT(AD356=Settings!$C$16)),1,IF(AND(AE356=Settings!$C$18,AD356=Settings!$C$19),1,0))))</f>
        <v/>
      </c>
      <c r="AF1352" s="170"/>
      <c r="AG1352" s="169" t="str">
        <f>IF(AG356="","",IF(AG356=Settings!$C$16,1,IF(AND(AG356=Settings!$C$17,NOT(AF356=Settings!$C$16)),1,IF(AND(AG356=Settings!$C$18,AF356=Settings!$C$19),1,0))))</f>
        <v/>
      </c>
      <c r="AH1352" s="170"/>
      <c r="AI1352" s="169" t="str">
        <f>IF(AI356="","",IF(AI356=Settings!$C$16,1,IF(AND(AI356=Settings!$C$17,NOT(AH356=Settings!$C$16)),1,IF(AND(AI356=Settings!$C$18,AH356=Settings!$C$19),1,0))))</f>
        <v/>
      </c>
      <c r="AK1352" s="169" t="str">
        <f>IF(AK356="","",IF(AK356=Settings!$C$16,1,IF(AND(AK356=Settings!$C$17,NOT(AJ356=Settings!$C$16)),1,IF(AND(AK356=Settings!$C$18,AJ356=Settings!$C$19),1,0))))</f>
        <v/>
      </c>
      <c r="AM1352" s="169" t="str">
        <f>IF(AM356="","",IF(AM356=Settings!$C$16,1,IF(AND(AM356=Settings!$C$17,NOT(AL356=Settings!$C$16)),1,IF(AND(AM356=Settings!$C$18,AL356=Settings!$C$19),1,0))))</f>
        <v/>
      </c>
      <c r="AP1352" s="169" t="str">
        <f>IF(AP356="","",IF(AP356=Settings!$C$16,1,IF(AND(AP356=Settings!$C$17,NOT(AO356=Settings!$C$16)),1,IF(AND(AP356=Settings!$C$18,AO356=Settings!$C$19),1,0))))</f>
        <v/>
      </c>
      <c r="AQ1352" s="170"/>
      <c r="AR1352" s="169" t="str">
        <f>IF(AR356="","",IF(AR356=Settings!$C$16,1,IF(AND(AR356=Settings!$C$17,NOT(AQ356=Settings!$C$16)),1,IF(AND(AR356=Settings!$C$18,AQ356=Settings!$C$19),1,0))))</f>
        <v/>
      </c>
      <c r="AS1352" s="170"/>
      <c r="AT1352" s="169" t="str">
        <f>IF(AT356="","",IF(AT356=Settings!$C$16,1,IF(AND(AT356=Settings!$C$17,NOT(AS356=Settings!$C$16)),1,IF(AND(AT356=Settings!$C$18,AS356=Settings!$C$19),1,0))))</f>
        <v/>
      </c>
      <c r="AU1352" s="170"/>
      <c r="AV1352" s="169" t="str">
        <f>IF(AV356="","",IF(AV356=Settings!$C$16,1,IF(AND(AV356=Settings!$C$17,NOT(AU356=Settings!$C$16)),1,IF(AND(AV356=Settings!$C$18,AU356=Settings!$C$19),1,0))))</f>
        <v/>
      </c>
      <c r="AX1352" s="169" t="str">
        <f>IF(AX356="","",IF(AX356=Settings!$C$16,1,IF(AND(AX356=Settings!$C$17,NOT(AW356=Settings!$C$16)),1,IF(AND(AX356=Settings!$C$18,AW356=Settings!$C$19),1,0))))</f>
        <v/>
      </c>
      <c r="AZ1352" s="169" t="str">
        <f>IF(AZ356="","",IF(AZ356=Settings!$C$16,1,IF(AND(AZ356=Settings!$C$17,NOT(AY356=Settings!$C$16)),1,IF(AND(AZ356=Settings!$C$18,AY356=Settings!$C$19),1,0))))</f>
        <v/>
      </c>
      <c r="BC1352" s="169" t="str">
        <f>IF(BC356="","",IF(BC356=Settings!$C$16,1,IF(AND(BC356=Settings!$C$17,NOT(BB356=Settings!$C$16)),1,IF(AND(BC356=Settings!$C$18,BB356=Settings!$C$19),1,0))))</f>
        <v/>
      </c>
      <c r="BD1352" s="170"/>
      <c r="BE1352" s="169" t="str">
        <f>IF(BE356="","",IF(BE356=Settings!$C$16,1,IF(AND(BE356=Settings!$C$17,NOT(BD356=Settings!$C$16)),1,IF(AND(BE356=Settings!$C$18,BD356=Settings!$C$19),1,0))))</f>
        <v/>
      </c>
      <c r="BF1352" s="170"/>
      <c r="BG1352" s="169" t="str">
        <f>IF(BG356="","",IF(BG356=Settings!$C$16,1,IF(AND(BG356=Settings!$C$17,NOT(BF356=Settings!$C$16)),1,IF(AND(BG356=Settings!$C$18,BF356=Settings!$C$19),1,0))))</f>
        <v/>
      </c>
      <c r="BH1352" s="170"/>
      <c r="BI1352" s="169" t="str">
        <f>IF(BI356="","",IF(BI356=Settings!$C$16,1,IF(AND(BI356=Settings!$C$17,NOT(BH356=Settings!$C$16)),1,IF(AND(BI356=Settings!$C$18,BH356=Settings!$C$19),1,0))))</f>
        <v/>
      </c>
      <c r="BK1352" s="169" t="str">
        <f>IF(BK356="","",IF(BK356=Settings!$C$16,1,IF(AND(BK356=Settings!$C$17,NOT(BJ356=Settings!$C$16)),1,IF(AND(BK356=Settings!$C$18,BJ356=Settings!$C$19),1,0))))</f>
        <v/>
      </c>
      <c r="BM1352" s="169" t="str">
        <f>IF(BM356="","",IF(BM356=Settings!$C$16,1,IF(AND(BM356=Settings!$C$17,NOT(BL356=Settings!$C$16)),1,IF(AND(BM356=Settings!$C$18,BL356=Settings!$C$19),1,0))))</f>
        <v/>
      </c>
      <c r="BP1352" s="169" t="str">
        <f>IF(BP356="","",IF(BP356=Settings!$C$16,1,IF(AND(BP356=Settings!$C$17,NOT(BO356=Settings!$C$16)),1,IF(AND(BP356=Settings!$C$18,BO356=Settings!$C$19),1,0))))</f>
        <v/>
      </c>
      <c r="BQ1352" s="170"/>
      <c r="BR1352" s="169" t="str">
        <f>IF(BR356="","",IF(BR356=Settings!$C$16,1,IF(AND(BR356=Settings!$C$17,NOT(BQ356=Settings!$C$16)),1,IF(AND(BR356=Settings!$C$18,BQ356=Settings!$C$19),1,0))))</f>
        <v/>
      </c>
      <c r="BS1352" s="170"/>
      <c r="BT1352" s="169" t="str">
        <f>IF(BT356="","",IF(BT356=Settings!$C$16,1,IF(AND(BT356=Settings!$C$17,NOT(BS356=Settings!$C$16)),1,IF(AND(BT356=Settings!$C$18,BS356=Settings!$C$19),1,0))))</f>
        <v/>
      </c>
      <c r="BU1352" s="170"/>
      <c r="BV1352" s="169" t="str">
        <f>IF(BV356="","",IF(BV356=Settings!$C$16,1,IF(AND(BV356=Settings!$C$17,NOT(BU356=Settings!$C$16)),1,IF(AND(BV356=Settings!$C$18,BU356=Settings!$C$19),1,0))))</f>
        <v/>
      </c>
      <c r="BX1352" s="169" t="str">
        <f>IF(BX356="","",IF(BX356=Settings!$C$16,1,IF(AND(BX356=Settings!$C$17,NOT(BW356=Settings!$C$16)),1,IF(AND(BX356=Settings!$C$18,BW356=Settings!$C$19),1,0))))</f>
        <v/>
      </c>
      <c r="BZ1352" s="169" t="str">
        <f>IF(BZ356="","",IF(BZ356=Settings!$C$16,1,IF(AND(BZ356=Settings!$C$17,NOT(BY356=Settings!$C$16)),1,IF(AND(BZ356=Settings!$C$18,BY356=Settings!$C$19),1,0))))</f>
        <v/>
      </c>
      <c r="CB1352" s="175" t="str">
        <f t="shared" si="41"/>
        <v/>
      </c>
      <c r="CC1352" s="175" t="str">
        <f t="shared" si="42"/>
        <v/>
      </c>
      <c r="CD1352" s="175" t="str">
        <f t="shared" si="43"/>
        <v/>
      </c>
      <c r="CE1352" s="175" t="str">
        <f t="shared" si="44"/>
        <v/>
      </c>
      <c r="CF1352" s="175" t="str">
        <f t="shared" si="45"/>
        <v/>
      </c>
      <c r="CG1352" s="175" t="str">
        <f t="shared" si="46"/>
        <v/>
      </c>
      <c r="CH1352" s="175" t="str">
        <f t="shared" si="47"/>
        <v/>
      </c>
    </row>
    <row r="1353" spans="1:86" x14ac:dyDescent="0.25">
      <c r="A1353" s="39" t="str">
        <f t="shared" si="40"/>
        <v xml:space="preserve"> </v>
      </c>
      <c r="C1353" s="169" t="str">
        <f>IF(C357="","",IF(C357=Settings!$C$16,1,IF(AND(C357=Settings!$C$17,NOT(B357=Settings!$C$16)),1,IF(AND(C357=Settings!$C$18,B357=Settings!$C$19),1,0))))</f>
        <v/>
      </c>
      <c r="E1353" s="169" t="str">
        <f>IF(E357="","",IF(E357=Settings!$C$16,1,IF(AND(E357=Settings!$C$17,NOT(D357=Settings!$C$16)),1,IF(AND(E357=Settings!$C$18,D357=Settings!$C$19),1,0))))</f>
        <v/>
      </c>
      <c r="G1353" s="169" t="str">
        <f>IF(G357="","",IF(G357=Settings!$C$16,1,IF(AND(G357=Settings!$C$17,NOT(F357=Settings!$C$16)),1,IF(AND(G357=Settings!$C$18,F357=Settings!$C$19),1,0))))</f>
        <v/>
      </c>
      <c r="I1353" s="169" t="str">
        <f>IF(I357="","",IF(I357=Settings!$C$16,1,IF(AND(I357=Settings!$C$17,NOT(H357=Settings!$C$16)),1,IF(AND(I357=Settings!$C$18,H357=Settings!$C$19),1,0))))</f>
        <v/>
      </c>
      <c r="K1353" s="169" t="str">
        <f>IF(K357="","",IF(K357=Settings!$C$16,1,IF(AND(K357=Settings!$C$17,NOT(J357=Settings!$C$16)),1,IF(AND(K357=Settings!$C$18,J357=Settings!$C$19),1,0))))</f>
        <v/>
      </c>
      <c r="M1353" s="169" t="str">
        <f>IF(M357="","",IF(M357=Settings!$C$16,1,IF(AND(M357=Settings!$C$17,NOT(L357=Settings!$C$16)),1,IF(AND(M357=Settings!$C$18,L357=Settings!$C$19),1,0))))</f>
        <v/>
      </c>
      <c r="P1353" s="169" t="str">
        <f>IF(P357="","",IF(P357=Settings!$C$16,1,IF(AND(P357=Settings!$C$17,NOT(O357=Settings!$C$16)),1,IF(AND(P357=Settings!$C$18,O357=Settings!$C$19),1,0))))</f>
        <v/>
      </c>
      <c r="Q1353" s="170"/>
      <c r="R1353" s="169" t="str">
        <f>IF(R357="","",IF(R357=Settings!$C$16,1,IF(AND(R357=Settings!$C$17,NOT(Q357=Settings!$C$16)),1,IF(AND(R357=Settings!$C$18,Q357=Settings!$C$19),1,0))))</f>
        <v/>
      </c>
      <c r="S1353" s="170"/>
      <c r="T1353" s="169" t="str">
        <f>IF(T357="","",IF(T357=Settings!$C$16,1,IF(AND(T357=Settings!$C$17,NOT(S357=Settings!$C$16)),1,IF(AND(T357=Settings!$C$18,S357=Settings!$C$19),1,0))))</f>
        <v/>
      </c>
      <c r="U1353" s="170"/>
      <c r="V1353" s="169" t="str">
        <f>IF(V357="","",IF(V357=Settings!$C$16,1,IF(AND(V357=Settings!$C$17,NOT(U357=Settings!$C$16)),1,IF(AND(V357=Settings!$C$18,U357=Settings!$C$19),1,0))))</f>
        <v/>
      </c>
      <c r="X1353" s="169" t="str">
        <f>IF(X357="","",IF(X357=Settings!$C$16,1,IF(AND(X357=Settings!$C$17,NOT(W357=Settings!$C$16)),1,IF(AND(X357=Settings!$C$18,W357=Settings!$C$19),1,0))))</f>
        <v/>
      </c>
      <c r="Z1353" s="169" t="str">
        <f>IF(Z357="","",IF(Z357=Settings!$C$16,1,IF(AND(Z357=Settings!$C$17,NOT(Y357=Settings!$C$16)),1,IF(AND(Z357=Settings!$C$18,Y357=Settings!$C$19),1,0))))</f>
        <v/>
      </c>
      <c r="AC1353" s="169" t="str">
        <f>IF(AC357="","",IF(AC357=Settings!$C$16,1,IF(AND(AC357=Settings!$C$17,NOT(AB357=Settings!$C$16)),1,IF(AND(AC357=Settings!$C$18,AB357=Settings!$C$19),1,0))))</f>
        <v/>
      </c>
      <c r="AD1353" s="170"/>
      <c r="AE1353" s="169" t="str">
        <f>IF(AE357="","",IF(AE357=Settings!$C$16,1,IF(AND(AE357=Settings!$C$17,NOT(AD357=Settings!$C$16)),1,IF(AND(AE357=Settings!$C$18,AD357=Settings!$C$19),1,0))))</f>
        <v/>
      </c>
      <c r="AF1353" s="170"/>
      <c r="AG1353" s="169" t="str">
        <f>IF(AG357="","",IF(AG357=Settings!$C$16,1,IF(AND(AG357=Settings!$C$17,NOT(AF357=Settings!$C$16)),1,IF(AND(AG357=Settings!$C$18,AF357=Settings!$C$19),1,0))))</f>
        <v/>
      </c>
      <c r="AH1353" s="170"/>
      <c r="AI1353" s="169" t="str">
        <f>IF(AI357="","",IF(AI357=Settings!$C$16,1,IF(AND(AI357=Settings!$C$17,NOT(AH357=Settings!$C$16)),1,IF(AND(AI357=Settings!$C$18,AH357=Settings!$C$19),1,0))))</f>
        <v/>
      </c>
      <c r="AK1353" s="169" t="str">
        <f>IF(AK357="","",IF(AK357=Settings!$C$16,1,IF(AND(AK357=Settings!$C$17,NOT(AJ357=Settings!$C$16)),1,IF(AND(AK357=Settings!$C$18,AJ357=Settings!$C$19),1,0))))</f>
        <v/>
      </c>
      <c r="AM1353" s="169" t="str">
        <f>IF(AM357="","",IF(AM357=Settings!$C$16,1,IF(AND(AM357=Settings!$C$17,NOT(AL357=Settings!$C$16)),1,IF(AND(AM357=Settings!$C$18,AL357=Settings!$C$19),1,0))))</f>
        <v/>
      </c>
      <c r="AP1353" s="169" t="str">
        <f>IF(AP357="","",IF(AP357=Settings!$C$16,1,IF(AND(AP357=Settings!$C$17,NOT(AO357=Settings!$C$16)),1,IF(AND(AP357=Settings!$C$18,AO357=Settings!$C$19),1,0))))</f>
        <v/>
      </c>
      <c r="AQ1353" s="170"/>
      <c r="AR1353" s="169" t="str">
        <f>IF(AR357="","",IF(AR357=Settings!$C$16,1,IF(AND(AR357=Settings!$C$17,NOT(AQ357=Settings!$C$16)),1,IF(AND(AR357=Settings!$C$18,AQ357=Settings!$C$19),1,0))))</f>
        <v/>
      </c>
      <c r="AS1353" s="170"/>
      <c r="AT1353" s="169" t="str">
        <f>IF(AT357="","",IF(AT357=Settings!$C$16,1,IF(AND(AT357=Settings!$C$17,NOT(AS357=Settings!$C$16)),1,IF(AND(AT357=Settings!$C$18,AS357=Settings!$C$19),1,0))))</f>
        <v/>
      </c>
      <c r="AU1353" s="170"/>
      <c r="AV1353" s="169" t="str">
        <f>IF(AV357="","",IF(AV357=Settings!$C$16,1,IF(AND(AV357=Settings!$C$17,NOT(AU357=Settings!$C$16)),1,IF(AND(AV357=Settings!$C$18,AU357=Settings!$C$19),1,0))))</f>
        <v/>
      </c>
      <c r="AX1353" s="169" t="str">
        <f>IF(AX357="","",IF(AX357=Settings!$C$16,1,IF(AND(AX357=Settings!$C$17,NOT(AW357=Settings!$C$16)),1,IF(AND(AX357=Settings!$C$18,AW357=Settings!$C$19),1,0))))</f>
        <v/>
      </c>
      <c r="AZ1353" s="169" t="str">
        <f>IF(AZ357="","",IF(AZ357=Settings!$C$16,1,IF(AND(AZ357=Settings!$C$17,NOT(AY357=Settings!$C$16)),1,IF(AND(AZ357=Settings!$C$18,AY357=Settings!$C$19),1,0))))</f>
        <v/>
      </c>
      <c r="BC1353" s="169" t="str">
        <f>IF(BC357="","",IF(BC357=Settings!$C$16,1,IF(AND(BC357=Settings!$C$17,NOT(BB357=Settings!$C$16)),1,IF(AND(BC357=Settings!$C$18,BB357=Settings!$C$19),1,0))))</f>
        <v/>
      </c>
      <c r="BD1353" s="170"/>
      <c r="BE1353" s="169" t="str">
        <f>IF(BE357="","",IF(BE357=Settings!$C$16,1,IF(AND(BE357=Settings!$C$17,NOT(BD357=Settings!$C$16)),1,IF(AND(BE357=Settings!$C$18,BD357=Settings!$C$19),1,0))))</f>
        <v/>
      </c>
      <c r="BF1353" s="170"/>
      <c r="BG1353" s="169" t="str">
        <f>IF(BG357="","",IF(BG357=Settings!$C$16,1,IF(AND(BG357=Settings!$C$17,NOT(BF357=Settings!$C$16)),1,IF(AND(BG357=Settings!$C$18,BF357=Settings!$C$19),1,0))))</f>
        <v/>
      </c>
      <c r="BH1353" s="170"/>
      <c r="BI1353" s="169" t="str">
        <f>IF(BI357="","",IF(BI357=Settings!$C$16,1,IF(AND(BI357=Settings!$C$17,NOT(BH357=Settings!$C$16)),1,IF(AND(BI357=Settings!$C$18,BH357=Settings!$C$19),1,0))))</f>
        <v/>
      </c>
      <c r="BK1353" s="169" t="str">
        <f>IF(BK357="","",IF(BK357=Settings!$C$16,1,IF(AND(BK357=Settings!$C$17,NOT(BJ357=Settings!$C$16)),1,IF(AND(BK357=Settings!$C$18,BJ357=Settings!$C$19),1,0))))</f>
        <v/>
      </c>
      <c r="BM1353" s="169" t="str">
        <f>IF(BM357="","",IF(BM357=Settings!$C$16,1,IF(AND(BM357=Settings!$C$17,NOT(BL357=Settings!$C$16)),1,IF(AND(BM357=Settings!$C$18,BL357=Settings!$C$19),1,0))))</f>
        <v/>
      </c>
      <c r="BP1353" s="169" t="str">
        <f>IF(BP357="","",IF(BP357=Settings!$C$16,1,IF(AND(BP357=Settings!$C$17,NOT(BO357=Settings!$C$16)),1,IF(AND(BP357=Settings!$C$18,BO357=Settings!$C$19),1,0))))</f>
        <v/>
      </c>
      <c r="BQ1353" s="170"/>
      <c r="BR1353" s="169" t="str">
        <f>IF(BR357="","",IF(BR357=Settings!$C$16,1,IF(AND(BR357=Settings!$C$17,NOT(BQ357=Settings!$C$16)),1,IF(AND(BR357=Settings!$C$18,BQ357=Settings!$C$19),1,0))))</f>
        <v/>
      </c>
      <c r="BS1353" s="170"/>
      <c r="BT1353" s="169" t="str">
        <f>IF(BT357="","",IF(BT357=Settings!$C$16,1,IF(AND(BT357=Settings!$C$17,NOT(BS357=Settings!$C$16)),1,IF(AND(BT357=Settings!$C$18,BS357=Settings!$C$19),1,0))))</f>
        <v/>
      </c>
      <c r="BU1353" s="170"/>
      <c r="BV1353" s="169" t="str">
        <f>IF(BV357="","",IF(BV357=Settings!$C$16,1,IF(AND(BV357=Settings!$C$17,NOT(BU357=Settings!$C$16)),1,IF(AND(BV357=Settings!$C$18,BU357=Settings!$C$19),1,0))))</f>
        <v/>
      </c>
      <c r="BX1353" s="169" t="str">
        <f>IF(BX357="","",IF(BX357=Settings!$C$16,1,IF(AND(BX357=Settings!$C$17,NOT(BW357=Settings!$C$16)),1,IF(AND(BX357=Settings!$C$18,BW357=Settings!$C$19),1,0))))</f>
        <v/>
      </c>
      <c r="BZ1353" s="169" t="str">
        <f>IF(BZ357="","",IF(BZ357=Settings!$C$16,1,IF(AND(BZ357=Settings!$C$17,NOT(BY357=Settings!$C$16)),1,IF(AND(BZ357=Settings!$C$18,BY357=Settings!$C$19),1,0))))</f>
        <v/>
      </c>
      <c r="CB1353" s="175" t="str">
        <f t="shared" si="41"/>
        <v/>
      </c>
      <c r="CC1353" s="175" t="str">
        <f t="shared" si="42"/>
        <v/>
      </c>
      <c r="CD1353" s="175" t="str">
        <f t="shared" si="43"/>
        <v/>
      </c>
      <c r="CE1353" s="175" t="str">
        <f t="shared" si="44"/>
        <v/>
      </c>
      <c r="CF1353" s="175" t="str">
        <f t="shared" si="45"/>
        <v/>
      </c>
      <c r="CG1353" s="175" t="str">
        <f t="shared" si="46"/>
        <v/>
      </c>
      <c r="CH1353" s="175" t="str">
        <f t="shared" si="47"/>
        <v/>
      </c>
    </row>
    <row r="1354" spans="1:86" x14ac:dyDescent="0.25">
      <c r="A1354" s="39" t="str">
        <f t="shared" si="40"/>
        <v xml:space="preserve"> </v>
      </c>
      <c r="C1354" s="169" t="str">
        <f>IF(C358="","",IF(C358=Settings!$C$16,1,IF(AND(C358=Settings!$C$17,NOT(B358=Settings!$C$16)),1,IF(AND(C358=Settings!$C$18,B358=Settings!$C$19),1,0))))</f>
        <v/>
      </c>
      <c r="E1354" s="169" t="str">
        <f>IF(E358="","",IF(E358=Settings!$C$16,1,IF(AND(E358=Settings!$C$17,NOT(D358=Settings!$C$16)),1,IF(AND(E358=Settings!$C$18,D358=Settings!$C$19),1,0))))</f>
        <v/>
      </c>
      <c r="G1354" s="169" t="str">
        <f>IF(G358="","",IF(G358=Settings!$C$16,1,IF(AND(G358=Settings!$C$17,NOT(F358=Settings!$C$16)),1,IF(AND(G358=Settings!$C$18,F358=Settings!$C$19),1,0))))</f>
        <v/>
      </c>
      <c r="I1354" s="169" t="str">
        <f>IF(I358="","",IF(I358=Settings!$C$16,1,IF(AND(I358=Settings!$C$17,NOT(H358=Settings!$C$16)),1,IF(AND(I358=Settings!$C$18,H358=Settings!$C$19),1,0))))</f>
        <v/>
      </c>
      <c r="K1354" s="169" t="str">
        <f>IF(K358="","",IF(K358=Settings!$C$16,1,IF(AND(K358=Settings!$C$17,NOT(J358=Settings!$C$16)),1,IF(AND(K358=Settings!$C$18,J358=Settings!$C$19),1,0))))</f>
        <v/>
      </c>
      <c r="M1354" s="169" t="str">
        <f>IF(M358="","",IF(M358=Settings!$C$16,1,IF(AND(M358=Settings!$C$17,NOT(L358=Settings!$C$16)),1,IF(AND(M358=Settings!$C$18,L358=Settings!$C$19),1,0))))</f>
        <v/>
      </c>
      <c r="P1354" s="169" t="str">
        <f>IF(P358="","",IF(P358=Settings!$C$16,1,IF(AND(P358=Settings!$C$17,NOT(O358=Settings!$C$16)),1,IF(AND(P358=Settings!$C$18,O358=Settings!$C$19),1,0))))</f>
        <v/>
      </c>
      <c r="Q1354" s="170"/>
      <c r="R1354" s="169" t="str">
        <f>IF(R358="","",IF(R358=Settings!$C$16,1,IF(AND(R358=Settings!$C$17,NOT(Q358=Settings!$C$16)),1,IF(AND(R358=Settings!$C$18,Q358=Settings!$C$19),1,0))))</f>
        <v/>
      </c>
      <c r="S1354" s="170"/>
      <c r="T1354" s="169" t="str">
        <f>IF(T358="","",IF(T358=Settings!$C$16,1,IF(AND(T358=Settings!$C$17,NOT(S358=Settings!$C$16)),1,IF(AND(T358=Settings!$C$18,S358=Settings!$C$19),1,0))))</f>
        <v/>
      </c>
      <c r="U1354" s="170"/>
      <c r="V1354" s="169" t="str">
        <f>IF(V358="","",IF(V358=Settings!$C$16,1,IF(AND(V358=Settings!$C$17,NOT(U358=Settings!$C$16)),1,IF(AND(V358=Settings!$C$18,U358=Settings!$C$19),1,0))))</f>
        <v/>
      </c>
      <c r="X1354" s="169" t="str">
        <f>IF(X358="","",IF(X358=Settings!$C$16,1,IF(AND(X358=Settings!$C$17,NOT(W358=Settings!$C$16)),1,IF(AND(X358=Settings!$C$18,W358=Settings!$C$19),1,0))))</f>
        <v/>
      </c>
      <c r="Z1354" s="169" t="str">
        <f>IF(Z358="","",IF(Z358=Settings!$C$16,1,IF(AND(Z358=Settings!$C$17,NOT(Y358=Settings!$C$16)),1,IF(AND(Z358=Settings!$C$18,Y358=Settings!$C$19),1,0))))</f>
        <v/>
      </c>
      <c r="AC1354" s="169" t="str">
        <f>IF(AC358="","",IF(AC358=Settings!$C$16,1,IF(AND(AC358=Settings!$C$17,NOT(AB358=Settings!$C$16)),1,IF(AND(AC358=Settings!$C$18,AB358=Settings!$C$19),1,0))))</f>
        <v/>
      </c>
      <c r="AD1354" s="170"/>
      <c r="AE1354" s="169" t="str">
        <f>IF(AE358="","",IF(AE358=Settings!$C$16,1,IF(AND(AE358=Settings!$C$17,NOT(AD358=Settings!$C$16)),1,IF(AND(AE358=Settings!$C$18,AD358=Settings!$C$19),1,0))))</f>
        <v/>
      </c>
      <c r="AF1354" s="170"/>
      <c r="AG1354" s="169" t="str">
        <f>IF(AG358="","",IF(AG358=Settings!$C$16,1,IF(AND(AG358=Settings!$C$17,NOT(AF358=Settings!$C$16)),1,IF(AND(AG358=Settings!$C$18,AF358=Settings!$C$19),1,0))))</f>
        <v/>
      </c>
      <c r="AH1354" s="170"/>
      <c r="AI1354" s="169" t="str">
        <f>IF(AI358="","",IF(AI358=Settings!$C$16,1,IF(AND(AI358=Settings!$C$17,NOT(AH358=Settings!$C$16)),1,IF(AND(AI358=Settings!$C$18,AH358=Settings!$C$19),1,0))))</f>
        <v/>
      </c>
      <c r="AK1354" s="169" t="str">
        <f>IF(AK358="","",IF(AK358=Settings!$C$16,1,IF(AND(AK358=Settings!$C$17,NOT(AJ358=Settings!$C$16)),1,IF(AND(AK358=Settings!$C$18,AJ358=Settings!$C$19),1,0))))</f>
        <v/>
      </c>
      <c r="AM1354" s="169" t="str">
        <f>IF(AM358="","",IF(AM358=Settings!$C$16,1,IF(AND(AM358=Settings!$C$17,NOT(AL358=Settings!$C$16)),1,IF(AND(AM358=Settings!$C$18,AL358=Settings!$C$19),1,0))))</f>
        <v/>
      </c>
      <c r="AP1354" s="169" t="str">
        <f>IF(AP358="","",IF(AP358=Settings!$C$16,1,IF(AND(AP358=Settings!$C$17,NOT(AO358=Settings!$C$16)),1,IF(AND(AP358=Settings!$C$18,AO358=Settings!$C$19),1,0))))</f>
        <v/>
      </c>
      <c r="AQ1354" s="170"/>
      <c r="AR1354" s="169" t="str">
        <f>IF(AR358="","",IF(AR358=Settings!$C$16,1,IF(AND(AR358=Settings!$C$17,NOT(AQ358=Settings!$C$16)),1,IF(AND(AR358=Settings!$C$18,AQ358=Settings!$C$19),1,0))))</f>
        <v/>
      </c>
      <c r="AS1354" s="170"/>
      <c r="AT1354" s="169" t="str">
        <f>IF(AT358="","",IF(AT358=Settings!$C$16,1,IF(AND(AT358=Settings!$C$17,NOT(AS358=Settings!$C$16)),1,IF(AND(AT358=Settings!$C$18,AS358=Settings!$C$19),1,0))))</f>
        <v/>
      </c>
      <c r="AU1354" s="170"/>
      <c r="AV1354" s="169" t="str">
        <f>IF(AV358="","",IF(AV358=Settings!$C$16,1,IF(AND(AV358=Settings!$C$17,NOT(AU358=Settings!$C$16)),1,IF(AND(AV358=Settings!$C$18,AU358=Settings!$C$19),1,0))))</f>
        <v/>
      </c>
      <c r="AX1354" s="169" t="str">
        <f>IF(AX358="","",IF(AX358=Settings!$C$16,1,IF(AND(AX358=Settings!$C$17,NOT(AW358=Settings!$C$16)),1,IF(AND(AX358=Settings!$C$18,AW358=Settings!$C$19),1,0))))</f>
        <v/>
      </c>
      <c r="AZ1354" s="169" t="str">
        <f>IF(AZ358="","",IF(AZ358=Settings!$C$16,1,IF(AND(AZ358=Settings!$C$17,NOT(AY358=Settings!$C$16)),1,IF(AND(AZ358=Settings!$C$18,AY358=Settings!$C$19),1,0))))</f>
        <v/>
      </c>
      <c r="BC1354" s="169" t="str">
        <f>IF(BC358="","",IF(BC358=Settings!$C$16,1,IF(AND(BC358=Settings!$C$17,NOT(BB358=Settings!$C$16)),1,IF(AND(BC358=Settings!$C$18,BB358=Settings!$C$19),1,0))))</f>
        <v/>
      </c>
      <c r="BD1354" s="170"/>
      <c r="BE1354" s="169" t="str">
        <f>IF(BE358="","",IF(BE358=Settings!$C$16,1,IF(AND(BE358=Settings!$C$17,NOT(BD358=Settings!$C$16)),1,IF(AND(BE358=Settings!$C$18,BD358=Settings!$C$19),1,0))))</f>
        <v/>
      </c>
      <c r="BF1354" s="170"/>
      <c r="BG1354" s="169" t="str">
        <f>IF(BG358="","",IF(BG358=Settings!$C$16,1,IF(AND(BG358=Settings!$C$17,NOT(BF358=Settings!$C$16)),1,IF(AND(BG358=Settings!$C$18,BF358=Settings!$C$19),1,0))))</f>
        <v/>
      </c>
      <c r="BH1354" s="170"/>
      <c r="BI1354" s="169" t="str">
        <f>IF(BI358="","",IF(BI358=Settings!$C$16,1,IF(AND(BI358=Settings!$C$17,NOT(BH358=Settings!$C$16)),1,IF(AND(BI358=Settings!$C$18,BH358=Settings!$C$19),1,0))))</f>
        <v/>
      </c>
      <c r="BK1354" s="169" t="str">
        <f>IF(BK358="","",IF(BK358=Settings!$C$16,1,IF(AND(BK358=Settings!$C$17,NOT(BJ358=Settings!$C$16)),1,IF(AND(BK358=Settings!$C$18,BJ358=Settings!$C$19),1,0))))</f>
        <v/>
      </c>
      <c r="BM1354" s="169" t="str">
        <f>IF(BM358="","",IF(BM358=Settings!$C$16,1,IF(AND(BM358=Settings!$C$17,NOT(BL358=Settings!$C$16)),1,IF(AND(BM358=Settings!$C$18,BL358=Settings!$C$19),1,0))))</f>
        <v/>
      </c>
      <c r="BP1354" s="169" t="str">
        <f>IF(BP358="","",IF(BP358=Settings!$C$16,1,IF(AND(BP358=Settings!$C$17,NOT(BO358=Settings!$C$16)),1,IF(AND(BP358=Settings!$C$18,BO358=Settings!$C$19),1,0))))</f>
        <v/>
      </c>
      <c r="BQ1354" s="170"/>
      <c r="BR1354" s="169" t="str">
        <f>IF(BR358="","",IF(BR358=Settings!$C$16,1,IF(AND(BR358=Settings!$C$17,NOT(BQ358=Settings!$C$16)),1,IF(AND(BR358=Settings!$C$18,BQ358=Settings!$C$19),1,0))))</f>
        <v/>
      </c>
      <c r="BS1354" s="170"/>
      <c r="BT1354" s="169" t="str">
        <f>IF(BT358="","",IF(BT358=Settings!$C$16,1,IF(AND(BT358=Settings!$C$17,NOT(BS358=Settings!$C$16)),1,IF(AND(BT358=Settings!$C$18,BS358=Settings!$C$19),1,0))))</f>
        <v/>
      </c>
      <c r="BU1354" s="170"/>
      <c r="BV1354" s="169" t="str">
        <f>IF(BV358="","",IF(BV358=Settings!$C$16,1,IF(AND(BV358=Settings!$C$17,NOT(BU358=Settings!$C$16)),1,IF(AND(BV358=Settings!$C$18,BU358=Settings!$C$19),1,0))))</f>
        <v/>
      </c>
      <c r="BX1354" s="169" t="str">
        <f>IF(BX358="","",IF(BX358=Settings!$C$16,1,IF(AND(BX358=Settings!$C$17,NOT(BW358=Settings!$C$16)),1,IF(AND(BX358=Settings!$C$18,BW358=Settings!$C$19),1,0))))</f>
        <v/>
      </c>
      <c r="BZ1354" s="169" t="str">
        <f>IF(BZ358="","",IF(BZ358=Settings!$C$16,1,IF(AND(BZ358=Settings!$C$17,NOT(BY358=Settings!$C$16)),1,IF(AND(BZ358=Settings!$C$18,BY358=Settings!$C$19),1,0))))</f>
        <v/>
      </c>
      <c r="CB1354" s="175" t="str">
        <f t="shared" si="41"/>
        <v/>
      </c>
      <c r="CC1354" s="175" t="str">
        <f t="shared" si="42"/>
        <v/>
      </c>
      <c r="CD1354" s="175" t="str">
        <f t="shared" si="43"/>
        <v/>
      </c>
      <c r="CE1354" s="175" t="str">
        <f t="shared" si="44"/>
        <v/>
      </c>
      <c r="CF1354" s="175" t="str">
        <f t="shared" si="45"/>
        <v/>
      </c>
      <c r="CG1354" s="175" t="str">
        <f t="shared" si="46"/>
        <v/>
      </c>
      <c r="CH1354" s="175" t="str">
        <f t="shared" si="47"/>
        <v/>
      </c>
    </row>
    <row r="1355" spans="1:86" x14ac:dyDescent="0.25">
      <c r="A1355" s="39" t="str">
        <f t="shared" si="40"/>
        <v xml:space="preserve"> </v>
      </c>
      <c r="C1355" s="169" t="str">
        <f>IF(C359="","",IF(C359=Settings!$C$16,1,IF(AND(C359=Settings!$C$17,NOT(B359=Settings!$C$16)),1,IF(AND(C359=Settings!$C$18,B359=Settings!$C$19),1,0))))</f>
        <v/>
      </c>
      <c r="E1355" s="169" t="str">
        <f>IF(E359="","",IF(E359=Settings!$C$16,1,IF(AND(E359=Settings!$C$17,NOT(D359=Settings!$C$16)),1,IF(AND(E359=Settings!$C$18,D359=Settings!$C$19),1,0))))</f>
        <v/>
      </c>
      <c r="G1355" s="169" t="str">
        <f>IF(G359="","",IF(G359=Settings!$C$16,1,IF(AND(G359=Settings!$C$17,NOT(F359=Settings!$C$16)),1,IF(AND(G359=Settings!$C$18,F359=Settings!$C$19),1,0))))</f>
        <v/>
      </c>
      <c r="I1355" s="169" t="str">
        <f>IF(I359="","",IF(I359=Settings!$C$16,1,IF(AND(I359=Settings!$C$17,NOT(H359=Settings!$C$16)),1,IF(AND(I359=Settings!$C$18,H359=Settings!$C$19),1,0))))</f>
        <v/>
      </c>
      <c r="K1355" s="169" t="str">
        <f>IF(K359="","",IF(K359=Settings!$C$16,1,IF(AND(K359=Settings!$C$17,NOT(J359=Settings!$C$16)),1,IF(AND(K359=Settings!$C$18,J359=Settings!$C$19),1,0))))</f>
        <v/>
      </c>
      <c r="M1355" s="169" t="str">
        <f>IF(M359="","",IF(M359=Settings!$C$16,1,IF(AND(M359=Settings!$C$17,NOT(L359=Settings!$C$16)),1,IF(AND(M359=Settings!$C$18,L359=Settings!$C$19),1,0))))</f>
        <v/>
      </c>
      <c r="P1355" s="169" t="str">
        <f>IF(P359="","",IF(P359=Settings!$C$16,1,IF(AND(P359=Settings!$C$17,NOT(O359=Settings!$C$16)),1,IF(AND(P359=Settings!$C$18,O359=Settings!$C$19),1,0))))</f>
        <v/>
      </c>
      <c r="Q1355" s="170"/>
      <c r="R1355" s="169" t="str">
        <f>IF(R359="","",IF(R359=Settings!$C$16,1,IF(AND(R359=Settings!$C$17,NOT(Q359=Settings!$C$16)),1,IF(AND(R359=Settings!$C$18,Q359=Settings!$C$19),1,0))))</f>
        <v/>
      </c>
      <c r="S1355" s="170"/>
      <c r="T1355" s="169" t="str">
        <f>IF(T359="","",IF(T359=Settings!$C$16,1,IF(AND(T359=Settings!$C$17,NOT(S359=Settings!$C$16)),1,IF(AND(T359=Settings!$C$18,S359=Settings!$C$19),1,0))))</f>
        <v/>
      </c>
      <c r="U1355" s="170"/>
      <c r="V1355" s="169" t="str">
        <f>IF(V359="","",IF(V359=Settings!$C$16,1,IF(AND(V359=Settings!$C$17,NOT(U359=Settings!$C$16)),1,IF(AND(V359=Settings!$C$18,U359=Settings!$C$19),1,0))))</f>
        <v/>
      </c>
      <c r="X1355" s="169" t="str">
        <f>IF(X359="","",IF(X359=Settings!$C$16,1,IF(AND(X359=Settings!$C$17,NOT(W359=Settings!$C$16)),1,IF(AND(X359=Settings!$C$18,W359=Settings!$C$19),1,0))))</f>
        <v/>
      </c>
      <c r="Z1355" s="169" t="str">
        <f>IF(Z359="","",IF(Z359=Settings!$C$16,1,IF(AND(Z359=Settings!$C$17,NOT(Y359=Settings!$C$16)),1,IF(AND(Z359=Settings!$C$18,Y359=Settings!$C$19),1,0))))</f>
        <v/>
      </c>
      <c r="AC1355" s="169" t="str">
        <f>IF(AC359="","",IF(AC359=Settings!$C$16,1,IF(AND(AC359=Settings!$C$17,NOT(AB359=Settings!$C$16)),1,IF(AND(AC359=Settings!$C$18,AB359=Settings!$C$19),1,0))))</f>
        <v/>
      </c>
      <c r="AD1355" s="170"/>
      <c r="AE1355" s="169" t="str">
        <f>IF(AE359="","",IF(AE359=Settings!$C$16,1,IF(AND(AE359=Settings!$C$17,NOT(AD359=Settings!$C$16)),1,IF(AND(AE359=Settings!$C$18,AD359=Settings!$C$19),1,0))))</f>
        <v/>
      </c>
      <c r="AF1355" s="170"/>
      <c r="AG1355" s="169" t="str">
        <f>IF(AG359="","",IF(AG359=Settings!$C$16,1,IF(AND(AG359=Settings!$C$17,NOT(AF359=Settings!$C$16)),1,IF(AND(AG359=Settings!$C$18,AF359=Settings!$C$19),1,0))))</f>
        <v/>
      </c>
      <c r="AH1355" s="170"/>
      <c r="AI1355" s="169" t="str">
        <f>IF(AI359="","",IF(AI359=Settings!$C$16,1,IF(AND(AI359=Settings!$C$17,NOT(AH359=Settings!$C$16)),1,IF(AND(AI359=Settings!$C$18,AH359=Settings!$C$19),1,0))))</f>
        <v/>
      </c>
      <c r="AK1355" s="169" t="str">
        <f>IF(AK359="","",IF(AK359=Settings!$C$16,1,IF(AND(AK359=Settings!$C$17,NOT(AJ359=Settings!$C$16)),1,IF(AND(AK359=Settings!$C$18,AJ359=Settings!$C$19),1,0))))</f>
        <v/>
      </c>
      <c r="AM1355" s="169" t="str">
        <f>IF(AM359="","",IF(AM359=Settings!$C$16,1,IF(AND(AM359=Settings!$C$17,NOT(AL359=Settings!$C$16)),1,IF(AND(AM359=Settings!$C$18,AL359=Settings!$C$19),1,0))))</f>
        <v/>
      </c>
      <c r="AP1355" s="169" t="str">
        <f>IF(AP359="","",IF(AP359=Settings!$C$16,1,IF(AND(AP359=Settings!$C$17,NOT(AO359=Settings!$C$16)),1,IF(AND(AP359=Settings!$C$18,AO359=Settings!$C$19),1,0))))</f>
        <v/>
      </c>
      <c r="AQ1355" s="170"/>
      <c r="AR1355" s="169" t="str">
        <f>IF(AR359="","",IF(AR359=Settings!$C$16,1,IF(AND(AR359=Settings!$C$17,NOT(AQ359=Settings!$C$16)),1,IF(AND(AR359=Settings!$C$18,AQ359=Settings!$C$19),1,0))))</f>
        <v/>
      </c>
      <c r="AS1355" s="170"/>
      <c r="AT1355" s="169" t="str">
        <f>IF(AT359="","",IF(AT359=Settings!$C$16,1,IF(AND(AT359=Settings!$C$17,NOT(AS359=Settings!$C$16)),1,IF(AND(AT359=Settings!$C$18,AS359=Settings!$C$19),1,0))))</f>
        <v/>
      </c>
      <c r="AU1355" s="170"/>
      <c r="AV1355" s="169" t="str">
        <f>IF(AV359="","",IF(AV359=Settings!$C$16,1,IF(AND(AV359=Settings!$C$17,NOT(AU359=Settings!$C$16)),1,IF(AND(AV359=Settings!$C$18,AU359=Settings!$C$19),1,0))))</f>
        <v/>
      </c>
      <c r="AX1355" s="169" t="str">
        <f>IF(AX359="","",IF(AX359=Settings!$C$16,1,IF(AND(AX359=Settings!$C$17,NOT(AW359=Settings!$C$16)),1,IF(AND(AX359=Settings!$C$18,AW359=Settings!$C$19),1,0))))</f>
        <v/>
      </c>
      <c r="AZ1355" s="169" t="str">
        <f>IF(AZ359="","",IF(AZ359=Settings!$C$16,1,IF(AND(AZ359=Settings!$C$17,NOT(AY359=Settings!$C$16)),1,IF(AND(AZ359=Settings!$C$18,AY359=Settings!$C$19),1,0))))</f>
        <v/>
      </c>
      <c r="BC1355" s="169" t="str">
        <f>IF(BC359="","",IF(BC359=Settings!$C$16,1,IF(AND(BC359=Settings!$C$17,NOT(BB359=Settings!$C$16)),1,IF(AND(BC359=Settings!$C$18,BB359=Settings!$C$19),1,0))))</f>
        <v/>
      </c>
      <c r="BD1355" s="170"/>
      <c r="BE1355" s="169" t="str">
        <f>IF(BE359="","",IF(BE359=Settings!$C$16,1,IF(AND(BE359=Settings!$C$17,NOT(BD359=Settings!$C$16)),1,IF(AND(BE359=Settings!$C$18,BD359=Settings!$C$19),1,0))))</f>
        <v/>
      </c>
      <c r="BF1355" s="170"/>
      <c r="BG1355" s="169" t="str">
        <f>IF(BG359="","",IF(BG359=Settings!$C$16,1,IF(AND(BG359=Settings!$C$17,NOT(BF359=Settings!$C$16)),1,IF(AND(BG359=Settings!$C$18,BF359=Settings!$C$19),1,0))))</f>
        <v/>
      </c>
      <c r="BH1355" s="170"/>
      <c r="BI1355" s="169" t="str">
        <f>IF(BI359="","",IF(BI359=Settings!$C$16,1,IF(AND(BI359=Settings!$C$17,NOT(BH359=Settings!$C$16)),1,IF(AND(BI359=Settings!$C$18,BH359=Settings!$C$19),1,0))))</f>
        <v/>
      </c>
      <c r="BK1355" s="169" t="str">
        <f>IF(BK359="","",IF(BK359=Settings!$C$16,1,IF(AND(BK359=Settings!$C$17,NOT(BJ359=Settings!$C$16)),1,IF(AND(BK359=Settings!$C$18,BJ359=Settings!$C$19),1,0))))</f>
        <v/>
      </c>
      <c r="BM1355" s="169" t="str">
        <f>IF(BM359="","",IF(BM359=Settings!$C$16,1,IF(AND(BM359=Settings!$C$17,NOT(BL359=Settings!$C$16)),1,IF(AND(BM359=Settings!$C$18,BL359=Settings!$C$19),1,0))))</f>
        <v/>
      </c>
      <c r="BP1355" s="169" t="str">
        <f>IF(BP359="","",IF(BP359=Settings!$C$16,1,IF(AND(BP359=Settings!$C$17,NOT(BO359=Settings!$C$16)),1,IF(AND(BP359=Settings!$C$18,BO359=Settings!$C$19),1,0))))</f>
        <v/>
      </c>
      <c r="BQ1355" s="170"/>
      <c r="BR1355" s="169" t="str">
        <f>IF(BR359="","",IF(BR359=Settings!$C$16,1,IF(AND(BR359=Settings!$C$17,NOT(BQ359=Settings!$C$16)),1,IF(AND(BR359=Settings!$C$18,BQ359=Settings!$C$19),1,0))))</f>
        <v/>
      </c>
      <c r="BS1355" s="170"/>
      <c r="BT1355" s="169" t="str">
        <f>IF(BT359="","",IF(BT359=Settings!$C$16,1,IF(AND(BT359=Settings!$C$17,NOT(BS359=Settings!$C$16)),1,IF(AND(BT359=Settings!$C$18,BS359=Settings!$C$19),1,0))))</f>
        <v/>
      </c>
      <c r="BU1355" s="170"/>
      <c r="BV1355" s="169" t="str">
        <f>IF(BV359="","",IF(BV359=Settings!$C$16,1,IF(AND(BV359=Settings!$C$17,NOT(BU359=Settings!$C$16)),1,IF(AND(BV359=Settings!$C$18,BU359=Settings!$C$19),1,0))))</f>
        <v/>
      </c>
      <c r="BX1355" s="169" t="str">
        <f>IF(BX359="","",IF(BX359=Settings!$C$16,1,IF(AND(BX359=Settings!$C$17,NOT(BW359=Settings!$C$16)),1,IF(AND(BX359=Settings!$C$18,BW359=Settings!$C$19),1,0))))</f>
        <v/>
      </c>
      <c r="BZ1355" s="169" t="str">
        <f>IF(BZ359="","",IF(BZ359=Settings!$C$16,1,IF(AND(BZ359=Settings!$C$17,NOT(BY359=Settings!$C$16)),1,IF(AND(BZ359=Settings!$C$18,BY359=Settings!$C$19),1,0))))</f>
        <v/>
      </c>
      <c r="CB1355" s="175" t="str">
        <f t="shared" si="41"/>
        <v/>
      </c>
      <c r="CC1355" s="175" t="str">
        <f t="shared" si="42"/>
        <v/>
      </c>
      <c r="CD1355" s="175" t="str">
        <f t="shared" si="43"/>
        <v/>
      </c>
      <c r="CE1355" s="175" t="str">
        <f t="shared" si="44"/>
        <v/>
      </c>
      <c r="CF1355" s="175" t="str">
        <f t="shared" si="45"/>
        <v/>
      </c>
      <c r="CG1355" s="175" t="str">
        <f t="shared" si="46"/>
        <v/>
      </c>
      <c r="CH1355" s="175" t="str">
        <f t="shared" si="47"/>
        <v/>
      </c>
    </row>
    <row r="1356" spans="1:86" x14ac:dyDescent="0.25">
      <c r="A1356" s="39" t="str">
        <f t="shared" si="40"/>
        <v xml:space="preserve"> </v>
      </c>
      <c r="C1356" s="169" t="str">
        <f>IF(C360="","",IF(C360=Settings!$C$16,1,IF(AND(C360=Settings!$C$17,NOT(B360=Settings!$C$16)),1,IF(AND(C360=Settings!$C$18,B360=Settings!$C$19),1,0))))</f>
        <v/>
      </c>
      <c r="E1356" s="169" t="str">
        <f>IF(E360="","",IF(E360=Settings!$C$16,1,IF(AND(E360=Settings!$C$17,NOT(D360=Settings!$C$16)),1,IF(AND(E360=Settings!$C$18,D360=Settings!$C$19),1,0))))</f>
        <v/>
      </c>
      <c r="G1356" s="169" t="str">
        <f>IF(G360="","",IF(G360=Settings!$C$16,1,IF(AND(G360=Settings!$C$17,NOT(F360=Settings!$C$16)),1,IF(AND(G360=Settings!$C$18,F360=Settings!$C$19),1,0))))</f>
        <v/>
      </c>
      <c r="I1356" s="169" t="str">
        <f>IF(I360="","",IF(I360=Settings!$C$16,1,IF(AND(I360=Settings!$C$17,NOT(H360=Settings!$C$16)),1,IF(AND(I360=Settings!$C$18,H360=Settings!$C$19),1,0))))</f>
        <v/>
      </c>
      <c r="K1356" s="169" t="str">
        <f>IF(K360="","",IF(K360=Settings!$C$16,1,IF(AND(K360=Settings!$C$17,NOT(J360=Settings!$C$16)),1,IF(AND(K360=Settings!$C$18,J360=Settings!$C$19),1,0))))</f>
        <v/>
      </c>
      <c r="M1356" s="169" t="str">
        <f>IF(M360="","",IF(M360=Settings!$C$16,1,IF(AND(M360=Settings!$C$17,NOT(L360=Settings!$C$16)),1,IF(AND(M360=Settings!$C$18,L360=Settings!$C$19),1,0))))</f>
        <v/>
      </c>
      <c r="P1356" s="169" t="str">
        <f>IF(P360="","",IF(P360=Settings!$C$16,1,IF(AND(P360=Settings!$C$17,NOT(O360=Settings!$C$16)),1,IF(AND(P360=Settings!$C$18,O360=Settings!$C$19),1,0))))</f>
        <v/>
      </c>
      <c r="Q1356" s="170"/>
      <c r="R1356" s="169" t="str">
        <f>IF(R360="","",IF(R360=Settings!$C$16,1,IF(AND(R360=Settings!$C$17,NOT(Q360=Settings!$C$16)),1,IF(AND(R360=Settings!$C$18,Q360=Settings!$C$19),1,0))))</f>
        <v/>
      </c>
      <c r="S1356" s="170"/>
      <c r="T1356" s="169" t="str">
        <f>IF(T360="","",IF(T360=Settings!$C$16,1,IF(AND(T360=Settings!$C$17,NOT(S360=Settings!$C$16)),1,IF(AND(T360=Settings!$C$18,S360=Settings!$C$19),1,0))))</f>
        <v/>
      </c>
      <c r="U1356" s="170"/>
      <c r="V1356" s="169" t="str">
        <f>IF(V360="","",IF(V360=Settings!$C$16,1,IF(AND(V360=Settings!$C$17,NOT(U360=Settings!$C$16)),1,IF(AND(V360=Settings!$C$18,U360=Settings!$C$19),1,0))))</f>
        <v/>
      </c>
      <c r="X1356" s="169" t="str">
        <f>IF(X360="","",IF(X360=Settings!$C$16,1,IF(AND(X360=Settings!$C$17,NOT(W360=Settings!$C$16)),1,IF(AND(X360=Settings!$C$18,W360=Settings!$C$19),1,0))))</f>
        <v/>
      </c>
      <c r="Z1356" s="169" t="str">
        <f>IF(Z360="","",IF(Z360=Settings!$C$16,1,IF(AND(Z360=Settings!$C$17,NOT(Y360=Settings!$C$16)),1,IF(AND(Z360=Settings!$C$18,Y360=Settings!$C$19),1,0))))</f>
        <v/>
      </c>
      <c r="AC1356" s="169" t="str">
        <f>IF(AC360="","",IF(AC360=Settings!$C$16,1,IF(AND(AC360=Settings!$C$17,NOT(AB360=Settings!$C$16)),1,IF(AND(AC360=Settings!$C$18,AB360=Settings!$C$19),1,0))))</f>
        <v/>
      </c>
      <c r="AD1356" s="170"/>
      <c r="AE1356" s="169" t="str">
        <f>IF(AE360="","",IF(AE360=Settings!$C$16,1,IF(AND(AE360=Settings!$C$17,NOT(AD360=Settings!$C$16)),1,IF(AND(AE360=Settings!$C$18,AD360=Settings!$C$19),1,0))))</f>
        <v/>
      </c>
      <c r="AF1356" s="170"/>
      <c r="AG1356" s="169" t="str">
        <f>IF(AG360="","",IF(AG360=Settings!$C$16,1,IF(AND(AG360=Settings!$C$17,NOT(AF360=Settings!$C$16)),1,IF(AND(AG360=Settings!$C$18,AF360=Settings!$C$19),1,0))))</f>
        <v/>
      </c>
      <c r="AH1356" s="170"/>
      <c r="AI1356" s="169" t="str">
        <f>IF(AI360="","",IF(AI360=Settings!$C$16,1,IF(AND(AI360=Settings!$C$17,NOT(AH360=Settings!$C$16)),1,IF(AND(AI360=Settings!$C$18,AH360=Settings!$C$19),1,0))))</f>
        <v/>
      </c>
      <c r="AK1356" s="169" t="str">
        <f>IF(AK360="","",IF(AK360=Settings!$C$16,1,IF(AND(AK360=Settings!$C$17,NOT(AJ360=Settings!$C$16)),1,IF(AND(AK360=Settings!$C$18,AJ360=Settings!$C$19),1,0))))</f>
        <v/>
      </c>
      <c r="AM1356" s="169" t="str">
        <f>IF(AM360="","",IF(AM360=Settings!$C$16,1,IF(AND(AM360=Settings!$C$17,NOT(AL360=Settings!$C$16)),1,IF(AND(AM360=Settings!$C$18,AL360=Settings!$C$19),1,0))))</f>
        <v/>
      </c>
      <c r="AP1356" s="169" t="str">
        <f>IF(AP360="","",IF(AP360=Settings!$C$16,1,IF(AND(AP360=Settings!$C$17,NOT(AO360=Settings!$C$16)),1,IF(AND(AP360=Settings!$C$18,AO360=Settings!$C$19),1,0))))</f>
        <v/>
      </c>
      <c r="AQ1356" s="170"/>
      <c r="AR1356" s="169" t="str">
        <f>IF(AR360="","",IF(AR360=Settings!$C$16,1,IF(AND(AR360=Settings!$C$17,NOT(AQ360=Settings!$C$16)),1,IF(AND(AR360=Settings!$C$18,AQ360=Settings!$C$19),1,0))))</f>
        <v/>
      </c>
      <c r="AS1356" s="170"/>
      <c r="AT1356" s="169" t="str">
        <f>IF(AT360="","",IF(AT360=Settings!$C$16,1,IF(AND(AT360=Settings!$C$17,NOT(AS360=Settings!$C$16)),1,IF(AND(AT360=Settings!$C$18,AS360=Settings!$C$19),1,0))))</f>
        <v/>
      </c>
      <c r="AU1356" s="170"/>
      <c r="AV1356" s="169" t="str">
        <f>IF(AV360="","",IF(AV360=Settings!$C$16,1,IF(AND(AV360=Settings!$C$17,NOT(AU360=Settings!$C$16)),1,IF(AND(AV360=Settings!$C$18,AU360=Settings!$C$19),1,0))))</f>
        <v/>
      </c>
      <c r="AX1356" s="169" t="str">
        <f>IF(AX360="","",IF(AX360=Settings!$C$16,1,IF(AND(AX360=Settings!$C$17,NOT(AW360=Settings!$C$16)),1,IF(AND(AX360=Settings!$C$18,AW360=Settings!$C$19),1,0))))</f>
        <v/>
      </c>
      <c r="AZ1356" s="169" t="str">
        <f>IF(AZ360="","",IF(AZ360=Settings!$C$16,1,IF(AND(AZ360=Settings!$C$17,NOT(AY360=Settings!$C$16)),1,IF(AND(AZ360=Settings!$C$18,AY360=Settings!$C$19),1,0))))</f>
        <v/>
      </c>
      <c r="BC1356" s="169" t="str">
        <f>IF(BC360="","",IF(BC360=Settings!$C$16,1,IF(AND(BC360=Settings!$C$17,NOT(BB360=Settings!$C$16)),1,IF(AND(BC360=Settings!$C$18,BB360=Settings!$C$19),1,0))))</f>
        <v/>
      </c>
      <c r="BD1356" s="170"/>
      <c r="BE1356" s="169" t="str">
        <f>IF(BE360="","",IF(BE360=Settings!$C$16,1,IF(AND(BE360=Settings!$C$17,NOT(BD360=Settings!$C$16)),1,IF(AND(BE360=Settings!$C$18,BD360=Settings!$C$19),1,0))))</f>
        <v/>
      </c>
      <c r="BF1356" s="170"/>
      <c r="BG1356" s="169" t="str">
        <f>IF(BG360="","",IF(BG360=Settings!$C$16,1,IF(AND(BG360=Settings!$C$17,NOT(BF360=Settings!$C$16)),1,IF(AND(BG360=Settings!$C$18,BF360=Settings!$C$19),1,0))))</f>
        <v/>
      </c>
      <c r="BH1356" s="170"/>
      <c r="BI1356" s="169" t="str">
        <f>IF(BI360="","",IF(BI360=Settings!$C$16,1,IF(AND(BI360=Settings!$C$17,NOT(BH360=Settings!$C$16)),1,IF(AND(BI360=Settings!$C$18,BH360=Settings!$C$19),1,0))))</f>
        <v/>
      </c>
      <c r="BK1356" s="169" t="str">
        <f>IF(BK360="","",IF(BK360=Settings!$C$16,1,IF(AND(BK360=Settings!$C$17,NOT(BJ360=Settings!$C$16)),1,IF(AND(BK360=Settings!$C$18,BJ360=Settings!$C$19),1,0))))</f>
        <v/>
      </c>
      <c r="BM1356" s="169" t="str">
        <f>IF(BM360="","",IF(BM360=Settings!$C$16,1,IF(AND(BM360=Settings!$C$17,NOT(BL360=Settings!$C$16)),1,IF(AND(BM360=Settings!$C$18,BL360=Settings!$C$19),1,0))))</f>
        <v/>
      </c>
      <c r="BP1356" s="169" t="str">
        <f>IF(BP360="","",IF(BP360=Settings!$C$16,1,IF(AND(BP360=Settings!$C$17,NOT(BO360=Settings!$C$16)),1,IF(AND(BP360=Settings!$C$18,BO360=Settings!$C$19),1,0))))</f>
        <v/>
      </c>
      <c r="BQ1356" s="170"/>
      <c r="BR1356" s="169" t="str">
        <f>IF(BR360="","",IF(BR360=Settings!$C$16,1,IF(AND(BR360=Settings!$C$17,NOT(BQ360=Settings!$C$16)),1,IF(AND(BR360=Settings!$C$18,BQ360=Settings!$C$19),1,0))))</f>
        <v/>
      </c>
      <c r="BS1356" s="170"/>
      <c r="BT1356" s="169" t="str">
        <f>IF(BT360="","",IF(BT360=Settings!$C$16,1,IF(AND(BT360=Settings!$C$17,NOT(BS360=Settings!$C$16)),1,IF(AND(BT360=Settings!$C$18,BS360=Settings!$C$19),1,0))))</f>
        <v/>
      </c>
      <c r="BU1356" s="170"/>
      <c r="BV1356" s="169" t="str">
        <f>IF(BV360="","",IF(BV360=Settings!$C$16,1,IF(AND(BV360=Settings!$C$17,NOT(BU360=Settings!$C$16)),1,IF(AND(BV360=Settings!$C$18,BU360=Settings!$C$19),1,0))))</f>
        <v/>
      </c>
      <c r="BX1356" s="169" t="str">
        <f>IF(BX360="","",IF(BX360=Settings!$C$16,1,IF(AND(BX360=Settings!$C$17,NOT(BW360=Settings!$C$16)),1,IF(AND(BX360=Settings!$C$18,BW360=Settings!$C$19),1,0))))</f>
        <v/>
      </c>
      <c r="BZ1356" s="169" t="str">
        <f>IF(BZ360="","",IF(BZ360=Settings!$C$16,1,IF(AND(BZ360=Settings!$C$17,NOT(BY360=Settings!$C$16)),1,IF(AND(BZ360=Settings!$C$18,BY360=Settings!$C$19),1,0))))</f>
        <v/>
      </c>
      <c r="CB1356" s="175" t="str">
        <f t="shared" si="41"/>
        <v/>
      </c>
      <c r="CC1356" s="175" t="str">
        <f t="shared" si="42"/>
        <v/>
      </c>
      <c r="CD1356" s="175" t="str">
        <f t="shared" si="43"/>
        <v/>
      </c>
      <c r="CE1356" s="175" t="str">
        <f t="shared" si="44"/>
        <v/>
      </c>
      <c r="CF1356" s="175" t="str">
        <f t="shared" si="45"/>
        <v/>
      </c>
      <c r="CG1356" s="175" t="str">
        <f t="shared" si="46"/>
        <v/>
      </c>
      <c r="CH1356" s="175" t="str">
        <f t="shared" si="47"/>
        <v/>
      </c>
    </row>
    <row r="1357" spans="1:86" x14ac:dyDescent="0.25">
      <c r="A1357" s="39" t="str">
        <f t="shared" si="40"/>
        <v xml:space="preserve"> </v>
      </c>
      <c r="C1357" s="169" t="str">
        <f>IF(C361="","",IF(C361=Settings!$C$16,1,IF(AND(C361=Settings!$C$17,NOT(B361=Settings!$C$16)),1,IF(AND(C361=Settings!$C$18,B361=Settings!$C$19),1,0))))</f>
        <v/>
      </c>
      <c r="E1357" s="169" t="str">
        <f>IF(E361="","",IF(E361=Settings!$C$16,1,IF(AND(E361=Settings!$C$17,NOT(D361=Settings!$C$16)),1,IF(AND(E361=Settings!$C$18,D361=Settings!$C$19),1,0))))</f>
        <v/>
      </c>
      <c r="G1357" s="169" t="str">
        <f>IF(G361="","",IF(G361=Settings!$C$16,1,IF(AND(G361=Settings!$C$17,NOT(F361=Settings!$C$16)),1,IF(AND(G361=Settings!$C$18,F361=Settings!$C$19),1,0))))</f>
        <v/>
      </c>
      <c r="I1357" s="169" t="str">
        <f>IF(I361="","",IF(I361=Settings!$C$16,1,IF(AND(I361=Settings!$C$17,NOT(H361=Settings!$C$16)),1,IF(AND(I361=Settings!$C$18,H361=Settings!$C$19),1,0))))</f>
        <v/>
      </c>
      <c r="K1357" s="169" t="str">
        <f>IF(K361="","",IF(K361=Settings!$C$16,1,IF(AND(K361=Settings!$C$17,NOT(J361=Settings!$C$16)),1,IF(AND(K361=Settings!$C$18,J361=Settings!$C$19),1,0))))</f>
        <v/>
      </c>
      <c r="M1357" s="169" t="str">
        <f>IF(M361="","",IF(M361=Settings!$C$16,1,IF(AND(M361=Settings!$C$17,NOT(L361=Settings!$C$16)),1,IF(AND(M361=Settings!$C$18,L361=Settings!$C$19),1,0))))</f>
        <v/>
      </c>
      <c r="P1357" s="169" t="str">
        <f>IF(P361="","",IF(P361=Settings!$C$16,1,IF(AND(P361=Settings!$C$17,NOT(O361=Settings!$C$16)),1,IF(AND(P361=Settings!$C$18,O361=Settings!$C$19),1,0))))</f>
        <v/>
      </c>
      <c r="Q1357" s="170"/>
      <c r="R1357" s="169" t="str">
        <f>IF(R361="","",IF(R361=Settings!$C$16,1,IF(AND(R361=Settings!$C$17,NOT(Q361=Settings!$C$16)),1,IF(AND(R361=Settings!$C$18,Q361=Settings!$C$19),1,0))))</f>
        <v/>
      </c>
      <c r="S1357" s="170"/>
      <c r="T1357" s="169" t="str">
        <f>IF(T361="","",IF(T361=Settings!$C$16,1,IF(AND(T361=Settings!$C$17,NOT(S361=Settings!$C$16)),1,IF(AND(T361=Settings!$C$18,S361=Settings!$C$19),1,0))))</f>
        <v/>
      </c>
      <c r="U1357" s="170"/>
      <c r="V1357" s="169" t="str">
        <f>IF(V361="","",IF(V361=Settings!$C$16,1,IF(AND(V361=Settings!$C$17,NOT(U361=Settings!$C$16)),1,IF(AND(V361=Settings!$C$18,U361=Settings!$C$19),1,0))))</f>
        <v/>
      </c>
      <c r="X1357" s="169" t="str">
        <f>IF(X361="","",IF(X361=Settings!$C$16,1,IF(AND(X361=Settings!$C$17,NOT(W361=Settings!$C$16)),1,IF(AND(X361=Settings!$C$18,W361=Settings!$C$19),1,0))))</f>
        <v/>
      </c>
      <c r="Z1357" s="169" t="str">
        <f>IF(Z361="","",IF(Z361=Settings!$C$16,1,IF(AND(Z361=Settings!$C$17,NOT(Y361=Settings!$C$16)),1,IF(AND(Z361=Settings!$C$18,Y361=Settings!$C$19),1,0))))</f>
        <v/>
      </c>
      <c r="AC1357" s="169" t="str">
        <f>IF(AC361="","",IF(AC361=Settings!$C$16,1,IF(AND(AC361=Settings!$C$17,NOT(AB361=Settings!$C$16)),1,IF(AND(AC361=Settings!$C$18,AB361=Settings!$C$19),1,0))))</f>
        <v/>
      </c>
      <c r="AD1357" s="170"/>
      <c r="AE1357" s="169" t="str">
        <f>IF(AE361="","",IF(AE361=Settings!$C$16,1,IF(AND(AE361=Settings!$C$17,NOT(AD361=Settings!$C$16)),1,IF(AND(AE361=Settings!$C$18,AD361=Settings!$C$19),1,0))))</f>
        <v/>
      </c>
      <c r="AF1357" s="170"/>
      <c r="AG1357" s="169" t="str">
        <f>IF(AG361="","",IF(AG361=Settings!$C$16,1,IF(AND(AG361=Settings!$C$17,NOT(AF361=Settings!$C$16)),1,IF(AND(AG361=Settings!$C$18,AF361=Settings!$C$19),1,0))))</f>
        <v/>
      </c>
      <c r="AH1357" s="170"/>
      <c r="AI1357" s="169" t="str">
        <f>IF(AI361="","",IF(AI361=Settings!$C$16,1,IF(AND(AI361=Settings!$C$17,NOT(AH361=Settings!$C$16)),1,IF(AND(AI361=Settings!$C$18,AH361=Settings!$C$19),1,0))))</f>
        <v/>
      </c>
      <c r="AK1357" s="169" t="str">
        <f>IF(AK361="","",IF(AK361=Settings!$C$16,1,IF(AND(AK361=Settings!$C$17,NOT(AJ361=Settings!$C$16)),1,IF(AND(AK361=Settings!$C$18,AJ361=Settings!$C$19),1,0))))</f>
        <v/>
      </c>
      <c r="AM1357" s="169" t="str">
        <f>IF(AM361="","",IF(AM361=Settings!$C$16,1,IF(AND(AM361=Settings!$C$17,NOT(AL361=Settings!$C$16)),1,IF(AND(AM361=Settings!$C$18,AL361=Settings!$C$19),1,0))))</f>
        <v/>
      </c>
      <c r="AP1357" s="169" t="str">
        <f>IF(AP361="","",IF(AP361=Settings!$C$16,1,IF(AND(AP361=Settings!$C$17,NOT(AO361=Settings!$C$16)),1,IF(AND(AP361=Settings!$C$18,AO361=Settings!$C$19),1,0))))</f>
        <v/>
      </c>
      <c r="AQ1357" s="170"/>
      <c r="AR1357" s="169" t="str">
        <f>IF(AR361="","",IF(AR361=Settings!$C$16,1,IF(AND(AR361=Settings!$C$17,NOT(AQ361=Settings!$C$16)),1,IF(AND(AR361=Settings!$C$18,AQ361=Settings!$C$19),1,0))))</f>
        <v/>
      </c>
      <c r="AS1357" s="170"/>
      <c r="AT1357" s="169" t="str">
        <f>IF(AT361="","",IF(AT361=Settings!$C$16,1,IF(AND(AT361=Settings!$C$17,NOT(AS361=Settings!$C$16)),1,IF(AND(AT361=Settings!$C$18,AS361=Settings!$C$19),1,0))))</f>
        <v/>
      </c>
      <c r="AU1357" s="170"/>
      <c r="AV1357" s="169" t="str">
        <f>IF(AV361="","",IF(AV361=Settings!$C$16,1,IF(AND(AV361=Settings!$C$17,NOT(AU361=Settings!$C$16)),1,IF(AND(AV361=Settings!$C$18,AU361=Settings!$C$19),1,0))))</f>
        <v/>
      </c>
      <c r="AX1357" s="169" t="str">
        <f>IF(AX361="","",IF(AX361=Settings!$C$16,1,IF(AND(AX361=Settings!$C$17,NOT(AW361=Settings!$C$16)),1,IF(AND(AX361=Settings!$C$18,AW361=Settings!$C$19),1,0))))</f>
        <v/>
      </c>
      <c r="AZ1357" s="169" t="str">
        <f>IF(AZ361="","",IF(AZ361=Settings!$C$16,1,IF(AND(AZ361=Settings!$C$17,NOT(AY361=Settings!$C$16)),1,IF(AND(AZ361=Settings!$C$18,AY361=Settings!$C$19),1,0))))</f>
        <v/>
      </c>
      <c r="BC1357" s="169" t="str">
        <f>IF(BC361="","",IF(BC361=Settings!$C$16,1,IF(AND(BC361=Settings!$C$17,NOT(BB361=Settings!$C$16)),1,IF(AND(BC361=Settings!$C$18,BB361=Settings!$C$19),1,0))))</f>
        <v/>
      </c>
      <c r="BD1357" s="170"/>
      <c r="BE1357" s="169" t="str">
        <f>IF(BE361="","",IF(BE361=Settings!$C$16,1,IF(AND(BE361=Settings!$C$17,NOT(BD361=Settings!$C$16)),1,IF(AND(BE361=Settings!$C$18,BD361=Settings!$C$19),1,0))))</f>
        <v/>
      </c>
      <c r="BF1357" s="170"/>
      <c r="BG1357" s="169" t="str">
        <f>IF(BG361="","",IF(BG361=Settings!$C$16,1,IF(AND(BG361=Settings!$C$17,NOT(BF361=Settings!$C$16)),1,IF(AND(BG361=Settings!$C$18,BF361=Settings!$C$19),1,0))))</f>
        <v/>
      </c>
      <c r="BH1357" s="170"/>
      <c r="BI1357" s="169" t="str">
        <f>IF(BI361="","",IF(BI361=Settings!$C$16,1,IF(AND(BI361=Settings!$C$17,NOT(BH361=Settings!$C$16)),1,IF(AND(BI361=Settings!$C$18,BH361=Settings!$C$19),1,0))))</f>
        <v/>
      </c>
      <c r="BK1357" s="169" t="str">
        <f>IF(BK361="","",IF(BK361=Settings!$C$16,1,IF(AND(BK361=Settings!$C$17,NOT(BJ361=Settings!$C$16)),1,IF(AND(BK361=Settings!$C$18,BJ361=Settings!$C$19),1,0))))</f>
        <v/>
      </c>
      <c r="BM1357" s="169" t="str">
        <f>IF(BM361="","",IF(BM361=Settings!$C$16,1,IF(AND(BM361=Settings!$C$17,NOT(BL361=Settings!$C$16)),1,IF(AND(BM361=Settings!$C$18,BL361=Settings!$C$19),1,0))))</f>
        <v/>
      </c>
      <c r="BP1357" s="169" t="str">
        <f>IF(BP361="","",IF(BP361=Settings!$C$16,1,IF(AND(BP361=Settings!$C$17,NOT(BO361=Settings!$C$16)),1,IF(AND(BP361=Settings!$C$18,BO361=Settings!$C$19),1,0))))</f>
        <v/>
      </c>
      <c r="BQ1357" s="170"/>
      <c r="BR1357" s="169" t="str">
        <f>IF(BR361="","",IF(BR361=Settings!$C$16,1,IF(AND(BR361=Settings!$C$17,NOT(BQ361=Settings!$C$16)),1,IF(AND(BR361=Settings!$C$18,BQ361=Settings!$C$19),1,0))))</f>
        <v/>
      </c>
      <c r="BS1357" s="170"/>
      <c r="BT1357" s="169" t="str">
        <f>IF(BT361="","",IF(BT361=Settings!$C$16,1,IF(AND(BT361=Settings!$C$17,NOT(BS361=Settings!$C$16)),1,IF(AND(BT361=Settings!$C$18,BS361=Settings!$C$19),1,0))))</f>
        <v/>
      </c>
      <c r="BU1357" s="170"/>
      <c r="BV1357" s="169" t="str">
        <f>IF(BV361="","",IF(BV361=Settings!$C$16,1,IF(AND(BV361=Settings!$C$17,NOT(BU361=Settings!$C$16)),1,IF(AND(BV361=Settings!$C$18,BU361=Settings!$C$19),1,0))))</f>
        <v/>
      </c>
      <c r="BX1357" s="169" t="str">
        <f>IF(BX361="","",IF(BX361=Settings!$C$16,1,IF(AND(BX361=Settings!$C$17,NOT(BW361=Settings!$C$16)),1,IF(AND(BX361=Settings!$C$18,BW361=Settings!$C$19),1,0))))</f>
        <v/>
      </c>
      <c r="BZ1357" s="169" t="str">
        <f>IF(BZ361="","",IF(BZ361=Settings!$C$16,1,IF(AND(BZ361=Settings!$C$17,NOT(BY361=Settings!$C$16)),1,IF(AND(BZ361=Settings!$C$18,BY361=Settings!$C$19),1,0))))</f>
        <v/>
      </c>
      <c r="CB1357" s="175" t="str">
        <f t="shared" si="41"/>
        <v/>
      </c>
      <c r="CC1357" s="175" t="str">
        <f t="shared" si="42"/>
        <v/>
      </c>
      <c r="CD1357" s="175" t="str">
        <f t="shared" si="43"/>
        <v/>
      </c>
      <c r="CE1357" s="175" t="str">
        <f t="shared" si="44"/>
        <v/>
      </c>
      <c r="CF1357" s="175" t="str">
        <f t="shared" si="45"/>
        <v/>
      </c>
      <c r="CG1357" s="175" t="str">
        <f t="shared" si="46"/>
        <v/>
      </c>
      <c r="CH1357" s="175" t="str">
        <f t="shared" si="47"/>
        <v/>
      </c>
    </row>
    <row r="1358" spans="1:86" x14ac:dyDescent="0.25">
      <c r="A1358" s="39" t="str">
        <f t="shared" si="40"/>
        <v xml:space="preserve"> </v>
      </c>
      <c r="C1358" s="169" t="str">
        <f>IF(C362="","",IF(C362=Settings!$C$16,1,IF(AND(C362=Settings!$C$17,NOT(B362=Settings!$C$16)),1,IF(AND(C362=Settings!$C$18,B362=Settings!$C$19),1,0))))</f>
        <v/>
      </c>
      <c r="E1358" s="169" t="str">
        <f>IF(E362="","",IF(E362=Settings!$C$16,1,IF(AND(E362=Settings!$C$17,NOT(D362=Settings!$C$16)),1,IF(AND(E362=Settings!$C$18,D362=Settings!$C$19),1,0))))</f>
        <v/>
      </c>
      <c r="G1358" s="169" t="str">
        <f>IF(G362="","",IF(G362=Settings!$C$16,1,IF(AND(G362=Settings!$C$17,NOT(F362=Settings!$C$16)),1,IF(AND(G362=Settings!$C$18,F362=Settings!$C$19),1,0))))</f>
        <v/>
      </c>
      <c r="I1358" s="169" t="str">
        <f>IF(I362="","",IF(I362=Settings!$C$16,1,IF(AND(I362=Settings!$C$17,NOT(H362=Settings!$C$16)),1,IF(AND(I362=Settings!$C$18,H362=Settings!$C$19),1,0))))</f>
        <v/>
      </c>
      <c r="K1358" s="169" t="str">
        <f>IF(K362="","",IF(K362=Settings!$C$16,1,IF(AND(K362=Settings!$C$17,NOT(J362=Settings!$C$16)),1,IF(AND(K362=Settings!$C$18,J362=Settings!$C$19),1,0))))</f>
        <v/>
      </c>
      <c r="M1358" s="169" t="str">
        <f>IF(M362="","",IF(M362=Settings!$C$16,1,IF(AND(M362=Settings!$C$17,NOT(L362=Settings!$C$16)),1,IF(AND(M362=Settings!$C$18,L362=Settings!$C$19),1,0))))</f>
        <v/>
      </c>
      <c r="P1358" s="169" t="str">
        <f>IF(P362="","",IF(P362=Settings!$C$16,1,IF(AND(P362=Settings!$C$17,NOT(O362=Settings!$C$16)),1,IF(AND(P362=Settings!$C$18,O362=Settings!$C$19),1,0))))</f>
        <v/>
      </c>
      <c r="Q1358" s="170"/>
      <c r="R1358" s="169" t="str">
        <f>IF(R362="","",IF(R362=Settings!$C$16,1,IF(AND(R362=Settings!$C$17,NOT(Q362=Settings!$C$16)),1,IF(AND(R362=Settings!$C$18,Q362=Settings!$C$19),1,0))))</f>
        <v/>
      </c>
      <c r="S1358" s="170"/>
      <c r="T1358" s="169" t="str">
        <f>IF(T362="","",IF(T362=Settings!$C$16,1,IF(AND(T362=Settings!$C$17,NOT(S362=Settings!$C$16)),1,IF(AND(T362=Settings!$C$18,S362=Settings!$C$19),1,0))))</f>
        <v/>
      </c>
      <c r="U1358" s="170"/>
      <c r="V1358" s="169" t="str">
        <f>IF(V362="","",IF(V362=Settings!$C$16,1,IF(AND(V362=Settings!$C$17,NOT(U362=Settings!$C$16)),1,IF(AND(V362=Settings!$C$18,U362=Settings!$C$19),1,0))))</f>
        <v/>
      </c>
      <c r="X1358" s="169" t="str">
        <f>IF(X362="","",IF(X362=Settings!$C$16,1,IF(AND(X362=Settings!$C$17,NOT(W362=Settings!$C$16)),1,IF(AND(X362=Settings!$C$18,W362=Settings!$C$19),1,0))))</f>
        <v/>
      </c>
      <c r="Z1358" s="169" t="str">
        <f>IF(Z362="","",IF(Z362=Settings!$C$16,1,IF(AND(Z362=Settings!$C$17,NOT(Y362=Settings!$C$16)),1,IF(AND(Z362=Settings!$C$18,Y362=Settings!$C$19),1,0))))</f>
        <v/>
      </c>
      <c r="AC1358" s="169" t="str">
        <f>IF(AC362="","",IF(AC362=Settings!$C$16,1,IF(AND(AC362=Settings!$C$17,NOT(AB362=Settings!$C$16)),1,IF(AND(AC362=Settings!$C$18,AB362=Settings!$C$19),1,0))))</f>
        <v/>
      </c>
      <c r="AD1358" s="170"/>
      <c r="AE1358" s="169" t="str">
        <f>IF(AE362="","",IF(AE362=Settings!$C$16,1,IF(AND(AE362=Settings!$C$17,NOT(AD362=Settings!$C$16)),1,IF(AND(AE362=Settings!$C$18,AD362=Settings!$C$19),1,0))))</f>
        <v/>
      </c>
      <c r="AF1358" s="170"/>
      <c r="AG1358" s="169" t="str">
        <f>IF(AG362="","",IF(AG362=Settings!$C$16,1,IF(AND(AG362=Settings!$C$17,NOT(AF362=Settings!$C$16)),1,IF(AND(AG362=Settings!$C$18,AF362=Settings!$C$19),1,0))))</f>
        <v/>
      </c>
      <c r="AH1358" s="170"/>
      <c r="AI1358" s="169" t="str">
        <f>IF(AI362="","",IF(AI362=Settings!$C$16,1,IF(AND(AI362=Settings!$C$17,NOT(AH362=Settings!$C$16)),1,IF(AND(AI362=Settings!$C$18,AH362=Settings!$C$19),1,0))))</f>
        <v/>
      </c>
      <c r="AK1358" s="169" t="str">
        <f>IF(AK362="","",IF(AK362=Settings!$C$16,1,IF(AND(AK362=Settings!$C$17,NOT(AJ362=Settings!$C$16)),1,IF(AND(AK362=Settings!$C$18,AJ362=Settings!$C$19),1,0))))</f>
        <v/>
      </c>
      <c r="AM1358" s="169" t="str">
        <f>IF(AM362="","",IF(AM362=Settings!$C$16,1,IF(AND(AM362=Settings!$C$17,NOT(AL362=Settings!$C$16)),1,IF(AND(AM362=Settings!$C$18,AL362=Settings!$C$19),1,0))))</f>
        <v/>
      </c>
      <c r="AP1358" s="169" t="str">
        <f>IF(AP362="","",IF(AP362=Settings!$C$16,1,IF(AND(AP362=Settings!$C$17,NOT(AO362=Settings!$C$16)),1,IF(AND(AP362=Settings!$C$18,AO362=Settings!$C$19),1,0))))</f>
        <v/>
      </c>
      <c r="AQ1358" s="170"/>
      <c r="AR1358" s="169" t="str">
        <f>IF(AR362="","",IF(AR362=Settings!$C$16,1,IF(AND(AR362=Settings!$C$17,NOT(AQ362=Settings!$C$16)),1,IF(AND(AR362=Settings!$C$18,AQ362=Settings!$C$19),1,0))))</f>
        <v/>
      </c>
      <c r="AS1358" s="170"/>
      <c r="AT1358" s="169" t="str">
        <f>IF(AT362="","",IF(AT362=Settings!$C$16,1,IF(AND(AT362=Settings!$C$17,NOT(AS362=Settings!$C$16)),1,IF(AND(AT362=Settings!$C$18,AS362=Settings!$C$19),1,0))))</f>
        <v/>
      </c>
      <c r="AU1358" s="170"/>
      <c r="AV1358" s="169" t="str">
        <f>IF(AV362="","",IF(AV362=Settings!$C$16,1,IF(AND(AV362=Settings!$C$17,NOT(AU362=Settings!$C$16)),1,IF(AND(AV362=Settings!$C$18,AU362=Settings!$C$19),1,0))))</f>
        <v/>
      </c>
      <c r="AX1358" s="169" t="str">
        <f>IF(AX362="","",IF(AX362=Settings!$C$16,1,IF(AND(AX362=Settings!$C$17,NOT(AW362=Settings!$C$16)),1,IF(AND(AX362=Settings!$C$18,AW362=Settings!$C$19),1,0))))</f>
        <v/>
      </c>
      <c r="AZ1358" s="169" t="str">
        <f>IF(AZ362="","",IF(AZ362=Settings!$C$16,1,IF(AND(AZ362=Settings!$C$17,NOT(AY362=Settings!$C$16)),1,IF(AND(AZ362=Settings!$C$18,AY362=Settings!$C$19),1,0))))</f>
        <v/>
      </c>
      <c r="BC1358" s="169" t="str">
        <f>IF(BC362="","",IF(BC362=Settings!$C$16,1,IF(AND(BC362=Settings!$C$17,NOT(BB362=Settings!$C$16)),1,IF(AND(BC362=Settings!$C$18,BB362=Settings!$C$19),1,0))))</f>
        <v/>
      </c>
      <c r="BD1358" s="170"/>
      <c r="BE1358" s="169" t="str">
        <f>IF(BE362="","",IF(BE362=Settings!$C$16,1,IF(AND(BE362=Settings!$C$17,NOT(BD362=Settings!$C$16)),1,IF(AND(BE362=Settings!$C$18,BD362=Settings!$C$19),1,0))))</f>
        <v/>
      </c>
      <c r="BF1358" s="170"/>
      <c r="BG1358" s="169" t="str">
        <f>IF(BG362="","",IF(BG362=Settings!$C$16,1,IF(AND(BG362=Settings!$C$17,NOT(BF362=Settings!$C$16)),1,IF(AND(BG362=Settings!$C$18,BF362=Settings!$C$19),1,0))))</f>
        <v/>
      </c>
      <c r="BH1358" s="170"/>
      <c r="BI1358" s="169" t="str">
        <f>IF(BI362="","",IF(BI362=Settings!$C$16,1,IF(AND(BI362=Settings!$C$17,NOT(BH362=Settings!$C$16)),1,IF(AND(BI362=Settings!$C$18,BH362=Settings!$C$19),1,0))))</f>
        <v/>
      </c>
      <c r="BK1358" s="169" t="str">
        <f>IF(BK362="","",IF(BK362=Settings!$C$16,1,IF(AND(BK362=Settings!$C$17,NOT(BJ362=Settings!$C$16)),1,IF(AND(BK362=Settings!$C$18,BJ362=Settings!$C$19),1,0))))</f>
        <v/>
      </c>
      <c r="BM1358" s="169" t="str">
        <f>IF(BM362="","",IF(BM362=Settings!$C$16,1,IF(AND(BM362=Settings!$C$17,NOT(BL362=Settings!$C$16)),1,IF(AND(BM362=Settings!$C$18,BL362=Settings!$C$19),1,0))))</f>
        <v/>
      </c>
      <c r="BP1358" s="169" t="str">
        <f>IF(BP362="","",IF(BP362=Settings!$C$16,1,IF(AND(BP362=Settings!$C$17,NOT(BO362=Settings!$C$16)),1,IF(AND(BP362=Settings!$C$18,BO362=Settings!$C$19),1,0))))</f>
        <v/>
      </c>
      <c r="BQ1358" s="170"/>
      <c r="BR1358" s="169" t="str">
        <f>IF(BR362="","",IF(BR362=Settings!$C$16,1,IF(AND(BR362=Settings!$C$17,NOT(BQ362=Settings!$C$16)),1,IF(AND(BR362=Settings!$C$18,BQ362=Settings!$C$19),1,0))))</f>
        <v/>
      </c>
      <c r="BS1358" s="170"/>
      <c r="BT1358" s="169" t="str">
        <f>IF(BT362="","",IF(BT362=Settings!$C$16,1,IF(AND(BT362=Settings!$C$17,NOT(BS362=Settings!$C$16)),1,IF(AND(BT362=Settings!$C$18,BS362=Settings!$C$19),1,0))))</f>
        <v/>
      </c>
      <c r="BU1358" s="170"/>
      <c r="BV1358" s="169" t="str">
        <f>IF(BV362="","",IF(BV362=Settings!$C$16,1,IF(AND(BV362=Settings!$C$17,NOT(BU362=Settings!$C$16)),1,IF(AND(BV362=Settings!$C$18,BU362=Settings!$C$19),1,0))))</f>
        <v/>
      </c>
      <c r="BX1358" s="169" t="str">
        <f>IF(BX362="","",IF(BX362=Settings!$C$16,1,IF(AND(BX362=Settings!$C$17,NOT(BW362=Settings!$C$16)),1,IF(AND(BX362=Settings!$C$18,BW362=Settings!$C$19),1,0))))</f>
        <v/>
      </c>
      <c r="BZ1358" s="169" t="str">
        <f>IF(BZ362="","",IF(BZ362=Settings!$C$16,1,IF(AND(BZ362=Settings!$C$17,NOT(BY362=Settings!$C$16)),1,IF(AND(BZ362=Settings!$C$18,BY362=Settings!$C$19),1,0))))</f>
        <v/>
      </c>
      <c r="CB1358" s="175" t="str">
        <f t="shared" si="41"/>
        <v/>
      </c>
      <c r="CC1358" s="175" t="str">
        <f t="shared" si="42"/>
        <v/>
      </c>
      <c r="CD1358" s="175" t="str">
        <f t="shared" si="43"/>
        <v/>
      </c>
      <c r="CE1358" s="175" t="str">
        <f t="shared" si="44"/>
        <v/>
      </c>
      <c r="CF1358" s="175" t="str">
        <f t="shared" si="45"/>
        <v/>
      </c>
      <c r="CG1358" s="175" t="str">
        <f t="shared" si="46"/>
        <v/>
      </c>
      <c r="CH1358" s="175" t="str">
        <f t="shared" si="47"/>
        <v/>
      </c>
    </row>
    <row r="1359" spans="1:86" x14ac:dyDescent="0.25">
      <c r="A1359" s="39" t="str">
        <f t="shared" si="40"/>
        <v xml:space="preserve"> </v>
      </c>
      <c r="C1359" s="169" t="str">
        <f>IF(C363="","",IF(C363=Settings!$C$16,1,IF(AND(C363=Settings!$C$17,NOT(B363=Settings!$C$16)),1,IF(AND(C363=Settings!$C$18,B363=Settings!$C$19),1,0))))</f>
        <v/>
      </c>
      <c r="E1359" s="169" t="str">
        <f>IF(E363="","",IF(E363=Settings!$C$16,1,IF(AND(E363=Settings!$C$17,NOT(D363=Settings!$C$16)),1,IF(AND(E363=Settings!$C$18,D363=Settings!$C$19),1,0))))</f>
        <v/>
      </c>
      <c r="G1359" s="169" t="str">
        <f>IF(G363="","",IF(G363=Settings!$C$16,1,IF(AND(G363=Settings!$C$17,NOT(F363=Settings!$C$16)),1,IF(AND(G363=Settings!$C$18,F363=Settings!$C$19),1,0))))</f>
        <v/>
      </c>
      <c r="I1359" s="169" t="str">
        <f>IF(I363="","",IF(I363=Settings!$C$16,1,IF(AND(I363=Settings!$C$17,NOT(H363=Settings!$C$16)),1,IF(AND(I363=Settings!$C$18,H363=Settings!$C$19),1,0))))</f>
        <v/>
      </c>
      <c r="K1359" s="169" t="str">
        <f>IF(K363="","",IF(K363=Settings!$C$16,1,IF(AND(K363=Settings!$C$17,NOT(J363=Settings!$C$16)),1,IF(AND(K363=Settings!$C$18,J363=Settings!$C$19),1,0))))</f>
        <v/>
      </c>
      <c r="M1359" s="169" t="str">
        <f>IF(M363="","",IF(M363=Settings!$C$16,1,IF(AND(M363=Settings!$C$17,NOT(L363=Settings!$C$16)),1,IF(AND(M363=Settings!$C$18,L363=Settings!$C$19),1,0))))</f>
        <v/>
      </c>
      <c r="P1359" s="169" t="str">
        <f>IF(P363="","",IF(P363=Settings!$C$16,1,IF(AND(P363=Settings!$C$17,NOT(O363=Settings!$C$16)),1,IF(AND(P363=Settings!$C$18,O363=Settings!$C$19),1,0))))</f>
        <v/>
      </c>
      <c r="Q1359" s="170"/>
      <c r="R1359" s="169" t="str">
        <f>IF(R363="","",IF(R363=Settings!$C$16,1,IF(AND(R363=Settings!$C$17,NOT(Q363=Settings!$C$16)),1,IF(AND(R363=Settings!$C$18,Q363=Settings!$C$19),1,0))))</f>
        <v/>
      </c>
      <c r="S1359" s="170"/>
      <c r="T1359" s="169" t="str">
        <f>IF(T363="","",IF(T363=Settings!$C$16,1,IF(AND(T363=Settings!$C$17,NOT(S363=Settings!$C$16)),1,IF(AND(T363=Settings!$C$18,S363=Settings!$C$19),1,0))))</f>
        <v/>
      </c>
      <c r="U1359" s="170"/>
      <c r="V1359" s="169" t="str">
        <f>IF(V363="","",IF(V363=Settings!$C$16,1,IF(AND(V363=Settings!$C$17,NOT(U363=Settings!$C$16)),1,IF(AND(V363=Settings!$C$18,U363=Settings!$C$19),1,0))))</f>
        <v/>
      </c>
      <c r="X1359" s="169" t="str">
        <f>IF(X363="","",IF(X363=Settings!$C$16,1,IF(AND(X363=Settings!$C$17,NOT(W363=Settings!$C$16)),1,IF(AND(X363=Settings!$C$18,W363=Settings!$C$19),1,0))))</f>
        <v/>
      </c>
      <c r="Z1359" s="169" t="str">
        <f>IF(Z363="","",IF(Z363=Settings!$C$16,1,IF(AND(Z363=Settings!$C$17,NOT(Y363=Settings!$C$16)),1,IF(AND(Z363=Settings!$C$18,Y363=Settings!$C$19),1,0))))</f>
        <v/>
      </c>
      <c r="AC1359" s="169" t="str">
        <f>IF(AC363="","",IF(AC363=Settings!$C$16,1,IF(AND(AC363=Settings!$C$17,NOT(AB363=Settings!$C$16)),1,IF(AND(AC363=Settings!$C$18,AB363=Settings!$C$19),1,0))))</f>
        <v/>
      </c>
      <c r="AD1359" s="170"/>
      <c r="AE1359" s="169" t="str">
        <f>IF(AE363="","",IF(AE363=Settings!$C$16,1,IF(AND(AE363=Settings!$C$17,NOT(AD363=Settings!$C$16)),1,IF(AND(AE363=Settings!$C$18,AD363=Settings!$C$19),1,0))))</f>
        <v/>
      </c>
      <c r="AF1359" s="170"/>
      <c r="AG1359" s="169" t="str">
        <f>IF(AG363="","",IF(AG363=Settings!$C$16,1,IF(AND(AG363=Settings!$C$17,NOT(AF363=Settings!$C$16)),1,IF(AND(AG363=Settings!$C$18,AF363=Settings!$C$19),1,0))))</f>
        <v/>
      </c>
      <c r="AH1359" s="170"/>
      <c r="AI1359" s="169" t="str">
        <f>IF(AI363="","",IF(AI363=Settings!$C$16,1,IF(AND(AI363=Settings!$C$17,NOT(AH363=Settings!$C$16)),1,IF(AND(AI363=Settings!$C$18,AH363=Settings!$C$19),1,0))))</f>
        <v/>
      </c>
      <c r="AK1359" s="169" t="str">
        <f>IF(AK363="","",IF(AK363=Settings!$C$16,1,IF(AND(AK363=Settings!$C$17,NOT(AJ363=Settings!$C$16)),1,IF(AND(AK363=Settings!$C$18,AJ363=Settings!$C$19),1,0))))</f>
        <v/>
      </c>
      <c r="AM1359" s="169" t="str">
        <f>IF(AM363="","",IF(AM363=Settings!$C$16,1,IF(AND(AM363=Settings!$C$17,NOT(AL363=Settings!$C$16)),1,IF(AND(AM363=Settings!$C$18,AL363=Settings!$C$19),1,0))))</f>
        <v/>
      </c>
      <c r="AP1359" s="169" t="str">
        <f>IF(AP363="","",IF(AP363=Settings!$C$16,1,IF(AND(AP363=Settings!$C$17,NOT(AO363=Settings!$C$16)),1,IF(AND(AP363=Settings!$C$18,AO363=Settings!$C$19),1,0))))</f>
        <v/>
      </c>
      <c r="AQ1359" s="170"/>
      <c r="AR1359" s="169" t="str">
        <f>IF(AR363="","",IF(AR363=Settings!$C$16,1,IF(AND(AR363=Settings!$C$17,NOT(AQ363=Settings!$C$16)),1,IF(AND(AR363=Settings!$C$18,AQ363=Settings!$C$19),1,0))))</f>
        <v/>
      </c>
      <c r="AS1359" s="170"/>
      <c r="AT1359" s="169" t="str">
        <f>IF(AT363="","",IF(AT363=Settings!$C$16,1,IF(AND(AT363=Settings!$C$17,NOT(AS363=Settings!$C$16)),1,IF(AND(AT363=Settings!$C$18,AS363=Settings!$C$19),1,0))))</f>
        <v/>
      </c>
      <c r="AU1359" s="170"/>
      <c r="AV1359" s="169" t="str">
        <f>IF(AV363="","",IF(AV363=Settings!$C$16,1,IF(AND(AV363=Settings!$C$17,NOT(AU363=Settings!$C$16)),1,IF(AND(AV363=Settings!$C$18,AU363=Settings!$C$19),1,0))))</f>
        <v/>
      </c>
      <c r="AX1359" s="169" t="str">
        <f>IF(AX363="","",IF(AX363=Settings!$C$16,1,IF(AND(AX363=Settings!$C$17,NOT(AW363=Settings!$C$16)),1,IF(AND(AX363=Settings!$C$18,AW363=Settings!$C$19),1,0))))</f>
        <v/>
      </c>
      <c r="AZ1359" s="169" t="str">
        <f>IF(AZ363="","",IF(AZ363=Settings!$C$16,1,IF(AND(AZ363=Settings!$C$17,NOT(AY363=Settings!$C$16)),1,IF(AND(AZ363=Settings!$C$18,AY363=Settings!$C$19),1,0))))</f>
        <v/>
      </c>
      <c r="BC1359" s="169" t="str">
        <f>IF(BC363="","",IF(BC363=Settings!$C$16,1,IF(AND(BC363=Settings!$C$17,NOT(BB363=Settings!$C$16)),1,IF(AND(BC363=Settings!$C$18,BB363=Settings!$C$19),1,0))))</f>
        <v/>
      </c>
      <c r="BD1359" s="170"/>
      <c r="BE1359" s="169" t="str">
        <f>IF(BE363="","",IF(BE363=Settings!$C$16,1,IF(AND(BE363=Settings!$C$17,NOT(BD363=Settings!$C$16)),1,IF(AND(BE363=Settings!$C$18,BD363=Settings!$C$19),1,0))))</f>
        <v/>
      </c>
      <c r="BF1359" s="170"/>
      <c r="BG1359" s="169" t="str">
        <f>IF(BG363="","",IF(BG363=Settings!$C$16,1,IF(AND(BG363=Settings!$C$17,NOT(BF363=Settings!$C$16)),1,IF(AND(BG363=Settings!$C$18,BF363=Settings!$C$19),1,0))))</f>
        <v/>
      </c>
      <c r="BH1359" s="170"/>
      <c r="BI1359" s="169" t="str">
        <f>IF(BI363="","",IF(BI363=Settings!$C$16,1,IF(AND(BI363=Settings!$C$17,NOT(BH363=Settings!$C$16)),1,IF(AND(BI363=Settings!$C$18,BH363=Settings!$C$19),1,0))))</f>
        <v/>
      </c>
      <c r="BK1359" s="169" t="str">
        <f>IF(BK363="","",IF(BK363=Settings!$C$16,1,IF(AND(BK363=Settings!$C$17,NOT(BJ363=Settings!$C$16)),1,IF(AND(BK363=Settings!$C$18,BJ363=Settings!$C$19),1,0))))</f>
        <v/>
      </c>
      <c r="BM1359" s="169" t="str">
        <f>IF(BM363="","",IF(BM363=Settings!$C$16,1,IF(AND(BM363=Settings!$C$17,NOT(BL363=Settings!$C$16)),1,IF(AND(BM363=Settings!$C$18,BL363=Settings!$C$19),1,0))))</f>
        <v/>
      </c>
      <c r="BP1359" s="169" t="str">
        <f>IF(BP363="","",IF(BP363=Settings!$C$16,1,IF(AND(BP363=Settings!$C$17,NOT(BO363=Settings!$C$16)),1,IF(AND(BP363=Settings!$C$18,BO363=Settings!$C$19),1,0))))</f>
        <v/>
      </c>
      <c r="BQ1359" s="170"/>
      <c r="BR1359" s="169" t="str">
        <f>IF(BR363="","",IF(BR363=Settings!$C$16,1,IF(AND(BR363=Settings!$C$17,NOT(BQ363=Settings!$C$16)),1,IF(AND(BR363=Settings!$C$18,BQ363=Settings!$C$19),1,0))))</f>
        <v/>
      </c>
      <c r="BS1359" s="170"/>
      <c r="BT1359" s="169" t="str">
        <f>IF(BT363="","",IF(BT363=Settings!$C$16,1,IF(AND(BT363=Settings!$C$17,NOT(BS363=Settings!$C$16)),1,IF(AND(BT363=Settings!$C$18,BS363=Settings!$C$19),1,0))))</f>
        <v/>
      </c>
      <c r="BU1359" s="170"/>
      <c r="BV1359" s="169" t="str">
        <f>IF(BV363="","",IF(BV363=Settings!$C$16,1,IF(AND(BV363=Settings!$C$17,NOT(BU363=Settings!$C$16)),1,IF(AND(BV363=Settings!$C$18,BU363=Settings!$C$19),1,0))))</f>
        <v/>
      </c>
      <c r="BX1359" s="169" t="str">
        <f>IF(BX363="","",IF(BX363=Settings!$C$16,1,IF(AND(BX363=Settings!$C$17,NOT(BW363=Settings!$C$16)),1,IF(AND(BX363=Settings!$C$18,BW363=Settings!$C$19),1,0))))</f>
        <v/>
      </c>
      <c r="BZ1359" s="169" t="str">
        <f>IF(BZ363="","",IF(BZ363=Settings!$C$16,1,IF(AND(BZ363=Settings!$C$17,NOT(BY363=Settings!$C$16)),1,IF(AND(BZ363=Settings!$C$18,BY363=Settings!$C$19),1,0))))</f>
        <v/>
      </c>
      <c r="CB1359" s="175" t="str">
        <f t="shared" si="41"/>
        <v/>
      </c>
      <c r="CC1359" s="175" t="str">
        <f t="shared" si="42"/>
        <v/>
      </c>
      <c r="CD1359" s="175" t="str">
        <f t="shared" si="43"/>
        <v/>
      </c>
      <c r="CE1359" s="175" t="str">
        <f t="shared" si="44"/>
        <v/>
      </c>
      <c r="CF1359" s="175" t="str">
        <f t="shared" si="45"/>
        <v/>
      </c>
      <c r="CG1359" s="175" t="str">
        <f t="shared" si="46"/>
        <v/>
      </c>
      <c r="CH1359" s="175" t="str">
        <f t="shared" si="47"/>
        <v/>
      </c>
    </row>
    <row r="1360" spans="1:86" x14ac:dyDescent="0.25">
      <c r="A1360" s="39" t="str">
        <f t="shared" si="40"/>
        <v xml:space="preserve"> </v>
      </c>
      <c r="C1360" s="169" t="str">
        <f>IF(C364="","",IF(C364=Settings!$C$16,1,IF(AND(C364=Settings!$C$17,NOT(B364=Settings!$C$16)),1,IF(AND(C364=Settings!$C$18,B364=Settings!$C$19),1,0))))</f>
        <v/>
      </c>
      <c r="E1360" s="169" t="str">
        <f>IF(E364="","",IF(E364=Settings!$C$16,1,IF(AND(E364=Settings!$C$17,NOT(D364=Settings!$C$16)),1,IF(AND(E364=Settings!$C$18,D364=Settings!$C$19),1,0))))</f>
        <v/>
      </c>
      <c r="G1360" s="169" t="str">
        <f>IF(G364="","",IF(G364=Settings!$C$16,1,IF(AND(G364=Settings!$C$17,NOT(F364=Settings!$C$16)),1,IF(AND(G364=Settings!$C$18,F364=Settings!$C$19),1,0))))</f>
        <v/>
      </c>
      <c r="I1360" s="169" t="str">
        <f>IF(I364="","",IF(I364=Settings!$C$16,1,IF(AND(I364=Settings!$C$17,NOT(H364=Settings!$C$16)),1,IF(AND(I364=Settings!$C$18,H364=Settings!$C$19),1,0))))</f>
        <v/>
      </c>
      <c r="K1360" s="169" t="str">
        <f>IF(K364="","",IF(K364=Settings!$C$16,1,IF(AND(K364=Settings!$C$17,NOT(J364=Settings!$C$16)),1,IF(AND(K364=Settings!$C$18,J364=Settings!$C$19),1,0))))</f>
        <v/>
      </c>
      <c r="M1360" s="169" t="str">
        <f>IF(M364="","",IF(M364=Settings!$C$16,1,IF(AND(M364=Settings!$C$17,NOT(L364=Settings!$C$16)),1,IF(AND(M364=Settings!$C$18,L364=Settings!$C$19),1,0))))</f>
        <v/>
      </c>
      <c r="P1360" s="169" t="str">
        <f>IF(P364="","",IF(P364=Settings!$C$16,1,IF(AND(P364=Settings!$C$17,NOT(O364=Settings!$C$16)),1,IF(AND(P364=Settings!$C$18,O364=Settings!$C$19),1,0))))</f>
        <v/>
      </c>
      <c r="Q1360" s="170"/>
      <c r="R1360" s="169" t="str">
        <f>IF(R364="","",IF(R364=Settings!$C$16,1,IF(AND(R364=Settings!$C$17,NOT(Q364=Settings!$C$16)),1,IF(AND(R364=Settings!$C$18,Q364=Settings!$C$19),1,0))))</f>
        <v/>
      </c>
      <c r="S1360" s="170"/>
      <c r="T1360" s="169" t="str">
        <f>IF(T364="","",IF(T364=Settings!$C$16,1,IF(AND(T364=Settings!$C$17,NOT(S364=Settings!$C$16)),1,IF(AND(T364=Settings!$C$18,S364=Settings!$C$19),1,0))))</f>
        <v/>
      </c>
      <c r="U1360" s="170"/>
      <c r="V1360" s="169" t="str">
        <f>IF(V364="","",IF(V364=Settings!$C$16,1,IF(AND(V364=Settings!$C$17,NOT(U364=Settings!$C$16)),1,IF(AND(V364=Settings!$C$18,U364=Settings!$C$19),1,0))))</f>
        <v/>
      </c>
      <c r="X1360" s="169" t="str">
        <f>IF(X364="","",IF(X364=Settings!$C$16,1,IF(AND(X364=Settings!$C$17,NOT(W364=Settings!$C$16)),1,IF(AND(X364=Settings!$C$18,W364=Settings!$C$19),1,0))))</f>
        <v/>
      </c>
      <c r="Z1360" s="169" t="str">
        <f>IF(Z364="","",IF(Z364=Settings!$C$16,1,IF(AND(Z364=Settings!$C$17,NOT(Y364=Settings!$C$16)),1,IF(AND(Z364=Settings!$C$18,Y364=Settings!$C$19),1,0))))</f>
        <v/>
      </c>
      <c r="AC1360" s="169" t="str">
        <f>IF(AC364="","",IF(AC364=Settings!$C$16,1,IF(AND(AC364=Settings!$C$17,NOT(AB364=Settings!$C$16)),1,IF(AND(AC364=Settings!$C$18,AB364=Settings!$C$19),1,0))))</f>
        <v/>
      </c>
      <c r="AD1360" s="170"/>
      <c r="AE1360" s="169" t="str">
        <f>IF(AE364="","",IF(AE364=Settings!$C$16,1,IF(AND(AE364=Settings!$C$17,NOT(AD364=Settings!$C$16)),1,IF(AND(AE364=Settings!$C$18,AD364=Settings!$C$19),1,0))))</f>
        <v/>
      </c>
      <c r="AF1360" s="170"/>
      <c r="AG1360" s="169" t="str">
        <f>IF(AG364="","",IF(AG364=Settings!$C$16,1,IF(AND(AG364=Settings!$C$17,NOT(AF364=Settings!$C$16)),1,IF(AND(AG364=Settings!$C$18,AF364=Settings!$C$19),1,0))))</f>
        <v/>
      </c>
      <c r="AH1360" s="170"/>
      <c r="AI1360" s="169" t="str">
        <f>IF(AI364="","",IF(AI364=Settings!$C$16,1,IF(AND(AI364=Settings!$C$17,NOT(AH364=Settings!$C$16)),1,IF(AND(AI364=Settings!$C$18,AH364=Settings!$C$19),1,0))))</f>
        <v/>
      </c>
      <c r="AK1360" s="169" t="str">
        <f>IF(AK364="","",IF(AK364=Settings!$C$16,1,IF(AND(AK364=Settings!$C$17,NOT(AJ364=Settings!$C$16)),1,IF(AND(AK364=Settings!$C$18,AJ364=Settings!$C$19),1,0))))</f>
        <v/>
      </c>
      <c r="AM1360" s="169" t="str">
        <f>IF(AM364="","",IF(AM364=Settings!$C$16,1,IF(AND(AM364=Settings!$C$17,NOT(AL364=Settings!$C$16)),1,IF(AND(AM364=Settings!$C$18,AL364=Settings!$C$19),1,0))))</f>
        <v/>
      </c>
      <c r="AP1360" s="169" t="str">
        <f>IF(AP364="","",IF(AP364=Settings!$C$16,1,IF(AND(AP364=Settings!$C$17,NOT(AO364=Settings!$C$16)),1,IF(AND(AP364=Settings!$C$18,AO364=Settings!$C$19),1,0))))</f>
        <v/>
      </c>
      <c r="AQ1360" s="170"/>
      <c r="AR1360" s="169" t="str">
        <f>IF(AR364="","",IF(AR364=Settings!$C$16,1,IF(AND(AR364=Settings!$C$17,NOT(AQ364=Settings!$C$16)),1,IF(AND(AR364=Settings!$C$18,AQ364=Settings!$C$19),1,0))))</f>
        <v/>
      </c>
      <c r="AS1360" s="170"/>
      <c r="AT1360" s="169" t="str">
        <f>IF(AT364="","",IF(AT364=Settings!$C$16,1,IF(AND(AT364=Settings!$C$17,NOT(AS364=Settings!$C$16)),1,IF(AND(AT364=Settings!$C$18,AS364=Settings!$C$19),1,0))))</f>
        <v/>
      </c>
      <c r="AU1360" s="170"/>
      <c r="AV1360" s="169" t="str">
        <f>IF(AV364="","",IF(AV364=Settings!$C$16,1,IF(AND(AV364=Settings!$C$17,NOT(AU364=Settings!$C$16)),1,IF(AND(AV364=Settings!$C$18,AU364=Settings!$C$19),1,0))))</f>
        <v/>
      </c>
      <c r="AX1360" s="169" t="str">
        <f>IF(AX364="","",IF(AX364=Settings!$C$16,1,IF(AND(AX364=Settings!$C$17,NOT(AW364=Settings!$C$16)),1,IF(AND(AX364=Settings!$C$18,AW364=Settings!$C$19),1,0))))</f>
        <v/>
      </c>
      <c r="AZ1360" s="169" t="str">
        <f>IF(AZ364="","",IF(AZ364=Settings!$C$16,1,IF(AND(AZ364=Settings!$C$17,NOT(AY364=Settings!$C$16)),1,IF(AND(AZ364=Settings!$C$18,AY364=Settings!$C$19),1,0))))</f>
        <v/>
      </c>
      <c r="BC1360" s="169" t="str">
        <f>IF(BC364="","",IF(BC364=Settings!$C$16,1,IF(AND(BC364=Settings!$C$17,NOT(BB364=Settings!$C$16)),1,IF(AND(BC364=Settings!$C$18,BB364=Settings!$C$19),1,0))))</f>
        <v/>
      </c>
      <c r="BD1360" s="170"/>
      <c r="BE1360" s="169" t="str">
        <f>IF(BE364="","",IF(BE364=Settings!$C$16,1,IF(AND(BE364=Settings!$C$17,NOT(BD364=Settings!$C$16)),1,IF(AND(BE364=Settings!$C$18,BD364=Settings!$C$19),1,0))))</f>
        <v/>
      </c>
      <c r="BF1360" s="170"/>
      <c r="BG1360" s="169" t="str">
        <f>IF(BG364="","",IF(BG364=Settings!$C$16,1,IF(AND(BG364=Settings!$C$17,NOT(BF364=Settings!$C$16)),1,IF(AND(BG364=Settings!$C$18,BF364=Settings!$C$19),1,0))))</f>
        <v/>
      </c>
      <c r="BH1360" s="170"/>
      <c r="BI1360" s="169" t="str">
        <f>IF(BI364="","",IF(BI364=Settings!$C$16,1,IF(AND(BI364=Settings!$C$17,NOT(BH364=Settings!$C$16)),1,IF(AND(BI364=Settings!$C$18,BH364=Settings!$C$19),1,0))))</f>
        <v/>
      </c>
      <c r="BK1360" s="169" t="str">
        <f>IF(BK364="","",IF(BK364=Settings!$C$16,1,IF(AND(BK364=Settings!$C$17,NOT(BJ364=Settings!$C$16)),1,IF(AND(BK364=Settings!$C$18,BJ364=Settings!$C$19),1,0))))</f>
        <v/>
      </c>
      <c r="BM1360" s="169" t="str">
        <f>IF(BM364="","",IF(BM364=Settings!$C$16,1,IF(AND(BM364=Settings!$C$17,NOT(BL364=Settings!$C$16)),1,IF(AND(BM364=Settings!$C$18,BL364=Settings!$C$19),1,0))))</f>
        <v/>
      </c>
      <c r="BP1360" s="169" t="str">
        <f>IF(BP364="","",IF(BP364=Settings!$C$16,1,IF(AND(BP364=Settings!$C$17,NOT(BO364=Settings!$C$16)),1,IF(AND(BP364=Settings!$C$18,BO364=Settings!$C$19),1,0))))</f>
        <v/>
      </c>
      <c r="BQ1360" s="170"/>
      <c r="BR1360" s="169" t="str">
        <f>IF(BR364="","",IF(BR364=Settings!$C$16,1,IF(AND(BR364=Settings!$C$17,NOT(BQ364=Settings!$C$16)),1,IF(AND(BR364=Settings!$C$18,BQ364=Settings!$C$19),1,0))))</f>
        <v/>
      </c>
      <c r="BS1360" s="170"/>
      <c r="BT1360" s="169" t="str">
        <f>IF(BT364="","",IF(BT364=Settings!$C$16,1,IF(AND(BT364=Settings!$C$17,NOT(BS364=Settings!$C$16)),1,IF(AND(BT364=Settings!$C$18,BS364=Settings!$C$19),1,0))))</f>
        <v/>
      </c>
      <c r="BU1360" s="170"/>
      <c r="BV1360" s="169" t="str">
        <f>IF(BV364="","",IF(BV364=Settings!$C$16,1,IF(AND(BV364=Settings!$C$17,NOT(BU364=Settings!$C$16)),1,IF(AND(BV364=Settings!$C$18,BU364=Settings!$C$19),1,0))))</f>
        <v/>
      </c>
      <c r="BX1360" s="169" t="str">
        <f>IF(BX364="","",IF(BX364=Settings!$C$16,1,IF(AND(BX364=Settings!$C$17,NOT(BW364=Settings!$C$16)),1,IF(AND(BX364=Settings!$C$18,BW364=Settings!$C$19),1,0))))</f>
        <v/>
      </c>
      <c r="BZ1360" s="169" t="str">
        <f>IF(BZ364="","",IF(BZ364=Settings!$C$16,1,IF(AND(BZ364=Settings!$C$17,NOT(BY364=Settings!$C$16)),1,IF(AND(BZ364=Settings!$C$18,BY364=Settings!$C$19),1,0))))</f>
        <v/>
      </c>
      <c r="CB1360" s="175" t="str">
        <f t="shared" si="41"/>
        <v/>
      </c>
      <c r="CC1360" s="175" t="str">
        <f t="shared" si="42"/>
        <v/>
      </c>
      <c r="CD1360" s="175" t="str">
        <f t="shared" si="43"/>
        <v/>
      </c>
      <c r="CE1360" s="175" t="str">
        <f t="shared" si="44"/>
        <v/>
      </c>
      <c r="CF1360" s="175" t="str">
        <f t="shared" si="45"/>
        <v/>
      </c>
      <c r="CG1360" s="175" t="str">
        <f t="shared" si="46"/>
        <v/>
      </c>
      <c r="CH1360" s="175" t="str">
        <f t="shared" si="47"/>
        <v/>
      </c>
    </row>
    <row r="1361" spans="1:86" x14ac:dyDescent="0.25">
      <c r="A1361" s="39" t="str">
        <f t="shared" si="40"/>
        <v xml:space="preserve"> </v>
      </c>
      <c r="C1361" s="169" t="str">
        <f>IF(C365="","",IF(C365=Settings!$C$16,1,IF(AND(C365=Settings!$C$17,NOT(B365=Settings!$C$16)),1,IF(AND(C365=Settings!$C$18,B365=Settings!$C$19),1,0))))</f>
        <v/>
      </c>
      <c r="E1361" s="169" t="str">
        <f>IF(E365="","",IF(E365=Settings!$C$16,1,IF(AND(E365=Settings!$C$17,NOT(D365=Settings!$C$16)),1,IF(AND(E365=Settings!$C$18,D365=Settings!$C$19),1,0))))</f>
        <v/>
      </c>
      <c r="G1361" s="169" t="str">
        <f>IF(G365="","",IF(G365=Settings!$C$16,1,IF(AND(G365=Settings!$C$17,NOT(F365=Settings!$C$16)),1,IF(AND(G365=Settings!$C$18,F365=Settings!$C$19),1,0))))</f>
        <v/>
      </c>
      <c r="I1361" s="169" t="str">
        <f>IF(I365="","",IF(I365=Settings!$C$16,1,IF(AND(I365=Settings!$C$17,NOT(H365=Settings!$C$16)),1,IF(AND(I365=Settings!$C$18,H365=Settings!$C$19),1,0))))</f>
        <v/>
      </c>
      <c r="K1361" s="169" t="str">
        <f>IF(K365="","",IF(K365=Settings!$C$16,1,IF(AND(K365=Settings!$C$17,NOT(J365=Settings!$C$16)),1,IF(AND(K365=Settings!$C$18,J365=Settings!$C$19),1,0))))</f>
        <v/>
      </c>
      <c r="M1361" s="169" t="str">
        <f>IF(M365="","",IF(M365=Settings!$C$16,1,IF(AND(M365=Settings!$C$17,NOT(L365=Settings!$C$16)),1,IF(AND(M365=Settings!$C$18,L365=Settings!$C$19),1,0))))</f>
        <v/>
      </c>
      <c r="P1361" s="169" t="str">
        <f>IF(P365="","",IF(P365=Settings!$C$16,1,IF(AND(P365=Settings!$C$17,NOT(O365=Settings!$C$16)),1,IF(AND(P365=Settings!$C$18,O365=Settings!$C$19),1,0))))</f>
        <v/>
      </c>
      <c r="Q1361" s="170"/>
      <c r="R1361" s="169" t="str">
        <f>IF(R365="","",IF(R365=Settings!$C$16,1,IF(AND(R365=Settings!$C$17,NOT(Q365=Settings!$C$16)),1,IF(AND(R365=Settings!$C$18,Q365=Settings!$C$19),1,0))))</f>
        <v/>
      </c>
      <c r="S1361" s="170"/>
      <c r="T1361" s="169" t="str">
        <f>IF(T365="","",IF(T365=Settings!$C$16,1,IF(AND(T365=Settings!$C$17,NOT(S365=Settings!$C$16)),1,IF(AND(T365=Settings!$C$18,S365=Settings!$C$19),1,0))))</f>
        <v/>
      </c>
      <c r="U1361" s="170"/>
      <c r="V1361" s="169" t="str">
        <f>IF(V365="","",IF(V365=Settings!$C$16,1,IF(AND(V365=Settings!$C$17,NOT(U365=Settings!$C$16)),1,IF(AND(V365=Settings!$C$18,U365=Settings!$C$19),1,0))))</f>
        <v/>
      </c>
      <c r="X1361" s="169" t="str">
        <f>IF(X365="","",IF(X365=Settings!$C$16,1,IF(AND(X365=Settings!$C$17,NOT(W365=Settings!$C$16)),1,IF(AND(X365=Settings!$C$18,W365=Settings!$C$19),1,0))))</f>
        <v/>
      </c>
      <c r="Z1361" s="169" t="str">
        <f>IF(Z365="","",IF(Z365=Settings!$C$16,1,IF(AND(Z365=Settings!$C$17,NOT(Y365=Settings!$C$16)),1,IF(AND(Z365=Settings!$C$18,Y365=Settings!$C$19),1,0))))</f>
        <v/>
      </c>
      <c r="AC1361" s="169" t="str">
        <f>IF(AC365="","",IF(AC365=Settings!$C$16,1,IF(AND(AC365=Settings!$C$17,NOT(AB365=Settings!$C$16)),1,IF(AND(AC365=Settings!$C$18,AB365=Settings!$C$19),1,0))))</f>
        <v/>
      </c>
      <c r="AD1361" s="170"/>
      <c r="AE1361" s="169" t="str">
        <f>IF(AE365="","",IF(AE365=Settings!$C$16,1,IF(AND(AE365=Settings!$C$17,NOT(AD365=Settings!$C$16)),1,IF(AND(AE365=Settings!$C$18,AD365=Settings!$C$19),1,0))))</f>
        <v/>
      </c>
      <c r="AF1361" s="170"/>
      <c r="AG1361" s="169" t="str">
        <f>IF(AG365="","",IF(AG365=Settings!$C$16,1,IF(AND(AG365=Settings!$C$17,NOT(AF365=Settings!$C$16)),1,IF(AND(AG365=Settings!$C$18,AF365=Settings!$C$19),1,0))))</f>
        <v/>
      </c>
      <c r="AH1361" s="170"/>
      <c r="AI1361" s="169" t="str">
        <f>IF(AI365="","",IF(AI365=Settings!$C$16,1,IF(AND(AI365=Settings!$C$17,NOT(AH365=Settings!$C$16)),1,IF(AND(AI365=Settings!$C$18,AH365=Settings!$C$19),1,0))))</f>
        <v/>
      </c>
      <c r="AK1361" s="169" t="str">
        <f>IF(AK365="","",IF(AK365=Settings!$C$16,1,IF(AND(AK365=Settings!$C$17,NOT(AJ365=Settings!$C$16)),1,IF(AND(AK365=Settings!$C$18,AJ365=Settings!$C$19),1,0))))</f>
        <v/>
      </c>
      <c r="AM1361" s="169" t="str">
        <f>IF(AM365="","",IF(AM365=Settings!$C$16,1,IF(AND(AM365=Settings!$C$17,NOT(AL365=Settings!$C$16)),1,IF(AND(AM365=Settings!$C$18,AL365=Settings!$C$19),1,0))))</f>
        <v/>
      </c>
      <c r="AP1361" s="169" t="str">
        <f>IF(AP365="","",IF(AP365=Settings!$C$16,1,IF(AND(AP365=Settings!$C$17,NOT(AO365=Settings!$C$16)),1,IF(AND(AP365=Settings!$C$18,AO365=Settings!$C$19),1,0))))</f>
        <v/>
      </c>
      <c r="AQ1361" s="170"/>
      <c r="AR1361" s="169" t="str">
        <f>IF(AR365="","",IF(AR365=Settings!$C$16,1,IF(AND(AR365=Settings!$C$17,NOT(AQ365=Settings!$C$16)),1,IF(AND(AR365=Settings!$C$18,AQ365=Settings!$C$19),1,0))))</f>
        <v/>
      </c>
      <c r="AS1361" s="170"/>
      <c r="AT1361" s="169" t="str">
        <f>IF(AT365="","",IF(AT365=Settings!$C$16,1,IF(AND(AT365=Settings!$C$17,NOT(AS365=Settings!$C$16)),1,IF(AND(AT365=Settings!$C$18,AS365=Settings!$C$19),1,0))))</f>
        <v/>
      </c>
      <c r="AU1361" s="170"/>
      <c r="AV1361" s="169" t="str">
        <f>IF(AV365="","",IF(AV365=Settings!$C$16,1,IF(AND(AV365=Settings!$C$17,NOT(AU365=Settings!$C$16)),1,IF(AND(AV365=Settings!$C$18,AU365=Settings!$C$19),1,0))))</f>
        <v/>
      </c>
      <c r="AX1361" s="169" t="str">
        <f>IF(AX365="","",IF(AX365=Settings!$C$16,1,IF(AND(AX365=Settings!$C$17,NOT(AW365=Settings!$C$16)),1,IF(AND(AX365=Settings!$C$18,AW365=Settings!$C$19),1,0))))</f>
        <v/>
      </c>
      <c r="AZ1361" s="169" t="str">
        <f>IF(AZ365="","",IF(AZ365=Settings!$C$16,1,IF(AND(AZ365=Settings!$C$17,NOT(AY365=Settings!$C$16)),1,IF(AND(AZ365=Settings!$C$18,AY365=Settings!$C$19),1,0))))</f>
        <v/>
      </c>
      <c r="BC1361" s="169" t="str">
        <f>IF(BC365="","",IF(BC365=Settings!$C$16,1,IF(AND(BC365=Settings!$C$17,NOT(BB365=Settings!$C$16)),1,IF(AND(BC365=Settings!$C$18,BB365=Settings!$C$19),1,0))))</f>
        <v/>
      </c>
      <c r="BD1361" s="170"/>
      <c r="BE1361" s="169" t="str">
        <f>IF(BE365="","",IF(BE365=Settings!$C$16,1,IF(AND(BE365=Settings!$C$17,NOT(BD365=Settings!$C$16)),1,IF(AND(BE365=Settings!$C$18,BD365=Settings!$C$19),1,0))))</f>
        <v/>
      </c>
      <c r="BF1361" s="170"/>
      <c r="BG1361" s="169" t="str">
        <f>IF(BG365="","",IF(BG365=Settings!$C$16,1,IF(AND(BG365=Settings!$C$17,NOT(BF365=Settings!$C$16)),1,IF(AND(BG365=Settings!$C$18,BF365=Settings!$C$19),1,0))))</f>
        <v/>
      </c>
      <c r="BH1361" s="170"/>
      <c r="BI1361" s="169" t="str">
        <f>IF(BI365="","",IF(BI365=Settings!$C$16,1,IF(AND(BI365=Settings!$C$17,NOT(BH365=Settings!$C$16)),1,IF(AND(BI365=Settings!$C$18,BH365=Settings!$C$19),1,0))))</f>
        <v/>
      </c>
      <c r="BK1361" s="169" t="str">
        <f>IF(BK365="","",IF(BK365=Settings!$C$16,1,IF(AND(BK365=Settings!$C$17,NOT(BJ365=Settings!$C$16)),1,IF(AND(BK365=Settings!$C$18,BJ365=Settings!$C$19),1,0))))</f>
        <v/>
      </c>
      <c r="BM1361" s="169" t="str">
        <f>IF(BM365="","",IF(BM365=Settings!$C$16,1,IF(AND(BM365=Settings!$C$17,NOT(BL365=Settings!$C$16)),1,IF(AND(BM365=Settings!$C$18,BL365=Settings!$C$19),1,0))))</f>
        <v/>
      </c>
      <c r="BP1361" s="169" t="str">
        <f>IF(BP365="","",IF(BP365=Settings!$C$16,1,IF(AND(BP365=Settings!$C$17,NOT(BO365=Settings!$C$16)),1,IF(AND(BP365=Settings!$C$18,BO365=Settings!$C$19),1,0))))</f>
        <v/>
      </c>
      <c r="BQ1361" s="170"/>
      <c r="BR1361" s="169" t="str">
        <f>IF(BR365="","",IF(BR365=Settings!$C$16,1,IF(AND(BR365=Settings!$C$17,NOT(BQ365=Settings!$C$16)),1,IF(AND(BR365=Settings!$C$18,BQ365=Settings!$C$19),1,0))))</f>
        <v/>
      </c>
      <c r="BS1361" s="170"/>
      <c r="BT1361" s="169" t="str">
        <f>IF(BT365="","",IF(BT365=Settings!$C$16,1,IF(AND(BT365=Settings!$C$17,NOT(BS365=Settings!$C$16)),1,IF(AND(BT365=Settings!$C$18,BS365=Settings!$C$19),1,0))))</f>
        <v/>
      </c>
      <c r="BU1361" s="170"/>
      <c r="BV1361" s="169" t="str">
        <f>IF(BV365="","",IF(BV365=Settings!$C$16,1,IF(AND(BV365=Settings!$C$17,NOT(BU365=Settings!$C$16)),1,IF(AND(BV365=Settings!$C$18,BU365=Settings!$C$19),1,0))))</f>
        <v/>
      </c>
      <c r="BX1361" s="169" t="str">
        <f>IF(BX365="","",IF(BX365=Settings!$C$16,1,IF(AND(BX365=Settings!$C$17,NOT(BW365=Settings!$C$16)),1,IF(AND(BX365=Settings!$C$18,BW365=Settings!$C$19),1,0))))</f>
        <v/>
      </c>
      <c r="BZ1361" s="169" t="str">
        <f>IF(BZ365="","",IF(BZ365=Settings!$C$16,1,IF(AND(BZ365=Settings!$C$17,NOT(BY365=Settings!$C$16)),1,IF(AND(BZ365=Settings!$C$18,BY365=Settings!$C$19),1,0))))</f>
        <v/>
      </c>
      <c r="CB1361" s="175" t="str">
        <f t="shared" si="41"/>
        <v/>
      </c>
      <c r="CC1361" s="175" t="str">
        <f t="shared" si="42"/>
        <v/>
      </c>
      <c r="CD1361" s="175" t="str">
        <f t="shared" si="43"/>
        <v/>
      </c>
      <c r="CE1361" s="175" t="str">
        <f t="shared" si="44"/>
        <v/>
      </c>
      <c r="CF1361" s="175" t="str">
        <f t="shared" si="45"/>
        <v/>
      </c>
      <c r="CG1361" s="175" t="str">
        <f t="shared" si="46"/>
        <v/>
      </c>
      <c r="CH1361" s="175" t="str">
        <f t="shared" si="47"/>
        <v/>
      </c>
    </row>
    <row r="1362" spans="1:86" x14ac:dyDescent="0.25">
      <c r="A1362" s="39" t="str">
        <f t="shared" si="40"/>
        <v xml:space="preserve"> </v>
      </c>
      <c r="C1362" s="169" t="str">
        <f>IF(C366="","",IF(C366=Settings!$C$16,1,IF(AND(C366=Settings!$C$17,NOT(B366=Settings!$C$16)),1,IF(AND(C366=Settings!$C$18,B366=Settings!$C$19),1,0))))</f>
        <v/>
      </c>
      <c r="E1362" s="169" t="str">
        <f>IF(E366="","",IF(E366=Settings!$C$16,1,IF(AND(E366=Settings!$C$17,NOT(D366=Settings!$C$16)),1,IF(AND(E366=Settings!$C$18,D366=Settings!$C$19),1,0))))</f>
        <v/>
      </c>
      <c r="G1362" s="169" t="str">
        <f>IF(G366="","",IF(G366=Settings!$C$16,1,IF(AND(G366=Settings!$C$17,NOT(F366=Settings!$C$16)),1,IF(AND(G366=Settings!$C$18,F366=Settings!$C$19),1,0))))</f>
        <v/>
      </c>
      <c r="I1362" s="169" t="str">
        <f>IF(I366="","",IF(I366=Settings!$C$16,1,IF(AND(I366=Settings!$C$17,NOT(H366=Settings!$C$16)),1,IF(AND(I366=Settings!$C$18,H366=Settings!$C$19),1,0))))</f>
        <v/>
      </c>
      <c r="K1362" s="169" t="str">
        <f>IF(K366="","",IF(K366=Settings!$C$16,1,IF(AND(K366=Settings!$C$17,NOT(J366=Settings!$C$16)),1,IF(AND(K366=Settings!$C$18,J366=Settings!$C$19),1,0))))</f>
        <v/>
      </c>
      <c r="M1362" s="169" t="str">
        <f>IF(M366="","",IF(M366=Settings!$C$16,1,IF(AND(M366=Settings!$C$17,NOT(L366=Settings!$C$16)),1,IF(AND(M366=Settings!$C$18,L366=Settings!$C$19),1,0))))</f>
        <v/>
      </c>
      <c r="P1362" s="169" t="str">
        <f>IF(P366="","",IF(P366=Settings!$C$16,1,IF(AND(P366=Settings!$C$17,NOT(O366=Settings!$C$16)),1,IF(AND(P366=Settings!$C$18,O366=Settings!$C$19),1,0))))</f>
        <v/>
      </c>
      <c r="Q1362" s="170"/>
      <c r="R1362" s="169" t="str">
        <f>IF(R366="","",IF(R366=Settings!$C$16,1,IF(AND(R366=Settings!$C$17,NOT(Q366=Settings!$C$16)),1,IF(AND(R366=Settings!$C$18,Q366=Settings!$C$19),1,0))))</f>
        <v/>
      </c>
      <c r="S1362" s="170"/>
      <c r="T1362" s="169" t="str">
        <f>IF(T366="","",IF(T366=Settings!$C$16,1,IF(AND(T366=Settings!$C$17,NOT(S366=Settings!$C$16)),1,IF(AND(T366=Settings!$C$18,S366=Settings!$C$19),1,0))))</f>
        <v/>
      </c>
      <c r="U1362" s="170"/>
      <c r="V1362" s="169" t="str">
        <f>IF(V366="","",IF(V366=Settings!$C$16,1,IF(AND(V366=Settings!$C$17,NOT(U366=Settings!$C$16)),1,IF(AND(V366=Settings!$C$18,U366=Settings!$C$19),1,0))))</f>
        <v/>
      </c>
      <c r="X1362" s="169" t="str">
        <f>IF(X366="","",IF(X366=Settings!$C$16,1,IF(AND(X366=Settings!$C$17,NOT(W366=Settings!$C$16)),1,IF(AND(X366=Settings!$C$18,W366=Settings!$C$19),1,0))))</f>
        <v/>
      </c>
      <c r="Z1362" s="169" t="str">
        <f>IF(Z366="","",IF(Z366=Settings!$C$16,1,IF(AND(Z366=Settings!$C$17,NOT(Y366=Settings!$C$16)),1,IF(AND(Z366=Settings!$C$18,Y366=Settings!$C$19),1,0))))</f>
        <v/>
      </c>
      <c r="AC1362" s="169" t="str">
        <f>IF(AC366="","",IF(AC366=Settings!$C$16,1,IF(AND(AC366=Settings!$C$17,NOT(AB366=Settings!$C$16)),1,IF(AND(AC366=Settings!$C$18,AB366=Settings!$C$19),1,0))))</f>
        <v/>
      </c>
      <c r="AD1362" s="170"/>
      <c r="AE1362" s="169" t="str">
        <f>IF(AE366="","",IF(AE366=Settings!$C$16,1,IF(AND(AE366=Settings!$C$17,NOT(AD366=Settings!$C$16)),1,IF(AND(AE366=Settings!$C$18,AD366=Settings!$C$19),1,0))))</f>
        <v/>
      </c>
      <c r="AF1362" s="170"/>
      <c r="AG1362" s="169" t="str">
        <f>IF(AG366="","",IF(AG366=Settings!$C$16,1,IF(AND(AG366=Settings!$C$17,NOT(AF366=Settings!$C$16)),1,IF(AND(AG366=Settings!$C$18,AF366=Settings!$C$19),1,0))))</f>
        <v/>
      </c>
      <c r="AH1362" s="170"/>
      <c r="AI1362" s="169" t="str">
        <f>IF(AI366="","",IF(AI366=Settings!$C$16,1,IF(AND(AI366=Settings!$C$17,NOT(AH366=Settings!$C$16)),1,IF(AND(AI366=Settings!$C$18,AH366=Settings!$C$19),1,0))))</f>
        <v/>
      </c>
      <c r="AK1362" s="169" t="str">
        <f>IF(AK366="","",IF(AK366=Settings!$C$16,1,IF(AND(AK366=Settings!$C$17,NOT(AJ366=Settings!$C$16)),1,IF(AND(AK366=Settings!$C$18,AJ366=Settings!$C$19),1,0))))</f>
        <v/>
      </c>
      <c r="AM1362" s="169" t="str">
        <f>IF(AM366="","",IF(AM366=Settings!$C$16,1,IF(AND(AM366=Settings!$C$17,NOT(AL366=Settings!$C$16)),1,IF(AND(AM366=Settings!$C$18,AL366=Settings!$C$19),1,0))))</f>
        <v/>
      </c>
      <c r="AP1362" s="169" t="str">
        <f>IF(AP366="","",IF(AP366=Settings!$C$16,1,IF(AND(AP366=Settings!$C$17,NOT(AO366=Settings!$C$16)),1,IF(AND(AP366=Settings!$C$18,AO366=Settings!$C$19),1,0))))</f>
        <v/>
      </c>
      <c r="AQ1362" s="170"/>
      <c r="AR1362" s="169" t="str">
        <f>IF(AR366="","",IF(AR366=Settings!$C$16,1,IF(AND(AR366=Settings!$C$17,NOT(AQ366=Settings!$C$16)),1,IF(AND(AR366=Settings!$C$18,AQ366=Settings!$C$19),1,0))))</f>
        <v/>
      </c>
      <c r="AS1362" s="170"/>
      <c r="AT1362" s="169" t="str">
        <f>IF(AT366="","",IF(AT366=Settings!$C$16,1,IF(AND(AT366=Settings!$C$17,NOT(AS366=Settings!$C$16)),1,IF(AND(AT366=Settings!$C$18,AS366=Settings!$C$19),1,0))))</f>
        <v/>
      </c>
      <c r="AU1362" s="170"/>
      <c r="AV1362" s="169" t="str">
        <f>IF(AV366="","",IF(AV366=Settings!$C$16,1,IF(AND(AV366=Settings!$C$17,NOT(AU366=Settings!$C$16)),1,IF(AND(AV366=Settings!$C$18,AU366=Settings!$C$19),1,0))))</f>
        <v/>
      </c>
      <c r="AX1362" s="169" t="str">
        <f>IF(AX366="","",IF(AX366=Settings!$C$16,1,IF(AND(AX366=Settings!$C$17,NOT(AW366=Settings!$C$16)),1,IF(AND(AX366=Settings!$C$18,AW366=Settings!$C$19),1,0))))</f>
        <v/>
      </c>
      <c r="AZ1362" s="169" t="str">
        <f>IF(AZ366="","",IF(AZ366=Settings!$C$16,1,IF(AND(AZ366=Settings!$C$17,NOT(AY366=Settings!$C$16)),1,IF(AND(AZ366=Settings!$C$18,AY366=Settings!$C$19),1,0))))</f>
        <v/>
      </c>
      <c r="BC1362" s="169" t="str">
        <f>IF(BC366="","",IF(BC366=Settings!$C$16,1,IF(AND(BC366=Settings!$C$17,NOT(BB366=Settings!$C$16)),1,IF(AND(BC366=Settings!$C$18,BB366=Settings!$C$19),1,0))))</f>
        <v/>
      </c>
      <c r="BD1362" s="170"/>
      <c r="BE1362" s="169" t="str">
        <f>IF(BE366="","",IF(BE366=Settings!$C$16,1,IF(AND(BE366=Settings!$C$17,NOT(BD366=Settings!$C$16)),1,IF(AND(BE366=Settings!$C$18,BD366=Settings!$C$19),1,0))))</f>
        <v/>
      </c>
      <c r="BF1362" s="170"/>
      <c r="BG1362" s="169" t="str">
        <f>IF(BG366="","",IF(BG366=Settings!$C$16,1,IF(AND(BG366=Settings!$C$17,NOT(BF366=Settings!$C$16)),1,IF(AND(BG366=Settings!$C$18,BF366=Settings!$C$19),1,0))))</f>
        <v/>
      </c>
      <c r="BH1362" s="170"/>
      <c r="BI1362" s="169" t="str">
        <f>IF(BI366="","",IF(BI366=Settings!$C$16,1,IF(AND(BI366=Settings!$C$17,NOT(BH366=Settings!$C$16)),1,IF(AND(BI366=Settings!$C$18,BH366=Settings!$C$19),1,0))))</f>
        <v/>
      </c>
      <c r="BK1362" s="169" t="str">
        <f>IF(BK366="","",IF(BK366=Settings!$C$16,1,IF(AND(BK366=Settings!$C$17,NOT(BJ366=Settings!$C$16)),1,IF(AND(BK366=Settings!$C$18,BJ366=Settings!$C$19),1,0))))</f>
        <v/>
      </c>
      <c r="BM1362" s="169" t="str">
        <f>IF(BM366="","",IF(BM366=Settings!$C$16,1,IF(AND(BM366=Settings!$C$17,NOT(BL366=Settings!$C$16)),1,IF(AND(BM366=Settings!$C$18,BL366=Settings!$C$19),1,0))))</f>
        <v/>
      </c>
      <c r="BP1362" s="169" t="str">
        <f>IF(BP366="","",IF(BP366=Settings!$C$16,1,IF(AND(BP366=Settings!$C$17,NOT(BO366=Settings!$C$16)),1,IF(AND(BP366=Settings!$C$18,BO366=Settings!$C$19),1,0))))</f>
        <v/>
      </c>
      <c r="BQ1362" s="170"/>
      <c r="BR1362" s="169" t="str">
        <f>IF(BR366="","",IF(BR366=Settings!$C$16,1,IF(AND(BR366=Settings!$C$17,NOT(BQ366=Settings!$C$16)),1,IF(AND(BR366=Settings!$C$18,BQ366=Settings!$C$19),1,0))))</f>
        <v/>
      </c>
      <c r="BS1362" s="170"/>
      <c r="BT1362" s="169" t="str">
        <f>IF(BT366="","",IF(BT366=Settings!$C$16,1,IF(AND(BT366=Settings!$C$17,NOT(BS366=Settings!$C$16)),1,IF(AND(BT366=Settings!$C$18,BS366=Settings!$C$19),1,0))))</f>
        <v/>
      </c>
      <c r="BU1362" s="170"/>
      <c r="BV1362" s="169" t="str">
        <f>IF(BV366="","",IF(BV366=Settings!$C$16,1,IF(AND(BV366=Settings!$C$17,NOT(BU366=Settings!$C$16)),1,IF(AND(BV366=Settings!$C$18,BU366=Settings!$C$19),1,0))))</f>
        <v/>
      </c>
      <c r="BX1362" s="169" t="str">
        <f>IF(BX366="","",IF(BX366=Settings!$C$16,1,IF(AND(BX366=Settings!$C$17,NOT(BW366=Settings!$C$16)),1,IF(AND(BX366=Settings!$C$18,BW366=Settings!$C$19),1,0))))</f>
        <v/>
      </c>
      <c r="BZ1362" s="169" t="str">
        <f>IF(BZ366="","",IF(BZ366=Settings!$C$16,1,IF(AND(BZ366=Settings!$C$17,NOT(BY366=Settings!$C$16)),1,IF(AND(BZ366=Settings!$C$18,BY366=Settings!$C$19),1,0))))</f>
        <v/>
      </c>
      <c r="CB1362" s="175" t="str">
        <f t="shared" si="41"/>
        <v/>
      </c>
      <c r="CC1362" s="175" t="str">
        <f t="shared" si="42"/>
        <v/>
      </c>
      <c r="CD1362" s="175" t="str">
        <f t="shared" si="43"/>
        <v/>
      </c>
      <c r="CE1362" s="175" t="str">
        <f t="shared" si="44"/>
        <v/>
      </c>
      <c r="CF1362" s="175" t="str">
        <f t="shared" si="45"/>
        <v/>
      </c>
      <c r="CG1362" s="175" t="str">
        <f t="shared" si="46"/>
        <v/>
      </c>
      <c r="CH1362" s="175" t="str">
        <f t="shared" si="47"/>
        <v/>
      </c>
    </row>
    <row r="1363" spans="1:86" x14ac:dyDescent="0.25">
      <c r="A1363" s="39" t="str">
        <f t="shared" si="40"/>
        <v xml:space="preserve"> </v>
      </c>
      <c r="C1363" s="169" t="str">
        <f>IF(C367="","",IF(C367=Settings!$C$16,1,IF(AND(C367=Settings!$C$17,NOT(B367=Settings!$C$16)),1,IF(AND(C367=Settings!$C$18,B367=Settings!$C$19),1,0))))</f>
        <v/>
      </c>
      <c r="E1363" s="169" t="str">
        <f>IF(E367="","",IF(E367=Settings!$C$16,1,IF(AND(E367=Settings!$C$17,NOT(D367=Settings!$C$16)),1,IF(AND(E367=Settings!$C$18,D367=Settings!$C$19),1,0))))</f>
        <v/>
      </c>
      <c r="G1363" s="169" t="str">
        <f>IF(G367="","",IF(G367=Settings!$C$16,1,IF(AND(G367=Settings!$C$17,NOT(F367=Settings!$C$16)),1,IF(AND(G367=Settings!$C$18,F367=Settings!$C$19),1,0))))</f>
        <v/>
      </c>
      <c r="I1363" s="169" t="str">
        <f>IF(I367="","",IF(I367=Settings!$C$16,1,IF(AND(I367=Settings!$C$17,NOT(H367=Settings!$C$16)),1,IF(AND(I367=Settings!$C$18,H367=Settings!$C$19),1,0))))</f>
        <v/>
      </c>
      <c r="K1363" s="169" t="str">
        <f>IF(K367="","",IF(K367=Settings!$C$16,1,IF(AND(K367=Settings!$C$17,NOT(J367=Settings!$C$16)),1,IF(AND(K367=Settings!$C$18,J367=Settings!$C$19),1,0))))</f>
        <v/>
      </c>
      <c r="M1363" s="169" t="str">
        <f>IF(M367="","",IF(M367=Settings!$C$16,1,IF(AND(M367=Settings!$C$17,NOT(L367=Settings!$C$16)),1,IF(AND(M367=Settings!$C$18,L367=Settings!$C$19),1,0))))</f>
        <v/>
      </c>
      <c r="P1363" s="169" t="str">
        <f>IF(P367="","",IF(P367=Settings!$C$16,1,IF(AND(P367=Settings!$C$17,NOT(O367=Settings!$C$16)),1,IF(AND(P367=Settings!$C$18,O367=Settings!$C$19),1,0))))</f>
        <v/>
      </c>
      <c r="Q1363" s="170"/>
      <c r="R1363" s="169" t="str">
        <f>IF(R367="","",IF(R367=Settings!$C$16,1,IF(AND(R367=Settings!$C$17,NOT(Q367=Settings!$C$16)),1,IF(AND(R367=Settings!$C$18,Q367=Settings!$C$19),1,0))))</f>
        <v/>
      </c>
      <c r="S1363" s="170"/>
      <c r="T1363" s="169" t="str">
        <f>IF(T367="","",IF(T367=Settings!$C$16,1,IF(AND(T367=Settings!$C$17,NOT(S367=Settings!$C$16)),1,IF(AND(T367=Settings!$C$18,S367=Settings!$C$19),1,0))))</f>
        <v/>
      </c>
      <c r="U1363" s="170"/>
      <c r="V1363" s="169" t="str">
        <f>IF(V367="","",IF(V367=Settings!$C$16,1,IF(AND(V367=Settings!$C$17,NOT(U367=Settings!$C$16)),1,IF(AND(V367=Settings!$C$18,U367=Settings!$C$19),1,0))))</f>
        <v/>
      </c>
      <c r="X1363" s="169" t="str">
        <f>IF(X367="","",IF(X367=Settings!$C$16,1,IF(AND(X367=Settings!$C$17,NOT(W367=Settings!$C$16)),1,IF(AND(X367=Settings!$C$18,W367=Settings!$C$19),1,0))))</f>
        <v/>
      </c>
      <c r="Z1363" s="169" t="str">
        <f>IF(Z367="","",IF(Z367=Settings!$C$16,1,IF(AND(Z367=Settings!$C$17,NOT(Y367=Settings!$C$16)),1,IF(AND(Z367=Settings!$C$18,Y367=Settings!$C$19),1,0))))</f>
        <v/>
      </c>
      <c r="AC1363" s="169" t="str">
        <f>IF(AC367="","",IF(AC367=Settings!$C$16,1,IF(AND(AC367=Settings!$C$17,NOT(AB367=Settings!$C$16)),1,IF(AND(AC367=Settings!$C$18,AB367=Settings!$C$19),1,0))))</f>
        <v/>
      </c>
      <c r="AD1363" s="170"/>
      <c r="AE1363" s="169" t="str">
        <f>IF(AE367="","",IF(AE367=Settings!$C$16,1,IF(AND(AE367=Settings!$C$17,NOT(AD367=Settings!$C$16)),1,IF(AND(AE367=Settings!$C$18,AD367=Settings!$C$19),1,0))))</f>
        <v/>
      </c>
      <c r="AF1363" s="170"/>
      <c r="AG1363" s="169" t="str">
        <f>IF(AG367="","",IF(AG367=Settings!$C$16,1,IF(AND(AG367=Settings!$C$17,NOT(AF367=Settings!$C$16)),1,IF(AND(AG367=Settings!$C$18,AF367=Settings!$C$19),1,0))))</f>
        <v/>
      </c>
      <c r="AH1363" s="170"/>
      <c r="AI1363" s="169" t="str">
        <f>IF(AI367="","",IF(AI367=Settings!$C$16,1,IF(AND(AI367=Settings!$C$17,NOT(AH367=Settings!$C$16)),1,IF(AND(AI367=Settings!$C$18,AH367=Settings!$C$19),1,0))))</f>
        <v/>
      </c>
      <c r="AK1363" s="169" t="str">
        <f>IF(AK367="","",IF(AK367=Settings!$C$16,1,IF(AND(AK367=Settings!$C$17,NOT(AJ367=Settings!$C$16)),1,IF(AND(AK367=Settings!$C$18,AJ367=Settings!$C$19),1,0))))</f>
        <v/>
      </c>
      <c r="AM1363" s="169" t="str">
        <f>IF(AM367="","",IF(AM367=Settings!$C$16,1,IF(AND(AM367=Settings!$C$17,NOT(AL367=Settings!$C$16)),1,IF(AND(AM367=Settings!$C$18,AL367=Settings!$C$19),1,0))))</f>
        <v/>
      </c>
      <c r="AP1363" s="169" t="str">
        <f>IF(AP367="","",IF(AP367=Settings!$C$16,1,IF(AND(AP367=Settings!$C$17,NOT(AO367=Settings!$C$16)),1,IF(AND(AP367=Settings!$C$18,AO367=Settings!$C$19),1,0))))</f>
        <v/>
      </c>
      <c r="AQ1363" s="170"/>
      <c r="AR1363" s="169" t="str">
        <f>IF(AR367="","",IF(AR367=Settings!$C$16,1,IF(AND(AR367=Settings!$C$17,NOT(AQ367=Settings!$C$16)),1,IF(AND(AR367=Settings!$C$18,AQ367=Settings!$C$19),1,0))))</f>
        <v/>
      </c>
      <c r="AS1363" s="170"/>
      <c r="AT1363" s="169" t="str">
        <f>IF(AT367="","",IF(AT367=Settings!$C$16,1,IF(AND(AT367=Settings!$C$17,NOT(AS367=Settings!$C$16)),1,IF(AND(AT367=Settings!$C$18,AS367=Settings!$C$19),1,0))))</f>
        <v/>
      </c>
      <c r="AU1363" s="170"/>
      <c r="AV1363" s="169" t="str">
        <f>IF(AV367="","",IF(AV367=Settings!$C$16,1,IF(AND(AV367=Settings!$C$17,NOT(AU367=Settings!$C$16)),1,IF(AND(AV367=Settings!$C$18,AU367=Settings!$C$19),1,0))))</f>
        <v/>
      </c>
      <c r="AX1363" s="169" t="str">
        <f>IF(AX367="","",IF(AX367=Settings!$C$16,1,IF(AND(AX367=Settings!$C$17,NOT(AW367=Settings!$C$16)),1,IF(AND(AX367=Settings!$C$18,AW367=Settings!$C$19),1,0))))</f>
        <v/>
      </c>
      <c r="AZ1363" s="169" t="str">
        <f>IF(AZ367="","",IF(AZ367=Settings!$C$16,1,IF(AND(AZ367=Settings!$C$17,NOT(AY367=Settings!$C$16)),1,IF(AND(AZ367=Settings!$C$18,AY367=Settings!$C$19),1,0))))</f>
        <v/>
      </c>
      <c r="BC1363" s="169" t="str">
        <f>IF(BC367="","",IF(BC367=Settings!$C$16,1,IF(AND(BC367=Settings!$C$17,NOT(BB367=Settings!$C$16)),1,IF(AND(BC367=Settings!$C$18,BB367=Settings!$C$19),1,0))))</f>
        <v/>
      </c>
      <c r="BD1363" s="170"/>
      <c r="BE1363" s="169" t="str">
        <f>IF(BE367="","",IF(BE367=Settings!$C$16,1,IF(AND(BE367=Settings!$C$17,NOT(BD367=Settings!$C$16)),1,IF(AND(BE367=Settings!$C$18,BD367=Settings!$C$19),1,0))))</f>
        <v/>
      </c>
      <c r="BF1363" s="170"/>
      <c r="BG1363" s="169" t="str">
        <f>IF(BG367="","",IF(BG367=Settings!$C$16,1,IF(AND(BG367=Settings!$C$17,NOT(BF367=Settings!$C$16)),1,IF(AND(BG367=Settings!$C$18,BF367=Settings!$C$19),1,0))))</f>
        <v/>
      </c>
      <c r="BH1363" s="170"/>
      <c r="BI1363" s="169" t="str">
        <f>IF(BI367="","",IF(BI367=Settings!$C$16,1,IF(AND(BI367=Settings!$C$17,NOT(BH367=Settings!$C$16)),1,IF(AND(BI367=Settings!$C$18,BH367=Settings!$C$19),1,0))))</f>
        <v/>
      </c>
      <c r="BK1363" s="169" t="str">
        <f>IF(BK367="","",IF(BK367=Settings!$C$16,1,IF(AND(BK367=Settings!$C$17,NOT(BJ367=Settings!$C$16)),1,IF(AND(BK367=Settings!$C$18,BJ367=Settings!$C$19),1,0))))</f>
        <v/>
      </c>
      <c r="BM1363" s="169" t="str">
        <f>IF(BM367="","",IF(BM367=Settings!$C$16,1,IF(AND(BM367=Settings!$C$17,NOT(BL367=Settings!$C$16)),1,IF(AND(BM367=Settings!$C$18,BL367=Settings!$C$19),1,0))))</f>
        <v/>
      </c>
      <c r="BP1363" s="169" t="str">
        <f>IF(BP367="","",IF(BP367=Settings!$C$16,1,IF(AND(BP367=Settings!$C$17,NOT(BO367=Settings!$C$16)),1,IF(AND(BP367=Settings!$C$18,BO367=Settings!$C$19),1,0))))</f>
        <v/>
      </c>
      <c r="BQ1363" s="170"/>
      <c r="BR1363" s="169" t="str">
        <f>IF(BR367="","",IF(BR367=Settings!$C$16,1,IF(AND(BR367=Settings!$C$17,NOT(BQ367=Settings!$C$16)),1,IF(AND(BR367=Settings!$C$18,BQ367=Settings!$C$19),1,0))))</f>
        <v/>
      </c>
      <c r="BS1363" s="170"/>
      <c r="BT1363" s="169" t="str">
        <f>IF(BT367="","",IF(BT367=Settings!$C$16,1,IF(AND(BT367=Settings!$C$17,NOT(BS367=Settings!$C$16)),1,IF(AND(BT367=Settings!$C$18,BS367=Settings!$C$19),1,0))))</f>
        <v/>
      </c>
      <c r="BU1363" s="170"/>
      <c r="BV1363" s="169" t="str">
        <f>IF(BV367="","",IF(BV367=Settings!$C$16,1,IF(AND(BV367=Settings!$C$17,NOT(BU367=Settings!$C$16)),1,IF(AND(BV367=Settings!$C$18,BU367=Settings!$C$19),1,0))))</f>
        <v/>
      </c>
      <c r="BX1363" s="169" t="str">
        <f>IF(BX367="","",IF(BX367=Settings!$C$16,1,IF(AND(BX367=Settings!$C$17,NOT(BW367=Settings!$C$16)),1,IF(AND(BX367=Settings!$C$18,BW367=Settings!$C$19),1,0))))</f>
        <v/>
      </c>
      <c r="BZ1363" s="169" t="str">
        <f>IF(BZ367="","",IF(BZ367=Settings!$C$16,1,IF(AND(BZ367=Settings!$C$17,NOT(BY367=Settings!$C$16)),1,IF(AND(BZ367=Settings!$C$18,BY367=Settings!$C$19),1,0))))</f>
        <v/>
      </c>
      <c r="CB1363" s="175" t="str">
        <f t="shared" si="41"/>
        <v/>
      </c>
      <c r="CC1363" s="175" t="str">
        <f t="shared" si="42"/>
        <v/>
      </c>
      <c r="CD1363" s="175" t="str">
        <f t="shared" si="43"/>
        <v/>
      </c>
      <c r="CE1363" s="175" t="str">
        <f t="shared" si="44"/>
        <v/>
      </c>
      <c r="CF1363" s="175" t="str">
        <f t="shared" si="45"/>
        <v/>
      </c>
      <c r="CG1363" s="175" t="str">
        <f t="shared" si="46"/>
        <v/>
      </c>
      <c r="CH1363" s="175" t="str">
        <f t="shared" si="47"/>
        <v/>
      </c>
    </row>
    <row r="1364" spans="1:86" x14ac:dyDescent="0.25">
      <c r="A1364" s="39" t="str">
        <f t="shared" si="40"/>
        <v xml:space="preserve"> </v>
      </c>
      <c r="C1364" s="169" t="str">
        <f>IF(C368="","",IF(C368=Settings!$C$16,1,IF(AND(C368=Settings!$C$17,NOT(B368=Settings!$C$16)),1,IF(AND(C368=Settings!$C$18,B368=Settings!$C$19),1,0))))</f>
        <v/>
      </c>
      <c r="E1364" s="169" t="str">
        <f>IF(E368="","",IF(E368=Settings!$C$16,1,IF(AND(E368=Settings!$C$17,NOT(D368=Settings!$C$16)),1,IF(AND(E368=Settings!$C$18,D368=Settings!$C$19),1,0))))</f>
        <v/>
      </c>
      <c r="G1364" s="169" t="str">
        <f>IF(G368="","",IF(G368=Settings!$C$16,1,IF(AND(G368=Settings!$C$17,NOT(F368=Settings!$C$16)),1,IF(AND(G368=Settings!$C$18,F368=Settings!$C$19),1,0))))</f>
        <v/>
      </c>
      <c r="I1364" s="169" t="str">
        <f>IF(I368="","",IF(I368=Settings!$C$16,1,IF(AND(I368=Settings!$C$17,NOT(H368=Settings!$C$16)),1,IF(AND(I368=Settings!$C$18,H368=Settings!$C$19),1,0))))</f>
        <v/>
      </c>
      <c r="K1364" s="169" t="str">
        <f>IF(K368="","",IF(K368=Settings!$C$16,1,IF(AND(K368=Settings!$C$17,NOT(J368=Settings!$C$16)),1,IF(AND(K368=Settings!$C$18,J368=Settings!$C$19),1,0))))</f>
        <v/>
      </c>
      <c r="M1364" s="169" t="str">
        <f>IF(M368="","",IF(M368=Settings!$C$16,1,IF(AND(M368=Settings!$C$17,NOT(L368=Settings!$C$16)),1,IF(AND(M368=Settings!$C$18,L368=Settings!$C$19),1,0))))</f>
        <v/>
      </c>
      <c r="P1364" s="169" t="str">
        <f>IF(P368="","",IF(P368=Settings!$C$16,1,IF(AND(P368=Settings!$C$17,NOT(O368=Settings!$C$16)),1,IF(AND(P368=Settings!$C$18,O368=Settings!$C$19),1,0))))</f>
        <v/>
      </c>
      <c r="Q1364" s="170"/>
      <c r="R1364" s="169" t="str">
        <f>IF(R368="","",IF(R368=Settings!$C$16,1,IF(AND(R368=Settings!$C$17,NOT(Q368=Settings!$C$16)),1,IF(AND(R368=Settings!$C$18,Q368=Settings!$C$19),1,0))))</f>
        <v/>
      </c>
      <c r="S1364" s="170"/>
      <c r="T1364" s="169" t="str">
        <f>IF(T368="","",IF(T368=Settings!$C$16,1,IF(AND(T368=Settings!$C$17,NOT(S368=Settings!$C$16)),1,IF(AND(T368=Settings!$C$18,S368=Settings!$C$19),1,0))))</f>
        <v/>
      </c>
      <c r="U1364" s="170"/>
      <c r="V1364" s="169" t="str">
        <f>IF(V368="","",IF(V368=Settings!$C$16,1,IF(AND(V368=Settings!$C$17,NOT(U368=Settings!$C$16)),1,IF(AND(V368=Settings!$C$18,U368=Settings!$C$19),1,0))))</f>
        <v/>
      </c>
      <c r="X1364" s="169" t="str">
        <f>IF(X368="","",IF(X368=Settings!$C$16,1,IF(AND(X368=Settings!$C$17,NOT(W368=Settings!$C$16)),1,IF(AND(X368=Settings!$C$18,W368=Settings!$C$19),1,0))))</f>
        <v/>
      </c>
      <c r="Z1364" s="169" t="str">
        <f>IF(Z368="","",IF(Z368=Settings!$C$16,1,IF(AND(Z368=Settings!$C$17,NOT(Y368=Settings!$C$16)),1,IF(AND(Z368=Settings!$C$18,Y368=Settings!$C$19),1,0))))</f>
        <v/>
      </c>
      <c r="AC1364" s="169" t="str">
        <f>IF(AC368="","",IF(AC368=Settings!$C$16,1,IF(AND(AC368=Settings!$C$17,NOT(AB368=Settings!$C$16)),1,IF(AND(AC368=Settings!$C$18,AB368=Settings!$C$19),1,0))))</f>
        <v/>
      </c>
      <c r="AD1364" s="170"/>
      <c r="AE1364" s="169" t="str">
        <f>IF(AE368="","",IF(AE368=Settings!$C$16,1,IF(AND(AE368=Settings!$C$17,NOT(AD368=Settings!$C$16)),1,IF(AND(AE368=Settings!$C$18,AD368=Settings!$C$19),1,0))))</f>
        <v/>
      </c>
      <c r="AF1364" s="170"/>
      <c r="AG1364" s="169" t="str">
        <f>IF(AG368="","",IF(AG368=Settings!$C$16,1,IF(AND(AG368=Settings!$C$17,NOT(AF368=Settings!$C$16)),1,IF(AND(AG368=Settings!$C$18,AF368=Settings!$C$19),1,0))))</f>
        <v/>
      </c>
      <c r="AH1364" s="170"/>
      <c r="AI1364" s="169" t="str">
        <f>IF(AI368="","",IF(AI368=Settings!$C$16,1,IF(AND(AI368=Settings!$C$17,NOT(AH368=Settings!$C$16)),1,IF(AND(AI368=Settings!$C$18,AH368=Settings!$C$19),1,0))))</f>
        <v/>
      </c>
      <c r="AK1364" s="169" t="str">
        <f>IF(AK368="","",IF(AK368=Settings!$C$16,1,IF(AND(AK368=Settings!$C$17,NOT(AJ368=Settings!$C$16)),1,IF(AND(AK368=Settings!$C$18,AJ368=Settings!$C$19),1,0))))</f>
        <v/>
      </c>
      <c r="AM1364" s="169" t="str">
        <f>IF(AM368="","",IF(AM368=Settings!$C$16,1,IF(AND(AM368=Settings!$C$17,NOT(AL368=Settings!$C$16)),1,IF(AND(AM368=Settings!$C$18,AL368=Settings!$C$19),1,0))))</f>
        <v/>
      </c>
      <c r="AP1364" s="169" t="str">
        <f>IF(AP368="","",IF(AP368=Settings!$C$16,1,IF(AND(AP368=Settings!$C$17,NOT(AO368=Settings!$C$16)),1,IF(AND(AP368=Settings!$C$18,AO368=Settings!$C$19),1,0))))</f>
        <v/>
      </c>
      <c r="AQ1364" s="170"/>
      <c r="AR1364" s="169" t="str">
        <f>IF(AR368="","",IF(AR368=Settings!$C$16,1,IF(AND(AR368=Settings!$C$17,NOT(AQ368=Settings!$C$16)),1,IF(AND(AR368=Settings!$C$18,AQ368=Settings!$C$19),1,0))))</f>
        <v/>
      </c>
      <c r="AS1364" s="170"/>
      <c r="AT1364" s="169" t="str">
        <f>IF(AT368="","",IF(AT368=Settings!$C$16,1,IF(AND(AT368=Settings!$C$17,NOT(AS368=Settings!$C$16)),1,IF(AND(AT368=Settings!$C$18,AS368=Settings!$C$19),1,0))))</f>
        <v/>
      </c>
      <c r="AU1364" s="170"/>
      <c r="AV1364" s="169" t="str">
        <f>IF(AV368="","",IF(AV368=Settings!$C$16,1,IF(AND(AV368=Settings!$C$17,NOT(AU368=Settings!$C$16)),1,IF(AND(AV368=Settings!$C$18,AU368=Settings!$C$19),1,0))))</f>
        <v/>
      </c>
      <c r="AX1364" s="169" t="str">
        <f>IF(AX368="","",IF(AX368=Settings!$C$16,1,IF(AND(AX368=Settings!$C$17,NOT(AW368=Settings!$C$16)),1,IF(AND(AX368=Settings!$C$18,AW368=Settings!$C$19),1,0))))</f>
        <v/>
      </c>
      <c r="AZ1364" s="169" t="str">
        <f>IF(AZ368="","",IF(AZ368=Settings!$C$16,1,IF(AND(AZ368=Settings!$C$17,NOT(AY368=Settings!$C$16)),1,IF(AND(AZ368=Settings!$C$18,AY368=Settings!$C$19),1,0))))</f>
        <v/>
      </c>
      <c r="BC1364" s="169" t="str">
        <f>IF(BC368="","",IF(BC368=Settings!$C$16,1,IF(AND(BC368=Settings!$C$17,NOT(BB368=Settings!$C$16)),1,IF(AND(BC368=Settings!$C$18,BB368=Settings!$C$19),1,0))))</f>
        <v/>
      </c>
      <c r="BD1364" s="170"/>
      <c r="BE1364" s="169" t="str">
        <f>IF(BE368="","",IF(BE368=Settings!$C$16,1,IF(AND(BE368=Settings!$C$17,NOT(BD368=Settings!$C$16)),1,IF(AND(BE368=Settings!$C$18,BD368=Settings!$C$19),1,0))))</f>
        <v/>
      </c>
      <c r="BF1364" s="170"/>
      <c r="BG1364" s="169" t="str">
        <f>IF(BG368="","",IF(BG368=Settings!$C$16,1,IF(AND(BG368=Settings!$C$17,NOT(BF368=Settings!$C$16)),1,IF(AND(BG368=Settings!$C$18,BF368=Settings!$C$19),1,0))))</f>
        <v/>
      </c>
      <c r="BH1364" s="170"/>
      <c r="BI1364" s="169" t="str">
        <f>IF(BI368="","",IF(BI368=Settings!$C$16,1,IF(AND(BI368=Settings!$C$17,NOT(BH368=Settings!$C$16)),1,IF(AND(BI368=Settings!$C$18,BH368=Settings!$C$19),1,0))))</f>
        <v/>
      </c>
      <c r="BK1364" s="169" t="str">
        <f>IF(BK368="","",IF(BK368=Settings!$C$16,1,IF(AND(BK368=Settings!$C$17,NOT(BJ368=Settings!$C$16)),1,IF(AND(BK368=Settings!$C$18,BJ368=Settings!$C$19),1,0))))</f>
        <v/>
      </c>
      <c r="BM1364" s="169" t="str">
        <f>IF(BM368="","",IF(BM368=Settings!$C$16,1,IF(AND(BM368=Settings!$C$17,NOT(BL368=Settings!$C$16)),1,IF(AND(BM368=Settings!$C$18,BL368=Settings!$C$19),1,0))))</f>
        <v/>
      </c>
      <c r="BP1364" s="169" t="str">
        <f>IF(BP368="","",IF(BP368=Settings!$C$16,1,IF(AND(BP368=Settings!$C$17,NOT(BO368=Settings!$C$16)),1,IF(AND(BP368=Settings!$C$18,BO368=Settings!$C$19),1,0))))</f>
        <v/>
      </c>
      <c r="BQ1364" s="170"/>
      <c r="BR1364" s="169" t="str">
        <f>IF(BR368="","",IF(BR368=Settings!$C$16,1,IF(AND(BR368=Settings!$C$17,NOT(BQ368=Settings!$C$16)),1,IF(AND(BR368=Settings!$C$18,BQ368=Settings!$C$19),1,0))))</f>
        <v/>
      </c>
      <c r="BS1364" s="170"/>
      <c r="BT1364" s="169" t="str">
        <f>IF(BT368="","",IF(BT368=Settings!$C$16,1,IF(AND(BT368=Settings!$C$17,NOT(BS368=Settings!$C$16)),1,IF(AND(BT368=Settings!$C$18,BS368=Settings!$C$19),1,0))))</f>
        <v/>
      </c>
      <c r="BU1364" s="170"/>
      <c r="BV1364" s="169" t="str">
        <f>IF(BV368="","",IF(BV368=Settings!$C$16,1,IF(AND(BV368=Settings!$C$17,NOT(BU368=Settings!$C$16)),1,IF(AND(BV368=Settings!$C$18,BU368=Settings!$C$19),1,0))))</f>
        <v/>
      </c>
      <c r="BX1364" s="169" t="str">
        <f>IF(BX368="","",IF(BX368=Settings!$C$16,1,IF(AND(BX368=Settings!$C$17,NOT(BW368=Settings!$C$16)),1,IF(AND(BX368=Settings!$C$18,BW368=Settings!$C$19),1,0))))</f>
        <v/>
      </c>
      <c r="BZ1364" s="169" t="str">
        <f>IF(BZ368="","",IF(BZ368=Settings!$C$16,1,IF(AND(BZ368=Settings!$C$17,NOT(BY368=Settings!$C$16)),1,IF(AND(BZ368=Settings!$C$18,BY368=Settings!$C$19),1,0))))</f>
        <v/>
      </c>
      <c r="CB1364" s="175" t="str">
        <f t="shared" si="41"/>
        <v/>
      </c>
      <c r="CC1364" s="175" t="str">
        <f t="shared" si="42"/>
        <v/>
      </c>
      <c r="CD1364" s="175" t="str">
        <f t="shared" si="43"/>
        <v/>
      </c>
      <c r="CE1364" s="175" t="str">
        <f t="shared" si="44"/>
        <v/>
      </c>
      <c r="CF1364" s="175" t="str">
        <f t="shared" si="45"/>
        <v/>
      </c>
      <c r="CG1364" s="175" t="str">
        <f t="shared" si="46"/>
        <v/>
      </c>
      <c r="CH1364" s="175" t="str">
        <f t="shared" si="47"/>
        <v/>
      </c>
    </row>
    <row r="1365" spans="1:86" x14ac:dyDescent="0.25">
      <c r="A1365" s="39" t="str">
        <f t="shared" si="40"/>
        <v xml:space="preserve"> </v>
      </c>
      <c r="C1365" s="169" t="str">
        <f>IF(C369="","",IF(C369=Settings!$C$16,1,IF(AND(C369=Settings!$C$17,NOT(B369=Settings!$C$16)),1,IF(AND(C369=Settings!$C$18,B369=Settings!$C$19),1,0))))</f>
        <v/>
      </c>
      <c r="E1365" s="169" t="str">
        <f>IF(E369="","",IF(E369=Settings!$C$16,1,IF(AND(E369=Settings!$C$17,NOT(D369=Settings!$C$16)),1,IF(AND(E369=Settings!$C$18,D369=Settings!$C$19),1,0))))</f>
        <v/>
      </c>
      <c r="G1365" s="169" t="str">
        <f>IF(G369="","",IF(G369=Settings!$C$16,1,IF(AND(G369=Settings!$C$17,NOT(F369=Settings!$C$16)),1,IF(AND(G369=Settings!$C$18,F369=Settings!$C$19),1,0))))</f>
        <v/>
      </c>
      <c r="I1365" s="169" t="str">
        <f>IF(I369="","",IF(I369=Settings!$C$16,1,IF(AND(I369=Settings!$C$17,NOT(H369=Settings!$C$16)),1,IF(AND(I369=Settings!$C$18,H369=Settings!$C$19),1,0))))</f>
        <v/>
      </c>
      <c r="K1365" s="169" t="str">
        <f>IF(K369="","",IF(K369=Settings!$C$16,1,IF(AND(K369=Settings!$C$17,NOT(J369=Settings!$C$16)),1,IF(AND(K369=Settings!$C$18,J369=Settings!$C$19),1,0))))</f>
        <v/>
      </c>
      <c r="M1365" s="169" t="str">
        <f>IF(M369="","",IF(M369=Settings!$C$16,1,IF(AND(M369=Settings!$C$17,NOT(L369=Settings!$C$16)),1,IF(AND(M369=Settings!$C$18,L369=Settings!$C$19),1,0))))</f>
        <v/>
      </c>
      <c r="P1365" s="169" t="str">
        <f>IF(P369="","",IF(P369=Settings!$C$16,1,IF(AND(P369=Settings!$C$17,NOT(O369=Settings!$C$16)),1,IF(AND(P369=Settings!$C$18,O369=Settings!$C$19),1,0))))</f>
        <v/>
      </c>
      <c r="Q1365" s="170"/>
      <c r="R1365" s="169" t="str">
        <f>IF(R369="","",IF(R369=Settings!$C$16,1,IF(AND(R369=Settings!$C$17,NOT(Q369=Settings!$C$16)),1,IF(AND(R369=Settings!$C$18,Q369=Settings!$C$19),1,0))))</f>
        <v/>
      </c>
      <c r="S1365" s="170"/>
      <c r="T1365" s="169" t="str">
        <f>IF(T369="","",IF(T369=Settings!$C$16,1,IF(AND(T369=Settings!$C$17,NOT(S369=Settings!$C$16)),1,IF(AND(T369=Settings!$C$18,S369=Settings!$C$19),1,0))))</f>
        <v/>
      </c>
      <c r="U1365" s="170"/>
      <c r="V1365" s="169" t="str">
        <f>IF(V369="","",IF(V369=Settings!$C$16,1,IF(AND(V369=Settings!$C$17,NOT(U369=Settings!$C$16)),1,IF(AND(V369=Settings!$C$18,U369=Settings!$C$19),1,0))))</f>
        <v/>
      </c>
      <c r="X1365" s="169" t="str">
        <f>IF(X369="","",IF(X369=Settings!$C$16,1,IF(AND(X369=Settings!$C$17,NOT(W369=Settings!$C$16)),1,IF(AND(X369=Settings!$C$18,W369=Settings!$C$19),1,0))))</f>
        <v/>
      </c>
      <c r="Z1365" s="169" t="str">
        <f>IF(Z369="","",IF(Z369=Settings!$C$16,1,IF(AND(Z369=Settings!$C$17,NOT(Y369=Settings!$C$16)),1,IF(AND(Z369=Settings!$C$18,Y369=Settings!$C$19),1,0))))</f>
        <v/>
      </c>
      <c r="AC1365" s="169" t="str">
        <f>IF(AC369="","",IF(AC369=Settings!$C$16,1,IF(AND(AC369=Settings!$C$17,NOT(AB369=Settings!$C$16)),1,IF(AND(AC369=Settings!$C$18,AB369=Settings!$C$19),1,0))))</f>
        <v/>
      </c>
      <c r="AD1365" s="170"/>
      <c r="AE1365" s="169" t="str">
        <f>IF(AE369="","",IF(AE369=Settings!$C$16,1,IF(AND(AE369=Settings!$C$17,NOT(AD369=Settings!$C$16)),1,IF(AND(AE369=Settings!$C$18,AD369=Settings!$C$19),1,0))))</f>
        <v/>
      </c>
      <c r="AF1365" s="170"/>
      <c r="AG1365" s="169" t="str">
        <f>IF(AG369="","",IF(AG369=Settings!$C$16,1,IF(AND(AG369=Settings!$C$17,NOT(AF369=Settings!$C$16)),1,IF(AND(AG369=Settings!$C$18,AF369=Settings!$C$19),1,0))))</f>
        <v/>
      </c>
      <c r="AH1365" s="170"/>
      <c r="AI1365" s="169" t="str">
        <f>IF(AI369="","",IF(AI369=Settings!$C$16,1,IF(AND(AI369=Settings!$C$17,NOT(AH369=Settings!$C$16)),1,IF(AND(AI369=Settings!$C$18,AH369=Settings!$C$19),1,0))))</f>
        <v/>
      </c>
      <c r="AK1365" s="169" t="str">
        <f>IF(AK369="","",IF(AK369=Settings!$C$16,1,IF(AND(AK369=Settings!$C$17,NOT(AJ369=Settings!$C$16)),1,IF(AND(AK369=Settings!$C$18,AJ369=Settings!$C$19),1,0))))</f>
        <v/>
      </c>
      <c r="AM1365" s="169" t="str">
        <f>IF(AM369="","",IF(AM369=Settings!$C$16,1,IF(AND(AM369=Settings!$C$17,NOT(AL369=Settings!$C$16)),1,IF(AND(AM369=Settings!$C$18,AL369=Settings!$C$19),1,0))))</f>
        <v/>
      </c>
      <c r="AP1365" s="169" t="str">
        <f>IF(AP369="","",IF(AP369=Settings!$C$16,1,IF(AND(AP369=Settings!$C$17,NOT(AO369=Settings!$C$16)),1,IF(AND(AP369=Settings!$C$18,AO369=Settings!$C$19),1,0))))</f>
        <v/>
      </c>
      <c r="AQ1365" s="170"/>
      <c r="AR1365" s="169" t="str">
        <f>IF(AR369="","",IF(AR369=Settings!$C$16,1,IF(AND(AR369=Settings!$C$17,NOT(AQ369=Settings!$C$16)),1,IF(AND(AR369=Settings!$C$18,AQ369=Settings!$C$19),1,0))))</f>
        <v/>
      </c>
      <c r="AS1365" s="170"/>
      <c r="AT1365" s="169" t="str">
        <f>IF(AT369="","",IF(AT369=Settings!$C$16,1,IF(AND(AT369=Settings!$C$17,NOT(AS369=Settings!$C$16)),1,IF(AND(AT369=Settings!$C$18,AS369=Settings!$C$19),1,0))))</f>
        <v/>
      </c>
      <c r="AU1365" s="170"/>
      <c r="AV1365" s="169" t="str">
        <f>IF(AV369="","",IF(AV369=Settings!$C$16,1,IF(AND(AV369=Settings!$C$17,NOT(AU369=Settings!$C$16)),1,IF(AND(AV369=Settings!$C$18,AU369=Settings!$C$19),1,0))))</f>
        <v/>
      </c>
      <c r="AX1365" s="169" t="str">
        <f>IF(AX369="","",IF(AX369=Settings!$C$16,1,IF(AND(AX369=Settings!$C$17,NOT(AW369=Settings!$C$16)),1,IF(AND(AX369=Settings!$C$18,AW369=Settings!$C$19),1,0))))</f>
        <v/>
      </c>
      <c r="AZ1365" s="169" t="str">
        <f>IF(AZ369="","",IF(AZ369=Settings!$C$16,1,IF(AND(AZ369=Settings!$C$17,NOT(AY369=Settings!$C$16)),1,IF(AND(AZ369=Settings!$C$18,AY369=Settings!$C$19),1,0))))</f>
        <v/>
      </c>
      <c r="BC1365" s="169" t="str">
        <f>IF(BC369="","",IF(BC369=Settings!$C$16,1,IF(AND(BC369=Settings!$C$17,NOT(BB369=Settings!$C$16)),1,IF(AND(BC369=Settings!$C$18,BB369=Settings!$C$19),1,0))))</f>
        <v/>
      </c>
      <c r="BD1365" s="170"/>
      <c r="BE1365" s="169" t="str">
        <f>IF(BE369="","",IF(BE369=Settings!$C$16,1,IF(AND(BE369=Settings!$C$17,NOT(BD369=Settings!$C$16)),1,IF(AND(BE369=Settings!$C$18,BD369=Settings!$C$19),1,0))))</f>
        <v/>
      </c>
      <c r="BF1365" s="170"/>
      <c r="BG1365" s="169" t="str">
        <f>IF(BG369="","",IF(BG369=Settings!$C$16,1,IF(AND(BG369=Settings!$C$17,NOT(BF369=Settings!$C$16)),1,IF(AND(BG369=Settings!$C$18,BF369=Settings!$C$19),1,0))))</f>
        <v/>
      </c>
      <c r="BH1365" s="170"/>
      <c r="BI1365" s="169" t="str">
        <f>IF(BI369="","",IF(BI369=Settings!$C$16,1,IF(AND(BI369=Settings!$C$17,NOT(BH369=Settings!$C$16)),1,IF(AND(BI369=Settings!$C$18,BH369=Settings!$C$19),1,0))))</f>
        <v/>
      </c>
      <c r="BK1365" s="169" t="str">
        <f>IF(BK369="","",IF(BK369=Settings!$C$16,1,IF(AND(BK369=Settings!$C$17,NOT(BJ369=Settings!$C$16)),1,IF(AND(BK369=Settings!$C$18,BJ369=Settings!$C$19),1,0))))</f>
        <v/>
      </c>
      <c r="BM1365" s="169" t="str">
        <f>IF(BM369="","",IF(BM369=Settings!$C$16,1,IF(AND(BM369=Settings!$C$17,NOT(BL369=Settings!$C$16)),1,IF(AND(BM369=Settings!$C$18,BL369=Settings!$C$19),1,0))))</f>
        <v/>
      </c>
      <c r="BP1365" s="169" t="str">
        <f>IF(BP369="","",IF(BP369=Settings!$C$16,1,IF(AND(BP369=Settings!$C$17,NOT(BO369=Settings!$C$16)),1,IF(AND(BP369=Settings!$C$18,BO369=Settings!$C$19),1,0))))</f>
        <v/>
      </c>
      <c r="BQ1365" s="170"/>
      <c r="BR1365" s="169" t="str">
        <f>IF(BR369="","",IF(BR369=Settings!$C$16,1,IF(AND(BR369=Settings!$C$17,NOT(BQ369=Settings!$C$16)),1,IF(AND(BR369=Settings!$C$18,BQ369=Settings!$C$19),1,0))))</f>
        <v/>
      </c>
      <c r="BS1365" s="170"/>
      <c r="BT1365" s="169" t="str">
        <f>IF(BT369="","",IF(BT369=Settings!$C$16,1,IF(AND(BT369=Settings!$C$17,NOT(BS369=Settings!$C$16)),1,IF(AND(BT369=Settings!$C$18,BS369=Settings!$C$19),1,0))))</f>
        <v/>
      </c>
      <c r="BU1365" s="170"/>
      <c r="BV1365" s="169" t="str">
        <f>IF(BV369="","",IF(BV369=Settings!$C$16,1,IF(AND(BV369=Settings!$C$17,NOT(BU369=Settings!$C$16)),1,IF(AND(BV369=Settings!$C$18,BU369=Settings!$C$19),1,0))))</f>
        <v/>
      </c>
      <c r="BX1365" s="169" t="str">
        <f>IF(BX369="","",IF(BX369=Settings!$C$16,1,IF(AND(BX369=Settings!$C$17,NOT(BW369=Settings!$C$16)),1,IF(AND(BX369=Settings!$C$18,BW369=Settings!$C$19),1,0))))</f>
        <v/>
      </c>
      <c r="BZ1365" s="169" t="str">
        <f>IF(BZ369="","",IF(BZ369=Settings!$C$16,1,IF(AND(BZ369=Settings!$C$17,NOT(BY369=Settings!$C$16)),1,IF(AND(BZ369=Settings!$C$18,BY369=Settings!$C$19),1,0))))</f>
        <v/>
      </c>
      <c r="CB1365" s="175" t="str">
        <f t="shared" si="41"/>
        <v/>
      </c>
      <c r="CC1365" s="175" t="str">
        <f t="shared" si="42"/>
        <v/>
      </c>
      <c r="CD1365" s="175" t="str">
        <f t="shared" si="43"/>
        <v/>
      </c>
      <c r="CE1365" s="175" t="str">
        <f t="shared" si="44"/>
        <v/>
      </c>
      <c r="CF1365" s="175" t="str">
        <f t="shared" si="45"/>
        <v/>
      </c>
      <c r="CG1365" s="175" t="str">
        <f t="shared" si="46"/>
        <v/>
      </c>
      <c r="CH1365" s="175" t="str">
        <f t="shared" si="47"/>
        <v/>
      </c>
    </row>
    <row r="1366" spans="1:86" x14ac:dyDescent="0.25">
      <c r="A1366" s="39" t="str">
        <f t="shared" si="40"/>
        <v xml:space="preserve"> </v>
      </c>
      <c r="C1366" s="169" t="str">
        <f>IF(C370="","",IF(C370=Settings!$C$16,1,IF(AND(C370=Settings!$C$17,NOT(B370=Settings!$C$16)),1,IF(AND(C370=Settings!$C$18,B370=Settings!$C$19),1,0))))</f>
        <v/>
      </c>
      <c r="E1366" s="169" t="str">
        <f>IF(E370="","",IF(E370=Settings!$C$16,1,IF(AND(E370=Settings!$C$17,NOT(D370=Settings!$C$16)),1,IF(AND(E370=Settings!$C$18,D370=Settings!$C$19),1,0))))</f>
        <v/>
      </c>
      <c r="G1366" s="169" t="str">
        <f>IF(G370="","",IF(G370=Settings!$C$16,1,IF(AND(G370=Settings!$C$17,NOT(F370=Settings!$C$16)),1,IF(AND(G370=Settings!$C$18,F370=Settings!$C$19),1,0))))</f>
        <v/>
      </c>
      <c r="I1366" s="169" t="str">
        <f>IF(I370="","",IF(I370=Settings!$C$16,1,IF(AND(I370=Settings!$C$17,NOT(H370=Settings!$C$16)),1,IF(AND(I370=Settings!$C$18,H370=Settings!$C$19),1,0))))</f>
        <v/>
      </c>
      <c r="K1366" s="169" t="str">
        <f>IF(K370="","",IF(K370=Settings!$C$16,1,IF(AND(K370=Settings!$C$17,NOT(J370=Settings!$C$16)),1,IF(AND(K370=Settings!$C$18,J370=Settings!$C$19),1,0))))</f>
        <v/>
      </c>
      <c r="M1366" s="169" t="str">
        <f>IF(M370="","",IF(M370=Settings!$C$16,1,IF(AND(M370=Settings!$C$17,NOT(L370=Settings!$C$16)),1,IF(AND(M370=Settings!$C$18,L370=Settings!$C$19),1,0))))</f>
        <v/>
      </c>
      <c r="P1366" s="169" t="str">
        <f>IF(P370="","",IF(P370=Settings!$C$16,1,IF(AND(P370=Settings!$C$17,NOT(O370=Settings!$C$16)),1,IF(AND(P370=Settings!$C$18,O370=Settings!$C$19),1,0))))</f>
        <v/>
      </c>
      <c r="Q1366" s="170"/>
      <c r="R1366" s="169" t="str">
        <f>IF(R370="","",IF(R370=Settings!$C$16,1,IF(AND(R370=Settings!$C$17,NOT(Q370=Settings!$C$16)),1,IF(AND(R370=Settings!$C$18,Q370=Settings!$C$19),1,0))))</f>
        <v/>
      </c>
      <c r="S1366" s="170"/>
      <c r="T1366" s="169" t="str">
        <f>IF(T370="","",IF(T370=Settings!$C$16,1,IF(AND(T370=Settings!$C$17,NOT(S370=Settings!$C$16)),1,IF(AND(T370=Settings!$C$18,S370=Settings!$C$19),1,0))))</f>
        <v/>
      </c>
      <c r="U1366" s="170"/>
      <c r="V1366" s="169" t="str">
        <f>IF(V370="","",IF(V370=Settings!$C$16,1,IF(AND(V370=Settings!$C$17,NOT(U370=Settings!$C$16)),1,IF(AND(V370=Settings!$C$18,U370=Settings!$C$19),1,0))))</f>
        <v/>
      </c>
      <c r="X1366" s="169" t="str">
        <f>IF(X370="","",IF(X370=Settings!$C$16,1,IF(AND(X370=Settings!$C$17,NOT(W370=Settings!$C$16)),1,IF(AND(X370=Settings!$C$18,W370=Settings!$C$19),1,0))))</f>
        <v/>
      </c>
      <c r="Z1366" s="169" t="str">
        <f>IF(Z370="","",IF(Z370=Settings!$C$16,1,IF(AND(Z370=Settings!$C$17,NOT(Y370=Settings!$C$16)),1,IF(AND(Z370=Settings!$C$18,Y370=Settings!$C$19),1,0))))</f>
        <v/>
      </c>
      <c r="AC1366" s="169" t="str">
        <f>IF(AC370="","",IF(AC370=Settings!$C$16,1,IF(AND(AC370=Settings!$C$17,NOT(AB370=Settings!$C$16)),1,IF(AND(AC370=Settings!$C$18,AB370=Settings!$C$19),1,0))))</f>
        <v/>
      </c>
      <c r="AD1366" s="170"/>
      <c r="AE1366" s="169" t="str">
        <f>IF(AE370="","",IF(AE370=Settings!$C$16,1,IF(AND(AE370=Settings!$C$17,NOT(AD370=Settings!$C$16)),1,IF(AND(AE370=Settings!$C$18,AD370=Settings!$C$19),1,0))))</f>
        <v/>
      </c>
      <c r="AF1366" s="170"/>
      <c r="AG1366" s="169" t="str">
        <f>IF(AG370="","",IF(AG370=Settings!$C$16,1,IF(AND(AG370=Settings!$C$17,NOT(AF370=Settings!$C$16)),1,IF(AND(AG370=Settings!$C$18,AF370=Settings!$C$19),1,0))))</f>
        <v/>
      </c>
      <c r="AH1366" s="170"/>
      <c r="AI1366" s="169" t="str">
        <f>IF(AI370="","",IF(AI370=Settings!$C$16,1,IF(AND(AI370=Settings!$C$17,NOT(AH370=Settings!$C$16)),1,IF(AND(AI370=Settings!$C$18,AH370=Settings!$C$19),1,0))))</f>
        <v/>
      </c>
      <c r="AK1366" s="169" t="str">
        <f>IF(AK370="","",IF(AK370=Settings!$C$16,1,IF(AND(AK370=Settings!$C$17,NOT(AJ370=Settings!$C$16)),1,IF(AND(AK370=Settings!$C$18,AJ370=Settings!$C$19),1,0))))</f>
        <v/>
      </c>
      <c r="AM1366" s="169" t="str">
        <f>IF(AM370="","",IF(AM370=Settings!$C$16,1,IF(AND(AM370=Settings!$C$17,NOT(AL370=Settings!$C$16)),1,IF(AND(AM370=Settings!$C$18,AL370=Settings!$C$19),1,0))))</f>
        <v/>
      </c>
      <c r="AP1366" s="169" t="str">
        <f>IF(AP370="","",IF(AP370=Settings!$C$16,1,IF(AND(AP370=Settings!$C$17,NOT(AO370=Settings!$C$16)),1,IF(AND(AP370=Settings!$C$18,AO370=Settings!$C$19),1,0))))</f>
        <v/>
      </c>
      <c r="AQ1366" s="170"/>
      <c r="AR1366" s="169" t="str">
        <f>IF(AR370="","",IF(AR370=Settings!$C$16,1,IF(AND(AR370=Settings!$C$17,NOT(AQ370=Settings!$C$16)),1,IF(AND(AR370=Settings!$C$18,AQ370=Settings!$C$19),1,0))))</f>
        <v/>
      </c>
      <c r="AS1366" s="170"/>
      <c r="AT1366" s="169" t="str">
        <f>IF(AT370="","",IF(AT370=Settings!$C$16,1,IF(AND(AT370=Settings!$C$17,NOT(AS370=Settings!$C$16)),1,IF(AND(AT370=Settings!$C$18,AS370=Settings!$C$19),1,0))))</f>
        <v/>
      </c>
      <c r="AU1366" s="170"/>
      <c r="AV1366" s="169" t="str">
        <f>IF(AV370="","",IF(AV370=Settings!$C$16,1,IF(AND(AV370=Settings!$C$17,NOT(AU370=Settings!$C$16)),1,IF(AND(AV370=Settings!$C$18,AU370=Settings!$C$19),1,0))))</f>
        <v/>
      </c>
      <c r="AX1366" s="169" t="str">
        <f>IF(AX370="","",IF(AX370=Settings!$C$16,1,IF(AND(AX370=Settings!$C$17,NOT(AW370=Settings!$C$16)),1,IF(AND(AX370=Settings!$C$18,AW370=Settings!$C$19),1,0))))</f>
        <v/>
      </c>
      <c r="AZ1366" s="169" t="str">
        <f>IF(AZ370="","",IF(AZ370=Settings!$C$16,1,IF(AND(AZ370=Settings!$C$17,NOT(AY370=Settings!$C$16)),1,IF(AND(AZ370=Settings!$C$18,AY370=Settings!$C$19),1,0))))</f>
        <v/>
      </c>
      <c r="BC1366" s="169" t="str">
        <f>IF(BC370="","",IF(BC370=Settings!$C$16,1,IF(AND(BC370=Settings!$C$17,NOT(BB370=Settings!$C$16)),1,IF(AND(BC370=Settings!$C$18,BB370=Settings!$C$19),1,0))))</f>
        <v/>
      </c>
      <c r="BD1366" s="170"/>
      <c r="BE1366" s="169" t="str">
        <f>IF(BE370="","",IF(BE370=Settings!$C$16,1,IF(AND(BE370=Settings!$C$17,NOT(BD370=Settings!$C$16)),1,IF(AND(BE370=Settings!$C$18,BD370=Settings!$C$19),1,0))))</f>
        <v/>
      </c>
      <c r="BF1366" s="170"/>
      <c r="BG1366" s="169" t="str">
        <f>IF(BG370="","",IF(BG370=Settings!$C$16,1,IF(AND(BG370=Settings!$C$17,NOT(BF370=Settings!$C$16)),1,IF(AND(BG370=Settings!$C$18,BF370=Settings!$C$19),1,0))))</f>
        <v/>
      </c>
      <c r="BH1366" s="170"/>
      <c r="BI1366" s="169" t="str">
        <f>IF(BI370="","",IF(BI370=Settings!$C$16,1,IF(AND(BI370=Settings!$C$17,NOT(BH370=Settings!$C$16)),1,IF(AND(BI370=Settings!$C$18,BH370=Settings!$C$19),1,0))))</f>
        <v/>
      </c>
      <c r="BK1366" s="169" t="str">
        <f>IF(BK370="","",IF(BK370=Settings!$C$16,1,IF(AND(BK370=Settings!$C$17,NOT(BJ370=Settings!$C$16)),1,IF(AND(BK370=Settings!$C$18,BJ370=Settings!$C$19),1,0))))</f>
        <v/>
      </c>
      <c r="BM1366" s="169" t="str">
        <f>IF(BM370="","",IF(BM370=Settings!$C$16,1,IF(AND(BM370=Settings!$C$17,NOT(BL370=Settings!$C$16)),1,IF(AND(BM370=Settings!$C$18,BL370=Settings!$C$19),1,0))))</f>
        <v/>
      </c>
      <c r="BP1366" s="169" t="str">
        <f>IF(BP370="","",IF(BP370=Settings!$C$16,1,IF(AND(BP370=Settings!$C$17,NOT(BO370=Settings!$C$16)),1,IF(AND(BP370=Settings!$C$18,BO370=Settings!$C$19),1,0))))</f>
        <v/>
      </c>
      <c r="BQ1366" s="170"/>
      <c r="BR1366" s="169" t="str">
        <f>IF(BR370="","",IF(BR370=Settings!$C$16,1,IF(AND(BR370=Settings!$C$17,NOT(BQ370=Settings!$C$16)),1,IF(AND(BR370=Settings!$C$18,BQ370=Settings!$C$19),1,0))))</f>
        <v/>
      </c>
      <c r="BS1366" s="170"/>
      <c r="BT1366" s="169" t="str">
        <f>IF(BT370="","",IF(BT370=Settings!$C$16,1,IF(AND(BT370=Settings!$C$17,NOT(BS370=Settings!$C$16)),1,IF(AND(BT370=Settings!$C$18,BS370=Settings!$C$19),1,0))))</f>
        <v/>
      </c>
      <c r="BU1366" s="170"/>
      <c r="BV1366" s="169" t="str">
        <f>IF(BV370="","",IF(BV370=Settings!$C$16,1,IF(AND(BV370=Settings!$C$17,NOT(BU370=Settings!$C$16)),1,IF(AND(BV370=Settings!$C$18,BU370=Settings!$C$19),1,0))))</f>
        <v/>
      </c>
      <c r="BX1366" s="169" t="str">
        <f>IF(BX370="","",IF(BX370=Settings!$C$16,1,IF(AND(BX370=Settings!$C$17,NOT(BW370=Settings!$C$16)),1,IF(AND(BX370=Settings!$C$18,BW370=Settings!$C$19),1,0))))</f>
        <v/>
      </c>
      <c r="BZ1366" s="169" t="str">
        <f>IF(BZ370="","",IF(BZ370=Settings!$C$16,1,IF(AND(BZ370=Settings!$C$17,NOT(BY370=Settings!$C$16)),1,IF(AND(BZ370=Settings!$C$18,BY370=Settings!$C$19),1,0))))</f>
        <v/>
      </c>
      <c r="CB1366" s="175" t="str">
        <f t="shared" si="41"/>
        <v/>
      </c>
      <c r="CC1366" s="175" t="str">
        <f t="shared" si="42"/>
        <v/>
      </c>
      <c r="CD1366" s="175" t="str">
        <f t="shared" si="43"/>
        <v/>
      </c>
      <c r="CE1366" s="175" t="str">
        <f t="shared" si="44"/>
        <v/>
      </c>
      <c r="CF1366" s="175" t="str">
        <f t="shared" si="45"/>
        <v/>
      </c>
      <c r="CG1366" s="175" t="str">
        <f t="shared" si="46"/>
        <v/>
      </c>
      <c r="CH1366" s="175" t="str">
        <f t="shared" si="47"/>
        <v/>
      </c>
    </row>
    <row r="1367" spans="1:86" x14ac:dyDescent="0.25">
      <c r="A1367" s="39" t="str">
        <f t="shared" si="40"/>
        <v xml:space="preserve"> </v>
      </c>
      <c r="C1367" s="169" t="str">
        <f>IF(C371="","",IF(C371=Settings!$C$16,1,IF(AND(C371=Settings!$C$17,NOT(B371=Settings!$C$16)),1,IF(AND(C371=Settings!$C$18,B371=Settings!$C$19),1,0))))</f>
        <v/>
      </c>
      <c r="E1367" s="169" t="str">
        <f>IF(E371="","",IF(E371=Settings!$C$16,1,IF(AND(E371=Settings!$C$17,NOT(D371=Settings!$C$16)),1,IF(AND(E371=Settings!$C$18,D371=Settings!$C$19),1,0))))</f>
        <v/>
      </c>
      <c r="G1367" s="169" t="str">
        <f>IF(G371="","",IF(G371=Settings!$C$16,1,IF(AND(G371=Settings!$C$17,NOT(F371=Settings!$C$16)),1,IF(AND(G371=Settings!$C$18,F371=Settings!$C$19),1,0))))</f>
        <v/>
      </c>
      <c r="I1367" s="169" t="str">
        <f>IF(I371="","",IF(I371=Settings!$C$16,1,IF(AND(I371=Settings!$C$17,NOT(H371=Settings!$C$16)),1,IF(AND(I371=Settings!$C$18,H371=Settings!$C$19),1,0))))</f>
        <v/>
      </c>
      <c r="K1367" s="169" t="str">
        <f>IF(K371="","",IF(K371=Settings!$C$16,1,IF(AND(K371=Settings!$C$17,NOT(J371=Settings!$C$16)),1,IF(AND(K371=Settings!$C$18,J371=Settings!$C$19),1,0))))</f>
        <v/>
      </c>
      <c r="M1367" s="169" t="str">
        <f>IF(M371="","",IF(M371=Settings!$C$16,1,IF(AND(M371=Settings!$C$17,NOT(L371=Settings!$C$16)),1,IF(AND(M371=Settings!$C$18,L371=Settings!$C$19),1,0))))</f>
        <v/>
      </c>
      <c r="P1367" s="169" t="str">
        <f>IF(P371="","",IF(P371=Settings!$C$16,1,IF(AND(P371=Settings!$C$17,NOT(O371=Settings!$C$16)),1,IF(AND(P371=Settings!$C$18,O371=Settings!$C$19),1,0))))</f>
        <v/>
      </c>
      <c r="Q1367" s="170"/>
      <c r="R1367" s="169" t="str">
        <f>IF(R371="","",IF(R371=Settings!$C$16,1,IF(AND(R371=Settings!$C$17,NOT(Q371=Settings!$C$16)),1,IF(AND(R371=Settings!$C$18,Q371=Settings!$C$19),1,0))))</f>
        <v/>
      </c>
      <c r="S1367" s="170"/>
      <c r="T1367" s="169" t="str">
        <f>IF(T371="","",IF(T371=Settings!$C$16,1,IF(AND(T371=Settings!$C$17,NOT(S371=Settings!$C$16)),1,IF(AND(T371=Settings!$C$18,S371=Settings!$C$19),1,0))))</f>
        <v/>
      </c>
      <c r="U1367" s="170"/>
      <c r="V1367" s="169" t="str">
        <f>IF(V371="","",IF(V371=Settings!$C$16,1,IF(AND(V371=Settings!$C$17,NOT(U371=Settings!$C$16)),1,IF(AND(V371=Settings!$C$18,U371=Settings!$C$19),1,0))))</f>
        <v/>
      </c>
      <c r="X1367" s="169" t="str">
        <f>IF(X371="","",IF(X371=Settings!$C$16,1,IF(AND(X371=Settings!$C$17,NOT(W371=Settings!$C$16)),1,IF(AND(X371=Settings!$C$18,W371=Settings!$C$19),1,0))))</f>
        <v/>
      </c>
      <c r="Z1367" s="169" t="str">
        <f>IF(Z371="","",IF(Z371=Settings!$C$16,1,IF(AND(Z371=Settings!$C$17,NOT(Y371=Settings!$C$16)),1,IF(AND(Z371=Settings!$C$18,Y371=Settings!$C$19),1,0))))</f>
        <v/>
      </c>
      <c r="AC1367" s="169" t="str">
        <f>IF(AC371="","",IF(AC371=Settings!$C$16,1,IF(AND(AC371=Settings!$C$17,NOT(AB371=Settings!$C$16)),1,IF(AND(AC371=Settings!$C$18,AB371=Settings!$C$19),1,0))))</f>
        <v/>
      </c>
      <c r="AD1367" s="170"/>
      <c r="AE1367" s="169" t="str">
        <f>IF(AE371="","",IF(AE371=Settings!$C$16,1,IF(AND(AE371=Settings!$C$17,NOT(AD371=Settings!$C$16)),1,IF(AND(AE371=Settings!$C$18,AD371=Settings!$C$19),1,0))))</f>
        <v/>
      </c>
      <c r="AF1367" s="170"/>
      <c r="AG1367" s="169" t="str">
        <f>IF(AG371="","",IF(AG371=Settings!$C$16,1,IF(AND(AG371=Settings!$C$17,NOT(AF371=Settings!$C$16)),1,IF(AND(AG371=Settings!$C$18,AF371=Settings!$C$19),1,0))))</f>
        <v/>
      </c>
      <c r="AH1367" s="170"/>
      <c r="AI1367" s="169" t="str">
        <f>IF(AI371="","",IF(AI371=Settings!$C$16,1,IF(AND(AI371=Settings!$C$17,NOT(AH371=Settings!$C$16)),1,IF(AND(AI371=Settings!$C$18,AH371=Settings!$C$19),1,0))))</f>
        <v/>
      </c>
      <c r="AK1367" s="169" t="str">
        <f>IF(AK371="","",IF(AK371=Settings!$C$16,1,IF(AND(AK371=Settings!$C$17,NOT(AJ371=Settings!$C$16)),1,IF(AND(AK371=Settings!$C$18,AJ371=Settings!$C$19),1,0))))</f>
        <v/>
      </c>
      <c r="AM1367" s="169" t="str">
        <f>IF(AM371="","",IF(AM371=Settings!$C$16,1,IF(AND(AM371=Settings!$C$17,NOT(AL371=Settings!$C$16)),1,IF(AND(AM371=Settings!$C$18,AL371=Settings!$C$19),1,0))))</f>
        <v/>
      </c>
      <c r="AP1367" s="169" t="str">
        <f>IF(AP371="","",IF(AP371=Settings!$C$16,1,IF(AND(AP371=Settings!$C$17,NOT(AO371=Settings!$C$16)),1,IF(AND(AP371=Settings!$C$18,AO371=Settings!$C$19),1,0))))</f>
        <v/>
      </c>
      <c r="AQ1367" s="170"/>
      <c r="AR1367" s="169" t="str">
        <f>IF(AR371="","",IF(AR371=Settings!$C$16,1,IF(AND(AR371=Settings!$C$17,NOT(AQ371=Settings!$C$16)),1,IF(AND(AR371=Settings!$C$18,AQ371=Settings!$C$19),1,0))))</f>
        <v/>
      </c>
      <c r="AS1367" s="170"/>
      <c r="AT1367" s="169" t="str">
        <f>IF(AT371="","",IF(AT371=Settings!$C$16,1,IF(AND(AT371=Settings!$C$17,NOT(AS371=Settings!$C$16)),1,IF(AND(AT371=Settings!$C$18,AS371=Settings!$C$19),1,0))))</f>
        <v/>
      </c>
      <c r="AU1367" s="170"/>
      <c r="AV1367" s="169" t="str">
        <f>IF(AV371="","",IF(AV371=Settings!$C$16,1,IF(AND(AV371=Settings!$C$17,NOT(AU371=Settings!$C$16)),1,IF(AND(AV371=Settings!$C$18,AU371=Settings!$C$19),1,0))))</f>
        <v/>
      </c>
      <c r="AX1367" s="169" t="str">
        <f>IF(AX371="","",IF(AX371=Settings!$C$16,1,IF(AND(AX371=Settings!$C$17,NOT(AW371=Settings!$C$16)),1,IF(AND(AX371=Settings!$C$18,AW371=Settings!$C$19),1,0))))</f>
        <v/>
      </c>
      <c r="AZ1367" s="169" t="str">
        <f>IF(AZ371="","",IF(AZ371=Settings!$C$16,1,IF(AND(AZ371=Settings!$C$17,NOT(AY371=Settings!$C$16)),1,IF(AND(AZ371=Settings!$C$18,AY371=Settings!$C$19),1,0))))</f>
        <v/>
      </c>
      <c r="BC1367" s="169" t="str">
        <f>IF(BC371="","",IF(BC371=Settings!$C$16,1,IF(AND(BC371=Settings!$C$17,NOT(BB371=Settings!$C$16)),1,IF(AND(BC371=Settings!$C$18,BB371=Settings!$C$19),1,0))))</f>
        <v/>
      </c>
      <c r="BD1367" s="170"/>
      <c r="BE1367" s="169" t="str">
        <f>IF(BE371="","",IF(BE371=Settings!$C$16,1,IF(AND(BE371=Settings!$C$17,NOT(BD371=Settings!$C$16)),1,IF(AND(BE371=Settings!$C$18,BD371=Settings!$C$19),1,0))))</f>
        <v/>
      </c>
      <c r="BF1367" s="170"/>
      <c r="BG1367" s="169" t="str">
        <f>IF(BG371="","",IF(BG371=Settings!$C$16,1,IF(AND(BG371=Settings!$C$17,NOT(BF371=Settings!$C$16)),1,IF(AND(BG371=Settings!$C$18,BF371=Settings!$C$19),1,0))))</f>
        <v/>
      </c>
      <c r="BH1367" s="170"/>
      <c r="BI1367" s="169" t="str">
        <f>IF(BI371="","",IF(BI371=Settings!$C$16,1,IF(AND(BI371=Settings!$C$17,NOT(BH371=Settings!$C$16)),1,IF(AND(BI371=Settings!$C$18,BH371=Settings!$C$19),1,0))))</f>
        <v/>
      </c>
      <c r="BK1367" s="169" t="str">
        <f>IF(BK371="","",IF(BK371=Settings!$C$16,1,IF(AND(BK371=Settings!$C$17,NOT(BJ371=Settings!$C$16)),1,IF(AND(BK371=Settings!$C$18,BJ371=Settings!$C$19),1,0))))</f>
        <v/>
      </c>
      <c r="BM1367" s="169" t="str">
        <f>IF(BM371="","",IF(BM371=Settings!$C$16,1,IF(AND(BM371=Settings!$C$17,NOT(BL371=Settings!$C$16)),1,IF(AND(BM371=Settings!$C$18,BL371=Settings!$C$19),1,0))))</f>
        <v/>
      </c>
      <c r="BP1367" s="169" t="str">
        <f>IF(BP371="","",IF(BP371=Settings!$C$16,1,IF(AND(BP371=Settings!$C$17,NOT(BO371=Settings!$C$16)),1,IF(AND(BP371=Settings!$C$18,BO371=Settings!$C$19),1,0))))</f>
        <v/>
      </c>
      <c r="BQ1367" s="170"/>
      <c r="BR1367" s="169" t="str">
        <f>IF(BR371="","",IF(BR371=Settings!$C$16,1,IF(AND(BR371=Settings!$C$17,NOT(BQ371=Settings!$C$16)),1,IF(AND(BR371=Settings!$C$18,BQ371=Settings!$C$19),1,0))))</f>
        <v/>
      </c>
      <c r="BS1367" s="170"/>
      <c r="BT1367" s="169" t="str">
        <f>IF(BT371="","",IF(BT371=Settings!$C$16,1,IF(AND(BT371=Settings!$C$17,NOT(BS371=Settings!$C$16)),1,IF(AND(BT371=Settings!$C$18,BS371=Settings!$C$19),1,0))))</f>
        <v/>
      </c>
      <c r="BU1367" s="170"/>
      <c r="BV1367" s="169" t="str">
        <f>IF(BV371="","",IF(BV371=Settings!$C$16,1,IF(AND(BV371=Settings!$C$17,NOT(BU371=Settings!$C$16)),1,IF(AND(BV371=Settings!$C$18,BU371=Settings!$C$19),1,0))))</f>
        <v/>
      </c>
      <c r="BX1367" s="169" t="str">
        <f>IF(BX371="","",IF(BX371=Settings!$C$16,1,IF(AND(BX371=Settings!$C$17,NOT(BW371=Settings!$C$16)),1,IF(AND(BX371=Settings!$C$18,BW371=Settings!$C$19),1,0))))</f>
        <v/>
      </c>
      <c r="BZ1367" s="169" t="str">
        <f>IF(BZ371="","",IF(BZ371=Settings!$C$16,1,IF(AND(BZ371=Settings!$C$17,NOT(BY371=Settings!$C$16)),1,IF(AND(BZ371=Settings!$C$18,BY371=Settings!$C$19),1,0))))</f>
        <v/>
      </c>
      <c r="CB1367" s="175" t="str">
        <f t="shared" si="41"/>
        <v/>
      </c>
      <c r="CC1367" s="175" t="str">
        <f t="shared" si="42"/>
        <v/>
      </c>
      <c r="CD1367" s="175" t="str">
        <f t="shared" si="43"/>
        <v/>
      </c>
      <c r="CE1367" s="175" t="str">
        <f t="shared" si="44"/>
        <v/>
      </c>
      <c r="CF1367" s="175" t="str">
        <f t="shared" si="45"/>
        <v/>
      </c>
      <c r="CG1367" s="175" t="str">
        <f t="shared" si="46"/>
        <v/>
      </c>
      <c r="CH1367" s="175" t="str">
        <f t="shared" si="47"/>
        <v/>
      </c>
    </row>
    <row r="1368" spans="1:86" x14ac:dyDescent="0.25">
      <c r="A1368" s="39" t="str">
        <f t="shared" si="40"/>
        <v xml:space="preserve"> </v>
      </c>
      <c r="C1368" s="169" t="str">
        <f>IF(C372="","",IF(C372=Settings!$C$16,1,IF(AND(C372=Settings!$C$17,NOT(B372=Settings!$C$16)),1,IF(AND(C372=Settings!$C$18,B372=Settings!$C$19),1,0))))</f>
        <v/>
      </c>
      <c r="E1368" s="169" t="str">
        <f>IF(E372="","",IF(E372=Settings!$C$16,1,IF(AND(E372=Settings!$C$17,NOT(D372=Settings!$C$16)),1,IF(AND(E372=Settings!$C$18,D372=Settings!$C$19),1,0))))</f>
        <v/>
      </c>
      <c r="G1368" s="169" t="str">
        <f>IF(G372="","",IF(G372=Settings!$C$16,1,IF(AND(G372=Settings!$C$17,NOT(F372=Settings!$C$16)),1,IF(AND(G372=Settings!$C$18,F372=Settings!$C$19),1,0))))</f>
        <v/>
      </c>
      <c r="I1368" s="169" t="str">
        <f>IF(I372="","",IF(I372=Settings!$C$16,1,IF(AND(I372=Settings!$C$17,NOT(H372=Settings!$C$16)),1,IF(AND(I372=Settings!$C$18,H372=Settings!$C$19),1,0))))</f>
        <v/>
      </c>
      <c r="K1368" s="169" t="str">
        <f>IF(K372="","",IF(K372=Settings!$C$16,1,IF(AND(K372=Settings!$C$17,NOT(J372=Settings!$C$16)),1,IF(AND(K372=Settings!$C$18,J372=Settings!$C$19),1,0))))</f>
        <v/>
      </c>
      <c r="M1368" s="169" t="str">
        <f>IF(M372="","",IF(M372=Settings!$C$16,1,IF(AND(M372=Settings!$C$17,NOT(L372=Settings!$C$16)),1,IF(AND(M372=Settings!$C$18,L372=Settings!$C$19),1,0))))</f>
        <v/>
      </c>
      <c r="P1368" s="169" t="str">
        <f>IF(P372="","",IF(P372=Settings!$C$16,1,IF(AND(P372=Settings!$C$17,NOT(O372=Settings!$C$16)),1,IF(AND(P372=Settings!$C$18,O372=Settings!$C$19),1,0))))</f>
        <v/>
      </c>
      <c r="Q1368" s="170"/>
      <c r="R1368" s="169" t="str">
        <f>IF(R372="","",IF(R372=Settings!$C$16,1,IF(AND(R372=Settings!$C$17,NOT(Q372=Settings!$C$16)),1,IF(AND(R372=Settings!$C$18,Q372=Settings!$C$19),1,0))))</f>
        <v/>
      </c>
      <c r="S1368" s="170"/>
      <c r="T1368" s="169" t="str">
        <f>IF(T372="","",IF(T372=Settings!$C$16,1,IF(AND(T372=Settings!$C$17,NOT(S372=Settings!$C$16)),1,IF(AND(T372=Settings!$C$18,S372=Settings!$C$19),1,0))))</f>
        <v/>
      </c>
      <c r="U1368" s="170"/>
      <c r="V1368" s="169" t="str">
        <f>IF(V372="","",IF(V372=Settings!$C$16,1,IF(AND(V372=Settings!$C$17,NOT(U372=Settings!$C$16)),1,IF(AND(V372=Settings!$C$18,U372=Settings!$C$19),1,0))))</f>
        <v/>
      </c>
      <c r="X1368" s="169" t="str">
        <f>IF(X372="","",IF(X372=Settings!$C$16,1,IF(AND(X372=Settings!$C$17,NOT(W372=Settings!$C$16)),1,IF(AND(X372=Settings!$C$18,W372=Settings!$C$19),1,0))))</f>
        <v/>
      </c>
      <c r="Z1368" s="169" t="str">
        <f>IF(Z372="","",IF(Z372=Settings!$C$16,1,IF(AND(Z372=Settings!$C$17,NOT(Y372=Settings!$C$16)),1,IF(AND(Z372=Settings!$C$18,Y372=Settings!$C$19),1,0))))</f>
        <v/>
      </c>
      <c r="AC1368" s="169" t="str">
        <f>IF(AC372="","",IF(AC372=Settings!$C$16,1,IF(AND(AC372=Settings!$C$17,NOT(AB372=Settings!$C$16)),1,IF(AND(AC372=Settings!$C$18,AB372=Settings!$C$19),1,0))))</f>
        <v/>
      </c>
      <c r="AD1368" s="170"/>
      <c r="AE1368" s="169" t="str">
        <f>IF(AE372="","",IF(AE372=Settings!$C$16,1,IF(AND(AE372=Settings!$C$17,NOT(AD372=Settings!$C$16)),1,IF(AND(AE372=Settings!$C$18,AD372=Settings!$C$19),1,0))))</f>
        <v/>
      </c>
      <c r="AF1368" s="170"/>
      <c r="AG1368" s="169" t="str">
        <f>IF(AG372="","",IF(AG372=Settings!$C$16,1,IF(AND(AG372=Settings!$C$17,NOT(AF372=Settings!$C$16)),1,IF(AND(AG372=Settings!$C$18,AF372=Settings!$C$19),1,0))))</f>
        <v/>
      </c>
      <c r="AH1368" s="170"/>
      <c r="AI1368" s="169" t="str">
        <f>IF(AI372="","",IF(AI372=Settings!$C$16,1,IF(AND(AI372=Settings!$C$17,NOT(AH372=Settings!$C$16)),1,IF(AND(AI372=Settings!$C$18,AH372=Settings!$C$19),1,0))))</f>
        <v/>
      </c>
      <c r="AK1368" s="169" t="str">
        <f>IF(AK372="","",IF(AK372=Settings!$C$16,1,IF(AND(AK372=Settings!$C$17,NOT(AJ372=Settings!$C$16)),1,IF(AND(AK372=Settings!$C$18,AJ372=Settings!$C$19),1,0))))</f>
        <v/>
      </c>
      <c r="AM1368" s="169" t="str">
        <f>IF(AM372="","",IF(AM372=Settings!$C$16,1,IF(AND(AM372=Settings!$C$17,NOT(AL372=Settings!$C$16)),1,IF(AND(AM372=Settings!$C$18,AL372=Settings!$C$19),1,0))))</f>
        <v/>
      </c>
      <c r="AP1368" s="169" t="str">
        <f>IF(AP372="","",IF(AP372=Settings!$C$16,1,IF(AND(AP372=Settings!$C$17,NOT(AO372=Settings!$C$16)),1,IF(AND(AP372=Settings!$C$18,AO372=Settings!$C$19),1,0))))</f>
        <v/>
      </c>
      <c r="AQ1368" s="170"/>
      <c r="AR1368" s="169" t="str">
        <f>IF(AR372="","",IF(AR372=Settings!$C$16,1,IF(AND(AR372=Settings!$C$17,NOT(AQ372=Settings!$C$16)),1,IF(AND(AR372=Settings!$C$18,AQ372=Settings!$C$19),1,0))))</f>
        <v/>
      </c>
      <c r="AS1368" s="170"/>
      <c r="AT1368" s="169" t="str">
        <f>IF(AT372="","",IF(AT372=Settings!$C$16,1,IF(AND(AT372=Settings!$C$17,NOT(AS372=Settings!$C$16)),1,IF(AND(AT372=Settings!$C$18,AS372=Settings!$C$19),1,0))))</f>
        <v/>
      </c>
      <c r="AU1368" s="170"/>
      <c r="AV1368" s="169" t="str">
        <f>IF(AV372="","",IF(AV372=Settings!$C$16,1,IF(AND(AV372=Settings!$C$17,NOT(AU372=Settings!$C$16)),1,IF(AND(AV372=Settings!$C$18,AU372=Settings!$C$19),1,0))))</f>
        <v/>
      </c>
      <c r="AX1368" s="169" t="str">
        <f>IF(AX372="","",IF(AX372=Settings!$C$16,1,IF(AND(AX372=Settings!$C$17,NOT(AW372=Settings!$C$16)),1,IF(AND(AX372=Settings!$C$18,AW372=Settings!$C$19),1,0))))</f>
        <v/>
      </c>
      <c r="AZ1368" s="169" t="str">
        <f>IF(AZ372="","",IF(AZ372=Settings!$C$16,1,IF(AND(AZ372=Settings!$C$17,NOT(AY372=Settings!$C$16)),1,IF(AND(AZ372=Settings!$C$18,AY372=Settings!$C$19),1,0))))</f>
        <v/>
      </c>
      <c r="BC1368" s="169" t="str">
        <f>IF(BC372="","",IF(BC372=Settings!$C$16,1,IF(AND(BC372=Settings!$C$17,NOT(BB372=Settings!$C$16)),1,IF(AND(BC372=Settings!$C$18,BB372=Settings!$C$19),1,0))))</f>
        <v/>
      </c>
      <c r="BD1368" s="170"/>
      <c r="BE1368" s="169" t="str">
        <f>IF(BE372="","",IF(BE372=Settings!$C$16,1,IF(AND(BE372=Settings!$C$17,NOT(BD372=Settings!$C$16)),1,IF(AND(BE372=Settings!$C$18,BD372=Settings!$C$19),1,0))))</f>
        <v/>
      </c>
      <c r="BF1368" s="170"/>
      <c r="BG1368" s="169" t="str">
        <f>IF(BG372="","",IF(BG372=Settings!$C$16,1,IF(AND(BG372=Settings!$C$17,NOT(BF372=Settings!$C$16)),1,IF(AND(BG372=Settings!$C$18,BF372=Settings!$C$19),1,0))))</f>
        <v/>
      </c>
      <c r="BH1368" s="170"/>
      <c r="BI1368" s="169" t="str">
        <f>IF(BI372="","",IF(BI372=Settings!$C$16,1,IF(AND(BI372=Settings!$C$17,NOT(BH372=Settings!$C$16)),1,IF(AND(BI372=Settings!$C$18,BH372=Settings!$C$19),1,0))))</f>
        <v/>
      </c>
      <c r="BK1368" s="169" t="str">
        <f>IF(BK372="","",IF(BK372=Settings!$C$16,1,IF(AND(BK372=Settings!$C$17,NOT(BJ372=Settings!$C$16)),1,IF(AND(BK372=Settings!$C$18,BJ372=Settings!$C$19),1,0))))</f>
        <v/>
      </c>
      <c r="BM1368" s="169" t="str">
        <f>IF(BM372="","",IF(BM372=Settings!$C$16,1,IF(AND(BM372=Settings!$C$17,NOT(BL372=Settings!$C$16)),1,IF(AND(BM372=Settings!$C$18,BL372=Settings!$C$19),1,0))))</f>
        <v/>
      </c>
      <c r="BP1368" s="169" t="str">
        <f>IF(BP372="","",IF(BP372=Settings!$C$16,1,IF(AND(BP372=Settings!$C$17,NOT(BO372=Settings!$C$16)),1,IF(AND(BP372=Settings!$C$18,BO372=Settings!$C$19),1,0))))</f>
        <v/>
      </c>
      <c r="BQ1368" s="170"/>
      <c r="BR1368" s="169" t="str">
        <f>IF(BR372="","",IF(BR372=Settings!$C$16,1,IF(AND(BR372=Settings!$C$17,NOT(BQ372=Settings!$C$16)),1,IF(AND(BR372=Settings!$C$18,BQ372=Settings!$C$19),1,0))))</f>
        <v/>
      </c>
      <c r="BS1368" s="170"/>
      <c r="BT1368" s="169" t="str">
        <f>IF(BT372="","",IF(BT372=Settings!$C$16,1,IF(AND(BT372=Settings!$C$17,NOT(BS372=Settings!$C$16)),1,IF(AND(BT372=Settings!$C$18,BS372=Settings!$C$19),1,0))))</f>
        <v/>
      </c>
      <c r="BU1368" s="170"/>
      <c r="BV1368" s="169" t="str">
        <f>IF(BV372="","",IF(BV372=Settings!$C$16,1,IF(AND(BV372=Settings!$C$17,NOT(BU372=Settings!$C$16)),1,IF(AND(BV372=Settings!$C$18,BU372=Settings!$C$19),1,0))))</f>
        <v/>
      </c>
      <c r="BX1368" s="169" t="str">
        <f>IF(BX372="","",IF(BX372=Settings!$C$16,1,IF(AND(BX372=Settings!$C$17,NOT(BW372=Settings!$C$16)),1,IF(AND(BX372=Settings!$C$18,BW372=Settings!$C$19),1,0))))</f>
        <v/>
      </c>
      <c r="BZ1368" s="169" t="str">
        <f>IF(BZ372="","",IF(BZ372=Settings!$C$16,1,IF(AND(BZ372=Settings!$C$17,NOT(BY372=Settings!$C$16)),1,IF(AND(BZ372=Settings!$C$18,BY372=Settings!$C$19),1,0))))</f>
        <v/>
      </c>
      <c r="CB1368" s="175" t="str">
        <f t="shared" si="41"/>
        <v/>
      </c>
      <c r="CC1368" s="175" t="str">
        <f t="shared" si="42"/>
        <v/>
      </c>
      <c r="CD1368" s="175" t="str">
        <f t="shared" si="43"/>
        <v/>
      </c>
      <c r="CE1368" s="175" t="str">
        <f t="shared" si="44"/>
        <v/>
      </c>
      <c r="CF1368" s="175" t="str">
        <f t="shared" si="45"/>
        <v/>
      </c>
      <c r="CG1368" s="175" t="str">
        <f t="shared" si="46"/>
        <v/>
      </c>
      <c r="CH1368" s="175" t="str">
        <f t="shared" si="47"/>
        <v/>
      </c>
    </row>
    <row r="1369" spans="1:86" x14ac:dyDescent="0.25">
      <c r="A1369" s="39" t="str">
        <f t="shared" si="40"/>
        <v xml:space="preserve"> </v>
      </c>
      <c r="C1369" s="169" t="str">
        <f>IF(C373="","",IF(C373=Settings!$C$16,1,IF(AND(C373=Settings!$C$17,NOT(B373=Settings!$C$16)),1,IF(AND(C373=Settings!$C$18,B373=Settings!$C$19),1,0))))</f>
        <v/>
      </c>
      <c r="E1369" s="169" t="str">
        <f>IF(E373="","",IF(E373=Settings!$C$16,1,IF(AND(E373=Settings!$C$17,NOT(D373=Settings!$C$16)),1,IF(AND(E373=Settings!$C$18,D373=Settings!$C$19),1,0))))</f>
        <v/>
      </c>
      <c r="G1369" s="169" t="str">
        <f>IF(G373="","",IF(G373=Settings!$C$16,1,IF(AND(G373=Settings!$C$17,NOT(F373=Settings!$C$16)),1,IF(AND(G373=Settings!$C$18,F373=Settings!$C$19),1,0))))</f>
        <v/>
      </c>
      <c r="I1369" s="169" t="str">
        <f>IF(I373="","",IF(I373=Settings!$C$16,1,IF(AND(I373=Settings!$C$17,NOT(H373=Settings!$C$16)),1,IF(AND(I373=Settings!$C$18,H373=Settings!$C$19),1,0))))</f>
        <v/>
      </c>
      <c r="K1369" s="169" t="str">
        <f>IF(K373="","",IF(K373=Settings!$C$16,1,IF(AND(K373=Settings!$C$17,NOT(J373=Settings!$C$16)),1,IF(AND(K373=Settings!$C$18,J373=Settings!$C$19),1,0))))</f>
        <v/>
      </c>
      <c r="M1369" s="169" t="str">
        <f>IF(M373="","",IF(M373=Settings!$C$16,1,IF(AND(M373=Settings!$C$17,NOT(L373=Settings!$C$16)),1,IF(AND(M373=Settings!$C$18,L373=Settings!$C$19),1,0))))</f>
        <v/>
      </c>
      <c r="P1369" s="169" t="str">
        <f>IF(P373="","",IF(P373=Settings!$C$16,1,IF(AND(P373=Settings!$C$17,NOT(O373=Settings!$C$16)),1,IF(AND(P373=Settings!$C$18,O373=Settings!$C$19),1,0))))</f>
        <v/>
      </c>
      <c r="Q1369" s="170"/>
      <c r="R1369" s="169" t="str">
        <f>IF(R373="","",IF(R373=Settings!$C$16,1,IF(AND(R373=Settings!$C$17,NOT(Q373=Settings!$C$16)),1,IF(AND(R373=Settings!$C$18,Q373=Settings!$C$19),1,0))))</f>
        <v/>
      </c>
      <c r="S1369" s="170"/>
      <c r="T1369" s="169" t="str">
        <f>IF(T373="","",IF(T373=Settings!$C$16,1,IF(AND(T373=Settings!$C$17,NOT(S373=Settings!$C$16)),1,IF(AND(T373=Settings!$C$18,S373=Settings!$C$19),1,0))))</f>
        <v/>
      </c>
      <c r="U1369" s="170"/>
      <c r="V1369" s="169" t="str">
        <f>IF(V373="","",IF(V373=Settings!$C$16,1,IF(AND(V373=Settings!$C$17,NOT(U373=Settings!$C$16)),1,IF(AND(V373=Settings!$C$18,U373=Settings!$C$19),1,0))))</f>
        <v/>
      </c>
      <c r="X1369" s="169" t="str">
        <f>IF(X373="","",IF(X373=Settings!$C$16,1,IF(AND(X373=Settings!$C$17,NOT(W373=Settings!$C$16)),1,IF(AND(X373=Settings!$C$18,W373=Settings!$C$19),1,0))))</f>
        <v/>
      </c>
      <c r="Z1369" s="169" t="str">
        <f>IF(Z373="","",IF(Z373=Settings!$C$16,1,IF(AND(Z373=Settings!$C$17,NOT(Y373=Settings!$C$16)),1,IF(AND(Z373=Settings!$C$18,Y373=Settings!$C$19),1,0))))</f>
        <v/>
      </c>
      <c r="AC1369" s="169" t="str">
        <f>IF(AC373="","",IF(AC373=Settings!$C$16,1,IF(AND(AC373=Settings!$C$17,NOT(AB373=Settings!$C$16)),1,IF(AND(AC373=Settings!$C$18,AB373=Settings!$C$19),1,0))))</f>
        <v/>
      </c>
      <c r="AD1369" s="170"/>
      <c r="AE1369" s="169" t="str">
        <f>IF(AE373="","",IF(AE373=Settings!$C$16,1,IF(AND(AE373=Settings!$C$17,NOT(AD373=Settings!$C$16)),1,IF(AND(AE373=Settings!$C$18,AD373=Settings!$C$19),1,0))))</f>
        <v/>
      </c>
      <c r="AF1369" s="170"/>
      <c r="AG1369" s="169" t="str">
        <f>IF(AG373="","",IF(AG373=Settings!$C$16,1,IF(AND(AG373=Settings!$C$17,NOT(AF373=Settings!$C$16)),1,IF(AND(AG373=Settings!$C$18,AF373=Settings!$C$19),1,0))))</f>
        <v/>
      </c>
      <c r="AH1369" s="170"/>
      <c r="AI1369" s="169" t="str">
        <f>IF(AI373="","",IF(AI373=Settings!$C$16,1,IF(AND(AI373=Settings!$C$17,NOT(AH373=Settings!$C$16)),1,IF(AND(AI373=Settings!$C$18,AH373=Settings!$C$19),1,0))))</f>
        <v/>
      </c>
      <c r="AK1369" s="169" t="str">
        <f>IF(AK373="","",IF(AK373=Settings!$C$16,1,IF(AND(AK373=Settings!$C$17,NOT(AJ373=Settings!$C$16)),1,IF(AND(AK373=Settings!$C$18,AJ373=Settings!$C$19),1,0))))</f>
        <v/>
      </c>
      <c r="AM1369" s="169" t="str">
        <f>IF(AM373="","",IF(AM373=Settings!$C$16,1,IF(AND(AM373=Settings!$C$17,NOT(AL373=Settings!$C$16)),1,IF(AND(AM373=Settings!$C$18,AL373=Settings!$C$19),1,0))))</f>
        <v/>
      </c>
      <c r="AP1369" s="169" t="str">
        <f>IF(AP373="","",IF(AP373=Settings!$C$16,1,IF(AND(AP373=Settings!$C$17,NOT(AO373=Settings!$C$16)),1,IF(AND(AP373=Settings!$C$18,AO373=Settings!$C$19),1,0))))</f>
        <v/>
      </c>
      <c r="AQ1369" s="170"/>
      <c r="AR1369" s="169" t="str">
        <f>IF(AR373="","",IF(AR373=Settings!$C$16,1,IF(AND(AR373=Settings!$C$17,NOT(AQ373=Settings!$C$16)),1,IF(AND(AR373=Settings!$C$18,AQ373=Settings!$C$19),1,0))))</f>
        <v/>
      </c>
      <c r="AS1369" s="170"/>
      <c r="AT1369" s="169" t="str">
        <f>IF(AT373="","",IF(AT373=Settings!$C$16,1,IF(AND(AT373=Settings!$C$17,NOT(AS373=Settings!$C$16)),1,IF(AND(AT373=Settings!$C$18,AS373=Settings!$C$19),1,0))))</f>
        <v/>
      </c>
      <c r="AU1369" s="170"/>
      <c r="AV1369" s="169" t="str">
        <f>IF(AV373="","",IF(AV373=Settings!$C$16,1,IF(AND(AV373=Settings!$C$17,NOT(AU373=Settings!$C$16)),1,IF(AND(AV373=Settings!$C$18,AU373=Settings!$C$19),1,0))))</f>
        <v/>
      </c>
      <c r="AX1369" s="169" t="str">
        <f>IF(AX373="","",IF(AX373=Settings!$C$16,1,IF(AND(AX373=Settings!$C$17,NOT(AW373=Settings!$C$16)),1,IF(AND(AX373=Settings!$C$18,AW373=Settings!$C$19),1,0))))</f>
        <v/>
      </c>
      <c r="AZ1369" s="169" t="str">
        <f>IF(AZ373="","",IF(AZ373=Settings!$C$16,1,IF(AND(AZ373=Settings!$C$17,NOT(AY373=Settings!$C$16)),1,IF(AND(AZ373=Settings!$C$18,AY373=Settings!$C$19),1,0))))</f>
        <v/>
      </c>
      <c r="BC1369" s="169" t="str">
        <f>IF(BC373="","",IF(BC373=Settings!$C$16,1,IF(AND(BC373=Settings!$C$17,NOT(BB373=Settings!$C$16)),1,IF(AND(BC373=Settings!$C$18,BB373=Settings!$C$19),1,0))))</f>
        <v/>
      </c>
      <c r="BD1369" s="170"/>
      <c r="BE1369" s="169" t="str">
        <f>IF(BE373="","",IF(BE373=Settings!$C$16,1,IF(AND(BE373=Settings!$C$17,NOT(BD373=Settings!$C$16)),1,IF(AND(BE373=Settings!$C$18,BD373=Settings!$C$19),1,0))))</f>
        <v/>
      </c>
      <c r="BF1369" s="170"/>
      <c r="BG1369" s="169" t="str">
        <f>IF(BG373="","",IF(BG373=Settings!$C$16,1,IF(AND(BG373=Settings!$C$17,NOT(BF373=Settings!$C$16)),1,IF(AND(BG373=Settings!$C$18,BF373=Settings!$C$19),1,0))))</f>
        <v/>
      </c>
      <c r="BH1369" s="170"/>
      <c r="BI1369" s="169" t="str">
        <f>IF(BI373="","",IF(BI373=Settings!$C$16,1,IF(AND(BI373=Settings!$C$17,NOT(BH373=Settings!$C$16)),1,IF(AND(BI373=Settings!$C$18,BH373=Settings!$C$19),1,0))))</f>
        <v/>
      </c>
      <c r="BK1369" s="169" t="str">
        <f>IF(BK373="","",IF(BK373=Settings!$C$16,1,IF(AND(BK373=Settings!$C$17,NOT(BJ373=Settings!$C$16)),1,IF(AND(BK373=Settings!$C$18,BJ373=Settings!$C$19),1,0))))</f>
        <v/>
      </c>
      <c r="BM1369" s="169" t="str">
        <f>IF(BM373="","",IF(BM373=Settings!$C$16,1,IF(AND(BM373=Settings!$C$17,NOT(BL373=Settings!$C$16)),1,IF(AND(BM373=Settings!$C$18,BL373=Settings!$C$19),1,0))))</f>
        <v/>
      </c>
      <c r="BP1369" s="169" t="str">
        <f>IF(BP373="","",IF(BP373=Settings!$C$16,1,IF(AND(BP373=Settings!$C$17,NOT(BO373=Settings!$C$16)),1,IF(AND(BP373=Settings!$C$18,BO373=Settings!$C$19),1,0))))</f>
        <v/>
      </c>
      <c r="BQ1369" s="170"/>
      <c r="BR1369" s="169" t="str">
        <f>IF(BR373="","",IF(BR373=Settings!$C$16,1,IF(AND(BR373=Settings!$C$17,NOT(BQ373=Settings!$C$16)),1,IF(AND(BR373=Settings!$C$18,BQ373=Settings!$C$19),1,0))))</f>
        <v/>
      </c>
      <c r="BS1369" s="170"/>
      <c r="BT1369" s="169" t="str">
        <f>IF(BT373="","",IF(BT373=Settings!$C$16,1,IF(AND(BT373=Settings!$C$17,NOT(BS373=Settings!$C$16)),1,IF(AND(BT373=Settings!$C$18,BS373=Settings!$C$19),1,0))))</f>
        <v/>
      </c>
      <c r="BU1369" s="170"/>
      <c r="BV1369" s="169" t="str">
        <f>IF(BV373="","",IF(BV373=Settings!$C$16,1,IF(AND(BV373=Settings!$C$17,NOT(BU373=Settings!$C$16)),1,IF(AND(BV373=Settings!$C$18,BU373=Settings!$C$19),1,0))))</f>
        <v/>
      </c>
      <c r="BX1369" s="169" t="str">
        <f>IF(BX373="","",IF(BX373=Settings!$C$16,1,IF(AND(BX373=Settings!$C$17,NOT(BW373=Settings!$C$16)),1,IF(AND(BX373=Settings!$C$18,BW373=Settings!$C$19),1,0))))</f>
        <v/>
      </c>
      <c r="BZ1369" s="169" t="str">
        <f>IF(BZ373="","",IF(BZ373=Settings!$C$16,1,IF(AND(BZ373=Settings!$C$17,NOT(BY373=Settings!$C$16)),1,IF(AND(BZ373=Settings!$C$18,BY373=Settings!$C$19),1,0))))</f>
        <v/>
      </c>
      <c r="CB1369" s="175" t="str">
        <f t="shared" si="41"/>
        <v/>
      </c>
      <c r="CC1369" s="175" t="str">
        <f t="shared" si="42"/>
        <v/>
      </c>
      <c r="CD1369" s="175" t="str">
        <f t="shared" si="43"/>
        <v/>
      </c>
      <c r="CE1369" s="175" t="str">
        <f t="shared" si="44"/>
        <v/>
      </c>
      <c r="CF1369" s="175" t="str">
        <f t="shared" si="45"/>
        <v/>
      </c>
      <c r="CG1369" s="175" t="str">
        <f t="shared" si="46"/>
        <v/>
      </c>
      <c r="CH1369" s="175" t="str">
        <f t="shared" si="47"/>
        <v/>
      </c>
    </row>
    <row r="1370" spans="1:86" x14ac:dyDescent="0.25">
      <c r="A1370" s="39" t="str">
        <f t="shared" si="40"/>
        <v xml:space="preserve"> </v>
      </c>
      <c r="C1370" s="169" t="str">
        <f>IF(C374="","",IF(C374=Settings!$C$16,1,IF(AND(C374=Settings!$C$17,NOT(B374=Settings!$C$16)),1,IF(AND(C374=Settings!$C$18,B374=Settings!$C$19),1,0))))</f>
        <v/>
      </c>
      <c r="E1370" s="169" t="str">
        <f>IF(E374="","",IF(E374=Settings!$C$16,1,IF(AND(E374=Settings!$C$17,NOT(D374=Settings!$C$16)),1,IF(AND(E374=Settings!$C$18,D374=Settings!$C$19),1,0))))</f>
        <v/>
      </c>
      <c r="G1370" s="169" t="str">
        <f>IF(G374="","",IF(G374=Settings!$C$16,1,IF(AND(G374=Settings!$C$17,NOT(F374=Settings!$C$16)),1,IF(AND(G374=Settings!$C$18,F374=Settings!$C$19),1,0))))</f>
        <v/>
      </c>
      <c r="I1370" s="169" t="str">
        <f>IF(I374="","",IF(I374=Settings!$C$16,1,IF(AND(I374=Settings!$C$17,NOT(H374=Settings!$C$16)),1,IF(AND(I374=Settings!$C$18,H374=Settings!$C$19),1,0))))</f>
        <v/>
      </c>
      <c r="K1370" s="169" t="str">
        <f>IF(K374="","",IF(K374=Settings!$C$16,1,IF(AND(K374=Settings!$C$17,NOT(J374=Settings!$C$16)),1,IF(AND(K374=Settings!$C$18,J374=Settings!$C$19),1,0))))</f>
        <v/>
      </c>
      <c r="M1370" s="169" t="str">
        <f>IF(M374="","",IF(M374=Settings!$C$16,1,IF(AND(M374=Settings!$C$17,NOT(L374=Settings!$C$16)),1,IF(AND(M374=Settings!$C$18,L374=Settings!$C$19),1,0))))</f>
        <v/>
      </c>
      <c r="P1370" s="169" t="str">
        <f>IF(P374="","",IF(P374=Settings!$C$16,1,IF(AND(P374=Settings!$C$17,NOT(O374=Settings!$C$16)),1,IF(AND(P374=Settings!$C$18,O374=Settings!$C$19),1,0))))</f>
        <v/>
      </c>
      <c r="Q1370" s="170"/>
      <c r="R1370" s="169" t="str">
        <f>IF(R374="","",IF(R374=Settings!$C$16,1,IF(AND(R374=Settings!$C$17,NOT(Q374=Settings!$C$16)),1,IF(AND(R374=Settings!$C$18,Q374=Settings!$C$19),1,0))))</f>
        <v/>
      </c>
      <c r="S1370" s="170"/>
      <c r="T1370" s="169" t="str">
        <f>IF(T374="","",IF(T374=Settings!$C$16,1,IF(AND(T374=Settings!$C$17,NOT(S374=Settings!$C$16)),1,IF(AND(T374=Settings!$C$18,S374=Settings!$C$19),1,0))))</f>
        <v/>
      </c>
      <c r="U1370" s="170"/>
      <c r="V1370" s="169" t="str">
        <f>IF(V374="","",IF(V374=Settings!$C$16,1,IF(AND(V374=Settings!$C$17,NOT(U374=Settings!$C$16)),1,IF(AND(V374=Settings!$C$18,U374=Settings!$C$19),1,0))))</f>
        <v/>
      </c>
      <c r="X1370" s="169" t="str">
        <f>IF(X374="","",IF(X374=Settings!$C$16,1,IF(AND(X374=Settings!$C$17,NOT(W374=Settings!$C$16)),1,IF(AND(X374=Settings!$C$18,W374=Settings!$C$19),1,0))))</f>
        <v/>
      </c>
      <c r="Z1370" s="169" t="str">
        <f>IF(Z374="","",IF(Z374=Settings!$C$16,1,IF(AND(Z374=Settings!$C$17,NOT(Y374=Settings!$C$16)),1,IF(AND(Z374=Settings!$C$18,Y374=Settings!$C$19),1,0))))</f>
        <v/>
      </c>
      <c r="AC1370" s="169" t="str">
        <f>IF(AC374="","",IF(AC374=Settings!$C$16,1,IF(AND(AC374=Settings!$C$17,NOT(AB374=Settings!$C$16)),1,IF(AND(AC374=Settings!$C$18,AB374=Settings!$C$19),1,0))))</f>
        <v/>
      </c>
      <c r="AD1370" s="170"/>
      <c r="AE1370" s="169" t="str">
        <f>IF(AE374="","",IF(AE374=Settings!$C$16,1,IF(AND(AE374=Settings!$C$17,NOT(AD374=Settings!$C$16)),1,IF(AND(AE374=Settings!$C$18,AD374=Settings!$C$19),1,0))))</f>
        <v/>
      </c>
      <c r="AF1370" s="170"/>
      <c r="AG1370" s="169" t="str">
        <f>IF(AG374="","",IF(AG374=Settings!$C$16,1,IF(AND(AG374=Settings!$C$17,NOT(AF374=Settings!$C$16)),1,IF(AND(AG374=Settings!$C$18,AF374=Settings!$C$19),1,0))))</f>
        <v/>
      </c>
      <c r="AH1370" s="170"/>
      <c r="AI1370" s="169" t="str">
        <f>IF(AI374="","",IF(AI374=Settings!$C$16,1,IF(AND(AI374=Settings!$C$17,NOT(AH374=Settings!$C$16)),1,IF(AND(AI374=Settings!$C$18,AH374=Settings!$C$19),1,0))))</f>
        <v/>
      </c>
      <c r="AK1370" s="169" t="str">
        <f>IF(AK374="","",IF(AK374=Settings!$C$16,1,IF(AND(AK374=Settings!$C$17,NOT(AJ374=Settings!$C$16)),1,IF(AND(AK374=Settings!$C$18,AJ374=Settings!$C$19),1,0))))</f>
        <v/>
      </c>
      <c r="AM1370" s="169" t="str">
        <f>IF(AM374="","",IF(AM374=Settings!$C$16,1,IF(AND(AM374=Settings!$C$17,NOT(AL374=Settings!$C$16)),1,IF(AND(AM374=Settings!$C$18,AL374=Settings!$C$19),1,0))))</f>
        <v/>
      </c>
      <c r="AP1370" s="169" t="str">
        <f>IF(AP374="","",IF(AP374=Settings!$C$16,1,IF(AND(AP374=Settings!$C$17,NOT(AO374=Settings!$C$16)),1,IF(AND(AP374=Settings!$C$18,AO374=Settings!$C$19),1,0))))</f>
        <v/>
      </c>
      <c r="AQ1370" s="170"/>
      <c r="AR1370" s="169" t="str">
        <f>IF(AR374="","",IF(AR374=Settings!$C$16,1,IF(AND(AR374=Settings!$C$17,NOT(AQ374=Settings!$C$16)),1,IF(AND(AR374=Settings!$C$18,AQ374=Settings!$C$19),1,0))))</f>
        <v/>
      </c>
      <c r="AS1370" s="170"/>
      <c r="AT1370" s="169" t="str">
        <f>IF(AT374="","",IF(AT374=Settings!$C$16,1,IF(AND(AT374=Settings!$C$17,NOT(AS374=Settings!$C$16)),1,IF(AND(AT374=Settings!$C$18,AS374=Settings!$C$19),1,0))))</f>
        <v/>
      </c>
      <c r="AU1370" s="170"/>
      <c r="AV1370" s="169" t="str">
        <f>IF(AV374="","",IF(AV374=Settings!$C$16,1,IF(AND(AV374=Settings!$C$17,NOT(AU374=Settings!$C$16)),1,IF(AND(AV374=Settings!$C$18,AU374=Settings!$C$19),1,0))))</f>
        <v/>
      </c>
      <c r="AX1370" s="169" t="str">
        <f>IF(AX374="","",IF(AX374=Settings!$C$16,1,IF(AND(AX374=Settings!$C$17,NOT(AW374=Settings!$C$16)),1,IF(AND(AX374=Settings!$C$18,AW374=Settings!$C$19),1,0))))</f>
        <v/>
      </c>
      <c r="AZ1370" s="169" t="str">
        <f>IF(AZ374="","",IF(AZ374=Settings!$C$16,1,IF(AND(AZ374=Settings!$C$17,NOT(AY374=Settings!$C$16)),1,IF(AND(AZ374=Settings!$C$18,AY374=Settings!$C$19),1,0))))</f>
        <v/>
      </c>
      <c r="BC1370" s="169" t="str">
        <f>IF(BC374="","",IF(BC374=Settings!$C$16,1,IF(AND(BC374=Settings!$C$17,NOT(BB374=Settings!$C$16)),1,IF(AND(BC374=Settings!$C$18,BB374=Settings!$C$19),1,0))))</f>
        <v/>
      </c>
      <c r="BD1370" s="170"/>
      <c r="BE1370" s="169" t="str">
        <f>IF(BE374="","",IF(BE374=Settings!$C$16,1,IF(AND(BE374=Settings!$C$17,NOT(BD374=Settings!$C$16)),1,IF(AND(BE374=Settings!$C$18,BD374=Settings!$C$19),1,0))))</f>
        <v/>
      </c>
      <c r="BF1370" s="170"/>
      <c r="BG1370" s="169" t="str">
        <f>IF(BG374="","",IF(BG374=Settings!$C$16,1,IF(AND(BG374=Settings!$C$17,NOT(BF374=Settings!$C$16)),1,IF(AND(BG374=Settings!$C$18,BF374=Settings!$C$19),1,0))))</f>
        <v/>
      </c>
      <c r="BH1370" s="170"/>
      <c r="BI1370" s="169" t="str">
        <f>IF(BI374="","",IF(BI374=Settings!$C$16,1,IF(AND(BI374=Settings!$C$17,NOT(BH374=Settings!$C$16)),1,IF(AND(BI374=Settings!$C$18,BH374=Settings!$C$19),1,0))))</f>
        <v/>
      </c>
      <c r="BK1370" s="169" t="str">
        <f>IF(BK374="","",IF(BK374=Settings!$C$16,1,IF(AND(BK374=Settings!$C$17,NOT(BJ374=Settings!$C$16)),1,IF(AND(BK374=Settings!$C$18,BJ374=Settings!$C$19),1,0))))</f>
        <v/>
      </c>
      <c r="BM1370" s="169" t="str">
        <f>IF(BM374="","",IF(BM374=Settings!$C$16,1,IF(AND(BM374=Settings!$C$17,NOT(BL374=Settings!$C$16)),1,IF(AND(BM374=Settings!$C$18,BL374=Settings!$C$19),1,0))))</f>
        <v/>
      </c>
      <c r="BP1370" s="169" t="str">
        <f>IF(BP374="","",IF(BP374=Settings!$C$16,1,IF(AND(BP374=Settings!$C$17,NOT(BO374=Settings!$C$16)),1,IF(AND(BP374=Settings!$C$18,BO374=Settings!$C$19),1,0))))</f>
        <v/>
      </c>
      <c r="BQ1370" s="170"/>
      <c r="BR1370" s="169" t="str">
        <f>IF(BR374="","",IF(BR374=Settings!$C$16,1,IF(AND(BR374=Settings!$C$17,NOT(BQ374=Settings!$C$16)),1,IF(AND(BR374=Settings!$C$18,BQ374=Settings!$C$19),1,0))))</f>
        <v/>
      </c>
      <c r="BS1370" s="170"/>
      <c r="BT1370" s="169" t="str">
        <f>IF(BT374="","",IF(BT374=Settings!$C$16,1,IF(AND(BT374=Settings!$C$17,NOT(BS374=Settings!$C$16)),1,IF(AND(BT374=Settings!$C$18,BS374=Settings!$C$19),1,0))))</f>
        <v/>
      </c>
      <c r="BU1370" s="170"/>
      <c r="BV1370" s="169" t="str">
        <f>IF(BV374="","",IF(BV374=Settings!$C$16,1,IF(AND(BV374=Settings!$C$17,NOT(BU374=Settings!$C$16)),1,IF(AND(BV374=Settings!$C$18,BU374=Settings!$C$19),1,0))))</f>
        <v/>
      </c>
      <c r="BX1370" s="169" t="str">
        <f>IF(BX374="","",IF(BX374=Settings!$C$16,1,IF(AND(BX374=Settings!$C$17,NOT(BW374=Settings!$C$16)),1,IF(AND(BX374=Settings!$C$18,BW374=Settings!$C$19),1,0))))</f>
        <v/>
      </c>
      <c r="BZ1370" s="169" t="str">
        <f>IF(BZ374="","",IF(BZ374=Settings!$C$16,1,IF(AND(BZ374=Settings!$C$17,NOT(BY374=Settings!$C$16)),1,IF(AND(BZ374=Settings!$C$18,BY374=Settings!$C$19),1,0))))</f>
        <v/>
      </c>
      <c r="CB1370" s="175" t="str">
        <f t="shared" si="41"/>
        <v/>
      </c>
      <c r="CC1370" s="175" t="str">
        <f t="shared" si="42"/>
        <v/>
      </c>
      <c r="CD1370" s="175" t="str">
        <f t="shared" si="43"/>
        <v/>
      </c>
      <c r="CE1370" s="175" t="str">
        <f t="shared" si="44"/>
        <v/>
      </c>
      <c r="CF1370" s="175" t="str">
        <f t="shared" si="45"/>
        <v/>
      </c>
      <c r="CG1370" s="175" t="str">
        <f t="shared" si="46"/>
        <v/>
      </c>
      <c r="CH1370" s="175" t="str">
        <f t="shared" si="47"/>
        <v/>
      </c>
    </row>
    <row r="1371" spans="1:86" x14ac:dyDescent="0.25">
      <c r="A1371" s="39" t="str">
        <f t="shared" si="40"/>
        <v xml:space="preserve"> </v>
      </c>
      <c r="C1371" s="169" t="str">
        <f>IF(C375="","",IF(C375=Settings!$C$16,1,IF(AND(C375=Settings!$C$17,NOT(B375=Settings!$C$16)),1,IF(AND(C375=Settings!$C$18,B375=Settings!$C$19),1,0))))</f>
        <v/>
      </c>
      <c r="E1371" s="169" t="str">
        <f>IF(E375="","",IF(E375=Settings!$C$16,1,IF(AND(E375=Settings!$C$17,NOT(D375=Settings!$C$16)),1,IF(AND(E375=Settings!$C$18,D375=Settings!$C$19),1,0))))</f>
        <v/>
      </c>
      <c r="G1371" s="169" t="str">
        <f>IF(G375="","",IF(G375=Settings!$C$16,1,IF(AND(G375=Settings!$C$17,NOT(F375=Settings!$C$16)),1,IF(AND(G375=Settings!$C$18,F375=Settings!$C$19),1,0))))</f>
        <v/>
      </c>
      <c r="I1371" s="169" t="str">
        <f>IF(I375="","",IF(I375=Settings!$C$16,1,IF(AND(I375=Settings!$C$17,NOT(H375=Settings!$C$16)),1,IF(AND(I375=Settings!$C$18,H375=Settings!$C$19),1,0))))</f>
        <v/>
      </c>
      <c r="K1371" s="169" t="str">
        <f>IF(K375="","",IF(K375=Settings!$C$16,1,IF(AND(K375=Settings!$C$17,NOT(J375=Settings!$C$16)),1,IF(AND(K375=Settings!$C$18,J375=Settings!$C$19),1,0))))</f>
        <v/>
      </c>
      <c r="M1371" s="169" t="str">
        <f>IF(M375="","",IF(M375=Settings!$C$16,1,IF(AND(M375=Settings!$C$17,NOT(L375=Settings!$C$16)),1,IF(AND(M375=Settings!$C$18,L375=Settings!$C$19),1,0))))</f>
        <v/>
      </c>
      <c r="P1371" s="169" t="str">
        <f>IF(P375="","",IF(P375=Settings!$C$16,1,IF(AND(P375=Settings!$C$17,NOT(O375=Settings!$C$16)),1,IF(AND(P375=Settings!$C$18,O375=Settings!$C$19),1,0))))</f>
        <v/>
      </c>
      <c r="Q1371" s="170"/>
      <c r="R1371" s="169" t="str">
        <f>IF(R375="","",IF(R375=Settings!$C$16,1,IF(AND(R375=Settings!$C$17,NOT(Q375=Settings!$C$16)),1,IF(AND(R375=Settings!$C$18,Q375=Settings!$C$19),1,0))))</f>
        <v/>
      </c>
      <c r="S1371" s="170"/>
      <c r="T1371" s="169" t="str">
        <f>IF(T375="","",IF(T375=Settings!$C$16,1,IF(AND(T375=Settings!$C$17,NOT(S375=Settings!$C$16)),1,IF(AND(T375=Settings!$C$18,S375=Settings!$C$19),1,0))))</f>
        <v/>
      </c>
      <c r="U1371" s="170"/>
      <c r="V1371" s="169" t="str">
        <f>IF(V375="","",IF(V375=Settings!$C$16,1,IF(AND(V375=Settings!$C$17,NOT(U375=Settings!$C$16)),1,IF(AND(V375=Settings!$C$18,U375=Settings!$C$19),1,0))))</f>
        <v/>
      </c>
      <c r="X1371" s="169" t="str">
        <f>IF(X375="","",IF(X375=Settings!$C$16,1,IF(AND(X375=Settings!$C$17,NOT(W375=Settings!$C$16)),1,IF(AND(X375=Settings!$C$18,W375=Settings!$C$19),1,0))))</f>
        <v/>
      </c>
      <c r="Z1371" s="169" t="str">
        <f>IF(Z375="","",IF(Z375=Settings!$C$16,1,IF(AND(Z375=Settings!$C$17,NOT(Y375=Settings!$C$16)),1,IF(AND(Z375=Settings!$C$18,Y375=Settings!$C$19),1,0))))</f>
        <v/>
      </c>
      <c r="AC1371" s="169" t="str">
        <f>IF(AC375="","",IF(AC375=Settings!$C$16,1,IF(AND(AC375=Settings!$C$17,NOT(AB375=Settings!$C$16)),1,IF(AND(AC375=Settings!$C$18,AB375=Settings!$C$19),1,0))))</f>
        <v/>
      </c>
      <c r="AD1371" s="170"/>
      <c r="AE1371" s="169" t="str">
        <f>IF(AE375="","",IF(AE375=Settings!$C$16,1,IF(AND(AE375=Settings!$C$17,NOT(AD375=Settings!$C$16)),1,IF(AND(AE375=Settings!$C$18,AD375=Settings!$C$19),1,0))))</f>
        <v/>
      </c>
      <c r="AF1371" s="170"/>
      <c r="AG1371" s="169" t="str">
        <f>IF(AG375="","",IF(AG375=Settings!$C$16,1,IF(AND(AG375=Settings!$C$17,NOT(AF375=Settings!$C$16)),1,IF(AND(AG375=Settings!$C$18,AF375=Settings!$C$19),1,0))))</f>
        <v/>
      </c>
      <c r="AH1371" s="170"/>
      <c r="AI1371" s="169" t="str">
        <f>IF(AI375="","",IF(AI375=Settings!$C$16,1,IF(AND(AI375=Settings!$C$17,NOT(AH375=Settings!$C$16)),1,IF(AND(AI375=Settings!$C$18,AH375=Settings!$C$19),1,0))))</f>
        <v/>
      </c>
      <c r="AK1371" s="169" t="str">
        <f>IF(AK375="","",IF(AK375=Settings!$C$16,1,IF(AND(AK375=Settings!$C$17,NOT(AJ375=Settings!$C$16)),1,IF(AND(AK375=Settings!$C$18,AJ375=Settings!$C$19),1,0))))</f>
        <v/>
      </c>
      <c r="AM1371" s="169" t="str">
        <f>IF(AM375="","",IF(AM375=Settings!$C$16,1,IF(AND(AM375=Settings!$C$17,NOT(AL375=Settings!$C$16)),1,IF(AND(AM375=Settings!$C$18,AL375=Settings!$C$19),1,0))))</f>
        <v/>
      </c>
      <c r="AP1371" s="169" t="str">
        <f>IF(AP375="","",IF(AP375=Settings!$C$16,1,IF(AND(AP375=Settings!$C$17,NOT(AO375=Settings!$C$16)),1,IF(AND(AP375=Settings!$C$18,AO375=Settings!$C$19),1,0))))</f>
        <v/>
      </c>
      <c r="AQ1371" s="170"/>
      <c r="AR1371" s="169" t="str">
        <f>IF(AR375="","",IF(AR375=Settings!$C$16,1,IF(AND(AR375=Settings!$C$17,NOT(AQ375=Settings!$C$16)),1,IF(AND(AR375=Settings!$C$18,AQ375=Settings!$C$19),1,0))))</f>
        <v/>
      </c>
      <c r="AS1371" s="170"/>
      <c r="AT1371" s="169" t="str">
        <f>IF(AT375="","",IF(AT375=Settings!$C$16,1,IF(AND(AT375=Settings!$C$17,NOT(AS375=Settings!$C$16)),1,IF(AND(AT375=Settings!$C$18,AS375=Settings!$C$19),1,0))))</f>
        <v/>
      </c>
      <c r="AU1371" s="170"/>
      <c r="AV1371" s="169" t="str">
        <f>IF(AV375="","",IF(AV375=Settings!$C$16,1,IF(AND(AV375=Settings!$C$17,NOT(AU375=Settings!$C$16)),1,IF(AND(AV375=Settings!$C$18,AU375=Settings!$C$19),1,0))))</f>
        <v/>
      </c>
      <c r="AX1371" s="169" t="str">
        <f>IF(AX375="","",IF(AX375=Settings!$C$16,1,IF(AND(AX375=Settings!$C$17,NOT(AW375=Settings!$C$16)),1,IF(AND(AX375=Settings!$C$18,AW375=Settings!$C$19),1,0))))</f>
        <v/>
      </c>
      <c r="AZ1371" s="169" t="str">
        <f>IF(AZ375="","",IF(AZ375=Settings!$C$16,1,IF(AND(AZ375=Settings!$C$17,NOT(AY375=Settings!$C$16)),1,IF(AND(AZ375=Settings!$C$18,AY375=Settings!$C$19),1,0))))</f>
        <v/>
      </c>
      <c r="BC1371" s="169" t="str">
        <f>IF(BC375="","",IF(BC375=Settings!$C$16,1,IF(AND(BC375=Settings!$C$17,NOT(BB375=Settings!$C$16)),1,IF(AND(BC375=Settings!$C$18,BB375=Settings!$C$19),1,0))))</f>
        <v/>
      </c>
      <c r="BD1371" s="170"/>
      <c r="BE1371" s="169" t="str">
        <f>IF(BE375="","",IF(BE375=Settings!$C$16,1,IF(AND(BE375=Settings!$C$17,NOT(BD375=Settings!$C$16)),1,IF(AND(BE375=Settings!$C$18,BD375=Settings!$C$19),1,0))))</f>
        <v/>
      </c>
      <c r="BF1371" s="170"/>
      <c r="BG1371" s="169" t="str">
        <f>IF(BG375="","",IF(BG375=Settings!$C$16,1,IF(AND(BG375=Settings!$C$17,NOT(BF375=Settings!$C$16)),1,IF(AND(BG375=Settings!$C$18,BF375=Settings!$C$19),1,0))))</f>
        <v/>
      </c>
      <c r="BH1371" s="170"/>
      <c r="BI1371" s="169" t="str">
        <f>IF(BI375="","",IF(BI375=Settings!$C$16,1,IF(AND(BI375=Settings!$C$17,NOT(BH375=Settings!$C$16)),1,IF(AND(BI375=Settings!$C$18,BH375=Settings!$C$19),1,0))))</f>
        <v/>
      </c>
      <c r="BK1371" s="169" t="str">
        <f>IF(BK375="","",IF(BK375=Settings!$C$16,1,IF(AND(BK375=Settings!$C$17,NOT(BJ375=Settings!$C$16)),1,IF(AND(BK375=Settings!$C$18,BJ375=Settings!$C$19),1,0))))</f>
        <v/>
      </c>
      <c r="BM1371" s="169" t="str">
        <f>IF(BM375="","",IF(BM375=Settings!$C$16,1,IF(AND(BM375=Settings!$C$17,NOT(BL375=Settings!$C$16)),1,IF(AND(BM375=Settings!$C$18,BL375=Settings!$C$19),1,0))))</f>
        <v/>
      </c>
      <c r="BP1371" s="169" t="str">
        <f>IF(BP375="","",IF(BP375=Settings!$C$16,1,IF(AND(BP375=Settings!$C$17,NOT(BO375=Settings!$C$16)),1,IF(AND(BP375=Settings!$C$18,BO375=Settings!$C$19),1,0))))</f>
        <v/>
      </c>
      <c r="BQ1371" s="170"/>
      <c r="BR1371" s="169" t="str">
        <f>IF(BR375="","",IF(BR375=Settings!$C$16,1,IF(AND(BR375=Settings!$C$17,NOT(BQ375=Settings!$C$16)),1,IF(AND(BR375=Settings!$C$18,BQ375=Settings!$C$19),1,0))))</f>
        <v/>
      </c>
      <c r="BS1371" s="170"/>
      <c r="BT1371" s="169" t="str">
        <f>IF(BT375="","",IF(BT375=Settings!$C$16,1,IF(AND(BT375=Settings!$C$17,NOT(BS375=Settings!$C$16)),1,IF(AND(BT375=Settings!$C$18,BS375=Settings!$C$19),1,0))))</f>
        <v/>
      </c>
      <c r="BU1371" s="170"/>
      <c r="BV1371" s="169" t="str">
        <f>IF(BV375="","",IF(BV375=Settings!$C$16,1,IF(AND(BV375=Settings!$C$17,NOT(BU375=Settings!$C$16)),1,IF(AND(BV375=Settings!$C$18,BU375=Settings!$C$19),1,0))))</f>
        <v/>
      </c>
      <c r="BX1371" s="169" t="str">
        <f>IF(BX375="","",IF(BX375=Settings!$C$16,1,IF(AND(BX375=Settings!$C$17,NOT(BW375=Settings!$C$16)),1,IF(AND(BX375=Settings!$C$18,BW375=Settings!$C$19),1,0))))</f>
        <v/>
      </c>
      <c r="BZ1371" s="169" t="str">
        <f>IF(BZ375="","",IF(BZ375=Settings!$C$16,1,IF(AND(BZ375=Settings!$C$17,NOT(BY375=Settings!$C$16)),1,IF(AND(BZ375=Settings!$C$18,BY375=Settings!$C$19),1,0))))</f>
        <v/>
      </c>
      <c r="CB1371" s="175" t="str">
        <f t="shared" si="41"/>
        <v/>
      </c>
      <c r="CC1371" s="175" t="str">
        <f t="shared" si="42"/>
        <v/>
      </c>
      <c r="CD1371" s="175" t="str">
        <f t="shared" si="43"/>
        <v/>
      </c>
      <c r="CE1371" s="175" t="str">
        <f t="shared" si="44"/>
        <v/>
      </c>
      <c r="CF1371" s="175" t="str">
        <f t="shared" si="45"/>
        <v/>
      </c>
      <c r="CG1371" s="175" t="str">
        <f t="shared" si="46"/>
        <v/>
      </c>
      <c r="CH1371" s="175" t="str">
        <f t="shared" si="47"/>
        <v/>
      </c>
    </row>
    <row r="1372" spans="1:86" x14ac:dyDescent="0.25">
      <c r="A1372" s="39" t="str">
        <f t="shared" si="40"/>
        <v xml:space="preserve"> </v>
      </c>
      <c r="C1372" s="169" t="str">
        <f>IF(C376="","",IF(C376=Settings!$C$16,1,IF(AND(C376=Settings!$C$17,NOT(B376=Settings!$C$16)),1,IF(AND(C376=Settings!$C$18,B376=Settings!$C$19),1,0))))</f>
        <v/>
      </c>
      <c r="E1372" s="169" t="str">
        <f>IF(E376="","",IF(E376=Settings!$C$16,1,IF(AND(E376=Settings!$C$17,NOT(D376=Settings!$C$16)),1,IF(AND(E376=Settings!$C$18,D376=Settings!$C$19),1,0))))</f>
        <v/>
      </c>
      <c r="G1372" s="169" t="str">
        <f>IF(G376="","",IF(G376=Settings!$C$16,1,IF(AND(G376=Settings!$C$17,NOT(F376=Settings!$C$16)),1,IF(AND(G376=Settings!$C$18,F376=Settings!$C$19),1,0))))</f>
        <v/>
      </c>
      <c r="I1372" s="169" t="str">
        <f>IF(I376="","",IF(I376=Settings!$C$16,1,IF(AND(I376=Settings!$C$17,NOT(H376=Settings!$C$16)),1,IF(AND(I376=Settings!$C$18,H376=Settings!$C$19),1,0))))</f>
        <v/>
      </c>
      <c r="K1372" s="169" t="str">
        <f>IF(K376="","",IF(K376=Settings!$C$16,1,IF(AND(K376=Settings!$C$17,NOT(J376=Settings!$C$16)),1,IF(AND(K376=Settings!$C$18,J376=Settings!$C$19),1,0))))</f>
        <v/>
      </c>
      <c r="M1372" s="169" t="str">
        <f>IF(M376="","",IF(M376=Settings!$C$16,1,IF(AND(M376=Settings!$C$17,NOT(L376=Settings!$C$16)),1,IF(AND(M376=Settings!$C$18,L376=Settings!$C$19),1,0))))</f>
        <v/>
      </c>
      <c r="P1372" s="169" t="str">
        <f>IF(P376="","",IF(P376=Settings!$C$16,1,IF(AND(P376=Settings!$C$17,NOT(O376=Settings!$C$16)),1,IF(AND(P376=Settings!$C$18,O376=Settings!$C$19),1,0))))</f>
        <v/>
      </c>
      <c r="Q1372" s="170"/>
      <c r="R1372" s="169" t="str">
        <f>IF(R376="","",IF(R376=Settings!$C$16,1,IF(AND(R376=Settings!$C$17,NOT(Q376=Settings!$C$16)),1,IF(AND(R376=Settings!$C$18,Q376=Settings!$C$19),1,0))))</f>
        <v/>
      </c>
      <c r="S1372" s="170"/>
      <c r="T1372" s="169" t="str">
        <f>IF(T376="","",IF(T376=Settings!$C$16,1,IF(AND(T376=Settings!$C$17,NOT(S376=Settings!$C$16)),1,IF(AND(T376=Settings!$C$18,S376=Settings!$C$19),1,0))))</f>
        <v/>
      </c>
      <c r="U1372" s="170"/>
      <c r="V1372" s="169" t="str">
        <f>IF(V376="","",IF(V376=Settings!$C$16,1,IF(AND(V376=Settings!$C$17,NOT(U376=Settings!$C$16)),1,IF(AND(V376=Settings!$C$18,U376=Settings!$C$19),1,0))))</f>
        <v/>
      </c>
      <c r="X1372" s="169" t="str">
        <f>IF(X376="","",IF(X376=Settings!$C$16,1,IF(AND(X376=Settings!$C$17,NOT(W376=Settings!$C$16)),1,IF(AND(X376=Settings!$C$18,W376=Settings!$C$19),1,0))))</f>
        <v/>
      </c>
      <c r="Z1372" s="169" t="str">
        <f>IF(Z376="","",IF(Z376=Settings!$C$16,1,IF(AND(Z376=Settings!$C$17,NOT(Y376=Settings!$C$16)),1,IF(AND(Z376=Settings!$C$18,Y376=Settings!$C$19),1,0))))</f>
        <v/>
      </c>
      <c r="AC1372" s="169" t="str">
        <f>IF(AC376="","",IF(AC376=Settings!$C$16,1,IF(AND(AC376=Settings!$C$17,NOT(AB376=Settings!$C$16)),1,IF(AND(AC376=Settings!$C$18,AB376=Settings!$C$19),1,0))))</f>
        <v/>
      </c>
      <c r="AD1372" s="170"/>
      <c r="AE1372" s="169" t="str">
        <f>IF(AE376="","",IF(AE376=Settings!$C$16,1,IF(AND(AE376=Settings!$C$17,NOT(AD376=Settings!$C$16)),1,IF(AND(AE376=Settings!$C$18,AD376=Settings!$C$19),1,0))))</f>
        <v/>
      </c>
      <c r="AF1372" s="170"/>
      <c r="AG1372" s="169" t="str">
        <f>IF(AG376="","",IF(AG376=Settings!$C$16,1,IF(AND(AG376=Settings!$C$17,NOT(AF376=Settings!$C$16)),1,IF(AND(AG376=Settings!$C$18,AF376=Settings!$C$19),1,0))))</f>
        <v/>
      </c>
      <c r="AH1372" s="170"/>
      <c r="AI1372" s="169" t="str">
        <f>IF(AI376="","",IF(AI376=Settings!$C$16,1,IF(AND(AI376=Settings!$C$17,NOT(AH376=Settings!$C$16)),1,IF(AND(AI376=Settings!$C$18,AH376=Settings!$C$19),1,0))))</f>
        <v/>
      </c>
      <c r="AK1372" s="169" t="str">
        <f>IF(AK376="","",IF(AK376=Settings!$C$16,1,IF(AND(AK376=Settings!$C$17,NOT(AJ376=Settings!$C$16)),1,IF(AND(AK376=Settings!$C$18,AJ376=Settings!$C$19),1,0))))</f>
        <v/>
      </c>
      <c r="AM1372" s="169" t="str">
        <f>IF(AM376="","",IF(AM376=Settings!$C$16,1,IF(AND(AM376=Settings!$C$17,NOT(AL376=Settings!$C$16)),1,IF(AND(AM376=Settings!$C$18,AL376=Settings!$C$19),1,0))))</f>
        <v/>
      </c>
      <c r="AP1372" s="169" t="str">
        <f>IF(AP376="","",IF(AP376=Settings!$C$16,1,IF(AND(AP376=Settings!$C$17,NOT(AO376=Settings!$C$16)),1,IF(AND(AP376=Settings!$C$18,AO376=Settings!$C$19),1,0))))</f>
        <v/>
      </c>
      <c r="AQ1372" s="170"/>
      <c r="AR1372" s="169" t="str">
        <f>IF(AR376="","",IF(AR376=Settings!$C$16,1,IF(AND(AR376=Settings!$C$17,NOT(AQ376=Settings!$C$16)),1,IF(AND(AR376=Settings!$C$18,AQ376=Settings!$C$19),1,0))))</f>
        <v/>
      </c>
      <c r="AS1372" s="170"/>
      <c r="AT1372" s="169" t="str">
        <f>IF(AT376="","",IF(AT376=Settings!$C$16,1,IF(AND(AT376=Settings!$C$17,NOT(AS376=Settings!$C$16)),1,IF(AND(AT376=Settings!$C$18,AS376=Settings!$C$19),1,0))))</f>
        <v/>
      </c>
      <c r="AU1372" s="170"/>
      <c r="AV1372" s="169" t="str">
        <f>IF(AV376="","",IF(AV376=Settings!$C$16,1,IF(AND(AV376=Settings!$C$17,NOT(AU376=Settings!$C$16)),1,IF(AND(AV376=Settings!$C$18,AU376=Settings!$C$19),1,0))))</f>
        <v/>
      </c>
      <c r="AX1372" s="169" t="str">
        <f>IF(AX376="","",IF(AX376=Settings!$C$16,1,IF(AND(AX376=Settings!$C$17,NOT(AW376=Settings!$C$16)),1,IF(AND(AX376=Settings!$C$18,AW376=Settings!$C$19),1,0))))</f>
        <v/>
      </c>
      <c r="AZ1372" s="169" t="str">
        <f>IF(AZ376="","",IF(AZ376=Settings!$C$16,1,IF(AND(AZ376=Settings!$C$17,NOT(AY376=Settings!$C$16)),1,IF(AND(AZ376=Settings!$C$18,AY376=Settings!$C$19),1,0))))</f>
        <v/>
      </c>
      <c r="BC1372" s="169" t="str">
        <f>IF(BC376="","",IF(BC376=Settings!$C$16,1,IF(AND(BC376=Settings!$C$17,NOT(BB376=Settings!$C$16)),1,IF(AND(BC376=Settings!$C$18,BB376=Settings!$C$19),1,0))))</f>
        <v/>
      </c>
      <c r="BD1372" s="170"/>
      <c r="BE1372" s="169" t="str">
        <f>IF(BE376="","",IF(BE376=Settings!$C$16,1,IF(AND(BE376=Settings!$C$17,NOT(BD376=Settings!$C$16)),1,IF(AND(BE376=Settings!$C$18,BD376=Settings!$C$19),1,0))))</f>
        <v/>
      </c>
      <c r="BF1372" s="170"/>
      <c r="BG1372" s="169" t="str">
        <f>IF(BG376="","",IF(BG376=Settings!$C$16,1,IF(AND(BG376=Settings!$C$17,NOT(BF376=Settings!$C$16)),1,IF(AND(BG376=Settings!$C$18,BF376=Settings!$C$19),1,0))))</f>
        <v/>
      </c>
      <c r="BH1372" s="170"/>
      <c r="BI1372" s="169" t="str">
        <f>IF(BI376="","",IF(BI376=Settings!$C$16,1,IF(AND(BI376=Settings!$C$17,NOT(BH376=Settings!$C$16)),1,IF(AND(BI376=Settings!$C$18,BH376=Settings!$C$19),1,0))))</f>
        <v/>
      </c>
      <c r="BK1372" s="169" t="str">
        <f>IF(BK376="","",IF(BK376=Settings!$C$16,1,IF(AND(BK376=Settings!$C$17,NOT(BJ376=Settings!$C$16)),1,IF(AND(BK376=Settings!$C$18,BJ376=Settings!$C$19),1,0))))</f>
        <v/>
      </c>
      <c r="BM1372" s="169" t="str">
        <f>IF(BM376="","",IF(BM376=Settings!$C$16,1,IF(AND(BM376=Settings!$C$17,NOT(BL376=Settings!$C$16)),1,IF(AND(BM376=Settings!$C$18,BL376=Settings!$C$19),1,0))))</f>
        <v/>
      </c>
      <c r="BP1372" s="169" t="str">
        <f>IF(BP376="","",IF(BP376=Settings!$C$16,1,IF(AND(BP376=Settings!$C$17,NOT(BO376=Settings!$C$16)),1,IF(AND(BP376=Settings!$C$18,BO376=Settings!$C$19),1,0))))</f>
        <v/>
      </c>
      <c r="BQ1372" s="170"/>
      <c r="BR1372" s="169" t="str">
        <f>IF(BR376="","",IF(BR376=Settings!$C$16,1,IF(AND(BR376=Settings!$C$17,NOT(BQ376=Settings!$C$16)),1,IF(AND(BR376=Settings!$C$18,BQ376=Settings!$C$19),1,0))))</f>
        <v/>
      </c>
      <c r="BS1372" s="170"/>
      <c r="BT1372" s="169" t="str">
        <f>IF(BT376="","",IF(BT376=Settings!$C$16,1,IF(AND(BT376=Settings!$C$17,NOT(BS376=Settings!$C$16)),1,IF(AND(BT376=Settings!$C$18,BS376=Settings!$C$19),1,0))))</f>
        <v/>
      </c>
      <c r="BU1372" s="170"/>
      <c r="BV1372" s="169" t="str">
        <f>IF(BV376="","",IF(BV376=Settings!$C$16,1,IF(AND(BV376=Settings!$C$17,NOT(BU376=Settings!$C$16)),1,IF(AND(BV376=Settings!$C$18,BU376=Settings!$C$19),1,0))))</f>
        <v/>
      </c>
      <c r="BX1372" s="169" t="str">
        <f>IF(BX376="","",IF(BX376=Settings!$C$16,1,IF(AND(BX376=Settings!$C$17,NOT(BW376=Settings!$C$16)),1,IF(AND(BX376=Settings!$C$18,BW376=Settings!$C$19),1,0))))</f>
        <v/>
      </c>
      <c r="BZ1372" s="169" t="str">
        <f>IF(BZ376="","",IF(BZ376=Settings!$C$16,1,IF(AND(BZ376=Settings!$C$17,NOT(BY376=Settings!$C$16)),1,IF(AND(BZ376=Settings!$C$18,BY376=Settings!$C$19),1,0))))</f>
        <v/>
      </c>
      <c r="CB1372" s="175" t="str">
        <f t="shared" si="41"/>
        <v/>
      </c>
      <c r="CC1372" s="175" t="str">
        <f t="shared" si="42"/>
        <v/>
      </c>
      <c r="CD1372" s="175" t="str">
        <f t="shared" si="43"/>
        <v/>
      </c>
      <c r="CE1372" s="175" t="str">
        <f t="shared" si="44"/>
        <v/>
      </c>
      <c r="CF1372" s="175" t="str">
        <f t="shared" si="45"/>
        <v/>
      </c>
      <c r="CG1372" s="175" t="str">
        <f t="shared" si="46"/>
        <v/>
      </c>
      <c r="CH1372" s="175" t="str">
        <f t="shared" si="47"/>
        <v/>
      </c>
    </row>
    <row r="1373" spans="1:86" x14ac:dyDescent="0.25">
      <c r="A1373" s="39" t="str">
        <f t="shared" si="40"/>
        <v xml:space="preserve"> </v>
      </c>
      <c r="C1373" s="169" t="str">
        <f>IF(C377="","",IF(C377=Settings!$C$16,1,IF(AND(C377=Settings!$C$17,NOT(B377=Settings!$C$16)),1,IF(AND(C377=Settings!$C$18,B377=Settings!$C$19),1,0))))</f>
        <v/>
      </c>
      <c r="E1373" s="169" t="str">
        <f>IF(E377="","",IF(E377=Settings!$C$16,1,IF(AND(E377=Settings!$C$17,NOT(D377=Settings!$C$16)),1,IF(AND(E377=Settings!$C$18,D377=Settings!$C$19),1,0))))</f>
        <v/>
      </c>
      <c r="G1373" s="169" t="str">
        <f>IF(G377="","",IF(G377=Settings!$C$16,1,IF(AND(G377=Settings!$C$17,NOT(F377=Settings!$C$16)),1,IF(AND(G377=Settings!$C$18,F377=Settings!$C$19),1,0))))</f>
        <v/>
      </c>
      <c r="I1373" s="169" t="str">
        <f>IF(I377="","",IF(I377=Settings!$C$16,1,IF(AND(I377=Settings!$C$17,NOT(H377=Settings!$C$16)),1,IF(AND(I377=Settings!$C$18,H377=Settings!$C$19),1,0))))</f>
        <v/>
      </c>
      <c r="K1373" s="169" t="str">
        <f>IF(K377="","",IF(K377=Settings!$C$16,1,IF(AND(K377=Settings!$C$17,NOT(J377=Settings!$C$16)),1,IF(AND(K377=Settings!$C$18,J377=Settings!$C$19),1,0))))</f>
        <v/>
      </c>
      <c r="M1373" s="169" t="str">
        <f>IF(M377="","",IF(M377=Settings!$C$16,1,IF(AND(M377=Settings!$C$17,NOT(L377=Settings!$C$16)),1,IF(AND(M377=Settings!$C$18,L377=Settings!$C$19),1,0))))</f>
        <v/>
      </c>
      <c r="P1373" s="169" t="str">
        <f>IF(P377="","",IF(P377=Settings!$C$16,1,IF(AND(P377=Settings!$C$17,NOT(O377=Settings!$C$16)),1,IF(AND(P377=Settings!$C$18,O377=Settings!$C$19),1,0))))</f>
        <v/>
      </c>
      <c r="Q1373" s="170"/>
      <c r="R1373" s="169" t="str">
        <f>IF(R377="","",IF(R377=Settings!$C$16,1,IF(AND(R377=Settings!$C$17,NOT(Q377=Settings!$C$16)),1,IF(AND(R377=Settings!$C$18,Q377=Settings!$C$19),1,0))))</f>
        <v/>
      </c>
      <c r="S1373" s="170"/>
      <c r="T1373" s="169" t="str">
        <f>IF(T377="","",IF(T377=Settings!$C$16,1,IF(AND(T377=Settings!$C$17,NOT(S377=Settings!$C$16)),1,IF(AND(T377=Settings!$C$18,S377=Settings!$C$19),1,0))))</f>
        <v/>
      </c>
      <c r="U1373" s="170"/>
      <c r="V1373" s="169" t="str">
        <f>IF(V377="","",IF(V377=Settings!$C$16,1,IF(AND(V377=Settings!$C$17,NOT(U377=Settings!$C$16)),1,IF(AND(V377=Settings!$C$18,U377=Settings!$C$19),1,0))))</f>
        <v/>
      </c>
      <c r="X1373" s="169" t="str">
        <f>IF(X377="","",IF(X377=Settings!$C$16,1,IF(AND(X377=Settings!$C$17,NOT(W377=Settings!$C$16)),1,IF(AND(X377=Settings!$C$18,W377=Settings!$C$19),1,0))))</f>
        <v/>
      </c>
      <c r="Z1373" s="169" t="str">
        <f>IF(Z377="","",IF(Z377=Settings!$C$16,1,IF(AND(Z377=Settings!$C$17,NOT(Y377=Settings!$C$16)),1,IF(AND(Z377=Settings!$C$18,Y377=Settings!$C$19),1,0))))</f>
        <v/>
      </c>
      <c r="AC1373" s="169" t="str">
        <f>IF(AC377="","",IF(AC377=Settings!$C$16,1,IF(AND(AC377=Settings!$C$17,NOT(AB377=Settings!$C$16)),1,IF(AND(AC377=Settings!$C$18,AB377=Settings!$C$19),1,0))))</f>
        <v/>
      </c>
      <c r="AD1373" s="170"/>
      <c r="AE1373" s="169" t="str">
        <f>IF(AE377="","",IF(AE377=Settings!$C$16,1,IF(AND(AE377=Settings!$C$17,NOT(AD377=Settings!$C$16)),1,IF(AND(AE377=Settings!$C$18,AD377=Settings!$C$19),1,0))))</f>
        <v/>
      </c>
      <c r="AF1373" s="170"/>
      <c r="AG1373" s="169" t="str">
        <f>IF(AG377="","",IF(AG377=Settings!$C$16,1,IF(AND(AG377=Settings!$C$17,NOT(AF377=Settings!$C$16)),1,IF(AND(AG377=Settings!$C$18,AF377=Settings!$C$19),1,0))))</f>
        <v/>
      </c>
      <c r="AH1373" s="170"/>
      <c r="AI1373" s="169" t="str">
        <f>IF(AI377="","",IF(AI377=Settings!$C$16,1,IF(AND(AI377=Settings!$C$17,NOT(AH377=Settings!$C$16)),1,IF(AND(AI377=Settings!$C$18,AH377=Settings!$C$19),1,0))))</f>
        <v/>
      </c>
      <c r="AK1373" s="169" t="str">
        <f>IF(AK377="","",IF(AK377=Settings!$C$16,1,IF(AND(AK377=Settings!$C$17,NOT(AJ377=Settings!$C$16)),1,IF(AND(AK377=Settings!$C$18,AJ377=Settings!$C$19),1,0))))</f>
        <v/>
      </c>
      <c r="AM1373" s="169" t="str">
        <f>IF(AM377="","",IF(AM377=Settings!$C$16,1,IF(AND(AM377=Settings!$C$17,NOT(AL377=Settings!$C$16)),1,IF(AND(AM377=Settings!$C$18,AL377=Settings!$C$19),1,0))))</f>
        <v/>
      </c>
      <c r="AP1373" s="169" t="str">
        <f>IF(AP377="","",IF(AP377=Settings!$C$16,1,IF(AND(AP377=Settings!$C$17,NOT(AO377=Settings!$C$16)),1,IF(AND(AP377=Settings!$C$18,AO377=Settings!$C$19),1,0))))</f>
        <v/>
      </c>
      <c r="AQ1373" s="170"/>
      <c r="AR1373" s="169" t="str">
        <f>IF(AR377="","",IF(AR377=Settings!$C$16,1,IF(AND(AR377=Settings!$C$17,NOT(AQ377=Settings!$C$16)),1,IF(AND(AR377=Settings!$C$18,AQ377=Settings!$C$19),1,0))))</f>
        <v/>
      </c>
      <c r="AS1373" s="170"/>
      <c r="AT1373" s="169" t="str">
        <f>IF(AT377="","",IF(AT377=Settings!$C$16,1,IF(AND(AT377=Settings!$C$17,NOT(AS377=Settings!$C$16)),1,IF(AND(AT377=Settings!$C$18,AS377=Settings!$C$19),1,0))))</f>
        <v/>
      </c>
      <c r="AU1373" s="170"/>
      <c r="AV1373" s="169" t="str">
        <f>IF(AV377="","",IF(AV377=Settings!$C$16,1,IF(AND(AV377=Settings!$C$17,NOT(AU377=Settings!$C$16)),1,IF(AND(AV377=Settings!$C$18,AU377=Settings!$C$19),1,0))))</f>
        <v/>
      </c>
      <c r="AX1373" s="169" t="str">
        <f>IF(AX377="","",IF(AX377=Settings!$C$16,1,IF(AND(AX377=Settings!$C$17,NOT(AW377=Settings!$C$16)),1,IF(AND(AX377=Settings!$C$18,AW377=Settings!$C$19),1,0))))</f>
        <v/>
      </c>
      <c r="AZ1373" s="169" t="str">
        <f>IF(AZ377="","",IF(AZ377=Settings!$C$16,1,IF(AND(AZ377=Settings!$C$17,NOT(AY377=Settings!$C$16)),1,IF(AND(AZ377=Settings!$C$18,AY377=Settings!$C$19),1,0))))</f>
        <v/>
      </c>
      <c r="BC1373" s="169" t="str">
        <f>IF(BC377="","",IF(BC377=Settings!$C$16,1,IF(AND(BC377=Settings!$C$17,NOT(BB377=Settings!$C$16)),1,IF(AND(BC377=Settings!$C$18,BB377=Settings!$C$19),1,0))))</f>
        <v/>
      </c>
      <c r="BD1373" s="170"/>
      <c r="BE1373" s="169" t="str">
        <f>IF(BE377="","",IF(BE377=Settings!$C$16,1,IF(AND(BE377=Settings!$C$17,NOT(BD377=Settings!$C$16)),1,IF(AND(BE377=Settings!$C$18,BD377=Settings!$C$19),1,0))))</f>
        <v/>
      </c>
      <c r="BF1373" s="170"/>
      <c r="BG1373" s="169" t="str">
        <f>IF(BG377="","",IF(BG377=Settings!$C$16,1,IF(AND(BG377=Settings!$C$17,NOT(BF377=Settings!$C$16)),1,IF(AND(BG377=Settings!$C$18,BF377=Settings!$C$19),1,0))))</f>
        <v/>
      </c>
      <c r="BH1373" s="170"/>
      <c r="BI1373" s="169" t="str">
        <f>IF(BI377="","",IF(BI377=Settings!$C$16,1,IF(AND(BI377=Settings!$C$17,NOT(BH377=Settings!$C$16)),1,IF(AND(BI377=Settings!$C$18,BH377=Settings!$C$19),1,0))))</f>
        <v/>
      </c>
      <c r="BK1373" s="169" t="str">
        <f>IF(BK377="","",IF(BK377=Settings!$C$16,1,IF(AND(BK377=Settings!$C$17,NOT(BJ377=Settings!$C$16)),1,IF(AND(BK377=Settings!$C$18,BJ377=Settings!$C$19),1,0))))</f>
        <v/>
      </c>
      <c r="BM1373" s="169" t="str">
        <f>IF(BM377="","",IF(BM377=Settings!$C$16,1,IF(AND(BM377=Settings!$C$17,NOT(BL377=Settings!$C$16)),1,IF(AND(BM377=Settings!$C$18,BL377=Settings!$C$19),1,0))))</f>
        <v/>
      </c>
      <c r="BP1373" s="169" t="str">
        <f>IF(BP377="","",IF(BP377=Settings!$C$16,1,IF(AND(BP377=Settings!$C$17,NOT(BO377=Settings!$C$16)),1,IF(AND(BP377=Settings!$C$18,BO377=Settings!$C$19),1,0))))</f>
        <v/>
      </c>
      <c r="BQ1373" s="170"/>
      <c r="BR1373" s="169" t="str">
        <f>IF(BR377="","",IF(BR377=Settings!$C$16,1,IF(AND(BR377=Settings!$C$17,NOT(BQ377=Settings!$C$16)),1,IF(AND(BR377=Settings!$C$18,BQ377=Settings!$C$19),1,0))))</f>
        <v/>
      </c>
      <c r="BS1373" s="170"/>
      <c r="BT1373" s="169" t="str">
        <f>IF(BT377="","",IF(BT377=Settings!$C$16,1,IF(AND(BT377=Settings!$C$17,NOT(BS377=Settings!$C$16)),1,IF(AND(BT377=Settings!$C$18,BS377=Settings!$C$19),1,0))))</f>
        <v/>
      </c>
      <c r="BU1373" s="170"/>
      <c r="BV1373" s="169" t="str">
        <f>IF(BV377="","",IF(BV377=Settings!$C$16,1,IF(AND(BV377=Settings!$C$17,NOT(BU377=Settings!$C$16)),1,IF(AND(BV377=Settings!$C$18,BU377=Settings!$C$19),1,0))))</f>
        <v/>
      </c>
      <c r="BX1373" s="169" t="str">
        <f>IF(BX377="","",IF(BX377=Settings!$C$16,1,IF(AND(BX377=Settings!$C$17,NOT(BW377=Settings!$C$16)),1,IF(AND(BX377=Settings!$C$18,BW377=Settings!$C$19),1,0))))</f>
        <v/>
      </c>
      <c r="BZ1373" s="169" t="str">
        <f>IF(BZ377="","",IF(BZ377=Settings!$C$16,1,IF(AND(BZ377=Settings!$C$17,NOT(BY377=Settings!$C$16)),1,IF(AND(BZ377=Settings!$C$18,BY377=Settings!$C$19),1,0))))</f>
        <v/>
      </c>
      <c r="CB1373" s="175" t="str">
        <f t="shared" si="41"/>
        <v/>
      </c>
      <c r="CC1373" s="175" t="str">
        <f t="shared" si="42"/>
        <v/>
      </c>
      <c r="CD1373" s="175" t="str">
        <f t="shared" si="43"/>
        <v/>
      </c>
      <c r="CE1373" s="175" t="str">
        <f t="shared" si="44"/>
        <v/>
      </c>
      <c r="CF1373" s="175" t="str">
        <f t="shared" si="45"/>
        <v/>
      </c>
      <c r="CG1373" s="175" t="str">
        <f t="shared" si="46"/>
        <v/>
      </c>
      <c r="CH1373" s="175" t="str">
        <f t="shared" si="47"/>
        <v/>
      </c>
    </row>
    <row r="1374" spans="1:86" x14ac:dyDescent="0.25">
      <c r="A1374" s="39" t="str">
        <f t="shared" si="40"/>
        <v xml:space="preserve"> </v>
      </c>
      <c r="C1374" s="169" t="str">
        <f>IF(C378="","",IF(C378=Settings!$C$16,1,IF(AND(C378=Settings!$C$17,NOT(B378=Settings!$C$16)),1,IF(AND(C378=Settings!$C$18,B378=Settings!$C$19),1,0))))</f>
        <v/>
      </c>
      <c r="E1374" s="169" t="str">
        <f>IF(E378="","",IF(E378=Settings!$C$16,1,IF(AND(E378=Settings!$C$17,NOT(D378=Settings!$C$16)),1,IF(AND(E378=Settings!$C$18,D378=Settings!$C$19),1,0))))</f>
        <v/>
      </c>
      <c r="G1374" s="169" t="str">
        <f>IF(G378="","",IF(G378=Settings!$C$16,1,IF(AND(G378=Settings!$C$17,NOT(F378=Settings!$C$16)),1,IF(AND(G378=Settings!$C$18,F378=Settings!$C$19),1,0))))</f>
        <v/>
      </c>
      <c r="I1374" s="169" t="str">
        <f>IF(I378="","",IF(I378=Settings!$C$16,1,IF(AND(I378=Settings!$C$17,NOT(H378=Settings!$C$16)),1,IF(AND(I378=Settings!$C$18,H378=Settings!$C$19),1,0))))</f>
        <v/>
      </c>
      <c r="K1374" s="169" t="str">
        <f>IF(K378="","",IF(K378=Settings!$C$16,1,IF(AND(K378=Settings!$C$17,NOT(J378=Settings!$C$16)),1,IF(AND(K378=Settings!$C$18,J378=Settings!$C$19),1,0))))</f>
        <v/>
      </c>
      <c r="M1374" s="169" t="str">
        <f>IF(M378="","",IF(M378=Settings!$C$16,1,IF(AND(M378=Settings!$C$17,NOT(L378=Settings!$C$16)),1,IF(AND(M378=Settings!$C$18,L378=Settings!$C$19),1,0))))</f>
        <v/>
      </c>
      <c r="P1374" s="169" t="str">
        <f>IF(P378="","",IF(P378=Settings!$C$16,1,IF(AND(P378=Settings!$C$17,NOT(O378=Settings!$C$16)),1,IF(AND(P378=Settings!$C$18,O378=Settings!$C$19),1,0))))</f>
        <v/>
      </c>
      <c r="Q1374" s="170"/>
      <c r="R1374" s="169" t="str">
        <f>IF(R378="","",IF(R378=Settings!$C$16,1,IF(AND(R378=Settings!$C$17,NOT(Q378=Settings!$C$16)),1,IF(AND(R378=Settings!$C$18,Q378=Settings!$C$19),1,0))))</f>
        <v/>
      </c>
      <c r="S1374" s="170"/>
      <c r="T1374" s="169" t="str">
        <f>IF(T378="","",IF(T378=Settings!$C$16,1,IF(AND(T378=Settings!$C$17,NOT(S378=Settings!$C$16)),1,IF(AND(T378=Settings!$C$18,S378=Settings!$C$19),1,0))))</f>
        <v/>
      </c>
      <c r="U1374" s="170"/>
      <c r="V1374" s="169" t="str">
        <f>IF(V378="","",IF(V378=Settings!$C$16,1,IF(AND(V378=Settings!$C$17,NOT(U378=Settings!$C$16)),1,IF(AND(V378=Settings!$C$18,U378=Settings!$C$19),1,0))))</f>
        <v/>
      </c>
      <c r="X1374" s="169" t="str">
        <f>IF(X378="","",IF(X378=Settings!$C$16,1,IF(AND(X378=Settings!$C$17,NOT(W378=Settings!$C$16)),1,IF(AND(X378=Settings!$C$18,W378=Settings!$C$19),1,0))))</f>
        <v/>
      </c>
      <c r="Z1374" s="169" t="str">
        <f>IF(Z378="","",IF(Z378=Settings!$C$16,1,IF(AND(Z378=Settings!$C$17,NOT(Y378=Settings!$C$16)),1,IF(AND(Z378=Settings!$C$18,Y378=Settings!$C$19),1,0))))</f>
        <v/>
      </c>
      <c r="AC1374" s="169" t="str">
        <f>IF(AC378="","",IF(AC378=Settings!$C$16,1,IF(AND(AC378=Settings!$C$17,NOT(AB378=Settings!$C$16)),1,IF(AND(AC378=Settings!$C$18,AB378=Settings!$C$19),1,0))))</f>
        <v/>
      </c>
      <c r="AD1374" s="170"/>
      <c r="AE1374" s="169" t="str">
        <f>IF(AE378="","",IF(AE378=Settings!$C$16,1,IF(AND(AE378=Settings!$C$17,NOT(AD378=Settings!$C$16)),1,IF(AND(AE378=Settings!$C$18,AD378=Settings!$C$19),1,0))))</f>
        <v/>
      </c>
      <c r="AF1374" s="170"/>
      <c r="AG1374" s="169" t="str">
        <f>IF(AG378="","",IF(AG378=Settings!$C$16,1,IF(AND(AG378=Settings!$C$17,NOT(AF378=Settings!$C$16)),1,IF(AND(AG378=Settings!$C$18,AF378=Settings!$C$19),1,0))))</f>
        <v/>
      </c>
      <c r="AH1374" s="170"/>
      <c r="AI1374" s="169" t="str">
        <f>IF(AI378="","",IF(AI378=Settings!$C$16,1,IF(AND(AI378=Settings!$C$17,NOT(AH378=Settings!$C$16)),1,IF(AND(AI378=Settings!$C$18,AH378=Settings!$C$19),1,0))))</f>
        <v/>
      </c>
      <c r="AK1374" s="169" t="str">
        <f>IF(AK378="","",IF(AK378=Settings!$C$16,1,IF(AND(AK378=Settings!$C$17,NOT(AJ378=Settings!$C$16)),1,IF(AND(AK378=Settings!$C$18,AJ378=Settings!$C$19),1,0))))</f>
        <v/>
      </c>
      <c r="AM1374" s="169" t="str">
        <f>IF(AM378="","",IF(AM378=Settings!$C$16,1,IF(AND(AM378=Settings!$C$17,NOT(AL378=Settings!$C$16)),1,IF(AND(AM378=Settings!$C$18,AL378=Settings!$C$19),1,0))))</f>
        <v/>
      </c>
      <c r="AP1374" s="169" t="str">
        <f>IF(AP378="","",IF(AP378=Settings!$C$16,1,IF(AND(AP378=Settings!$C$17,NOT(AO378=Settings!$C$16)),1,IF(AND(AP378=Settings!$C$18,AO378=Settings!$C$19),1,0))))</f>
        <v/>
      </c>
      <c r="AQ1374" s="170"/>
      <c r="AR1374" s="169" t="str">
        <f>IF(AR378="","",IF(AR378=Settings!$C$16,1,IF(AND(AR378=Settings!$C$17,NOT(AQ378=Settings!$C$16)),1,IF(AND(AR378=Settings!$C$18,AQ378=Settings!$C$19),1,0))))</f>
        <v/>
      </c>
      <c r="AS1374" s="170"/>
      <c r="AT1374" s="169" t="str">
        <f>IF(AT378="","",IF(AT378=Settings!$C$16,1,IF(AND(AT378=Settings!$C$17,NOT(AS378=Settings!$C$16)),1,IF(AND(AT378=Settings!$C$18,AS378=Settings!$C$19),1,0))))</f>
        <v/>
      </c>
      <c r="AU1374" s="170"/>
      <c r="AV1374" s="169" t="str">
        <f>IF(AV378="","",IF(AV378=Settings!$C$16,1,IF(AND(AV378=Settings!$C$17,NOT(AU378=Settings!$C$16)),1,IF(AND(AV378=Settings!$C$18,AU378=Settings!$C$19),1,0))))</f>
        <v/>
      </c>
      <c r="AX1374" s="169" t="str">
        <f>IF(AX378="","",IF(AX378=Settings!$C$16,1,IF(AND(AX378=Settings!$C$17,NOT(AW378=Settings!$C$16)),1,IF(AND(AX378=Settings!$C$18,AW378=Settings!$C$19),1,0))))</f>
        <v/>
      </c>
      <c r="AZ1374" s="169" t="str">
        <f>IF(AZ378="","",IF(AZ378=Settings!$C$16,1,IF(AND(AZ378=Settings!$C$17,NOT(AY378=Settings!$C$16)),1,IF(AND(AZ378=Settings!$C$18,AY378=Settings!$C$19),1,0))))</f>
        <v/>
      </c>
      <c r="BC1374" s="169" t="str">
        <f>IF(BC378="","",IF(BC378=Settings!$C$16,1,IF(AND(BC378=Settings!$C$17,NOT(BB378=Settings!$C$16)),1,IF(AND(BC378=Settings!$C$18,BB378=Settings!$C$19),1,0))))</f>
        <v/>
      </c>
      <c r="BD1374" s="170"/>
      <c r="BE1374" s="169" t="str">
        <f>IF(BE378="","",IF(BE378=Settings!$C$16,1,IF(AND(BE378=Settings!$C$17,NOT(BD378=Settings!$C$16)),1,IF(AND(BE378=Settings!$C$18,BD378=Settings!$C$19),1,0))))</f>
        <v/>
      </c>
      <c r="BF1374" s="170"/>
      <c r="BG1374" s="169" t="str">
        <f>IF(BG378="","",IF(BG378=Settings!$C$16,1,IF(AND(BG378=Settings!$C$17,NOT(BF378=Settings!$C$16)),1,IF(AND(BG378=Settings!$C$18,BF378=Settings!$C$19),1,0))))</f>
        <v/>
      </c>
      <c r="BH1374" s="170"/>
      <c r="BI1374" s="169" t="str">
        <f>IF(BI378="","",IF(BI378=Settings!$C$16,1,IF(AND(BI378=Settings!$C$17,NOT(BH378=Settings!$C$16)),1,IF(AND(BI378=Settings!$C$18,BH378=Settings!$C$19),1,0))))</f>
        <v/>
      </c>
      <c r="BK1374" s="169" t="str">
        <f>IF(BK378="","",IF(BK378=Settings!$C$16,1,IF(AND(BK378=Settings!$C$17,NOT(BJ378=Settings!$C$16)),1,IF(AND(BK378=Settings!$C$18,BJ378=Settings!$C$19),1,0))))</f>
        <v/>
      </c>
      <c r="BM1374" s="169" t="str">
        <f>IF(BM378="","",IF(BM378=Settings!$C$16,1,IF(AND(BM378=Settings!$C$17,NOT(BL378=Settings!$C$16)),1,IF(AND(BM378=Settings!$C$18,BL378=Settings!$C$19),1,0))))</f>
        <v/>
      </c>
      <c r="BP1374" s="169" t="str">
        <f>IF(BP378="","",IF(BP378=Settings!$C$16,1,IF(AND(BP378=Settings!$C$17,NOT(BO378=Settings!$C$16)),1,IF(AND(BP378=Settings!$C$18,BO378=Settings!$C$19),1,0))))</f>
        <v/>
      </c>
      <c r="BQ1374" s="170"/>
      <c r="BR1374" s="169" t="str">
        <f>IF(BR378="","",IF(BR378=Settings!$C$16,1,IF(AND(BR378=Settings!$C$17,NOT(BQ378=Settings!$C$16)),1,IF(AND(BR378=Settings!$C$18,BQ378=Settings!$C$19),1,0))))</f>
        <v/>
      </c>
      <c r="BS1374" s="170"/>
      <c r="BT1374" s="169" t="str">
        <f>IF(BT378="","",IF(BT378=Settings!$C$16,1,IF(AND(BT378=Settings!$C$17,NOT(BS378=Settings!$C$16)),1,IF(AND(BT378=Settings!$C$18,BS378=Settings!$C$19),1,0))))</f>
        <v/>
      </c>
      <c r="BU1374" s="170"/>
      <c r="BV1374" s="169" t="str">
        <f>IF(BV378="","",IF(BV378=Settings!$C$16,1,IF(AND(BV378=Settings!$C$17,NOT(BU378=Settings!$C$16)),1,IF(AND(BV378=Settings!$C$18,BU378=Settings!$C$19),1,0))))</f>
        <v/>
      </c>
      <c r="BX1374" s="169" t="str">
        <f>IF(BX378="","",IF(BX378=Settings!$C$16,1,IF(AND(BX378=Settings!$C$17,NOT(BW378=Settings!$C$16)),1,IF(AND(BX378=Settings!$C$18,BW378=Settings!$C$19),1,0))))</f>
        <v/>
      </c>
      <c r="BZ1374" s="169" t="str">
        <f>IF(BZ378="","",IF(BZ378=Settings!$C$16,1,IF(AND(BZ378=Settings!$C$17,NOT(BY378=Settings!$C$16)),1,IF(AND(BZ378=Settings!$C$18,BY378=Settings!$C$19),1,0))))</f>
        <v/>
      </c>
      <c r="CB1374" s="175" t="str">
        <f t="shared" si="41"/>
        <v/>
      </c>
      <c r="CC1374" s="175" t="str">
        <f t="shared" si="42"/>
        <v/>
      </c>
      <c r="CD1374" s="175" t="str">
        <f t="shared" si="43"/>
        <v/>
      </c>
      <c r="CE1374" s="175" t="str">
        <f t="shared" si="44"/>
        <v/>
      </c>
      <c r="CF1374" s="175" t="str">
        <f t="shared" si="45"/>
        <v/>
      </c>
      <c r="CG1374" s="175" t="str">
        <f t="shared" si="46"/>
        <v/>
      </c>
      <c r="CH1374" s="175" t="str">
        <f t="shared" si="47"/>
        <v/>
      </c>
    </row>
    <row r="1375" spans="1:86" x14ac:dyDescent="0.25">
      <c r="A1375" s="39" t="str">
        <f t="shared" si="40"/>
        <v xml:space="preserve"> </v>
      </c>
      <c r="C1375" s="169" t="str">
        <f>IF(C379="","",IF(C379=Settings!$C$16,1,IF(AND(C379=Settings!$C$17,NOT(B379=Settings!$C$16)),1,IF(AND(C379=Settings!$C$18,B379=Settings!$C$19),1,0))))</f>
        <v/>
      </c>
      <c r="E1375" s="169" t="str">
        <f>IF(E379="","",IF(E379=Settings!$C$16,1,IF(AND(E379=Settings!$C$17,NOT(D379=Settings!$C$16)),1,IF(AND(E379=Settings!$C$18,D379=Settings!$C$19),1,0))))</f>
        <v/>
      </c>
      <c r="G1375" s="169" t="str">
        <f>IF(G379="","",IF(G379=Settings!$C$16,1,IF(AND(G379=Settings!$C$17,NOT(F379=Settings!$C$16)),1,IF(AND(G379=Settings!$C$18,F379=Settings!$C$19),1,0))))</f>
        <v/>
      </c>
      <c r="I1375" s="169" t="str">
        <f>IF(I379="","",IF(I379=Settings!$C$16,1,IF(AND(I379=Settings!$C$17,NOT(H379=Settings!$C$16)),1,IF(AND(I379=Settings!$C$18,H379=Settings!$C$19),1,0))))</f>
        <v/>
      </c>
      <c r="K1375" s="169" t="str">
        <f>IF(K379="","",IF(K379=Settings!$C$16,1,IF(AND(K379=Settings!$C$17,NOT(J379=Settings!$C$16)),1,IF(AND(K379=Settings!$C$18,J379=Settings!$C$19),1,0))))</f>
        <v/>
      </c>
      <c r="M1375" s="169" t="str">
        <f>IF(M379="","",IF(M379=Settings!$C$16,1,IF(AND(M379=Settings!$C$17,NOT(L379=Settings!$C$16)),1,IF(AND(M379=Settings!$C$18,L379=Settings!$C$19),1,0))))</f>
        <v/>
      </c>
      <c r="P1375" s="169" t="str">
        <f>IF(P379="","",IF(P379=Settings!$C$16,1,IF(AND(P379=Settings!$C$17,NOT(O379=Settings!$C$16)),1,IF(AND(P379=Settings!$C$18,O379=Settings!$C$19),1,0))))</f>
        <v/>
      </c>
      <c r="Q1375" s="170"/>
      <c r="R1375" s="169" t="str">
        <f>IF(R379="","",IF(R379=Settings!$C$16,1,IF(AND(R379=Settings!$C$17,NOT(Q379=Settings!$C$16)),1,IF(AND(R379=Settings!$C$18,Q379=Settings!$C$19),1,0))))</f>
        <v/>
      </c>
      <c r="S1375" s="170"/>
      <c r="T1375" s="169" t="str">
        <f>IF(T379="","",IF(T379=Settings!$C$16,1,IF(AND(T379=Settings!$C$17,NOT(S379=Settings!$C$16)),1,IF(AND(T379=Settings!$C$18,S379=Settings!$C$19),1,0))))</f>
        <v/>
      </c>
      <c r="U1375" s="170"/>
      <c r="V1375" s="169" t="str">
        <f>IF(V379="","",IF(V379=Settings!$C$16,1,IF(AND(V379=Settings!$C$17,NOT(U379=Settings!$C$16)),1,IF(AND(V379=Settings!$C$18,U379=Settings!$C$19),1,0))))</f>
        <v/>
      </c>
      <c r="X1375" s="169" t="str">
        <f>IF(X379="","",IF(X379=Settings!$C$16,1,IF(AND(X379=Settings!$C$17,NOT(W379=Settings!$C$16)),1,IF(AND(X379=Settings!$C$18,W379=Settings!$C$19),1,0))))</f>
        <v/>
      </c>
      <c r="Z1375" s="169" t="str">
        <f>IF(Z379="","",IF(Z379=Settings!$C$16,1,IF(AND(Z379=Settings!$C$17,NOT(Y379=Settings!$C$16)),1,IF(AND(Z379=Settings!$C$18,Y379=Settings!$C$19),1,0))))</f>
        <v/>
      </c>
      <c r="AC1375" s="169" t="str">
        <f>IF(AC379="","",IF(AC379=Settings!$C$16,1,IF(AND(AC379=Settings!$C$17,NOT(AB379=Settings!$C$16)),1,IF(AND(AC379=Settings!$C$18,AB379=Settings!$C$19),1,0))))</f>
        <v/>
      </c>
      <c r="AD1375" s="170"/>
      <c r="AE1375" s="169" t="str">
        <f>IF(AE379="","",IF(AE379=Settings!$C$16,1,IF(AND(AE379=Settings!$C$17,NOT(AD379=Settings!$C$16)),1,IF(AND(AE379=Settings!$C$18,AD379=Settings!$C$19),1,0))))</f>
        <v/>
      </c>
      <c r="AF1375" s="170"/>
      <c r="AG1375" s="169" t="str">
        <f>IF(AG379="","",IF(AG379=Settings!$C$16,1,IF(AND(AG379=Settings!$C$17,NOT(AF379=Settings!$C$16)),1,IF(AND(AG379=Settings!$C$18,AF379=Settings!$C$19),1,0))))</f>
        <v/>
      </c>
      <c r="AH1375" s="170"/>
      <c r="AI1375" s="169" t="str">
        <f>IF(AI379="","",IF(AI379=Settings!$C$16,1,IF(AND(AI379=Settings!$C$17,NOT(AH379=Settings!$C$16)),1,IF(AND(AI379=Settings!$C$18,AH379=Settings!$C$19),1,0))))</f>
        <v/>
      </c>
      <c r="AK1375" s="169" t="str">
        <f>IF(AK379="","",IF(AK379=Settings!$C$16,1,IF(AND(AK379=Settings!$C$17,NOT(AJ379=Settings!$C$16)),1,IF(AND(AK379=Settings!$C$18,AJ379=Settings!$C$19),1,0))))</f>
        <v/>
      </c>
      <c r="AM1375" s="169" t="str">
        <f>IF(AM379="","",IF(AM379=Settings!$C$16,1,IF(AND(AM379=Settings!$C$17,NOT(AL379=Settings!$C$16)),1,IF(AND(AM379=Settings!$C$18,AL379=Settings!$C$19),1,0))))</f>
        <v/>
      </c>
      <c r="AP1375" s="169" t="str">
        <f>IF(AP379="","",IF(AP379=Settings!$C$16,1,IF(AND(AP379=Settings!$C$17,NOT(AO379=Settings!$C$16)),1,IF(AND(AP379=Settings!$C$18,AO379=Settings!$C$19),1,0))))</f>
        <v/>
      </c>
      <c r="AQ1375" s="170"/>
      <c r="AR1375" s="169" t="str">
        <f>IF(AR379="","",IF(AR379=Settings!$C$16,1,IF(AND(AR379=Settings!$C$17,NOT(AQ379=Settings!$C$16)),1,IF(AND(AR379=Settings!$C$18,AQ379=Settings!$C$19),1,0))))</f>
        <v/>
      </c>
      <c r="AS1375" s="170"/>
      <c r="AT1375" s="169" t="str">
        <f>IF(AT379="","",IF(AT379=Settings!$C$16,1,IF(AND(AT379=Settings!$C$17,NOT(AS379=Settings!$C$16)),1,IF(AND(AT379=Settings!$C$18,AS379=Settings!$C$19),1,0))))</f>
        <v/>
      </c>
      <c r="AU1375" s="170"/>
      <c r="AV1375" s="169" t="str">
        <f>IF(AV379="","",IF(AV379=Settings!$C$16,1,IF(AND(AV379=Settings!$C$17,NOT(AU379=Settings!$C$16)),1,IF(AND(AV379=Settings!$C$18,AU379=Settings!$C$19),1,0))))</f>
        <v/>
      </c>
      <c r="AX1375" s="169" t="str">
        <f>IF(AX379="","",IF(AX379=Settings!$C$16,1,IF(AND(AX379=Settings!$C$17,NOT(AW379=Settings!$C$16)),1,IF(AND(AX379=Settings!$C$18,AW379=Settings!$C$19),1,0))))</f>
        <v/>
      </c>
      <c r="AZ1375" s="169" t="str">
        <f>IF(AZ379="","",IF(AZ379=Settings!$C$16,1,IF(AND(AZ379=Settings!$C$17,NOT(AY379=Settings!$C$16)),1,IF(AND(AZ379=Settings!$C$18,AY379=Settings!$C$19),1,0))))</f>
        <v/>
      </c>
      <c r="BC1375" s="169" t="str">
        <f>IF(BC379="","",IF(BC379=Settings!$C$16,1,IF(AND(BC379=Settings!$C$17,NOT(BB379=Settings!$C$16)),1,IF(AND(BC379=Settings!$C$18,BB379=Settings!$C$19),1,0))))</f>
        <v/>
      </c>
      <c r="BD1375" s="170"/>
      <c r="BE1375" s="169" t="str">
        <f>IF(BE379="","",IF(BE379=Settings!$C$16,1,IF(AND(BE379=Settings!$C$17,NOT(BD379=Settings!$C$16)),1,IF(AND(BE379=Settings!$C$18,BD379=Settings!$C$19),1,0))))</f>
        <v/>
      </c>
      <c r="BF1375" s="170"/>
      <c r="BG1375" s="169" t="str">
        <f>IF(BG379="","",IF(BG379=Settings!$C$16,1,IF(AND(BG379=Settings!$C$17,NOT(BF379=Settings!$C$16)),1,IF(AND(BG379=Settings!$C$18,BF379=Settings!$C$19),1,0))))</f>
        <v/>
      </c>
      <c r="BH1375" s="170"/>
      <c r="BI1375" s="169" t="str">
        <f>IF(BI379="","",IF(BI379=Settings!$C$16,1,IF(AND(BI379=Settings!$C$17,NOT(BH379=Settings!$C$16)),1,IF(AND(BI379=Settings!$C$18,BH379=Settings!$C$19),1,0))))</f>
        <v/>
      </c>
      <c r="BK1375" s="169" t="str">
        <f>IF(BK379="","",IF(BK379=Settings!$C$16,1,IF(AND(BK379=Settings!$C$17,NOT(BJ379=Settings!$C$16)),1,IF(AND(BK379=Settings!$C$18,BJ379=Settings!$C$19),1,0))))</f>
        <v/>
      </c>
      <c r="BM1375" s="169" t="str">
        <f>IF(BM379="","",IF(BM379=Settings!$C$16,1,IF(AND(BM379=Settings!$C$17,NOT(BL379=Settings!$C$16)),1,IF(AND(BM379=Settings!$C$18,BL379=Settings!$C$19),1,0))))</f>
        <v/>
      </c>
      <c r="BP1375" s="169" t="str">
        <f>IF(BP379="","",IF(BP379=Settings!$C$16,1,IF(AND(BP379=Settings!$C$17,NOT(BO379=Settings!$C$16)),1,IF(AND(BP379=Settings!$C$18,BO379=Settings!$C$19),1,0))))</f>
        <v/>
      </c>
      <c r="BQ1375" s="170"/>
      <c r="BR1375" s="169" t="str">
        <f>IF(BR379="","",IF(BR379=Settings!$C$16,1,IF(AND(BR379=Settings!$C$17,NOT(BQ379=Settings!$C$16)),1,IF(AND(BR379=Settings!$C$18,BQ379=Settings!$C$19),1,0))))</f>
        <v/>
      </c>
      <c r="BS1375" s="170"/>
      <c r="BT1375" s="169" t="str">
        <f>IF(BT379="","",IF(BT379=Settings!$C$16,1,IF(AND(BT379=Settings!$C$17,NOT(BS379=Settings!$C$16)),1,IF(AND(BT379=Settings!$C$18,BS379=Settings!$C$19),1,0))))</f>
        <v/>
      </c>
      <c r="BU1375" s="170"/>
      <c r="BV1375" s="169" t="str">
        <f>IF(BV379="","",IF(BV379=Settings!$C$16,1,IF(AND(BV379=Settings!$C$17,NOT(BU379=Settings!$C$16)),1,IF(AND(BV379=Settings!$C$18,BU379=Settings!$C$19),1,0))))</f>
        <v/>
      </c>
      <c r="BX1375" s="169" t="str">
        <f>IF(BX379="","",IF(BX379=Settings!$C$16,1,IF(AND(BX379=Settings!$C$17,NOT(BW379=Settings!$C$16)),1,IF(AND(BX379=Settings!$C$18,BW379=Settings!$C$19),1,0))))</f>
        <v/>
      </c>
      <c r="BZ1375" s="169" t="str">
        <f>IF(BZ379="","",IF(BZ379=Settings!$C$16,1,IF(AND(BZ379=Settings!$C$17,NOT(BY379=Settings!$C$16)),1,IF(AND(BZ379=Settings!$C$18,BY379=Settings!$C$19),1,0))))</f>
        <v/>
      </c>
      <c r="CB1375" s="175" t="str">
        <f t="shared" si="41"/>
        <v/>
      </c>
      <c r="CC1375" s="175" t="str">
        <f t="shared" si="42"/>
        <v/>
      </c>
      <c r="CD1375" s="175" t="str">
        <f t="shared" si="43"/>
        <v/>
      </c>
      <c r="CE1375" s="175" t="str">
        <f t="shared" si="44"/>
        <v/>
      </c>
      <c r="CF1375" s="175" t="str">
        <f t="shared" si="45"/>
        <v/>
      </c>
      <c r="CG1375" s="175" t="str">
        <f t="shared" si="46"/>
        <v/>
      </c>
      <c r="CH1375" s="175" t="str">
        <f t="shared" si="47"/>
        <v/>
      </c>
    </row>
    <row r="1376" spans="1:86" x14ac:dyDescent="0.25">
      <c r="A1376" s="39" t="str">
        <f t="shared" si="40"/>
        <v xml:space="preserve"> </v>
      </c>
      <c r="C1376" s="169" t="str">
        <f>IF(C380="","",IF(C380=Settings!$C$16,1,IF(AND(C380=Settings!$C$17,NOT(B380=Settings!$C$16)),1,IF(AND(C380=Settings!$C$18,B380=Settings!$C$19),1,0))))</f>
        <v/>
      </c>
      <c r="E1376" s="169" t="str">
        <f>IF(E380="","",IF(E380=Settings!$C$16,1,IF(AND(E380=Settings!$C$17,NOT(D380=Settings!$C$16)),1,IF(AND(E380=Settings!$C$18,D380=Settings!$C$19),1,0))))</f>
        <v/>
      </c>
      <c r="G1376" s="169" t="str">
        <f>IF(G380="","",IF(G380=Settings!$C$16,1,IF(AND(G380=Settings!$C$17,NOT(F380=Settings!$C$16)),1,IF(AND(G380=Settings!$C$18,F380=Settings!$C$19),1,0))))</f>
        <v/>
      </c>
      <c r="I1376" s="169" t="str">
        <f>IF(I380="","",IF(I380=Settings!$C$16,1,IF(AND(I380=Settings!$C$17,NOT(H380=Settings!$C$16)),1,IF(AND(I380=Settings!$C$18,H380=Settings!$C$19),1,0))))</f>
        <v/>
      </c>
      <c r="K1376" s="169" t="str">
        <f>IF(K380="","",IF(K380=Settings!$C$16,1,IF(AND(K380=Settings!$C$17,NOT(J380=Settings!$C$16)),1,IF(AND(K380=Settings!$C$18,J380=Settings!$C$19),1,0))))</f>
        <v/>
      </c>
      <c r="M1376" s="169" t="str">
        <f>IF(M380="","",IF(M380=Settings!$C$16,1,IF(AND(M380=Settings!$C$17,NOT(L380=Settings!$C$16)),1,IF(AND(M380=Settings!$C$18,L380=Settings!$C$19),1,0))))</f>
        <v/>
      </c>
      <c r="P1376" s="169" t="str">
        <f>IF(P380="","",IF(P380=Settings!$C$16,1,IF(AND(P380=Settings!$C$17,NOT(O380=Settings!$C$16)),1,IF(AND(P380=Settings!$C$18,O380=Settings!$C$19),1,0))))</f>
        <v/>
      </c>
      <c r="Q1376" s="170"/>
      <c r="R1376" s="169" t="str">
        <f>IF(R380="","",IF(R380=Settings!$C$16,1,IF(AND(R380=Settings!$C$17,NOT(Q380=Settings!$C$16)),1,IF(AND(R380=Settings!$C$18,Q380=Settings!$C$19),1,0))))</f>
        <v/>
      </c>
      <c r="S1376" s="170"/>
      <c r="T1376" s="169" t="str">
        <f>IF(T380="","",IF(T380=Settings!$C$16,1,IF(AND(T380=Settings!$C$17,NOT(S380=Settings!$C$16)),1,IF(AND(T380=Settings!$C$18,S380=Settings!$C$19),1,0))))</f>
        <v/>
      </c>
      <c r="U1376" s="170"/>
      <c r="V1376" s="169" t="str">
        <f>IF(V380="","",IF(V380=Settings!$C$16,1,IF(AND(V380=Settings!$C$17,NOT(U380=Settings!$C$16)),1,IF(AND(V380=Settings!$C$18,U380=Settings!$C$19),1,0))))</f>
        <v/>
      </c>
      <c r="X1376" s="169" t="str">
        <f>IF(X380="","",IF(X380=Settings!$C$16,1,IF(AND(X380=Settings!$C$17,NOT(W380=Settings!$C$16)),1,IF(AND(X380=Settings!$C$18,W380=Settings!$C$19),1,0))))</f>
        <v/>
      </c>
      <c r="Z1376" s="169" t="str">
        <f>IF(Z380="","",IF(Z380=Settings!$C$16,1,IF(AND(Z380=Settings!$C$17,NOT(Y380=Settings!$C$16)),1,IF(AND(Z380=Settings!$C$18,Y380=Settings!$C$19),1,0))))</f>
        <v/>
      </c>
      <c r="AC1376" s="169" t="str">
        <f>IF(AC380="","",IF(AC380=Settings!$C$16,1,IF(AND(AC380=Settings!$C$17,NOT(AB380=Settings!$C$16)),1,IF(AND(AC380=Settings!$C$18,AB380=Settings!$C$19),1,0))))</f>
        <v/>
      </c>
      <c r="AD1376" s="170"/>
      <c r="AE1376" s="169" t="str">
        <f>IF(AE380="","",IF(AE380=Settings!$C$16,1,IF(AND(AE380=Settings!$C$17,NOT(AD380=Settings!$C$16)),1,IF(AND(AE380=Settings!$C$18,AD380=Settings!$C$19),1,0))))</f>
        <v/>
      </c>
      <c r="AF1376" s="170"/>
      <c r="AG1376" s="169" t="str">
        <f>IF(AG380="","",IF(AG380=Settings!$C$16,1,IF(AND(AG380=Settings!$C$17,NOT(AF380=Settings!$C$16)),1,IF(AND(AG380=Settings!$C$18,AF380=Settings!$C$19),1,0))))</f>
        <v/>
      </c>
      <c r="AH1376" s="170"/>
      <c r="AI1376" s="169" t="str">
        <f>IF(AI380="","",IF(AI380=Settings!$C$16,1,IF(AND(AI380=Settings!$C$17,NOT(AH380=Settings!$C$16)),1,IF(AND(AI380=Settings!$C$18,AH380=Settings!$C$19),1,0))))</f>
        <v/>
      </c>
      <c r="AK1376" s="169" t="str">
        <f>IF(AK380="","",IF(AK380=Settings!$C$16,1,IF(AND(AK380=Settings!$C$17,NOT(AJ380=Settings!$C$16)),1,IF(AND(AK380=Settings!$C$18,AJ380=Settings!$C$19),1,0))))</f>
        <v/>
      </c>
      <c r="AM1376" s="169" t="str">
        <f>IF(AM380="","",IF(AM380=Settings!$C$16,1,IF(AND(AM380=Settings!$C$17,NOT(AL380=Settings!$C$16)),1,IF(AND(AM380=Settings!$C$18,AL380=Settings!$C$19),1,0))))</f>
        <v/>
      </c>
      <c r="AP1376" s="169" t="str">
        <f>IF(AP380="","",IF(AP380=Settings!$C$16,1,IF(AND(AP380=Settings!$C$17,NOT(AO380=Settings!$C$16)),1,IF(AND(AP380=Settings!$C$18,AO380=Settings!$C$19),1,0))))</f>
        <v/>
      </c>
      <c r="AQ1376" s="170"/>
      <c r="AR1376" s="169" t="str">
        <f>IF(AR380="","",IF(AR380=Settings!$C$16,1,IF(AND(AR380=Settings!$C$17,NOT(AQ380=Settings!$C$16)),1,IF(AND(AR380=Settings!$C$18,AQ380=Settings!$C$19),1,0))))</f>
        <v/>
      </c>
      <c r="AS1376" s="170"/>
      <c r="AT1376" s="169" t="str">
        <f>IF(AT380="","",IF(AT380=Settings!$C$16,1,IF(AND(AT380=Settings!$C$17,NOT(AS380=Settings!$C$16)),1,IF(AND(AT380=Settings!$C$18,AS380=Settings!$C$19),1,0))))</f>
        <v/>
      </c>
      <c r="AU1376" s="170"/>
      <c r="AV1376" s="169" t="str">
        <f>IF(AV380="","",IF(AV380=Settings!$C$16,1,IF(AND(AV380=Settings!$C$17,NOT(AU380=Settings!$C$16)),1,IF(AND(AV380=Settings!$C$18,AU380=Settings!$C$19),1,0))))</f>
        <v/>
      </c>
      <c r="AX1376" s="169" t="str">
        <f>IF(AX380="","",IF(AX380=Settings!$C$16,1,IF(AND(AX380=Settings!$C$17,NOT(AW380=Settings!$C$16)),1,IF(AND(AX380=Settings!$C$18,AW380=Settings!$C$19),1,0))))</f>
        <v/>
      </c>
      <c r="AZ1376" s="169" t="str">
        <f>IF(AZ380="","",IF(AZ380=Settings!$C$16,1,IF(AND(AZ380=Settings!$C$17,NOT(AY380=Settings!$C$16)),1,IF(AND(AZ380=Settings!$C$18,AY380=Settings!$C$19),1,0))))</f>
        <v/>
      </c>
      <c r="BC1376" s="169" t="str">
        <f>IF(BC380="","",IF(BC380=Settings!$C$16,1,IF(AND(BC380=Settings!$C$17,NOT(BB380=Settings!$C$16)),1,IF(AND(BC380=Settings!$C$18,BB380=Settings!$C$19),1,0))))</f>
        <v/>
      </c>
      <c r="BD1376" s="170"/>
      <c r="BE1376" s="169" t="str">
        <f>IF(BE380="","",IF(BE380=Settings!$C$16,1,IF(AND(BE380=Settings!$C$17,NOT(BD380=Settings!$C$16)),1,IF(AND(BE380=Settings!$C$18,BD380=Settings!$C$19),1,0))))</f>
        <v/>
      </c>
      <c r="BF1376" s="170"/>
      <c r="BG1376" s="169" t="str">
        <f>IF(BG380="","",IF(BG380=Settings!$C$16,1,IF(AND(BG380=Settings!$C$17,NOT(BF380=Settings!$C$16)),1,IF(AND(BG380=Settings!$C$18,BF380=Settings!$C$19),1,0))))</f>
        <v/>
      </c>
      <c r="BH1376" s="170"/>
      <c r="BI1376" s="169" t="str">
        <f>IF(BI380="","",IF(BI380=Settings!$C$16,1,IF(AND(BI380=Settings!$C$17,NOT(BH380=Settings!$C$16)),1,IF(AND(BI380=Settings!$C$18,BH380=Settings!$C$19),1,0))))</f>
        <v/>
      </c>
      <c r="BK1376" s="169" t="str">
        <f>IF(BK380="","",IF(BK380=Settings!$C$16,1,IF(AND(BK380=Settings!$C$17,NOT(BJ380=Settings!$C$16)),1,IF(AND(BK380=Settings!$C$18,BJ380=Settings!$C$19),1,0))))</f>
        <v/>
      </c>
      <c r="BM1376" s="169" t="str">
        <f>IF(BM380="","",IF(BM380=Settings!$C$16,1,IF(AND(BM380=Settings!$C$17,NOT(BL380=Settings!$C$16)),1,IF(AND(BM380=Settings!$C$18,BL380=Settings!$C$19),1,0))))</f>
        <v/>
      </c>
      <c r="BP1376" s="169" t="str">
        <f>IF(BP380="","",IF(BP380=Settings!$C$16,1,IF(AND(BP380=Settings!$C$17,NOT(BO380=Settings!$C$16)),1,IF(AND(BP380=Settings!$C$18,BO380=Settings!$C$19),1,0))))</f>
        <v/>
      </c>
      <c r="BQ1376" s="170"/>
      <c r="BR1376" s="169" t="str">
        <f>IF(BR380="","",IF(BR380=Settings!$C$16,1,IF(AND(BR380=Settings!$C$17,NOT(BQ380=Settings!$C$16)),1,IF(AND(BR380=Settings!$C$18,BQ380=Settings!$C$19),1,0))))</f>
        <v/>
      </c>
      <c r="BS1376" s="170"/>
      <c r="BT1376" s="169" t="str">
        <f>IF(BT380="","",IF(BT380=Settings!$C$16,1,IF(AND(BT380=Settings!$C$17,NOT(BS380=Settings!$C$16)),1,IF(AND(BT380=Settings!$C$18,BS380=Settings!$C$19),1,0))))</f>
        <v/>
      </c>
      <c r="BU1376" s="170"/>
      <c r="BV1376" s="169" t="str">
        <f>IF(BV380="","",IF(BV380=Settings!$C$16,1,IF(AND(BV380=Settings!$C$17,NOT(BU380=Settings!$C$16)),1,IF(AND(BV380=Settings!$C$18,BU380=Settings!$C$19),1,0))))</f>
        <v/>
      </c>
      <c r="BX1376" s="169" t="str">
        <f>IF(BX380="","",IF(BX380=Settings!$C$16,1,IF(AND(BX380=Settings!$C$17,NOT(BW380=Settings!$C$16)),1,IF(AND(BX380=Settings!$C$18,BW380=Settings!$C$19),1,0))))</f>
        <v/>
      </c>
      <c r="BZ1376" s="169" t="str">
        <f>IF(BZ380="","",IF(BZ380=Settings!$C$16,1,IF(AND(BZ380=Settings!$C$17,NOT(BY380=Settings!$C$16)),1,IF(AND(BZ380=Settings!$C$18,BY380=Settings!$C$19),1,0))))</f>
        <v/>
      </c>
      <c r="CB1376" s="175" t="str">
        <f t="shared" si="41"/>
        <v/>
      </c>
      <c r="CC1376" s="175" t="str">
        <f t="shared" si="42"/>
        <v/>
      </c>
      <c r="CD1376" s="175" t="str">
        <f t="shared" si="43"/>
        <v/>
      </c>
      <c r="CE1376" s="175" t="str">
        <f t="shared" si="44"/>
        <v/>
      </c>
      <c r="CF1376" s="175" t="str">
        <f t="shared" si="45"/>
        <v/>
      </c>
      <c r="CG1376" s="175" t="str">
        <f t="shared" si="46"/>
        <v/>
      </c>
      <c r="CH1376" s="175" t="str">
        <f t="shared" si="47"/>
        <v/>
      </c>
    </row>
    <row r="1377" spans="1:86" x14ac:dyDescent="0.25">
      <c r="A1377" s="39" t="str">
        <f t="shared" si="40"/>
        <v xml:space="preserve"> </v>
      </c>
      <c r="C1377" s="169" t="str">
        <f>IF(C381="","",IF(C381=Settings!$C$16,1,IF(AND(C381=Settings!$C$17,NOT(B381=Settings!$C$16)),1,IF(AND(C381=Settings!$C$18,B381=Settings!$C$19),1,0))))</f>
        <v/>
      </c>
      <c r="E1377" s="169" t="str">
        <f>IF(E381="","",IF(E381=Settings!$C$16,1,IF(AND(E381=Settings!$C$17,NOT(D381=Settings!$C$16)),1,IF(AND(E381=Settings!$C$18,D381=Settings!$C$19),1,0))))</f>
        <v/>
      </c>
      <c r="G1377" s="169" t="str">
        <f>IF(G381="","",IF(G381=Settings!$C$16,1,IF(AND(G381=Settings!$C$17,NOT(F381=Settings!$C$16)),1,IF(AND(G381=Settings!$C$18,F381=Settings!$C$19),1,0))))</f>
        <v/>
      </c>
      <c r="I1377" s="169" t="str">
        <f>IF(I381="","",IF(I381=Settings!$C$16,1,IF(AND(I381=Settings!$C$17,NOT(H381=Settings!$C$16)),1,IF(AND(I381=Settings!$C$18,H381=Settings!$C$19),1,0))))</f>
        <v/>
      </c>
      <c r="K1377" s="169" t="str">
        <f>IF(K381="","",IF(K381=Settings!$C$16,1,IF(AND(K381=Settings!$C$17,NOT(J381=Settings!$C$16)),1,IF(AND(K381=Settings!$C$18,J381=Settings!$C$19),1,0))))</f>
        <v/>
      </c>
      <c r="M1377" s="169" t="str">
        <f>IF(M381="","",IF(M381=Settings!$C$16,1,IF(AND(M381=Settings!$C$17,NOT(L381=Settings!$C$16)),1,IF(AND(M381=Settings!$C$18,L381=Settings!$C$19),1,0))))</f>
        <v/>
      </c>
      <c r="P1377" s="169" t="str">
        <f>IF(P381="","",IF(P381=Settings!$C$16,1,IF(AND(P381=Settings!$C$17,NOT(O381=Settings!$C$16)),1,IF(AND(P381=Settings!$C$18,O381=Settings!$C$19),1,0))))</f>
        <v/>
      </c>
      <c r="Q1377" s="170"/>
      <c r="R1377" s="169" t="str">
        <f>IF(R381="","",IF(R381=Settings!$C$16,1,IF(AND(R381=Settings!$C$17,NOT(Q381=Settings!$C$16)),1,IF(AND(R381=Settings!$C$18,Q381=Settings!$C$19),1,0))))</f>
        <v/>
      </c>
      <c r="S1377" s="170"/>
      <c r="T1377" s="169" t="str">
        <f>IF(T381="","",IF(T381=Settings!$C$16,1,IF(AND(T381=Settings!$C$17,NOT(S381=Settings!$C$16)),1,IF(AND(T381=Settings!$C$18,S381=Settings!$C$19),1,0))))</f>
        <v/>
      </c>
      <c r="U1377" s="170"/>
      <c r="V1377" s="169" t="str">
        <f>IF(V381="","",IF(V381=Settings!$C$16,1,IF(AND(V381=Settings!$C$17,NOT(U381=Settings!$C$16)),1,IF(AND(V381=Settings!$C$18,U381=Settings!$C$19),1,0))))</f>
        <v/>
      </c>
      <c r="X1377" s="169" t="str">
        <f>IF(X381="","",IF(X381=Settings!$C$16,1,IF(AND(X381=Settings!$C$17,NOT(W381=Settings!$C$16)),1,IF(AND(X381=Settings!$C$18,W381=Settings!$C$19),1,0))))</f>
        <v/>
      </c>
      <c r="Z1377" s="169" t="str">
        <f>IF(Z381="","",IF(Z381=Settings!$C$16,1,IF(AND(Z381=Settings!$C$17,NOT(Y381=Settings!$C$16)),1,IF(AND(Z381=Settings!$C$18,Y381=Settings!$C$19),1,0))))</f>
        <v/>
      </c>
      <c r="AC1377" s="169" t="str">
        <f>IF(AC381="","",IF(AC381=Settings!$C$16,1,IF(AND(AC381=Settings!$C$17,NOT(AB381=Settings!$C$16)),1,IF(AND(AC381=Settings!$C$18,AB381=Settings!$C$19),1,0))))</f>
        <v/>
      </c>
      <c r="AD1377" s="170"/>
      <c r="AE1377" s="169" t="str">
        <f>IF(AE381="","",IF(AE381=Settings!$C$16,1,IF(AND(AE381=Settings!$C$17,NOT(AD381=Settings!$C$16)),1,IF(AND(AE381=Settings!$C$18,AD381=Settings!$C$19),1,0))))</f>
        <v/>
      </c>
      <c r="AF1377" s="170"/>
      <c r="AG1377" s="169" t="str">
        <f>IF(AG381="","",IF(AG381=Settings!$C$16,1,IF(AND(AG381=Settings!$C$17,NOT(AF381=Settings!$C$16)),1,IF(AND(AG381=Settings!$C$18,AF381=Settings!$C$19),1,0))))</f>
        <v/>
      </c>
      <c r="AH1377" s="170"/>
      <c r="AI1377" s="169" t="str">
        <f>IF(AI381="","",IF(AI381=Settings!$C$16,1,IF(AND(AI381=Settings!$C$17,NOT(AH381=Settings!$C$16)),1,IF(AND(AI381=Settings!$C$18,AH381=Settings!$C$19),1,0))))</f>
        <v/>
      </c>
      <c r="AK1377" s="169" t="str">
        <f>IF(AK381="","",IF(AK381=Settings!$C$16,1,IF(AND(AK381=Settings!$C$17,NOT(AJ381=Settings!$C$16)),1,IF(AND(AK381=Settings!$C$18,AJ381=Settings!$C$19),1,0))))</f>
        <v/>
      </c>
      <c r="AM1377" s="169" t="str">
        <f>IF(AM381="","",IF(AM381=Settings!$C$16,1,IF(AND(AM381=Settings!$C$17,NOT(AL381=Settings!$C$16)),1,IF(AND(AM381=Settings!$C$18,AL381=Settings!$C$19),1,0))))</f>
        <v/>
      </c>
      <c r="AP1377" s="169" t="str">
        <f>IF(AP381="","",IF(AP381=Settings!$C$16,1,IF(AND(AP381=Settings!$C$17,NOT(AO381=Settings!$C$16)),1,IF(AND(AP381=Settings!$C$18,AO381=Settings!$C$19),1,0))))</f>
        <v/>
      </c>
      <c r="AQ1377" s="170"/>
      <c r="AR1377" s="169" t="str">
        <f>IF(AR381="","",IF(AR381=Settings!$C$16,1,IF(AND(AR381=Settings!$C$17,NOT(AQ381=Settings!$C$16)),1,IF(AND(AR381=Settings!$C$18,AQ381=Settings!$C$19),1,0))))</f>
        <v/>
      </c>
      <c r="AS1377" s="170"/>
      <c r="AT1377" s="169" t="str">
        <f>IF(AT381="","",IF(AT381=Settings!$C$16,1,IF(AND(AT381=Settings!$C$17,NOT(AS381=Settings!$C$16)),1,IF(AND(AT381=Settings!$C$18,AS381=Settings!$C$19),1,0))))</f>
        <v/>
      </c>
      <c r="AU1377" s="170"/>
      <c r="AV1377" s="169" t="str">
        <f>IF(AV381="","",IF(AV381=Settings!$C$16,1,IF(AND(AV381=Settings!$C$17,NOT(AU381=Settings!$C$16)),1,IF(AND(AV381=Settings!$C$18,AU381=Settings!$C$19),1,0))))</f>
        <v/>
      </c>
      <c r="AX1377" s="169" t="str">
        <f>IF(AX381="","",IF(AX381=Settings!$C$16,1,IF(AND(AX381=Settings!$C$17,NOT(AW381=Settings!$C$16)),1,IF(AND(AX381=Settings!$C$18,AW381=Settings!$C$19),1,0))))</f>
        <v/>
      </c>
      <c r="AZ1377" s="169" t="str">
        <f>IF(AZ381="","",IF(AZ381=Settings!$C$16,1,IF(AND(AZ381=Settings!$C$17,NOT(AY381=Settings!$C$16)),1,IF(AND(AZ381=Settings!$C$18,AY381=Settings!$C$19),1,0))))</f>
        <v/>
      </c>
      <c r="BC1377" s="169" t="str">
        <f>IF(BC381="","",IF(BC381=Settings!$C$16,1,IF(AND(BC381=Settings!$C$17,NOT(BB381=Settings!$C$16)),1,IF(AND(BC381=Settings!$C$18,BB381=Settings!$C$19),1,0))))</f>
        <v/>
      </c>
      <c r="BD1377" s="170"/>
      <c r="BE1377" s="169" t="str">
        <f>IF(BE381="","",IF(BE381=Settings!$C$16,1,IF(AND(BE381=Settings!$C$17,NOT(BD381=Settings!$C$16)),1,IF(AND(BE381=Settings!$C$18,BD381=Settings!$C$19),1,0))))</f>
        <v/>
      </c>
      <c r="BF1377" s="170"/>
      <c r="BG1377" s="169" t="str">
        <f>IF(BG381="","",IF(BG381=Settings!$C$16,1,IF(AND(BG381=Settings!$C$17,NOT(BF381=Settings!$C$16)),1,IF(AND(BG381=Settings!$C$18,BF381=Settings!$C$19),1,0))))</f>
        <v/>
      </c>
      <c r="BH1377" s="170"/>
      <c r="BI1377" s="169" t="str">
        <f>IF(BI381="","",IF(BI381=Settings!$C$16,1,IF(AND(BI381=Settings!$C$17,NOT(BH381=Settings!$C$16)),1,IF(AND(BI381=Settings!$C$18,BH381=Settings!$C$19),1,0))))</f>
        <v/>
      </c>
      <c r="BK1377" s="169" t="str">
        <f>IF(BK381="","",IF(BK381=Settings!$C$16,1,IF(AND(BK381=Settings!$C$17,NOT(BJ381=Settings!$C$16)),1,IF(AND(BK381=Settings!$C$18,BJ381=Settings!$C$19),1,0))))</f>
        <v/>
      </c>
      <c r="BM1377" s="169" t="str">
        <f>IF(BM381="","",IF(BM381=Settings!$C$16,1,IF(AND(BM381=Settings!$C$17,NOT(BL381=Settings!$C$16)),1,IF(AND(BM381=Settings!$C$18,BL381=Settings!$C$19),1,0))))</f>
        <v/>
      </c>
      <c r="BP1377" s="169" t="str">
        <f>IF(BP381="","",IF(BP381=Settings!$C$16,1,IF(AND(BP381=Settings!$C$17,NOT(BO381=Settings!$C$16)),1,IF(AND(BP381=Settings!$C$18,BO381=Settings!$C$19),1,0))))</f>
        <v/>
      </c>
      <c r="BQ1377" s="170"/>
      <c r="BR1377" s="169" t="str">
        <f>IF(BR381="","",IF(BR381=Settings!$C$16,1,IF(AND(BR381=Settings!$C$17,NOT(BQ381=Settings!$C$16)),1,IF(AND(BR381=Settings!$C$18,BQ381=Settings!$C$19),1,0))))</f>
        <v/>
      </c>
      <c r="BS1377" s="170"/>
      <c r="BT1377" s="169" t="str">
        <f>IF(BT381="","",IF(BT381=Settings!$C$16,1,IF(AND(BT381=Settings!$C$17,NOT(BS381=Settings!$C$16)),1,IF(AND(BT381=Settings!$C$18,BS381=Settings!$C$19),1,0))))</f>
        <v/>
      </c>
      <c r="BU1377" s="170"/>
      <c r="BV1377" s="169" t="str">
        <f>IF(BV381="","",IF(BV381=Settings!$C$16,1,IF(AND(BV381=Settings!$C$17,NOT(BU381=Settings!$C$16)),1,IF(AND(BV381=Settings!$C$18,BU381=Settings!$C$19),1,0))))</f>
        <v/>
      </c>
      <c r="BX1377" s="169" t="str">
        <f>IF(BX381="","",IF(BX381=Settings!$C$16,1,IF(AND(BX381=Settings!$C$17,NOT(BW381=Settings!$C$16)),1,IF(AND(BX381=Settings!$C$18,BW381=Settings!$C$19),1,0))))</f>
        <v/>
      </c>
      <c r="BZ1377" s="169" t="str">
        <f>IF(BZ381="","",IF(BZ381=Settings!$C$16,1,IF(AND(BZ381=Settings!$C$17,NOT(BY381=Settings!$C$16)),1,IF(AND(BZ381=Settings!$C$18,BY381=Settings!$C$19),1,0))))</f>
        <v/>
      </c>
      <c r="CB1377" s="175" t="str">
        <f t="shared" si="41"/>
        <v/>
      </c>
      <c r="CC1377" s="175" t="str">
        <f t="shared" si="42"/>
        <v/>
      </c>
      <c r="CD1377" s="175" t="str">
        <f t="shared" si="43"/>
        <v/>
      </c>
      <c r="CE1377" s="175" t="str">
        <f t="shared" si="44"/>
        <v/>
      </c>
      <c r="CF1377" s="175" t="str">
        <f t="shared" si="45"/>
        <v/>
      </c>
      <c r="CG1377" s="175" t="str">
        <f t="shared" si="46"/>
        <v/>
      </c>
      <c r="CH1377" s="175" t="str">
        <f t="shared" si="47"/>
        <v/>
      </c>
    </row>
    <row r="1378" spans="1:86" x14ac:dyDescent="0.25">
      <c r="A1378" s="39" t="str">
        <f t="shared" si="40"/>
        <v xml:space="preserve"> </v>
      </c>
      <c r="C1378" s="169" t="str">
        <f>IF(C382="","",IF(C382=Settings!$C$16,1,IF(AND(C382=Settings!$C$17,NOT(B382=Settings!$C$16)),1,IF(AND(C382=Settings!$C$18,B382=Settings!$C$19),1,0))))</f>
        <v/>
      </c>
      <c r="E1378" s="169" t="str">
        <f>IF(E382="","",IF(E382=Settings!$C$16,1,IF(AND(E382=Settings!$C$17,NOT(D382=Settings!$C$16)),1,IF(AND(E382=Settings!$C$18,D382=Settings!$C$19),1,0))))</f>
        <v/>
      </c>
      <c r="G1378" s="169" t="str">
        <f>IF(G382="","",IF(G382=Settings!$C$16,1,IF(AND(G382=Settings!$C$17,NOT(F382=Settings!$C$16)),1,IF(AND(G382=Settings!$C$18,F382=Settings!$C$19),1,0))))</f>
        <v/>
      </c>
      <c r="I1378" s="169" t="str">
        <f>IF(I382="","",IF(I382=Settings!$C$16,1,IF(AND(I382=Settings!$C$17,NOT(H382=Settings!$C$16)),1,IF(AND(I382=Settings!$C$18,H382=Settings!$C$19),1,0))))</f>
        <v/>
      </c>
      <c r="K1378" s="169" t="str">
        <f>IF(K382="","",IF(K382=Settings!$C$16,1,IF(AND(K382=Settings!$C$17,NOT(J382=Settings!$C$16)),1,IF(AND(K382=Settings!$C$18,J382=Settings!$C$19),1,0))))</f>
        <v/>
      </c>
      <c r="M1378" s="169" t="str">
        <f>IF(M382="","",IF(M382=Settings!$C$16,1,IF(AND(M382=Settings!$C$17,NOT(L382=Settings!$C$16)),1,IF(AND(M382=Settings!$C$18,L382=Settings!$C$19),1,0))))</f>
        <v/>
      </c>
      <c r="P1378" s="169" t="str">
        <f>IF(P382="","",IF(P382=Settings!$C$16,1,IF(AND(P382=Settings!$C$17,NOT(O382=Settings!$C$16)),1,IF(AND(P382=Settings!$C$18,O382=Settings!$C$19),1,0))))</f>
        <v/>
      </c>
      <c r="Q1378" s="170"/>
      <c r="R1378" s="169" t="str">
        <f>IF(R382="","",IF(R382=Settings!$C$16,1,IF(AND(R382=Settings!$C$17,NOT(Q382=Settings!$C$16)),1,IF(AND(R382=Settings!$C$18,Q382=Settings!$C$19),1,0))))</f>
        <v/>
      </c>
      <c r="S1378" s="170"/>
      <c r="T1378" s="169" t="str">
        <f>IF(T382="","",IF(T382=Settings!$C$16,1,IF(AND(T382=Settings!$C$17,NOT(S382=Settings!$C$16)),1,IF(AND(T382=Settings!$C$18,S382=Settings!$C$19),1,0))))</f>
        <v/>
      </c>
      <c r="U1378" s="170"/>
      <c r="V1378" s="169" t="str">
        <f>IF(V382="","",IF(V382=Settings!$C$16,1,IF(AND(V382=Settings!$C$17,NOT(U382=Settings!$C$16)),1,IF(AND(V382=Settings!$C$18,U382=Settings!$C$19),1,0))))</f>
        <v/>
      </c>
      <c r="X1378" s="169" t="str">
        <f>IF(X382="","",IF(X382=Settings!$C$16,1,IF(AND(X382=Settings!$C$17,NOT(W382=Settings!$C$16)),1,IF(AND(X382=Settings!$C$18,W382=Settings!$C$19),1,0))))</f>
        <v/>
      </c>
      <c r="Z1378" s="169" t="str">
        <f>IF(Z382="","",IF(Z382=Settings!$C$16,1,IF(AND(Z382=Settings!$C$17,NOT(Y382=Settings!$C$16)),1,IF(AND(Z382=Settings!$C$18,Y382=Settings!$C$19),1,0))))</f>
        <v/>
      </c>
      <c r="AC1378" s="169" t="str">
        <f>IF(AC382="","",IF(AC382=Settings!$C$16,1,IF(AND(AC382=Settings!$C$17,NOT(AB382=Settings!$C$16)),1,IF(AND(AC382=Settings!$C$18,AB382=Settings!$C$19),1,0))))</f>
        <v/>
      </c>
      <c r="AD1378" s="170"/>
      <c r="AE1378" s="169" t="str">
        <f>IF(AE382="","",IF(AE382=Settings!$C$16,1,IF(AND(AE382=Settings!$C$17,NOT(AD382=Settings!$C$16)),1,IF(AND(AE382=Settings!$C$18,AD382=Settings!$C$19),1,0))))</f>
        <v/>
      </c>
      <c r="AF1378" s="170"/>
      <c r="AG1378" s="169" t="str">
        <f>IF(AG382="","",IF(AG382=Settings!$C$16,1,IF(AND(AG382=Settings!$C$17,NOT(AF382=Settings!$C$16)),1,IF(AND(AG382=Settings!$C$18,AF382=Settings!$C$19),1,0))))</f>
        <v/>
      </c>
      <c r="AH1378" s="170"/>
      <c r="AI1378" s="169" t="str">
        <f>IF(AI382="","",IF(AI382=Settings!$C$16,1,IF(AND(AI382=Settings!$C$17,NOT(AH382=Settings!$C$16)),1,IF(AND(AI382=Settings!$C$18,AH382=Settings!$C$19),1,0))))</f>
        <v/>
      </c>
      <c r="AK1378" s="169" t="str">
        <f>IF(AK382="","",IF(AK382=Settings!$C$16,1,IF(AND(AK382=Settings!$C$17,NOT(AJ382=Settings!$C$16)),1,IF(AND(AK382=Settings!$C$18,AJ382=Settings!$C$19),1,0))))</f>
        <v/>
      </c>
      <c r="AM1378" s="169" t="str">
        <f>IF(AM382="","",IF(AM382=Settings!$C$16,1,IF(AND(AM382=Settings!$C$17,NOT(AL382=Settings!$C$16)),1,IF(AND(AM382=Settings!$C$18,AL382=Settings!$C$19),1,0))))</f>
        <v/>
      </c>
      <c r="AP1378" s="169" t="str">
        <f>IF(AP382="","",IF(AP382=Settings!$C$16,1,IF(AND(AP382=Settings!$C$17,NOT(AO382=Settings!$C$16)),1,IF(AND(AP382=Settings!$C$18,AO382=Settings!$C$19),1,0))))</f>
        <v/>
      </c>
      <c r="AQ1378" s="170"/>
      <c r="AR1378" s="169" t="str">
        <f>IF(AR382="","",IF(AR382=Settings!$C$16,1,IF(AND(AR382=Settings!$C$17,NOT(AQ382=Settings!$C$16)),1,IF(AND(AR382=Settings!$C$18,AQ382=Settings!$C$19),1,0))))</f>
        <v/>
      </c>
      <c r="AS1378" s="170"/>
      <c r="AT1378" s="169" t="str">
        <f>IF(AT382="","",IF(AT382=Settings!$C$16,1,IF(AND(AT382=Settings!$C$17,NOT(AS382=Settings!$C$16)),1,IF(AND(AT382=Settings!$C$18,AS382=Settings!$C$19),1,0))))</f>
        <v/>
      </c>
      <c r="AU1378" s="170"/>
      <c r="AV1378" s="169" t="str">
        <f>IF(AV382="","",IF(AV382=Settings!$C$16,1,IF(AND(AV382=Settings!$C$17,NOT(AU382=Settings!$C$16)),1,IF(AND(AV382=Settings!$C$18,AU382=Settings!$C$19),1,0))))</f>
        <v/>
      </c>
      <c r="AX1378" s="169" t="str">
        <f>IF(AX382="","",IF(AX382=Settings!$C$16,1,IF(AND(AX382=Settings!$C$17,NOT(AW382=Settings!$C$16)),1,IF(AND(AX382=Settings!$C$18,AW382=Settings!$C$19),1,0))))</f>
        <v/>
      </c>
      <c r="AZ1378" s="169" t="str">
        <f>IF(AZ382="","",IF(AZ382=Settings!$C$16,1,IF(AND(AZ382=Settings!$C$17,NOT(AY382=Settings!$C$16)),1,IF(AND(AZ382=Settings!$C$18,AY382=Settings!$C$19),1,0))))</f>
        <v/>
      </c>
      <c r="BC1378" s="169" t="str">
        <f>IF(BC382="","",IF(BC382=Settings!$C$16,1,IF(AND(BC382=Settings!$C$17,NOT(BB382=Settings!$C$16)),1,IF(AND(BC382=Settings!$C$18,BB382=Settings!$C$19),1,0))))</f>
        <v/>
      </c>
      <c r="BD1378" s="170"/>
      <c r="BE1378" s="169" t="str">
        <f>IF(BE382="","",IF(BE382=Settings!$C$16,1,IF(AND(BE382=Settings!$C$17,NOT(BD382=Settings!$C$16)),1,IF(AND(BE382=Settings!$C$18,BD382=Settings!$C$19),1,0))))</f>
        <v/>
      </c>
      <c r="BF1378" s="170"/>
      <c r="BG1378" s="169" t="str">
        <f>IF(BG382="","",IF(BG382=Settings!$C$16,1,IF(AND(BG382=Settings!$C$17,NOT(BF382=Settings!$C$16)),1,IF(AND(BG382=Settings!$C$18,BF382=Settings!$C$19),1,0))))</f>
        <v/>
      </c>
      <c r="BH1378" s="170"/>
      <c r="BI1378" s="169" t="str">
        <f>IF(BI382="","",IF(BI382=Settings!$C$16,1,IF(AND(BI382=Settings!$C$17,NOT(BH382=Settings!$C$16)),1,IF(AND(BI382=Settings!$C$18,BH382=Settings!$C$19),1,0))))</f>
        <v/>
      </c>
      <c r="BK1378" s="169" t="str">
        <f>IF(BK382="","",IF(BK382=Settings!$C$16,1,IF(AND(BK382=Settings!$C$17,NOT(BJ382=Settings!$C$16)),1,IF(AND(BK382=Settings!$C$18,BJ382=Settings!$C$19),1,0))))</f>
        <v/>
      </c>
      <c r="BM1378" s="169" t="str">
        <f>IF(BM382="","",IF(BM382=Settings!$C$16,1,IF(AND(BM382=Settings!$C$17,NOT(BL382=Settings!$C$16)),1,IF(AND(BM382=Settings!$C$18,BL382=Settings!$C$19),1,0))))</f>
        <v/>
      </c>
      <c r="BP1378" s="169" t="str">
        <f>IF(BP382="","",IF(BP382=Settings!$C$16,1,IF(AND(BP382=Settings!$C$17,NOT(BO382=Settings!$C$16)),1,IF(AND(BP382=Settings!$C$18,BO382=Settings!$C$19),1,0))))</f>
        <v/>
      </c>
      <c r="BQ1378" s="170"/>
      <c r="BR1378" s="169" t="str">
        <f>IF(BR382="","",IF(BR382=Settings!$C$16,1,IF(AND(BR382=Settings!$C$17,NOT(BQ382=Settings!$C$16)),1,IF(AND(BR382=Settings!$C$18,BQ382=Settings!$C$19),1,0))))</f>
        <v/>
      </c>
      <c r="BS1378" s="170"/>
      <c r="BT1378" s="169" t="str">
        <f>IF(BT382="","",IF(BT382=Settings!$C$16,1,IF(AND(BT382=Settings!$C$17,NOT(BS382=Settings!$C$16)),1,IF(AND(BT382=Settings!$C$18,BS382=Settings!$C$19),1,0))))</f>
        <v/>
      </c>
      <c r="BU1378" s="170"/>
      <c r="BV1378" s="169" t="str">
        <f>IF(BV382="","",IF(BV382=Settings!$C$16,1,IF(AND(BV382=Settings!$C$17,NOT(BU382=Settings!$C$16)),1,IF(AND(BV382=Settings!$C$18,BU382=Settings!$C$19),1,0))))</f>
        <v/>
      </c>
      <c r="BX1378" s="169" t="str">
        <f>IF(BX382="","",IF(BX382=Settings!$C$16,1,IF(AND(BX382=Settings!$C$17,NOT(BW382=Settings!$C$16)),1,IF(AND(BX382=Settings!$C$18,BW382=Settings!$C$19),1,0))))</f>
        <v/>
      </c>
      <c r="BZ1378" s="169" t="str">
        <f>IF(BZ382="","",IF(BZ382=Settings!$C$16,1,IF(AND(BZ382=Settings!$C$17,NOT(BY382=Settings!$C$16)),1,IF(AND(BZ382=Settings!$C$18,BY382=Settings!$C$19),1,0))))</f>
        <v/>
      </c>
      <c r="CB1378" s="175" t="str">
        <f t="shared" si="41"/>
        <v/>
      </c>
      <c r="CC1378" s="175" t="str">
        <f t="shared" si="42"/>
        <v/>
      </c>
      <c r="CD1378" s="175" t="str">
        <f t="shared" si="43"/>
        <v/>
      </c>
      <c r="CE1378" s="175" t="str">
        <f t="shared" si="44"/>
        <v/>
      </c>
      <c r="CF1378" s="175" t="str">
        <f t="shared" si="45"/>
        <v/>
      </c>
      <c r="CG1378" s="175" t="str">
        <f t="shared" si="46"/>
        <v/>
      </c>
      <c r="CH1378" s="175" t="str">
        <f t="shared" si="47"/>
        <v/>
      </c>
    </row>
    <row r="1379" spans="1:86" x14ac:dyDescent="0.25">
      <c r="A1379" s="39" t="str">
        <f t="shared" si="40"/>
        <v xml:space="preserve"> </v>
      </c>
      <c r="C1379" s="169" t="str">
        <f>IF(C383="","",IF(C383=Settings!$C$16,1,IF(AND(C383=Settings!$C$17,NOT(B383=Settings!$C$16)),1,IF(AND(C383=Settings!$C$18,B383=Settings!$C$19),1,0))))</f>
        <v/>
      </c>
      <c r="E1379" s="169" t="str">
        <f>IF(E383="","",IF(E383=Settings!$C$16,1,IF(AND(E383=Settings!$C$17,NOT(D383=Settings!$C$16)),1,IF(AND(E383=Settings!$C$18,D383=Settings!$C$19),1,0))))</f>
        <v/>
      </c>
      <c r="G1379" s="169" t="str">
        <f>IF(G383="","",IF(G383=Settings!$C$16,1,IF(AND(G383=Settings!$C$17,NOT(F383=Settings!$C$16)),1,IF(AND(G383=Settings!$C$18,F383=Settings!$C$19),1,0))))</f>
        <v/>
      </c>
      <c r="I1379" s="169" t="str">
        <f>IF(I383="","",IF(I383=Settings!$C$16,1,IF(AND(I383=Settings!$C$17,NOT(H383=Settings!$C$16)),1,IF(AND(I383=Settings!$C$18,H383=Settings!$C$19),1,0))))</f>
        <v/>
      </c>
      <c r="K1379" s="169" t="str">
        <f>IF(K383="","",IF(K383=Settings!$C$16,1,IF(AND(K383=Settings!$C$17,NOT(J383=Settings!$C$16)),1,IF(AND(K383=Settings!$C$18,J383=Settings!$C$19),1,0))))</f>
        <v/>
      </c>
      <c r="M1379" s="169" t="str">
        <f>IF(M383="","",IF(M383=Settings!$C$16,1,IF(AND(M383=Settings!$C$17,NOT(L383=Settings!$C$16)),1,IF(AND(M383=Settings!$C$18,L383=Settings!$C$19),1,0))))</f>
        <v/>
      </c>
      <c r="P1379" s="169" t="str">
        <f>IF(P383="","",IF(P383=Settings!$C$16,1,IF(AND(P383=Settings!$C$17,NOT(O383=Settings!$C$16)),1,IF(AND(P383=Settings!$C$18,O383=Settings!$C$19),1,0))))</f>
        <v/>
      </c>
      <c r="Q1379" s="170"/>
      <c r="R1379" s="169" t="str">
        <f>IF(R383="","",IF(R383=Settings!$C$16,1,IF(AND(R383=Settings!$C$17,NOT(Q383=Settings!$C$16)),1,IF(AND(R383=Settings!$C$18,Q383=Settings!$C$19),1,0))))</f>
        <v/>
      </c>
      <c r="S1379" s="170"/>
      <c r="T1379" s="169" t="str">
        <f>IF(T383="","",IF(T383=Settings!$C$16,1,IF(AND(T383=Settings!$C$17,NOT(S383=Settings!$C$16)),1,IF(AND(T383=Settings!$C$18,S383=Settings!$C$19),1,0))))</f>
        <v/>
      </c>
      <c r="U1379" s="170"/>
      <c r="V1379" s="169" t="str">
        <f>IF(V383="","",IF(V383=Settings!$C$16,1,IF(AND(V383=Settings!$C$17,NOT(U383=Settings!$C$16)),1,IF(AND(V383=Settings!$C$18,U383=Settings!$C$19),1,0))))</f>
        <v/>
      </c>
      <c r="X1379" s="169" t="str">
        <f>IF(X383="","",IF(X383=Settings!$C$16,1,IF(AND(X383=Settings!$C$17,NOT(W383=Settings!$C$16)),1,IF(AND(X383=Settings!$C$18,W383=Settings!$C$19),1,0))))</f>
        <v/>
      </c>
      <c r="Z1379" s="169" t="str">
        <f>IF(Z383="","",IF(Z383=Settings!$C$16,1,IF(AND(Z383=Settings!$C$17,NOT(Y383=Settings!$C$16)),1,IF(AND(Z383=Settings!$C$18,Y383=Settings!$C$19),1,0))))</f>
        <v/>
      </c>
      <c r="AC1379" s="169" t="str">
        <f>IF(AC383="","",IF(AC383=Settings!$C$16,1,IF(AND(AC383=Settings!$C$17,NOT(AB383=Settings!$C$16)),1,IF(AND(AC383=Settings!$C$18,AB383=Settings!$C$19),1,0))))</f>
        <v/>
      </c>
      <c r="AD1379" s="170"/>
      <c r="AE1379" s="169" t="str">
        <f>IF(AE383="","",IF(AE383=Settings!$C$16,1,IF(AND(AE383=Settings!$C$17,NOT(AD383=Settings!$C$16)),1,IF(AND(AE383=Settings!$C$18,AD383=Settings!$C$19),1,0))))</f>
        <v/>
      </c>
      <c r="AF1379" s="170"/>
      <c r="AG1379" s="169" t="str">
        <f>IF(AG383="","",IF(AG383=Settings!$C$16,1,IF(AND(AG383=Settings!$C$17,NOT(AF383=Settings!$C$16)),1,IF(AND(AG383=Settings!$C$18,AF383=Settings!$C$19),1,0))))</f>
        <v/>
      </c>
      <c r="AH1379" s="170"/>
      <c r="AI1379" s="169" t="str">
        <f>IF(AI383="","",IF(AI383=Settings!$C$16,1,IF(AND(AI383=Settings!$C$17,NOT(AH383=Settings!$C$16)),1,IF(AND(AI383=Settings!$C$18,AH383=Settings!$C$19),1,0))))</f>
        <v/>
      </c>
      <c r="AK1379" s="169" t="str">
        <f>IF(AK383="","",IF(AK383=Settings!$C$16,1,IF(AND(AK383=Settings!$C$17,NOT(AJ383=Settings!$C$16)),1,IF(AND(AK383=Settings!$C$18,AJ383=Settings!$C$19),1,0))))</f>
        <v/>
      </c>
      <c r="AM1379" s="169" t="str">
        <f>IF(AM383="","",IF(AM383=Settings!$C$16,1,IF(AND(AM383=Settings!$C$17,NOT(AL383=Settings!$C$16)),1,IF(AND(AM383=Settings!$C$18,AL383=Settings!$C$19),1,0))))</f>
        <v/>
      </c>
      <c r="AP1379" s="169" t="str">
        <f>IF(AP383="","",IF(AP383=Settings!$C$16,1,IF(AND(AP383=Settings!$C$17,NOT(AO383=Settings!$C$16)),1,IF(AND(AP383=Settings!$C$18,AO383=Settings!$C$19),1,0))))</f>
        <v/>
      </c>
      <c r="AQ1379" s="170"/>
      <c r="AR1379" s="169" t="str">
        <f>IF(AR383="","",IF(AR383=Settings!$C$16,1,IF(AND(AR383=Settings!$C$17,NOT(AQ383=Settings!$C$16)),1,IF(AND(AR383=Settings!$C$18,AQ383=Settings!$C$19),1,0))))</f>
        <v/>
      </c>
      <c r="AS1379" s="170"/>
      <c r="AT1379" s="169" t="str">
        <f>IF(AT383="","",IF(AT383=Settings!$C$16,1,IF(AND(AT383=Settings!$C$17,NOT(AS383=Settings!$C$16)),1,IF(AND(AT383=Settings!$C$18,AS383=Settings!$C$19),1,0))))</f>
        <v/>
      </c>
      <c r="AU1379" s="170"/>
      <c r="AV1379" s="169" t="str">
        <f>IF(AV383="","",IF(AV383=Settings!$C$16,1,IF(AND(AV383=Settings!$C$17,NOT(AU383=Settings!$C$16)),1,IF(AND(AV383=Settings!$C$18,AU383=Settings!$C$19),1,0))))</f>
        <v/>
      </c>
      <c r="AX1379" s="169" t="str">
        <f>IF(AX383="","",IF(AX383=Settings!$C$16,1,IF(AND(AX383=Settings!$C$17,NOT(AW383=Settings!$C$16)),1,IF(AND(AX383=Settings!$C$18,AW383=Settings!$C$19),1,0))))</f>
        <v/>
      </c>
      <c r="AZ1379" s="169" t="str">
        <f>IF(AZ383="","",IF(AZ383=Settings!$C$16,1,IF(AND(AZ383=Settings!$C$17,NOT(AY383=Settings!$C$16)),1,IF(AND(AZ383=Settings!$C$18,AY383=Settings!$C$19),1,0))))</f>
        <v/>
      </c>
      <c r="BC1379" s="169" t="str">
        <f>IF(BC383="","",IF(BC383=Settings!$C$16,1,IF(AND(BC383=Settings!$C$17,NOT(BB383=Settings!$C$16)),1,IF(AND(BC383=Settings!$C$18,BB383=Settings!$C$19),1,0))))</f>
        <v/>
      </c>
      <c r="BD1379" s="170"/>
      <c r="BE1379" s="169" t="str">
        <f>IF(BE383="","",IF(BE383=Settings!$C$16,1,IF(AND(BE383=Settings!$C$17,NOT(BD383=Settings!$C$16)),1,IF(AND(BE383=Settings!$C$18,BD383=Settings!$C$19),1,0))))</f>
        <v/>
      </c>
      <c r="BF1379" s="170"/>
      <c r="BG1379" s="169" t="str">
        <f>IF(BG383="","",IF(BG383=Settings!$C$16,1,IF(AND(BG383=Settings!$C$17,NOT(BF383=Settings!$C$16)),1,IF(AND(BG383=Settings!$C$18,BF383=Settings!$C$19),1,0))))</f>
        <v/>
      </c>
      <c r="BH1379" s="170"/>
      <c r="BI1379" s="169" t="str">
        <f>IF(BI383="","",IF(BI383=Settings!$C$16,1,IF(AND(BI383=Settings!$C$17,NOT(BH383=Settings!$C$16)),1,IF(AND(BI383=Settings!$C$18,BH383=Settings!$C$19),1,0))))</f>
        <v/>
      </c>
      <c r="BK1379" s="169" t="str">
        <f>IF(BK383="","",IF(BK383=Settings!$C$16,1,IF(AND(BK383=Settings!$C$17,NOT(BJ383=Settings!$C$16)),1,IF(AND(BK383=Settings!$C$18,BJ383=Settings!$C$19),1,0))))</f>
        <v/>
      </c>
      <c r="BM1379" s="169" t="str">
        <f>IF(BM383="","",IF(BM383=Settings!$C$16,1,IF(AND(BM383=Settings!$C$17,NOT(BL383=Settings!$C$16)),1,IF(AND(BM383=Settings!$C$18,BL383=Settings!$C$19),1,0))))</f>
        <v/>
      </c>
      <c r="BP1379" s="169" t="str">
        <f>IF(BP383="","",IF(BP383=Settings!$C$16,1,IF(AND(BP383=Settings!$C$17,NOT(BO383=Settings!$C$16)),1,IF(AND(BP383=Settings!$C$18,BO383=Settings!$C$19),1,0))))</f>
        <v/>
      </c>
      <c r="BQ1379" s="170"/>
      <c r="BR1379" s="169" t="str">
        <f>IF(BR383="","",IF(BR383=Settings!$C$16,1,IF(AND(BR383=Settings!$C$17,NOT(BQ383=Settings!$C$16)),1,IF(AND(BR383=Settings!$C$18,BQ383=Settings!$C$19),1,0))))</f>
        <v/>
      </c>
      <c r="BS1379" s="170"/>
      <c r="BT1379" s="169" t="str">
        <f>IF(BT383="","",IF(BT383=Settings!$C$16,1,IF(AND(BT383=Settings!$C$17,NOT(BS383=Settings!$C$16)),1,IF(AND(BT383=Settings!$C$18,BS383=Settings!$C$19),1,0))))</f>
        <v/>
      </c>
      <c r="BU1379" s="170"/>
      <c r="BV1379" s="169" t="str">
        <f>IF(BV383="","",IF(BV383=Settings!$C$16,1,IF(AND(BV383=Settings!$C$17,NOT(BU383=Settings!$C$16)),1,IF(AND(BV383=Settings!$C$18,BU383=Settings!$C$19),1,0))))</f>
        <v/>
      </c>
      <c r="BX1379" s="169" t="str">
        <f>IF(BX383="","",IF(BX383=Settings!$C$16,1,IF(AND(BX383=Settings!$C$17,NOT(BW383=Settings!$C$16)),1,IF(AND(BX383=Settings!$C$18,BW383=Settings!$C$19),1,0))))</f>
        <v/>
      </c>
      <c r="BZ1379" s="169" t="str">
        <f>IF(BZ383="","",IF(BZ383=Settings!$C$16,1,IF(AND(BZ383=Settings!$C$17,NOT(BY383=Settings!$C$16)),1,IF(AND(BZ383=Settings!$C$18,BY383=Settings!$C$19),1,0))))</f>
        <v/>
      </c>
      <c r="CB1379" s="175" t="str">
        <f t="shared" si="41"/>
        <v/>
      </c>
      <c r="CC1379" s="175" t="str">
        <f t="shared" si="42"/>
        <v/>
      </c>
      <c r="CD1379" s="175" t="str">
        <f t="shared" si="43"/>
        <v/>
      </c>
      <c r="CE1379" s="175" t="str">
        <f t="shared" si="44"/>
        <v/>
      </c>
      <c r="CF1379" s="175" t="str">
        <f t="shared" si="45"/>
        <v/>
      </c>
      <c r="CG1379" s="175" t="str">
        <f t="shared" si="46"/>
        <v/>
      </c>
      <c r="CH1379" s="175" t="str">
        <f t="shared" si="47"/>
        <v/>
      </c>
    </row>
    <row r="1380" spans="1:86" x14ac:dyDescent="0.25">
      <c r="A1380" s="39" t="str">
        <f t="shared" si="40"/>
        <v xml:space="preserve"> </v>
      </c>
      <c r="C1380" s="169" t="str">
        <f>IF(C384="","",IF(C384=Settings!$C$16,1,IF(AND(C384=Settings!$C$17,NOT(B384=Settings!$C$16)),1,IF(AND(C384=Settings!$C$18,B384=Settings!$C$19),1,0))))</f>
        <v/>
      </c>
      <c r="E1380" s="169" t="str">
        <f>IF(E384="","",IF(E384=Settings!$C$16,1,IF(AND(E384=Settings!$C$17,NOT(D384=Settings!$C$16)),1,IF(AND(E384=Settings!$C$18,D384=Settings!$C$19),1,0))))</f>
        <v/>
      </c>
      <c r="G1380" s="169" t="str">
        <f>IF(G384="","",IF(G384=Settings!$C$16,1,IF(AND(G384=Settings!$C$17,NOT(F384=Settings!$C$16)),1,IF(AND(G384=Settings!$C$18,F384=Settings!$C$19),1,0))))</f>
        <v/>
      </c>
      <c r="I1380" s="169" t="str">
        <f>IF(I384="","",IF(I384=Settings!$C$16,1,IF(AND(I384=Settings!$C$17,NOT(H384=Settings!$C$16)),1,IF(AND(I384=Settings!$C$18,H384=Settings!$C$19),1,0))))</f>
        <v/>
      </c>
      <c r="K1380" s="169" t="str">
        <f>IF(K384="","",IF(K384=Settings!$C$16,1,IF(AND(K384=Settings!$C$17,NOT(J384=Settings!$C$16)),1,IF(AND(K384=Settings!$C$18,J384=Settings!$C$19),1,0))))</f>
        <v/>
      </c>
      <c r="M1380" s="169" t="str">
        <f>IF(M384="","",IF(M384=Settings!$C$16,1,IF(AND(M384=Settings!$C$17,NOT(L384=Settings!$C$16)),1,IF(AND(M384=Settings!$C$18,L384=Settings!$C$19),1,0))))</f>
        <v/>
      </c>
      <c r="P1380" s="169" t="str">
        <f>IF(P384="","",IF(P384=Settings!$C$16,1,IF(AND(P384=Settings!$C$17,NOT(O384=Settings!$C$16)),1,IF(AND(P384=Settings!$C$18,O384=Settings!$C$19),1,0))))</f>
        <v/>
      </c>
      <c r="Q1380" s="170"/>
      <c r="R1380" s="169" t="str">
        <f>IF(R384="","",IF(R384=Settings!$C$16,1,IF(AND(R384=Settings!$C$17,NOT(Q384=Settings!$C$16)),1,IF(AND(R384=Settings!$C$18,Q384=Settings!$C$19),1,0))))</f>
        <v/>
      </c>
      <c r="S1380" s="170"/>
      <c r="T1380" s="169" t="str">
        <f>IF(T384="","",IF(T384=Settings!$C$16,1,IF(AND(T384=Settings!$C$17,NOT(S384=Settings!$C$16)),1,IF(AND(T384=Settings!$C$18,S384=Settings!$C$19),1,0))))</f>
        <v/>
      </c>
      <c r="U1380" s="170"/>
      <c r="V1380" s="169" t="str">
        <f>IF(V384="","",IF(V384=Settings!$C$16,1,IF(AND(V384=Settings!$C$17,NOT(U384=Settings!$C$16)),1,IF(AND(V384=Settings!$C$18,U384=Settings!$C$19),1,0))))</f>
        <v/>
      </c>
      <c r="X1380" s="169" t="str">
        <f>IF(X384="","",IF(X384=Settings!$C$16,1,IF(AND(X384=Settings!$C$17,NOT(W384=Settings!$C$16)),1,IF(AND(X384=Settings!$C$18,W384=Settings!$C$19),1,0))))</f>
        <v/>
      </c>
      <c r="Z1380" s="169" t="str">
        <f>IF(Z384="","",IF(Z384=Settings!$C$16,1,IF(AND(Z384=Settings!$C$17,NOT(Y384=Settings!$C$16)),1,IF(AND(Z384=Settings!$C$18,Y384=Settings!$C$19),1,0))))</f>
        <v/>
      </c>
      <c r="AC1380" s="169" t="str">
        <f>IF(AC384="","",IF(AC384=Settings!$C$16,1,IF(AND(AC384=Settings!$C$17,NOT(AB384=Settings!$C$16)),1,IF(AND(AC384=Settings!$C$18,AB384=Settings!$C$19),1,0))))</f>
        <v/>
      </c>
      <c r="AD1380" s="170"/>
      <c r="AE1380" s="169" t="str">
        <f>IF(AE384="","",IF(AE384=Settings!$C$16,1,IF(AND(AE384=Settings!$C$17,NOT(AD384=Settings!$C$16)),1,IF(AND(AE384=Settings!$C$18,AD384=Settings!$C$19),1,0))))</f>
        <v/>
      </c>
      <c r="AF1380" s="170"/>
      <c r="AG1380" s="169" t="str">
        <f>IF(AG384="","",IF(AG384=Settings!$C$16,1,IF(AND(AG384=Settings!$C$17,NOT(AF384=Settings!$C$16)),1,IF(AND(AG384=Settings!$C$18,AF384=Settings!$C$19),1,0))))</f>
        <v/>
      </c>
      <c r="AH1380" s="170"/>
      <c r="AI1380" s="169" t="str">
        <f>IF(AI384="","",IF(AI384=Settings!$C$16,1,IF(AND(AI384=Settings!$C$17,NOT(AH384=Settings!$C$16)),1,IF(AND(AI384=Settings!$C$18,AH384=Settings!$C$19),1,0))))</f>
        <v/>
      </c>
      <c r="AK1380" s="169" t="str">
        <f>IF(AK384="","",IF(AK384=Settings!$C$16,1,IF(AND(AK384=Settings!$C$17,NOT(AJ384=Settings!$C$16)),1,IF(AND(AK384=Settings!$C$18,AJ384=Settings!$C$19),1,0))))</f>
        <v/>
      </c>
      <c r="AM1380" s="169" t="str">
        <f>IF(AM384="","",IF(AM384=Settings!$C$16,1,IF(AND(AM384=Settings!$C$17,NOT(AL384=Settings!$C$16)),1,IF(AND(AM384=Settings!$C$18,AL384=Settings!$C$19),1,0))))</f>
        <v/>
      </c>
      <c r="AP1380" s="169" t="str">
        <f>IF(AP384="","",IF(AP384=Settings!$C$16,1,IF(AND(AP384=Settings!$C$17,NOT(AO384=Settings!$C$16)),1,IF(AND(AP384=Settings!$C$18,AO384=Settings!$C$19),1,0))))</f>
        <v/>
      </c>
      <c r="AQ1380" s="170"/>
      <c r="AR1380" s="169" t="str">
        <f>IF(AR384="","",IF(AR384=Settings!$C$16,1,IF(AND(AR384=Settings!$C$17,NOT(AQ384=Settings!$C$16)),1,IF(AND(AR384=Settings!$C$18,AQ384=Settings!$C$19),1,0))))</f>
        <v/>
      </c>
      <c r="AS1380" s="170"/>
      <c r="AT1380" s="169" t="str">
        <f>IF(AT384="","",IF(AT384=Settings!$C$16,1,IF(AND(AT384=Settings!$C$17,NOT(AS384=Settings!$C$16)),1,IF(AND(AT384=Settings!$C$18,AS384=Settings!$C$19),1,0))))</f>
        <v/>
      </c>
      <c r="AU1380" s="170"/>
      <c r="AV1380" s="169" t="str">
        <f>IF(AV384="","",IF(AV384=Settings!$C$16,1,IF(AND(AV384=Settings!$C$17,NOT(AU384=Settings!$C$16)),1,IF(AND(AV384=Settings!$C$18,AU384=Settings!$C$19),1,0))))</f>
        <v/>
      </c>
      <c r="AX1380" s="169" t="str">
        <f>IF(AX384="","",IF(AX384=Settings!$C$16,1,IF(AND(AX384=Settings!$C$17,NOT(AW384=Settings!$C$16)),1,IF(AND(AX384=Settings!$C$18,AW384=Settings!$C$19),1,0))))</f>
        <v/>
      </c>
      <c r="AZ1380" s="169" t="str">
        <f>IF(AZ384="","",IF(AZ384=Settings!$C$16,1,IF(AND(AZ384=Settings!$C$17,NOT(AY384=Settings!$C$16)),1,IF(AND(AZ384=Settings!$C$18,AY384=Settings!$C$19),1,0))))</f>
        <v/>
      </c>
      <c r="BC1380" s="169" t="str">
        <f>IF(BC384="","",IF(BC384=Settings!$C$16,1,IF(AND(BC384=Settings!$C$17,NOT(BB384=Settings!$C$16)),1,IF(AND(BC384=Settings!$C$18,BB384=Settings!$C$19),1,0))))</f>
        <v/>
      </c>
      <c r="BD1380" s="170"/>
      <c r="BE1380" s="169" t="str">
        <f>IF(BE384="","",IF(BE384=Settings!$C$16,1,IF(AND(BE384=Settings!$C$17,NOT(BD384=Settings!$C$16)),1,IF(AND(BE384=Settings!$C$18,BD384=Settings!$C$19),1,0))))</f>
        <v/>
      </c>
      <c r="BF1380" s="170"/>
      <c r="BG1380" s="169" t="str">
        <f>IF(BG384="","",IF(BG384=Settings!$C$16,1,IF(AND(BG384=Settings!$C$17,NOT(BF384=Settings!$C$16)),1,IF(AND(BG384=Settings!$C$18,BF384=Settings!$C$19),1,0))))</f>
        <v/>
      </c>
      <c r="BH1380" s="170"/>
      <c r="BI1380" s="169" t="str">
        <f>IF(BI384="","",IF(BI384=Settings!$C$16,1,IF(AND(BI384=Settings!$C$17,NOT(BH384=Settings!$C$16)),1,IF(AND(BI384=Settings!$C$18,BH384=Settings!$C$19),1,0))))</f>
        <v/>
      </c>
      <c r="BK1380" s="169" t="str">
        <f>IF(BK384="","",IF(BK384=Settings!$C$16,1,IF(AND(BK384=Settings!$C$17,NOT(BJ384=Settings!$C$16)),1,IF(AND(BK384=Settings!$C$18,BJ384=Settings!$C$19),1,0))))</f>
        <v/>
      </c>
      <c r="BM1380" s="169" t="str">
        <f>IF(BM384="","",IF(BM384=Settings!$C$16,1,IF(AND(BM384=Settings!$C$17,NOT(BL384=Settings!$C$16)),1,IF(AND(BM384=Settings!$C$18,BL384=Settings!$C$19),1,0))))</f>
        <v/>
      </c>
      <c r="BP1380" s="169" t="str">
        <f>IF(BP384="","",IF(BP384=Settings!$C$16,1,IF(AND(BP384=Settings!$C$17,NOT(BO384=Settings!$C$16)),1,IF(AND(BP384=Settings!$C$18,BO384=Settings!$C$19),1,0))))</f>
        <v/>
      </c>
      <c r="BQ1380" s="170"/>
      <c r="BR1380" s="169" t="str">
        <f>IF(BR384="","",IF(BR384=Settings!$C$16,1,IF(AND(BR384=Settings!$C$17,NOT(BQ384=Settings!$C$16)),1,IF(AND(BR384=Settings!$C$18,BQ384=Settings!$C$19),1,0))))</f>
        <v/>
      </c>
      <c r="BS1380" s="170"/>
      <c r="BT1380" s="169" t="str">
        <f>IF(BT384="","",IF(BT384=Settings!$C$16,1,IF(AND(BT384=Settings!$C$17,NOT(BS384=Settings!$C$16)),1,IF(AND(BT384=Settings!$C$18,BS384=Settings!$C$19),1,0))))</f>
        <v/>
      </c>
      <c r="BU1380" s="170"/>
      <c r="BV1380" s="169" t="str">
        <f>IF(BV384="","",IF(BV384=Settings!$C$16,1,IF(AND(BV384=Settings!$C$17,NOT(BU384=Settings!$C$16)),1,IF(AND(BV384=Settings!$C$18,BU384=Settings!$C$19),1,0))))</f>
        <v/>
      </c>
      <c r="BX1380" s="169" t="str">
        <f>IF(BX384="","",IF(BX384=Settings!$C$16,1,IF(AND(BX384=Settings!$C$17,NOT(BW384=Settings!$C$16)),1,IF(AND(BX384=Settings!$C$18,BW384=Settings!$C$19),1,0))))</f>
        <v/>
      </c>
      <c r="BZ1380" s="169" t="str">
        <f>IF(BZ384="","",IF(BZ384=Settings!$C$16,1,IF(AND(BZ384=Settings!$C$17,NOT(BY384=Settings!$C$16)),1,IF(AND(BZ384=Settings!$C$18,BY384=Settings!$C$19),1,0))))</f>
        <v/>
      </c>
      <c r="CB1380" s="175" t="str">
        <f t="shared" si="41"/>
        <v/>
      </c>
      <c r="CC1380" s="175" t="str">
        <f t="shared" si="42"/>
        <v/>
      </c>
      <c r="CD1380" s="175" t="str">
        <f t="shared" si="43"/>
        <v/>
      </c>
      <c r="CE1380" s="175" t="str">
        <f t="shared" si="44"/>
        <v/>
      </c>
      <c r="CF1380" s="175" t="str">
        <f t="shared" si="45"/>
        <v/>
      </c>
      <c r="CG1380" s="175" t="str">
        <f t="shared" si="46"/>
        <v/>
      </c>
      <c r="CH1380" s="175" t="str">
        <f t="shared" si="47"/>
        <v/>
      </c>
    </row>
    <row r="1381" spans="1:86" x14ac:dyDescent="0.25">
      <c r="A1381" s="39" t="str">
        <f t="shared" si="40"/>
        <v xml:space="preserve"> </v>
      </c>
      <c r="C1381" s="169" t="str">
        <f>IF(C385="","",IF(C385=Settings!$C$16,1,IF(AND(C385=Settings!$C$17,NOT(B385=Settings!$C$16)),1,IF(AND(C385=Settings!$C$18,B385=Settings!$C$19),1,0))))</f>
        <v/>
      </c>
      <c r="E1381" s="169" t="str">
        <f>IF(E385="","",IF(E385=Settings!$C$16,1,IF(AND(E385=Settings!$C$17,NOT(D385=Settings!$C$16)),1,IF(AND(E385=Settings!$C$18,D385=Settings!$C$19),1,0))))</f>
        <v/>
      </c>
      <c r="G1381" s="169" t="str">
        <f>IF(G385="","",IF(G385=Settings!$C$16,1,IF(AND(G385=Settings!$C$17,NOT(F385=Settings!$C$16)),1,IF(AND(G385=Settings!$C$18,F385=Settings!$C$19),1,0))))</f>
        <v/>
      </c>
      <c r="I1381" s="169" t="str">
        <f>IF(I385="","",IF(I385=Settings!$C$16,1,IF(AND(I385=Settings!$C$17,NOT(H385=Settings!$C$16)),1,IF(AND(I385=Settings!$C$18,H385=Settings!$C$19),1,0))))</f>
        <v/>
      </c>
      <c r="K1381" s="169" t="str">
        <f>IF(K385="","",IF(K385=Settings!$C$16,1,IF(AND(K385=Settings!$C$17,NOT(J385=Settings!$C$16)),1,IF(AND(K385=Settings!$C$18,J385=Settings!$C$19),1,0))))</f>
        <v/>
      </c>
      <c r="M1381" s="169" t="str">
        <f>IF(M385="","",IF(M385=Settings!$C$16,1,IF(AND(M385=Settings!$C$17,NOT(L385=Settings!$C$16)),1,IF(AND(M385=Settings!$C$18,L385=Settings!$C$19),1,0))))</f>
        <v/>
      </c>
      <c r="P1381" s="169" t="str">
        <f>IF(P385="","",IF(P385=Settings!$C$16,1,IF(AND(P385=Settings!$C$17,NOT(O385=Settings!$C$16)),1,IF(AND(P385=Settings!$C$18,O385=Settings!$C$19),1,0))))</f>
        <v/>
      </c>
      <c r="Q1381" s="170"/>
      <c r="R1381" s="169" t="str">
        <f>IF(R385="","",IF(R385=Settings!$C$16,1,IF(AND(R385=Settings!$C$17,NOT(Q385=Settings!$C$16)),1,IF(AND(R385=Settings!$C$18,Q385=Settings!$C$19),1,0))))</f>
        <v/>
      </c>
      <c r="S1381" s="170"/>
      <c r="T1381" s="169" t="str">
        <f>IF(T385="","",IF(T385=Settings!$C$16,1,IF(AND(T385=Settings!$C$17,NOT(S385=Settings!$C$16)),1,IF(AND(T385=Settings!$C$18,S385=Settings!$C$19),1,0))))</f>
        <v/>
      </c>
      <c r="U1381" s="170"/>
      <c r="V1381" s="169" t="str">
        <f>IF(V385="","",IF(V385=Settings!$C$16,1,IF(AND(V385=Settings!$C$17,NOT(U385=Settings!$C$16)),1,IF(AND(V385=Settings!$C$18,U385=Settings!$C$19),1,0))))</f>
        <v/>
      </c>
      <c r="X1381" s="169" t="str">
        <f>IF(X385="","",IF(X385=Settings!$C$16,1,IF(AND(X385=Settings!$C$17,NOT(W385=Settings!$C$16)),1,IF(AND(X385=Settings!$C$18,W385=Settings!$C$19),1,0))))</f>
        <v/>
      </c>
      <c r="Z1381" s="169" t="str">
        <f>IF(Z385="","",IF(Z385=Settings!$C$16,1,IF(AND(Z385=Settings!$C$17,NOT(Y385=Settings!$C$16)),1,IF(AND(Z385=Settings!$C$18,Y385=Settings!$C$19),1,0))))</f>
        <v/>
      </c>
      <c r="AC1381" s="169" t="str">
        <f>IF(AC385="","",IF(AC385=Settings!$C$16,1,IF(AND(AC385=Settings!$C$17,NOT(AB385=Settings!$C$16)),1,IF(AND(AC385=Settings!$C$18,AB385=Settings!$C$19),1,0))))</f>
        <v/>
      </c>
      <c r="AD1381" s="170"/>
      <c r="AE1381" s="169" t="str">
        <f>IF(AE385="","",IF(AE385=Settings!$C$16,1,IF(AND(AE385=Settings!$C$17,NOT(AD385=Settings!$C$16)),1,IF(AND(AE385=Settings!$C$18,AD385=Settings!$C$19),1,0))))</f>
        <v/>
      </c>
      <c r="AF1381" s="170"/>
      <c r="AG1381" s="169" t="str">
        <f>IF(AG385="","",IF(AG385=Settings!$C$16,1,IF(AND(AG385=Settings!$C$17,NOT(AF385=Settings!$C$16)),1,IF(AND(AG385=Settings!$C$18,AF385=Settings!$C$19),1,0))))</f>
        <v/>
      </c>
      <c r="AH1381" s="170"/>
      <c r="AI1381" s="169" t="str">
        <f>IF(AI385="","",IF(AI385=Settings!$C$16,1,IF(AND(AI385=Settings!$C$17,NOT(AH385=Settings!$C$16)),1,IF(AND(AI385=Settings!$C$18,AH385=Settings!$C$19),1,0))))</f>
        <v/>
      </c>
      <c r="AK1381" s="169" t="str">
        <f>IF(AK385="","",IF(AK385=Settings!$C$16,1,IF(AND(AK385=Settings!$C$17,NOT(AJ385=Settings!$C$16)),1,IF(AND(AK385=Settings!$C$18,AJ385=Settings!$C$19),1,0))))</f>
        <v/>
      </c>
      <c r="AM1381" s="169" t="str">
        <f>IF(AM385="","",IF(AM385=Settings!$C$16,1,IF(AND(AM385=Settings!$C$17,NOT(AL385=Settings!$C$16)),1,IF(AND(AM385=Settings!$C$18,AL385=Settings!$C$19),1,0))))</f>
        <v/>
      </c>
      <c r="AP1381" s="169" t="str">
        <f>IF(AP385="","",IF(AP385=Settings!$C$16,1,IF(AND(AP385=Settings!$C$17,NOT(AO385=Settings!$C$16)),1,IF(AND(AP385=Settings!$C$18,AO385=Settings!$C$19),1,0))))</f>
        <v/>
      </c>
      <c r="AQ1381" s="170"/>
      <c r="AR1381" s="169" t="str">
        <f>IF(AR385="","",IF(AR385=Settings!$C$16,1,IF(AND(AR385=Settings!$C$17,NOT(AQ385=Settings!$C$16)),1,IF(AND(AR385=Settings!$C$18,AQ385=Settings!$C$19),1,0))))</f>
        <v/>
      </c>
      <c r="AS1381" s="170"/>
      <c r="AT1381" s="169" t="str">
        <f>IF(AT385="","",IF(AT385=Settings!$C$16,1,IF(AND(AT385=Settings!$C$17,NOT(AS385=Settings!$C$16)),1,IF(AND(AT385=Settings!$C$18,AS385=Settings!$C$19),1,0))))</f>
        <v/>
      </c>
      <c r="AU1381" s="170"/>
      <c r="AV1381" s="169" t="str">
        <f>IF(AV385="","",IF(AV385=Settings!$C$16,1,IF(AND(AV385=Settings!$C$17,NOT(AU385=Settings!$C$16)),1,IF(AND(AV385=Settings!$C$18,AU385=Settings!$C$19),1,0))))</f>
        <v/>
      </c>
      <c r="AX1381" s="169" t="str">
        <f>IF(AX385="","",IF(AX385=Settings!$C$16,1,IF(AND(AX385=Settings!$C$17,NOT(AW385=Settings!$C$16)),1,IF(AND(AX385=Settings!$C$18,AW385=Settings!$C$19),1,0))))</f>
        <v/>
      </c>
      <c r="AZ1381" s="169" t="str">
        <f>IF(AZ385="","",IF(AZ385=Settings!$C$16,1,IF(AND(AZ385=Settings!$C$17,NOT(AY385=Settings!$C$16)),1,IF(AND(AZ385=Settings!$C$18,AY385=Settings!$C$19),1,0))))</f>
        <v/>
      </c>
      <c r="BC1381" s="169" t="str">
        <f>IF(BC385="","",IF(BC385=Settings!$C$16,1,IF(AND(BC385=Settings!$C$17,NOT(BB385=Settings!$C$16)),1,IF(AND(BC385=Settings!$C$18,BB385=Settings!$C$19),1,0))))</f>
        <v/>
      </c>
      <c r="BD1381" s="170"/>
      <c r="BE1381" s="169" t="str">
        <f>IF(BE385="","",IF(BE385=Settings!$C$16,1,IF(AND(BE385=Settings!$C$17,NOT(BD385=Settings!$C$16)),1,IF(AND(BE385=Settings!$C$18,BD385=Settings!$C$19),1,0))))</f>
        <v/>
      </c>
      <c r="BF1381" s="170"/>
      <c r="BG1381" s="169" t="str">
        <f>IF(BG385="","",IF(BG385=Settings!$C$16,1,IF(AND(BG385=Settings!$C$17,NOT(BF385=Settings!$C$16)),1,IF(AND(BG385=Settings!$C$18,BF385=Settings!$C$19),1,0))))</f>
        <v/>
      </c>
      <c r="BH1381" s="170"/>
      <c r="BI1381" s="169" t="str">
        <f>IF(BI385="","",IF(BI385=Settings!$C$16,1,IF(AND(BI385=Settings!$C$17,NOT(BH385=Settings!$C$16)),1,IF(AND(BI385=Settings!$C$18,BH385=Settings!$C$19),1,0))))</f>
        <v/>
      </c>
      <c r="BK1381" s="169" t="str">
        <f>IF(BK385="","",IF(BK385=Settings!$C$16,1,IF(AND(BK385=Settings!$C$17,NOT(BJ385=Settings!$C$16)),1,IF(AND(BK385=Settings!$C$18,BJ385=Settings!$C$19),1,0))))</f>
        <v/>
      </c>
      <c r="BM1381" s="169" t="str">
        <f>IF(BM385="","",IF(BM385=Settings!$C$16,1,IF(AND(BM385=Settings!$C$17,NOT(BL385=Settings!$C$16)),1,IF(AND(BM385=Settings!$C$18,BL385=Settings!$C$19),1,0))))</f>
        <v/>
      </c>
      <c r="BP1381" s="169" t="str">
        <f>IF(BP385="","",IF(BP385=Settings!$C$16,1,IF(AND(BP385=Settings!$C$17,NOT(BO385=Settings!$C$16)),1,IF(AND(BP385=Settings!$C$18,BO385=Settings!$C$19),1,0))))</f>
        <v/>
      </c>
      <c r="BQ1381" s="170"/>
      <c r="BR1381" s="169" t="str">
        <f>IF(BR385="","",IF(BR385=Settings!$C$16,1,IF(AND(BR385=Settings!$C$17,NOT(BQ385=Settings!$C$16)),1,IF(AND(BR385=Settings!$C$18,BQ385=Settings!$C$19),1,0))))</f>
        <v/>
      </c>
      <c r="BS1381" s="170"/>
      <c r="BT1381" s="169" t="str">
        <f>IF(BT385="","",IF(BT385=Settings!$C$16,1,IF(AND(BT385=Settings!$C$17,NOT(BS385=Settings!$C$16)),1,IF(AND(BT385=Settings!$C$18,BS385=Settings!$C$19),1,0))))</f>
        <v/>
      </c>
      <c r="BU1381" s="170"/>
      <c r="BV1381" s="169" t="str">
        <f>IF(BV385="","",IF(BV385=Settings!$C$16,1,IF(AND(BV385=Settings!$C$17,NOT(BU385=Settings!$C$16)),1,IF(AND(BV385=Settings!$C$18,BU385=Settings!$C$19),1,0))))</f>
        <v/>
      </c>
      <c r="BX1381" s="169" t="str">
        <f>IF(BX385="","",IF(BX385=Settings!$C$16,1,IF(AND(BX385=Settings!$C$17,NOT(BW385=Settings!$C$16)),1,IF(AND(BX385=Settings!$C$18,BW385=Settings!$C$19),1,0))))</f>
        <v/>
      </c>
      <c r="BZ1381" s="169" t="str">
        <f>IF(BZ385="","",IF(BZ385=Settings!$C$16,1,IF(AND(BZ385=Settings!$C$17,NOT(BY385=Settings!$C$16)),1,IF(AND(BZ385=Settings!$C$18,BY385=Settings!$C$19),1,0))))</f>
        <v/>
      </c>
      <c r="CB1381" s="175" t="str">
        <f t="shared" si="41"/>
        <v/>
      </c>
      <c r="CC1381" s="175" t="str">
        <f t="shared" si="42"/>
        <v/>
      </c>
      <c r="CD1381" s="175" t="str">
        <f t="shared" si="43"/>
        <v/>
      </c>
      <c r="CE1381" s="175" t="str">
        <f t="shared" si="44"/>
        <v/>
      </c>
      <c r="CF1381" s="175" t="str">
        <f t="shared" si="45"/>
        <v/>
      </c>
      <c r="CG1381" s="175" t="str">
        <f t="shared" si="46"/>
        <v/>
      </c>
      <c r="CH1381" s="175" t="str">
        <f t="shared" si="47"/>
        <v/>
      </c>
    </row>
    <row r="1382" spans="1:86" x14ac:dyDescent="0.25">
      <c r="A1382" s="39" t="str">
        <f t="shared" si="40"/>
        <v xml:space="preserve"> </v>
      </c>
      <c r="C1382" s="169" t="str">
        <f>IF(C386="","",IF(C386=Settings!$C$16,1,IF(AND(C386=Settings!$C$17,NOT(B386=Settings!$C$16)),1,IF(AND(C386=Settings!$C$18,B386=Settings!$C$19),1,0))))</f>
        <v/>
      </c>
      <c r="E1382" s="169" t="str">
        <f>IF(E386="","",IF(E386=Settings!$C$16,1,IF(AND(E386=Settings!$C$17,NOT(D386=Settings!$C$16)),1,IF(AND(E386=Settings!$C$18,D386=Settings!$C$19),1,0))))</f>
        <v/>
      </c>
      <c r="G1382" s="169" t="str">
        <f>IF(G386="","",IF(G386=Settings!$C$16,1,IF(AND(G386=Settings!$C$17,NOT(F386=Settings!$C$16)),1,IF(AND(G386=Settings!$C$18,F386=Settings!$C$19),1,0))))</f>
        <v/>
      </c>
      <c r="I1382" s="169" t="str">
        <f>IF(I386="","",IF(I386=Settings!$C$16,1,IF(AND(I386=Settings!$C$17,NOT(H386=Settings!$C$16)),1,IF(AND(I386=Settings!$C$18,H386=Settings!$C$19),1,0))))</f>
        <v/>
      </c>
      <c r="K1382" s="169" t="str">
        <f>IF(K386="","",IF(K386=Settings!$C$16,1,IF(AND(K386=Settings!$C$17,NOT(J386=Settings!$C$16)),1,IF(AND(K386=Settings!$C$18,J386=Settings!$C$19),1,0))))</f>
        <v/>
      </c>
      <c r="M1382" s="169" t="str">
        <f>IF(M386="","",IF(M386=Settings!$C$16,1,IF(AND(M386=Settings!$C$17,NOT(L386=Settings!$C$16)),1,IF(AND(M386=Settings!$C$18,L386=Settings!$C$19),1,0))))</f>
        <v/>
      </c>
      <c r="P1382" s="169" t="str">
        <f>IF(P386="","",IF(P386=Settings!$C$16,1,IF(AND(P386=Settings!$C$17,NOT(O386=Settings!$C$16)),1,IF(AND(P386=Settings!$C$18,O386=Settings!$C$19),1,0))))</f>
        <v/>
      </c>
      <c r="Q1382" s="170"/>
      <c r="R1382" s="169" t="str">
        <f>IF(R386="","",IF(R386=Settings!$C$16,1,IF(AND(R386=Settings!$C$17,NOT(Q386=Settings!$C$16)),1,IF(AND(R386=Settings!$C$18,Q386=Settings!$C$19),1,0))))</f>
        <v/>
      </c>
      <c r="S1382" s="170"/>
      <c r="T1382" s="169" t="str">
        <f>IF(T386="","",IF(T386=Settings!$C$16,1,IF(AND(T386=Settings!$C$17,NOT(S386=Settings!$C$16)),1,IF(AND(T386=Settings!$C$18,S386=Settings!$C$19),1,0))))</f>
        <v/>
      </c>
      <c r="U1382" s="170"/>
      <c r="V1382" s="169" t="str">
        <f>IF(V386="","",IF(V386=Settings!$C$16,1,IF(AND(V386=Settings!$C$17,NOT(U386=Settings!$C$16)),1,IF(AND(V386=Settings!$C$18,U386=Settings!$C$19),1,0))))</f>
        <v/>
      </c>
      <c r="X1382" s="169" t="str">
        <f>IF(X386="","",IF(X386=Settings!$C$16,1,IF(AND(X386=Settings!$C$17,NOT(W386=Settings!$C$16)),1,IF(AND(X386=Settings!$C$18,W386=Settings!$C$19),1,0))))</f>
        <v/>
      </c>
      <c r="Z1382" s="169" t="str">
        <f>IF(Z386="","",IF(Z386=Settings!$C$16,1,IF(AND(Z386=Settings!$C$17,NOT(Y386=Settings!$C$16)),1,IF(AND(Z386=Settings!$C$18,Y386=Settings!$C$19),1,0))))</f>
        <v/>
      </c>
      <c r="AC1382" s="169" t="str">
        <f>IF(AC386="","",IF(AC386=Settings!$C$16,1,IF(AND(AC386=Settings!$C$17,NOT(AB386=Settings!$C$16)),1,IF(AND(AC386=Settings!$C$18,AB386=Settings!$C$19),1,0))))</f>
        <v/>
      </c>
      <c r="AD1382" s="170"/>
      <c r="AE1382" s="169" t="str">
        <f>IF(AE386="","",IF(AE386=Settings!$C$16,1,IF(AND(AE386=Settings!$C$17,NOT(AD386=Settings!$C$16)),1,IF(AND(AE386=Settings!$C$18,AD386=Settings!$C$19),1,0))))</f>
        <v/>
      </c>
      <c r="AF1382" s="170"/>
      <c r="AG1382" s="169" t="str">
        <f>IF(AG386="","",IF(AG386=Settings!$C$16,1,IF(AND(AG386=Settings!$C$17,NOT(AF386=Settings!$C$16)),1,IF(AND(AG386=Settings!$C$18,AF386=Settings!$C$19),1,0))))</f>
        <v/>
      </c>
      <c r="AH1382" s="170"/>
      <c r="AI1382" s="169" t="str">
        <f>IF(AI386="","",IF(AI386=Settings!$C$16,1,IF(AND(AI386=Settings!$C$17,NOT(AH386=Settings!$C$16)),1,IF(AND(AI386=Settings!$C$18,AH386=Settings!$C$19),1,0))))</f>
        <v/>
      </c>
      <c r="AK1382" s="169" t="str">
        <f>IF(AK386="","",IF(AK386=Settings!$C$16,1,IF(AND(AK386=Settings!$C$17,NOT(AJ386=Settings!$C$16)),1,IF(AND(AK386=Settings!$C$18,AJ386=Settings!$C$19),1,0))))</f>
        <v/>
      </c>
      <c r="AM1382" s="169" t="str">
        <f>IF(AM386="","",IF(AM386=Settings!$C$16,1,IF(AND(AM386=Settings!$C$17,NOT(AL386=Settings!$C$16)),1,IF(AND(AM386=Settings!$C$18,AL386=Settings!$C$19),1,0))))</f>
        <v/>
      </c>
      <c r="AP1382" s="169" t="str">
        <f>IF(AP386="","",IF(AP386=Settings!$C$16,1,IF(AND(AP386=Settings!$C$17,NOT(AO386=Settings!$C$16)),1,IF(AND(AP386=Settings!$C$18,AO386=Settings!$C$19),1,0))))</f>
        <v/>
      </c>
      <c r="AQ1382" s="170"/>
      <c r="AR1382" s="169" t="str">
        <f>IF(AR386="","",IF(AR386=Settings!$C$16,1,IF(AND(AR386=Settings!$C$17,NOT(AQ386=Settings!$C$16)),1,IF(AND(AR386=Settings!$C$18,AQ386=Settings!$C$19),1,0))))</f>
        <v/>
      </c>
      <c r="AS1382" s="170"/>
      <c r="AT1382" s="169" t="str">
        <f>IF(AT386="","",IF(AT386=Settings!$C$16,1,IF(AND(AT386=Settings!$C$17,NOT(AS386=Settings!$C$16)),1,IF(AND(AT386=Settings!$C$18,AS386=Settings!$C$19),1,0))))</f>
        <v/>
      </c>
      <c r="AU1382" s="170"/>
      <c r="AV1382" s="169" t="str">
        <f>IF(AV386="","",IF(AV386=Settings!$C$16,1,IF(AND(AV386=Settings!$C$17,NOT(AU386=Settings!$C$16)),1,IF(AND(AV386=Settings!$C$18,AU386=Settings!$C$19),1,0))))</f>
        <v/>
      </c>
      <c r="AX1382" s="169" t="str">
        <f>IF(AX386="","",IF(AX386=Settings!$C$16,1,IF(AND(AX386=Settings!$C$17,NOT(AW386=Settings!$C$16)),1,IF(AND(AX386=Settings!$C$18,AW386=Settings!$C$19),1,0))))</f>
        <v/>
      </c>
      <c r="AZ1382" s="169" t="str">
        <f>IF(AZ386="","",IF(AZ386=Settings!$C$16,1,IF(AND(AZ386=Settings!$C$17,NOT(AY386=Settings!$C$16)),1,IF(AND(AZ386=Settings!$C$18,AY386=Settings!$C$19),1,0))))</f>
        <v/>
      </c>
      <c r="BC1382" s="169" t="str">
        <f>IF(BC386="","",IF(BC386=Settings!$C$16,1,IF(AND(BC386=Settings!$C$17,NOT(BB386=Settings!$C$16)),1,IF(AND(BC386=Settings!$C$18,BB386=Settings!$C$19),1,0))))</f>
        <v/>
      </c>
      <c r="BD1382" s="170"/>
      <c r="BE1382" s="169" t="str">
        <f>IF(BE386="","",IF(BE386=Settings!$C$16,1,IF(AND(BE386=Settings!$C$17,NOT(BD386=Settings!$C$16)),1,IF(AND(BE386=Settings!$C$18,BD386=Settings!$C$19),1,0))))</f>
        <v/>
      </c>
      <c r="BF1382" s="170"/>
      <c r="BG1382" s="169" t="str">
        <f>IF(BG386="","",IF(BG386=Settings!$C$16,1,IF(AND(BG386=Settings!$C$17,NOT(BF386=Settings!$C$16)),1,IF(AND(BG386=Settings!$C$18,BF386=Settings!$C$19),1,0))))</f>
        <v/>
      </c>
      <c r="BH1382" s="170"/>
      <c r="BI1382" s="169" t="str">
        <f>IF(BI386="","",IF(BI386=Settings!$C$16,1,IF(AND(BI386=Settings!$C$17,NOT(BH386=Settings!$C$16)),1,IF(AND(BI386=Settings!$C$18,BH386=Settings!$C$19),1,0))))</f>
        <v/>
      </c>
      <c r="BK1382" s="169" t="str">
        <f>IF(BK386="","",IF(BK386=Settings!$C$16,1,IF(AND(BK386=Settings!$C$17,NOT(BJ386=Settings!$C$16)),1,IF(AND(BK386=Settings!$C$18,BJ386=Settings!$C$19),1,0))))</f>
        <v/>
      </c>
      <c r="BM1382" s="169" t="str">
        <f>IF(BM386="","",IF(BM386=Settings!$C$16,1,IF(AND(BM386=Settings!$C$17,NOT(BL386=Settings!$C$16)),1,IF(AND(BM386=Settings!$C$18,BL386=Settings!$C$19),1,0))))</f>
        <v/>
      </c>
      <c r="BP1382" s="169" t="str">
        <f>IF(BP386="","",IF(BP386=Settings!$C$16,1,IF(AND(BP386=Settings!$C$17,NOT(BO386=Settings!$C$16)),1,IF(AND(BP386=Settings!$C$18,BO386=Settings!$C$19),1,0))))</f>
        <v/>
      </c>
      <c r="BQ1382" s="170"/>
      <c r="BR1382" s="169" t="str">
        <f>IF(BR386="","",IF(BR386=Settings!$C$16,1,IF(AND(BR386=Settings!$C$17,NOT(BQ386=Settings!$C$16)),1,IF(AND(BR386=Settings!$C$18,BQ386=Settings!$C$19),1,0))))</f>
        <v/>
      </c>
      <c r="BS1382" s="170"/>
      <c r="BT1382" s="169" t="str">
        <f>IF(BT386="","",IF(BT386=Settings!$C$16,1,IF(AND(BT386=Settings!$C$17,NOT(BS386=Settings!$C$16)),1,IF(AND(BT386=Settings!$C$18,BS386=Settings!$C$19),1,0))))</f>
        <v/>
      </c>
      <c r="BU1382" s="170"/>
      <c r="BV1382" s="169" t="str">
        <f>IF(BV386="","",IF(BV386=Settings!$C$16,1,IF(AND(BV386=Settings!$C$17,NOT(BU386=Settings!$C$16)),1,IF(AND(BV386=Settings!$C$18,BU386=Settings!$C$19),1,0))))</f>
        <v/>
      </c>
      <c r="BX1382" s="169" t="str">
        <f>IF(BX386="","",IF(BX386=Settings!$C$16,1,IF(AND(BX386=Settings!$C$17,NOT(BW386=Settings!$C$16)),1,IF(AND(BX386=Settings!$C$18,BW386=Settings!$C$19),1,0))))</f>
        <v/>
      </c>
      <c r="BZ1382" s="169" t="str">
        <f>IF(BZ386="","",IF(BZ386=Settings!$C$16,1,IF(AND(BZ386=Settings!$C$17,NOT(BY386=Settings!$C$16)),1,IF(AND(BZ386=Settings!$C$18,BY386=Settings!$C$19),1,0))))</f>
        <v/>
      </c>
      <c r="CB1382" s="175" t="str">
        <f t="shared" si="41"/>
        <v/>
      </c>
      <c r="CC1382" s="175" t="str">
        <f t="shared" si="42"/>
        <v/>
      </c>
      <c r="CD1382" s="175" t="str">
        <f t="shared" si="43"/>
        <v/>
      </c>
      <c r="CE1382" s="175" t="str">
        <f t="shared" si="44"/>
        <v/>
      </c>
      <c r="CF1382" s="175" t="str">
        <f t="shared" si="45"/>
        <v/>
      </c>
      <c r="CG1382" s="175" t="str">
        <f t="shared" si="46"/>
        <v/>
      </c>
      <c r="CH1382" s="175" t="str">
        <f t="shared" si="47"/>
        <v/>
      </c>
    </row>
    <row r="1383" spans="1:86" x14ac:dyDescent="0.25">
      <c r="A1383" s="39" t="str">
        <f t="shared" si="40"/>
        <v xml:space="preserve"> </v>
      </c>
      <c r="C1383" s="169" t="str">
        <f>IF(C387="","",IF(C387=Settings!$C$16,1,IF(AND(C387=Settings!$C$17,NOT(B387=Settings!$C$16)),1,IF(AND(C387=Settings!$C$18,B387=Settings!$C$19),1,0))))</f>
        <v/>
      </c>
      <c r="E1383" s="169" t="str">
        <f>IF(E387="","",IF(E387=Settings!$C$16,1,IF(AND(E387=Settings!$C$17,NOT(D387=Settings!$C$16)),1,IF(AND(E387=Settings!$C$18,D387=Settings!$C$19),1,0))))</f>
        <v/>
      </c>
      <c r="G1383" s="169" t="str">
        <f>IF(G387="","",IF(G387=Settings!$C$16,1,IF(AND(G387=Settings!$C$17,NOT(F387=Settings!$C$16)),1,IF(AND(G387=Settings!$C$18,F387=Settings!$C$19),1,0))))</f>
        <v/>
      </c>
      <c r="I1383" s="169" t="str">
        <f>IF(I387="","",IF(I387=Settings!$C$16,1,IF(AND(I387=Settings!$C$17,NOT(H387=Settings!$C$16)),1,IF(AND(I387=Settings!$C$18,H387=Settings!$C$19),1,0))))</f>
        <v/>
      </c>
      <c r="K1383" s="169" t="str">
        <f>IF(K387="","",IF(K387=Settings!$C$16,1,IF(AND(K387=Settings!$C$17,NOT(J387=Settings!$C$16)),1,IF(AND(K387=Settings!$C$18,J387=Settings!$C$19),1,0))))</f>
        <v/>
      </c>
      <c r="M1383" s="169" t="str">
        <f>IF(M387="","",IF(M387=Settings!$C$16,1,IF(AND(M387=Settings!$C$17,NOT(L387=Settings!$C$16)),1,IF(AND(M387=Settings!$C$18,L387=Settings!$C$19),1,0))))</f>
        <v/>
      </c>
      <c r="P1383" s="169" t="str">
        <f>IF(P387="","",IF(P387=Settings!$C$16,1,IF(AND(P387=Settings!$C$17,NOT(O387=Settings!$C$16)),1,IF(AND(P387=Settings!$C$18,O387=Settings!$C$19),1,0))))</f>
        <v/>
      </c>
      <c r="Q1383" s="170"/>
      <c r="R1383" s="169" t="str">
        <f>IF(R387="","",IF(R387=Settings!$C$16,1,IF(AND(R387=Settings!$C$17,NOT(Q387=Settings!$C$16)),1,IF(AND(R387=Settings!$C$18,Q387=Settings!$C$19),1,0))))</f>
        <v/>
      </c>
      <c r="S1383" s="170"/>
      <c r="T1383" s="169" t="str">
        <f>IF(T387="","",IF(T387=Settings!$C$16,1,IF(AND(T387=Settings!$C$17,NOT(S387=Settings!$C$16)),1,IF(AND(T387=Settings!$C$18,S387=Settings!$C$19),1,0))))</f>
        <v/>
      </c>
      <c r="U1383" s="170"/>
      <c r="V1383" s="169" t="str">
        <f>IF(V387="","",IF(V387=Settings!$C$16,1,IF(AND(V387=Settings!$C$17,NOT(U387=Settings!$C$16)),1,IF(AND(V387=Settings!$C$18,U387=Settings!$C$19),1,0))))</f>
        <v/>
      </c>
      <c r="X1383" s="169" t="str">
        <f>IF(X387="","",IF(X387=Settings!$C$16,1,IF(AND(X387=Settings!$C$17,NOT(W387=Settings!$C$16)),1,IF(AND(X387=Settings!$C$18,W387=Settings!$C$19),1,0))))</f>
        <v/>
      </c>
      <c r="Z1383" s="169" t="str">
        <f>IF(Z387="","",IF(Z387=Settings!$C$16,1,IF(AND(Z387=Settings!$C$17,NOT(Y387=Settings!$C$16)),1,IF(AND(Z387=Settings!$C$18,Y387=Settings!$C$19),1,0))))</f>
        <v/>
      </c>
      <c r="AC1383" s="169" t="str">
        <f>IF(AC387="","",IF(AC387=Settings!$C$16,1,IF(AND(AC387=Settings!$C$17,NOT(AB387=Settings!$C$16)),1,IF(AND(AC387=Settings!$C$18,AB387=Settings!$C$19),1,0))))</f>
        <v/>
      </c>
      <c r="AD1383" s="170"/>
      <c r="AE1383" s="169" t="str">
        <f>IF(AE387="","",IF(AE387=Settings!$C$16,1,IF(AND(AE387=Settings!$C$17,NOT(AD387=Settings!$C$16)),1,IF(AND(AE387=Settings!$C$18,AD387=Settings!$C$19),1,0))))</f>
        <v/>
      </c>
      <c r="AF1383" s="170"/>
      <c r="AG1383" s="169" t="str">
        <f>IF(AG387="","",IF(AG387=Settings!$C$16,1,IF(AND(AG387=Settings!$C$17,NOT(AF387=Settings!$C$16)),1,IF(AND(AG387=Settings!$C$18,AF387=Settings!$C$19),1,0))))</f>
        <v/>
      </c>
      <c r="AH1383" s="170"/>
      <c r="AI1383" s="169" t="str">
        <f>IF(AI387="","",IF(AI387=Settings!$C$16,1,IF(AND(AI387=Settings!$C$17,NOT(AH387=Settings!$C$16)),1,IF(AND(AI387=Settings!$C$18,AH387=Settings!$C$19),1,0))))</f>
        <v/>
      </c>
      <c r="AK1383" s="169" t="str">
        <f>IF(AK387="","",IF(AK387=Settings!$C$16,1,IF(AND(AK387=Settings!$C$17,NOT(AJ387=Settings!$C$16)),1,IF(AND(AK387=Settings!$C$18,AJ387=Settings!$C$19),1,0))))</f>
        <v/>
      </c>
      <c r="AM1383" s="169" t="str">
        <f>IF(AM387="","",IF(AM387=Settings!$C$16,1,IF(AND(AM387=Settings!$C$17,NOT(AL387=Settings!$C$16)),1,IF(AND(AM387=Settings!$C$18,AL387=Settings!$C$19),1,0))))</f>
        <v/>
      </c>
      <c r="AP1383" s="169" t="str">
        <f>IF(AP387="","",IF(AP387=Settings!$C$16,1,IF(AND(AP387=Settings!$C$17,NOT(AO387=Settings!$C$16)),1,IF(AND(AP387=Settings!$C$18,AO387=Settings!$C$19),1,0))))</f>
        <v/>
      </c>
      <c r="AQ1383" s="170"/>
      <c r="AR1383" s="169" t="str">
        <f>IF(AR387="","",IF(AR387=Settings!$C$16,1,IF(AND(AR387=Settings!$C$17,NOT(AQ387=Settings!$C$16)),1,IF(AND(AR387=Settings!$C$18,AQ387=Settings!$C$19),1,0))))</f>
        <v/>
      </c>
      <c r="AS1383" s="170"/>
      <c r="AT1383" s="169" t="str">
        <f>IF(AT387="","",IF(AT387=Settings!$C$16,1,IF(AND(AT387=Settings!$C$17,NOT(AS387=Settings!$C$16)),1,IF(AND(AT387=Settings!$C$18,AS387=Settings!$C$19),1,0))))</f>
        <v/>
      </c>
      <c r="AU1383" s="170"/>
      <c r="AV1383" s="169" t="str">
        <f>IF(AV387="","",IF(AV387=Settings!$C$16,1,IF(AND(AV387=Settings!$C$17,NOT(AU387=Settings!$C$16)),1,IF(AND(AV387=Settings!$C$18,AU387=Settings!$C$19),1,0))))</f>
        <v/>
      </c>
      <c r="AX1383" s="169" t="str">
        <f>IF(AX387="","",IF(AX387=Settings!$C$16,1,IF(AND(AX387=Settings!$C$17,NOT(AW387=Settings!$C$16)),1,IF(AND(AX387=Settings!$C$18,AW387=Settings!$C$19),1,0))))</f>
        <v/>
      </c>
      <c r="AZ1383" s="169" t="str">
        <f>IF(AZ387="","",IF(AZ387=Settings!$C$16,1,IF(AND(AZ387=Settings!$C$17,NOT(AY387=Settings!$C$16)),1,IF(AND(AZ387=Settings!$C$18,AY387=Settings!$C$19),1,0))))</f>
        <v/>
      </c>
      <c r="BC1383" s="169" t="str">
        <f>IF(BC387="","",IF(BC387=Settings!$C$16,1,IF(AND(BC387=Settings!$C$17,NOT(BB387=Settings!$C$16)),1,IF(AND(BC387=Settings!$C$18,BB387=Settings!$C$19),1,0))))</f>
        <v/>
      </c>
      <c r="BD1383" s="170"/>
      <c r="BE1383" s="169" t="str">
        <f>IF(BE387="","",IF(BE387=Settings!$C$16,1,IF(AND(BE387=Settings!$C$17,NOT(BD387=Settings!$C$16)),1,IF(AND(BE387=Settings!$C$18,BD387=Settings!$C$19),1,0))))</f>
        <v/>
      </c>
      <c r="BF1383" s="170"/>
      <c r="BG1383" s="169" t="str">
        <f>IF(BG387="","",IF(BG387=Settings!$C$16,1,IF(AND(BG387=Settings!$C$17,NOT(BF387=Settings!$C$16)),1,IF(AND(BG387=Settings!$C$18,BF387=Settings!$C$19),1,0))))</f>
        <v/>
      </c>
      <c r="BH1383" s="170"/>
      <c r="BI1383" s="169" t="str">
        <f>IF(BI387="","",IF(BI387=Settings!$C$16,1,IF(AND(BI387=Settings!$C$17,NOT(BH387=Settings!$C$16)),1,IF(AND(BI387=Settings!$C$18,BH387=Settings!$C$19),1,0))))</f>
        <v/>
      </c>
      <c r="BK1383" s="169" t="str">
        <f>IF(BK387="","",IF(BK387=Settings!$C$16,1,IF(AND(BK387=Settings!$C$17,NOT(BJ387=Settings!$C$16)),1,IF(AND(BK387=Settings!$C$18,BJ387=Settings!$C$19),1,0))))</f>
        <v/>
      </c>
      <c r="BM1383" s="169" t="str">
        <f>IF(BM387="","",IF(BM387=Settings!$C$16,1,IF(AND(BM387=Settings!$C$17,NOT(BL387=Settings!$C$16)),1,IF(AND(BM387=Settings!$C$18,BL387=Settings!$C$19),1,0))))</f>
        <v/>
      </c>
      <c r="BP1383" s="169" t="str">
        <f>IF(BP387="","",IF(BP387=Settings!$C$16,1,IF(AND(BP387=Settings!$C$17,NOT(BO387=Settings!$C$16)),1,IF(AND(BP387=Settings!$C$18,BO387=Settings!$C$19),1,0))))</f>
        <v/>
      </c>
      <c r="BQ1383" s="170"/>
      <c r="BR1383" s="169" t="str">
        <f>IF(BR387="","",IF(BR387=Settings!$C$16,1,IF(AND(BR387=Settings!$C$17,NOT(BQ387=Settings!$C$16)),1,IF(AND(BR387=Settings!$C$18,BQ387=Settings!$C$19),1,0))))</f>
        <v/>
      </c>
      <c r="BS1383" s="170"/>
      <c r="BT1383" s="169" t="str">
        <f>IF(BT387="","",IF(BT387=Settings!$C$16,1,IF(AND(BT387=Settings!$C$17,NOT(BS387=Settings!$C$16)),1,IF(AND(BT387=Settings!$C$18,BS387=Settings!$C$19),1,0))))</f>
        <v/>
      </c>
      <c r="BU1383" s="170"/>
      <c r="BV1383" s="169" t="str">
        <f>IF(BV387="","",IF(BV387=Settings!$C$16,1,IF(AND(BV387=Settings!$C$17,NOT(BU387=Settings!$C$16)),1,IF(AND(BV387=Settings!$C$18,BU387=Settings!$C$19),1,0))))</f>
        <v/>
      </c>
      <c r="BX1383" s="169" t="str">
        <f>IF(BX387="","",IF(BX387=Settings!$C$16,1,IF(AND(BX387=Settings!$C$17,NOT(BW387=Settings!$C$16)),1,IF(AND(BX387=Settings!$C$18,BW387=Settings!$C$19),1,0))))</f>
        <v/>
      </c>
      <c r="BZ1383" s="169" t="str">
        <f>IF(BZ387="","",IF(BZ387=Settings!$C$16,1,IF(AND(BZ387=Settings!$C$17,NOT(BY387=Settings!$C$16)),1,IF(AND(BZ387=Settings!$C$18,BY387=Settings!$C$19),1,0))))</f>
        <v/>
      </c>
      <c r="CB1383" s="175" t="str">
        <f t="shared" si="41"/>
        <v/>
      </c>
      <c r="CC1383" s="175" t="str">
        <f t="shared" si="42"/>
        <v/>
      </c>
      <c r="CD1383" s="175" t="str">
        <f t="shared" si="43"/>
        <v/>
      </c>
      <c r="CE1383" s="175" t="str">
        <f t="shared" si="44"/>
        <v/>
      </c>
      <c r="CF1383" s="175" t="str">
        <f t="shared" si="45"/>
        <v/>
      </c>
      <c r="CG1383" s="175" t="str">
        <f t="shared" si="46"/>
        <v/>
      </c>
      <c r="CH1383" s="175" t="str">
        <f t="shared" si="47"/>
        <v/>
      </c>
    </row>
    <row r="1384" spans="1:86" x14ac:dyDescent="0.25">
      <c r="A1384" s="39" t="str">
        <f t="shared" si="40"/>
        <v xml:space="preserve"> </v>
      </c>
      <c r="C1384" s="169" t="str">
        <f>IF(C388="","",IF(C388=Settings!$C$16,1,IF(AND(C388=Settings!$C$17,NOT(B388=Settings!$C$16)),1,IF(AND(C388=Settings!$C$18,B388=Settings!$C$19),1,0))))</f>
        <v/>
      </c>
      <c r="E1384" s="169" t="str">
        <f>IF(E388="","",IF(E388=Settings!$C$16,1,IF(AND(E388=Settings!$C$17,NOT(D388=Settings!$C$16)),1,IF(AND(E388=Settings!$C$18,D388=Settings!$C$19),1,0))))</f>
        <v/>
      </c>
      <c r="G1384" s="169" t="str">
        <f>IF(G388="","",IF(G388=Settings!$C$16,1,IF(AND(G388=Settings!$C$17,NOT(F388=Settings!$C$16)),1,IF(AND(G388=Settings!$C$18,F388=Settings!$C$19),1,0))))</f>
        <v/>
      </c>
      <c r="I1384" s="169" t="str">
        <f>IF(I388="","",IF(I388=Settings!$C$16,1,IF(AND(I388=Settings!$C$17,NOT(H388=Settings!$C$16)),1,IF(AND(I388=Settings!$C$18,H388=Settings!$C$19),1,0))))</f>
        <v/>
      </c>
      <c r="K1384" s="169" t="str">
        <f>IF(K388="","",IF(K388=Settings!$C$16,1,IF(AND(K388=Settings!$C$17,NOT(J388=Settings!$C$16)),1,IF(AND(K388=Settings!$C$18,J388=Settings!$C$19),1,0))))</f>
        <v/>
      </c>
      <c r="M1384" s="169" t="str">
        <f>IF(M388="","",IF(M388=Settings!$C$16,1,IF(AND(M388=Settings!$C$17,NOT(L388=Settings!$C$16)),1,IF(AND(M388=Settings!$C$18,L388=Settings!$C$19),1,0))))</f>
        <v/>
      </c>
      <c r="P1384" s="169" t="str">
        <f>IF(P388="","",IF(P388=Settings!$C$16,1,IF(AND(P388=Settings!$C$17,NOT(O388=Settings!$C$16)),1,IF(AND(P388=Settings!$C$18,O388=Settings!$C$19),1,0))))</f>
        <v/>
      </c>
      <c r="Q1384" s="170"/>
      <c r="R1384" s="169" t="str">
        <f>IF(R388="","",IF(R388=Settings!$C$16,1,IF(AND(R388=Settings!$C$17,NOT(Q388=Settings!$C$16)),1,IF(AND(R388=Settings!$C$18,Q388=Settings!$C$19),1,0))))</f>
        <v/>
      </c>
      <c r="S1384" s="170"/>
      <c r="T1384" s="169" t="str">
        <f>IF(T388="","",IF(T388=Settings!$C$16,1,IF(AND(T388=Settings!$C$17,NOT(S388=Settings!$C$16)),1,IF(AND(T388=Settings!$C$18,S388=Settings!$C$19),1,0))))</f>
        <v/>
      </c>
      <c r="U1384" s="170"/>
      <c r="V1384" s="169" t="str">
        <f>IF(V388="","",IF(V388=Settings!$C$16,1,IF(AND(V388=Settings!$C$17,NOT(U388=Settings!$C$16)),1,IF(AND(V388=Settings!$C$18,U388=Settings!$C$19),1,0))))</f>
        <v/>
      </c>
      <c r="X1384" s="169" t="str">
        <f>IF(X388="","",IF(X388=Settings!$C$16,1,IF(AND(X388=Settings!$C$17,NOT(W388=Settings!$C$16)),1,IF(AND(X388=Settings!$C$18,W388=Settings!$C$19),1,0))))</f>
        <v/>
      </c>
      <c r="Z1384" s="169" t="str">
        <f>IF(Z388="","",IF(Z388=Settings!$C$16,1,IF(AND(Z388=Settings!$C$17,NOT(Y388=Settings!$C$16)),1,IF(AND(Z388=Settings!$C$18,Y388=Settings!$C$19),1,0))))</f>
        <v/>
      </c>
      <c r="AC1384" s="169" t="str">
        <f>IF(AC388="","",IF(AC388=Settings!$C$16,1,IF(AND(AC388=Settings!$C$17,NOT(AB388=Settings!$C$16)),1,IF(AND(AC388=Settings!$C$18,AB388=Settings!$C$19),1,0))))</f>
        <v/>
      </c>
      <c r="AD1384" s="170"/>
      <c r="AE1384" s="169" t="str">
        <f>IF(AE388="","",IF(AE388=Settings!$C$16,1,IF(AND(AE388=Settings!$C$17,NOT(AD388=Settings!$C$16)),1,IF(AND(AE388=Settings!$C$18,AD388=Settings!$C$19),1,0))))</f>
        <v/>
      </c>
      <c r="AF1384" s="170"/>
      <c r="AG1384" s="169" t="str">
        <f>IF(AG388="","",IF(AG388=Settings!$C$16,1,IF(AND(AG388=Settings!$C$17,NOT(AF388=Settings!$C$16)),1,IF(AND(AG388=Settings!$C$18,AF388=Settings!$C$19),1,0))))</f>
        <v/>
      </c>
      <c r="AH1384" s="170"/>
      <c r="AI1384" s="169" t="str">
        <f>IF(AI388="","",IF(AI388=Settings!$C$16,1,IF(AND(AI388=Settings!$C$17,NOT(AH388=Settings!$C$16)),1,IF(AND(AI388=Settings!$C$18,AH388=Settings!$C$19),1,0))))</f>
        <v/>
      </c>
      <c r="AK1384" s="169" t="str">
        <f>IF(AK388="","",IF(AK388=Settings!$C$16,1,IF(AND(AK388=Settings!$C$17,NOT(AJ388=Settings!$C$16)),1,IF(AND(AK388=Settings!$C$18,AJ388=Settings!$C$19),1,0))))</f>
        <v/>
      </c>
      <c r="AM1384" s="169" t="str">
        <f>IF(AM388="","",IF(AM388=Settings!$C$16,1,IF(AND(AM388=Settings!$C$17,NOT(AL388=Settings!$C$16)),1,IF(AND(AM388=Settings!$C$18,AL388=Settings!$C$19),1,0))))</f>
        <v/>
      </c>
      <c r="AP1384" s="169" t="str">
        <f>IF(AP388="","",IF(AP388=Settings!$C$16,1,IF(AND(AP388=Settings!$C$17,NOT(AO388=Settings!$C$16)),1,IF(AND(AP388=Settings!$C$18,AO388=Settings!$C$19),1,0))))</f>
        <v/>
      </c>
      <c r="AQ1384" s="170"/>
      <c r="AR1384" s="169" t="str">
        <f>IF(AR388="","",IF(AR388=Settings!$C$16,1,IF(AND(AR388=Settings!$C$17,NOT(AQ388=Settings!$C$16)),1,IF(AND(AR388=Settings!$C$18,AQ388=Settings!$C$19),1,0))))</f>
        <v/>
      </c>
      <c r="AS1384" s="170"/>
      <c r="AT1384" s="169" t="str">
        <f>IF(AT388="","",IF(AT388=Settings!$C$16,1,IF(AND(AT388=Settings!$C$17,NOT(AS388=Settings!$C$16)),1,IF(AND(AT388=Settings!$C$18,AS388=Settings!$C$19),1,0))))</f>
        <v/>
      </c>
      <c r="AU1384" s="170"/>
      <c r="AV1384" s="169" t="str">
        <f>IF(AV388="","",IF(AV388=Settings!$C$16,1,IF(AND(AV388=Settings!$C$17,NOT(AU388=Settings!$C$16)),1,IF(AND(AV388=Settings!$C$18,AU388=Settings!$C$19),1,0))))</f>
        <v/>
      </c>
      <c r="AX1384" s="169" t="str">
        <f>IF(AX388="","",IF(AX388=Settings!$C$16,1,IF(AND(AX388=Settings!$C$17,NOT(AW388=Settings!$C$16)),1,IF(AND(AX388=Settings!$C$18,AW388=Settings!$C$19),1,0))))</f>
        <v/>
      </c>
      <c r="AZ1384" s="169" t="str">
        <f>IF(AZ388="","",IF(AZ388=Settings!$C$16,1,IF(AND(AZ388=Settings!$C$17,NOT(AY388=Settings!$C$16)),1,IF(AND(AZ388=Settings!$C$18,AY388=Settings!$C$19),1,0))))</f>
        <v/>
      </c>
      <c r="BC1384" s="169" t="str">
        <f>IF(BC388="","",IF(BC388=Settings!$C$16,1,IF(AND(BC388=Settings!$C$17,NOT(BB388=Settings!$C$16)),1,IF(AND(BC388=Settings!$C$18,BB388=Settings!$C$19),1,0))))</f>
        <v/>
      </c>
      <c r="BD1384" s="170"/>
      <c r="BE1384" s="169" t="str">
        <f>IF(BE388="","",IF(BE388=Settings!$C$16,1,IF(AND(BE388=Settings!$C$17,NOT(BD388=Settings!$C$16)),1,IF(AND(BE388=Settings!$C$18,BD388=Settings!$C$19),1,0))))</f>
        <v/>
      </c>
      <c r="BF1384" s="170"/>
      <c r="BG1384" s="169" t="str">
        <f>IF(BG388="","",IF(BG388=Settings!$C$16,1,IF(AND(BG388=Settings!$C$17,NOT(BF388=Settings!$C$16)),1,IF(AND(BG388=Settings!$C$18,BF388=Settings!$C$19),1,0))))</f>
        <v/>
      </c>
      <c r="BH1384" s="170"/>
      <c r="BI1384" s="169" t="str">
        <f>IF(BI388="","",IF(BI388=Settings!$C$16,1,IF(AND(BI388=Settings!$C$17,NOT(BH388=Settings!$C$16)),1,IF(AND(BI388=Settings!$C$18,BH388=Settings!$C$19),1,0))))</f>
        <v/>
      </c>
      <c r="BK1384" s="169" t="str">
        <f>IF(BK388="","",IF(BK388=Settings!$C$16,1,IF(AND(BK388=Settings!$C$17,NOT(BJ388=Settings!$C$16)),1,IF(AND(BK388=Settings!$C$18,BJ388=Settings!$C$19),1,0))))</f>
        <v/>
      </c>
      <c r="BM1384" s="169" t="str">
        <f>IF(BM388="","",IF(BM388=Settings!$C$16,1,IF(AND(BM388=Settings!$C$17,NOT(BL388=Settings!$C$16)),1,IF(AND(BM388=Settings!$C$18,BL388=Settings!$C$19),1,0))))</f>
        <v/>
      </c>
      <c r="BP1384" s="169" t="str">
        <f>IF(BP388="","",IF(BP388=Settings!$C$16,1,IF(AND(BP388=Settings!$C$17,NOT(BO388=Settings!$C$16)),1,IF(AND(BP388=Settings!$C$18,BO388=Settings!$C$19),1,0))))</f>
        <v/>
      </c>
      <c r="BQ1384" s="170"/>
      <c r="BR1384" s="169" t="str">
        <f>IF(BR388="","",IF(BR388=Settings!$C$16,1,IF(AND(BR388=Settings!$C$17,NOT(BQ388=Settings!$C$16)),1,IF(AND(BR388=Settings!$C$18,BQ388=Settings!$C$19),1,0))))</f>
        <v/>
      </c>
      <c r="BS1384" s="170"/>
      <c r="BT1384" s="169" t="str">
        <f>IF(BT388="","",IF(BT388=Settings!$C$16,1,IF(AND(BT388=Settings!$C$17,NOT(BS388=Settings!$C$16)),1,IF(AND(BT388=Settings!$C$18,BS388=Settings!$C$19),1,0))))</f>
        <v/>
      </c>
      <c r="BU1384" s="170"/>
      <c r="BV1384" s="169" t="str">
        <f>IF(BV388="","",IF(BV388=Settings!$C$16,1,IF(AND(BV388=Settings!$C$17,NOT(BU388=Settings!$C$16)),1,IF(AND(BV388=Settings!$C$18,BU388=Settings!$C$19),1,0))))</f>
        <v/>
      </c>
      <c r="BX1384" s="169" t="str">
        <f>IF(BX388="","",IF(BX388=Settings!$C$16,1,IF(AND(BX388=Settings!$C$17,NOT(BW388=Settings!$C$16)),1,IF(AND(BX388=Settings!$C$18,BW388=Settings!$C$19),1,0))))</f>
        <v/>
      </c>
      <c r="BZ1384" s="169" t="str">
        <f>IF(BZ388="","",IF(BZ388=Settings!$C$16,1,IF(AND(BZ388=Settings!$C$17,NOT(BY388=Settings!$C$16)),1,IF(AND(BZ388=Settings!$C$18,BY388=Settings!$C$19),1,0))))</f>
        <v/>
      </c>
      <c r="CB1384" s="175" t="str">
        <f t="shared" si="41"/>
        <v/>
      </c>
      <c r="CC1384" s="175" t="str">
        <f t="shared" si="42"/>
        <v/>
      </c>
      <c r="CD1384" s="175" t="str">
        <f t="shared" si="43"/>
        <v/>
      </c>
      <c r="CE1384" s="175" t="str">
        <f t="shared" si="44"/>
        <v/>
      </c>
      <c r="CF1384" s="175" t="str">
        <f t="shared" si="45"/>
        <v/>
      </c>
      <c r="CG1384" s="175" t="str">
        <f t="shared" si="46"/>
        <v/>
      </c>
      <c r="CH1384" s="175" t="str">
        <f t="shared" si="47"/>
        <v/>
      </c>
    </row>
    <row r="1385" spans="1:86" x14ac:dyDescent="0.25">
      <c r="A1385" s="39" t="str">
        <f t="shared" ref="A1385:A1448" si="48">A389</f>
        <v xml:space="preserve"> </v>
      </c>
      <c r="C1385" s="169" t="str">
        <f>IF(C389="","",IF(C389=Settings!$C$16,1,IF(AND(C389=Settings!$C$17,NOT(B389=Settings!$C$16)),1,IF(AND(C389=Settings!$C$18,B389=Settings!$C$19),1,0))))</f>
        <v/>
      </c>
      <c r="E1385" s="169" t="str">
        <f>IF(E389="","",IF(E389=Settings!$C$16,1,IF(AND(E389=Settings!$C$17,NOT(D389=Settings!$C$16)),1,IF(AND(E389=Settings!$C$18,D389=Settings!$C$19),1,0))))</f>
        <v/>
      </c>
      <c r="G1385" s="169" t="str">
        <f>IF(G389="","",IF(G389=Settings!$C$16,1,IF(AND(G389=Settings!$C$17,NOT(F389=Settings!$C$16)),1,IF(AND(G389=Settings!$C$18,F389=Settings!$C$19),1,0))))</f>
        <v/>
      </c>
      <c r="I1385" s="169" t="str">
        <f>IF(I389="","",IF(I389=Settings!$C$16,1,IF(AND(I389=Settings!$C$17,NOT(H389=Settings!$C$16)),1,IF(AND(I389=Settings!$C$18,H389=Settings!$C$19),1,0))))</f>
        <v/>
      </c>
      <c r="K1385" s="169" t="str">
        <f>IF(K389="","",IF(K389=Settings!$C$16,1,IF(AND(K389=Settings!$C$17,NOT(J389=Settings!$C$16)),1,IF(AND(K389=Settings!$C$18,J389=Settings!$C$19),1,0))))</f>
        <v/>
      </c>
      <c r="M1385" s="169" t="str">
        <f>IF(M389="","",IF(M389=Settings!$C$16,1,IF(AND(M389=Settings!$C$17,NOT(L389=Settings!$C$16)),1,IF(AND(M389=Settings!$C$18,L389=Settings!$C$19),1,0))))</f>
        <v/>
      </c>
      <c r="P1385" s="169" t="str">
        <f>IF(P389="","",IF(P389=Settings!$C$16,1,IF(AND(P389=Settings!$C$17,NOT(O389=Settings!$C$16)),1,IF(AND(P389=Settings!$C$18,O389=Settings!$C$19),1,0))))</f>
        <v/>
      </c>
      <c r="Q1385" s="170"/>
      <c r="R1385" s="169" t="str">
        <f>IF(R389="","",IF(R389=Settings!$C$16,1,IF(AND(R389=Settings!$C$17,NOT(Q389=Settings!$C$16)),1,IF(AND(R389=Settings!$C$18,Q389=Settings!$C$19),1,0))))</f>
        <v/>
      </c>
      <c r="S1385" s="170"/>
      <c r="T1385" s="169" t="str">
        <f>IF(T389="","",IF(T389=Settings!$C$16,1,IF(AND(T389=Settings!$C$17,NOT(S389=Settings!$C$16)),1,IF(AND(T389=Settings!$C$18,S389=Settings!$C$19),1,0))))</f>
        <v/>
      </c>
      <c r="U1385" s="170"/>
      <c r="V1385" s="169" t="str">
        <f>IF(V389="","",IF(V389=Settings!$C$16,1,IF(AND(V389=Settings!$C$17,NOT(U389=Settings!$C$16)),1,IF(AND(V389=Settings!$C$18,U389=Settings!$C$19),1,0))))</f>
        <v/>
      </c>
      <c r="X1385" s="169" t="str">
        <f>IF(X389="","",IF(X389=Settings!$C$16,1,IF(AND(X389=Settings!$C$17,NOT(W389=Settings!$C$16)),1,IF(AND(X389=Settings!$C$18,W389=Settings!$C$19),1,0))))</f>
        <v/>
      </c>
      <c r="Z1385" s="169" t="str">
        <f>IF(Z389="","",IF(Z389=Settings!$C$16,1,IF(AND(Z389=Settings!$C$17,NOT(Y389=Settings!$C$16)),1,IF(AND(Z389=Settings!$C$18,Y389=Settings!$C$19),1,0))))</f>
        <v/>
      </c>
      <c r="AC1385" s="169" t="str">
        <f>IF(AC389="","",IF(AC389=Settings!$C$16,1,IF(AND(AC389=Settings!$C$17,NOT(AB389=Settings!$C$16)),1,IF(AND(AC389=Settings!$C$18,AB389=Settings!$C$19),1,0))))</f>
        <v/>
      </c>
      <c r="AD1385" s="170"/>
      <c r="AE1385" s="169" t="str">
        <f>IF(AE389="","",IF(AE389=Settings!$C$16,1,IF(AND(AE389=Settings!$C$17,NOT(AD389=Settings!$C$16)),1,IF(AND(AE389=Settings!$C$18,AD389=Settings!$C$19),1,0))))</f>
        <v/>
      </c>
      <c r="AF1385" s="170"/>
      <c r="AG1385" s="169" t="str">
        <f>IF(AG389="","",IF(AG389=Settings!$C$16,1,IF(AND(AG389=Settings!$C$17,NOT(AF389=Settings!$C$16)),1,IF(AND(AG389=Settings!$C$18,AF389=Settings!$C$19),1,0))))</f>
        <v/>
      </c>
      <c r="AH1385" s="170"/>
      <c r="AI1385" s="169" t="str">
        <f>IF(AI389="","",IF(AI389=Settings!$C$16,1,IF(AND(AI389=Settings!$C$17,NOT(AH389=Settings!$C$16)),1,IF(AND(AI389=Settings!$C$18,AH389=Settings!$C$19),1,0))))</f>
        <v/>
      </c>
      <c r="AK1385" s="169" t="str">
        <f>IF(AK389="","",IF(AK389=Settings!$C$16,1,IF(AND(AK389=Settings!$C$17,NOT(AJ389=Settings!$C$16)),1,IF(AND(AK389=Settings!$C$18,AJ389=Settings!$C$19),1,0))))</f>
        <v/>
      </c>
      <c r="AM1385" s="169" t="str">
        <f>IF(AM389="","",IF(AM389=Settings!$C$16,1,IF(AND(AM389=Settings!$C$17,NOT(AL389=Settings!$C$16)),1,IF(AND(AM389=Settings!$C$18,AL389=Settings!$C$19),1,0))))</f>
        <v/>
      </c>
      <c r="AP1385" s="169" t="str">
        <f>IF(AP389="","",IF(AP389=Settings!$C$16,1,IF(AND(AP389=Settings!$C$17,NOT(AO389=Settings!$C$16)),1,IF(AND(AP389=Settings!$C$18,AO389=Settings!$C$19),1,0))))</f>
        <v/>
      </c>
      <c r="AQ1385" s="170"/>
      <c r="AR1385" s="169" t="str">
        <f>IF(AR389="","",IF(AR389=Settings!$C$16,1,IF(AND(AR389=Settings!$C$17,NOT(AQ389=Settings!$C$16)),1,IF(AND(AR389=Settings!$C$18,AQ389=Settings!$C$19),1,0))))</f>
        <v/>
      </c>
      <c r="AS1385" s="170"/>
      <c r="AT1385" s="169" t="str">
        <f>IF(AT389="","",IF(AT389=Settings!$C$16,1,IF(AND(AT389=Settings!$C$17,NOT(AS389=Settings!$C$16)),1,IF(AND(AT389=Settings!$C$18,AS389=Settings!$C$19),1,0))))</f>
        <v/>
      </c>
      <c r="AU1385" s="170"/>
      <c r="AV1385" s="169" t="str">
        <f>IF(AV389="","",IF(AV389=Settings!$C$16,1,IF(AND(AV389=Settings!$C$17,NOT(AU389=Settings!$C$16)),1,IF(AND(AV389=Settings!$C$18,AU389=Settings!$C$19),1,0))))</f>
        <v/>
      </c>
      <c r="AX1385" s="169" t="str">
        <f>IF(AX389="","",IF(AX389=Settings!$C$16,1,IF(AND(AX389=Settings!$C$17,NOT(AW389=Settings!$C$16)),1,IF(AND(AX389=Settings!$C$18,AW389=Settings!$C$19),1,0))))</f>
        <v/>
      </c>
      <c r="AZ1385" s="169" t="str">
        <f>IF(AZ389="","",IF(AZ389=Settings!$C$16,1,IF(AND(AZ389=Settings!$C$17,NOT(AY389=Settings!$C$16)),1,IF(AND(AZ389=Settings!$C$18,AY389=Settings!$C$19),1,0))))</f>
        <v/>
      </c>
      <c r="BC1385" s="169" t="str">
        <f>IF(BC389="","",IF(BC389=Settings!$C$16,1,IF(AND(BC389=Settings!$C$17,NOT(BB389=Settings!$C$16)),1,IF(AND(BC389=Settings!$C$18,BB389=Settings!$C$19),1,0))))</f>
        <v/>
      </c>
      <c r="BD1385" s="170"/>
      <c r="BE1385" s="169" t="str">
        <f>IF(BE389="","",IF(BE389=Settings!$C$16,1,IF(AND(BE389=Settings!$C$17,NOT(BD389=Settings!$C$16)),1,IF(AND(BE389=Settings!$C$18,BD389=Settings!$C$19),1,0))))</f>
        <v/>
      </c>
      <c r="BF1385" s="170"/>
      <c r="BG1385" s="169" t="str">
        <f>IF(BG389="","",IF(BG389=Settings!$C$16,1,IF(AND(BG389=Settings!$C$17,NOT(BF389=Settings!$C$16)),1,IF(AND(BG389=Settings!$C$18,BF389=Settings!$C$19),1,0))))</f>
        <v/>
      </c>
      <c r="BH1385" s="170"/>
      <c r="BI1385" s="169" t="str">
        <f>IF(BI389="","",IF(BI389=Settings!$C$16,1,IF(AND(BI389=Settings!$C$17,NOT(BH389=Settings!$C$16)),1,IF(AND(BI389=Settings!$C$18,BH389=Settings!$C$19),1,0))))</f>
        <v/>
      </c>
      <c r="BK1385" s="169" t="str">
        <f>IF(BK389="","",IF(BK389=Settings!$C$16,1,IF(AND(BK389=Settings!$C$17,NOT(BJ389=Settings!$C$16)),1,IF(AND(BK389=Settings!$C$18,BJ389=Settings!$C$19),1,0))))</f>
        <v/>
      </c>
      <c r="BM1385" s="169" t="str">
        <f>IF(BM389="","",IF(BM389=Settings!$C$16,1,IF(AND(BM389=Settings!$C$17,NOT(BL389=Settings!$C$16)),1,IF(AND(BM389=Settings!$C$18,BL389=Settings!$C$19),1,0))))</f>
        <v/>
      </c>
      <c r="BP1385" s="169" t="str">
        <f>IF(BP389="","",IF(BP389=Settings!$C$16,1,IF(AND(BP389=Settings!$C$17,NOT(BO389=Settings!$C$16)),1,IF(AND(BP389=Settings!$C$18,BO389=Settings!$C$19),1,0))))</f>
        <v/>
      </c>
      <c r="BQ1385" s="170"/>
      <c r="BR1385" s="169" t="str">
        <f>IF(BR389="","",IF(BR389=Settings!$C$16,1,IF(AND(BR389=Settings!$C$17,NOT(BQ389=Settings!$C$16)),1,IF(AND(BR389=Settings!$C$18,BQ389=Settings!$C$19),1,0))))</f>
        <v/>
      </c>
      <c r="BS1385" s="170"/>
      <c r="BT1385" s="169" t="str">
        <f>IF(BT389="","",IF(BT389=Settings!$C$16,1,IF(AND(BT389=Settings!$C$17,NOT(BS389=Settings!$C$16)),1,IF(AND(BT389=Settings!$C$18,BS389=Settings!$C$19),1,0))))</f>
        <v/>
      </c>
      <c r="BU1385" s="170"/>
      <c r="BV1385" s="169" t="str">
        <f>IF(BV389="","",IF(BV389=Settings!$C$16,1,IF(AND(BV389=Settings!$C$17,NOT(BU389=Settings!$C$16)),1,IF(AND(BV389=Settings!$C$18,BU389=Settings!$C$19),1,0))))</f>
        <v/>
      </c>
      <c r="BX1385" s="169" t="str">
        <f>IF(BX389="","",IF(BX389=Settings!$C$16,1,IF(AND(BX389=Settings!$C$17,NOT(BW389=Settings!$C$16)),1,IF(AND(BX389=Settings!$C$18,BW389=Settings!$C$19),1,0))))</f>
        <v/>
      </c>
      <c r="BZ1385" s="169" t="str">
        <f>IF(BZ389="","",IF(BZ389=Settings!$C$16,1,IF(AND(BZ389=Settings!$C$17,NOT(BY389=Settings!$C$16)),1,IF(AND(BZ389=Settings!$C$18,BY389=Settings!$C$19),1,0))))</f>
        <v/>
      </c>
      <c r="CB1385" s="175" t="str">
        <f t="shared" ref="CB1385:CB1448" si="49">IFERROR(SUM(B1385:M1385)/COUNT(B1385:M1385),"")</f>
        <v/>
      </c>
      <c r="CC1385" s="175" t="str">
        <f t="shared" ref="CC1385:CC1448" si="50">IFERROR(SUM(O1385:Z1385)/COUNT(O1385:Z1385),"")</f>
        <v/>
      </c>
      <c r="CD1385" s="175" t="str">
        <f t="shared" ref="CD1385:CD1448" si="51">IFERROR(SUM(AB1385:AM1385)/COUNT(AB1385:AM1385),"")</f>
        <v/>
      </c>
      <c r="CE1385" s="175" t="str">
        <f t="shared" ref="CE1385:CE1448" si="52">IFERROR(SUM(AO1385:AZ1385)/COUNT(AO1385:AZ1385),"")</f>
        <v/>
      </c>
      <c r="CF1385" s="175" t="str">
        <f t="shared" ref="CF1385:CF1448" si="53">IFERROR(SUM(BB1385:BM1385)/COUNT(BB1385:BM1385),"")</f>
        <v/>
      </c>
      <c r="CG1385" s="175" t="str">
        <f t="shared" ref="CG1385:CG1448" si="54">IFERROR(SUM(BO1385:BZ1385)/COUNT(BO1385:BZ1385),"")</f>
        <v/>
      </c>
      <c r="CH1385" s="175" t="str">
        <f t="shared" ref="CH1385:CH1448" si="55">IFERROR(AVERAGE(CB1385:CG1385),"")</f>
        <v/>
      </c>
    </row>
    <row r="1386" spans="1:86" x14ac:dyDescent="0.25">
      <c r="A1386" s="39" t="str">
        <f t="shared" si="48"/>
        <v xml:space="preserve"> </v>
      </c>
      <c r="C1386" s="169" t="str">
        <f>IF(C390="","",IF(C390=Settings!$C$16,1,IF(AND(C390=Settings!$C$17,NOT(B390=Settings!$C$16)),1,IF(AND(C390=Settings!$C$18,B390=Settings!$C$19),1,0))))</f>
        <v/>
      </c>
      <c r="E1386" s="169" t="str">
        <f>IF(E390="","",IF(E390=Settings!$C$16,1,IF(AND(E390=Settings!$C$17,NOT(D390=Settings!$C$16)),1,IF(AND(E390=Settings!$C$18,D390=Settings!$C$19),1,0))))</f>
        <v/>
      </c>
      <c r="G1386" s="169" t="str">
        <f>IF(G390="","",IF(G390=Settings!$C$16,1,IF(AND(G390=Settings!$C$17,NOT(F390=Settings!$C$16)),1,IF(AND(G390=Settings!$C$18,F390=Settings!$C$19),1,0))))</f>
        <v/>
      </c>
      <c r="I1386" s="169" t="str">
        <f>IF(I390="","",IF(I390=Settings!$C$16,1,IF(AND(I390=Settings!$C$17,NOT(H390=Settings!$C$16)),1,IF(AND(I390=Settings!$C$18,H390=Settings!$C$19),1,0))))</f>
        <v/>
      </c>
      <c r="K1386" s="169" t="str">
        <f>IF(K390="","",IF(K390=Settings!$C$16,1,IF(AND(K390=Settings!$C$17,NOT(J390=Settings!$C$16)),1,IF(AND(K390=Settings!$C$18,J390=Settings!$C$19),1,0))))</f>
        <v/>
      </c>
      <c r="M1386" s="169" t="str">
        <f>IF(M390="","",IF(M390=Settings!$C$16,1,IF(AND(M390=Settings!$C$17,NOT(L390=Settings!$C$16)),1,IF(AND(M390=Settings!$C$18,L390=Settings!$C$19),1,0))))</f>
        <v/>
      </c>
      <c r="P1386" s="169" t="str">
        <f>IF(P390="","",IF(P390=Settings!$C$16,1,IF(AND(P390=Settings!$C$17,NOT(O390=Settings!$C$16)),1,IF(AND(P390=Settings!$C$18,O390=Settings!$C$19),1,0))))</f>
        <v/>
      </c>
      <c r="Q1386" s="170"/>
      <c r="R1386" s="169" t="str">
        <f>IF(R390="","",IF(R390=Settings!$C$16,1,IF(AND(R390=Settings!$C$17,NOT(Q390=Settings!$C$16)),1,IF(AND(R390=Settings!$C$18,Q390=Settings!$C$19),1,0))))</f>
        <v/>
      </c>
      <c r="S1386" s="170"/>
      <c r="T1386" s="169" t="str">
        <f>IF(T390="","",IF(T390=Settings!$C$16,1,IF(AND(T390=Settings!$C$17,NOT(S390=Settings!$C$16)),1,IF(AND(T390=Settings!$C$18,S390=Settings!$C$19),1,0))))</f>
        <v/>
      </c>
      <c r="U1386" s="170"/>
      <c r="V1386" s="169" t="str">
        <f>IF(V390="","",IF(V390=Settings!$C$16,1,IF(AND(V390=Settings!$C$17,NOT(U390=Settings!$C$16)),1,IF(AND(V390=Settings!$C$18,U390=Settings!$C$19),1,0))))</f>
        <v/>
      </c>
      <c r="X1386" s="169" t="str">
        <f>IF(X390="","",IF(X390=Settings!$C$16,1,IF(AND(X390=Settings!$C$17,NOT(W390=Settings!$C$16)),1,IF(AND(X390=Settings!$C$18,W390=Settings!$C$19),1,0))))</f>
        <v/>
      </c>
      <c r="Z1386" s="169" t="str">
        <f>IF(Z390="","",IF(Z390=Settings!$C$16,1,IF(AND(Z390=Settings!$C$17,NOT(Y390=Settings!$C$16)),1,IF(AND(Z390=Settings!$C$18,Y390=Settings!$C$19),1,0))))</f>
        <v/>
      </c>
      <c r="AC1386" s="169" t="str">
        <f>IF(AC390="","",IF(AC390=Settings!$C$16,1,IF(AND(AC390=Settings!$C$17,NOT(AB390=Settings!$C$16)),1,IF(AND(AC390=Settings!$C$18,AB390=Settings!$C$19),1,0))))</f>
        <v/>
      </c>
      <c r="AD1386" s="170"/>
      <c r="AE1386" s="169" t="str">
        <f>IF(AE390="","",IF(AE390=Settings!$C$16,1,IF(AND(AE390=Settings!$C$17,NOT(AD390=Settings!$C$16)),1,IF(AND(AE390=Settings!$C$18,AD390=Settings!$C$19),1,0))))</f>
        <v/>
      </c>
      <c r="AF1386" s="170"/>
      <c r="AG1386" s="169" t="str">
        <f>IF(AG390="","",IF(AG390=Settings!$C$16,1,IF(AND(AG390=Settings!$C$17,NOT(AF390=Settings!$C$16)),1,IF(AND(AG390=Settings!$C$18,AF390=Settings!$C$19),1,0))))</f>
        <v/>
      </c>
      <c r="AH1386" s="170"/>
      <c r="AI1386" s="169" t="str">
        <f>IF(AI390="","",IF(AI390=Settings!$C$16,1,IF(AND(AI390=Settings!$C$17,NOT(AH390=Settings!$C$16)),1,IF(AND(AI390=Settings!$C$18,AH390=Settings!$C$19),1,0))))</f>
        <v/>
      </c>
      <c r="AK1386" s="169" t="str">
        <f>IF(AK390="","",IF(AK390=Settings!$C$16,1,IF(AND(AK390=Settings!$C$17,NOT(AJ390=Settings!$C$16)),1,IF(AND(AK390=Settings!$C$18,AJ390=Settings!$C$19),1,0))))</f>
        <v/>
      </c>
      <c r="AM1386" s="169" t="str">
        <f>IF(AM390="","",IF(AM390=Settings!$C$16,1,IF(AND(AM390=Settings!$C$17,NOT(AL390=Settings!$C$16)),1,IF(AND(AM390=Settings!$C$18,AL390=Settings!$C$19),1,0))))</f>
        <v/>
      </c>
      <c r="AP1386" s="169" t="str">
        <f>IF(AP390="","",IF(AP390=Settings!$C$16,1,IF(AND(AP390=Settings!$C$17,NOT(AO390=Settings!$C$16)),1,IF(AND(AP390=Settings!$C$18,AO390=Settings!$C$19),1,0))))</f>
        <v/>
      </c>
      <c r="AQ1386" s="170"/>
      <c r="AR1386" s="169" t="str">
        <f>IF(AR390="","",IF(AR390=Settings!$C$16,1,IF(AND(AR390=Settings!$C$17,NOT(AQ390=Settings!$C$16)),1,IF(AND(AR390=Settings!$C$18,AQ390=Settings!$C$19),1,0))))</f>
        <v/>
      </c>
      <c r="AS1386" s="170"/>
      <c r="AT1386" s="169" t="str">
        <f>IF(AT390="","",IF(AT390=Settings!$C$16,1,IF(AND(AT390=Settings!$C$17,NOT(AS390=Settings!$C$16)),1,IF(AND(AT390=Settings!$C$18,AS390=Settings!$C$19),1,0))))</f>
        <v/>
      </c>
      <c r="AU1386" s="170"/>
      <c r="AV1386" s="169" t="str">
        <f>IF(AV390="","",IF(AV390=Settings!$C$16,1,IF(AND(AV390=Settings!$C$17,NOT(AU390=Settings!$C$16)),1,IF(AND(AV390=Settings!$C$18,AU390=Settings!$C$19),1,0))))</f>
        <v/>
      </c>
      <c r="AX1386" s="169" t="str">
        <f>IF(AX390="","",IF(AX390=Settings!$C$16,1,IF(AND(AX390=Settings!$C$17,NOT(AW390=Settings!$C$16)),1,IF(AND(AX390=Settings!$C$18,AW390=Settings!$C$19),1,0))))</f>
        <v/>
      </c>
      <c r="AZ1386" s="169" t="str">
        <f>IF(AZ390="","",IF(AZ390=Settings!$C$16,1,IF(AND(AZ390=Settings!$C$17,NOT(AY390=Settings!$C$16)),1,IF(AND(AZ390=Settings!$C$18,AY390=Settings!$C$19),1,0))))</f>
        <v/>
      </c>
      <c r="BC1386" s="169" t="str">
        <f>IF(BC390="","",IF(BC390=Settings!$C$16,1,IF(AND(BC390=Settings!$C$17,NOT(BB390=Settings!$C$16)),1,IF(AND(BC390=Settings!$C$18,BB390=Settings!$C$19),1,0))))</f>
        <v/>
      </c>
      <c r="BD1386" s="170"/>
      <c r="BE1386" s="169" t="str">
        <f>IF(BE390="","",IF(BE390=Settings!$C$16,1,IF(AND(BE390=Settings!$C$17,NOT(BD390=Settings!$C$16)),1,IF(AND(BE390=Settings!$C$18,BD390=Settings!$C$19),1,0))))</f>
        <v/>
      </c>
      <c r="BF1386" s="170"/>
      <c r="BG1386" s="169" t="str">
        <f>IF(BG390="","",IF(BG390=Settings!$C$16,1,IF(AND(BG390=Settings!$C$17,NOT(BF390=Settings!$C$16)),1,IF(AND(BG390=Settings!$C$18,BF390=Settings!$C$19),1,0))))</f>
        <v/>
      </c>
      <c r="BH1386" s="170"/>
      <c r="BI1386" s="169" t="str">
        <f>IF(BI390="","",IF(BI390=Settings!$C$16,1,IF(AND(BI390=Settings!$C$17,NOT(BH390=Settings!$C$16)),1,IF(AND(BI390=Settings!$C$18,BH390=Settings!$C$19),1,0))))</f>
        <v/>
      </c>
      <c r="BK1386" s="169" t="str">
        <f>IF(BK390="","",IF(BK390=Settings!$C$16,1,IF(AND(BK390=Settings!$C$17,NOT(BJ390=Settings!$C$16)),1,IF(AND(BK390=Settings!$C$18,BJ390=Settings!$C$19),1,0))))</f>
        <v/>
      </c>
      <c r="BM1386" s="169" t="str">
        <f>IF(BM390="","",IF(BM390=Settings!$C$16,1,IF(AND(BM390=Settings!$C$17,NOT(BL390=Settings!$C$16)),1,IF(AND(BM390=Settings!$C$18,BL390=Settings!$C$19),1,0))))</f>
        <v/>
      </c>
      <c r="BP1386" s="169" t="str">
        <f>IF(BP390="","",IF(BP390=Settings!$C$16,1,IF(AND(BP390=Settings!$C$17,NOT(BO390=Settings!$C$16)),1,IF(AND(BP390=Settings!$C$18,BO390=Settings!$C$19),1,0))))</f>
        <v/>
      </c>
      <c r="BQ1386" s="170"/>
      <c r="BR1386" s="169" t="str">
        <f>IF(BR390="","",IF(BR390=Settings!$C$16,1,IF(AND(BR390=Settings!$C$17,NOT(BQ390=Settings!$C$16)),1,IF(AND(BR390=Settings!$C$18,BQ390=Settings!$C$19),1,0))))</f>
        <v/>
      </c>
      <c r="BS1386" s="170"/>
      <c r="BT1386" s="169" t="str">
        <f>IF(BT390="","",IF(BT390=Settings!$C$16,1,IF(AND(BT390=Settings!$C$17,NOT(BS390=Settings!$C$16)),1,IF(AND(BT390=Settings!$C$18,BS390=Settings!$C$19),1,0))))</f>
        <v/>
      </c>
      <c r="BU1386" s="170"/>
      <c r="BV1386" s="169" t="str">
        <f>IF(BV390="","",IF(BV390=Settings!$C$16,1,IF(AND(BV390=Settings!$C$17,NOT(BU390=Settings!$C$16)),1,IF(AND(BV390=Settings!$C$18,BU390=Settings!$C$19),1,0))))</f>
        <v/>
      </c>
      <c r="BX1386" s="169" t="str">
        <f>IF(BX390="","",IF(BX390=Settings!$C$16,1,IF(AND(BX390=Settings!$C$17,NOT(BW390=Settings!$C$16)),1,IF(AND(BX390=Settings!$C$18,BW390=Settings!$C$19),1,0))))</f>
        <v/>
      </c>
      <c r="BZ1386" s="169" t="str">
        <f>IF(BZ390="","",IF(BZ390=Settings!$C$16,1,IF(AND(BZ390=Settings!$C$17,NOT(BY390=Settings!$C$16)),1,IF(AND(BZ390=Settings!$C$18,BY390=Settings!$C$19),1,0))))</f>
        <v/>
      </c>
      <c r="CB1386" s="175" t="str">
        <f t="shared" si="49"/>
        <v/>
      </c>
      <c r="CC1386" s="175" t="str">
        <f t="shared" si="50"/>
        <v/>
      </c>
      <c r="CD1386" s="175" t="str">
        <f t="shared" si="51"/>
        <v/>
      </c>
      <c r="CE1386" s="175" t="str">
        <f t="shared" si="52"/>
        <v/>
      </c>
      <c r="CF1386" s="175" t="str">
        <f t="shared" si="53"/>
        <v/>
      </c>
      <c r="CG1386" s="175" t="str">
        <f t="shared" si="54"/>
        <v/>
      </c>
      <c r="CH1386" s="175" t="str">
        <f t="shared" si="55"/>
        <v/>
      </c>
    </row>
    <row r="1387" spans="1:86" x14ac:dyDescent="0.25">
      <c r="A1387" s="39" t="str">
        <f t="shared" si="48"/>
        <v xml:space="preserve"> </v>
      </c>
      <c r="C1387" s="169" t="str">
        <f>IF(C391="","",IF(C391=Settings!$C$16,1,IF(AND(C391=Settings!$C$17,NOT(B391=Settings!$C$16)),1,IF(AND(C391=Settings!$C$18,B391=Settings!$C$19),1,0))))</f>
        <v/>
      </c>
      <c r="E1387" s="169" t="str">
        <f>IF(E391="","",IF(E391=Settings!$C$16,1,IF(AND(E391=Settings!$C$17,NOT(D391=Settings!$C$16)),1,IF(AND(E391=Settings!$C$18,D391=Settings!$C$19),1,0))))</f>
        <v/>
      </c>
      <c r="G1387" s="169" t="str">
        <f>IF(G391="","",IF(G391=Settings!$C$16,1,IF(AND(G391=Settings!$C$17,NOT(F391=Settings!$C$16)),1,IF(AND(G391=Settings!$C$18,F391=Settings!$C$19),1,0))))</f>
        <v/>
      </c>
      <c r="I1387" s="169" t="str">
        <f>IF(I391="","",IF(I391=Settings!$C$16,1,IF(AND(I391=Settings!$C$17,NOT(H391=Settings!$C$16)),1,IF(AND(I391=Settings!$C$18,H391=Settings!$C$19),1,0))))</f>
        <v/>
      </c>
      <c r="K1387" s="169" t="str">
        <f>IF(K391="","",IF(K391=Settings!$C$16,1,IF(AND(K391=Settings!$C$17,NOT(J391=Settings!$C$16)),1,IF(AND(K391=Settings!$C$18,J391=Settings!$C$19),1,0))))</f>
        <v/>
      </c>
      <c r="M1387" s="169" t="str">
        <f>IF(M391="","",IF(M391=Settings!$C$16,1,IF(AND(M391=Settings!$C$17,NOT(L391=Settings!$C$16)),1,IF(AND(M391=Settings!$C$18,L391=Settings!$C$19),1,0))))</f>
        <v/>
      </c>
      <c r="P1387" s="169" t="str">
        <f>IF(P391="","",IF(P391=Settings!$C$16,1,IF(AND(P391=Settings!$C$17,NOT(O391=Settings!$C$16)),1,IF(AND(P391=Settings!$C$18,O391=Settings!$C$19),1,0))))</f>
        <v/>
      </c>
      <c r="Q1387" s="170"/>
      <c r="R1387" s="169" t="str">
        <f>IF(R391="","",IF(R391=Settings!$C$16,1,IF(AND(R391=Settings!$C$17,NOT(Q391=Settings!$C$16)),1,IF(AND(R391=Settings!$C$18,Q391=Settings!$C$19),1,0))))</f>
        <v/>
      </c>
      <c r="S1387" s="170"/>
      <c r="T1387" s="169" t="str">
        <f>IF(T391="","",IF(T391=Settings!$C$16,1,IF(AND(T391=Settings!$C$17,NOT(S391=Settings!$C$16)),1,IF(AND(T391=Settings!$C$18,S391=Settings!$C$19),1,0))))</f>
        <v/>
      </c>
      <c r="U1387" s="170"/>
      <c r="V1387" s="169" t="str">
        <f>IF(V391="","",IF(V391=Settings!$C$16,1,IF(AND(V391=Settings!$C$17,NOT(U391=Settings!$C$16)),1,IF(AND(V391=Settings!$C$18,U391=Settings!$C$19),1,0))))</f>
        <v/>
      </c>
      <c r="X1387" s="169" t="str">
        <f>IF(X391="","",IF(X391=Settings!$C$16,1,IF(AND(X391=Settings!$C$17,NOT(W391=Settings!$C$16)),1,IF(AND(X391=Settings!$C$18,W391=Settings!$C$19),1,0))))</f>
        <v/>
      </c>
      <c r="Z1387" s="169" t="str">
        <f>IF(Z391="","",IF(Z391=Settings!$C$16,1,IF(AND(Z391=Settings!$C$17,NOT(Y391=Settings!$C$16)),1,IF(AND(Z391=Settings!$C$18,Y391=Settings!$C$19),1,0))))</f>
        <v/>
      </c>
      <c r="AC1387" s="169" t="str">
        <f>IF(AC391="","",IF(AC391=Settings!$C$16,1,IF(AND(AC391=Settings!$C$17,NOT(AB391=Settings!$C$16)),1,IF(AND(AC391=Settings!$C$18,AB391=Settings!$C$19),1,0))))</f>
        <v/>
      </c>
      <c r="AD1387" s="170"/>
      <c r="AE1387" s="169" t="str">
        <f>IF(AE391="","",IF(AE391=Settings!$C$16,1,IF(AND(AE391=Settings!$C$17,NOT(AD391=Settings!$C$16)),1,IF(AND(AE391=Settings!$C$18,AD391=Settings!$C$19),1,0))))</f>
        <v/>
      </c>
      <c r="AF1387" s="170"/>
      <c r="AG1387" s="169" t="str">
        <f>IF(AG391="","",IF(AG391=Settings!$C$16,1,IF(AND(AG391=Settings!$C$17,NOT(AF391=Settings!$C$16)),1,IF(AND(AG391=Settings!$C$18,AF391=Settings!$C$19),1,0))))</f>
        <v/>
      </c>
      <c r="AH1387" s="170"/>
      <c r="AI1387" s="169" t="str">
        <f>IF(AI391="","",IF(AI391=Settings!$C$16,1,IF(AND(AI391=Settings!$C$17,NOT(AH391=Settings!$C$16)),1,IF(AND(AI391=Settings!$C$18,AH391=Settings!$C$19),1,0))))</f>
        <v/>
      </c>
      <c r="AK1387" s="169" t="str">
        <f>IF(AK391="","",IF(AK391=Settings!$C$16,1,IF(AND(AK391=Settings!$C$17,NOT(AJ391=Settings!$C$16)),1,IF(AND(AK391=Settings!$C$18,AJ391=Settings!$C$19),1,0))))</f>
        <v/>
      </c>
      <c r="AM1387" s="169" t="str">
        <f>IF(AM391="","",IF(AM391=Settings!$C$16,1,IF(AND(AM391=Settings!$C$17,NOT(AL391=Settings!$C$16)),1,IF(AND(AM391=Settings!$C$18,AL391=Settings!$C$19),1,0))))</f>
        <v/>
      </c>
      <c r="AP1387" s="169" t="str">
        <f>IF(AP391="","",IF(AP391=Settings!$C$16,1,IF(AND(AP391=Settings!$C$17,NOT(AO391=Settings!$C$16)),1,IF(AND(AP391=Settings!$C$18,AO391=Settings!$C$19),1,0))))</f>
        <v/>
      </c>
      <c r="AQ1387" s="170"/>
      <c r="AR1387" s="169" t="str">
        <f>IF(AR391="","",IF(AR391=Settings!$C$16,1,IF(AND(AR391=Settings!$C$17,NOT(AQ391=Settings!$C$16)),1,IF(AND(AR391=Settings!$C$18,AQ391=Settings!$C$19),1,0))))</f>
        <v/>
      </c>
      <c r="AS1387" s="170"/>
      <c r="AT1387" s="169" t="str">
        <f>IF(AT391="","",IF(AT391=Settings!$C$16,1,IF(AND(AT391=Settings!$C$17,NOT(AS391=Settings!$C$16)),1,IF(AND(AT391=Settings!$C$18,AS391=Settings!$C$19),1,0))))</f>
        <v/>
      </c>
      <c r="AU1387" s="170"/>
      <c r="AV1387" s="169" t="str">
        <f>IF(AV391="","",IF(AV391=Settings!$C$16,1,IF(AND(AV391=Settings!$C$17,NOT(AU391=Settings!$C$16)),1,IF(AND(AV391=Settings!$C$18,AU391=Settings!$C$19),1,0))))</f>
        <v/>
      </c>
      <c r="AX1387" s="169" t="str">
        <f>IF(AX391="","",IF(AX391=Settings!$C$16,1,IF(AND(AX391=Settings!$C$17,NOT(AW391=Settings!$C$16)),1,IF(AND(AX391=Settings!$C$18,AW391=Settings!$C$19),1,0))))</f>
        <v/>
      </c>
      <c r="AZ1387" s="169" t="str">
        <f>IF(AZ391="","",IF(AZ391=Settings!$C$16,1,IF(AND(AZ391=Settings!$C$17,NOT(AY391=Settings!$C$16)),1,IF(AND(AZ391=Settings!$C$18,AY391=Settings!$C$19),1,0))))</f>
        <v/>
      </c>
      <c r="BC1387" s="169" t="str">
        <f>IF(BC391="","",IF(BC391=Settings!$C$16,1,IF(AND(BC391=Settings!$C$17,NOT(BB391=Settings!$C$16)),1,IF(AND(BC391=Settings!$C$18,BB391=Settings!$C$19),1,0))))</f>
        <v/>
      </c>
      <c r="BD1387" s="170"/>
      <c r="BE1387" s="169" t="str">
        <f>IF(BE391="","",IF(BE391=Settings!$C$16,1,IF(AND(BE391=Settings!$C$17,NOT(BD391=Settings!$C$16)),1,IF(AND(BE391=Settings!$C$18,BD391=Settings!$C$19),1,0))))</f>
        <v/>
      </c>
      <c r="BF1387" s="170"/>
      <c r="BG1387" s="169" t="str">
        <f>IF(BG391="","",IF(BG391=Settings!$C$16,1,IF(AND(BG391=Settings!$C$17,NOT(BF391=Settings!$C$16)),1,IF(AND(BG391=Settings!$C$18,BF391=Settings!$C$19),1,0))))</f>
        <v/>
      </c>
      <c r="BH1387" s="170"/>
      <c r="BI1387" s="169" t="str">
        <f>IF(BI391="","",IF(BI391=Settings!$C$16,1,IF(AND(BI391=Settings!$C$17,NOT(BH391=Settings!$C$16)),1,IF(AND(BI391=Settings!$C$18,BH391=Settings!$C$19),1,0))))</f>
        <v/>
      </c>
      <c r="BK1387" s="169" t="str">
        <f>IF(BK391="","",IF(BK391=Settings!$C$16,1,IF(AND(BK391=Settings!$C$17,NOT(BJ391=Settings!$C$16)),1,IF(AND(BK391=Settings!$C$18,BJ391=Settings!$C$19),1,0))))</f>
        <v/>
      </c>
      <c r="BM1387" s="169" t="str">
        <f>IF(BM391="","",IF(BM391=Settings!$C$16,1,IF(AND(BM391=Settings!$C$17,NOT(BL391=Settings!$C$16)),1,IF(AND(BM391=Settings!$C$18,BL391=Settings!$C$19),1,0))))</f>
        <v/>
      </c>
      <c r="BP1387" s="169" t="str">
        <f>IF(BP391="","",IF(BP391=Settings!$C$16,1,IF(AND(BP391=Settings!$C$17,NOT(BO391=Settings!$C$16)),1,IF(AND(BP391=Settings!$C$18,BO391=Settings!$C$19),1,0))))</f>
        <v/>
      </c>
      <c r="BQ1387" s="170"/>
      <c r="BR1387" s="169" t="str">
        <f>IF(BR391="","",IF(BR391=Settings!$C$16,1,IF(AND(BR391=Settings!$C$17,NOT(BQ391=Settings!$C$16)),1,IF(AND(BR391=Settings!$C$18,BQ391=Settings!$C$19),1,0))))</f>
        <v/>
      </c>
      <c r="BS1387" s="170"/>
      <c r="BT1387" s="169" t="str">
        <f>IF(BT391="","",IF(BT391=Settings!$C$16,1,IF(AND(BT391=Settings!$C$17,NOT(BS391=Settings!$C$16)),1,IF(AND(BT391=Settings!$C$18,BS391=Settings!$C$19),1,0))))</f>
        <v/>
      </c>
      <c r="BU1387" s="170"/>
      <c r="BV1387" s="169" t="str">
        <f>IF(BV391="","",IF(BV391=Settings!$C$16,1,IF(AND(BV391=Settings!$C$17,NOT(BU391=Settings!$C$16)),1,IF(AND(BV391=Settings!$C$18,BU391=Settings!$C$19),1,0))))</f>
        <v/>
      </c>
      <c r="BX1387" s="169" t="str">
        <f>IF(BX391="","",IF(BX391=Settings!$C$16,1,IF(AND(BX391=Settings!$C$17,NOT(BW391=Settings!$C$16)),1,IF(AND(BX391=Settings!$C$18,BW391=Settings!$C$19),1,0))))</f>
        <v/>
      </c>
      <c r="BZ1387" s="169" t="str">
        <f>IF(BZ391="","",IF(BZ391=Settings!$C$16,1,IF(AND(BZ391=Settings!$C$17,NOT(BY391=Settings!$C$16)),1,IF(AND(BZ391=Settings!$C$18,BY391=Settings!$C$19),1,0))))</f>
        <v/>
      </c>
      <c r="CB1387" s="175" t="str">
        <f t="shared" si="49"/>
        <v/>
      </c>
      <c r="CC1387" s="175" t="str">
        <f t="shared" si="50"/>
        <v/>
      </c>
      <c r="CD1387" s="175" t="str">
        <f t="shared" si="51"/>
        <v/>
      </c>
      <c r="CE1387" s="175" t="str">
        <f t="shared" si="52"/>
        <v/>
      </c>
      <c r="CF1387" s="175" t="str">
        <f t="shared" si="53"/>
        <v/>
      </c>
      <c r="CG1387" s="175" t="str">
        <f t="shared" si="54"/>
        <v/>
      </c>
      <c r="CH1387" s="175" t="str">
        <f t="shared" si="55"/>
        <v/>
      </c>
    </row>
    <row r="1388" spans="1:86" x14ac:dyDescent="0.25">
      <c r="A1388" s="39" t="str">
        <f t="shared" si="48"/>
        <v xml:space="preserve"> </v>
      </c>
      <c r="C1388" s="169" t="str">
        <f>IF(C392="","",IF(C392=Settings!$C$16,1,IF(AND(C392=Settings!$C$17,NOT(B392=Settings!$C$16)),1,IF(AND(C392=Settings!$C$18,B392=Settings!$C$19),1,0))))</f>
        <v/>
      </c>
      <c r="E1388" s="169" t="str">
        <f>IF(E392="","",IF(E392=Settings!$C$16,1,IF(AND(E392=Settings!$C$17,NOT(D392=Settings!$C$16)),1,IF(AND(E392=Settings!$C$18,D392=Settings!$C$19),1,0))))</f>
        <v/>
      </c>
      <c r="G1388" s="169" t="str">
        <f>IF(G392="","",IF(G392=Settings!$C$16,1,IF(AND(G392=Settings!$C$17,NOT(F392=Settings!$C$16)),1,IF(AND(G392=Settings!$C$18,F392=Settings!$C$19),1,0))))</f>
        <v/>
      </c>
      <c r="I1388" s="169" t="str">
        <f>IF(I392="","",IF(I392=Settings!$C$16,1,IF(AND(I392=Settings!$C$17,NOT(H392=Settings!$C$16)),1,IF(AND(I392=Settings!$C$18,H392=Settings!$C$19),1,0))))</f>
        <v/>
      </c>
      <c r="K1388" s="169" t="str">
        <f>IF(K392="","",IF(K392=Settings!$C$16,1,IF(AND(K392=Settings!$C$17,NOT(J392=Settings!$C$16)),1,IF(AND(K392=Settings!$C$18,J392=Settings!$C$19),1,0))))</f>
        <v/>
      </c>
      <c r="M1388" s="169" t="str">
        <f>IF(M392="","",IF(M392=Settings!$C$16,1,IF(AND(M392=Settings!$C$17,NOT(L392=Settings!$C$16)),1,IF(AND(M392=Settings!$C$18,L392=Settings!$C$19),1,0))))</f>
        <v/>
      </c>
      <c r="P1388" s="169" t="str">
        <f>IF(P392="","",IF(P392=Settings!$C$16,1,IF(AND(P392=Settings!$C$17,NOT(O392=Settings!$C$16)),1,IF(AND(P392=Settings!$C$18,O392=Settings!$C$19),1,0))))</f>
        <v/>
      </c>
      <c r="Q1388" s="170"/>
      <c r="R1388" s="169" t="str">
        <f>IF(R392="","",IF(R392=Settings!$C$16,1,IF(AND(R392=Settings!$C$17,NOT(Q392=Settings!$C$16)),1,IF(AND(R392=Settings!$C$18,Q392=Settings!$C$19),1,0))))</f>
        <v/>
      </c>
      <c r="S1388" s="170"/>
      <c r="T1388" s="169" t="str">
        <f>IF(T392="","",IF(T392=Settings!$C$16,1,IF(AND(T392=Settings!$C$17,NOT(S392=Settings!$C$16)),1,IF(AND(T392=Settings!$C$18,S392=Settings!$C$19),1,0))))</f>
        <v/>
      </c>
      <c r="U1388" s="170"/>
      <c r="V1388" s="169" t="str">
        <f>IF(V392="","",IF(V392=Settings!$C$16,1,IF(AND(V392=Settings!$C$17,NOT(U392=Settings!$C$16)),1,IF(AND(V392=Settings!$C$18,U392=Settings!$C$19),1,0))))</f>
        <v/>
      </c>
      <c r="X1388" s="169" t="str">
        <f>IF(X392="","",IF(X392=Settings!$C$16,1,IF(AND(X392=Settings!$C$17,NOT(W392=Settings!$C$16)),1,IF(AND(X392=Settings!$C$18,W392=Settings!$C$19),1,0))))</f>
        <v/>
      </c>
      <c r="Z1388" s="169" t="str">
        <f>IF(Z392="","",IF(Z392=Settings!$C$16,1,IF(AND(Z392=Settings!$C$17,NOT(Y392=Settings!$C$16)),1,IF(AND(Z392=Settings!$C$18,Y392=Settings!$C$19),1,0))))</f>
        <v/>
      </c>
      <c r="AC1388" s="169" t="str">
        <f>IF(AC392="","",IF(AC392=Settings!$C$16,1,IF(AND(AC392=Settings!$C$17,NOT(AB392=Settings!$C$16)),1,IF(AND(AC392=Settings!$C$18,AB392=Settings!$C$19),1,0))))</f>
        <v/>
      </c>
      <c r="AD1388" s="170"/>
      <c r="AE1388" s="169" t="str">
        <f>IF(AE392="","",IF(AE392=Settings!$C$16,1,IF(AND(AE392=Settings!$C$17,NOT(AD392=Settings!$C$16)),1,IF(AND(AE392=Settings!$C$18,AD392=Settings!$C$19),1,0))))</f>
        <v/>
      </c>
      <c r="AF1388" s="170"/>
      <c r="AG1388" s="169" t="str">
        <f>IF(AG392="","",IF(AG392=Settings!$C$16,1,IF(AND(AG392=Settings!$C$17,NOT(AF392=Settings!$C$16)),1,IF(AND(AG392=Settings!$C$18,AF392=Settings!$C$19),1,0))))</f>
        <v/>
      </c>
      <c r="AH1388" s="170"/>
      <c r="AI1388" s="169" t="str">
        <f>IF(AI392="","",IF(AI392=Settings!$C$16,1,IF(AND(AI392=Settings!$C$17,NOT(AH392=Settings!$C$16)),1,IF(AND(AI392=Settings!$C$18,AH392=Settings!$C$19),1,0))))</f>
        <v/>
      </c>
      <c r="AK1388" s="169" t="str">
        <f>IF(AK392="","",IF(AK392=Settings!$C$16,1,IF(AND(AK392=Settings!$C$17,NOT(AJ392=Settings!$C$16)),1,IF(AND(AK392=Settings!$C$18,AJ392=Settings!$C$19),1,0))))</f>
        <v/>
      </c>
      <c r="AM1388" s="169" t="str">
        <f>IF(AM392="","",IF(AM392=Settings!$C$16,1,IF(AND(AM392=Settings!$C$17,NOT(AL392=Settings!$C$16)),1,IF(AND(AM392=Settings!$C$18,AL392=Settings!$C$19),1,0))))</f>
        <v/>
      </c>
      <c r="AP1388" s="169" t="str">
        <f>IF(AP392="","",IF(AP392=Settings!$C$16,1,IF(AND(AP392=Settings!$C$17,NOT(AO392=Settings!$C$16)),1,IF(AND(AP392=Settings!$C$18,AO392=Settings!$C$19),1,0))))</f>
        <v/>
      </c>
      <c r="AQ1388" s="170"/>
      <c r="AR1388" s="169" t="str">
        <f>IF(AR392="","",IF(AR392=Settings!$C$16,1,IF(AND(AR392=Settings!$C$17,NOT(AQ392=Settings!$C$16)),1,IF(AND(AR392=Settings!$C$18,AQ392=Settings!$C$19),1,0))))</f>
        <v/>
      </c>
      <c r="AS1388" s="170"/>
      <c r="AT1388" s="169" t="str">
        <f>IF(AT392="","",IF(AT392=Settings!$C$16,1,IF(AND(AT392=Settings!$C$17,NOT(AS392=Settings!$C$16)),1,IF(AND(AT392=Settings!$C$18,AS392=Settings!$C$19),1,0))))</f>
        <v/>
      </c>
      <c r="AU1388" s="170"/>
      <c r="AV1388" s="169" t="str">
        <f>IF(AV392="","",IF(AV392=Settings!$C$16,1,IF(AND(AV392=Settings!$C$17,NOT(AU392=Settings!$C$16)),1,IF(AND(AV392=Settings!$C$18,AU392=Settings!$C$19),1,0))))</f>
        <v/>
      </c>
      <c r="AX1388" s="169" t="str">
        <f>IF(AX392="","",IF(AX392=Settings!$C$16,1,IF(AND(AX392=Settings!$C$17,NOT(AW392=Settings!$C$16)),1,IF(AND(AX392=Settings!$C$18,AW392=Settings!$C$19),1,0))))</f>
        <v/>
      </c>
      <c r="AZ1388" s="169" t="str">
        <f>IF(AZ392="","",IF(AZ392=Settings!$C$16,1,IF(AND(AZ392=Settings!$C$17,NOT(AY392=Settings!$C$16)),1,IF(AND(AZ392=Settings!$C$18,AY392=Settings!$C$19),1,0))))</f>
        <v/>
      </c>
      <c r="BC1388" s="169" t="str">
        <f>IF(BC392="","",IF(BC392=Settings!$C$16,1,IF(AND(BC392=Settings!$C$17,NOT(BB392=Settings!$C$16)),1,IF(AND(BC392=Settings!$C$18,BB392=Settings!$C$19),1,0))))</f>
        <v/>
      </c>
      <c r="BD1388" s="170"/>
      <c r="BE1388" s="169" t="str">
        <f>IF(BE392="","",IF(BE392=Settings!$C$16,1,IF(AND(BE392=Settings!$C$17,NOT(BD392=Settings!$C$16)),1,IF(AND(BE392=Settings!$C$18,BD392=Settings!$C$19),1,0))))</f>
        <v/>
      </c>
      <c r="BF1388" s="170"/>
      <c r="BG1388" s="169" t="str">
        <f>IF(BG392="","",IF(BG392=Settings!$C$16,1,IF(AND(BG392=Settings!$C$17,NOT(BF392=Settings!$C$16)),1,IF(AND(BG392=Settings!$C$18,BF392=Settings!$C$19),1,0))))</f>
        <v/>
      </c>
      <c r="BH1388" s="170"/>
      <c r="BI1388" s="169" t="str">
        <f>IF(BI392="","",IF(BI392=Settings!$C$16,1,IF(AND(BI392=Settings!$C$17,NOT(BH392=Settings!$C$16)),1,IF(AND(BI392=Settings!$C$18,BH392=Settings!$C$19),1,0))))</f>
        <v/>
      </c>
      <c r="BK1388" s="169" t="str">
        <f>IF(BK392="","",IF(BK392=Settings!$C$16,1,IF(AND(BK392=Settings!$C$17,NOT(BJ392=Settings!$C$16)),1,IF(AND(BK392=Settings!$C$18,BJ392=Settings!$C$19),1,0))))</f>
        <v/>
      </c>
      <c r="BM1388" s="169" t="str">
        <f>IF(BM392="","",IF(BM392=Settings!$C$16,1,IF(AND(BM392=Settings!$C$17,NOT(BL392=Settings!$C$16)),1,IF(AND(BM392=Settings!$C$18,BL392=Settings!$C$19),1,0))))</f>
        <v/>
      </c>
      <c r="BP1388" s="169" t="str">
        <f>IF(BP392="","",IF(BP392=Settings!$C$16,1,IF(AND(BP392=Settings!$C$17,NOT(BO392=Settings!$C$16)),1,IF(AND(BP392=Settings!$C$18,BO392=Settings!$C$19),1,0))))</f>
        <v/>
      </c>
      <c r="BQ1388" s="170"/>
      <c r="BR1388" s="169" t="str">
        <f>IF(BR392="","",IF(BR392=Settings!$C$16,1,IF(AND(BR392=Settings!$C$17,NOT(BQ392=Settings!$C$16)),1,IF(AND(BR392=Settings!$C$18,BQ392=Settings!$C$19),1,0))))</f>
        <v/>
      </c>
      <c r="BS1388" s="170"/>
      <c r="BT1388" s="169" t="str">
        <f>IF(BT392="","",IF(BT392=Settings!$C$16,1,IF(AND(BT392=Settings!$C$17,NOT(BS392=Settings!$C$16)),1,IF(AND(BT392=Settings!$C$18,BS392=Settings!$C$19),1,0))))</f>
        <v/>
      </c>
      <c r="BU1388" s="170"/>
      <c r="BV1388" s="169" t="str">
        <f>IF(BV392="","",IF(BV392=Settings!$C$16,1,IF(AND(BV392=Settings!$C$17,NOT(BU392=Settings!$C$16)),1,IF(AND(BV392=Settings!$C$18,BU392=Settings!$C$19),1,0))))</f>
        <v/>
      </c>
      <c r="BX1388" s="169" t="str">
        <f>IF(BX392="","",IF(BX392=Settings!$C$16,1,IF(AND(BX392=Settings!$C$17,NOT(BW392=Settings!$C$16)),1,IF(AND(BX392=Settings!$C$18,BW392=Settings!$C$19),1,0))))</f>
        <v/>
      </c>
      <c r="BZ1388" s="169" t="str">
        <f>IF(BZ392="","",IF(BZ392=Settings!$C$16,1,IF(AND(BZ392=Settings!$C$17,NOT(BY392=Settings!$C$16)),1,IF(AND(BZ392=Settings!$C$18,BY392=Settings!$C$19),1,0))))</f>
        <v/>
      </c>
      <c r="CB1388" s="175" t="str">
        <f t="shared" si="49"/>
        <v/>
      </c>
      <c r="CC1388" s="175" t="str">
        <f t="shared" si="50"/>
        <v/>
      </c>
      <c r="CD1388" s="175" t="str">
        <f t="shared" si="51"/>
        <v/>
      </c>
      <c r="CE1388" s="175" t="str">
        <f t="shared" si="52"/>
        <v/>
      </c>
      <c r="CF1388" s="175" t="str">
        <f t="shared" si="53"/>
        <v/>
      </c>
      <c r="CG1388" s="175" t="str">
        <f t="shared" si="54"/>
        <v/>
      </c>
      <c r="CH1388" s="175" t="str">
        <f t="shared" si="55"/>
        <v/>
      </c>
    </row>
    <row r="1389" spans="1:86" x14ac:dyDescent="0.25">
      <c r="A1389" s="39" t="str">
        <f t="shared" si="48"/>
        <v xml:space="preserve"> </v>
      </c>
      <c r="C1389" s="169" t="str">
        <f>IF(C393="","",IF(C393=Settings!$C$16,1,IF(AND(C393=Settings!$C$17,NOT(B393=Settings!$C$16)),1,IF(AND(C393=Settings!$C$18,B393=Settings!$C$19),1,0))))</f>
        <v/>
      </c>
      <c r="E1389" s="169" t="str">
        <f>IF(E393="","",IF(E393=Settings!$C$16,1,IF(AND(E393=Settings!$C$17,NOT(D393=Settings!$C$16)),1,IF(AND(E393=Settings!$C$18,D393=Settings!$C$19),1,0))))</f>
        <v/>
      </c>
      <c r="G1389" s="169" t="str">
        <f>IF(G393="","",IF(G393=Settings!$C$16,1,IF(AND(G393=Settings!$C$17,NOT(F393=Settings!$C$16)),1,IF(AND(G393=Settings!$C$18,F393=Settings!$C$19),1,0))))</f>
        <v/>
      </c>
      <c r="I1389" s="169" t="str">
        <f>IF(I393="","",IF(I393=Settings!$C$16,1,IF(AND(I393=Settings!$C$17,NOT(H393=Settings!$C$16)),1,IF(AND(I393=Settings!$C$18,H393=Settings!$C$19),1,0))))</f>
        <v/>
      </c>
      <c r="K1389" s="169" t="str">
        <f>IF(K393="","",IF(K393=Settings!$C$16,1,IF(AND(K393=Settings!$C$17,NOT(J393=Settings!$C$16)),1,IF(AND(K393=Settings!$C$18,J393=Settings!$C$19),1,0))))</f>
        <v/>
      </c>
      <c r="M1389" s="169" t="str">
        <f>IF(M393="","",IF(M393=Settings!$C$16,1,IF(AND(M393=Settings!$C$17,NOT(L393=Settings!$C$16)),1,IF(AND(M393=Settings!$C$18,L393=Settings!$C$19),1,0))))</f>
        <v/>
      </c>
      <c r="P1389" s="169" t="str">
        <f>IF(P393="","",IF(P393=Settings!$C$16,1,IF(AND(P393=Settings!$C$17,NOT(O393=Settings!$C$16)),1,IF(AND(P393=Settings!$C$18,O393=Settings!$C$19),1,0))))</f>
        <v/>
      </c>
      <c r="Q1389" s="170"/>
      <c r="R1389" s="169" t="str">
        <f>IF(R393="","",IF(R393=Settings!$C$16,1,IF(AND(R393=Settings!$C$17,NOT(Q393=Settings!$C$16)),1,IF(AND(R393=Settings!$C$18,Q393=Settings!$C$19),1,0))))</f>
        <v/>
      </c>
      <c r="S1389" s="170"/>
      <c r="T1389" s="169" t="str">
        <f>IF(T393="","",IF(T393=Settings!$C$16,1,IF(AND(T393=Settings!$C$17,NOT(S393=Settings!$C$16)),1,IF(AND(T393=Settings!$C$18,S393=Settings!$C$19),1,0))))</f>
        <v/>
      </c>
      <c r="U1389" s="170"/>
      <c r="V1389" s="169" t="str">
        <f>IF(V393="","",IF(V393=Settings!$C$16,1,IF(AND(V393=Settings!$C$17,NOT(U393=Settings!$C$16)),1,IF(AND(V393=Settings!$C$18,U393=Settings!$C$19),1,0))))</f>
        <v/>
      </c>
      <c r="X1389" s="169" t="str">
        <f>IF(X393="","",IF(X393=Settings!$C$16,1,IF(AND(X393=Settings!$C$17,NOT(W393=Settings!$C$16)),1,IF(AND(X393=Settings!$C$18,W393=Settings!$C$19),1,0))))</f>
        <v/>
      </c>
      <c r="Z1389" s="169" t="str">
        <f>IF(Z393="","",IF(Z393=Settings!$C$16,1,IF(AND(Z393=Settings!$C$17,NOT(Y393=Settings!$C$16)),1,IF(AND(Z393=Settings!$C$18,Y393=Settings!$C$19),1,0))))</f>
        <v/>
      </c>
      <c r="AC1389" s="169" t="str">
        <f>IF(AC393="","",IF(AC393=Settings!$C$16,1,IF(AND(AC393=Settings!$C$17,NOT(AB393=Settings!$C$16)),1,IF(AND(AC393=Settings!$C$18,AB393=Settings!$C$19),1,0))))</f>
        <v/>
      </c>
      <c r="AD1389" s="170"/>
      <c r="AE1389" s="169" t="str">
        <f>IF(AE393="","",IF(AE393=Settings!$C$16,1,IF(AND(AE393=Settings!$C$17,NOT(AD393=Settings!$C$16)),1,IF(AND(AE393=Settings!$C$18,AD393=Settings!$C$19),1,0))))</f>
        <v/>
      </c>
      <c r="AF1389" s="170"/>
      <c r="AG1389" s="169" t="str">
        <f>IF(AG393="","",IF(AG393=Settings!$C$16,1,IF(AND(AG393=Settings!$C$17,NOT(AF393=Settings!$C$16)),1,IF(AND(AG393=Settings!$C$18,AF393=Settings!$C$19),1,0))))</f>
        <v/>
      </c>
      <c r="AH1389" s="170"/>
      <c r="AI1389" s="169" t="str">
        <f>IF(AI393="","",IF(AI393=Settings!$C$16,1,IF(AND(AI393=Settings!$C$17,NOT(AH393=Settings!$C$16)),1,IF(AND(AI393=Settings!$C$18,AH393=Settings!$C$19),1,0))))</f>
        <v/>
      </c>
      <c r="AK1389" s="169" t="str">
        <f>IF(AK393="","",IF(AK393=Settings!$C$16,1,IF(AND(AK393=Settings!$C$17,NOT(AJ393=Settings!$C$16)),1,IF(AND(AK393=Settings!$C$18,AJ393=Settings!$C$19),1,0))))</f>
        <v/>
      </c>
      <c r="AM1389" s="169" t="str">
        <f>IF(AM393="","",IF(AM393=Settings!$C$16,1,IF(AND(AM393=Settings!$C$17,NOT(AL393=Settings!$C$16)),1,IF(AND(AM393=Settings!$C$18,AL393=Settings!$C$19),1,0))))</f>
        <v/>
      </c>
      <c r="AP1389" s="169" t="str">
        <f>IF(AP393="","",IF(AP393=Settings!$C$16,1,IF(AND(AP393=Settings!$C$17,NOT(AO393=Settings!$C$16)),1,IF(AND(AP393=Settings!$C$18,AO393=Settings!$C$19),1,0))))</f>
        <v/>
      </c>
      <c r="AQ1389" s="170"/>
      <c r="AR1389" s="169" t="str">
        <f>IF(AR393="","",IF(AR393=Settings!$C$16,1,IF(AND(AR393=Settings!$C$17,NOT(AQ393=Settings!$C$16)),1,IF(AND(AR393=Settings!$C$18,AQ393=Settings!$C$19),1,0))))</f>
        <v/>
      </c>
      <c r="AS1389" s="170"/>
      <c r="AT1389" s="169" t="str">
        <f>IF(AT393="","",IF(AT393=Settings!$C$16,1,IF(AND(AT393=Settings!$C$17,NOT(AS393=Settings!$C$16)),1,IF(AND(AT393=Settings!$C$18,AS393=Settings!$C$19),1,0))))</f>
        <v/>
      </c>
      <c r="AU1389" s="170"/>
      <c r="AV1389" s="169" t="str">
        <f>IF(AV393="","",IF(AV393=Settings!$C$16,1,IF(AND(AV393=Settings!$C$17,NOT(AU393=Settings!$C$16)),1,IF(AND(AV393=Settings!$C$18,AU393=Settings!$C$19),1,0))))</f>
        <v/>
      </c>
      <c r="AX1389" s="169" t="str">
        <f>IF(AX393="","",IF(AX393=Settings!$C$16,1,IF(AND(AX393=Settings!$C$17,NOT(AW393=Settings!$C$16)),1,IF(AND(AX393=Settings!$C$18,AW393=Settings!$C$19),1,0))))</f>
        <v/>
      </c>
      <c r="AZ1389" s="169" t="str">
        <f>IF(AZ393="","",IF(AZ393=Settings!$C$16,1,IF(AND(AZ393=Settings!$C$17,NOT(AY393=Settings!$C$16)),1,IF(AND(AZ393=Settings!$C$18,AY393=Settings!$C$19),1,0))))</f>
        <v/>
      </c>
      <c r="BC1389" s="169" t="str">
        <f>IF(BC393="","",IF(BC393=Settings!$C$16,1,IF(AND(BC393=Settings!$C$17,NOT(BB393=Settings!$C$16)),1,IF(AND(BC393=Settings!$C$18,BB393=Settings!$C$19),1,0))))</f>
        <v/>
      </c>
      <c r="BD1389" s="170"/>
      <c r="BE1389" s="169" t="str">
        <f>IF(BE393="","",IF(BE393=Settings!$C$16,1,IF(AND(BE393=Settings!$C$17,NOT(BD393=Settings!$C$16)),1,IF(AND(BE393=Settings!$C$18,BD393=Settings!$C$19),1,0))))</f>
        <v/>
      </c>
      <c r="BF1389" s="170"/>
      <c r="BG1389" s="169" t="str">
        <f>IF(BG393="","",IF(BG393=Settings!$C$16,1,IF(AND(BG393=Settings!$C$17,NOT(BF393=Settings!$C$16)),1,IF(AND(BG393=Settings!$C$18,BF393=Settings!$C$19),1,0))))</f>
        <v/>
      </c>
      <c r="BH1389" s="170"/>
      <c r="BI1389" s="169" t="str">
        <f>IF(BI393="","",IF(BI393=Settings!$C$16,1,IF(AND(BI393=Settings!$C$17,NOT(BH393=Settings!$C$16)),1,IF(AND(BI393=Settings!$C$18,BH393=Settings!$C$19),1,0))))</f>
        <v/>
      </c>
      <c r="BK1389" s="169" t="str">
        <f>IF(BK393="","",IF(BK393=Settings!$C$16,1,IF(AND(BK393=Settings!$C$17,NOT(BJ393=Settings!$C$16)),1,IF(AND(BK393=Settings!$C$18,BJ393=Settings!$C$19),1,0))))</f>
        <v/>
      </c>
      <c r="BM1389" s="169" t="str">
        <f>IF(BM393="","",IF(BM393=Settings!$C$16,1,IF(AND(BM393=Settings!$C$17,NOT(BL393=Settings!$C$16)),1,IF(AND(BM393=Settings!$C$18,BL393=Settings!$C$19),1,0))))</f>
        <v/>
      </c>
      <c r="BP1389" s="169" t="str">
        <f>IF(BP393="","",IF(BP393=Settings!$C$16,1,IF(AND(BP393=Settings!$C$17,NOT(BO393=Settings!$C$16)),1,IF(AND(BP393=Settings!$C$18,BO393=Settings!$C$19),1,0))))</f>
        <v/>
      </c>
      <c r="BQ1389" s="170"/>
      <c r="BR1389" s="169" t="str">
        <f>IF(BR393="","",IF(BR393=Settings!$C$16,1,IF(AND(BR393=Settings!$C$17,NOT(BQ393=Settings!$C$16)),1,IF(AND(BR393=Settings!$C$18,BQ393=Settings!$C$19),1,0))))</f>
        <v/>
      </c>
      <c r="BS1389" s="170"/>
      <c r="BT1389" s="169" t="str">
        <f>IF(BT393="","",IF(BT393=Settings!$C$16,1,IF(AND(BT393=Settings!$C$17,NOT(BS393=Settings!$C$16)),1,IF(AND(BT393=Settings!$C$18,BS393=Settings!$C$19),1,0))))</f>
        <v/>
      </c>
      <c r="BU1389" s="170"/>
      <c r="BV1389" s="169" t="str">
        <f>IF(BV393="","",IF(BV393=Settings!$C$16,1,IF(AND(BV393=Settings!$C$17,NOT(BU393=Settings!$C$16)),1,IF(AND(BV393=Settings!$C$18,BU393=Settings!$C$19),1,0))))</f>
        <v/>
      </c>
      <c r="BX1389" s="169" t="str">
        <f>IF(BX393="","",IF(BX393=Settings!$C$16,1,IF(AND(BX393=Settings!$C$17,NOT(BW393=Settings!$C$16)),1,IF(AND(BX393=Settings!$C$18,BW393=Settings!$C$19),1,0))))</f>
        <v/>
      </c>
      <c r="BZ1389" s="169" t="str">
        <f>IF(BZ393="","",IF(BZ393=Settings!$C$16,1,IF(AND(BZ393=Settings!$C$17,NOT(BY393=Settings!$C$16)),1,IF(AND(BZ393=Settings!$C$18,BY393=Settings!$C$19),1,0))))</f>
        <v/>
      </c>
      <c r="CB1389" s="175" t="str">
        <f t="shared" si="49"/>
        <v/>
      </c>
      <c r="CC1389" s="175" t="str">
        <f t="shared" si="50"/>
        <v/>
      </c>
      <c r="CD1389" s="175" t="str">
        <f t="shared" si="51"/>
        <v/>
      </c>
      <c r="CE1389" s="175" t="str">
        <f t="shared" si="52"/>
        <v/>
      </c>
      <c r="CF1389" s="175" t="str">
        <f t="shared" si="53"/>
        <v/>
      </c>
      <c r="CG1389" s="175" t="str">
        <f t="shared" si="54"/>
        <v/>
      </c>
      <c r="CH1389" s="175" t="str">
        <f t="shared" si="55"/>
        <v/>
      </c>
    </row>
    <row r="1390" spans="1:86" x14ac:dyDescent="0.25">
      <c r="A1390" s="39" t="str">
        <f t="shared" si="48"/>
        <v xml:space="preserve"> </v>
      </c>
      <c r="C1390" s="169" t="str">
        <f>IF(C394="","",IF(C394=Settings!$C$16,1,IF(AND(C394=Settings!$C$17,NOT(B394=Settings!$C$16)),1,IF(AND(C394=Settings!$C$18,B394=Settings!$C$19),1,0))))</f>
        <v/>
      </c>
      <c r="E1390" s="169" t="str">
        <f>IF(E394="","",IF(E394=Settings!$C$16,1,IF(AND(E394=Settings!$C$17,NOT(D394=Settings!$C$16)),1,IF(AND(E394=Settings!$C$18,D394=Settings!$C$19),1,0))))</f>
        <v/>
      </c>
      <c r="G1390" s="169" t="str">
        <f>IF(G394="","",IF(G394=Settings!$C$16,1,IF(AND(G394=Settings!$C$17,NOT(F394=Settings!$C$16)),1,IF(AND(G394=Settings!$C$18,F394=Settings!$C$19),1,0))))</f>
        <v/>
      </c>
      <c r="I1390" s="169" t="str">
        <f>IF(I394="","",IF(I394=Settings!$C$16,1,IF(AND(I394=Settings!$C$17,NOT(H394=Settings!$C$16)),1,IF(AND(I394=Settings!$C$18,H394=Settings!$C$19),1,0))))</f>
        <v/>
      </c>
      <c r="K1390" s="169" t="str">
        <f>IF(K394="","",IF(K394=Settings!$C$16,1,IF(AND(K394=Settings!$C$17,NOT(J394=Settings!$C$16)),1,IF(AND(K394=Settings!$C$18,J394=Settings!$C$19),1,0))))</f>
        <v/>
      </c>
      <c r="M1390" s="169" t="str">
        <f>IF(M394="","",IF(M394=Settings!$C$16,1,IF(AND(M394=Settings!$C$17,NOT(L394=Settings!$C$16)),1,IF(AND(M394=Settings!$C$18,L394=Settings!$C$19),1,0))))</f>
        <v/>
      </c>
      <c r="P1390" s="169" t="str">
        <f>IF(P394="","",IF(P394=Settings!$C$16,1,IF(AND(P394=Settings!$C$17,NOT(O394=Settings!$C$16)),1,IF(AND(P394=Settings!$C$18,O394=Settings!$C$19),1,0))))</f>
        <v/>
      </c>
      <c r="Q1390" s="170"/>
      <c r="R1390" s="169" t="str">
        <f>IF(R394="","",IF(R394=Settings!$C$16,1,IF(AND(R394=Settings!$C$17,NOT(Q394=Settings!$C$16)),1,IF(AND(R394=Settings!$C$18,Q394=Settings!$C$19),1,0))))</f>
        <v/>
      </c>
      <c r="S1390" s="170"/>
      <c r="T1390" s="169" t="str">
        <f>IF(T394="","",IF(T394=Settings!$C$16,1,IF(AND(T394=Settings!$C$17,NOT(S394=Settings!$C$16)),1,IF(AND(T394=Settings!$C$18,S394=Settings!$C$19),1,0))))</f>
        <v/>
      </c>
      <c r="U1390" s="170"/>
      <c r="V1390" s="169" t="str">
        <f>IF(V394="","",IF(V394=Settings!$C$16,1,IF(AND(V394=Settings!$C$17,NOT(U394=Settings!$C$16)),1,IF(AND(V394=Settings!$C$18,U394=Settings!$C$19),1,0))))</f>
        <v/>
      </c>
      <c r="X1390" s="169" t="str">
        <f>IF(X394="","",IF(X394=Settings!$C$16,1,IF(AND(X394=Settings!$C$17,NOT(W394=Settings!$C$16)),1,IF(AND(X394=Settings!$C$18,W394=Settings!$C$19),1,0))))</f>
        <v/>
      </c>
      <c r="Z1390" s="169" t="str">
        <f>IF(Z394="","",IF(Z394=Settings!$C$16,1,IF(AND(Z394=Settings!$C$17,NOT(Y394=Settings!$C$16)),1,IF(AND(Z394=Settings!$C$18,Y394=Settings!$C$19),1,0))))</f>
        <v/>
      </c>
      <c r="AC1390" s="169" t="str">
        <f>IF(AC394="","",IF(AC394=Settings!$C$16,1,IF(AND(AC394=Settings!$C$17,NOT(AB394=Settings!$C$16)),1,IF(AND(AC394=Settings!$C$18,AB394=Settings!$C$19),1,0))))</f>
        <v/>
      </c>
      <c r="AD1390" s="170"/>
      <c r="AE1390" s="169" t="str">
        <f>IF(AE394="","",IF(AE394=Settings!$C$16,1,IF(AND(AE394=Settings!$C$17,NOT(AD394=Settings!$C$16)),1,IF(AND(AE394=Settings!$C$18,AD394=Settings!$C$19),1,0))))</f>
        <v/>
      </c>
      <c r="AF1390" s="170"/>
      <c r="AG1390" s="169" t="str">
        <f>IF(AG394="","",IF(AG394=Settings!$C$16,1,IF(AND(AG394=Settings!$C$17,NOT(AF394=Settings!$C$16)),1,IF(AND(AG394=Settings!$C$18,AF394=Settings!$C$19),1,0))))</f>
        <v/>
      </c>
      <c r="AH1390" s="170"/>
      <c r="AI1390" s="169" t="str">
        <f>IF(AI394="","",IF(AI394=Settings!$C$16,1,IF(AND(AI394=Settings!$C$17,NOT(AH394=Settings!$C$16)),1,IF(AND(AI394=Settings!$C$18,AH394=Settings!$C$19),1,0))))</f>
        <v/>
      </c>
      <c r="AK1390" s="169" t="str">
        <f>IF(AK394="","",IF(AK394=Settings!$C$16,1,IF(AND(AK394=Settings!$C$17,NOT(AJ394=Settings!$C$16)),1,IF(AND(AK394=Settings!$C$18,AJ394=Settings!$C$19),1,0))))</f>
        <v/>
      </c>
      <c r="AM1390" s="169" t="str">
        <f>IF(AM394="","",IF(AM394=Settings!$C$16,1,IF(AND(AM394=Settings!$C$17,NOT(AL394=Settings!$C$16)),1,IF(AND(AM394=Settings!$C$18,AL394=Settings!$C$19),1,0))))</f>
        <v/>
      </c>
      <c r="AP1390" s="169" t="str">
        <f>IF(AP394="","",IF(AP394=Settings!$C$16,1,IF(AND(AP394=Settings!$C$17,NOT(AO394=Settings!$C$16)),1,IF(AND(AP394=Settings!$C$18,AO394=Settings!$C$19),1,0))))</f>
        <v/>
      </c>
      <c r="AQ1390" s="170"/>
      <c r="AR1390" s="169" t="str">
        <f>IF(AR394="","",IF(AR394=Settings!$C$16,1,IF(AND(AR394=Settings!$C$17,NOT(AQ394=Settings!$C$16)),1,IF(AND(AR394=Settings!$C$18,AQ394=Settings!$C$19),1,0))))</f>
        <v/>
      </c>
      <c r="AS1390" s="170"/>
      <c r="AT1390" s="169" t="str">
        <f>IF(AT394="","",IF(AT394=Settings!$C$16,1,IF(AND(AT394=Settings!$C$17,NOT(AS394=Settings!$C$16)),1,IF(AND(AT394=Settings!$C$18,AS394=Settings!$C$19),1,0))))</f>
        <v/>
      </c>
      <c r="AU1390" s="170"/>
      <c r="AV1390" s="169" t="str">
        <f>IF(AV394="","",IF(AV394=Settings!$C$16,1,IF(AND(AV394=Settings!$C$17,NOT(AU394=Settings!$C$16)),1,IF(AND(AV394=Settings!$C$18,AU394=Settings!$C$19),1,0))))</f>
        <v/>
      </c>
      <c r="AX1390" s="169" t="str">
        <f>IF(AX394="","",IF(AX394=Settings!$C$16,1,IF(AND(AX394=Settings!$C$17,NOT(AW394=Settings!$C$16)),1,IF(AND(AX394=Settings!$C$18,AW394=Settings!$C$19),1,0))))</f>
        <v/>
      </c>
      <c r="AZ1390" s="169" t="str">
        <f>IF(AZ394="","",IF(AZ394=Settings!$C$16,1,IF(AND(AZ394=Settings!$C$17,NOT(AY394=Settings!$C$16)),1,IF(AND(AZ394=Settings!$C$18,AY394=Settings!$C$19),1,0))))</f>
        <v/>
      </c>
      <c r="BC1390" s="169" t="str">
        <f>IF(BC394="","",IF(BC394=Settings!$C$16,1,IF(AND(BC394=Settings!$C$17,NOT(BB394=Settings!$C$16)),1,IF(AND(BC394=Settings!$C$18,BB394=Settings!$C$19),1,0))))</f>
        <v/>
      </c>
      <c r="BD1390" s="170"/>
      <c r="BE1390" s="169" t="str">
        <f>IF(BE394="","",IF(BE394=Settings!$C$16,1,IF(AND(BE394=Settings!$C$17,NOT(BD394=Settings!$C$16)),1,IF(AND(BE394=Settings!$C$18,BD394=Settings!$C$19),1,0))))</f>
        <v/>
      </c>
      <c r="BF1390" s="170"/>
      <c r="BG1390" s="169" t="str">
        <f>IF(BG394="","",IF(BG394=Settings!$C$16,1,IF(AND(BG394=Settings!$C$17,NOT(BF394=Settings!$C$16)),1,IF(AND(BG394=Settings!$C$18,BF394=Settings!$C$19),1,0))))</f>
        <v/>
      </c>
      <c r="BH1390" s="170"/>
      <c r="BI1390" s="169" t="str">
        <f>IF(BI394="","",IF(BI394=Settings!$C$16,1,IF(AND(BI394=Settings!$C$17,NOT(BH394=Settings!$C$16)),1,IF(AND(BI394=Settings!$C$18,BH394=Settings!$C$19),1,0))))</f>
        <v/>
      </c>
      <c r="BK1390" s="169" t="str">
        <f>IF(BK394="","",IF(BK394=Settings!$C$16,1,IF(AND(BK394=Settings!$C$17,NOT(BJ394=Settings!$C$16)),1,IF(AND(BK394=Settings!$C$18,BJ394=Settings!$C$19),1,0))))</f>
        <v/>
      </c>
      <c r="BM1390" s="169" t="str">
        <f>IF(BM394="","",IF(BM394=Settings!$C$16,1,IF(AND(BM394=Settings!$C$17,NOT(BL394=Settings!$C$16)),1,IF(AND(BM394=Settings!$C$18,BL394=Settings!$C$19),1,0))))</f>
        <v/>
      </c>
      <c r="BP1390" s="169" t="str">
        <f>IF(BP394="","",IF(BP394=Settings!$C$16,1,IF(AND(BP394=Settings!$C$17,NOT(BO394=Settings!$C$16)),1,IF(AND(BP394=Settings!$C$18,BO394=Settings!$C$19),1,0))))</f>
        <v/>
      </c>
      <c r="BQ1390" s="170"/>
      <c r="BR1390" s="169" t="str">
        <f>IF(BR394="","",IF(BR394=Settings!$C$16,1,IF(AND(BR394=Settings!$C$17,NOT(BQ394=Settings!$C$16)),1,IF(AND(BR394=Settings!$C$18,BQ394=Settings!$C$19),1,0))))</f>
        <v/>
      </c>
      <c r="BS1390" s="170"/>
      <c r="BT1390" s="169" t="str">
        <f>IF(BT394="","",IF(BT394=Settings!$C$16,1,IF(AND(BT394=Settings!$C$17,NOT(BS394=Settings!$C$16)),1,IF(AND(BT394=Settings!$C$18,BS394=Settings!$C$19),1,0))))</f>
        <v/>
      </c>
      <c r="BU1390" s="170"/>
      <c r="BV1390" s="169" t="str">
        <f>IF(BV394="","",IF(BV394=Settings!$C$16,1,IF(AND(BV394=Settings!$C$17,NOT(BU394=Settings!$C$16)),1,IF(AND(BV394=Settings!$C$18,BU394=Settings!$C$19),1,0))))</f>
        <v/>
      </c>
      <c r="BX1390" s="169" t="str">
        <f>IF(BX394="","",IF(BX394=Settings!$C$16,1,IF(AND(BX394=Settings!$C$17,NOT(BW394=Settings!$C$16)),1,IF(AND(BX394=Settings!$C$18,BW394=Settings!$C$19),1,0))))</f>
        <v/>
      </c>
      <c r="BZ1390" s="169" t="str">
        <f>IF(BZ394="","",IF(BZ394=Settings!$C$16,1,IF(AND(BZ394=Settings!$C$17,NOT(BY394=Settings!$C$16)),1,IF(AND(BZ394=Settings!$C$18,BY394=Settings!$C$19),1,0))))</f>
        <v/>
      </c>
      <c r="CB1390" s="175" t="str">
        <f t="shared" si="49"/>
        <v/>
      </c>
      <c r="CC1390" s="175" t="str">
        <f t="shared" si="50"/>
        <v/>
      </c>
      <c r="CD1390" s="175" t="str">
        <f t="shared" si="51"/>
        <v/>
      </c>
      <c r="CE1390" s="175" t="str">
        <f t="shared" si="52"/>
        <v/>
      </c>
      <c r="CF1390" s="175" t="str">
        <f t="shared" si="53"/>
        <v/>
      </c>
      <c r="CG1390" s="175" t="str">
        <f t="shared" si="54"/>
        <v/>
      </c>
      <c r="CH1390" s="175" t="str">
        <f t="shared" si="55"/>
        <v/>
      </c>
    </row>
    <row r="1391" spans="1:86" x14ac:dyDescent="0.25">
      <c r="A1391" s="39" t="str">
        <f t="shared" si="48"/>
        <v xml:space="preserve"> </v>
      </c>
      <c r="C1391" s="169" t="str">
        <f>IF(C395="","",IF(C395=Settings!$C$16,1,IF(AND(C395=Settings!$C$17,NOT(B395=Settings!$C$16)),1,IF(AND(C395=Settings!$C$18,B395=Settings!$C$19),1,0))))</f>
        <v/>
      </c>
      <c r="E1391" s="169" t="str">
        <f>IF(E395="","",IF(E395=Settings!$C$16,1,IF(AND(E395=Settings!$C$17,NOT(D395=Settings!$C$16)),1,IF(AND(E395=Settings!$C$18,D395=Settings!$C$19),1,0))))</f>
        <v/>
      </c>
      <c r="G1391" s="169" t="str">
        <f>IF(G395="","",IF(G395=Settings!$C$16,1,IF(AND(G395=Settings!$C$17,NOT(F395=Settings!$C$16)),1,IF(AND(G395=Settings!$C$18,F395=Settings!$C$19),1,0))))</f>
        <v/>
      </c>
      <c r="I1391" s="169" t="str">
        <f>IF(I395="","",IF(I395=Settings!$C$16,1,IF(AND(I395=Settings!$C$17,NOT(H395=Settings!$C$16)),1,IF(AND(I395=Settings!$C$18,H395=Settings!$C$19),1,0))))</f>
        <v/>
      </c>
      <c r="K1391" s="169" t="str">
        <f>IF(K395="","",IF(K395=Settings!$C$16,1,IF(AND(K395=Settings!$C$17,NOT(J395=Settings!$C$16)),1,IF(AND(K395=Settings!$C$18,J395=Settings!$C$19),1,0))))</f>
        <v/>
      </c>
      <c r="M1391" s="169" t="str">
        <f>IF(M395="","",IF(M395=Settings!$C$16,1,IF(AND(M395=Settings!$C$17,NOT(L395=Settings!$C$16)),1,IF(AND(M395=Settings!$C$18,L395=Settings!$C$19),1,0))))</f>
        <v/>
      </c>
      <c r="P1391" s="169" t="str">
        <f>IF(P395="","",IF(P395=Settings!$C$16,1,IF(AND(P395=Settings!$C$17,NOT(O395=Settings!$C$16)),1,IF(AND(P395=Settings!$C$18,O395=Settings!$C$19),1,0))))</f>
        <v/>
      </c>
      <c r="Q1391" s="170"/>
      <c r="R1391" s="169" t="str">
        <f>IF(R395="","",IF(R395=Settings!$C$16,1,IF(AND(R395=Settings!$C$17,NOT(Q395=Settings!$C$16)),1,IF(AND(R395=Settings!$C$18,Q395=Settings!$C$19),1,0))))</f>
        <v/>
      </c>
      <c r="S1391" s="170"/>
      <c r="T1391" s="169" t="str">
        <f>IF(T395="","",IF(T395=Settings!$C$16,1,IF(AND(T395=Settings!$C$17,NOT(S395=Settings!$C$16)),1,IF(AND(T395=Settings!$C$18,S395=Settings!$C$19),1,0))))</f>
        <v/>
      </c>
      <c r="U1391" s="170"/>
      <c r="V1391" s="169" t="str">
        <f>IF(V395="","",IF(V395=Settings!$C$16,1,IF(AND(V395=Settings!$C$17,NOT(U395=Settings!$C$16)),1,IF(AND(V395=Settings!$C$18,U395=Settings!$C$19),1,0))))</f>
        <v/>
      </c>
      <c r="X1391" s="169" t="str">
        <f>IF(X395="","",IF(X395=Settings!$C$16,1,IF(AND(X395=Settings!$C$17,NOT(W395=Settings!$C$16)),1,IF(AND(X395=Settings!$C$18,W395=Settings!$C$19),1,0))))</f>
        <v/>
      </c>
      <c r="Z1391" s="169" t="str">
        <f>IF(Z395="","",IF(Z395=Settings!$C$16,1,IF(AND(Z395=Settings!$C$17,NOT(Y395=Settings!$C$16)),1,IF(AND(Z395=Settings!$C$18,Y395=Settings!$C$19),1,0))))</f>
        <v/>
      </c>
      <c r="AC1391" s="169" t="str">
        <f>IF(AC395="","",IF(AC395=Settings!$C$16,1,IF(AND(AC395=Settings!$C$17,NOT(AB395=Settings!$C$16)),1,IF(AND(AC395=Settings!$C$18,AB395=Settings!$C$19),1,0))))</f>
        <v/>
      </c>
      <c r="AD1391" s="170"/>
      <c r="AE1391" s="169" t="str">
        <f>IF(AE395="","",IF(AE395=Settings!$C$16,1,IF(AND(AE395=Settings!$C$17,NOT(AD395=Settings!$C$16)),1,IF(AND(AE395=Settings!$C$18,AD395=Settings!$C$19),1,0))))</f>
        <v/>
      </c>
      <c r="AF1391" s="170"/>
      <c r="AG1391" s="169" t="str">
        <f>IF(AG395="","",IF(AG395=Settings!$C$16,1,IF(AND(AG395=Settings!$C$17,NOT(AF395=Settings!$C$16)),1,IF(AND(AG395=Settings!$C$18,AF395=Settings!$C$19),1,0))))</f>
        <v/>
      </c>
      <c r="AH1391" s="170"/>
      <c r="AI1391" s="169" t="str">
        <f>IF(AI395="","",IF(AI395=Settings!$C$16,1,IF(AND(AI395=Settings!$C$17,NOT(AH395=Settings!$C$16)),1,IF(AND(AI395=Settings!$C$18,AH395=Settings!$C$19),1,0))))</f>
        <v/>
      </c>
      <c r="AK1391" s="169" t="str">
        <f>IF(AK395="","",IF(AK395=Settings!$C$16,1,IF(AND(AK395=Settings!$C$17,NOT(AJ395=Settings!$C$16)),1,IF(AND(AK395=Settings!$C$18,AJ395=Settings!$C$19),1,0))))</f>
        <v/>
      </c>
      <c r="AM1391" s="169" t="str">
        <f>IF(AM395="","",IF(AM395=Settings!$C$16,1,IF(AND(AM395=Settings!$C$17,NOT(AL395=Settings!$C$16)),1,IF(AND(AM395=Settings!$C$18,AL395=Settings!$C$19),1,0))))</f>
        <v/>
      </c>
      <c r="AP1391" s="169" t="str">
        <f>IF(AP395="","",IF(AP395=Settings!$C$16,1,IF(AND(AP395=Settings!$C$17,NOT(AO395=Settings!$C$16)),1,IF(AND(AP395=Settings!$C$18,AO395=Settings!$C$19),1,0))))</f>
        <v/>
      </c>
      <c r="AQ1391" s="170"/>
      <c r="AR1391" s="169" t="str">
        <f>IF(AR395="","",IF(AR395=Settings!$C$16,1,IF(AND(AR395=Settings!$C$17,NOT(AQ395=Settings!$C$16)),1,IF(AND(AR395=Settings!$C$18,AQ395=Settings!$C$19),1,0))))</f>
        <v/>
      </c>
      <c r="AS1391" s="170"/>
      <c r="AT1391" s="169" t="str">
        <f>IF(AT395="","",IF(AT395=Settings!$C$16,1,IF(AND(AT395=Settings!$C$17,NOT(AS395=Settings!$C$16)),1,IF(AND(AT395=Settings!$C$18,AS395=Settings!$C$19),1,0))))</f>
        <v/>
      </c>
      <c r="AU1391" s="170"/>
      <c r="AV1391" s="169" t="str">
        <f>IF(AV395="","",IF(AV395=Settings!$C$16,1,IF(AND(AV395=Settings!$C$17,NOT(AU395=Settings!$C$16)),1,IF(AND(AV395=Settings!$C$18,AU395=Settings!$C$19),1,0))))</f>
        <v/>
      </c>
      <c r="AX1391" s="169" t="str">
        <f>IF(AX395="","",IF(AX395=Settings!$C$16,1,IF(AND(AX395=Settings!$C$17,NOT(AW395=Settings!$C$16)),1,IF(AND(AX395=Settings!$C$18,AW395=Settings!$C$19),1,0))))</f>
        <v/>
      </c>
      <c r="AZ1391" s="169" t="str">
        <f>IF(AZ395="","",IF(AZ395=Settings!$C$16,1,IF(AND(AZ395=Settings!$C$17,NOT(AY395=Settings!$C$16)),1,IF(AND(AZ395=Settings!$C$18,AY395=Settings!$C$19),1,0))))</f>
        <v/>
      </c>
      <c r="BC1391" s="169" t="str">
        <f>IF(BC395="","",IF(BC395=Settings!$C$16,1,IF(AND(BC395=Settings!$C$17,NOT(BB395=Settings!$C$16)),1,IF(AND(BC395=Settings!$C$18,BB395=Settings!$C$19),1,0))))</f>
        <v/>
      </c>
      <c r="BD1391" s="170"/>
      <c r="BE1391" s="169" t="str">
        <f>IF(BE395="","",IF(BE395=Settings!$C$16,1,IF(AND(BE395=Settings!$C$17,NOT(BD395=Settings!$C$16)),1,IF(AND(BE395=Settings!$C$18,BD395=Settings!$C$19),1,0))))</f>
        <v/>
      </c>
      <c r="BF1391" s="170"/>
      <c r="BG1391" s="169" t="str">
        <f>IF(BG395="","",IF(BG395=Settings!$C$16,1,IF(AND(BG395=Settings!$C$17,NOT(BF395=Settings!$C$16)),1,IF(AND(BG395=Settings!$C$18,BF395=Settings!$C$19),1,0))))</f>
        <v/>
      </c>
      <c r="BH1391" s="170"/>
      <c r="BI1391" s="169" t="str">
        <f>IF(BI395="","",IF(BI395=Settings!$C$16,1,IF(AND(BI395=Settings!$C$17,NOT(BH395=Settings!$C$16)),1,IF(AND(BI395=Settings!$C$18,BH395=Settings!$C$19),1,0))))</f>
        <v/>
      </c>
      <c r="BK1391" s="169" t="str">
        <f>IF(BK395="","",IF(BK395=Settings!$C$16,1,IF(AND(BK395=Settings!$C$17,NOT(BJ395=Settings!$C$16)),1,IF(AND(BK395=Settings!$C$18,BJ395=Settings!$C$19),1,0))))</f>
        <v/>
      </c>
      <c r="BM1391" s="169" t="str">
        <f>IF(BM395="","",IF(BM395=Settings!$C$16,1,IF(AND(BM395=Settings!$C$17,NOT(BL395=Settings!$C$16)),1,IF(AND(BM395=Settings!$C$18,BL395=Settings!$C$19),1,0))))</f>
        <v/>
      </c>
      <c r="BP1391" s="169" t="str">
        <f>IF(BP395="","",IF(BP395=Settings!$C$16,1,IF(AND(BP395=Settings!$C$17,NOT(BO395=Settings!$C$16)),1,IF(AND(BP395=Settings!$C$18,BO395=Settings!$C$19),1,0))))</f>
        <v/>
      </c>
      <c r="BQ1391" s="170"/>
      <c r="BR1391" s="169" t="str">
        <f>IF(BR395="","",IF(BR395=Settings!$C$16,1,IF(AND(BR395=Settings!$C$17,NOT(BQ395=Settings!$C$16)),1,IF(AND(BR395=Settings!$C$18,BQ395=Settings!$C$19),1,0))))</f>
        <v/>
      </c>
      <c r="BS1391" s="170"/>
      <c r="BT1391" s="169" t="str">
        <f>IF(BT395="","",IF(BT395=Settings!$C$16,1,IF(AND(BT395=Settings!$C$17,NOT(BS395=Settings!$C$16)),1,IF(AND(BT395=Settings!$C$18,BS395=Settings!$C$19),1,0))))</f>
        <v/>
      </c>
      <c r="BU1391" s="170"/>
      <c r="BV1391" s="169" t="str">
        <f>IF(BV395="","",IF(BV395=Settings!$C$16,1,IF(AND(BV395=Settings!$C$17,NOT(BU395=Settings!$C$16)),1,IF(AND(BV395=Settings!$C$18,BU395=Settings!$C$19),1,0))))</f>
        <v/>
      </c>
      <c r="BX1391" s="169" t="str">
        <f>IF(BX395="","",IF(BX395=Settings!$C$16,1,IF(AND(BX395=Settings!$C$17,NOT(BW395=Settings!$C$16)),1,IF(AND(BX395=Settings!$C$18,BW395=Settings!$C$19),1,0))))</f>
        <v/>
      </c>
      <c r="BZ1391" s="169" t="str">
        <f>IF(BZ395="","",IF(BZ395=Settings!$C$16,1,IF(AND(BZ395=Settings!$C$17,NOT(BY395=Settings!$C$16)),1,IF(AND(BZ395=Settings!$C$18,BY395=Settings!$C$19),1,0))))</f>
        <v/>
      </c>
      <c r="CB1391" s="175" t="str">
        <f t="shared" si="49"/>
        <v/>
      </c>
      <c r="CC1391" s="175" t="str">
        <f t="shared" si="50"/>
        <v/>
      </c>
      <c r="CD1391" s="175" t="str">
        <f t="shared" si="51"/>
        <v/>
      </c>
      <c r="CE1391" s="175" t="str">
        <f t="shared" si="52"/>
        <v/>
      </c>
      <c r="CF1391" s="175" t="str">
        <f t="shared" si="53"/>
        <v/>
      </c>
      <c r="CG1391" s="175" t="str">
        <f t="shared" si="54"/>
        <v/>
      </c>
      <c r="CH1391" s="175" t="str">
        <f t="shared" si="55"/>
        <v/>
      </c>
    </row>
    <row r="1392" spans="1:86" x14ac:dyDescent="0.25">
      <c r="A1392" s="39" t="str">
        <f t="shared" si="48"/>
        <v xml:space="preserve"> </v>
      </c>
      <c r="C1392" s="169" t="str">
        <f>IF(C396="","",IF(C396=Settings!$C$16,1,IF(AND(C396=Settings!$C$17,NOT(B396=Settings!$C$16)),1,IF(AND(C396=Settings!$C$18,B396=Settings!$C$19),1,0))))</f>
        <v/>
      </c>
      <c r="E1392" s="169" t="str">
        <f>IF(E396="","",IF(E396=Settings!$C$16,1,IF(AND(E396=Settings!$C$17,NOT(D396=Settings!$C$16)),1,IF(AND(E396=Settings!$C$18,D396=Settings!$C$19),1,0))))</f>
        <v/>
      </c>
      <c r="G1392" s="169" t="str">
        <f>IF(G396="","",IF(G396=Settings!$C$16,1,IF(AND(G396=Settings!$C$17,NOT(F396=Settings!$C$16)),1,IF(AND(G396=Settings!$C$18,F396=Settings!$C$19),1,0))))</f>
        <v/>
      </c>
      <c r="I1392" s="169" t="str">
        <f>IF(I396="","",IF(I396=Settings!$C$16,1,IF(AND(I396=Settings!$C$17,NOT(H396=Settings!$C$16)),1,IF(AND(I396=Settings!$C$18,H396=Settings!$C$19),1,0))))</f>
        <v/>
      </c>
      <c r="K1392" s="169" t="str">
        <f>IF(K396="","",IF(K396=Settings!$C$16,1,IF(AND(K396=Settings!$C$17,NOT(J396=Settings!$C$16)),1,IF(AND(K396=Settings!$C$18,J396=Settings!$C$19),1,0))))</f>
        <v/>
      </c>
      <c r="M1392" s="169" t="str">
        <f>IF(M396="","",IF(M396=Settings!$C$16,1,IF(AND(M396=Settings!$C$17,NOT(L396=Settings!$C$16)),1,IF(AND(M396=Settings!$C$18,L396=Settings!$C$19),1,0))))</f>
        <v/>
      </c>
      <c r="P1392" s="169" t="str">
        <f>IF(P396="","",IF(P396=Settings!$C$16,1,IF(AND(P396=Settings!$C$17,NOT(O396=Settings!$C$16)),1,IF(AND(P396=Settings!$C$18,O396=Settings!$C$19),1,0))))</f>
        <v/>
      </c>
      <c r="Q1392" s="170"/>
      <c r="R1392" s="169" t="str">
        <f>IF(R396="","",IF(R396=Settings!$C$16,1,IF(AND(R396=Settings!$C$17,NOT(Q396=Settings!$C$16)),1,IF(AND(R396=Settings!$C$18,Q396=Settings!$C$19),1,0))))</f>
        <v/>
      </c>
      <c r="S1392" s="170"/>
      <c r="T1392" s="169" t="str">
        <f>IF(T396="","",IF(T396=Settings!$C$16,1,IF(AND(T396=Settings!$C$17,NOT(S396=Settings!$C$16)),1,IF(AND(T396=Settings!$C$18,S396=Settings!$C$19),1,0))))</f>
        <v/>
      </c>
      <c r="U1392" s="170"/>
      <c r="V1392" s="169" t="str">
        <f>IF(V396="","",IF(V396=Settings!$C$16,1,IF(AND(V396=Settings!$C$17,NOT(U396=Settings!$C$16)),1,IF(AND(V396=Settings!$C$18,U396=Settings!$C$19),1,0))))</f>
        <v/>
      </c>
      <c r="X1392" s="169" t="str">
        <f>IF(X396="","",IF(X396=Settings!$C$16,1,IF(AND(X396=Settings!$C$17,NOT(W396=Settings!$C$16)),1,IF(AND(X396=Settings!$C$18,W396=Settings!$C$19),1,0))))</f>
        <v/>
      </c>
      <c r="Z1392" s="169" t="str">
        <f>IF(Z396="","",IF(Z396=Settings!$C$16,1,IF(AND(Z396=Settings!$C$17,NOT(Y396=Settings!$C$16)),1,IF(AND(Z396=Settings!$C$18,Y396=Settings!$C$19),1,0))))</f>
        <v/>
      </c>
      <c r="AC1392" s="169" t="str">
        <f>IF(AC396="","",IF(AC396=Settings!$C$16,1,IF(AND(AC396=Settings!$C$17,NOT(AB396=Settings!$C$16)),1,IF(AND(AC396=Settings!$C$18,AB396=Settings!$C$19),1,0))))</f>
        <v/>
      </c>
      <c r="AD1392" s="170"/>
      <c r="AE1392" s="169" t="str">
        <f>IF(AE396="","",IF(AE396=Settings!$C$16,1,IF(AND(AE396=Settings!$C$17,NOT(AD396=Settings!$C$16)),1,IF(AND(AE396=Settings!$C$18,AD396=Settings!$C$19),1,0))))</f>
        <v/>
      </c>
      <c r="AF1392" s="170"/>
      <c r="AG1392" s="169" t="str">
        <f>IF(AG396="","",IF(AG396=Settings!$C$16,1,IF(AND(AG396=Settings!$C$17,NOT(AF396=Settings!$C$16)),1,IF(AND(AG396=Settings!$C$18,AF396=Settings!$C$19),1,0))))</f>
        <v/>
      </c>
      <c r="AH1392" s="170"/>
      <c r="AI1392" s="169" t="str">
        <f>IF(AI396="","",IF(AI396=Settings!$C$16,1,IF(AND(AI396=Settings!$C$17,NOT(AH396=Settings!$C$16)),1,IF(AND(AI396=Settings!$C$18,AH396=Settings!$C$19),1,0))))</f>
        <v/>
      </c>
      <c r="AK1392" s="169" t="str">
        <f>IF(AK396="","",IF(AK396=Settings!$C$16,1,IF(AND(AK396=Settings!$C$17,NOT(AJ396=Settings!$C$16)),1,IF(AND(AK396=Settings!$C$18,AJ396=Settings!$C$19),1,0))))</f>
        <v/>
      </c>
      <c r="AM1392" s="169" t="str">
        <f>IF(AM396="","",IF(AM396=Settings!$C$16,1,IF(AND(AM396=Settings!$C$17,NOT(AL396=Settings!$C$16)),1,IF(AND(AM396=Settings!$C$18,AL396=Settings!$C$19),1,0))))</f>
        <v/>
      </c>
      <c r="AP1392" s="169" t="str">
        <f>IF(AP396="","",IF(AP396=Settings!$C$16,1,IF(AND(AP396=Settings!$C$17,NOT(AO396=Settings!$C$16)),1,IF(AND(AP396=Settings!$C$18,AO396=Settings!$C$19),1,0))))</f>
        <v/>
      </c>
      <c r="AQ1392" s="170"/>
      <c r="AR1392" s="169" t="str">
        <f>IF(AR396="","",IF(AR396=Settings!$C$16,1,IF(AND(AR396=Settings!$C$17,NOT(AQ396=Settings!$C$16)),1,IF(AND(AR396=Settings!$C$18,AQ396=Settings!$C$19),1,0))))</f>
        <v/>
      </c>
      <c r="AS1392" s="170"/>
      <c r="AT1392" s="169" t="str">
        <f>IF(AT396="","",IF(AT396=Settings!$C$16,1,IF(AND(AT396=Settings!$C$17,NOT(AS396=Settings!$C$16)),1,IF(AND(AT396=Settings!$C$18,AS396=Settings!$C$19),1,0))))</f>
        <v/>
      </c>
      <c r="AU1392" s="170"/>
      <c r="AV1392" s="169" t="str">
        <f>IF(AV396="","",IF(AV396=Settings!$C$16,1,IF(AND(AV396=Settings!$C$17,NOT(AU396=Settings!$C$16)),1,IF(AND(AV396=Settings!$C$18,AU396=Settings!$C$19),1,0))))</f>
        <v/>
      </c>
      <c r="AX1392" s="169" t="str">
        <f>IF(AX396="","",IF(AX396=Settings!$C$16,1,IF(AND(AX396=Settings!$C$17,NOT(AW396=Settings!$C$16)),1,IF(AND(AX396=Settings!$C$18,AW396=Settings!$C$19),1,0))))</f>
        <v/>
      </c>
      <c r="AZ1392" s="169" t="str">
        <f>IF(AZ396="","",IF(AZ396=Settings!$C$16,1,IF(AND(AZ396=Settings!$C$17,NOT(AY396=Settings!$C$16)),1,IF(AND(AZ396=Settings!$C$18,AY396=Settings!$C$19),1,0))))</f>
        <v/>
      </c>
      <c r="BC1392" s="169" t="str">
        <f>IF(BC396="","",IF(BC396=Settings!$C$16,1,IF(AND(BC396=Settings!$C$17,NOT(BB396=Settings!$C$16)),1,IF(AND(BC396=Settings!$C$18,BB396=Settings!$C$19),1,0))))</f>
        <v/>
      </c>
      <c r="BD1392" s="170"/>
      <c r="BE1392" s="169" t="str">
        <f>IF(BE396="","",IF(BE396=Settings!$C$16,1,IF(AND(BE396=Settings!$C$17,NOT(BD396=Settings!$C$16)),1,IF(AND(BE396=Settings!$C$18,BD396=Settings!$C$19),1,0))))</f>
        <v/>
      </c>
      <c r="BF1392" s="170"/>
      <c r="BG1392" s="169" t="str">
        <f>IF(BG396="","",IF(BG396=Settings!$C$16,1,IF(AND(BG396=Settings!$C$17,NOT(BF396=Settings!$C$16)),1,IF(AND(BG396=Settings!$C$18,BF396=Settings!$C$19),1,0))))</f>
        <v/>
      </c>
      <c r="BH1392" s="170"/>
      <c r="BI1392" s="169" t="str">
        <f>IF(BI396="","",IF(BI396=Settings!$C$16,1,IF(AND(BI396=Settings!$C$17,NOT(BH396=Settings!$C$16)),1,IF(AND(BI396=Settings!$C$18,BH396=Settings!$C$19),1,0))))</f>
        <v/>
      </c>
      <c r="BK1392" s="169" t="str">
        <f>IF(BK396="","",IF(BK396=Settings!$C$16,1,IF(AND(BK396=Settings!$C$17,NOT(BJ396=Settings!$C$16)),1,IF(AND(BK396=Settings!$C$18,BJ396=Settings!$C$19),1,0))))</f>
        <v/>
      </c>
      <c r="BM1392" s="169" t="str">
        <f>IF(BM396="","",IF(BM396=Settings!$C$16,1,IF(AND(BM396=Settings!$C$17,NOT(BL396=Settings!$C$16)),1,IF(AND(BM396=Settings!$C$18,BL396=Settings!$C$19),1,0))))</f>
        <v/>
      </c>
      <c r="BP1392" s="169" t="str">
        <f>IF(BP396="","",IF(BP396=Settings!$C$16,1,IF(AND(BP396=Settings!$C$17,NOT(BO396=Settings!$C$16)),1,IF(AND(BP396=Settings!$C$18,BO396=Settings!$C$19),1,0))))</f>
        <v/>
      </c>
      <c r="BQ1392" s="170"/>
      <c r="BR1392" s="169" t="str">
        <f>IF(BR396="","",IF(BR396=Settings!$C$16,1,IF(AND(BR396=Settings!$C$17,NOT(BQ396=Settings!$C$16)),1,IF(AND(BR396=Settings!$C$18,BQ396=Settings!$C$19),1,0))))</f>
        <v/>
      </c>
      <c r="BS1392" s="170"/>
      <c r="BT1392" s="169" t="str">
        <f>IF(BT396="","",IF(BT396=Settings!$C$16,1,IF(AND(BT396=Settings!$C$17,NOT(BS396=Settings!$C$16)),1,IF(AND(BT396=Settings!$C$18,BS396=Settings!$C$19),1,0))))</f>
        <v/>
      </c>
      <c r="BU1392" s="170"/>
      <c r="BV1392" s="169" t="str">
        <f>IF(BV396="","",IF(BV396=Settings!$C$16,1,IF(AND(BV396=Settings!$C$17,NOT(BU396=Settings!$C$16)),1,IF(AND(BV396=Settings!$C$18,BU396=Settings!$C$19),1,0))))</f>
        <v/>
      </c>
      <c r="BX1392" s="169" t="str">
        <f>IF(BX396="","",IF(BX396=Settings!$C$16,1,IF(AND(BX396=Settings!$C$17,NOT(BW396=Settings!$C$16)),1,IF(AND(BX396=Settings!$C$18,BW396=Settings!$C$19),1,0))))</f>
        <v/>
      </c>
      <c r="BZ1392" s="169" t="str">
        <f>IF(BZ396="","",IF(BZ396=Settings!$C$16,1,IF(AND(BZ396=Settings!$C$17,NOT(BY396=Settings!$C$16)),1,IF(AND(BZ396=Settings!$C$18,BY396=Settings!$C$19),1,0))))</f>
        <v/>
      </c>
      <c r="CB1392" s="175" t="str">
        <f t="shared" si="49"/>
        <v/>
      </c>
      <c r="CC1392" s="175" t="str">
        <f t="shared" si="50"/>
        <v/>
      </c>
      <c r="CD1392" s="175" t="str">
        <f t="shared" si="51"/>
        <v/>
      </c>
      <c r="CE1392" s="175" t="str">
        <f t="shared" si="52"/>
        <v/>
      </c>
      <c r="CF1392" s="175" t="str">
        <f t="shared" si="53"/>
        <v/>
      </c>
      <c r="CG1392" s="175" t="str">
        <f t="shared" si="54"/>
        <v/>
      </c>
      <c r="CH1392" s="175" t="str">
        <f t="shared" si="55"/>
        <v/>
      </c>
    </row>
    <row r="1393" spans="1:86" x14ac:dyDescent="0.25">
      <c r="A1393" s="39" t="str">
        <f t="shared" si="48"/>
        <v xml:space="preserve"> </v>
      </c>
      <c r="C1393" s="169" t="str">
        <f>IF(C397="","",IF(C397=Settings!$C$16,1,IF(AND(C397=Settings!$C$17,NOT(B397=Settings!$C$16)),1,IF(AND(C397=Settings!$C$18,B397=Settings!$C$19),1,0))))</f>
        <v/>
      </c>
      <c r="E1393" s="169" t="str">
        <f>IF(E397="","",IF(E397=Settings!$C$16,1,IF(AND(E397=Settings!$C$17,NOT(D397=Settings!$C$16)),1,IF(AND(E397=Settings!$C$18,D397=Settings!$C$19),1,0))))</f>
        <v/>
      </c>
      <c r="G1393" s="169" t="str">
        <f>IF(G397="","",IF(G397=Settings!$C$16,1,IF(AND(G397=Settings!$C$17,NOT(F397=Settings!$C$16)),1,IF(AND(G397=Settings!$C$18,F397=Settings!$C$19),1,0))))</f>
        <v/>
      </c>
      <c r="I1393" s="169" t="str">
        <f>IF(I397="","",IF(I397=Settings!$C$16,1,IF(AND(I397=Settings!$C$17,NOT(H397=Settings!$C$16)),1,IF(AND(I397=Settings!$C$18,H397=Settings!$C$19),1,0))))</f>
        <v/>
      </c>
      <c r="K1393" s="169" t="str">
        <f>IF(K397="","",IF(K397=Settings!$C$16,1,IF(AND(K397=Settings!$C$17,NOT(J397=Settings!$C$16)),1,IF(AND(K397=Settings!$C$18,J397=Settings!$C$19),1,0))))</f>
        <v/>
      </c>
      <c r="M1393" s="169" t="str">
        <f>IF(M397="","",IF(M397=Settings!$C$16,1,IF(AND(M397=Settings!$C$17,NOT(L397=Settings!$C$16)),1,IF(AND(M397=Settings!$C$18,L397=Settings!$C$19),1,0))))</f>
        <v/>
      </c>
      <c r="P1393" s="169" t="str">
        <f>IF(P397="","",IF(P397=Settings!$C$16,1,IF(AND(P397=Settings!$C$17,NOT(O397=Settings!$C$16)),1,IF(AND(P397=Settings!$C$18,O397=Settings!$C$19),1,0))))</f>
        <v/>
      </c>
      <c r="Q1393" s="170"/>
      <c r="R1393" s="169" t="str">
        <f>IF(R397="","",IF(R397=Settings!$C$16,1,IF(AND(R397=Settings!$C$17,NOT(Q397=Settings!$C$16)),1,IF(AND(R397=Settings!$C$18,Q397=Settings!$C$19),1,0))))</f>
        <v/>
      </c>
      <c r="S1393" s="170"/>
      <c r="T1393" s="169" t="str">
        <f>IF(T397="","",IF(T397=Settings!$C$16,1,IF(AND(T397=Settings!$C$17,NOT(S397=Settings!$C$16)),1,IF(AND(T397=Settings!$C$18,S397=Settings!$C$19),1,0))))</f>
        <v/>
      </c>
      <c r="U1393" s="170"/>
      <c r="V1393" s="169" t="str">
        <f>IF(V397="","",IF(V397=Settings!$C$16,1,IF(AND(V397=Settings!$C$17,NOT(U397=Settings!$C$16)),1,IF(AND(V397=Settings!$C$18,U397=Settings!$C$19),1,0))))</f>
        <v/>
      </c>
      <c r="X1393" s="169" t="str">
        <f>IF(X397="","",IF(X397=Settings!$C$16,1,IF(AND(X397=Settings!$C$17,NOT(W397=Settings!$C$16)),1,IF(AND(X397=Settings!$C$18,W397=Settings!$C$19),1,0))))</f>
        <v/>
      </c>
      <c r="Z1393" s="169" t="str">
        <f>IF(Z397="","",IF(Z397=Settings!$C$16,1,IF(AND(Z397=Settings!$C$17,NOT(Y397=Settings!$C$16)),1,IF(AND(Z397=Settings!$C$18,Y397=Settings!$C$19),1,0))))</f>
        <v/>
      </c>
      <c r="AC1393" s="169" t="str">
        <f>IF(AC397="","",IF(AC397=Settings!$C$16,1,IF(AND(AC397=Settings!$C$17,NOT(AB397=Settings!$C$16)),1,IF(AND(AC397=Settings!$C$18,AB397=Settings!$C$19),1,0))))</f>
        <v/>
      </c>
      <c r="AD1393" s="170"/>
      <c r="AE1393" s="169" t="str">
        <f>IF(AE397="","",IF(AE397=Settings!$C$16,1,IF(AND(AE397=Settings!$C$17,NOT(AD397=Settings!$C$16)),1,IF(AND(AE397=Settings!$C$18,AD397=Settings!$C$19),1,0))))</f>
        <v/>
      </c>
      <c r="AF1393" s="170"/>
      <c r="AG1393" s="169" t="str">
        <f>IF(AG397="","",IF(AG397=Settings!$C$16,1,IF(AND(AG397=Settings!$C$17,NOT(AF397=Settings!$C$16)),1,IF(AND(AG397=Settings!$C$18,AF397=Settings!$C$19),1,0))))</f>
        <v/>
      </c>
      <c r="AH1393" s="170"/>
      <c r="AI1393" s="169" t="str">
        <f>IF(AI397="","",IF(AI397=Settings!$C$16,1,IF(AND(AI397=Settings!$C$17,NOT(AH397=Settings!$C$16)),1,IF(AND(AI397=Settings!$C$18,AH397=Settings!$C$19),1,0))))</f>
        <v/>
      </c>
      <c r="AK1393" s="169" t="str">
        <f>IF(AK397="","",IF(AK397=Settings!$C$16,1,IF(AND(AK397=Settings!$C$17,NOT(AJ397=Settings!$C$16)),1,IF(AND(AK397=Settings!$C$18,AJ397=Settings!$C$19),1,0))))</f>
        <v/>
      </c>
      <c r="AM1393" s="169" t="str">
        <f>IF(AM397="","",IF(AM397=Settings!$C$16,1,IF(AND(AM397=Settings!$C$17,NOT(AL397=Settings!$C$16)),1,IF(AND(AM397=Settings!$C$18,AL397=Settings!$C$19),1,0))))</f>
        <v/>
      </c>
      <c r="AP1393" s="169" t="str">
        <f>IF(AP397="","",IF(AP397=Settings!$C$16,1,IF(AND(AP397=Settings!$C$17,NOT(AO397=Settings!$C$16)),1,IF(AND(AP397=Settings!$C$18,AO397=Settings!$C$19),1,0))))</f>
        <v/>
      </c>
      <c r="AQ1393" s="170"/>
      <c r="AR1393" s="169" t="str">
        <f>IF(AR397="","",IF(AR397=Settings!$C$16,1,IF(AND(AR397=Settings!$C$17,NOT(AQ397=Settings!$C$16)),1,IF(AND(AR397=Settings!$C$18,AQ397=Settings!$C$19),1,0))))</f>
        <v/>
      </c>
      <c r="AS1393" s="170"/>
      <c r="AT1393" s="169" t="str">
        <f>IF(AT397="","",IF(AT397=Settings!$C$16,1,IF(AND(AT397=Settings!$C$17,NOT(AS397=Settings!$C$16)),1,IF(AND(AT397=Settings!$C$18,AS397=Settings!$C$19),1,0))))</f>
        <v/>
      </c>
      <c r="AU1393" s="170"/>
      <c r="AV1393" s="169" t="str">
        <f>IF(AV397="","",IF(AV397=Settings!$C$16,1,IF(AND(AV397=Settings!$C$17,NOT(AU397=Settings!$C$16)),1,IF(AND(AV397=Settings!$C$18,AU397=Settings!$C$19),1,0))))</f>
        <v/>
      </c>
      <c r="AX1393" s="169" t="str">
        <f>IF(AX397="","",IF(AX397=Settings!$C$16,1,IF(AND(AX397=Settings!$C$17,NOT(AW397=Settings!$C$16)),1,IF(AND(AX397=Settings!$C$18,AW397=Settings!$C$19),1,0))))</f>
        <v/>
      </c>
      <c r="AZ1393" s="169" t="str">
        <f>IF(AZ397="","",IF(AZ397=Settings!$C$16,1,IF(AND(AZ397=Settings!$C$17,NOT(AY397=Settings!$C$16)),1,IF(AND(AZ397=Settings!$C$18,AY397=Settings!$C$19),1,0))))</f>
        <v/>
      </c>
      <c r="BC1393" s="169" t="str">
        <f>IF(BC397="","",IF(BC397=Settings!$C$16,1,IF(AND(BC397=Settings!$C$17,NOT(BB397=Settings!$C$16)),1,IF(AND(BC397=Settings!$C$18,BB397=Settings!$C$19),1,0))))</f>
        <v/>
      </c>
      <c r="BD1393" s="170"/>
      <c r="BE1393" s="169" t="str">
        <f>IF(BE397="","",IF(BE397=Settings!$C$16,1,IF(AND(BE397=Settings!$C$17,NOT(BD397=Settings!$C$16)),1,IF(AND(BE397=Settings!$C$18,BD397=Settings!$C$19),1,0))))</f>
        <v/>
      </c>
      <c r="BF1393" s="170"/>
      <c r="BG1393" s="169" t="str">
        <f>IF(BG397="","",IF(BG397=Settings!$C$16,1,IF(AND(BG397=Settings!$C$17,NOT(BF397=Settings!$C$16)),1,IF(AND(BG397=Settings!$C$18,BF397=Settings!$C$19),1,0))))</f>
        <v/>
      </c>
      <c r="BH1393" s="170"/>
      <c r="BI1393" s="169" t="str">
        <f>IF(BI397="","",IF(BI397=Settings!$C$16,1,IF(AND(BI397=Settings!$C$17,NOT(BH397=Settings!$C$16)),1,IF(AND(BI397=Settings!$C$18,BH397=Settings!$C$19),1,0))))</f>
        <v/>
      </c>
      <c r="BK1393" s="169" t="str">
        <f>IF(BK397="","",IF(BK397=Settings!$C$16,1,IF(AND(BK397=Settings!$C$17,NOT(BJ397=Settings!$C$16)),1,IF(AND(BK397=Settings!$C$18,BJ397=Settings!$C$19),1,0))))</f>
        <v/>
      </c>
      <c r="BM1393" s="169" t="str">
        <f>IF(BM397="","",IF(BM397=Settings!$C$16,1,IF(AND(BM397=Settings!$C$17,NOT(BL397=Settings!$C$16)),1,IF(AND(BM397=Settings!$C$18,BL397=Settings!$C$19),1,0))))</f>
        <v/>
      </c>
      <c r="BP1393" s="169" t="str">
        <f>IF(BP397="","",IF(BP397=Settings!$C$16,1,IF(AND(BP397=Settings!$C$17,NOT(BO397=Settings!$C$16)),1,IF(AND(BP397=Settings!$C$18,BO397=Settings!$C$19),1,0))))</f>
        <v/>
      </c>
      <c r="BQ1393" s="170"/>
      <c r="BR1393" s="169" t="str">
        <f>IF(BR397="","",IF(BR397=Settings!$C$16,1,IF(AND(BR397=Settings!$C$17,NOT(BQ397=Settings!$C$16)),1,IF(AND(BR397=Settings!$C$18,BQ397=Settings!$C$19),1,0))))</f>
        <v/>
      </c>
      <c r="BS1393" s="170"/>
      <c r="BT1393" s="169" t="str">
        <f>IF(BT397="","",IF(BT397=Settings!$C$16,1,IF(AND(BT397=Settings!$C$17,NOT(BS397=Settings!$C$16)),1,IF(AND(BT397=Settings!$C$18,BS397=Settings!$C$19),1,0))))</f>
        <v/>
      </c>
      <c r="BU1393" s="170"/>
      <c r="BV1393" s="169" t="str">
        <f>IF(BV397="","",IF(BV397=Settings!$C$16,1,IF(AND(BV397=Settings!$C$17,NOT(BU397=Settings!$C$16)),1,IF(AND(BV397=Settings!$C$18,BU397=Settings!$C$19),1,0))))</f>
        <v/>
      </c>
      <c r="BX1393" s="169" t="str">
        <f>IF(BX397="","",IF(BX397=Settings!$C$16,1,IF(AND(BX397=Settings!$C$17,NOT(BW397=Settings!$C$16)),1,IF(AND(BX397=Settings!$C$18,BW397=Settings!$C$19),1,0))))</f>
        <v/>
      </c>
      <c r="BZ1393" s="169" t="str">
        <f>IF(BZ397="","",IF(BZ397=Settings!$C$16,1,IF(AND(BZ397=Settings!$C$17,NOT(BY397=Settings!$C$16)),1,IF(AND(BZ397=Settings!$C$18,BY397=Settings!$C$19),1,0))))</f>
        <v/>
      </c>
      <c r="CB1393" s="175" t="str">
        <f t="shared" si="49"/>
        <v/>
      </c>
      <c r="CC1393" s="175" t="str">
        <f t="shared" si="50"/>
        <v/>
      </c>
      <c r="CD1393" s="175" t="str">
        <f t="shared" si="51"/>
        <v/>
      </c>
      <c r="CE1393" s="175" t="str">
        <f t="shared" si="52"/>
        <v/>
      </c>
      <c r="CF1393" s="175" t="str">
        <f t="shared" si="53"/>
        <v/>
      </c>
      <c r="CG1393" s="175" t="str">
        <f t="shared" si="54"/>
        <v/>
      </c>
      <c r="CH1393" s="175" t="str">
        <f t="shared" si="55"/>
        <v/>
      </c>
    </row>
    <row r="1394" spans="1:86" x14ac:dyDescent="0.25">
      <c r="A1394" s="39" t="str">
        <f t="shared" si="48"/>
        <v xml:space="preserve"> </v>
      </c>
      <c r="C1394" s="169" t="str">
        <f>IF(C398="","",IF(C398=Settings!$C$16,1,IF(AND(C398=Settings!$C$17,NOT(B398=Settings!$C$16)),1,IF(AND(C398=Settings!$C$18,B398=Settings!$C$19),1,0))))</f>
        <v/>
      </c>
      <c r="E1394" s="169" t="str">
        <f>IF(E398="","",IF(E398=Settings!$C$16,1,IF(AND(E398=Settings!$C$17,NOT(D398=Settings!$C$16)),1,IF(AND(E398=Settings!$C$18,D398=Settings!$C$19),1,0))))</f>
        <v/>
      </c>
      <c r="G1394" s="169" t="str">
        <f>IF(G398="","",IF(G398=Settings!$C$16,1,IF(AND(G398=Settings!$C$17,NOT(F398=Settings!$C$16)),1,IF(AND(G398=Settings!$C$18,F398=Settings!$C$19),1,0))))</f>
        <v/>
      </c>
      <c r="I1394" s="169" t="str">
        <f>IF(I398="","",IF(I398=Settings!$C$16,1,IF(AND(I398=Settings!$C$17,NOT(H398=Settings!$C$16)),1,IF(AND(I398=Settings!$C$18,H398=Settings!$C$19),1,0))))</f>
        <v/>
      </c>
      <c r="K1394" s="169" t="str">
        <f>IF(K398="","",IF(K398=Settings!$C$16,1,IF(AND(K398=Settings!$C$17,NOT(J398=Settings!$C$16)),1,IF(AND(K398=Settings!$C$18,J398=Settings!$C$19),1,0))))</f>
        <v/>
      </c>
      <c r="M1394" s="169" t="str">
        <f>IF(M398="","",IF(M398=Settings!$C$16,1,IF(AND(M398=Settings!$C$17,NOT(L398=Settings!$C$16)),1,IF(AND(M398=Settings!$C$18,L398=Settings!$C$19),1,0))))</f>
        <v/>
      </c>
      <c r="P1394" s="169" t="str">
        <f>IF(P398="","",IF(P398=Settings!$C$16,1,IF(AND(P398=Settings!$C$17,NOT(O398=Settings!$C$16)),1,IF(AND(P398=Settings!$C$18,O398=Settings!$C$19),1,0))))</f>
        <v/>
      </c>
      <c r="Q1394" s="170"/>
      <c r="R1394" s="169" t="str">
        <f>IF(R398="","",IF(R398=Settings!$C$16,1,IF(AND(R398=Settings!$C$17,NOT(Q398=Settings!$C$16)),1,IF(AND(R398=Settings!$C$18,Q398=Settings!$C$19),1,0))))</f>
        <v/>
      </c>
      <c r="S1394" s="170"/>
      <c r="T1394" s="169" t="str">
        <f>IF(T398="","",IF(T398=Settings!$C$16,1,IF(AND(T398=Settings!$C$17,NOT(S398=Settings!$C$16)),1,IF(AND(T398=Settings!$C$18,S398=Settings!$C$19),1,0))))</f>
        <v/>
      </c>
      <c r="U1394" s="170"/>
      <c r="V1394" s="169" t="str">
        <f>IF(V398="","",IF(V398=Settings!$C$16,1,IF(AND(V398=Settings!$C$17,NOT(U398=Settings!$C$16)),1,IF(AND(V398=Settings!$C$18,U398=Settings!$C$19),1,0))))</f>
        <v/>
      </c>
      <c r="X1394" s="169" t="str">
        <f>IF(X398="","",IF(X398=Settings!$C$16,1,IF(AND(X398=Settings!$C$17,NOT(W398=Settings!$C$16)),1,IF(AND(X398=Settings!$C$18,W398=Settings!$C$19),1,0))))</f>
        <v/>
      </c>
      <c r="Z1394" s="169" t="str">
        <f>IF(Z398="","",IF(Z398=Settings!$C$16,1,IF(AND(Z398=Settings!$C$17,NOT(Y398=Settings!$C$16)),1,IF(AND(Z398=Settings!$C$18,Y398=Settings!$C$19),1,0))))</f>
        <v/>
      </c>
      <c r="AC1394" s="169" t="str">
        <f>IF(AC398="","",IF(AC398=Settings!$C$16,1,IF(AND(AC398=Settings!$C$17,NOT(AB398=Settings!$C$16)),1,IF(AND(AC398=Settings!$C$18,AB398=Settings!$C$19),1,0))))</f>
        <v/>
      </c>
      <c r="AD1394" s="170"/>
      <c r="AE1394" s="169" t="str">
        <f>IF(AE398="","",IF(AE398=Settings!$C$16,1,IF(AND(AE398=Settings!$C$17,NOT(AD398=Settings!$C$16)),1,IF(AND(AE398=Settings!$C$18,AD398=Settings!$C$19),1,0))))</f>
        <v/>
      </c>
      <c r="AF1394" s="170"/>
      <c r="AG1394" s="169" t="str">
        <f>IF(AG398="","",IF(AG398=Settings!$C$16,1,IF(AND(AG398=Settings!$C$17,NOT(AF398=Settings!$C$16)),1,IF(AND(AG398=Settings!$C$18,AF398=Settings!$C$19),1,0))))</f>
        <v/>
      </c>
      <c r="AH1394" s="170"/>
      <c r="AI1394" s="169" t="str">
        <f>IF(AI398="","",IF(AI398=Settings!$C$16,1,IF(AND(AI398=Settings!$C$17,NOT(AH398=Settings!$C$16)),1,IF(AND(AI398=Settings!$C$18,AH398=Settings!$C$19),1,0))))</f>
        <v/>
      </c>
      <c r="AK1394" s="169" t="str">
        <f>IF(AK398="","",IF(AK398=Settings!$C$16,1,IF(AND(AK398=Settings!$C$17,NOT(AJ398=Settings!$C$16)),1,IF(AND(AK398=Settings!$C$18,AJ398=Settings!$C$19),1,0))))</f>
        <v/>
      </c>
      <c r="AM1394" s="169" t="str">
        <f>IF(AM398="","",IF(AM398=Settings!$C$16,1,IF(AND(AM398=Settings!$C$17,NOT(AL398=Settings!$C$16)),1,IF(AND(AM398=Settings!$C$18,AL398=Settings!$C$19),1,0))))</f>
        <v/>
      </c>
      <c r="AP1394" s="169" t="str">
        <f>IF(AP398="","",IF(AP398=Settings!$C$16,1,IF(AND(AP398=Settings!$C$17,NOT(AO398=Settings!$C$16)),1,IF(AND(AP398=Settings!$C$18,AO398=Settings!$C$19),1,0))))</f>
        <v/>
      </c>
      <c r="AQ1394" s="170"/>
      <c r="AR1394" s="169" t="str">
        <f>IF(AR398="","",IF(AR398=Settings!$C$16,1,IF(AND(AR398=Settings!$C$17,NOT(AQ398=Settings!$C$16)),1,IF(AND(AR398=Settings!$C$18,AQ398=Settings!$C$19),1,0))))</f>
        <v/>
      </c>
      <c r="AS1394" s="170"/>
      <c r="AT1394" s="169" t="str">
        <f>IF(AT398="","",IF(AT398=Settings!$C$16,1,IF(AND(AT398=Settings!$C$17,NOT(AS398=Settings!$C$16)),1,IF(AND(AT398=Settings!$C$18,AS398=Settings!$C$19),1,0))))</f>
        <v/>
      </c>
      <c r="AU1394" s="170"/>
      <c r="AV1394" s="169" t="str">
        <f>IF(AV398="","",IF(AV398=Settings!$C$16,1,IF(AND(AV398=Settings!$C$17,NOT(AU398=Settings!$C$16)),1,IF(AND(AV398=Settings!$C$18,AU398=Settings!$C$19),1,0))))</f>
        <v/>
      </c>
      <c r="AX1394" s="169" t="str">
        <f>IF(AX398="","",IF(AX398=Settings!$C$16,1,IF(AND(AX398=Settings!$C$17,NOT(AW398=Settings!$C$16)),1,IF(AND(AX398=Settings!$C$18,AW398=Settings!$C$19),1,0))))</f>
        <v/>
      </c>
      <c r="AZ1394" s="169" t="str">
        <f>IF(AZ398="","",IF(AZ398=Settings!$C$16,1,IF(AND(AZ398=Settings!$C$17,NOT(AY398=Settings!$C$16)),1,IF(AND(AZ398=Settings!$C$18,AY398=Settings!$C$19),1,0))))</f>
        <v/>
      </c>
      <c r="BC1394" s="169" t="str">
        <f>IF(BC398="","",IF(BC398=Settings!$C$16,1,IF(AND(BC398=Settings!$C$17,NOT(BB398=Settings!$C$16)),1,IF(AND(BC398=Settings!$C$18,BB398=Settings!$C$19),1,0))))</f>
        <v/>
      </c>
      <c r="BD1394" s="170"/>
      <c r="BE1394" s="169" t="str">
        <f>IF(BE398="","",IF(BE398=Settings!$C$16,1,IF(AND(BE398=Settings!$C$17,NOT(BD398=Settings!$C$16)),1,IF(AND(BE398=Settings!$C$18,BD398=Settings!$C$19),1,0))))</f>
        <v/>
      </c>
      <c r="BF1394" s="170"/>
      <c r="BG1394" s="169" t="str">
        <f>IF(BG398="","",IF(BG398=Settings!$C$16,1,IF(AND(BG398=Settings!$C$17,NOT(BF398=Settings!$C$16)),1,IF(AND(BG398=Settings!$C$18,BF398=Settings!$C$19),1,0))))</f>
        <v/>
      </c>
      <c r="BH1394" s="170"/>
      <c r="BI1394" s="169" t="str">
        <f>IF(BI398="","",IF(BI398=Settings!$C$16,1,IF(AND(BI398=Settings!$C$17,NOT(BH398=Settings!$C$16)),1,IF(AND(BI398=Settings!$C$18,BH398=Settings!$C$19),1,0))))</f>
        <v/>
      </c>
      <c r="BK1394" s="169" t="str">
        <f>IF(BK398="","",IF(BK398=Settings!$C$16,1,IF(AND(BK398=Settings!$C$17,NOT(BJ398=Settings!$C$16)),1,IF(AND(BK398=Settings!$C$18,BJ398=Settings!$C$19),1,0))))</f>
        <v/>
      </c>
      <c r="BM1394" s="169" t="str">
        <f>IF(BM398="","",IF(BM398=Settings!$C$16,1,IF(AND(BM398=Settings!$C$17,NOT(BL398=Settings!$C$16)),1,IF(AND(BM398=Settings!$C$18,BL398=Settings!$C$19),1,0))))</f>
        <v/>
      </c>
      <c r="BP1394" s="169" t="str">
        <f>IF(BP398="","",IF(BP398=Settings!$C$16,1,IF(AND(BP398=Settings!$C$17,NOT(BO398=Settings!$C$16)),1,IF(AND(BP398=Settings!$C$18,BO398=Settings!$C$19),1,0))))</f>
        <v/>
      </c>
      <c r="BQ1394" s="170"/>
      <c r="BR1394" s="169" t="str">
        <f>IF(BR398="","",IF(BR398=Settings!$C$16,1,IF(AND(BR398=Settings!$C$17,NOT(BQ398=Settings!$C$16)),1,IF(AND(BR398=Settings!$C$18,BQ398=Settings!$C$19),1,0))))</f>
        <v/>
      </c>
      <c r="BS1394" s="170"/>
      <c r="BT1394" s="169" t="str">
        <f>IF(BT398="","",IF(BT398=Settings!$C$16,1,IF(AND(BT398=Settings!$C$17,NOT(BS398=Settings!$C$16)),1,IF(AND(BT398=Settings!$C$18,BS398=Settings!$C$19),1,0))))</f>
        <v/>
      </c>
      <c r="BU1394" s="170"/>
      <c r="BV1394" s="169" t="str">
        <f>IF(BV398="","",IF(BV398=Settings!$C$16,1,IF(AND(BV398=Settings!$C$17,NOT(BU398=Settings!$C$16)),1,IF(AND(BV398=Settings!$C$18,BU398=Settings!$C$19),1,0))))</f>
        <v/>
      </c>
      <c r="BX1394" s="169" t="str">
        <f>IF(BX398="","",IF(BX398=Settings!$C$16,1,IF(AND(BX398=Settings!$C$17,NOT(BW398=Settings!$C$16)),1,IF(AND(BX398=Settings!$C$18,BW398=Settings!$C$19),1,0))))</f>
        <v/>
      </c>
      <c r="BZ1394" s="169" t="str">
        <f>IF(BZ398="","",IF(BZ398=Settings!$C$16,1,IF(AND(BZ398=Settings!$C$17,NOT(BY398=Settings!$C$16)),1,IF(AND(BZ398=Settings!$C$18,BY398=Settings!$C$19),1,0))))</f>
        <v/>
      </c>
      <c r="CB1394" s="175" t="str">
        <f t="shared" si="49"/>
        <v/>
      </c>
      <c r="CC1394" s="175" t="str">
        <f t="shared" si="50"/>
        <v/>
      </c>
      <c r="CD1394" s="175" t="str">
        <f t="shared" si="51"/>
        <v/>
      </c>
      <c r="CE1394" s="175" t="str">
        <f t="shared" si="52"/>
        <v/>
      </c>
      <c r="CF1394" s="175" t="str">
        <f t="shared" si="53"/>
        <v/>
      </c>
      <c r="CG1394" s="175" t="str">
        <f t="shared" si="54"/>
        <v/>
      </c>
      <c r="CH1394" s="175" t="str">
        <f t="shared" si="55"/>
        <v/>
      </c>
    </row>
    <row r="1395" spans="1:86" x14ac:dyDescent="0.25">
      <c r="A1395" s="39" t="str">
        <f t="shared" si="48"/>
        <v xml:space="preserve"> </v>
      </c>
      <c r="C1395" s="169" t="str">
        <f>IF(C399="","",IF(C399=Settings!$C$16,1,IF(AND(C399=Settings!$C$17,NOT(B399=Settings!$C$16)),1,IF(AND(C399=Settings!$C$18,B399=Settings!$C$19),1,0))))</f>
        <v/>
      </c>
      <c r="E1395" s="169" t="str">
        <f>IF(E399="","",IF(E399=Settings!$C$16,1,IF(AND(E399=Settings!$C$17,NOT(D399=Settings!$C$16)),1,IF(AND(E399=Settings!$C$18,D399=Settings!$C$19),1,0))))</f>
        <v/>
      </c>
      <c r="G1395" s="169" t="str">
        <f>IF(G399="","",IF(G399=Settings!$C$16,1,IF(AND(G399=Settings!$C$17,NOT(F399=Settings!$C$16)),1,IF(AND(G399=Settings!$C$18,F399=Settings!$C$19),1,0))))</f>
        <v/>
      </c>
      <c r="I1395" s="169" t="str">
        <f>IF(I399="","",IF(I399=Settings!$C$16,1,IF(AND(I399=Settings!$C$17,NOT(H399=Settings!$C$16)),1,IF(AND(I399=Settings!$C$18,H399=Settings!$C$19),1,0))))</f>
        <v/>
      </c>
      <c r="K1395" s="169" t="str">
        <f>IF(K399="","",IF(K399=Settings!$C$16,1,IF(AND(K399=Settings!$C$17,NOT(J399=Settings!$C$16)),1,IF(AND(K399=Settings!$C$18,J399=Settings!$C$19),1,0))))</f>
        <v/>
      </c>
      <c r="M1395" s="169" t="str">
        <f>IF(M399="","",IF(M399=Settings!$C$16,1,IF(AND(M399=Settings!$C$17,NOT(L399=Settings!$C$16)),1,IF(AND(M399=Settings!$C$18,L399=Settings!$C$19),1,0))))</f>
        <v/>
      </c>
      <c r="P1395" s="169" t="str">
        <f>IF(P399="","",IF(P399=Settings!$C$16,1,IF(AND(P399=Settings!$C$17,NOT(O399=Settings!$C$16)),1,IF(AND(P399=Settings!$C$18,O399=Settings!$C$19),1,0))))</f>
        <v/>
      </c>
      <c r="Q1395" s="170"/>
      <c r="R1395" s="169" t="str">
        <f>IF(R399="","",IF(R399=Settings!$C$16,1,IF(AND(R399=Settings!$C$17,NOT(Q399=Settings!$C$16)),1,IF(AND(R399=Settings!$C$18,Q399=Settings!$C$19),1,0))))</f>
        <v/>
      </c>
      <c r="S1395" s="170"/>
      <c r="T1395" s="169" t="str">
        <f>IF(T399="","",IF(T399=Settings!$C$16,1,IF(AND(T399=Settings!$C$17,NOT(S399=Settings!$C$16)),1,IF(AND(T399=Settings!$C$18,S399=Settings!$C$19),1,0))))</f>
        <v/>
      </c>
      <c r="U1395" s="170"/>
      <c r="V1395" s="169" t="str">
        <f>IF(V399="","",IF(V399=Settings!$C$16,1,IF(AND(V399=Settings!$C$17,NOT(U399=Settings!$C$16)),1,IF(AND(V399=Settings!$C$18,U399=Settings!$C$19),1,0))))</f>
        <v/>
      </c>
      <c r="X1395" s="169" t="str">
        <f>IF(X399="","",IF(X399=Settings!$C$16,1,IF(AND(X399=Settings!$C$17,NOT(W399=Settings!$C$16)),1,IF(AND(X399=Settings!$C$18,W399=Settings!$C$19),1,0))))</f>
        <v/>
      </c>
      <c r="Z1395" s="169" t="str">
        <f>IF(Z399="","",IF(Z399=Settings!$C$16,1,IF(AND(Z399=Settings!$C$17,NOT(Y399=Settings!$C$16)),1,IF(AND(Z399=Settings!$C$18,Y399=Settings!$C$19),1,0))))</f>
        <v/>
      </c>
      <c r="AC1395" s="169" t="str">
        <f>IF(AC399="","",IF(AC399=Settings!$C$16,1,IF(AND(AC399=Settings!$C$17,NOT(AB399=Settings!$C$16)),1,IF(AND(AC399=Settings!$C$18,AB399=Settings!$C$19),1,0))))</f>
        <v/>
      </c>
      <c r="AD1395" s="170"/>
      <c r="AE1395" s="169" t="str">
        <f>IF(AE399="","",IF(AE399=Settings!$C$16,1,IF(AND(AE399=Settings!$C$17,NOT(AD399=Settings!$C$16)),1,IF(AND(AE399=Settings!$C$18,AD399=Settings!$C$19),1,0))))</f>
        <v/>
      </c>
      <c r="AF1395" s="170"/>
      <c r="AG1395" s="169" t="str">
        <f>IF(AG399="","",IF(AG399=Settings!$C$16,1,IF(AND(AG399=Settings!$C$17,NOT(AF399=Settings!$C$16)),1,IF(AND(AG399=Settings!$C$18,AF399=Settings!$C$19),1,0))))</f>
        <v/>
      </c>
      <c r="AH1395" s="170"/>
      <c r="AI1395" s="169" t="str">
        <f>IF(AI399="","",IF(AI399=Settings!$C$16,1,IF(AND(AI399=Settings!$C$17,NOT(AH399=Settings!$C$16)),1,IF(AND(AI399=Settings!$C$18,AH399=Settings!$C$19),1,0))))</f>
        <v/>
      </c>
      <c r="AK1395" s="169" t="str">
        <f>IF(AK399="","",IF(AK399=Settings!$C$16,1,IF(AND(AK399=Settings!$C$17,NOT(AJ399=Settings!$C$16)),1,IF(AND(AK399=Settings!$C$18,AJ399=Settings!$C$19),1,0))))</f>
        <v/>
      </c>
      <c r="AM1395" s="169" t="str">
        <f>IF(AM399="","",IF(AM399=Settings!$C$16,1,IF(AND(AM399=Settings!$C$17,NOT(AL399=Settings!$C$16)),1,IF(AND(AM399=Settings!$C$18,AL399=Settings!$C$19),1,0))))</f>
        <v/>
      </c>
      <c r="AP1395" s="169" t="str">
        <f>IF(AP399="","",IF(AP399=Settings!$C$16,1,IF(AND(AP399=Settings!$C$17,NOT(AO399=Settings!$C$16)),1,IF(AND(AP399=Settings!$C$18,AO399=Settings!$C$19),1,0))))</f>
        <v/>
      </c>
      <c r="AQ1395" s="170"/>
      <c r="AR1395" s="169" t="str">
        <f>IF(AR399="","",IF(AR399=Settings!$C$16,1,IF(AND(AR399=Settings!$C$17,NOT(AQ399=Settings!$C$16)),1,IF(AND(AR399=Settings!$C$18,AQ399=Settings!$C$19),1,0))))</f>
        <v/>
      </c>
      <c r="AS1395" s="170"/>
      <c r="AT1395" s="169" t="str">
        <f>IF(AT399="","",IF(AT399=Settings!$C$16,1,IF(AND(AT399=Settings!$C$17,NOT(AS399=Settings!$C$16)),1,IF(AND(AT399=Settings!$C$18,AS399=Settings!$C$19),1,0))))</f>
        <v/>
      </c>
      <c r="AU1395" s="170"/>
      <c r="AV1395" s="169" t="str">
        <f>IF(AV399="","",IF(AV399=Settings!$C$16,1,IF(AND(AV399=Settings!$C$17,NOT(AU399=Settings!$C$16)),1,IF(AND(AV399=Settings!$C$18,AU399=Settings!$C$19),1,0))))</f>
        <v/>
      </c>
      <c r="AX1395" s="169" t="str">
        <f>IF(AX399="","",IF(AX399=Settings!$C$16,1,IF(AND(AX399=Settings!$C$17,NOT(AW399=Settings!$C$16)),1,IF(AND(AX399=Settings!$C$18,AW399=Settings!$C$19),1,0))))</f>
        <v/>
      </c>
      <c r="AZ1395" s="169" t="str">
        <f>IF(AZ399="","",IF(AZ399=Settings!$C$16,1,IF(AND(AZ399=Settings!$C$17,NOT(AY399=Settings!$C$16)),1,IF(AND(AZ399=Settings!$C$18,AY399=Settings!$C$19),1,0))))</f>
        <v/>
      </c>
      <c r="BC1395" s="169" t="str">
        <f>IF(BC399="","",IF(BC399=Settings!$C$16,1,IF(AND(BC399=Settings!$C$17,NOT(BB399=Settings!$C$16)),1,IF(AND(BC399=Settings!$C$18,BB399=Settings!$C$19),1,0))))</f>
        <v/>
      </c>
      <c r="BD1395" s="170"/>
      <c r="BE1395" s="169" t="str">
        <f>IF(BE399="","",IF(BE399=Settings!$C$16,1,IF(AND(BE399=Settings!$C$17,NOT(BD399=Settings!$C$16)),1,IF(AND(BE399=Settings!$C$18,BD399=Settings!$C$19),1,0))))</f>
        <v/>
      </c>
      <c r="BF1395" s="170"/>
      <c r="BG1395" s="169" t="str">
        <f>IF(BG399="","",IF(BG399=Settings!$C$16,1,IF(AND(BG399=Settings!$C$17,NOT(BF399=Settings!$C$16)),1,IF(AND(BG399=Settings!$C$18,BF399=Settings!$C$19),1,0))))</f>
        <v/>
      </c>
      <c r="BH1395" s="170"/>
      <c r="BI1395" s="169" t="str">
        <f>IF(BI399="","",IF(BI399=Settings!$C$16,1,IF(AND(BI399=Settings!$C$17,NOT(BH399=Settings!$C$16)),1,IF(AND(BI399=Settings!$C$18,BH399=Settings!$C$19),1,0))))</f>
        <v/>
      </c>
      <c r="BK1395" s="169" t="str">
        <f>IF(BK399="","",IF(BK399=Settings!$C$16,1,IF(AND(BK399=Settings!$C$17,NOT(BJ399=Settings!$C$16)),1,IF(AND(BK399=Settings!$C$18,BJ399=Settings!$C$19),1,0))))</f>
        <v/>
      </c>
      <c r="BM1395" s="169" t="str">
        <f>IF(BM399="","",IF(BM399=Settings!$C$16,1,IF(AND(BM399=Settings!$C$17,NOT(BL399=Settings!$C$16)),1,IF(AND(BM399=Settings!$C$18,BL399=Settings!$C$19),1,0))))</f>
        <v/>
      </c>
      <c r="BP1395" s="169" t="str">
        <f>IF(BP399="","",IF(BP399=Settings!$C$16,1,IF(AND(BP399=Settings!$C$17,NOT(BO399=Settings!$C$16)),1,IF(AND(BP399=Settings!$C$18,BO399=Settings!$C$19),1,0))))</f>
        <v/>
      </c>
      <c r="BQ1395" s="170"/>
      <c r="BR1395" s="169" t="str">
        <f>IF(BR399="","",IF(BR399=Settings!$C$16,1,IF(AND(BR399=Settings!$C$17,NOT(BQ399=Settings!$C$16)),1,IF(AND(BR399=Settings!$C$18,BQ399=Settings!$C$19),1,0))))</f>
        <v/>
      </c>
      <c r="BS1395" s="170"/>
      <c r="BT1395" s="169" t="str">
        <f>IF(BT399="","",IF(BT399=Settings!$C$16,1,IF(AND(BT399=Settings!$C$17,NOT(BS399=Settings!$C$16)),1,IF(AND(BT399=Settings!$C$18,BS399=Settings!$C$19),1,0))))</f>
        <v/>
      </c>
      <c r="BU1395" s="170"/>
      <c r="BV1395" s="169" t="str">
        <f>IF(BV399="","",IF(BV399=Settings!$C$16,1,IF(AND(BV399=Settings!$C$17,NOT(BU399=Settings!$C$16)),1,IF(AND(BV399=Settings!$C$18,BU399=Settings!$C$19),1,0))))</f>
        <v/>
      </c>
      <c r="BX1395" s="169" t="str">
        <f>IF(BX399="","",IF(BX399=Settings!$C$16,1,IF(AND(BX399=Settings!$C$17,NOT(BW399=Settings!$C$16)),1,IF(AND(BX399=Settings!$C$18,BW399=Settings!$C$19),1,0))))</f>
        <v/>
      </c>
      <c r="BZ1395" s="169" t="str">
        <f>IF(BZ399="","",IF(BZ399=Settings!$C$16,1,IF(AND(BZ399=Settings!$C$17,NOT(BY399=Settings!$C$16)),1,IF(AND(BZ399=Settings!$C$18,BY399=Settings!$C$19),1,0))))</f>
        <v/>
      </c>
      <c r="CB1395" s="175" t="str">
        <f t="shared" si="49"/>
        <v/>
      </c>
      <c r="CC1395" s="175" t="str">
        <f t="shared" si="50"/>
        <v/>
      </c>
      <c r="CD1395" s="175" t="str">
        <f t="shared" si="51"/>
        <v/>
      </c>
      <c r="CE1395" s="175" t="str">
        <f t="shared" si="52"/>
        <v/>
      </c>
      <c r="CF1395" s="175" t="str">
        <f t="shared" si="53"/>
        <v/>
      </c>
      <c r="CG1395" s="175" t="str">
        <f t="shared" si="54"/>
        <v/>
      </c>
      <c r="CH1395" s="175" t="str">
        <f t="shared" si="55"/>
        <v/>
      </c>
    </row>
    <row r="1396" spans="1:86" x14ac:dyDescent="0.25">
      <c r="A1396" s="39" t="str">
        <f t="shared" si="48"/>
        <v xml:space="preserve"> </v>
      </c>
      <c r="C1396" s="169" t="str">
        <f>IF(C400="","",IF(C400=Settings!$C$16,1,IF(AND(C400=Settings!$C$17,NOT(B400=Settings!$C$16)),1,IF(AND(C400=Settings!$C$18,B400=Settings!$C$19),1,0))))</f>
        <v/>
      </c>
      <c r="E1396" s="169" t="str">
        <f>IF(E400="","",IF(E400=Settings!$C$16,1,IF(AND(E400=Settings!$C$17,NOT(D400=Settings!$C$16)),1,IF(AND(E400=Settings!$C$18,D400=Settings!$C$19),1,0))))</f>
        <v/>
      </c>
      <c r="G1396" s="169" t="str">
        <f>IF(G400="","",IF(G400=Settings!$C$16,1,IF(AND(G400=Settings!$C$17,NOT(F400=Settings!$C$16)),1,IF(AND(G400=Settings!$C$18,F400=Settings!$C$19),1,0))))</f>
        <v/>
      </c>
      <c r="I1396" s="169" t="str">
        <f>IF(I400="","",IF(I400=Settings!$C$16,1,IF(AND(I400=Settings!$C$17,NOT(H400=Settings!$C$16)),1,IF(AND(I400=Settings!$C$18,H400=Settings!$C$19),1,0))))</f>
        <v/>
      </c>
      <c r="K1396" s="169" t="str">
        <f>IF(K400="","",IF(K400=Settings!$C$16,1,IF(AND(K400=Settings!$C$17,NOT(J400=Settings!$C$16)),1,IF(AND(K400=Settings!$C$18,J400=Settings!$C$19),1,0))))</f>
        <v/>
      </c>
      <c r="M1396" s="169" t="str">
        <f>IF(M400="","",IF(M400=Settings!$C$16,1,IF(AND(M400=Settings!$C$17,NOT(L400=Settings!$C$16)),1,IF(AND(M400=Settings!$C$18,L400=Settings!$C$19),1,0))))</f>
        <v/>
      </c>
      <c r="P1396" s="169" t="str">
        <f>IF(P400="","",IF(P400=Settings!$C$16,1,IF(AND(P400=Settings!$C$17,NOT(O400=Settings!$C$16)),1,IF(AND(P400=Settings!$C$18,O400=Settings!$C$19),1,0))))</f>
        <v/>
      </c>
      <c r="Q1396" s="170"/>
      <c r="R1396" s="169" t="str">
        <f>IF(R400="","",IF(R400=Settings!$C$16,1,IF(AND(R400=Settings!$C$17,NOT(Q400=Settings!$C$16)),1,IF(AND(R400=Settings!$C$18,Q400=Settings!$C$19),1,0))))</f>
        <v/>
      </c>
      <c r="S1396" s="170"/>
      <c r="T1396" s="169" t="str">
        <f>IF(T400="","",IF(T400=Settings!$C$16,1,IF(AND(T400=Settings!$C$17,NOT(S400=Settings!$C$16)),1,IF(AND(T400=Settings!$C$18,S400=Settings!$C$19),1,0))))</f>
        <v/>
      </c>
      <c r="U1396" s="170"/>
      <c r="V1396" s="169" t="str">
        <f>IF(V400="","",IF(V400=Settings!$C$16,1,IF(AND(V400=Settings!$C$17,NOT(U400=Settings!$C$16)),1,IF(AND(V400=Settings!$C$18,U400=Settings!$C$19),1,0))))</f>
        <v/>
      </c>
      <c r="X1396" s="169" t="str">
        <f>IF(X400="","",IF(X400=Settings!$C$16,1,IF(AND(X400=Settings!$C$17,NOT(W400=Settings!$C$16)),1,IF(AND(X400=Settings!$C$18,W400=Settings!$C$19),1,0))))</f>
        <v/>
      </c>
      <c r="Z1396" s="169" t="str">
        <f>IF(Z400="","",IF(Z400=Settings!$C$16,1,IF(AND(Z400=Settings!$C$17,NOT(Y400=Settings!$C$16)),1,IF(AND(Z400=Settings!$C$18,Y400=Settings!$C$19),1,0))))</f>
        <v/>
      </c>
      <c r="AC1396" s="169" t="str">
        <f>IF(AC400="","",IF(AC400=Settings!$C$16,1,IF(AND(AC400=Settings!$C$17,NOT(AB400=Settings!$C$16)),1,IF(AND(AC400=Settings!$C$18,AB400=Settings!$C$19),1,0))))</f>
        <v/>
      </c>
      <c r="AD1396" s="170"/>
      <c r="AE1396" s="169" t="str">
        <f>IF(AE400="","",IF(AE400=Settings!$C$16,1,IF(AND(AE400=Settings!$C$17,NOT(AD400=Settings!$C$16)),1,IF(AND(AE400=Settings!$C$18,AD400=Settings!$C$19),1,0))))</f>
        <v/>
      </c>
      <c r="AF1396" s="170"/>
      <c r="AG1396" s="169" t="str">
        <f>IF(AG400="","",IF(AG400=Settings!$C$16,1,IF(AND(AG400=Settings!$C$17,NOT(AF400=Settings!$C$16)),1,IF(AND(AG400=Settings!$C$18,AF400=Settings!$C$19),1,0))))</f>
        <v/>
      </c>
      <c r="AH1396" s="170"/>
      <c r="AI1396" s="169" t="str">
        <f>IF(AI400="","",IF(AI400=Settings!$C$16,1,IF(AND(AI400=Settings!$C$17,NOT(AH400=Settings!$C$16)),1,IF(AND(AI400=Settings!$C$18,AH400=Settings!$C$19),1,0))))</f>
        <v/>
      </c>
      <c r="AK1396" s="169" t="str">
        <f>IF(AK400="","",IF(AK400=Settings!$C$16,1,IF(AND(AK400=Settings!$C$17,NOT(AJ400=Settings!$C$16)),1,IF(AND(AK400=Settings!$C$18,AJ400=Settings!$C$19),1,0))))</f>
        <v/>
      </c>
      <c r="AM1396" s="169" t="str">
        <f>IF(AM400="","",IF(AM400=Settings!$C$16,1,IF(AND(AM400=Settings!$C$17,NOT(AL400=Settings!$C$16)),1,IF(AND(AM400=Settings!$C$18,AL400=Settings!$C$19),1,0))))</f>
        <v/>
      </c>
      <c r="AP1396" s="169" t="str">
        <f>IF(AP400="","",IF(AP400=Settings!$C$16,1,IF(AND(AP400=Settings!$C$17,NOT(AO400=Settings!$C$16)),1,IF(AND(AP400=Settings!$C$18,AO400=Settings!$C$19),1,0))))</f>
        <v/>
      </c>
      <c r="AQ1396" s="170"/>
      <c r="AR1396" s="169" t="str">
        <f>IF(AR400="","",IF(AR400=Settings!$C$16,1,IF(AND(AR400=Settings!$C$17,NOT(AQ400=Settings!$C$16)),1,IF(AND(AR400=Settings!$C$18,AQ400=Settings!$C$19),1,0))))</f>
        <v/>
      </c>
      <c r="AS1396" s="170"/>
      <c r="AT1396" s="169" t="str">
        <f>IF(AT400="","",IF(AT400=Settings!$C$16,1,IF(AND(AT400=Settings!$C$17,NOT(AS400=Settings!$C$16)),1,IF(AND(AT400=Settings!$C$18,AS400=Settings!$C$19),1,0))))</f>
        <v/>
      </c>
      <c r="AU1396" s="170"/>
      <c r="AV1396" s="169" t="str">
        <f>IF(AV400="","",IF(AV400=Settings!$C$16,1,IF(AND(AV400=Settings!$C$17,NOT(AU400=Settings!$C$16)),1,IF(AND(AV400=Settings!$C$18,AU400=Settings!$C$19),1,0))))</f>
        <v/>
      </c>
      <c r="AX1396" s="169" t="str">
        <f>IF(AX400="","",IF(AX400=Settings!$C$16,1,IF(AND(AX400=Settings!$C$17,NOT(AW400=Settings!$C$16)),1,IF(AND(AX400=Settings!$C$18,AW400=Settings!$C$19),1,0))))</f>
        <v/>
      </c>
      <c r="AZ1396" s="169" t="str">
        <f>IF(AZ400="","",IF(AZ400=Settings!$C$16,1,IF(AND(AZ400=Settings!$C$17,NOT(AY400=Settings!$C$16)),1,IF(AND(AZ400=Settings!$C$18,AY400=Settings!$C$19),1,0))))</f>
        <v/>
      </c>
      <c r="BC1396" s="169" t="str">
        <f>IF(BC400="","",IF(BC400=Settings!$C$16,1,IF(AND(BC400=Settings!$C$17,NOT(BB400=Settings!$C$16)),1,IF(AND(BC400=Settings!$C$18,BB400=Settings!$C$19),1,0))))</f>
        <v/>
      </c>
      <c r="BD1396" s="170"/>
      <c r="BE1396" s="169" t="str">
        <f>IF(BE400="","",IF(BE400=Settings!$C$16,1,IF(AND(BE400=Settings!$C$17,NOT(BD400=Settings!$C$16)),1,IF(AND(BE400=Settings!$C$18,BD400=Settings!$C$19),1,0))))</f>
        <v/>
      </c>
      <c r="BF1396" s="170"/>
      <c r="BG1396" s="169" t="str">
        <f>IF(BG400="","",IF(BG400=Settings!$C$16,1,IF(AND(BG400=Settings!$C$17,NOT(BF400=Settings!$C$16)),1,IF(AND(BG400=Settings!$C$18,BF400=Settings!$C$19),1,0))))</f>
        <v/>
      </c>
      <c r="BH1396" s="170"/>
      <c r="BI1396" s="169" t="str">
        <f>IF(BI400="","",IF(BI400=Settings!$C$16,1,IF(AND(BI400=Settings!$C$17,NOT(BH400=Settings!$C$16)),1,IF(AND(BI400=Settings!$C$18,BH400=Settings!$C$19),1,0))))</f>
        <v/>
      </c>
      <c r="BK1396" s="169" t="str">
        <f>IF(BK400="","",IF(BK400=Settings!$C$16,1,IF(AND(BK400=Settings!$C$17,NOT(BJ400=Settings!$C$16)),1,IF(AND(BK400=Settings!$C$18,BJ400=Settings!$C$19),1,0))))</f>
        <v/>
      </c>
      <c r="BM1396" s="169" t="str">
        <f>IF(BM400="","",IF(BM400=Settings!$C$16,1,IF(AND(BM400=Settings!$C$17,NOT(BL400=Settings!$C$16)),1,IF(AND(BM400=Settings!$C$18,BL400=Settings!$C$19),1,0))))</f>
        <v/>
      </c>
      <c r="BP1396" s="169" t="str">
        <f>IF(BP400="","",IF(BP400=Settings!$C$16,1,IF(AND(BP400=Settings!$C$17,NOT(BO400=Settings!$C$16)),1,IF(AND(BP400=Settings!$C$18,BO400=Settings!$C$19),1,0))))</f>
        <v/>
      </c>
      <c r="BQ1396" s="170"/>
      <c r="BR1396" s="169" t="str">
        <f>IF(BR400="","",IF(BR400=Settings!$C$16,1,IF(AND(BR400=Settings!$C$17,NOT(BQ400=Settings!$C$16)),1,IF(AND(BR400=Settings!$C$18,BQ400=Settings!$C$19),1,0))))</f>
        <v/>
      </c>
      <c r="BS1396" s="170"/>
      <c r="BT1396" s="169" t="str">
        <f>IF(BT400="","",IF(BT400=Settings!$C$16,1,IF(AND(BT400=Settings!$C$17,NOT(BS400=Settings!$C$16)),1,IF(AND(BT400=Settings!$C$18,BS400=Settings!$C$19),1,0))))</f>
        <v/>
      </c>
      <c r="BU1396" s="170"/>
      <c r="BV1396" s="169" t="str">
        <f>IF(BV400="","",IF(BV400=Settings!$C$16,1,IF(AND(BV400=Settings!$C$17,NOT(BU400=Settings!$C$16)),1,IF(AND(BV400=Settings!$C$18,BU400=Settings!$C$19),1,0))))</f>
        <v/>
      </c>
      <c r="BX1396" s="169" t="str">
        <f>IF(BX400="","",IF(BX400=Settings!$C$16,1,IF(AND(BX400=Settings!$C$17,NOT(BW400=Settings!$C$16)),1,IF(AND(BX400=Settings!$C$18,BW400=Settings!$C$19),1,0))))</f>
        <v/>
      </c>
      <c r="BZ1396" s="169" t="str">
        <f>IF(BZ400="","",IF(BZ400=Settings!$C$16,1,IF(AND(BZ400=Settings!$C$17,NOT(BY400=Settings!$C$16)),1,IF(AND(BZ400=Settings!$C$18,BY400=Settings!$C$19),1,0))))</f>
        <v/>
      </c>
      <c r="CB1396" s="175" t="str">
        <f t="shared" si="49"/>
        <v/>
      </c>
      <c r="CC1396" s="175" t="str">
        <f t="shared" si="50"/>
        <v/>
      </c>
      <c r="CD1396" s="175" t="str">
        <f t="shared" si="51"/>
        <v/>
      </c>
      <c r="CE1396" s="175" t="str">
        <f t="shared" si="52"/>
        <v/>
      </c>
      <c r="CF1396" s="175" t="str">
        <f t="shared" si="53"/>
        <v/>
      </c>
      <c r="CG1396" s="175" t="str">
        <f t="shared" si="54"/>
        <v/>
      </c>
      <c r="CH1396" s="175" t="str">
        <f t="shared" si="55"/>
        <v/>
      </c>
    </row>
    <row r="1397" spans="1:86" x14ac:dyDescent="0.25">
      <c r="A1397" s="39" t="str">
        <f t="shared" si="48"/>
        <v xml:space="preserve"> </v>
      </c>
      <c r="C1397" s="169" t="str">
        <f>IF(C401="","",IF(C401=Settings!$C$16,1,IF(AND(C401=Settings!$C$17,NOT(B401=Settings!$C$16)),1,IF(AND(C401=Settings!$C$18,B401=Settings!$C$19),1,0))))</f>
        <v/>
      </c>
      <c r="E1397" s="169" t="str">
        <f>IF(E401="","",IF(E401=Settings!$C$16,1,IF(AND(E401=Settings!$C$17,NOT(D401=Settings!$C$16)),1,IF(AND(E401=Settings!$C$18,D401=Settings!$C$19),1,0))))</f>
        <v/>
      </c>
      <c r="G1397" s="169" t="str">
        <f>IF(G401="","",IF(G401=Settings!$C$16,1,IF(AND(G401=Settings!$C$17,NOT(F401=Settings!$C$16)),1,IF(AND(G401=Settings!$C$18,F401=Settings!$C$19),1,0))))</f>
        <v/>
      </c>
      <c r="I1397" s="169" t="str">
        <f>IF(I401="","",IF(I401=Settings!$C$16,1,IF(AND(I401=Settings!$C$17,NOT(H401=Settings!$C$16)),1,IF(AND(I401=Settings!$C$18,H401=Settings!$C$19),1,0))))</f>
        <v/>
      </c>
      <c r="K1397" s="169" t="str">
        <f>IF(K401="","",IF(K401=Settings!$C$16,1,IF(AND(K401=Settings!$C$17,NOT(J401=Settings!$C$16)),1,IF(AND(K401=Settings!$C$18,J401=Settings!$C$19),1,0))))</f>
        <v/>
      </c>
      <c r="M1397" s="169" t="str">
        <f>IF(M401="","",IF(M401=Settings!$C$16,1,IF(AND(M401=Settings!$C$17,NOT(L401=Settings!$C$16)),1,IF(AND(M401=Settings!$C$18,L401=Settings!$C$19),1,0))))</f>
        <v/>
      </c>
      <c r="P1397" s="169" t="str">
        <f>IF(P401="","",IF(P401=Settings!$C$16,1,IF(AND(P401=Settings!$C$17,NOT(O401=Settings!$C$16)),1,IF(AND(P401=Settings!$C$18,O401=Settings!$C$19),1,0))))</f>
        <v/>
      </c>
      <c r="Q1397" s="170"/>
      <c r="R1397" s="169" t="str">
        <f>IF(R401="","",IF(R401=Settings!$C$16,1,IF(AND(R401=Settings!$C$17,NOT(Q401=Settings!$C$16)),1,IF(AND(R401=Settings!$C$18,Q401=Settings!$C$19),1,0))))</f>
        <v/>
      </c>
      <c r="S1397" s="170"/>
      <c r="T1397" s="169" t="str">
        <f>IF(T401="","",IF(T401=Settings!$C$16,1,IF(AND(T401=Settings!$C$17,NOT(S401=Settings!$C$16)),1,IF(AND(T401=Settings!$C$18,S401=Settings!$C$19),1,0))))</f>
        <v/>
      </c>
      <c r="U1397" s="170"/>
      <c r="V1397" s="169" t="str">
        <f>IF(V401="","",IF(V401=Settings!$C$16,1,IF(AND(V401=Settings!$C$17,NOT(U401=Settings!$C$16)),1,IF(AND(V401=Settings!$C$18,U401=Settings!$C$19),1,0))))</f>
        <v/>
      </c>
      <c r="X1397" s="169" t="str">
        <f>IF(X401="","",IF(X401=Settings!$C$16,1,IF(AND(X401=Settings!$C$17,NOT(W401=Settings!$C$16)),1,IF(AND(X401=Settings!$C$18,W401=Settings!$C$19),1,0))))</f>
        <v/>
      </c>
      <c r="Z1397" s="169" t="str">
        <f>IF(Z401="","",IF(Z401=Settings!$C$16,1,IF(AND(Z401=Settings!$C$17,NOT(Y401=Settings!$C$16)),1,IF(AND(Z401=Settings!$C$18,Y401=Settings!$C$19),1,0))))</f>
        <v/>
      </c>
      <c r="AC1397" s="169" t="str">
        <f>IF(AC401="","",IF(AC401=Settings!$C$16,1,IF(AND(AC401=Settings!$C$17,NOT(AB401=Settings!$C$16)),1,IF(AND(AC401=Settings!$C$18,AB401=Settings!$C$19),1,0))))</f>
        <v/>
      </c>
      <c r="AD1397" s="170"/>
      <c r="AE1397" s="169" t="str">
        <f>IF(AE401="","",IF(AE401=Settings!$C$16,1,IF(AND(AE401=Settings!$C$17,NOT(AD401=Settings!$C$16)),1,IF(AND(AE401=Settings!$C$18,AD401=Settings!$C$19),1,0))))</f>
        <v/>
      </c>
      <c r="AF1397" s="170"/>
      <c r="AG1397" s="169" t="str">
        <f>IF(AG401="","",IF(AG401=Settings!$C$16,1,IF(AND(AG401=Settings!$C$17,NOT(AF401=Settings!$C$16)),1,IF(AND(AG401=Settings!$C$18,AF401=Settings!$C$19),1,0))))</f>
        <v/>
      </c>
      <c r="AH1397" s="170"/>
      <c r="AI1397" s="169" t="str">
        <f>IF(AI401="","",IF(AI401=Settings!$C$16,1,IF(AND(AI401=Settings!$C$17,NOT(AH401=Settings!$C$16)),1,IF(AND(AI401=Settings!$C$18,AH401=Settings!$C$19),1,0))))</f>
        <v/>
      </c>
      <c r="AK1397" s="169" t="str">
        <f>IF(AK401="","",IF(AK401=Settings!$C$16,1,IF(AND(AK401=Settings!$C$17,NOT(AJ401=Settings!$C$16)),1,IF(AND(AK401=Settings!$C$18,AJ401=Settings!$C$19),1,0))))</f>
        <v/>
      </c>
      <c r="AM1397" s="169" t="str">
        <f>IF(AM401="","",IF(AM401=Settings!$C$16,1,IF(AND(AM401=Settings!$C$17,NOT(AL401=Settings!$C$16)),1,IF(AND(AM401=Settings!$C$18,AL401=Settings!$C$19),1,0))))</f>
        <v/>
      </c>
      <c r="AP1397" s="169" t="str">
        <f>IF(AP401="","",IF(AP401=Settings!$C$16,1,IF(AND(AP401=Settings!$C$17,NOT(AO401=Settings!$C$16)),1,IF(AND(AP401=Settings!$C$18,AO401=Settings!$C$19),1,0))))</f>
        <v/>
      </c>
      <c r="AQ1397" s="170"/>
      <c r="AR1397" s="169" t="str">
        <f>IF(AR401="","",IF(AR401=Settings!$C$16,1,IF(AND(AR401=Settings!$C$17,NOT(AQ401=Settings!$C$16)),1,IF(AND(AR401=Settings!$C$18,AQ401=Settings!$C$19),1,0))))</f>
        <v/>
      </c>
      <c r="AS1397" s="170"/>
      <c r="AT1397" s="169" t="str">
        <f>IF(AT401="","",IF(AT401=Settings!$C$16,1,IF(AND(AT401=Settings!$C$17,NOT(AS401=Settings!$C$16)),1,IF(AND(AT401=Settings!$C$18,AS401=Settings!$C$19),1,0))))</f>
        <v/>
      </c>
      <c r="AU1397" s="170"/>
      <c r="AV1397" s="169" t="str">
        <f>IF(AV401="","",IF(AV401=Settings!$C$16,1,IF(AND(AV401=Settings!$C$17,NOT(AU401=Settings!$C$16)),1,IF(AND(AV401=Settings!$C$18,AU401=Settings!$C$19),1,0))))</f>
        <v/>
      </c>
      <c r="AX1397" s="169" t="str">
        <f>IF(AX401="","",IF(AX401=Settings!$C$16,1,IF(AND(AX401=Settings!$C$17,NOT(AW401=Settings!$C$16)),1,IF(AND(AX401=Settings!$C$18,AW401=Settings!$C$19),1,0))))</f>
        <v/>
      </c>
      <c r="AZ1397" s="169" t="str">
        <f>IF(AZ401="","",IF(AZ401=Settings!$C$16,1,IF(AND(AZ401=Settings!$C$17,NOT(AY401=Settings!$C$16)),1,IF(AND(AZ401=Settings!$C$18,AY401=Settings!$C$19),1,0))))</f>
        <v/>
      </c>
      <c r="BC1397" s="169" t="str">
        <f>IF(BC401="","",IF(BC401=Settings!$C$16,1,IF(AND(BC401=Settings!$C$17,NOT(BB401=Settings!$C$16)),1,IF(AND(BC401=Settings!$C$18,BB401=Settings!$C$19),1,0))))</f>
        <v/>
      </c>
      <c r="BD1397" s="170"/>
      <c r="BE1397" s="169" t="str">
        <f>IF(BE401="","",IF(BE401=Settings!$C$16,1,IF(AND(BE401=Settings!$C$17,NOT(BD401=Settings!$C$16)),1,IF(AND(BE401=Settings!$C$18,BD401=Settings!$C$19),1,0))))</f>
        <v/>
      </c>
      <c r="BF1397" s="170"/>
      <c r="BG1397" s="169" t="str">
        <f>IF(BG401="","",IF(BG401=Settings!$C$16,1,IF(AND(BG401=Settings!$C$17,NOT(BF401=Settings!$C$16)),1,IF(AND(BG401=Settings!$C$18,BF401=Settings!$C$19),1,0))))</f>
        <v/>
      </c>
      <c r="BH1397" s="170"/>
      <c r="BI1397" s="169" t="str">
        <f>IF(BI401="","",IF(BI401=Settings!$C$16,1,IF(AND(BI401=Settings!$C$17,NOT(BH401=Settings!$C$16)),1,IF(AND(BI401=Settings!$C$18,BH401=Settings!$C$19),1,0))))</f>
        <v/>
      </c>
      <c r="BK1397" s="169" t="str">
        <f>IF(BK401="","",IF(BK401=Settings!$C$16,1,IF(AND(BK401=Settings!$C$17,NOT(BJ401=Settings!$C$16)),1,IF(AND(BK401=Settings!$C$18,BJ401=Settings!$C$19),1,0))))</f>
        <v/>
      </c>
      <c r="BM1397" s="169" t="str">
        <f>IF(BM401="","",IF(BM401=Settings!$C$16,1,IF(AND(BM401=Settings!$C$17,NOT(BL401=Settings!$C$16)),1,IF(AND(BM401=Settings!$C$18,BL401=Settings!$C$19),1,0))))</f>
        <v/>
      </c>
      <c r="BP1397" s="169" t="str">
        <f>IF(BP401="","",IF(BP401=Settings!$C$16,1,IF(AND(BP401=Settings!$C$17,NOT(BO401=Settings!$C$16)),1,IF(AND(BP401=Settings!$C$18,BO401=Settings!$C$19),1,0))))</f>
        <v/>
      </c>
      <c r="BQ1397" s="170"/>
      <c r="BR1397" s="169" t="str">
        <f>IF(BR401="","",IF(BR401=Settings!$C$16,1,IF(AND(BR401=Settings!$C$17,NOT(BQ401=Settings!$C$16)),1,IF(AND(BR401=Settings!$C$18,BQ401=Settings!$C$19),1,0))))</f>
        <v/>
      </c>
      <c r="BS1397" s="170"/>
      <c r="BT1397" s="169" t="str">
        <f>IF(BT401="","",IF(BT401=Settings!$C$16,1,IF(AND(BT401=Settings!$C$17,NOT(BS401=Settings!$C$16)),1,IF(AND(BT401=Settings!$C$18,BS401=Settings!$C$19),1,0))))</f>
        <v/>
      </c>
      <c r="BU1397" s="170"/>
      <c r="BV1397" s="169" t="str">
        <f>IF(BV401="","",IF(BV401=Settings!$C$16,1,IF(AND(BV401=Settings!$C$17,NOT(BU401=Settings!$C$16)),1,IF(AND(BV401=Settings!$C$18,BU401=Settings!$C$19),1,0))))</f>
        <v/>
      </c>
      <c r="BX1397" s="169" t="str">
        <f>IF(BX401="","",IF(BX401=Settings!$C$16,1,IF(AND(BX401=Settings!$C$17,NOT(BW401=Settings!$C$16)),1,IF(AND(BX401=Settings!$C$18,BW401=Settings!$C$19),1,0))))</f>
        <v/>
      </c>
      <c r="BZ1397" s="169" t="str">
        <f>IF(BZ401="","",IF(BZ401=Settings!$C$16,1,IF(AND(BZ401=Settings!$C$17,NOT(BY401=Settings!$C$16)),1,IF(AND(BZ401=Settings!$C$18,BY401=Settings!$C$19),1,0))))</f>
        <v/>
      </c>
      <c r="CB1397" s="175" t="str">
        <f t="shared" si="49"/>
        <v/>
      </c>
      <c r="CC1397" s="175" t="str">
        <f t="shared" si="50"/>
        <v/>
      </c>
      <c r="CD1397" s="175" t="str">
        <f t="shared" si="51"/>
        <v/>
      </c>
      <c r="CE1397" s="175" t="str">
        <f t="shared" si="52"/>
        <v/>
      </c>
      <c r="CF1397" s="175" t="str">
        <f t="shared" si="53"/>
        <v/>
      </c>
      <c r="CG1397" s="175" t="str">
        <f t="shared" si="54"/>
        <v/>
      </c>
      <c r="CH1397" s="175" t="str">
        <f t="shared" si="55"/>
        <v/>
      </c>
    </row>
    <row r="1398" spans="1:86" x14ac:dyDescent="0.25">
      <c r="A1398" s="39" t="str">
        <f t="shared" si="48"/>
        <v xml:space="preserve"> </v>
      </c>
      <c r="C1398" s="169" t="str">
        <f>IF(C402="","",IF(C402=Settings!$C$16,1,IF(AND(C402=Settings!$C$17,NOT(B402=Settings!$C$16)),1,IF(AND(C402=Settings!$C$18,B402=Settings!$C$19),1,0))))</f>
        <v/>
      </c>
      <c r="E1398" s="169" t="str">
        <f>IF(E402="","",IF(E402=Settings!$C$16,1,IF(AND(E402=Settings!$C$17,NOT(D402=Settings!$C$16)),1,IF(AND(E402=Settings!$C$18,D402=Settings!$C$19),1,0))))</f>
        <v/>
      </c>
      <c r="G1398" s="169" t="str">
        <f>IF(G402="","",IF(G402=Settings!$C$16,1,IF(AND(G402=Settings!$C$17,NOT(F402=Settings!$C$16)),1,IF(AND(G402=Settings!$C$18,F402=Settings!$C$19),1,0))))</f>
        <v/>
      </c>
      <c r="I1398" s="169" t="str">
        <f>IF(I402="","",IF(I402=Settings!$C$16,1,IF(AND(I402=Settings!$C$17,NOT(H402=Settings!$C$16)),1,IF(AND(I402=Settings!$C$18,H402=Settings!$C$19),1,0))))</f>
        <v/>
      </c>
      <c r="K1398" s="169" t="str">
        <f>IF(K402="","",IF(K402=Settings!$C$16,1,IF(AND(K402=Settings!$C$17,NOT(J402=Settings!$C$16)),1,IF(AND(K402=Settings!$C$18,J402=Settings!$C$19),1,0))))</f>
        <v/>
      </c>
      <c r="M1398" s="169" t="str">
        <f>IF(M402="","",IF(M402=Settings!$C$16,1,IF(AND(M402=Settings!$C$17,NOT(L402=Settings!$C$16)),1,IF(AND(M402=Settings!$C$18,L402=Settings!$C$19),1,0))))</f>
        <v/>
      </c>
      <c r="P1398" s="169" t="str">
        <f>IF(P402="","",IF(P402=Settings!$C$16,1,IF(AND(P402=Settings!$C$17,NOT(O402=Settings!$C$16)),1,IF(AND(P402=Settings!$C$18,O402=Settings!$C$19),1,0))))</f>
        <v/>
      </c>
      <c r="Q1398" s="170"/>
      <c r="R1398" s="169" t="str">
        <f>IF(R402="","",IF(R402=Settings!$C$16,1,IF(AND(R402=Settings!$C$17,NOT(Q402=Settings!$C$16)),1,IF(AND(R402=Settings!$C$18,Q402=Settings!$C$19),1,0))))</f>
        <v/>
      </c>
      <c r="S1398" s="170"/>
      <c r="T1398" s="169" t="str">
        <f>IF(T402="","",IF(T402=Settings!$C$16,1,IF(AND(T402=Settings!$C$17,NOT(S402=Settings!$C$16)),1,IF(AND(T402=Settings!$C$18,S402=Settings!$C$19),1,0))))</f>
        <v/>
      </c>
      <c r="U1398" s="170"/>
      <c r="V1398" s="169" t="str">
        <f>IF(V402="","",IF(V402=Settings!$C$16,1,IF(AND(V402=Settings!$C$17,NOT(U402=Settings!$C$16)),1,IF(AND(V402=Settings!$C$18,U402=Settings!$C$19),1,0))))</f>
        <v/>
      </c>
      <c r="X1398" s="169" t="str">
        <f>IF(X402="","",IF(X402=Settings!$C$16,1,IF(AND(X402=Settings!$C$17,NOT(W402=Settings!$C$16)),1,IF(AND(X402=Settings!$C$18,W402=Settings!$C$19),1,0))))</f>
        <v/>
      </c>
      <c r="Z1398" s="169" t="str">
        <f>IF(Z402="","",IF(Z402=Settings!$C$16,1,IF(AND(Z402=Settings!$C$17,NOT(Y402=Settings!$C$16)),1,IF(AND(Z402=Settings!$C$18,Y402=Settings!$C$19),1,0))))</f>
        <v/>
      </c>
      <c r="AC1398" s="169" t="str">
        <f>IF(AC402="","",IF(AC402=Settings!$C$16,1,IF(AND(AC402=Settings!$C$17,NOT(AB402=Settings!$C$16)),1,IF(AND(AC402=Settings!$C$18,AB402=Settings!$C$19),1,0))))</f>
        <v/>
      </c>
      <c r="AD1398" s="170"/>
      <c r="AE1398" s="169" t="str">
        <f>IF(AE402="","",IF(AE402=Settings!$C$16,1,IF(AND(AE402=Settings!$C$17,NOT(AD402=Settings!$C$16)),1,IF(AND(AE402=Settings!$C$18,AD402=Settings!$C$19),1,0))))</f>
        <v/>
      </c>
      <c r="AF1398" s="170"/>
      <c r="AG1398" s="169" t="str">
        <f>IF(AG402="","",IF(AG402=Settings!$C$16,1,IF(AND(AG402=Settings!$C$17,NOT(AF402=Settings!$C$16)),1,IF(AND(AG402=Settings!$C$18,AF402=Settings!$C$19),1,0))))</f>
        <v/>
      </c>
      <c r="AH1398" s="170"/>
      <c r="AI1398" s="169" t="str">
        <f>IF(AI402="","",IF(AI402=Settings!$C$16,1,IF(AND(AI402=Settings!$C$17,NOT(AH402=Settings!$C$16)),1,IF(AND(AI402=Settings!$C$18,AH402=Settings!$C$19),1,0))))</f>
        <v/>
      </c>
      <c r="AK1398" s="169" t="str">
        <f>IF(AK402="","",IF(AK402=Settings!$C$16,1,IF(AND(AK402=Settings!$C$17,NOT(AJ402=Settings!$C$16)),1,IF(AND(AK402=Settings!$C$18,AJ402=Settings!$C$19),1,0))))</f>
        <v/>
      </c>
      <c r="AM1398" s="169" t="str">
        <f>IF(AM402="","",IF(AM402=Settings!$C$16,1,IF(AND(AM402=Settings!$C$17,NOT(AL402=Settings!$C$16)),1,IF(AND(AM402=Settings!$C$18,AL402=Settings!$C$19),1,0))))</f>
        <v/>
      </c>
      <c r="AP1398" s="169" t="str">
        <f>IF(AP402="","",IF(AP402=Settings!$C$16,1,IF(AND(AP402=Settings!$C$17,NOT(AO402=Settings!$C$16)),1,IF(AND(AP402=Settings!$C$18,AO402=Settings!$C$19),1,0))))</f>
        <v/>
      </c>
      <c r="AQ1398" s="170"/>
      <c r="AR1398" s="169" t="str">
        <f>IF(AR402="","",IF(AR402=Settings!$C$16,1,IF(AND(AR402=Settings!$C$17,NOT(AQ402=Settings!$C$16)),1,IF(AND(AR402=Settings!$C$18,AQ402=Settings!$C$19),1,0))))</f>
        <v/>
      </c>
      <c r="AS1398" s="170"/>
      <c r="AT1398" s="169" t="str">
        <f>IF(AT402="","",IF(AT402=Settings!$C$16,1,IF(AND(AT402=Settings!$C$17,NOT(AS402=Settings!$C$16)),1,IF(AND(AT402=Settings!$C$18,AS402=Settings!$C$19),1,0))))</f>
        <v/>
      </c>
      <c r="AU1398" s="170"/>
      <c r="AV1398" s="169" t="str">
        <f>IF(AV402="","",IF(AV402=Settings!$C$16,1,IF(AND(AV402=Settings!$C$17,NOT(AU402=Settings!$C$16)),1,IF(AND(AV402=Settings!$C$18,AU402=Settings!$C$19),1,0))))</f>
        <v/>
      </c>
      <c r="AX1398" s="169" t="str">
        <f>IF(AX402="","",IF(AX402=Settings!$C$16,1,IF(AND(AX402=Settings!$C$17,NOT(AW402=Settings!$C$16)),1,IF(AND(AX402=Settings!$C$18,AW402=Settings!$C$19),1,0))))</f>
        <v/>
      </c>
      <c r="AZ1398" s="169" t="str">
        <f>IF(AZ402="","",IF(AZ402=Settings!$C$16,1,IF(AND(AZ402=Settings!$C$17,NOT(AY402=Settings!$C$16)),1,IF(AND(AZ402=Settings!$C$18,AY402=Settings!$C$19),1,0))))</f>
        <v/>
      </c>
      <c r="BC1398" s="169" t="str">
        <f>IF(BC402="","",IF(BC402=Settings!$C$16,1,IF(AND(BC402=Settings!$C$17,NOT(BB402=Settings!$C$16)),1,IF(AND(BC402=Settings!$C$18,BB402=Settings!$C$19),1,0))))</f>
        <v/>
      </c>
      <c r="BD1398" s="170"/>
      <c r="BE1398" s="169" t="str">
        <f>IF(BE402="","",IF(BE402=Settings!$C$16,1,IF(AND(BE402=Settings!$C$17,NOT(BD402=Settings!$C$16)),1,IF(AND(BE402=Settings!$C$18,BD402=Settings!$C$19),1,0))))</f>
        <v/>
      </c>
      <c r="BF1398" s="170"/>
      <c r="BG1398" s="169" t="str">
        <f>IF(BG402="","",IF(BG402=Settings!$C$16,1,IF(AND(BG402=Settings!$C$17,NOT(BF402=Settings!$C$16)),1,IF(AND(BG402=Settings!$C$18,BF402=Settings!$C$19),1,0))))</f>
        <v/>
      </c>
      <c r="BH1398" s="170"/>
      <c r="BI1398" s="169" t="str">
        <f>IF(BI402="","",IF(BI402=Settings!$C$16,1,IF(AND(BI402=Settings!$C$17,NOT(BH402=Settings!$C$16)),1,IF(AND(BI402=Settings!$C$18,BH402=Settings!$C$19),1,0))))</f>
        <v/>
      </c>
      <c r="BK1398" s="169" t="str">
        <f>IF(BK402="","",IF(BK402=Settings!$C$16,1,IF(AND(BK402=Settings!$C$17,NOT(BJ402=Settings!$C$16)),1,IF(AND(BK402=Settings!$C$18,BJ402=Settings!$C$19),1,0))))</f>
        <v/>
      </c>
      <c r="BM1398" s="169" t="str">
        <f>IF(BM402="","",IF(BM402=Settings!$C$16,1,IF(AND(BM402=Settings!$C$17,NOT(BL402=Settings!$C$16)),1,IF(AND(BM402=Settings!$C$18,BL402=Settings!$C$19),1,0))))</f>
        <v/>
      </c>
      <c r="BP1398" s="169" t="str">
        <f>IF(BP402="","",IF(BP402=Settings!$C$16,1,IF(AND(BP402=Settings!$C$17,NOT(BO402=Settings!$C$16)),1,IF(AND(BP402=Settings!$C$18,BO402=Settings!$C$19),1,0))))</f>
        <v/>
      </c>
      <c r="BQ1398" s="170"/>
      <c r="BR1398" s="169" t="str">
        <f>IF(BR402="","",IF(BR402=Settings!$C$16,1,IF(AND(BR402=Settings!$C$17,NOT(BQ402=Settings!$C$16)),1,IF(AND(BR402=Settings!$C$18,BQ402=Settings!$C$19),1,0))))</f>
        <v/>
      </c>
      <c r="BS1398" s="170"/>
      <c r="BT1398" s="169" t="str">
        <f>IF(BT402="","",IF(BT402=Settings!$C$16,1,IF(AND(BT402=Settings!$C$17,NOT(BS402=Settings!$C$16)),1,IF(AND(BT402=Settings!$C$18,BS402=Settings!$C$19),1,0))))</f>
        <v/>
      </c>
      <c r="BU1398" s="170"/>
      <c r="BV1398" s="169" t="str">
        <f>IF(BV402="","",IF(BV402=Settings!$C$16,1,IF(AND(BV402=Settings!$C$17,NOT(BU402=Settings!$C$16)),1,IF(AND(BV402=Settings!$C$18,BU402=Settings!$C$19),1,0))))</f>
        <v/>
      </c>
      <c r="BX1398" s="169" t="str">
        <f>IF(BX402="","",IF(BX402=Settings!$C$16,1,IF(AND(BX402=Settings!$C$17,NOT(BW402=Settings!$C$16)),1,IF(AND(BX402=Settings!$C$18,BW402=Settings!$C$19),1,0))))</f>
        <v/>
      </c>
      <c r="BZ1398" s="169" t="str">
        <f>IF(BZ402="","",IF(BZ402=Settings!$C$16,1,IF(AND(BZ402=Settings!$C$17,NOT(BY402=Settings!$C$16)),1,IF(AND(BZ402=Settings!$C$18,BY402=Settings!$C$19),1,0))))</f>
        <v/>
      </c>
      <c r="CB1398" s="175" t="str">
        <f t="shared" si="49"/>
        <v/>
      </c>
      <c r="CC1398" s="175" t="str">
        <f t="shared" si="50"/>
        <v/>
      </c>
      <c r="CD1398" s="175" t="str">
        <f t="shared" si="51"/>
        <v/>
      </c>
      <c r="CE1398" s="175" t="str">
        <f t="shared" si="52"/>
        <v/>
      </c>
      <c r="CF1398" s="175" t="str">
        <f t="shared" si="53"/>
        <v/>
      </c>
      <c r="CG1398" s="175" t="str">
        <f t="shared" si="54"/>
        <v/>
      </c>
      <c r="CH1398" s="175" t="str">
        <f t="shared" si="55"/>
        <v/>
      </c>
    </row>
    <row r="1399" spans="1:86" x14ac:dyDescent="0.25">
      <c r="A1399" s="39" t="str">
        <f t="shared" si="48"/>
        <v xml:space="preserve"> </v>
      </c>
      <c r="C1399" s="169" t="str">
        <f>IF(C403="","",IF(C403=Settings!$C$16,1,IF(AND(C403=Settings!$C$17,NOT(B403=Settings!$C$16)),1,IF(AND(C403=Settings!$C$18,B403=Settings!$C$19),1,0))))</f>
        <v/>
      </c>
      <c r="E1399" s="169" t="str">
        <f>IF(E403="","",IF(E403=Settings!$C$16,1,IF(AND(E403=Settings!$C$17,NOT(D403=Settings!$C$16)),1,IF(AND(E403=Settings!$C$18,D403=Settings!$C$19),1,0))))</f>
        <v/>
      </c>
      <c r="G1399" s="169" t="str">
        <f>IF(G403="","",IF(G403=Settings!$C$16,1,IF(AND(G403=Settings!$C$17,NOT(F403=Settings!$C$16)),1,IF(AND(G403=Settings!$C$18,F403=Settings!$C$19),1,0))))</f>
        <v/>
      </c>
      <c r="I1399" s="169" t="str">
        <f>IF(I403="","",IF(I403=Settings!$C$16,1,IF(AND(I403=Settings!$C$17,NOT(H403=Settings!$C$16)),1,IF(AND(I403=Settings!$C$18,H403=Settings!$C$19),1,0))))</f>
        <v/>
      </c>
      <c r="K1399" s="169" t="str">
        <f>IF(K403="","",IF(K403=Settings!$C$16,1,IF(AND(K403=Settings!$C$17,NOT(J403=Settings!$C$16)),1,IF(AND(K403=Settings!$C$18,J403=Settings!$C$19),1,0))))</f>
        <v/>
      </c>
      <c r="M1399" s="169" t="str">
        <f>IF(M403="","",IF(M403=Settings!$C$16,1,IF(AND(M403=Settings!$C$17,NOT(L403=Settings!$C$16)),1,IF(AND(M403=Settings!$C$18,L403=Settings!$C$19),1,0))))</f>
        <v/>
      </c>
      <c r="P1399" s="169" t="str">
        <f>IF(P403="","",IF(P403=Settings!$C$16,1,IF(AND(P403=Settings!$C$17,NOT(O403=Settings!$C$16)),1,IF(AND(P403=Settings!$C$18,O403=Settings!$C$19),1,0))))</f>
        <v/>
      </c>
      <c r="Q1399" s="170"/>
      <c r="R1399" s="169" t="str">
        <f>IF(R403="","",IF(R403=Settings!$C$16,1,IF(AND(R403=Settings!$C$17,NOT(Q403=Settings!$C$16)),1,IF(AND(R403=Settings!$C$18,Q403=Settings!$C$19),1,0))))</f>
        <v/>
      </c>
      <c r="S1399" s="170"/>
      <c r="T1399" s="169" t="str">
        <f>IF(T403="","",IF(T403=Settings!$C$16,1,IF(AND(T403=Settings!$C$17,NOT(S403=Settings!$C$16)),1,IF(AND(T403=Settings!$C$18,S403=Settings!$C$19),1,0))))</f>
        <v/>
      </c>
      <c r="U1399" s="170"/>
      <c r="V1399" s="169" t="str">
        <f>IF(V403="","",IF(V403=Settings!$C$16,1,IF(AND(V403=Settings!$C$17,NOT(U403=Settings!$C$16)),1,IF(AND(V403=Settings!$C$18,U403=Settings!$C$19),1,0))))</f>
        <v/>
      </c>
      <c r="X1399" s="169" t="str">
        <f>IF(X403="","",IF(X403=Settings!$C$16,1,IF(AND(X403=Settings!$C$17,NOT(W403=Settings!$C$16)),1,IF(AND(X403=Settings!$C$18,W403=Settings!$C$19),1,0))))</f>
        <v/>
      </c>
      <c r="Z1399" s="169" t="str">
        <f>IF(Z403="","",IF(Z403=Settings!$C$16,1,IF(AND(Z403=Settings!$C$17,NOT(Y403=Settings!$C$16)),1,IF(AND(Z403=Settings!$C$18,Y403=Settings!$C$19),1,0))))</f>
        <v/>
      </c>
      <c r="AC1399" s="169" t="str">
        <f>IF(AC403="","",IF(AC403=Settings!$C$16,1,IF(AND(AC403=Settings!$C$17,NOT(AB403=Settings!$C$16)),1,IF(AND(AC403=Settings!$C$18,AB403=Settings!$C$19),1,0))))</f>
        <v/>
      </c>
      <c r="AD1399" s="170"/>
      <c r="AE1399" s="169" t="str">
        <f>IF(AE403="","",IF(AE403=Settings!$C$16,1,IF(AND(AE403=Settings!$C$17,NOT(AD403=Settings!$C$16)),1,IF(AND(AE403=Settings!$C$18,AD403=Settings!$C$19),1,0))))</f>
        <v/>
      </c>
      <c r="AF1399" s="170"/>
      <c r="AG1399" s="169" t="str">
        <f>IF(AG403="","",IF(AG403=Settings!$C$16,1,IF(AND(AG403=Settings!$C$17,NOT(AF403=Settings!$C$16)),1,IF(AND(AG403=Settings!$C$18,AF403=Settings!$C$19),1,0))))</f>
        <v/>
      </c>
      <c r="AH1399" s="170"/>
      <c r="AI1399" s="169" t="str">
        <f>IF(AI403="","",IF(AI403=Settings!$C$16,1,IF(AND(AI403=Settings!$C$17,NOT(AH403=Settings!$C$16)),1,IF(AND(AI403=Settings!$C$18,AH403=Settings!$C$19),1,0))))</f>
        <v/>
      </c>
      <c r="AK1399" s="169" t="str">
        <f>IF(AK403="","",IF(AK403=Settings!$C$16,1,IF(AND(AK403=Settings!$C$17,NOT(AJ403=Settings!$C$16)),1,IF(AND(AK403=Settings!$C$18,AJ403=Settings!$C$19),1,0))))</f>
        <v/>
      </c>
      <c r="AM1399" s="169" t="str">
        <f>IF(AM403="","",IF(AM403=Settings!$C$16,1,IF(AND(AM403=Settings!$C$17,NOT(AL403=Settings!$C$16)),1,IF(AND(AM403=Settings!$C$18,AL403=Settings!$C$19),1,0))))</f>
        <v/>
      </c>
      <c r="AP1399" s="169" t="str">
        <f>IF(AP403="","",IF(AP403=Settings!$C$16,1,IF(AND(AP403=Settings!$C$17,NOT(AO403=Settings!$C$16)),1,IF(AND(AP403=Settings!$C$18,AO403=Settings!$C$19),1,0))))</f>
        <v/>
      </c>
      <c r="AQ1399" s="170"/>
      <c r="AR1399" s="169" t="str">
        <f>IF(AR403="","",IF(AR403=Settings!$C$16,1,IF(AND(AR403=Settings!$C$17,NOT(AQ403=Settings!$C$16)),1,IF(AND(AR403=Settings!$C$18,AQ403=Settings!$C$19),1,0))))</f>
        <v/>
      </c>
      <c r="AS1399" s="170"/>
      <c r="AT1399" s="169" t="str">
        <f>IF(AT403="","",IF(AT403=Settings!$C$16,1,IF(AND(AT403=Settings!$C$17,NOT(AS403=Settings!$C$16)),1,IF(AND(AT403=Settings!$C$18,AS403=Settings!$C$19),1,0))))</f>
        <v/>
      </c>
      <c r="AU1399" s="170"/>
      <c r="AV1399" s="169" t="str">
        <f>IF(AV403="","",IF(AV403=Settings!$C$16,1,IF(AND(AV403=Settings!$C$17,NOT(AU403=Settings!$C$16)),1,IF(AND(AV403=Settings!$C$18,AU403=Settings!$C$19),1,0))))</f>
        <v/>
      </c>
      <c r="AX1399" s="169" t="str">
        <f>IF(AX403="","",IF(AX403=Settings!$C$16,1,IF(AND(AX403=Settings!$C$17,NOT(AW403=Settings!$C$16)),1,IF(AND(AX403=Settings!$C$18,AW403=Settings!$C$19),1,0))))</f>
        <v/>
      </c>
      <c r="AZ1399" s="169" t="str">
        <f>IF(AZ403="","",IF(AZ403=Settings!$C$16,1,IF(AND(AZ403=Settings!$C$17,NOT(AY403=Settings!$C$16)),1,IF(AND(AZ403=Settings!$C$18,AY403=Settings!$C$19),1,0))))</f>
        <v/>
      </c>
      <c r="BC1399" s="169" t="str">
        <f>IF(BC403="","",IF(BC403=Settings!$C$16,1,IF(AND(BC403=Settings!$C$17,NOT(BB403=Settings!$C$16)),1,IF(AND(BC403=Settings!$C$18,BB403=Settings!$C$19),1,0))))</f>
        <v/>
      </c>
      <c r="BD1399" s="170"/>
      <c r="BE1399" s="169" t="str">
        <f>IF(BE403="","",IF(BE403=Settings!$C$16,1,IF(AND(BE403=Settings!$C$17,NOT(BD403=Settings!$C$16)),1,IF(AND(BE403=Settings!$C$18,BD403=Settings!$C$19),1,0))))</f>
        <v/>
      </c>
      <c r="BF1399" s="170"/>
      <c r="BG1399" s="169" t="str">
        <f>IF(BG403="","",IF(BG403=Settings!$C$16,1,IF(AND(BG403=Settings!$C$17,NOT(BF403=Settings!$C$16)),1,IF(AND(BG403=Settings!$C$18,BF403=Settings!$C$19),1,0))))</f>
        <v/>
      </c>
      <c r="BH1399" s="170"/>
      <c r="BI1399" s="169" t="str">
        <f>IF(BI403="","",IF(BI403=Settings!$C$16,1,IF(AND(BI403=Settings!$C$17,NOT(BH403=Settings!$C$16)),1,IF(AND(BI403=Settings!$C$18,BH403=Settings!$C$19),1,0))))</f>
        <v/>
      </c>
      <c r="BK1399" s="169" t="str">
        <f>IF(BK403="","",IF(BK403=Settings!$C$16,1,IF(AND(BK403=Settings!$C$17,NOT(BJ403=Settings!$C$16)),1,IF(AND(BK403=Settings!$C$18,BJ403=Settings!$C$19),1,0))))</f>
        <v/>
      </c>
      <c r="BM1399" s="169" t="str">
        <f>IF(BM403="","",IF(BM403=Settings!$C$16,1,IF(AND(BM403=Settings!$C$17,NOT(BL403=Settings!$C$16)),1,IF(AND(BM403=Settings!$C$18,BL403=Settings!$C$19),1,0))))</f>
        <v/>
      </c>
      <c r="BP1399" s="169" t="str">
        <f>IF(BP403="","",IF(BP403=Settings!$C$16,1,IF(AND(BP403=Settings!$C$17,NOT(BO403=Settings!$C$16)),1,IF(AND(BP403=Settings!$C$18,BO403=Settings!$C$19),1,0))))</f>
        <v/>
      </c>
      <c r="BQ1399" s="170"/>
      <c r="BR1399" s="169" t="str">
        <f>IF(BR403="","",IF(BR403=Settings!$C$16,1,IF(AND(BR403=Settings!$C$17,NOT(BQ403=Settings!$C$16)),1,IF(AND(BR403=Settings!$C$18,BQ403=Settings!$C$19),1,0))))</f>
        <v/>
      </c>
      <c r="BS1399" s="170"/>
      <c r="BT1399" s="169" t="str">
        <f>IF(BT403="","",IF(BT403=Settings!$C$16,1,IF(AND(BT403=Settings!$C$17,NOT(BS403=Settings!$C$16)),1,IF(AND(BT403=Settings!$C$18,BS403=Settings!$C$19),1,0))))</f>
        <v/>
      </c>
      <c r="BU1399" s="170"/>
      <c r="BV1399" s="169" t="str">
        <f>IF(BV403="","",IF(BV403=Settings!$C$16,1,IF(AND(BV403=Settings!$C$17,NOT(BU403=Settings!$C$16)),1,IF(AND(BV403=Settings!$C$18,BU403=Settings!$C$19),1,0))))</f>
        <v/>
      </c>
      <c r="BX1399" s="169" t="str">
        <f>IF(BX403="","",IF(BX403=Settings!$C$16,1,IF(AND(BX403=Settings!$C$17,NOT(BW403=Settings!$C$16)),1,IF(AND(BX403=Settings!$C$18,BW403=Settings!$C$19),1,0))))</f>
        <v/>
      </c>
      <c r="BZ1399" s="169" t="str">
        <f>IF(BZ403="","",IF(BZ403=Settings!$C$16,1,IF(AND(BZ403=Settings!$C$17,NOT(BY403=Settings!$C$16)),1,IF(AND(BZ403=Settings!$C$18,BY403=Settings!$C$19),1,0))))</f>
        <v/>
      </c>
      <c r="CB1399" s="175" t="str">
        <f t="shared" si="49"/>
        <v/>
      </c>
      <c r="CC1399" s="175" t="str">
        <f t="shared" si="50"/>
        <v/>
      </c>
      <c r="CD1399" s="175" t="str">
        <f t="shared" si="51"/>
        <v/>
      </c>
      <c r="CE1399" s="175" t="str">
        <f t="shared" si="52"/>
        <v/>
      </c>
      <c r="CF1399" s="175" t="str">
        <f t="shared" si="53"/>
        <v/>
      </c>
      <c r="CG1399" s="175" t="str">
        <f t="shared" si="54"/>
        <v/>
      </c>
      <c r="CH1399" s="175" t="str">
        <f t="shared" si="55"/>
        <v/>
      </c>
    </row>
    <row r="1400" spans="1:86" x14ac:dyDescent="0.25">
      <c r="A1400" s="39" t="str">
        <f t="shared" si="48"/>
        <v xml:space="preserve"> </v>
      </c>
      <c r="C1400" s="169" t="str">
        <f>IF(C404="","",IF(C404=Settings!$C$16,1,IF(AND(C404=Settings!$C$17,NOT(B404=Settings!$C$16)),1,IF(AND(C404=Settings!$C$18,B404=Settings!$C$19),1,0))))</f>
        <v/>
      </c>
      <c r="E1400" s="169" t="str">
        <f>IF(E404="","",IF(E404=Settings!$C$16,1,IF(AND(E404=Settings!$C$17,NOT(D404=Settings!$C$16)),1,IF(AND(E404=Settings!$C$18,D404=Settings!$C$19),1,0))))</f>
        <v/>
      </c>
      <c r="G1400" s="169" t="str">
        <f>IF(G404="","",IF(G404=Settings!$C$16,1,IF(AND(G404=Settings!$C$17,NOT(F404=Settings!$C$16)),1,IF(AND(G404=Settings!$C$18,F404=Settings!$C$19),1,0))))</f>
        <v/>
      </c>
      <c r="I1400" s="169" t="str">
        <f>IF(I404="","",IF(I404=Settings!$C$16,1,IF(AND(I404=Settings!$C$17,NOT(H404=Settings!$C$16)),1,IF(AND(I404=Settings!$C$18,H404=Settings!$C$19),1,0))))</f>
        <v/>
      </c>
      <c r="K1400" s="169" t="str">
        <f>IF(K404="","",IF(K404=Settings!$C$16,1,IF(AND(K404=Settings!$C$17,NOT(J404=Settings!$C$16)),1,IF(AND(K404=Settings!$C$18,J404=Settings!$C$19),1,0))))</f>
        <v/>
      </c>
      <c r="M1400" s="169" t="str">
        <f>IF(M404="","",IF(M404=Settings!$C$16,1,IF(AND(M404=Settings!$C$17,NOT(L404=Settings!$C$16)),1,IF(AND(M404=Settings!$C$18,L404=Settings!$C$19),1,0))))</f>
        <v/>
      </c>
      <c r="P1400" s="169" t="str">
        <f>IF(P404="","",IF(P404=Settings!$C$16,1,IF(AND(P404=Settings!$C$17,NOT(O404=Settings!$C$16)),1,IF(AND(P404=Settings!$C$18,O404=Settings!$C$19),1,0))))</f>
        <v/>
      </c>
      <c r="Q1400" s="170"/>
      <c r="R1400" s="169" t="str">
        <f>IF(R404="","",IF(R404=Settings!$C$16,1,IF(AND(R404=Settings!$C$17,NOT(Q404=Settings!$C$16)),1,IF(AND(R404=Settings!$C$18,Q404=Settings!$C$19),1,0))))</f>
        <v/>
      </c>
      <c r="S1400" s="170"/>
      <c r="T1400" s="169" t="str">
        <f>IF(T404="","",IF(T404=Settings!$C$16,1,IF(AND(T404=Settings!$C$17,NOT(S404=Settings!$C$16)),1,IF(AND(T404=Settings!$C$18,S404=Settings!$C$19),1,0))))</f>
        <v/>
      </c>
      <c r="U1400" s="170"/>
      <c r="V1400" s="169" t="str">
        <f>IF(V404="","",IF(V404=Settings!$C$16,1,IF(AND(V404=Settings!$C$17,NOT(U404=Settings!$C$16)),1,IF(AND(V404=Settings!$C$18,U404=Settings!$C$19),1,0))))</f>
        <v/>
      </c>
      <c r="X1400" s="169" t="str">
        <f>IF(X404="","",IF(X404=Settings!$C$16,1,IF(AND(X404=Settings!$C$17,NOT(W404=Settings!$C$16)),1,IF(AND(X404=Settings!$C$18,W404=Settings!$C$19),1,0))))</f>
        <v/>
      </c>
      <c r="Z1400" s="169" t="str">
        <f>IF(Z404="","",IF(Z404=Settings!$C$16,1,IF(AND(Z404=Settings!$C$17,NOT(Y404=Settings!$C$16)),1,IF(AND(Z404=Settings!$C$18,Y404=Settings!$C$19),1,0))))</f>
        <v/>
      </c>
      <c r="AC1400" s="169" t="str">
        <f>IF(AC404="","",IF(AC404=Settings!$C$16,1,IF(AND(AC404=Settings!$C$17,NOT(AB404=Settings!$C$16)),1,IF(AND(AC404=Settings!$C$18,AB404=Settings!$C$19),1,0))))</f>
        <v/>
      </c>
      <c r="AD1400" s="170"/>
      <c r="AE1400" s="169" t="str">
        <f>IF(AE404="","",IF(AE404=Settings!$C$16,1,IF(AND(AE404=Settings!$C$17,NOT(AD404=Settings!$C$16)),1,IF(AND(AE404=Settings!$C$18,AD404=Settings!$C$19),1,0))))</f>
        <v/>
      </c>
      <c r="AF1400" s="170"/>
      <c r="AG1400" s="169" t="str">
        <f>IF(AG404="","",IF(AG404=Settings!$C$16,1,IF(AND(AG404=Settings!$C$17,NOT(AF404=Settings!$C$16)),1,IF(AND(AG404=Settings!$C$18,AF404=Settings!$C$19),1,0))))</f>
        <v/>
      </c>
      <c r="AH1400" s="170"/>
      <c r="AI1400" s="169" t="str">
        <f>IF(AI404="","",IF(AI404=Settings!$C$16,1,IF(AND(AI404=Settings!$C$17,NOT(AH404=Settings!$C$16)),1,IF(AND(AI404=Settings!$C$18,AH404=Settings!$C$19),1,0))))</f>
        <v/>
      </c>
      <c r="AK1400" s="169" t="str">
        <f>IF(AK404="","",IF(AK404=Settings!$C$16,1,IF(AND(AK404=Settings!$C$17,NOT(AJ404=Settings!$C$16)),1,IF(AND(AK404=Settings!$C$18,AJ404=Settings!$C$19),1,0))))</f>
        <v/>
      </c>
      <c r="AM1400" s="169" t="str">
        <f>IF(AM404="","",IF(AM404=Settings!$C$16,1,IF(AND(AM404=Settings!$C$17,NOT(AL404=Settings!$C$16)),1,IF(AND(AM404=Settings!$C$18,AL404=Settings!$C$19),1,0))))</f>
        <v/>
      </c>
      <c r="AP1400" s="169" t="str">
        <f>IF(AP404="","",IF(AP404=Settings!$C$16,1,IF(AND(AP404=Settings!$C$17,NOT(AO404=Settings!$C$16)),1,IF(AND(AP404=Settings!$C$18,AO404=Settings!$C$19),1,0))))</f>
        <v/>
      </c>
      <c r="AQ1400" s="170"/>
      <c r="AR1400" s="169" t="str">
        <f>IF(AR404="","",IF(AR404=Settings!$C$16,1,IF(AND(AR404=Settings!$C$17,NOT(AQ404=Settings!$C$16)),1,IF(AND(AR404=Settings!$C$18,AQ404=Settings!$C$19),1,0))))</f>
        <v/>
      </c>
      <c r="AS1400" s="170"/>
      <c r="AT1400" s="169" t="str">
        <f>IF(AT404="","",IF(AT404=Settings!$C$16,1,IF(AND(AT404=Settings!$C$17,NOT(AS404=Settings!$C$16)),1,IF(AND(AT404=Settings!$C$18,AS404=Settings!$C$19),1,0))))</f>
        <v/>
      </c>
      <c r="AU1400" s="170"/>
      <c r="AV1400" s="169" t="str">
        <f>IF(AV404="","",IF(AV404=Settings!$C$16,1,IF(AND(AV404=Settings!$C$17,NOT(AU404=Settings!$C$16)),1,IF(AND(AV404=Settings!$C$18,AU404=Settings!$C$19),1,0))))</f>
        <v/>
      </c>
      <c r="AX1400" s="169" t="str">
        <f>IF(AX404="","",IF(AX404=Settings!$C$16,1,IF(AND(AX404=Settings!$C$17,NOT(AW404=Settings!$C$16)),1,IF(AND(AX404=Settings!$C$18,AW404=Settings!$C$19),1,0))))</f>
        <v/>
      </c>
      <c r="AZ1400" s="169" t="str">
        <f>IF(AZ404="","",IF(AZ404=Settings!$C$16,1,IF(AND(AZ404=Settings!$C$17,NOT(AY404=Settings!$C$16)),1,IF(AND(AZ404=Settings!$C$18,AY404=Settings!$C$19),1,0))))</f>
        <v/>
      </c>
      <c r="BC1400" s="169" t="str">
        <f>IF(BC404="","",IF(BC404=Settings!$C$16,1,IF(AND(BC404=Settings!$C$17,NOT(BB404=Settings!$C$16)),1,IF(AND(BC404=Settings!$C$18,BB404=Settings!$C$19),1,0))))</f>
        <v/>
      </c>
      <c r="BD1400" s="170"/>
      <c r="BE1400" s="169" t="str">
        <f>IF(BE404="","",IF(BE404=Settings!$C$16,1,IF(AND(BE404=Settings!$C$17,NOT(BD404=Settings!$C$16)),1,IF(AND(BE404=Settings!$C$18,BD404=Settings!$C$19),1,0))))</f>
        <v/>
      </c>
      <c r="BF1400" s="170"/>
      <c r="BG1400" s="169" t="str">
        <f>IF(BG404="","",IF(BG404=Settings!$C$16,1,IF(AND(BG404=Settings!$C$17,NOT(BF404=Settings!$C$16)),1,IF(AND(BG404=Settings!$C$18,BF404=Settings!$C$19),1,0))))</f>
        <v/>
      </c>
      <c r="BH1400" s="170"/>
      <c r="BI1400" s="169" t="str">
        <f>IF(BI404="","",IF(BI404=Settings!$C$16,1,IF(AND(BI404=Settings!$C$17,NOT(BH404=Settings!$C$16)),1,IF(AND(BI404=Settings!$C$18,BH404=Settings!$C$19),1,0))))</f>
        <v/>
      </c>
      <c r="BK1400" s="169" t="str">
        <f>IF(BK404="","",IF(BK404=Settings!$C$16,1,IF(AND(BK404=Settings!$C$17,NOT(BJ404=Settings!$C$16)),1,IF(AND(BK404=Settings!$C$18,BJ404=Settings!$C$19),1,0))))</f>
        <v/>
      </c>
      <c r="BM1400" s="169" t="str">
        <f>IF(BM404="","",IF(BM404=Settings!$C$16,1,IF(AND(BM404=Settings!$C$17,NOT(BL404=Settings!$C$16)),1,IF(AND(BM404=Settings!$C$18,BL404=Settings!$C$19),1,0))))</f>
        <v/>
      </c>
      <c r="BP1400" s="169" t="str">
        <f>IF(BP404="","",IF(BP404=Settings!$C$16,1,IF(AND(BP404=Settings!$C$17,NOT(BO404=Settings!$C$16)),1,IF(AND(BP404=Settings!$C$18,BO404=Settings!$C$19),1,0))))</f>
        <v/>
      </c>
      <c r="BQ1400" s="170"/>
      <c r="BR1400" s="169" t="str">
        <f>IF(BR404="","",IF(BR404=Settings!$C$16,1,IF(AND(BR404=Settings!$C$17,NOT(BQ404=Settings!$C$16)),1,IF(AND(BR404=Settings!$C$18,BQ404=Settings!$C$19),1,0))))</f>
        <v/>
      </c>
      <c r="BS1400" s="170"/>
      <c r="BT1400" s="169" t="str">
        <f>IF(BT404="","",IF(BT404=Settings!$C$16,1,IF(AND(BT404=Settings!$C$17,NOT(BS404=Settings!$C$16)),1,IF(AND(BT404=Settings!$C$18,BS404=Settings!$C$19),1,0))))</f>
        <v/>
      </c>
      <c r="BU1400" s="170"/>
      <c r="BV1400" s="169" t="str">
        <f>IF(BV404="","",IF(BV404=Settings!$C$16,1,IF(AND(BV404=Settings!$C$17,NOT(BU404=Settings!$C$16)),1,IF(AND(BV404=Settings!$C$18,BU404=Settings!$C$19),1,0))))</f>
        <v/>
      </c>
      <c r="BX1400" s="169" t="str">
        <f>IF(BX404="","",IF(BX404=Settings!$C$16,1,IF(AND(BX404=Settings!$C$17,NOT(BW404=Settings!$C$16)),1,IF(AND(BX404=Settings!$C$18,BW404=Settings!$C$19),1,0))))</f>
        <v/>
      </c>
      <c r="BZ1400" s="169" t="str">
        <f>IF(BZ404="","",IF(BZ404=Settings!$C$16,1,IF(AND(BZ404=Settings!$C$17,NOT(BY404=Settings!$C$16)),1,IF(AND(BZ404=Settings!$C$18,BY404=Settings!$C$19),1,0))))</f>
        <v/>
      </c>
      <c r="CB1400" s="175" t="str">
        <f t="shared" si="49"/>
        <v/>
      </c>
      <c r="CC1400" s="175" t="str">
        <f t="shared" si="50"/>
        <v/>
      </c>
      <c r="CD1400" s="175" t="str">
        <f t="shared" si="51"/>
        <v/>
      </c>
      <c r="CE1400" s="175" t="str">
        <f t="shared" si="52"/>
        <v/>
      </c>
      <c r="CF1400" s="175" t="str">
        <f t="shared" si="53"/>
        <v/>
      </c>
      <c r="CG1400" s="175" t="str">
        <f t="shared" si="54"/>
        <v/>
      </c>
      <c r="CH1400" s="175" t="str">
        <f t="shared" si="55"/>
        <v/>
      </c>
    </row>
    <row r="1401" spans="1:86" x14ac:dyDescent="0.25">
      <c r="A1401" s="39" t="str">
        <f t="shared" si="48"/>
        <v xml:space="preserve"> </v>
      </c>
      <c r="C1401" s="169" t="str">
        <f>IF(C405="","",IF(C405=Settings!$C$16,1,IF(AND(C405=Settings!$C$17,NOT(B405=Settings!$C$16)),1,IF(AND(C405=Settings!$C$18,B405=Settings!$C$19),1,0))))</f>
        <v/>
      </c>
      <c r="E1401" s="169" t="str">
        <f>IF(E405="","",IF(E405=Settings!$C$16,1,IF(AND(E405=Settings!$C$17,NOT(D405=Settings!$C$16)),1,IF(AND(E405=Settings!$C$18,D405=Settings!$C$19),1,0))))</f>
        <v/>
      </c>
      <c r="G1401" s="169" t="str">
        <f>IF(G405="","",IF(G405=Settings!$C$16,1,IF(AND(G405=Settings!$C$17,NOT(F405=Settings!$C$16)),1,IF(AND(G405=Settings!$C$18,F405=Settings!$C$19),1,0))))</f>
        <v/>
      </c>
      <c r="I1401" s="169" t="str">
        <f>IF(I405="","",IF(I405=Settings!$C$16,1,IF(AND(I405=Settings!$C$17,NOT(H405=Settings!$C$16)),1,IF(AND(I405=Settings!$C$18,H405=Settings!$C$19),1,0))))</f>
        <v/>
      </c>
      <c r="K1401" s="169" t="str">
        <f>IF(K405="","",IF(K405=Settings!$C$16,1,IF(AND(K405=Settings!$C$17,NOT(J405=Settings!$C$16)),1,IF(AND(K405=Settings!$C$18,J405=Settings!$C$19),1,0))))</f>
        <v/>
      </c>
      <c r="M1401" s="169" t="str">
        <f>IF(M405="","",IF(M405=Settings!$C$16,1,IF(AND(M405=Settings!$C$17,NOT(L405=Settings!$C$16)),1,IF(AND(M405=Settings!$C$18,L405=Settings!$C$19),1,0))))</f>
        <v/>
      </c>
      <c r="P1401" s="169" t="str">
        <f>IF(P405="","",IF(P405=Settings!$C$16,1,IF(AND(P405=Settings!$C$17,NOT(O405=Settings!$C$16)),1,IF(AND(P405=Settings!$C$18,O405=Settings!$C$19),1,0))))</f>
        <v/>
      </c>
      <c r="Q1401" s="170"/>
      <c r="R1401" s="169" t="str">
        <f>IF(R405="","",IF(R405=Settings!$C$16,1,IF(AND(R405=Settings!$C$17,NOT(Q405=Settings!$C$16)),1,IF(AND(R405=Settings!$C$18,Q405=Settings!$C$19),1,0))))</f>
        <v/>
      </c>
      <c r="S1401" s="170"/>
      <c r="T1401" s="169" t="str">
        <f>IF(T405="","",IF(T405=Settings!$C$16,1,IF(AND(T405=Settings!$C$17,NOT(S405=Settings!$C$16)),1,IF(AND(T405=Settings!$C$18,S405=Settings!$C$19),1,0))))</f>
        <v/>
      </c>
      <c r="U1401" s="170"/>
      <c r="V1401" s="169" t="str">
        <f>IF(V405="","",IF(V405=Settings!$C$16,1,IF(AND(V405=Settings!$C$17,NOT(U405=Settings!$C$16)),1,IF(AND(V405=Settings!$C$18,U405=Settings!$C$19),1,0))))</f>
        <v/>
      </c>
      <c r="X1401" s="169" t="str">
        <f>IF(X405="","",IF(X405=Settings!$C$16,1,IF(AND(X405=Settings!$C$17,NOT(W405=Settings!$C$16)),1,IF(AND(X405=Settings!$C$18,W405=Settings!$C$19),1,0))))</f>
        <v/>
      </c>
      <c r="Z1401" s="169" t="str">
        <f>IF(Z405="","",IF(Z405=Settings!$C$16,1,IF(AND(Z405=Settings!$C$17,NOT(Y405=Settings!$C$16)),1,IF(AND(Z405=Settings!$C$18,Y405=Settings!$C$19),1,0))))</f>
        <v/>
      </c>
      <c r="AC1401" s="169" t="str">
        <f>IF(AC405="","",IF(AC405=Settings!$C$16,1,IF(AND(AC405=Settings!$C$17,NOT(AB405=Settings!$C$16)),1,IF(AND(AC405=Settings!$C$18,AB405=Settings!$C$19),1,0))))</f>
        <v/>
      </c>
      <c r="AD1401" s="170"/>
      <c r="AE1401" s="169" t="str">
        <f>IF(AE405="","",IF(AE405=Settings!$C$16,1,IF(AND(AE405=Settings!$C$17,NOT(AD405=Settings!$C$16)),1,IF(AND(AE405=Settings!$C$18,AD405=Settings!$C$19),1,0))))</f>
        <v/>
      </c>
      <c r="AF1401" s="170"/>
      <c r="AG1401" s="169" t="str">
        <f>IF(AG405="","",IF(AG405=Settings!$C$16,1,IF(AND(AG405=Settings!$C$17,NOT(AF405=Settings!$C$16)),1,IF(AND(AG405=Settings!$C$18,AF405=Settings!$C$19),1,0))))</f>
        <v/>
      </c>
      <c r="AH1401" s="170"/>
      <c r="AI1401" s="169" t="str">
        <f>IF(AI405="","",IF(AI405=Settings!$C$16,1,IF(AND(AI405=Settings!$C$17,NOT(AH405=Settings!$C$16)),1,IF(AND(AI405=Settings!$C$18,AH405=Settings!$C$19),1,0))))</f>
        <v/>
      </c>
      <c r="AK1401" s="169" t="str">
        <f>IF(AK405="","",IF(AK405=Settings!$C$16,1,IF(AND(AK405=Settings!$C$17,NOT(AJ405=Settings!$C$16)),1,IF(AND(AK405=Settings!$C$18,AJ405=Settings!$C$19),1,0))))</f>
        <v/>
      </c>
      <c r="AM1401" s="169" t="str">
        <f>IF(AM405="","",IF(AM405=Settings!$C$16,1,IF(AND(AM405=Settings!$C$17,NOT(AL405=Settings!$C$16)),1,IF(AND(AM405=Settings!$C$18,AL405=Settings!$C$19),1,0))))</f>
        <v/>
      </c>
      <c r="AP1401" s="169" t="str">
        <f>IF(AP405="","",IF(AP405=Settings!$C$16,1,IF(AND(AP405=Settings!$C$17,NOT(AO405=Settings!$C$16)),1,IF(AND(AP405=Settings!$C$18,AO405=Settings!$C$19),1,0))))</f>
        <v/>
      </c>
      <c r="AQ1401" s="170"/>
      <c r="AR1401" s="169" t="str">
        <f>IF(AR405="","",IF(AR405=Settings!$C$16,1,IF(AND(AR405=Settings!$C$17,NOT(AQ405=Settings!$C$16)),1,IF(AND(AR405=Settings!$C$18,AQ405=Settings!$C$19),1,0))))</f>
        <v/>
      </c>
      <c r="AS1401" s="170"/>
      <c r="AT1401" s="169" t="str">
        <f>IF(AT405="","",IF(AT405=Settings!$C$16,1,IF(AND(AT405=Settings!$C$17,NOT(AS405=Settings!$C$16)),1,IF(AND(AT405=Settings!$C$18,AS405=Settings!$C$19),1,0))))</f>
        <v/>
      </c>
      <c r="AU1401" s="170"/>
      <c r="AV1401" s="169" t="str">
        <f>IF(AV405="","",IF(AV405=Settings!$C$16,1,IF(AND(AV405=Settings!$C$17,NOT(AU405=Settings!$C$16)),1,IF(AND(AV405=Settings!$C$18,AU405=Settings!$C$19),1,0))))</f>
        <v/>
      </c>
      <c r="AX1401" s="169" t="str">
        <f>IF(AX405="","",IF(AX405=Settings!$C$16,1,IF(AND(AX405=Settings!$C$17,NOT(AW405=Settings!$C$16)),1,IF(AND(AX405=Settings!$C$18,AW405=Settings!$C$19),1,0))))</f>
        <v/>
      </c>
      <c r="AZ1401" s="169" t="str">
        <f>IF(AZ405="","",IF(AZ405=Settings!$C$16,1,IF(AND(AZ405=Settings!$C$17,NOT(AY405=Settings!$C$16)),1,IF(AND(AZ405=Settings!$C$18,AY405=Settings!$C$19),1,0))))</f>
        <v/>
      </c>
      <c r="BC1401" s="169" t="str">
        <f>IF(BC405="","",IF(BC405=Settings!$C$16,1,IF(AND(BC405=Settings!$C$17,NOT(BB405=Settings!$C$16)),1,IF(AND(BC405=Settings!$C$18,BB405=Settings!$C$19),1,0))))</f>
        <v/>
      </c>
      <c r="BD1401" s="170"/>
      <c r="BE1401" s="169" t="str">
        <f>IF(BE405="","",IF(BE405=Settings!$C$16,1,IF(AND(BE405=Settings!$C$17,NOT(BD405=Settings!$C$16)),1,IF(AND(BE405=Settings!$C$18,BD405=Settings!$C$19),1,0))))</f>
        <v/>
      </c>
      <c r="BF1401" s="170"/>
      <c r="BG1401" s="169" t="str">
        <f>IF(BG405="","",IF(BG405=Settings!$C$16,1,IF(AND(BG405=Settings!$C$17,NOT(BF405=Settings!$C$16)),1,IF(AND(BG405=Settings!$C$18,BF405=Settings!$C$19),1,0))))</f>
        <v/>
      </c>
      <c r="BH1401" s="170"/>
      <c r="BI1401" s="169" t="str">
        <f>IF(BI405="","",IF(BI405=Settings!$C$16,1,IF(AND(BI405=Settings!$C$17,NOT(BH405=Settings!$C$16)),1,IF(AND(BI405=Settings!$C$18,BH405=Settings!$C$19),1,0))))</f>
        <v/>
      </c>
      <c r="BK1401" s="169" t="str">
        <f>IF(BK405="","",IF(BK405=Settings!$C$16,1,IF(AND(BK405=Settings!$C$17,NOT(BJ405=Settings!$C$16)),1,IF(AND(BK405=Settings!$C$18,BJ405=Settings!$C$19),1,0))))</f>
        <v/>
      </c>
      <c r="BM1401" s="169" t="str">
        <f>IF(BM405="","",IF(BM405=Settings!$C$16,1,IF(AND(BM405=Settings!$C$17,NOT(BL405=Settings!$C$16)),1,IF(AND(BM405=Settings!$C$18,BL405=Settings!$C$19),1,0))))</f>
        <v/>
      </c>
      <c r="BP1401" s="169" t="str">
        <f>IF(BP405="","",IF(BP405=Settings!$C$16,1,IF(AND(BP405=Settings!$C$17,NOT(BO405=Settings!$C$16)),1,IF(AND(BP405=Settings!$C$18,BO405=Settings!$C$19),1,0))))</f>
        <v/>
      </c>
      <c r="BQ1401" s="170"/>
      <c r="BR1401" s="169" t="str">
        <f>IF(BR405="","",IF(BR405=Settings!$C$16,1,IF(AND(BR405=Settings!$C$17,NOT(BQ405=Settings!$C$16)),1,IF(AND(BR405=Settings!$C$18,BQ405=Settings!$C$19),1,0))))</f>
        <v/>
      </c>
      <c r="BS1401" s="170"/>
      <c r="BT1401" s="169" t="str">
        <f>IF(BT405="","",IF(BT405=Settings!$C$16,1,IF(AND(BT405=Settings!$C$17,NOT(BS405=Settings!$C$16)),1,IF(AND(BT405=Settings!$C$18,BS405=Settings!$C$19),1,0))))</f>
        <v/>
      </c>
      <c r="BU1401" s="170"/>
      <c r="BV1401" s="169" t="str">
        <f>IF(BV405="","",IF(BV405=Settings!$C$16,1,IF(AND(BV405=Settings!$C$17,NOT(BU405=Settings!$C$16)),1,IF(AND(BV405=Settings!$C$18,BU405=Settings!$C$19),1,0))))</f>
        <v/>
      </c>
      <c r="BX1401" s="169" t="str">
        <f>IF(BX405="","",IF(BX405=Settings!$C$16,1,IF(AND(BX405=Settings!$C$17,NOT(BW405=Settings!$C$16)),1,IF(AND(BX405=Settings!$C$18,BW405=Settings!$C$19),1,0))))</f>
        <v/>
      </c>
      <c r="BZ1401" s="169" t="str">
        <f>IF(BZ405="","",IF(BZ405=Settings!$C$16,1,IF(AND(BZ405=Settings!$C$17,NOT(BY405=Settings!$C$16)),1,IF(AND(BZ405=Settings!$C$18,BY405=Settings!$C$19),1,0))))</f>
        <v/>
      </c>
      <c r="CB1401" s="175" t="str">
        <f t="shared" si="49"/>
        <v/>
      </c>
      <c r="CC1401" s="175" t="str">
        <f t="shared" si="50"/>
        <v/>
      </c>
      <c r="CD1401" s="175" t="str">
        <f t="shared" si="51"/>
        <v/>
      </c>
      <c r="CE1401" s="175" t="str">
        <f t="shared" si="52"/>
        <v/>
      </c>
      <c r="CF1401" s="175" t="str">
        <f t="shared" si="53"/>
        <v/>
      </c>
      <c r="CG1401" s="175" t="str">
        <f t="shared" si="54"/>
        <v/>
      </c>
      <c r="CH1401" s="175" t="str">
        <f t="shared" si="55"/>
        <v/>
      </c>
    </row>
    <row r="1402" spans="1:86" x14ac:dyDescent="0.25">
      <c r="A1402" s="39" t="str">
        <f t="shared" si="48"/>
        <v xml:space="preserve"> </v>
      </c>
      <c r="C1402" s="169" t="str">
        <f>IF(C406="","",IF(C406=Settings!$C$16,1,IF(AND(C406=Settings!$C$17,NOT(B406=Settings!$C$16)),1,IF(AND(C406=Settings!$C$18,B406=Settings!$C$19),1,0))))</f>
        <v/>
      </c>
      <c r="E1402" s="169" t="str">
        <f>IF(E406="","",IF(E406=Settings!$C$16,1,IF(AND(E406=Settings!$C$17,NOT(D406=Settings!$C$16)),1,IF(AND(E406=Settings!$C$18,D406=Settings!$C$19),1,0))))</f>
        <v/>
      </c>
      <c r="G1402" s="169" t="str">
        <f>IF(G406="","",IF(G406=Settings!$C$16,1,IF(AND(G406=Settings!$C$17,NOT(F406=Settings!$C$16)),1,IF(AND(G406=Settings!$C$18,F406=Settings!$C$19),1,0))))</f>
        <v/>
      </c>
      <c r="I1402" s="169" t="str">
        <f>IF(I406="","",IF(I406=Settings!$C$16,1,IF(AND(I406=Settings!$C$17,NOT(H406=Settings!$C$16)),1,IF(AND(I406=Settings!$C$18,H406=Settings!$C$19),1,0))))</f>
        <v/>
      </c>
      <c r="K1402" s="169" t="str">
        <f>IF(K406="","",IF(K406=Settings!$C$16,1,IF(AND(K406=Settings!$C$17,NOT(J406=Settings!$C$16)),1,IF(AND(K406=Settings!$C$18,J406=Settings!$C$19),1,0))))</f>
        <v/>
      </c>
      <c r="M1402" s="169" t="str">
        <f>IF(M406="","",IF(M406=Settings!$C$16,1,IF(AND(M406=Settings!$C$17,NOT(L406=Settings!$C$16)),1,IF(AND(M406=Settings!$C$18,L406=Settings!$C$19),1,0))))</f>
        <v/>
      </c>
      <c r="P1402" s="169" t="str">
        <f>IF(P406="","",IF(P406=Settings!$C$16,1,IF(AND(P406=Settings!$C$17,NOT(O406=Settings!$C$16)),1,IF(AND(P406=Settings!$C$18,O406=Settings!$C$19),1,0))))</f>
        <v/>
      </c>
      <c r="Q1402" s="170"/>
      <c r="R1402" s="169" t="str">
        <f>IF(R406="","",IF(R406=Settings!$C$16,1,IF(AND(R406=Settings!$C$17,NOT(Q406=Settings!$C$16)),1,IF(AND(R406=Settings!$C$18,Q406=Settings!$C$19),1,0))))</f>
        <v/>
      </c>
      <c r="S1402" s="170"/>
      <c r="T1402" s="169" t="str">
        <f>IF(T406="","",IF(T406=Settings!$C$16,1,IF(AND(T406=Settings!$C$17,NOT(S406=Settings!$C$16)),1,IF(AND(T406=Settings!$C$18,S406=Settings!$C$19),1,0))))</f>
        <v/>
      </c>
      <c r="U1402" s="170"/>
      <c r="V1402" s="169" t="str">
        <f>IF(V406="","",IF(V406=Settings!$C$16,1,IF(AND(V406=Settings!$C$17,NOT(U406=Settings!$C$16)),1,IF(AND(V406=Settings!$C$18,U406=Settings!$C$19),1,0))))</f>
        <v/>
      </c>
      <c r="X1402" s="169" t="str">
        <f>IF(X406="","",IF(X406=Settings!$C$16,1,IF(AND(X406=Settings!$C$17,NOT(W406=Settings!$C$16)),1,IF(AND(X406=Settings!$C$18,W406=Settings!$C$19),1,0))))</f>
        <v/>
      </c>
      <c r="Z1402" s="169" t="str">
        <f>IF(Z406="","",IF(Z406=Settings!$C$16,1,IF(AND(Z406=Settings!$C$17,NOT(Y406=Settings!$C$16)),1,IF(AND(Z406=Settings!$C$18,Y406=Settings!$C$19),1,0))))</f>
        <v/>
      </c>
      <c r="AC1402" s="169" t="str">
        <f>IF(AC406="","",IF(AC406=Settings!$C$16,1,IF(AND(AC406=Settings!$C$17,NOT(AB406=Settings!$C$16)),1,IF(AND(AC406=Settings!$C$18,AB406=Settings!$C$19),1,0))))</f>
        <v/>
      </c>
      <c r="AD1402" s="170"/>
      <c r="AE1402" s="169" t="str">
        <f>IF(AE406="","",IF(AE406=Settings!$C$16,1,IF(AND(AE406=Settings!$C$17,NOT(AD406=Settings!$C$16)),1,IF(AND(AE406=Settings!$C$18,AD406=Settings!$C$19),1,0))))</f>
        <v/>
      </c>
      <c r="AF1402" s="170"/>
      <c r="AG1402" s="169" t="str">
        <f>IF(AG406="","",IF(AG406=Settings!$C$16,1,IF(AND(AG406=Settings!$C$17,NOT(AF406=Settings!$C$16)),1,IF(AND(AG406=Settings!$C$18,AF406=Settings!$C$19),1,0))))</f>
        <v/>
      </c>
      <c r="AH1402" s="170"/>
      <c r="AI1402" s="169" t="str">
        <f>IF(AI406="","",IF(AI406=Settings!$C$16,1,IF(AND(AI406=Settings!$C$17,NOT(AH406=Settings!$C$16)),1,IF(AND(AI406=Settings!$C$18,AH406=Settings!$C$19),1,0))))</f>
        <v/>
      </c>
      <c r="AK1402" s="169" t="str">
        <f>IF(AK406="","",IF(AK406=Settings!$C$16,1,IF(AND(AK406=Settings!$C$17,NOT(AJ406=Settings!$C$16)),1,IF(AND(AK406=Settings!$C$18,AJ406=Settings!$C$19),1,0))))</f>
        <v/>
      </c>
      <c r="AM1402" s="169" t="str">
        <f>IF(AM406="","",IF(AM406=Settings!$C$16,1,IF(AND(AM406=Settings!$C$17,NOT(AL406=Settings!$C$16)),1,IF(AND(AM406=Settings!$C$18,AL406=Settings!$C$19),1,0))))</f>
        <v/>
      </c>
      <c r="AP1402" s="169" t="str">
        <f>IF(AP406="","",IF(AP406=Settings!$C$16,1,IF(AND(AP406=Settings!$C$17,NOT(AO406=Settings!$C$16)),1,IF(AND(AP406=Settings!$C$18,AO406=Settings!$C$19),1,0))))</f>
        <v/>
      </c>
      <c r="AQ1402" s="170"/>
      <c r="AR1402" s="169" t="str">
        <f>IF(AR406="","",IF(AR406=Settings!$C$16,1,IF(AND(AR406=Settings!$C$17,NOT(AQ406=Settings!$C$16)),1,IF(AND(AR406=Settings!$C$18,AQ406=Settings!$C$19),1,0))))</f>
        <v/>
      </c>
      <c r="AS1402" s="170"/>
      <c r="AT1402" s="169" t="str">
        <f>IF(AT406="","",IF(AT406=Settings!$C$16,1,IF(AND(AT406=Settings!$C$17,NOT(AS406=Settings!$C$16)),1,IF(AND(AT406=Settings!$C$18,AS406=Settings!$C$19),1,0))))</f>
        <v/>
      </c>
      <c r="AU1402" s="170"/>
      <c r="AV1402" s="169" t="str">
        <f>IF(AV406="","",IF(AV406=Settings!$C$16,1,IF(AND(AV406=Settings!$C$17,NOT(AU406=Settings!$C$16)),1,IF(AND(AV406=Settings!$C$18,AU406=Settings!$C$19),1,0))))</f>
        <v/>
      </c>
      <c r="AX1402" s="169" t="str">
        <f>IF(AX406="","",IF(AX406=Settings!$C$16,1,IF(AND(AX406=Settings!$C$17,NOT(AW406=Settings!$C$16)),1,IF(AND(AX406=Settings!$C$18,AW406=Settings!$C$19),1,0))))</f>
        <v/>
      </c>
      <c r="AZ1402" s="169" t="str">
        <f>IF(AZ406="","",IF(AZ406=Settings!$C$16,1,IF(AND(AZ406=Settings!$C$17,NOT(AY406=Settings!$C$16)),1,IF(AND(AZ406=Settings!$C$18,AY406=Settings!$C$19),1,0))))</f>
        <v/>
      </c>
      <c r="BC1402" s="169" t="str">
        <f>IF(BC406="","",IF(BC406=Settings!$C$16,1,IF(AND(BC406=Settings!$C$17,NOT(BB406=Settings!$C$16)),1,IF(AND(BC406=Settings!$C$18,BB406=Settings!$C$19),1,0))))</f>
        <v/>
      </c>
      <c r="BD1402" s="170"/>
      <c r="BE1402" s="169" t="str">
        <f>IF(BE406="","",IF(BE406=Settings!$C$16,1,IF(AND(BE406=Settings!$C$17,NOT(BD406=Settings!$C$16)),1,IF(AND(BE406=Settings!$C$18,BD406=Settings!$C$19),1,0))))</f>
        <v/>
      </c>
      <c r="BF1402" s="170"/>
      <c r="BG1402" s="169" t="str">
        <f>IF(BG406="","",IF(BG406=Settings!$C$16,1,IF(AND(BG406=Settings!$C$17,NOT(BF406=Settings!$C$16)),1,IF(AND(BG406=Settings!$C$18,BF406=Settings!$C$19),1,0))))</f>
        <v/>
      </c>
      <c r="BH1402" s="170"/>
      <c r="BI1402" s="169" t="str">
        <f>IF(BI406="","",IF(BI406=Settings!$C$16,1,IF(AND(BI406=Settings!$C$17,NOT(BH406=Settings!$C$16)),1,IF(AND(BI406=Settings!$C$18,BH406=Settings!$C$19),1,0))))</f>
        <v/>
      </c>
      <c r="BK1402" s="169" t="str">
        <f>IF(BK406="","",IF(BK406=Settings!$C$16,1,IF(AND(BK406=Settings!$C$17,NOT(BJ406=Settings!$C$16)),1,IF(AND(BK406=Settings!$C$18,BJ406=Settings!$C$19),1,0))))</f>
        <v/>
      </c>
      <c r="BM1402" s="169" t="str">
        <f>IF(BM406="","",IF(BM406=Settings!$C$16,1,IF(AND(BM406=Settings!$C$17,NOT(BL406=Settings!$C$16)),1,IF(AND(BM406=Settings!$C$18,BL406=Settings!$C$19),1,0))))</f>
        <v/>
      </c>
      <c r="BP1402" s="169" t="str">
        <f>IF(BP406="","",IF(BP406=Settings!$C$16,1,IF(AND(BP406=Settings!$C$17,NOT(BO406=Settings!$C$16)),1,IF(AND(BP406=Settings!$C$18,BO406=Settings!$C$19),1,0))))</f>
        <v/>
      </c>
      <c r="BQ1402" s="170"/>
      <c r="BR1402" s="169" t="str">
        <f>IF(BR406="","",IF(BR406=Settings!$C$16,1,IF(AND(BR406=Settings!$C$17,NOT(BQ406=Settings!$C$16)),1,IF(AND(BR406=Settings!$C$18,BQ406=Settings!$C$19),1,0))))</f>
        <v/>
      </c>
      <c r="BS1402" s="170"/>
      <c r="BT1402" s="169" t="str">
        <f>IF(BT406="","",IF(BT406=Settings!$C$16,1,IF(AND(BT406=Settings!$C$17,NOT(BS406=Settings!$C$16)),1,IF(AND(BT406=Settings!$C$18,BS406=Settings!$C$19),1,0))))</f>
        <v/>
      </c>
      <c r="BU1402" s="170"/>
      <c r="BV1402" s="169" t="str">
        <f>IF(BV406="","",IF(BV406=Settings!$C$16,1,IF(AND(BV406=Settings!$C$17,NOT(BU406=Settings!$C$16)),1,IF(AND(BV406=Settings!$C$18,BU406=Settings!$C$19),1,0))))</f>
        <v/>
      </c>
      <c r="BX1402" s="169" t="str">
        <f>IF(BX406="","",IF(BX406=Settings!$C$16,1,IF(AND(BX406=Settings!$C$17,NOT(BW406=Settings!$C$16)),1,IF(AND(BX406=Settings!$C$18,BW406=Settings!$C$19),1,0))))</f>
        <v/>
      </c>
      <c r="BZ1402" s="169" t="str">
        <f>IF(BZ406="","",IF(BZ406=Settings!$C$16,1,IF(AND(BZ406=Settings!$C$17,NOT(BY406=Settings!$C$16)),1,IF(AND(BZ406=Settings!$C$18,BY406=Settings!$C$19),1,0))))</f>
        <v/>
      </c>
      <c r="CB1402" s="175" t="str">
        <f t="shared" si="49"/>
        <v/>
      </c>
      <c r="CC1402" s="175" t="str">
        <f t="shared" si="50"/>
        <v/>
      </c>
      <c r="CD1402" s="175" t="str">
        <f t="shared" si="51"/>
        <v/>
      </c>
      <c r="CE1402" s="175" t="str">
        <f t="shared" si="52"/>
        <v/>
      </c>
      <c r="CF1402" s="175" t="str">
        <f t="shared" si="53"/>
        <v/>
      </c>
      <c r="CG1402" s="175" t="str">
        <f t="shared" si="54"/>
        <v/>
      </c>
      <c r="CH1402" s="175" t="str">
        <f t="shared" si="55"/>
        <v/>
      </c>
    </row>
    <row r="1403" spans="1:86" x14ac:dyDescent="0.25">
      <c r="A1403" s="39" t="str">
        <f t="shared" si="48"/>
        <v xml:space="preserve"> </v>
      </c>
      <c r="C1403" s="169" t="str">
        <f>IF(C407="","",IF(C407=Settings!$C$16,1,IF(AND(C407=Settings!$C$17,NOT(B407=Settings!$C$16)),1,IF(AND(C407=Settings!$C$18,B407=Settings!$C$19),1,0))))</f>
        <v/>
      </c>
      <c r="E1403" s="169" t="str">
        <f>IF(E407="","",IF(E407=Settings!$C$16,1,IF(AND(E407=Settings!$C$17,NOT(D407=Settings!$C$16)),1,IF(AND(E407=Settings!$C$18,D407=Settings!$C$19),1,0))))</f>
        <v/>
      </c>
      <c r="G1403" s="169" t="str">
        <f>IF(G407="","",IF(G407=Settings!$C$16,1,IF(AND(G407=Settings!$C$17,NOT(F407=Settings!$C$16)),1,IF(AND(G407=Settings!$C$18,F407=Settings!$C$19),1,0))))</f>
        <v/>
      </c>
      <c r="I1403" s="169" t="str">
        <f>IF(I407="","",IF(I407=Settings!$C$16,1,IF(AND(I407=Settings!$C$17,NOT(H407=Settings!$C$16)),1,IF(AND(I407=Settings!$C$18,H407=Settings!$C$19),1,0))))</f>
        <v/>
      </c>
      <c r="K1403" s="169" t="str">
        <f>IF(K407="","",IF(K407=Settings!$C$16,1,IF(AND(K407=Settings!$C$17,NOT(J407=Settings!$C$16)),1,IF(AND(K407=Settings!$C$18,J407=Settings!$C$19),1,0))))</f>
        <v/>
      </c>
      <c r="M1403" s="169" t="str">
        <f>IF(M407="","",IF(M407=Settings!$C$16,1,IF(AND(M407=Settings!$C$17,NOT(L407=Settings!$C$16)),1,IF(AND(M407=Settings!$C$18,L407=Settings!$C$19),1,0))))</f>
        <v/>
      </c>
      <c r="P1403" s="169" t="str">
        <f>IF(P407="","",IF(P407=Settings!$C$16,1,IF(AND(P407=Settings!$C$17,NOT(O407=Settings!$C$16)),1,IF(AND(P407=Settings!$C$18,O407=Settings!$C$19),1,0))))</f>
        <v/>
      </c>
      <c r="Q1403" s="170"/>
      <c r="R1403" s="169" t="str">
        <f>IF(R407="","",IF(R407=Settings!$C$16,1,IF(AND(R407=Settings!$C$17,NOT(Q407=Settings!$C$16)),1,IF(AND(R407=Settings!$C$18,Q407=Settings!$C$19),1,0))))</f>
        <v/>
      </c>
      <c r="S1403" s="170"/>
      <c r="T1403" s="169" t="str">
        <f>IF(T407="","",IF(T407=Settings!$C$16,1,IF(AND(T407=Settings!$C$17,NOT(S407=Settings!$C$16)),1,IF(AND(T407=Settings!$C$18,S407=Settings!$C$19),1,0))))</f>
        <v/>
      </c>
      <c r="U1403" s="170"/>
      <c r="V1403" s="169" t="str">
        <f>IF(V407="","",IF(V407=Settings!$C$16,1,IF(AND(V407=Settings!$C$17,NOT(U407=Settings!$C$16)),1,IF(AND(V407=Settings!$C$18,U407=Settings!$C$19),1,0))))</f>
        <v/>
      </c>
      <c r="X1403" s="169" t="str">
        <f>IF(X407="","",IF(X407=Settings!$C$16,1,IF(AND(X407=Settings!$C$17,NOT(W407=Settings!$C$16)),1,IF(AND(X407=Settings!$C$18,W407=Settings!$C$19),1,0))))</f>
        <v/>
      </c>
      <c r="Z1403" s="169" t="str">
        <f>IF(Z407="","",IF(Z407=Settings!$C$16,1,IF(AND(Z407=Settings!$C$17,NOT(Y407=Settings!$C$16)),1,IF(AND(Z407=Settings!$C$18,Y407=Settings!$C$19),1,0))))</f>
        <v/>
      </c>
      <c r="AC1403" s="169" t="str">
        <f>IF(AC407="","",IF(AC407=Settings!$C$16,1,IF(AND(AC407=Settings!$C$17,NOT(AB407=Settings!$C$16)),1,IF(AND(AC407=Settings!$C$18,AB407=Settings!$C$19),1,0))))</f>
        <v/>
      </c>
      <c r="AD1403" s="170"/>
      <c r="AE1403" s="169" t="str">
        <f>IF(AE407="","",IF(AE407=Settings!$C$16,1,IF(AND(AE407=Settings!$C$17,NOT(AD407=Settings!$C$16)),1,IF(AND(AE407=Settings!$C$18,AD407=Settings!$C$19),1,0))))</f>
        <v/>
      </c>
      <c r="AF1403" s="170"/>
      <c r="AG1403" s="169" t="str">
        <f>IF(AG407="","",IF(AG407=Settings!$C$16,1,IF(AND(AG407=Settings!$C$17,NOT(AF407=Settings!$C$16)),1,IF(AND(AG407=Settings!$C$18,AF407=Settings!$C$19),1,0))))</f>
        <v/>
      </c>
      <c r="AH1403" s="170"/>
      <c r="AI1403" s="169" t="str">
        <f>IF(AI407="","",IF(AI407=Settings!$C$16,1,IF(AND(AI407=Settings!$C$17,NOT(AH407=Settings!$C$16)),1,IF(AND(AI407=Settings!$C$18,AH407=Settings!$C$19),1,0))))</f>
        <v/>
      </c>
      <c r="AK1403" s="169" t="str">
        <f>IF(AK407="","",IF(AK407=Settings!$C$16,1,IF(AND(AK407=Settings!$C$17,NOT(AJ407=Settings!$C$16)),1,IF(AND(AK407=Settings!$C$18,AJ407=Settings!$C$19),1,0))))</f>
        <v/>
      </c>
      <c r="AM1403" s="169" t="str">
        <f>IF(AM407="","",IF(AM407=Settings!$C$16,1,IF(AND(AM407=Settings!$C$17,NOT(AL407=Settings!$C$16)),1,IF(AND(AM407=Settings!$C$18,AL407=Settings!$C$19),1,0))))</f>
        <v/>
      </c>
      <c r="AP1403" s="169" t="str">
        <f>IF(AP407="","",IF(AP407=Settings!$C$16,1,IF(AND(AP407=Settings!$C$17,NOT(AO407=Settings!$C$16)),1,IF(AND(AP407=Settings!$C$18,AO407=Settings!$C$19),1,0))))</f>
        <v/>
      </c>
      <c r="AQ1403" s="170"/>
      <c r="AR1403" s="169" t="str">
        <f>IF(AR407="","",IF(AR407=Settings!$C$16,1,IF(AND(AR407=Settings!$C$17,NOT(AQ407=Settings!$C$16)),1,IF(AND(AR407=Settings!$C$18,AQ407=Settings!$C$19),1,0))))</f>
        <v/>
      </c>
      <c r="AS1403" s="170"/>
      <c r="AT1403" s="169" t="str">
        <f>IF(AT407="","",IF(AT407=Settings!$C$16,1,IF(AND(AT407=Settings!$C$17,NOT(AS407=Settings!$C$16)),1,IF(AND(AT407=Settings!$C$18,AS407=Settings!$C$19),1,0))))</f>
        <v/>
      </c>
      <c r="AU1403" s="170"/>
      <c r="AV1403" s="169" t="str">
        <f>IF(AV407="","",IF(AV407=Settings!$C$16,1,IF(AND(AV407=Settings!$C$17,NOT(AU407=Settings!$C$16)),1,IF(AND(AV407=Settings!$C$18,AU407=Settings!$C$19),1,0))))</f>
        <v/>
      </c>
      <c r="AX1403" s="169" t="str">
        <f>IF(AX407="","",IF(AX407=Settings!$C$16,1,IF(AND(AX407=Settings!$C$17,NOT(AW407=Settings!$C$16)),1,IF(AND(AX407=Settings!$C$18,AW407=Settings!$C$19),1,0))))</f>
        <v/>
      </c>
      <c r="AZ1403" s="169" t="str">
        <f>IF(AZ407="","",IF(AZ407=Settings!$C$16,1,IF(AND(AZ407=Settings!$C$17,NOT(AY407=Settings!$C$16)),1,IF(AND(AZ407=Settings!$C$18,AY407=Settings!$C$19),1,0))))</f>
        <v/>
      </c>
      <c r="BC1403" s="169" t="str">
        <f>IF(BC407="","",IF(BC407=Settings!$C$16,1,IF(AND(BC407=Settings!$C$17,NOT(BB407=Settings!$C$16)),1,IF(AND(BC407=Settings!$C$18,BB407=Settings!$C$19),1,0))))</f>
        <v/>
      </c>
      <c r="BD1403" s="170"/>
      <c r="BE1403" s="169" t="str">
        <f>IF(BE407="","",IF(BE407=Settings!$C$16,1,IF(AND(BE407=Settings!$C$17,NOT(BD407=Settings!$C$16)),1,IF(AND(BE407=Settings!$C$18,BD407=Settings!$C$19),1,0))))</f>
        <v/>
      </c>
      <c r="BF1403" s="170"/>
      <c r="BG1403" s="169" t="str">
        <f>IF(BG407="","",IF(BG407=Settings!$C$16,1,IF(AND(BG407=Settings!$C$17,NOT(BF407=Settings!$C$16)),1,IF(AND(BG407=Settings!$C$18,BF407=Settings!$C$19),1,0))))</f>
        <v/>
      </c>
      <c r="BH1403" s="170"/>
      <c r="BI1403" s="169" t="str">
        <f>IF(BI407="","",IF(BI407=Settings!$C$16,1,IF(AND(BI407=Settings!$C$17,NOT(BH407=Settings!$C$16)),1,IF(AND(BI407=Settings!$C$18,BH407=Settings!$C$19),1,0))))</f>
        <v/>
      </c>
      <c r="BK1403" s="169" t="str">
        <f>IF(BK407="","",IF(BK407=Settings!$C$16,1,IF(AND(BK407=Settings!$C$17,NOT(BJ407=Settings!$C$16)),1,IF(AND(BK407=Settings!$C$18,BJ407=Settings!$C$19),1,0))))</f>
        <v/>
      </c>
      <c r="BM1403" s="169" t="str">
        <f>IF(BM407="","",IF(BM407=Settings!$C$16,1,IF(AND(BM407=Settings!$C$17,NOT(BL407=Settings!$C$16)),1,IF(AND(BM407=Settings!$C$18,BL407=Settings!$C$19),1,0))))</f>
        <v/>
      </c>
      <c r="BP1403" s="169" t="str">
        <f>IF(BP407="","",IF(BP407=Settings!$C$16,1,IF(AND(BP407=Settings!$C$17,NOT(BO407=Settings!$C$16)),1,IF(AND(BP407=Settings!$C$18,BO407=Settings!$C$19),1,0))))</f>
        <v/>
      </c>
      <c r="BQ1403" s="170"/>
      <c r="BR1403" s="169" t="str">
        <f>IF(BR407="","",IF(BR407=Settings!$C$16,1,IF(AND(BR407=Settings!$C$17,NOT(BQ407=Settings!$C$16)),1,IF(AND(BR407=Settings!$C$18,BQ407=Settings!$C$19),1,0))))</f>
        <v/>
      </c>
      <c r="BS1403" s="170"/>
      <c r="BT1403" s="169" t="str">
        <f>IF(BT407="","",IF(BT407=Settings!$C$16,1,IF(AND(BT407=Settings!$C$17,NOT(BS407=Settings!$C$16)),1,IF(AND(BT407=Settings!$C$18,BS407=Settings!$C$19),1,0))))</f>
        <v/>
      </c>
      <c r="BU1403" s="170"/>
      <c r="BV1403" s="169" t="str">
        <f>IF(BV407="","",IF(BV407=Settings!$C$16,1,IF(AND(BV407=Settings!$C$17,NOT(BU407=Settings!$C$16)),1,IF(AND(BV407=Settings!$C$18,BU407=Settings!$C$19),1,0))))</f>
        <v/>
      </c>
      <c r="BX1403" s="169" t="str">
        <f>IF(BX407="","",IF(BX407=Settings!$C$16,1,IF(AND(BX407=Settings!$C$17,NOT(BW407=Settings!$C$16)),1,IF(AND(BX407=Settings!$C$18,BW407=Settings!$C$19),1,0))))</f>
        <v/>
      </c>
      <c r="BZ1403" s="169" t="str">
        <f>IF(BZ407="","",IF(BZ407=Settings!$C$16,1,IF(AND(BZ407=Settings!$C$17,NOT(BY407=Settings!$C$16)),1,IF(AND(BZ407=Settings!$C$18,BY407=Settings!$C$19),1,0))))</f>
        <v/>
      </c>
      <c r="CB1403" s="175" t="str">
        <f t="shared" si="49"/>
        <v/>
      </c>
      <c r="CC1403" s="175" t="str">
        <f t="shared" si="50"/>
        <v/>
      </c>
      <c r="CD1403" s="175" t="str">
        <f t="shared" si="51"/>
        <v/>
      </c>
      <c r="CE1403" s="175" t="str">
        <f t="shared" si="52"/>
        <v/>
      </c>
      <c r="CF1403" s="175" t="str">
        <f t="shared" si="53"/>
        <v/>
      </c>
      <c r="CG1403" s="175" t="str">
        <f t="shared" si="54"/>
        <v/>
      </c>
      <c r="CH1403" s="175" t="str">
        <f t="shared" si="55"/>
        <v/>
      </c>
    </row>
    <row r="1404" spans="1:86" x14ac:dyDescent="0.25">
      <c r="A1404" s="39" t="str">
        <f t="shared" si="48"/>
        <v xml:space="preserve"> </v>
      </c>
      <c r="C1404" s="169" t="str">
        <f>IF(C408="","",IF(C408=Settings!$C$16,1,IF(AND(C408=Settings!$C$17,NOT(B408=Settings!$C$16)),1,IF(AND(C408=Settings!$C$18,B408=Settings!$C$19),1,0))))</f>
        <v/>
      </c>
      <c r="E1404" s="169" t="str">
        <f>IF(E408="","",IF(E408=Settings!$C$16,1,IF(AND(E408=Settings!$C$17,NOT(D408=Settings!$C$16)),1,IF(AND(E408=Settings!$C$18,D408=Settings!$C$19),1,0))))</f>
        <v/>
      </c>
      <c r="G1404" s="169" t="str">
        <f>IF(G408="","",IF(G408=Settings!$C$16,1,IF(AND(G408=Settings!$C$17,NOT(F408=Settings!$C$16)),1,IF(AND(G408=Settings!$C$18,F408=Settings!$C$19),1,0))))</f>
        <v/>
      </c>
      <c r="I1404" s="169" t="str">
        <f>IF(I408="","",IF(I408=Settings!$C$16,1,IF(AND(I408=Settings!$C$17,NOT(H408=Settings!$C$16)),1,IF(AND(I408=Settings!$C$18,H408=Settings!$C$19),1,0))))</f>
        <v/>
      </c>
      <c r="K1404" s="169" t="str">
        <f>IF(K408="","",IF(K408=Settings!$C$16,1,IF(AND(K408=Settings!$C$17,NOT(J408=Settings!$C$16)),1,IF(AND(K408=Settings!$C$18,J408=Settings!$C$19),1,0))))</f>
        <v/>
      </c>
      <c r="M1404" s="169" t="str">
        <f>IF(M408="","",IF(M408=Settings!$C$16,1,IF(AND(M408=Settings!$C$17,NOT(L408=Settings!$C$16)),1,IF(AND(M408=Settings!$C$18,L408=Settings!$C$19),1,0))))</f>
        <v/>
      </c>
      <c r="P1404" s="169" t="str">
        <f>IF(P408="","",IF(P408=Settings!$C$16,1,IF(AND(P408=Settings!$C$17,NOT(O408=Settings!$C$16)),1,IF(AND(P408=Settings!$C$18,O408=Settings!$C$19),1,0))))</f>
        <v/>
      </c>
      <c r="Q1404" s="170"/>
      <c r="R1404" s="169" t="str">
        <f>IF(R408="","",IF(R408=Settings!$C$16,1,IF(AND(R408=Settings!$C$17,NOT(Q408=Settings!$C$16)),1,IF(AND(R408=Settings!$C$18,Q408=Settings!$C$19),1,0))))</f>
        <v/>
      </c>
      <c r="S1404" s="170"/>
      <c r="T1404" s="169" t="str">
        <f>IF(T408="","",IF(T408=Settings!$C$16,1,IF(AND(T408=Settings!$C$17,NOT(S408=Settings!$C$16)),1,IF(AND(T408=Settings!$C$18,S408=Settings!$C$19),1,0))))</f>
        <v/>
      </c>
      <c r="U1404" s="170"/>
      <c r="V1404" s="169" t="str">
        <f>IF(V408="","",IF(V408=Settings!$C$16,1,IF(AND(V408=Settings!$C$17,NOT(U408=Settings!$C$16)),1,IF(AND(V408=Settings!$C$18,U408=Settings!$C$19),1,0))))</f>
        <v/>
      </c>
      <c r="X1404" s="169" t="str">
        <f>IF(X408="","",IF(X408=Settings!$C$16,1,IF(AND(X408=Settings!$C$17,NOT(W408=Settings!$C$16)),1,IF(AND(X408=Settings!$C$18,W408=Settings!$C$19),1,0))))</f>
        <v/>
      </c>
      <c r="Z1404" s="169" t="str">
        <f>IF(Z408="","",IF(Z408=Settings!$C$16,1,IF(AND(Z408=Settings!$C$17,NOT(Y408=Settings!$C$16)),1,IF(AND(Z408=Settings!$C$18,Y408=Settings!$C$19),1,0))))</f>
        <v/>
      </c>
      <c r="AC1404" s="169" t="str">
        <f>IF(AC408="","",IF(AC408=Settings!$C$16,1,IF(AND(AC408=Settings!$C$17,NOT(AB408=Settings!$C$16)),1,IF(AND(AC408=Settings!$C$18,AB408=Settings!$C$19),1,0))))</f>
        <v/>
      </c>
      <c r="AD1404" s="170"/>
      <c r="AE1404" s="169" t="str">
        <f>IF(AE408="","",IF(AE408=Settings!$C$16,1,IF(AND(AE408=Settings!$C$17,NOT(AD408=Settings!$C$16)),1,IF(AND(AE408=Settings!$C$18,AD408=Settings!$C$19),1,0))))</f>
        <v/>
      </c>
      <c r="AF1404" s="170"/>
      <c r="AG1404" s="169" t="str">
        <f>IF(AG408="","",IF(AG408=Settings!$C$16,1,IF(AND(AG408=Settings!$C$17,NOT(AF408=Settings!$C$16)),1,IF(AND(AG408=Settings!$C$18,AF408=Settings!$C$19),1,0))))</f>
        <v/>
      </c>
      <c r="AH1404" s="170"/>
      <c r="AI1404" s="169" t="str">
        <f>IF(AI408="","",IF(AI408=Settings!$C$16,1,IF(AND(AI408=Settings!$C$17,NOT(AH408=Settings!$C$16)),1,IF(AND(AI408=Settings!$C$18,AH408=Settings!$C$19),1,0))))</f>
        <v/>
      </c>
      <c r="AK1404" s="169" t="str">
        <f>IF(AK408="","",IF(AK408=Settings!$C$16,1,IF(AND(AK408=Settings!$C$17,NOT(AJ408=Settings!$C$16)),1,IF(AND(AK408=Settings!$C$18,AJ408=Settings!$C$19),1,0))))</f>
        <v/>
      </c>
      <c r="AM1404" s="169" t="str">
        <f>IF(AM408="","",IF(AM408=Settings!$C$16,1,IF(AND(AM408=Settings!$C$17,NOT(AL408=Settings!$C$16)),1,IF(AND(AM408=Settings!$C$18,AL408=Settings!$C$19),1,0))))</f>
        <v/>
      </c>
      <c r="AP1404" s="169" t="str">
        <f>IF(AP408="","",IF(AP408=Settings!$C$16,1,IF(AND(AP408=Settings!$C$17,NOT(AO408=Settings!$C$16)),1,IF(AND(AP408=Settings!$C$18,AO408=Settings!$C$19),1,0))))</f>
        <v/>
      </c>
      <c r="AQ1404" s="170"/>
      <c r="AR1404" s="169" t="str">
        <f>IF(AR408="","",IF(AR408=Settings!$C$16,1,IF(AND(AR408=Settings!$C$17,NOT(AQ408=Settings!$C$16)),1,IF(AND(AR408=Settings!$C$18,AQ408=Settings!$C$19),1,0))))</f>
        <v/>
      </c>
      <c r="AS1404" s="170"/>
      <c r="AT1404" s="169" t="str">
        <f>IF(AT408="","",IF(AT408=Settings!$C$16,1,IF(AND(AT408=Settings!$C$17,NOT(AS408=Settings!$C$16)),1,IF(AND(AT408=Settings!$C$18,AS408=Settings!$C$19),1,0))))</f>
        <v/>
      </c>
      <c r="AU1404" s="170"/>
      <c r="AV1404" s="169" t="str">
        <f>IF(AV408="","",IF(AV408=Settings!$C$16,1,IF(AND(AV408=Settings!$C$17,NOT(AU408=Settings!$C$16)),1,IF(AND(AV408=Settings!$C$18,AU408=Settings!$C$19),1,0))))</f>
        <v/>
      </c>
      <c r="AX1404" s="169" t="str">
        <f>IF(AX408="","",IF(AX408=Settings!$C$16,1,IF(AND(AX408=Settings!$C$17,NOT(AW408=Settings!$C$16)),1,IF(AND(AX408=Settings!$C$18,AW408=Settings!$C$19),1,0))))</f>
        <v/>
      </c>
      <c r="AZ1404" s="169" t="str">
        <f>IF(AZ408="","",IF(AZ408=Settings!$C$16,1,IF(AND(AZ408=Settings!$C$17,NOT(AY408=Settings!$C$16)),1,IF(AND(AZ408=Settings!$C$18,AY408=Settings!$C$19),1,0))))</f>
        <v/>
      </c>
      <c r="BC1404" s="169" t="str">
        <f>IF(BC408="","",IF(BC408=Settings!$C$16,1,IF(AND(BC408=Settings!$C$17,NOT(BB408=Settings!$C$16)),1,IF(AND(BC408=Settings!$C$18,BB408=Settings!$C$19),1,0))))</f>
        <v/>
      </c>
      <c r="BD1404" s="170"/>
      <c r="BE1404" s="169" t="str">
        <f>IF(BE408="","",IF(BE408=Settings!$C$16,1,IF(AND(BE408=Settings!$C$17,NOT(BD408=Settings!$C$16)),1,IF(AND(BE408=Settings!$C$18,BD408=Settings!$C$19),1,0))))</f>
        <v/>
      </c>
      <c r="BF1404" s="170"/>
      <c r="BG1404" s="169" t="str">
        <f>IF(BG408="","",IF(BG408=Settings!$C$16,1,IF(AND(BG408=Settings!$C$17,NOT(BF408=Settings!$C$16)),1,IF(AND(BG408=Settings!$C$18,BF408=Settings!$C$19),1,0))))</f>
        <v/>
      </c>
      <c r="BH1404" s="170"/>
      <c r="BI1404" s="169" t="str">
        <f>IF(BI408="","",IF(BI408=Settings!$C$16,1,IF(AND(BI408=Settings!$C$17,NOT(BH408=Settings!$C$16)),1,IF(AND(BI408=Settings!$C$18,BH408=Settings!$C$19),1,0))))</f>
        <v/>
      </c>
      <c r="BK1404" s="169" t="str">
        <f>IF(BK408="","",IF(BK408=Settings!$C$16,1,IF(AND(BK408=Settings!$C$17,NOT(BJ408=Settings!$C$16)),1,IF(AND(BK408=Settings!$C$18,BJ408=Settings!$C$19),1,0))))</f>
        <v/>
      </c>
      <c r="BM1404" s="169" t="str">
        <f>IF(BM408="","",IF(BM408=Settings!$C$16,1,IF(AND(BM408=Settings!$C$17,NOT(BL408=Settings!$C$16)),1,IF(AND(BM408=Settings!$C$18,BL408=Settings!$C$19),1,0))))</f>
        <v/>
      </c>
      <c r="BP1404" s="169" t="str">
        <f>IF(BP408="","",IF(BP408=Settings!$C$16,1,IF(AND(BP408=Settings!$C$17,NOT(BO408=Settings!$C$16)),1,IF(AND(BP408=Settings!$C$18,BO408=Settings!$C$19),1,0))))</f>
        <v/>
      </c>
      <c r="BQ1404" s="170"/>
      <c r="BR1404" s="169" t="str">
        <f>IF(BR408="","",IF(BR408=Settings!$C$16,1,IF(AND(BR408=Settings!$C$17,NOT(BQ408=Settings!$C$16)),1,IF(AND(BR408=Settings!$C$18,BQ408=Settings!$C$19),1,0))))</f>
        <v/>
      </c>
      <c r="BS1404" s="170"/>
      <c r="BT1404" s="169" t="str">
        <f>IF(BT408="","",IF(BT408=Settings!$C$16,1,IF(AND(BT408=Settings!$C$17,NOT(BS408=Settings!$C$16)),1,IF(AND(BT408=Settings!$C$18,BS408=Settings!$C$19),1,0))))</f>
        <v/>
      </c>
      <c r="BU1404" s="170"/>
      <c r="BV1404" s="169" t="str">
        <f>IF(BV408="","",IF(BV408=Settings!$C$16,1,IF(AND(BV408=Settings!$C$17,NOT(BU408=Settings!$C$16)),1,IF(AND(BV408=Settings!$C$18,BU408=Settings!$C$19),1,0))))</f>
        <v/>
      </c>
      <c r="BX1404" s="169" t="str">
        <f>IF(BX408="","",IF(BX408=Settings!$C$16,1,IF(AND(BX408=Settings!$C$17,NOT(BW408=Settings!$C$16)),1,IF(AND(BX408=Settings!$C$18,BW408=Settings!$C$19),1,0))))</f>
        <v/>
      </c>
      <c r="BZ1404" s="169" t="str">
        <f>IF(BZ408="","",IF(BZ408=Settings!$C$16,1,IF(AND(BZ408=Settings!$C$17,NOT(BY408=Settings!$C$16)),1,IF(AND(BZ408=Settings!$C$18,BY408=Settings!$C$19),1,0))))</f>
        <v/>
      </c>
      <c r="CB1404" s="175" t="str">
        <f t="shared" si="49"/>
        <v/>
      </c>
      <c r="CC1404" s="175" t="str">
        <f t="shared" si="50"/>
        <v/>
      </c>
      <c r="CD1404" s="175" t="str">
        <f t="shared" si="51"/>
        <v/>
      </c>
      <c r="CE1404" s="175" t="str">
        <f t="shared" si="52"/>
        <v/>
      </c>
      <c r="CF1404" s="175" t="str">
        <f t="shared" si="53"/>
        <v/>
      </c>
      <c r="CG1404" s="175" t="str">
        <f t="shared" si="54"/>
        <v/>
      </c>
      <c r="CH1404" s="175" t="str">
        <f t="shared" si="55"/>
        <v/>
      </c>
    </row>
    <row r="1405" spans="1:86" x14ac:dyDescent="0.25">
      <c r="A1405" s="39" t="str">
        <f t="shared" si="48"/>
        <v xml:space="preserve"> </v>
      </c>
      <c r="C1405" s="169" t="str">
        <f>IF(C409="","",IF(C409=Settings!$C$16,1,IF(AND(C409=Settings!$C$17,NOT(B409=Settings!$C$16)),1,IF(AND(C409=Settings!$C$18,B409=Settings!$C$19),1,0))))</f>
        <v/>
      </c>
      <c r="E1405" s="169" t="str">
        <f>IF(E409="","",IF(E409=Settings!$C$16,1,IF(AND(E409=Settings!$C$17,NOT(D409=Settings!$C$16)),1,IF(AND(E409=Settings!$C$18,D409=Settings!$C$19),1,0))))</f>
        <v/>
      </c>
      <c r="G1405" s="169" t="str">
        <f>IF(G409="","",IF(G409=Settings!$C$16,1,IF(AND(G409=Settings!$C$17,NOT(F409=Settings!$C$16)),1,IF(AND(G409=Settings!$C$18,F409=Settings!$C$19),1,0))))</f>
        <v/>
      </c>
      <c r="I1405" s="169" t="str">
        <f>IF(I409="","",IF(I409=Settings!$C$16,1,IF(AND(I409=Settings!$C$17,NOT(H409=Settings!$C$16)),1,IF(AND(I409=Settings!$C$18,H409=Settings!$C$19),1,0))))</f>
        <v/>
      </c>
      <c r="K1405" s="169" t="str">
        <f>IF(K409="","",IF(K409=Settings!$C$16,1,IF(AND(K409=Settings!$C$17,NOT(J409=Settings!$C$16)),1,IF(AND(K409=Settings!$C$18,J409=Settings!$C$19),1,0))))</f>
        <v/>
      </c>
      <c r="M1405" s="169" t="str">
        <f>IF(M409="","",IF(M409=Settings!$C$16,1,IF(AND(M409=Settings!$C$17,NOT(L409=Settings!$C$16)),1,IF(AND(M409=Settings!$C$18,L409=Settings!$C$19),1,0))))</f>
        <v/>
      </c>
      <c r="P1405" s="169" t="str">
        <f>IF(P409="","",IF(P409=Settings!$C$16,1,IF(AND(P409=Settings!$C$17,NOT(O409=Settings!$C$16)),1,IF(AND(P409=Settings!$C$18,O409=Settings!$C$19),1,0))))</f>
        <v/>
      </c>
      <c r="Q1405" s="170"/>
      <c r="R1405" s="169" t="str">
        <f>IF(R409="","",IF(R409=Settings!$C$16,1,IF(AND(R409=Settings!$C$17,NOT(Q409=Settings!$C$16)),1,IF(AND(R409=Settings!$C$18,Q409=Settings!$C$19),1,0))))</f>
        <v/>
      </c>
      <c r="S1405" s="170"/>
      <c r="T1405" s="169" t="str">
        <f>IF(T409="","",IF(T409=Settings!$C$16,1,IF(AND(T409=Settings!$C$17,NOT(S409=Settings!$C$16)),1,IF(AND(T409=Settings!$C$18,S409=Settings!$C$19),1,0))))</f>
        <v/>
      </c>
      <c r="U1405" s="170"/>
      <c r="V1405" s="169" t="str">
        <f>IF(V409="","",IF(V409=Settings!$C$16,1,IF(AND(V409=Settings!$C$17,NOT(U409=Settings!$C$16)),1,IF(AND(V409=Settings!$C$18,U409=Settings!$C$19),1,0))))</f>
        <v/>
      </c>
      <c r="X1405" s="169" t="str">
        <f>IF(X409="","",IF(X409=Settings!$C$16,1,IF(AND(X409=Settings!$C$17,NOT(W409=Settings!$C$16)),1,IF(AND(X409=Settings!$C$18,W409=Settings!$C$19),1,0))))</f>
        <v/>
      </c>
      <c r="Z1405" s="169" t="str">
        <f>IF(Z409="","",IF(Z409=Settings!$C$16,1,IF(AND(Z409=Settings!$C$17,NOT(Y409=Settings!$C$16)),1,IF(AND(Z409=Settings!$C$18,Y409=Settings!$C$19),1,0))))</f>
        <v/>
      </c>
      <c r="AC1405" s="169" t="str">
        <f>IF(AC409="","",IF(AC409=Settings!$C$16,1,IF(AND(AC409=Settings!$C$17,NOT(AB409=Settings!$C$16)),1,IF(AND(AC409=Settings!$C$18,AB409=Settings!$C$19),1,0))))</f>
        <v/>
      </c>
      <c r="AD1405" s="170"/>
      <c r="AE1405" s="169" t="str">
        <f>IF(AE409="","",IF(AE409=Settings!$C$16,1,IF(AND(AE409=Settings!$C$17,NOT(AD409=Settings!$C$16)),1,IF(AND(AE409=Settings!$C$18,AD409=Settings!$C$19),1,0))))</f>
        <v/>
      </c>
      <c r="AF1405" s="170"/>
      <c r="AG1405" s="169" t="str">
        <f>IF(AG409="","",IF(AG409=Settings!$C$16,1,IF(AND(AG409=Settings!$C$17,NOT(AF409=Settings!$C$16)),1,IF(AND(AG409=Settings!$C$18,AF409=Settings!$C$19),1,0))))</f>
        <v/>
      </c>
      <c r="AH1405" s="170"/>
      <c r="AI1405" s="169" t="str">
        <f>IF(AI409="","",IF(AI409=Settings!$C$16,1,IF(AND(AI409=Settings!$C$17,NOT(AH409=Settings!$C$16)),1,IF(AND(AI409=Settings!$C$18,AH409=Settings!$C$19),1,0))))</f>
        <v/>
      </c>
      <c r="AK1405" s="169" t="str">
        <f>IF(AK409="","",IF(AK409=Settings!$C$16,1,IF(AND(AK409=Settings!$C$17,NOT(AJ409=Settings!$C$16)),1,IF(AND(AK409=Settings!$C$18,AJ409=Settings!$C$19),1,0))))</f>
        <v/>
      </c>
      <c r="AM1405" s="169" t="str">
        <f>IF(AM409="","",IF(AM409=Settings!$C$16,1,IF(AND(AM409=Settings!$C$17,NOT(AL409=Settings!$C$16)),1,IF(AND(AM409=Settings!$C$18,AL409=Settings!$C$19),1,0))))</f>
        <v/>
      </c>
      <c r="AP1405" s="169" t="str">
        <f>IF(AP409="","",IF(AP409=Settings!$C$16,1,IF(AND(AP409=Settings!$C$17,NOT(AO409=Settings!$C$16)),1,IF(AND(AP409=Settings!$C$18,AO409=Settings!$C$19),1,0))))</f>
        <v/>
      </c>
      <c r="AQ1405" s="170"/>
      <c r="AR1405" s="169" t="str">
        <f>IF(AR409="","",IF(AR409=Settings!$C$16,1,IF(AND(AR409=Settings!$C$17,NOT(AQ409=Settings!$C$16)),1,IF(AND(AR409=Settings!$C$18,AQ409=Settings!$C$19),1,0))))</f>
        <v/>
      </c>
      <c r="AS1405" s="170"/>
      <c r="AT1405" s="169" t="str">
        <f>IF(AT409="","",IF(AT409=Settings!$C$16,1,IF(AND(AT409=Settings!$C$17,NOT(AS409=Settings!$C$16)),1,IF(AND(AT409=Settings!$C$18,AS409=Settings!$C$19),1,0))))</f>
        <v/>
      </c>
      <c r="AU1405" s="170"/>
      <c r="AV1405" s="169" t="str">
        <f>IF(AV409="","",IF(AV409=Settings!$C$16,1,IF(AND(AV409=Settings!$C$17,NOT(AU409=Settings!$C$16)),1,IF(AND(AV409=Settings!$C$18,AU409=Settings!$C$19),1,0))))</f>
        <v/>
      </c>
      <c r="AX1405" s="169" t="str">
        <f>IF(AX409="","",IF(AX409=Settings!$C$16,1,IF(AND(AX409=Settings!$C$17,NOT(AW409=Settings!$C$16)),1,IF(AND(AX409=Settings!$C$18,AW409=Settings!$C$19),1,0))))</f>
        <v/>
      </c>
      <c r="AZ1405" s="169" t="str">
        <f>IF(AZ409="","",IF(AZ409=Settings!$C$16,1,IF(AND(AZ409=Settings!$C$17,NOT(AY409=Settings!$C$16)),1,IF(AND(AZ409=Settings!$C$18,AY409=Settings!$C$19),1,0))))</f>
        <v/>
      </c>
      <c r="BC1405" s="169" t="str">
        <f>IF(BC409="","",IF(BC409=Settings!$C$16,1,IF(AND(BC409=Settings!$C$17,NOT(BB409=Settings!$C$16)),1,IF(AND(BC409=Settings!$C$18,BB409=Settings!$C$19),1,0))))</f>
        <v/>
      </c>
      <c r="BD1405" s="170"/>
      <c r="BE1405" s="169" t="str">
        <f>IF(BE409="","",IF(BE409=Settings!$C$16,1,IF(AND(BE409=Settings!$C$17,NOT(BD409=Settings!$C$16)),1,IF(AND(BE409=Settings!$C$18,BD409=Settings!$C$19),1,0))))</f>
        <v/>
      </c>
      <c r="BF1405" s="170"/>
      <c r="BG1405" s="169" t="str">
        <f>IF(BG409="","",IF(BG409=Settings!$C$16,1,IF(AND(BG409=Settings!$C$17,NOT(BF409=Settings!$C$16)),1,IF(AND(BG409=Settings!$C$18,BF409=Settings!$C$19),1,0))))</f>
        <v/>
      </c>
      <c r="BH1405" s="170"/>
      <c r="BI1405" s="169" t="str">
        <f>IF(BI409="","",IF(BI409=Settings!$C$16,1,IF(AND(BI409=Settings!$C$17,NOT(BH409=Settings!$C$16)),1,IF(AND(BI409=Settings!$C$18,BH409=Settings!$C$19),1,0))))</f>
        <v/>
      </c>
      <c r="BK1405" s="169" t="str">
        <f>IF(BK409="","",IF(BK409=Settings!$C$16,1,IF(AND(BK409=Settings!$C$17,NOT(BJ409=Settings!$C$16)),1,IF(AND(BK409=Settings!$C$18,BJ409=Settings!$C$19),1,0))))</f>
        <v/>
      </c>
      <c r="BM1405" s="169" t="str">
        <f>IF(BM409="","",IF(BM409=Settings!$C$16,1,IF(AND(BM409=Settings!$C$17,NOT(BL409=Settings!$C$16)),1,IF(AND(BM409=Settings!$C$18,BL409=Settings!$C$19),1,0))))</f>
        <v/>
      </c>
      <c r="BP1405" s="169" t="str">
        <f>IF(BP409="","",IF(BP409=Settings!$C$16,1,IF(AND(BP409=Settings!$C$17,NOT(BO409=Settings!$C$16)),1,IF(AND(BP409=Settings!$C$18,BO409=Settings!$C$19),1,0))))</f>
        <v/>
      </c>
      <c r="BQ1405" s="170"/>
      <c r="BR1405" s="169" t="str">
        <f>IF(BR409="","",IF(BR409=Settings!$C$16,1,IF(AND(BR409=Settings!$C$17,NOT(BQ409=Settings!$C$16)),1,IF(AND(BR409=Settings!$C$18,BQ409=Settings!$C$19),1,0))))</f>
        <v/>
      </c>
      <c r="BS1405" s="170"/>
      <c r="BT1405" s="169" t="str">
        <f>IF(BT409="","",IF(BT409=Settings!$C$16,1,IF(AND(BT409=Settings!$C$17,NOT(BS409=Settings!$C$16)),1,IF(AND(BT409=Settings!$C$18,BS409=Settings!$C$19),1,0))))</f>
        <v/>
      </c>
      <c r="BU1405" s="170"/>
      <c r="BV1405" s="169" t="str">
        <f>IF(BV409="","",IF(BV409=Settings!$C$16,1,IF(AND(BV409=Settings!$C$17,NOT(BU409=Settings!$C$16)),1,IF(AND(BV409=Settings!$C$18,BU409=Settings!$C$19),1,0))))</f>
        <v/>
      </c>
      <c r="BX1405" s="169" t="str">
        <f>IF(BX409="","",IF(BX409=Settings!$C$16,1,IF(AND(BX409=Settings!$C$17,NOT(BW409=Settings!$C$16)),1,IF(AND(BX409=Settings!$C$18,BW409=Settings!$C$19),1,0))))</f>
        <v/>
      </c>
      <c r="BZ1405" s="169" t="str">
        <f>IF(BZ409="","",IF(BZ409=Settings!$C$16,1,IF(AND(BZ409=Settings!$C$17,NOT(BY409=Settings!$C$16)),1,IF(AND(BZ409=Settings!$C$18,BY409=Settings!$C$19),1,0))))</f>
        <v/>
      </c>
      <c r="CB1405" s="175" t="str">
        <f t="shared" si="49"/>
        <v/>
      </c>
      <c r="CC1405" s="175" t="str">
        <f t="shared" si="50"/>
        <v/>
      </c>
      <c r="CD1405" s="175" t="str">
        <f t="shared" si="51"/>
        <v/>
      </c>
      <c r="CE1405" s="175" t="str">
        <f t="shared" si="52"/>
        <v/>
      </c>
      <c r="CF1405" s="175" t="str">
        <f t="shared" si="53"/>
        <v/>
      </c>
      <c r="CG1405" s="175" t="str">
        <f t="shared" si="54"/>
        <v/>
      </c>
      <c r="CH1405" s="175" t="str">
        <f t="shared" si="55"/>
        <v/>
      </c>
    </row>
    <row r="1406" spans="1:86" x14ac:dyDescent="0.25">
      <c r="A1406" s="39" t="str">
        <f t="shared" si="48"/>
        <v xml:space="preserve"> </v>
      </c>
      <c r="C1406" s="169" t="str">
        <f>IF(C410="","",IF(C410=Settings!$C$16,1,IF(AND(C410=Settings!$C$17,NOT(B410=Settings!$C$16)),1,IF(AND(C410=Settings!$C$18,B410=Settings!$C$19),1,0))))</f>
        <v/>
      </c>
      <c r="E1406" s="169" t="str">
        <f>IF(E410="","",IF(E410=Settings!$C$16,1,IF(AND(E410=Settings!$C$17,NOT(D410=Settings!$C$16)),1,IF(AND(E410=Settings!$C$18,D410=Settings!$C$19),1,0))))</f>
        <v/>
      </c>
      <c r="G1406" s="169" t="str">
        <f>IF(G410="","",IF(G410=Settings!$C$16,1,IF(AND(G410=Settings!$C$17,NOT(F410=Settings!$C$16)),1,IF(AND(G410=Settings!$C$18,F410=Settings!$C$19),1,0))))</f>
        <v/>
      </c>
      <c r="I1406" s="169" t="str">
        <f>IF(I410="","",IF(I410=Settings!$C$16,1,IF(AND(I410=Settings!$C$17,NOT(H410=Settings!$C$16)),1,IF(AND(I410=Settings!$C$18,H410=Settings!$C$19),1,0))))</f>
        <v/>
      </c>
      <c r="K1406" s="169" t="str">
        <f>IF(K410="","",IF(K410=Settings!$C$16,1,IF(AND(K410=Settings!$C$17,NOT(J410=Settings!$C$16)),1,IF(AND(K410=Settings!$C$18,J410=Settings!$C$19),1,0))))</f>
        <v/>
      </c>
      <c r="M1406" s="169" t="str">
        <f>IF(M410="","",IF(M410=Settings!$C$16,1,IF(AND(M410=Settings!$C$17,NOT(L410=Settings!$C$16)),1,IF(AND(M410=Settings!$C$18,L410=Settings!$C$19),1,0))))</f>
        <v/>
      </c>
      <c r="P1406" s="169" t="str">
        <f>IF(P410="","",IF(P410=Settings!$C$16,1,IF(AND(P410=Settings!$C$17,NOT(O410=Settings!$C$16)),1,IF(AND(P410=Settings!$C$18,O410=Settings!$C$19),1,0))))</f>
        <v/>
      </c>
      <c r="Q1406" s="170"/>
      <c r="R1406" s="169" t="str">
        <f>IF(R410="","",IF(R410=Settings!$C$16,1,IF(AND(R410=Settings!$C$17,NOT(Q410=Settings!$C$16)),1,IF(AND(R410=Settings!$C$18,Q410=Settings!$C$19),1,0))))</f>
        <v/>
      </c>
      <c r="S1406" s="170"/>
      <c r="T1406" s="169" t="str">
        <f>IF(T410="","",IF(T410=Settings!$C$16,1,IF(AND(T410=Settings!$C$17,NOT(S410=Settings!$C$16)),1,IF(AND(T410=Settings!$C$18,S410=Settings!$C$19),1,0))))</f>
        <v/>
      </c>
      <c r="U1406" s="170"/>
      <c r="V1406" s="169" t="str">
        <f>IF(V410="","",IF(V410=Settings!$C$16,1,IF(AND(V410=Settings!$C$17,NOT(U410=Settings!$C$16)),1,IF(AND(V410=Settings!$C$18,U410=Settings!$C$19),1,0))))</f>
        <v/>
      </c>
      <c r="X1406" s="169" t="str">
        <f>IF(X410="","",IF(X410=Settings!$C$16,1,IF(AND(X410=Settings!$C$17,NOT(W410=Settings!$C$16)),1,IF(AND(X410=Settings!$C$18,W410=Settings!$C$19),1,0))))</f>
        <v/>
      </c>
      <c r="Z1406" s="169" t="str">
        <f>IF(Z410="","",IF(Z410=Settings!$C$16,1,IF(AND(Z410=Settings!$C$17,NOT(Y410=Settings!$C$16)),1,IF(AND(Z410=Settings!$C$18,Y410=Settings!$C$19),1,0))))</f>
        <v/>
      </c>
      <c r="AC1406" s="169" t="str">
        <f>IF(AC410="","",IF(AC410=Settings!$C$16,1,IF(AND(AC410=Settings!$C$17,NOT(AB410=Settings!$C$16)),1,IF(AND(AC410=Settings!$C$18,AB410=Settings!$C$19),1,0))))</f>
        <v/>
      </c>
      <c r="AD1406" s="170"/>
      <c r="AE1406" s="169" t="str">
        <f>IF(AE410="","",IF(AE410=Settings!$C$16,1,IF(AND(AE410=Settings!$C$17,NOT(AD410=Settings!$C$16)),1,IF(AND(AE410=Settings!$C$18,AD410=Settings!$C$19),1,0))))</f>
        <v/>
      </c>
      <c r="AF1406" s="170"/>
      <c r="AG1406" s="169" t="str">
        <f>IF(AG410="","",IF(AG410=Settings!$C$16,1,IF(AND(AG410=Settings!$C$17,NOT(AF410=Settings!$C$16)),1,IF(AND(AG410=Settings!$C$18,AF410=Settings!$C$19),1,0))))</f>
        <v/>
      </c>
      <c r="AH1406" s="170"/>
      <c r="AI1406" s="169" t="str">
        <f>IF(AI410="","",IF(AI410=Settings!$C$16,1,IF(AND(AI410=Settings!$C$17,NOT(AH410=Settings!$C$16)),1,IF(AND(AI410=Settings!$C$18,AH410=Settings!$C$19),1,0))))</f>
        <v/>
      </c>
      <c r="AK1406" s="169" t="str">
        <f>IF(AK410="","",IF(AK410=Settings!$C$16,1,IF(AND(AK410=Settings!$C$17,NOT(AJ410=Settings!$C$16)),1,IF(AND(AK410=Settings!$C$18,AJ410=Settings!$C$19),1,0))))</f>
        <v/>
      </c>
      <c r="AM1406" s="169" t="str">
        <f>IF(AM410="","",IF(AM410=Settings!$C$16,1,IF(AND(AM410=Settings!$C$17,NOT(AL410=Settings!$C$16)),1,IF(AND(AM410=Settings!$C$18,AL410=Settings!$C$19),1,0))))</f>
        <v/>
      </c>
      <c r="AP1406" s="169" t="str">
        <f>IF(AP410="","",IF(AP410=Settings!$C$16,1,IF(AND(AP410=Settings!$C$17,NOT(AO410=Settings!$C$16)),1,IF(AND(AP410=Settings!$C$18,AO410=Settings!$C$19),1,0))))</f>
        <v/>
      </c>
      <c r="AQ1406" s="170"/>
      <c r="AR1406" s="169" t="str">
        <f>IF(AR410="","",IF(AR410=Settings!$C$16,1,IF(AND(AR410=Settings!$C$17,NOT(AQ410=Settings!$C$16)),1,IF(AND(AR410=Settings!$C$18,AQ410=Settings!$C$19),1,0))))</f>
        <v/>
      </c>
      <c r="AS1406" s="170"/>
      <c r="AT1406" s="169" t="str">
        <f>IF(AT410="","",IF(AT410=Settings!$C$16,1,IF(AND(AT410=Settings!$C$17,NOT(AS410=Settings!$C$16)),1,IF(AND(AT410=Settings!$C$18,AS410=Settings!$C$19),1,0))))</f>
        <v/>
      </c>
      <c r="AU1406" s="170"/>
      <c r="AV1406" s="169" t="str">
        <f>IF(AV410="","",IF(AV410=Settings!$C$16,1,IF(AND(AV410=Settings!$C$17,NOT(AU410=Settings!$C$16)),1,IF(AND(AV410=Settings!$C$18,AU410=Settings!$C$19),1,0))))</f>
        <v/>
      </c>
      <c r="AX1406" s="169" t="str">
        <f>IF(AX410="","",IF(AX410=Settings!$C$16,1,IF(AND(AX410=Settings!$C$17,NOT(AW410=Settings!$C$16)),1,IF(AND(AX410=Settings!$C$18,AW410=Settings!$C$19),1,0))))</f>
        <v/>
      </c>
      <c r="AZ1406" s="169" t="str">
        <f>IF(AZ410="","",IF(AZ410=Settings!$C$16,1,IF(AND(AZ410=Settings!$C$17,NOT(AY410=Settings!$C$16)),1,IF(AND(AZ410=Settings!$C$18,AY410=Settings!$C$19),1,0))))</f>
        <v/>
      </c>
      <c r="BC1406" s="169" t="str">
        <f>IF(BC410="","",IF(BC410=Settings!$C$16,1,IF(AND(BC410=Settings!$C$17,NOT(BB410=Settings!$C$16)),1,IF(AND(BC410=Settings!$C$18,BB410=Settings!$C$19),1,0))))</f>
        <v/>
      </c>
      <c r="BD1406" s="170"/>
      <c r="BE1406" s="169" t="str">
        <f>IF(BE410="","",IF(BE410=Settings!$C$16,1,IF(AND(BE410=Settings!$C$17,NOT(BD410=Settings!$C$16)),1,IF(AND(BE410=Settings!$C$18,BD410=Settings!$C$19),1,0))))</f>
        <v/>
      </c>
      <c r="BF1406" s="170"/>
      <c r="BG1406" s="169" t="str">
        <f>IF(BG410="","",IF(BG410=Settings!$C$16,1,IF(AND(BG410=Settings!$C$17,NOT(BF410=Settings!$C$16)),1,IF(AND(BG410=Settings!$C$18,BF410=Settings!$C$19),1,0))))</f>
        <v/>
      </c>
      <c r="BH1406" s="170"/>
      <c r="BI1406" s="169" t="str">
        <f>IF(BI410="","",IF(BI410=Settings!$C$16,1,IF(AND(BI410=Settings!$C$17,NOT(BH410=Settings!$C$16)),1,IF(AND(BI410=Settings!$C$18,BH410=Settings!$C$19),1,0))))</f>
        <v/>
      </c>
      <c r="BK1406" s="169" t="str">
        <f>IF(BK410="","",IF(BK410=Settings!$C$16,1,IF(AND(BK410=Settings!$C$17,NOT(BJ410=Settings!$C$16)),1,IF(AND(BK410=Settings!$C$18,BJ410=Settings!$C$19),1,0))))</f>
        <v/>
      </c>
      <c r="BM1406" s="169" t="str">
        <f>IF(BM410="","",IF(BM410=Settings!$C$16,1,IF(AND(BM410=Settings!$C$17,NOT(BL410=Settings!$C$16)),1,IF(AND(BM410=Settings!$C$18,BL410=Settings!$C$19),1,0))))</f>
        <v/>
      </c>
      <c r="BP1406" s="169" t="str">
        <f>IF(BP410="","",IF(BP410=Settings!$C$16,1,IF(AND(BP410=Settings!$C$17,NOT(BO410=Settings!$C$16)),1,IF(AND(BP410=Settings!$C$18,BO410=Settings!$C$19),1,0))))</f>
        <v/>
      </c>
      <c r="BQ1406" s="170"/>
      <c r="BR1406" s="169" t="str">
        <f>IF(BR410="","",IF(BR410=Settings!$C$16,1,IF(AND(BR410=Settings!$C$17,NOT(BQ410=Settings!$C$16)),1,IF(AND(BR410=Settings!$C$18,BQ410=Settings!$C$19),1,0))))</f>
        <v/>
      </c>
      <c r="BS1406" s="170"/>
      <c r="BT1406" s="169" t="str">
        <f>IF(BT410="","",IF(BT410=Settings!$C$16,1,IF(AND(BT410=Settings!$C$17,NOT(BS410=Settings!$C$16)),1,IF(AND(BT410=Settings!$C$18,BS410=Settings!$C$19),1,0))))</f>
        <v/>
      </c>
      <c r="BU1406" s="170"/>
      <c r="BV1406" s="169" t="str">
        <f>IF(BV410="","",IF(BV410=Settings!$C$16,1,IF(AND(BV410=Settings!$C$17,NOT(BU410=Settings!$C$16)),1,IF(AND(BV410=Settings!$C$18,BU410=Settings!$C$19),1,0))))</f>
        <v/>
      </c>
      <c r="BX1406" s="169" t="str">
        <f>IF(BX410="","",IF(BX410=Settings!$C$16,1,IF(AND(BX410=Settings!$C$17,NOT(BW410=Settings!$C$16)),1,IF(AND(BX410=Settings!$C$18,BW410=Settings!$C$19),1,0))))</f>
        <v/>
      </c>
      <c r="BZ1406" s="169" t="str">
        <f>IF(BZ410="","",IF(BZ410=Settings!$C$16,1,IF(AND(BZ410=Settings!$C$17,NOT(BY410=Settings!$C$16)),1,IF(AND(BZ410=Settings!$C$18,BY410=Settings!$C$19),1,0))))</f>
        <v/>
      </c>
      <c r="CB1406" s="175" t="str">
        <f t="shared" si="49"/>
        <v/>
      </c>
      <c r="CC1406" s="175" t="str">
        <f t="shared" si="50"/>
        <v/>
      </c>
      <c r="CD1406" s="175" t="str">
        <f t="shared" si="51"/>
        <v/>
      </c>
      <c r="CE1406" s="175" t="str">
        <f t="shared" si="52"/>
        <v/>
      </c>
      <c r="CF1406" s="175" t="str">
        <f t="shared" si="53"/>
        <v/>
      </c>
      <c r="CG1406" s="175" t="str">
        <f t="shared" si="54"/>
        <v/>
      </c>
      <c r="CH1406" s="175" t="str">
        <f t="shared" si="55"/>
        <v/>
      </c>
    </row>
    <row r="1407" spans="1:86" x14ac:dyDescent="0.25">
      <c r="A1407" s="39" t="str">
        <f t="shared" si="48"/>
        <v xml:space="preserve"> </v>
      </c>
      <c r="C1407" s="169" t="str">
        <f>IF(C411="","",IF(C411=Settings!$C$16,1,IF(AND(C411=Settings!$C$17,NOT(B411=Settings!$C$16)),1,IF(AND(C411=Settings!$C$18,B411=Settings!$C$19),1,0))))</f>
        <v/>
      </c>
      <c r="E1407" s="169" t="str">
        <f>IF(E411="","",IF(E411=Settings!$C$16,1,IF(AND(E411=Settings!$C$17,NOT(D411=Settings!$C$16)),1,IF(AND(E411=Settings!$C$18,D411=Settings!$C$19),1,0))))</f>
        <v/>
      </c>
      <c r="G1407" s="169" t="str">
        <f>IF(G411="","",IF(G411=Settings!$C$16,1,IF(AND(G411=Settings!$C$17,NOT(F411=Settings!$C$16)),1,IF(AND(G411=Settings!$C$18,F411=Settings!$C$19),1,0))))</f>
        <v/>
      </c>
      <c r="I1407" s="169" t="str">
        <f>IF(I411="","",IF(I411=Settings!$C$16,1,IF(AND(I411=Settings!$C$17,NOT(H411=Settings!$C$16)),1,IF(AND(I411=Settings!$C$18,H411=Settings!$C$19),1,0))))</f>
        <v/>
      </c>
      <c r="K1407" s="169" t="str">
        <f>IF(K411="","",IF(K411=Settings!$C$16,1,IF(AND(K411=Settings!$C$17,NOT(J411=Settings!$C$16)),1,IF(AND(K411=Settings!$C$18,J411=Settings!$C$19),1,0))))</f>
        <v/>
      </c>
      <c r="M1407" s="169" t="str">
        <f>IF(M411="","",IF(M411=Settings!$C$16,1,IF(AND(M411=Settings!$C$17,NOT(L411=Settings!$C$16)),1,IF(AND(M411=Settings!$C$18,L411=Settings!$C$19),1,0))))</f>
        <v/>
      </c>
      <c r="P1407" s="169" t="str">
        <f>IF(P411="","",IF(P411=Settings!$C$16,1,IF(AND(P411=Settings!$C$17,NOT(O411=Settings!$C$16)),1,IF(AND(P411=Settings!$C$18,O411=Settings!$C$19),1,0))))</f>
        <v/>
      </c>
      <c r="Q1407" s="170"/>
      <c r="R1407" s="169" t="str">
        <f>IF(R411="","",IF(R411=Settings!$C$16,1,IF(AND(R411=Settings!$C$17,NOT(Q411=Settings!$C$16)),1,IF(AND(R411=Settings!$C$18,Q411=Settings!$C$19),1,0))))</f>
        <v/>
      </c>
      <c r="S1407" s="170"/>
      <c r="T1407" s="169" t="str">
        <f>IF(T411="","",IF(T411=Settings!$C$16,1,IF(AND(T411=Settings!$C$17,NOT(S411=Settings!$C$16)),1,IF(AND(T411=Settings!$C$18,S411=Settings!$C$19),1,0))))</f>
        <v/>
      </c>
      <c r="U1407" s="170"/>
      <c r="V1407" s="169" t="str">
        <f>IF(V411="","",IF(V411=Settings!$C$16,1,IF(AND(V411=Settings!$C$17,NOT(U411=Settings!$C$16)),1,IF(AND(V411=Settings!$C$18,U411=Settings!$C$19),1,0))))</f>
        <v/>
      </c>
      <c r="X1407" s="169" t="str">
        <f>IF(X411="","",IF(X411=Settings!$C$16,1,IF(AND(X411=Settings!$C$17,NOT(W411=Settings!$C$16)),1,IF(AND(X411=Settings!$C$18,W411=Settings!$C$19),1,0))))</f>
        <v/>
      </c>
      <c r="Z1407" s="169" t="str">
        <f>IF(Z411="","",IF(Z411=Settings!$C$16,1,IF(AND(Z411=Settings!$C$17,NOT(Y411=Settings!$C$16)),1,IF(AND(Z411=Settings!$C$18,Y411=Settings!$C$19),1,0))))</f>
        <v/>
      </c>
      <c r="AC1407" s="169" t="str">
        <f>IF(AC411="","",IF(AC411=Settings!$C$16,1,IF(AND(AC411=Settings!$C$17,NOT(AB411=Settings!$C$16)),1,IF(AND(AC411=Settings!$C$18,AB411=Settings!$C$19),1,0))))</f>
        <v/>
      </c>
      <c r="AD1407" s="170"/>
      <c r="AE1407" s="169" t="str">
        <f>IF(AE411="","",IF(AE411=Settings!$C$16,1,IF(AND(AE411=Settings!$C$17,NOT(AD411=Settings!$C$16)),1,IF(AND(AE411=Settings!$C$18,AD411=Settings!$C$19),1,0))))</f>
        <v/>
      </c>
      <c r="AF1407" s="170"/>
      <c r="AG1407" s="169" t="str">
        <f>IF(AG411="","",IF(AG411=Settings!$C$16,1,IF(AND(AG411=Settings!$C$17,NOT(AF411=Settings!$C$16)),1,IF(AND(AG411=Settings!$C$18,AF411=Settings!$C$19),1,0))))</f>
        <v/>
      </c>
      <c r="AH1407" s="170"/>
      <c r="AI1407" s="169" t="str">
        <f>IF(AI411="","",IF(AI411=Settings!$C$16,1,IF(AND(AI411=Settings!$C$17,NOT(AH411=Settings!$C$16)),1,IF(AND(AI411=Settings!$C$18,AH411=Settings!$C$19),1,0))))</f>
        <v/>
      </c>
      <c r="AK1407" s="169" t="str">
        <f>IF(AK411="","",IF(AK411=Settings!$C$16,1,IF(AND(AK411=Settings!$C$17,NOT(AJ411=Settings!$C$16)),1,IF(AND(AK411=Settings!$C$18,AJ411=Settings!$C$19),1,0))))</f>
        <v/>
      </c>
      <c r="AM1407" s="169" t="str">
        <f>IF(AM411="","",IF(AM411=Settings!$C$16,1,IF(AND(AM411=Settings!$C$17,NOT(AL411=Settings!$C$16)),1,IF(AND(AM411=Settings!$C$18,AL411=Settings!$C$19),1,0))))</f>
        <v/>
      </c>
      <c r="AP1407" s="169" t="str">
        <f>IF(AP411="","",IF(AP411=Settings!$C$16,1,IF(AND(AP411=Settings!$C$17,NOT(AO411=Settings!$C$16)),1,IF(AND(AP411=Settings!$C$18,AO411=Settings!$C$19),1,0))))</f>
        <v/>
      </c>
      <c r="AQ1407" s="170"/>
      <c r="AR1407" s="169" t="str">
        <f>IF(AR411="","",IF(AR411=Settings!$C$16,1,IF(AND(AR411=Settings!$C$17,NOT(AQ411=Settings!$C$16)),1,IF(AND(AR411=Settings!$C$18,AQ411=Settings!$C$19),1,0))))</f>
        <v/>
      </c>
      <c r="AS1407" s="170"/>
      <c r="AT1407" s="169" t="str">
        <f>IF(AT411="","",IF(AT411=Settings!$C$16,1,IF(AND(AT411=Settings!$C$17,NOT(AS411=Settings!$C$16)),1,IF(AND(AT411=Settings!$C$18,AS411=Settings!$C$19),1,0))))</f>
        <v/>
      </c>
      <c r="AU1407" s="170"/>
      <c r="AV1407" s="169" t="str">
        <f>IF(AV411="","",IF(AV411=Settings!$C$16,1,IF(AND(AV411=Settings!$C$17,NOT(AU411=Settings!$C$16)),1,IF(AND(AV411=Settings!$C$18,AU411=Settings!$C$19),1,0))))</f>
        <v/>
      </c>
      <c r="AX1407" s="169" t="str">
        <f>IF(AX411="","",IF(AX411=Settings!$C$16,1,IF(AND(AX411=Settings!$C$17,NOT(AW411=Settings!$C$16)),1,IF(AND(AX411=Settings!$C$18,AW411=Settings!$C$19),1,0))))</f>
        <v/>
      </c>
      <c r="AZ1407" s="169" t="str">
        <f>IF(AZ411="","",IF(AZ411=Settings!$C$16,1,IF(AND(AZ411=Settings!$C$17,NOT(AY411=Settings!$C$16)),1,IF(AND(AZ411=Settings!$C$18,AY411=Settings!$C$19),1,0))))</f>
        <v/>
      </c>
      <c r="BC1407" s="169" t="str">
        <f>IF(BC411="","",IF(BC411=Settings!$C$16,1,IF(AND(BC411=Settings!$C$17,NOT(BB411=Settings!$C$16)),1,IF(AND(BC411=Settings!$C$18,BB411=Settings!$C$19),1,0))))</f>
        <v/>
      </c>
      <c r="BD1407" s="170"/>
      <c r="BE1407" s="169" t="str">
        <f>IF(BE411="","",IF(BE411=Settings!$C$16,1,IF(AND(BE411=Settings!$C$17,NOT(BD411=Settings!$C$16)),1,IF(AND(BE411=Settings!$C$18,BD411=Settings!$C$19),1,0))))</f>
        <v/>
      </c>
      <c r="BF1407" s="170"/>
      <c r="BG1407" s="169" t="str">
        <f>IF(BG411="","",IF(BG411=Settings!$C$16,1,IF(AND(BG411=Settings!$C$17,NOT(BF411=Settings!$C$16)),1,IF(AND(BG411=Settings!$C$18,BF411=Settings!$C$19),1,0))))</f>
        <v/>
      </c>
      <c r="BH1407" s="170"/>
      <c r="BI1407" s="169" t="str">
        <f>IF(BI411="","",IF(BI411=Settings!$C$16,1,IF(AND(BI411=Settings!$C$17,NOT(BH411=Settings!$C$16)),1,IF(AND(BI411=Settings!$C$18,BH411=Settings!$C$19),1,0))))</f>
        <v/>
      </c>
      <c r="BK1407" s="169" t="str">
        <f>IF(BK411="","",IF(BK411=Settings!$C$16,1,IF(AND(BK411=Settings!$C$17,NOT(BJ411=Settings!$C$16)),1,IF(AND(BK411=Settings!$C$18,BJ411=Settings!$C$19),1,0))))</f>
        <v/>
      </c>
      <c r="BM1407" s="169" t="str">
        <f>IF(BM411="","",IF(BM411=Settings!$C$16,1,IF(AND(BM411=Settings!$C$17,NOT(BL411=Settings!$C$16)),1,IF(AND(BM411=Settings!$C$18,BL411=Settings!$C$19),1,0))))</f>
        <v/>
      </c>
      <c r="BP1407" s="169" t="str">
        <f>IF(BP411="","",IF(BP411=Settings!$C$16,1,IF(AND(BP411=Settings!$C$17,NOT(BO411=Settings!$C$16)),1,IF(AND(BP411=Settings!$C$18,BO411=Settings!$C$19),1,0))))</f>
        <v/>
      </c>
      <c r="BQ1407" s="170"/>
      <c r="BR1407" s="169" t="str">
        <f>IF(BR411="","",IF(BR411=Settings!$C$16,1,IF(AND(BR411=Settings!$C$17,NOT(BQ411=Settings!$C$16)),1,IF(AND(BR411=Settings!$C$18,BQ411=Settings!$C$19),1,0))))</f>
        <v/>
      </c>
      <c r="BS1407" s="170"/>
      <c r="BT1407" s="169" t="str">
        <f>IF(BT411="","",IF(BT411=Settings!$C$16,1,IF(AND(BT411=Settings!$C$17,NOT(BS411=Settings!$C$16)),1,IF(AND(BT411=Settings!$C$18,BS411=Settings!$C$19),1,0))))</f>
        <v/>
      </c>
      <c r="BU1407" s="170"/>
      <c r="BV1407" s="169" t="str">
        <f>IF(BV411="","",IF(BV411=Settings!$C$16,1,IF(AND(BV411=Settings!$C$17,NOT(BU411=Settings!$C$16)),1,IF(AND(BV411=Settings!$C$18,BU411=Settings!$C$19),1,0))))</f>
        <v/>
      </c>
      <c r="BX1407" s="169" t="str">
        <f>IF(BX411="","",IF(BX411=Settings!$C$16,1,IF(AND(BX411=Settings!$C$17,NOT(BW411=Settings!$C$16)),1,IF(AND(BX411=Settings!$C$18,BW411=Settings!$C$19),1,0))))</f>
        <v/>
      </c>
      <c r="BZ1407" s="169" t="str">
        <f>IF(BZ411="","",IF(BZ411=Settings!$C$16,1,IF(AND(BZ411=Settings!$C$17,NOT(BY411=Settings!$C$16)),1,IF(AND(BZ411=Settings!$C$18,BY411=Settings!$C$19),1,0))))</f>
        <v/>
      </c>
      <c r="CB1407" s="175" t="str">
        <f t="shared" si="49"/>
        <v/>
      </c>
      <c r="CC1407" s="175" t="str">
        <f t="shared" si="50"/>
        <v/>
      </c>
      <c r="CD1407" s="175" t="str">
        <f t="shared" si="51"/>
        <v/>
      </c>
      <c r="CE1407" s="175" t="str">
        <f t="shared" si="52"/>
        <v/>
      </c>
      <c r="CF1407" s="175" t="str">
        <f t="shared" si="53"/>
        <v/>
      </c>
      <c r="CG1407" s="175" t="str">
        <f t="shared" si="54"/>
        <v/>
      </c>
      <c r="CH1407" s="175" t="str">
        <f t="shared" si="55"/>
        <v/>
      </c>
    </row>
    <row r="1408" spans="1:86" x14ac:dyDescent="0.25">
      <c r="A1408" s="39" t="str">
        <f t="shared" si="48"/>
        <v xml:space="preserve"> </v>
      </c>
      <c r="C1408" s="169" t="str">
        <f>IF(C412="","",IF(C412=Settings!$C$16,1,IF(AND(C412=Settings!$C$17,NOT(B412=Settings!$C$16)),1,IF(AND(C412=Settings!$C$18,B412=Settings!$C$19),1,0))))</f>
        <v/>
      </c>
      <c r="E1408" s="169" t="str">
        <f>IF(E412="","",IF(E412=Settings!$C$16,1,IF(AND(E412=Settings!$C$17,NOT(D412=Settings!$C$16)),1,IF(AND(E412=Settings!$C$18,D412=Settings!$C$19),1,0))))</f>
        <v/>
      </c>
      <c r="G1408" s="169" t="str">
        <f>IF(G412="","",IF(G412=Settings!$C$16,1,IF(AND(G412=Settings!$C$17,NOT(F412=Settings!$C$16)),1,IF(AND(G412=Settings!$C$18,F412=Settings!$C$19),1,0))))</f>
        <v/>
      </c>
      <c r="I1408" s="169" t="str">
        <f>IF(I412="","",IF(I412=Settings!$C$16,1,IF(AND(I412=Settings!$C$17,NOT(H412=Settings!$C$16)),1,IF(AND(I412=Settings!$C$18,H412=Settings!$C$19),1,0))))</f>
        <v/>
      </c>
      <c r="K1408" s="169" t="str">
        <f>IF(K412="","",IF(K412=Settings!$C$16,1,IF(AND(K412=Settings!$C$17,NOT(J412=Settings!$C$16)),1,IF(AND(K412=Settings!$C$18,J412=Settings!$C$19),1,0))))</f>
        <v/>
      </c>
      <c r="M1408" s="169" t="str">
        <f>IF(M412="","",IF(M412=Settings!$C$16,1,IF(AND(M412=Settings!$C$17,NOT(L412=Settings!$C$16)),1,IF(AND(M412=Settings!$C$18,L412=Settings!$C$19),1,0))))</f>
        <v/>
      </c>
      <c r="P1408" s="169" t="str">
        <f>IF(P412="","",IF(P412=Settings!$C$16,1,IF(AND(P412=Settings!$C$17,NOT(O412=Settings!$C$16)),1,IF(AND(P412=Settings!$C$18,O412=Settings!$C$19),1,0))))</f>
        <v/>
      </c>
      <c r="Q1408" s="170"/>
      <c r="R1408" s="169" t="str">
        <f>IF(R412="","",IF(R412=Settings!$C$16,1,IF(AND(R412=Settings!$C$17,NOT(Q412=Settings!$C$16)),1,IF(AND(R412=Settings!$C$18,Q412=Settings!$C$19),1,0))))</f>
        <v/>
      </c>
      <c r="S1408" s="170"/>
      <c r="T1408" s="169" t="str">
        <f>IF(T412="","",IF(T412=Settings!$C$16,1,IF(AND(T412=Settings!$C$17,NOT(S412=Settings!$C$16)),1,IF(AND(T412=Settings!$C$18,S412=Settings!$C$19),1,0))))</f>
        <v/>
      </c>
      <c r="U1408" s="170"/>
      <c r="V1408" s="169" t="str">
        <f>IF(V412="","",IF(V412=Settings!$C$16,1,IF(AND(V412=Settings!$C$17,NOT(U412=Settings!$C$16)),1,IF(AND(V412=Settings!$C$18,U412=Settings!$C$19),1,0))))</f>
        <v/>
      </c>
      <c r="X1408" s="169" t="str">
        <f>IF(X412="","",IF(X412=Settings!$C$16,1,IF(AND(X412=Settings!$C$17,NOT(W412=Settings!$C$16)),1,IF(AND(X412=Settings!$C$18,W412=Settings!$C$19),1,0))))</f>
        <v/>
      </c>
      <c r="Z1408" s="169" t="str">
        <f>IF(Z412="","",IF(Z412=Settings!$C$16,1,IF(AND(Z412=Settings!$C$17,NOT(Y412=Settings!$C$16)),1,IF(AND(Z412=Settings!$C$18,Y412=Settings!$C$19),1,0))))</f>
        <v/>
      </c>
      <c r="AC1408" s="169" t="str">
        <f>IF(AC412="","",IF(AC412=Settings!$C$16,1,IF(AND(AC412=Settings!$C$17,NOT(AB412=Settings!$C$16)),1,IF(AND(AC412=Settings!$C$18,AB412=Settings!$C$19),1,0))))</f>
        <v/>
      </c>
      <c r="AD1408" s="170"/>
      <c r="AE1408" s="169" t="str">
        <f>IF(AE412="","",IF(AE412=Settings!$C$16,1,IF(AND(AE412=Settings!$C$17,NOT(AD412=Settings!$C$16)),1,IF(AND(AE412=Settings!$C$18,AD412=Settings!$C$19),1,0))))</f>
        <v/>
      </c>
      <c r="AF1408" s="170"/>
      <c r="AG1408" s="169" t="str">
        <f>IF(AG412="","",IF(AG412=Settings!$C$16,1,IF(AND(AG412=Settings!$C$17,NOT(AF412=Settings!$C$16)),1,IF(AND(AG412=Settings!$C$18,AF412=Settings!$C$19),1,0))))</f>
        <v/>
      </c>
      <c r="AH1408" s="170"/>
      <c r="AI1408" s="169" t="str">
        <f>IF(AI412="","",IF(AI412=Settings!$C$16,1,IF(AND(AI412=Settings!$C$17,NOT(AH412=Settings!$C$16)),1,IF(AND(AI412=Settings!$C$18,AH412=Settings!$C$19),1,0))))</f>
        <v/>
      </c>
      <c r="AK1408" s="169" t="str">
        <f>IF(AK412="","",IF(AK412=Settings!$C$16,1,IF(AND(AK412=Settings!$C$17,NOT(AJ412=Settings!$C$16)),1,IF(AND(AK412=Settings!$C$18,AJ412=Settings!$C$19),1,0))))</f>
        <v/>
      </c>
      <c r="AM1408" s="169" t="str">
        <f>IF(AM412="","",IF(AM412=Settings!$C$16,1,IF(AND(AM412=Settings!$C$17,NOT(AL412=Settings!$C$16)),1,IF(AND(AM412=Settings!$C$18,AL412=Settings!$C$19),1,0))))</f>
        <v/>
      </c>
      <c r="AP1408" s="169" t="str">
        <f>IF(AP412="","",IF(AP412=Settings!$C$16,1,IF(AND(AP412=Settings!$C$17,NOT(AO412=Settings!$C$16)),1,IF(AND(AP412=Settings!$C$18,AO412=Settings!$C$19),1,0))))</f>
        <v/>
      </c>
      <c r="AQ1408" s="170"/>
      <c r="AR1408" s="169" t="str">
        <f>IF(AR412="","",IF(AR412=Settings!$C$16,1,IF(AND(AR412=Settings!$C$17,NOT(AQ412=Settings!$C$16)),1,IF(AND(AR412=Settings!$C$18,AQ412=Settings!$C$19),1,0))))</f>
        <v/>
      </c>
      <c r="AS1408" s="170"/>
      <c r="AT1408" s="169" t="str">
        <f>IF(AT412="","",IF(AT412=Settings!$C$16,1,IF(AND(AT412=Settings!$C$17,NOT(AS412=Settings!$C$16)),1,IF(AND(AT412=Settings!$C$18,AS412=Settings!$C$19),1,0))))</f>
        <v/>
      </c>
      <c r="AU1408" s="170"/>
      <c r="AV1408" s="169" t="str">
        <f>IF(AV412="","",IF(AV412=Settings!$C$16,1,IF(AND(AV412=Settings!$C$17,NOT(AU412=Settings!$C$16)),1,IF(AND(AV412=Settings!$C$18,AU412=Settings!$C$19),1,0))))</f>
        <v/>
      </c>
      <c r="AX1408" s="169" t="str">
        <f>IF(AX412="","",IF(AX412=Settings!$C$16,1,IF(AND(AX412=Settings!$C$17,NOT(AW412=Settings!$C$16)),1,IF(AND(AX412=Settings!$C$18,AW412=Settings!$C$19),1,0))))</f>
        <v/>
      </c>
      <c r="AZ1408" s="169" t="str">
        <f>IF(AZ412="","",IF(AZ412=Settings!$C$16,1,IF(AND(AZ412=Settings!$C$17,NOT(AY412=Settings!$C$16)),1,IF(AND(AZ412=Settings!$C$18,AY412=Settings!$C$19),1,0))))</f>
        <v/>
      </c>
      <c r="BC1408" s="169" t="str">
        <f>IF(BC412="","",IF(BC412=Settings!$C$16,1,IF(AND(BC412=Settings!$C$17,NOT(BB412=Settings!$C$16)),1,IF(AND(BC412=Settings!$C$18,BB412=Settings!$C$19),1,0))))</f>
        <v/>
      </c>
      <c r="BD1408" s="170"/>
      <c r="BE1408" s="169" t="str">
        <f>IF(BE412="","",IF(BE412=Settings!$C$16,1,IF(AND(BE412=Settings!$C$17,NOT(BD412=Settings!$C$16)),1,IF(AND(BE412=Settings!$C$18,BD412=Settings!$C$19),1,0))))</f>
        <v/>
      </c>
      <c r="BF1408" s="170"/>
      <c r="BG1408" s="169" t="str">
        <f>IF(BG412="","",IF(BG412=Settings!$C$16,1,IF(AND(BG412=Settings!$C$17,NOT(BF412=Settings!$C$16)),1,IF(AND(BG412=Settings!$C$18,BF412=Settings!$C$19),1,0))))</f>
        <v/>
      </c>
      <c r="BH1408" s="170"/>
      <c r="BI1408" s="169" t="str">
        <f>IF(BI412="","",IF(BI412=Settings!$C$16,1,IF(AND(BI412=Settings!$C$17,NOT(BH412=Settings!$C$16)),1,IF(AND(BI412=Settings!$C$18,BH412=Settings!$C$19),1,0))))</f>
        <v/>
      </c>
      <c r="BK1408" s="169" t="str">
        <f>IF(BK412="","",IF(BK412=Settings!$C$16,1,IF(AND(BK412=Settings!$C$17,NOT(BJ412=Settings!$C$16)),1,IF(AND(BK412=Settings!$C$18,BJ412=Settings!$C$19),1,0))))</f>
        <v/>
      </c>
      <c r="BM1408" s="169" t="str">
        <f>IF(BM412="","",IF(BM412=Settings!$C$16,1,IF(AND(BM412=Settings!$C$17,NOT(BL412=Settings!$C$16)),1,IF(AND(BM412=Settings!$C$18,BL412=Settings!$C$19),1,0))))</f>
        <v/>
      </c>
      <c r="BP1408" s="169" t="str">
        <f>IF(BP412="","",IF(BP412=Settings!$C$16,1,IF(AND(BP412=Settings!$C$17,NOT(BO412=Settings!$C$16)),1,IF(AND(BP412=Settings!$C$18,BO412=Settings!$C$19),1,0))))</f>
        <v/>
      </c>
      <c r="BQ1408" s="170"/>
      <c r="BR1408" s="169" t="str">
        <f>IF(BR412="","",IF(BR412=Settings!$C$16,1,IF(AND(BR412=Settings!$C$17,NOT(BQ412=Settings!$C$16)),1,IF(AND(BR412=Settings!$C$18,BQ412=Settings!$C$19),1,0))))</f>
        <v/>
      </c>
      <c r="BS1408" s="170"/>
      <c r="BT1408" s="169" t="str">
        <f>IF(BT412="","",IF(BT412=Settings!$C$16,1,IF(AND(BT412=Settings!$C$17,NOT(BS412=Settings!$C$16)),1,IF(AND(BT412=Settings!$C$18,BS412=Settings!$C$19),1,0))))</f>
        <v/>
      </c>
      <c r="BU1408" s="170"/>
      <c r="BV1408" s="169" t="str">
        <f>IF(BV412="","",IF(BV412=Settings!$C$16,1,IF(AND(BV412=Settings!$C$17,NOT(BU412=Settings!$C$16)),1,IF(AND(BV412=Settings!$C$18,BU412=Settings!$C$19),1,0))))</f>
        <v/>
      </c>
      <c r="BX1408" s="169" t="str">
        <f>IF(BX412="","",IF(BX412=Settings!$C$16,1,IF(AND(BX412=Settings!$C$17,NOT(BW412=Settings!$C$16)),1,IF(AND(BX412=Settings!$C$18,BW412=Settings!$C$19),1,0))))</f>
        <v/>
      </c>
      <c r="BZ1408" s="169" t="str">
        <f>IF(BZ412="","",IF(BZ412=Settings!$C$16,1,IF(AND(BZ412=Settings!$C$17,NOT(BY412=Settings!$C$16)),1,IF(AND(BZ412=Settings!$C$18,BY412=Settings!$C$19),1,0))))</f>
        <v/>
      </c>
      <c r="CB1408" s="175" t="str">
        <f t="shared" si="49"/>
        <v/>
      </c>
      <c r="CC1408" s="175" t="str">
        <f t="shared" si="50"/>
        <v/>
      </c>
      <c r="CD1408" s="175" t="str">
        <f t="shared" si="51"/>
        <v/>
      </c>
      <c r="CE1408" s="175" t="str">
        <f t="shared" si="52"/>
        <v/>
      </c>
      <c r="CF1408" s="175" t="str">
        <f t="shared" si="53"/>
        <v/>
      </c>
      <c r="CG1408" s="175" t="str">
        <f t="shared" si="54"/>
        <v/>
      </c>
      <c r="CH1408" s="175" t="str">
        <f t="shared" si="55"/>
        <v/>
      </c>
    </row>
    <row r="1409" spans="1:86" x14ac:dyDescent="0.25">
      <c r="A1409" s="39" t="str">
        <f t="shared" si="48"/>
        <v xml:space="preserve"> </v>
      </c>
      <c r="C1409" s="169" t="str">
        <f>IF(C413="","",IF(C413=Settings!$C$16,1,IF(AND(C413=Settings!$C$17,NOT(B413=Settings!$C$16)),1,IF(AND(C413=Settings!$C$18,B413=Settings!$C$19),1,0))))</f>
        <v/>
      </c>
      <c r="E1409" s="169" t="str">
        <f>IF(E413="","",IF(E413=Settings!$C$16,1,IF(AND(E413=Settings!$C$17,NOT(D413=Settings!$C$16)),1,IF(AND(E413=Settings!$C$18,D413=Settings!$C$19),1,0))))</f>
        <v/>
      </c>
      <c r="G1409" s="169" t="str">
        <f>IF(G413="","",IF(G413=Settings!$C$16,1,IF(AND(G413=Settings!$C$17,NOT(F413=Settings!$C$16)),1,IF(AND(G413=Settings!$C$18,F413=Settings!$C$19),1,0))))</f>
        <v/>
      </c>
      <c r="I1409" s="169" t="str">
        <f>IF(I413="","",IF(I413=Settings!$C$16,1,IF(AND(I413=Settings!$C$17,NOT(H413=Settings!$C$16)),1,IF(AND(I413=Settings!$C$18,H413=Settings!$C$19),1,0))))</f>
        <v/>
      </c>
      <c r="K1409" s="169" t="str">
        <f>IF(K413="","",IF(K413=Settings!$C$16,1,IF(AND(K413=Settings!$C$17,NOT(J413=Settings!$C$16)),1,IF(AND(K413=Settings!$C$18,J413=Settings!$C$19),1,0))))</f>
        <v/>
      </c>
      <c r="M1409" s="169" t="str">
        <f>IF(M413="","",IF(M413=Settings!$C$16,1,IF(AND(M413=Settings!$C$17,NOT(L413=Settings!$C$16)),1,IF(AND(M413=Settings!$C$18,L413=Settings!$C$19),1,0))))</f>
        <v/>
      </c>
      <c r="P1409" s="169" t="str">
        <f>IF(P413="","",IF(P413=Settings!$C$16,1,IF(AND(P413=Settings!$C$17,NOT(O413=Settings!$C$16)),1,IF(AND(P413=Settings!$C$18,O413=Settings!$C$19),1,0))))</f>
        <v/>
      </c>
      <c r="Q1409" s="170"/>
      <c r="R1409" s="169" t="str">
        <f>IF(R413="","",IF(R413=Settings!$C$16,1,IF(AND(R413=Settings!$C$17,NOT(Q413=Settings!$C$16)),1,IF(AND(R413=Settings!$C$18,Q413=Settings!$C$19),1,0))))</f>
        <v/>
      </c>
      <c r="S1409" s="170"/>
      <c r="T1409" s="169" t="str">
        <f>IF(T413="","",IF(T413=Settings!$C$16,1,IF(AND(T413=Settings!$C$17,NOT(S413=Settings!$C$16)),1,IF(AND(T413=Settings!$C$18,S413=Settings!$C$19),1,0))))</f>
        <v/>
      </c>
      <c r="U1409" s="170"/>
      <c r="V1409" s="169" t="str">
        <f>IF(V413="","",IF(V413=Settings!$C$16,1,IF(AND(V413=Settings!$C$17,NOT(U413=Settings!$C$16)),1,IF(AND(V413=Settings!$C$18,U413=Settings!$C$19),1,0))))</f>
        <v/>
      </c>
      <c r="X1409" s="169" t="str">
        <f>IF(X413="","",IF(X413=Settings!$C$16,1,IF(AND(X413=Settings!$C$17,NOT(W413=Settings!$C$16)),1,IF(AND(X413=Settings!$C$18,W413=Settings!$C$19),1,0))))</f>
        <v/>
      </c>
      <c r="Z1409" s="169" t="str">
        <f>IF(Z413="","",IF(Z413=Settings!$C$16,1,IF(AND(Z413=Settings!$C$17,NOT(Y413=Settings!$C$16)),1,IF(AND(Z413=Settings!$C$18,Y413=Settings!$C$19),1,0))))</f>
        <v/>
      </c>
      <c r="AC1409" s="169" t="str">
        <f>IF(AC413="","",IF(AC413=Settings!$C$16,1,IF(AND(AC413=Settings!$C$17,NOT(AB413=Settings!$C$16)),1,IF(AND(AC413=Settings!$C$18,AB413=Settings!$C$19),1,0))))</f>
        <v/>
      </c>
      <c r="AD1409" s="170"/>
      <c r="AE1409" s="169" t="str">
        <f>IF(AE413="","",IF(AE413=Settings!$C$16,1,IF(AND(AE413=Settings!$C$17,NOT(AD413=Settings!$C$16)),1,IF(AND(AE413=Settings!$C$18,AD413=Settings!$C$19),1,0))))</f>
        <v/>
      </c>
      <c r="AF1409" s="170"/>
      <c r="AG1409" s="169" t="str">
        <f>IF(AG413="","",IF(AG413=Settings!$C$16,1,IF(AND(AG413=Settings!$C$17,NOT(AF413=Settings!$C$16)),1,IF(AND(AG413=Settings!$C$18,AF413=Settings!$C$19),1,0))))</f>
        <v/>
      </c>
      <c r="AH1409" s="170"/>
      <c r="AI1409" s="169" t="str">
        <f>IF(AI413="","",IF(AI413=Settings!$C$16,1,IF(AND(AI413=Settings!$C$17,NOT(AH413=Settings!$C$16)),1,IF(AND(AI413=Settings!$C$18,AH413=Settings!$C$19),1,0))))</f>
        <v/>
      </c>
      <c r="AK1409" s="169" t="str">
        <f>IF(AK413="","",IF(AK413=Settings!$C$16,1,IF(AND(AK413=Settings!$C$17,NOT(AJ413=Settings!$C$16)),1,IF(AND(AK413=Settings!$C$18,AJ413=Settings!$C$19),1,0))))</f>
        <v/>
      </c>
      <c r="AM1409" s="169" t="str">
        <f>IF(AM413="","",IF(AM413=Settings!$C$16,1,IF(AND(AM413=Settings!$C$17,NOT(AL413=Settings!$C$16)),1,IF(AND(AM413=Settings!$C$18,AL413=Settings!$C$19),1,0))))</f>
        <v/>
      </c>
      <c r="AP1409" s="169" t="str">
        <f>IF(AP413="","",IF(AP413=Settings!$C$16,1,IF(AND(AP413=Settings!$C$17,NOT(AO413=Settings!$C$16)),1,IF(AND(AP413=Settings!$C$18,AO413=Settings!$C$19),1,0))))</f>
        <v/>
      </c>
      <c r="AQ1409" s="170"/>
      <c r="AR1409" s="169" t="str">
        <f>IF(AR413="","",IF(AR413=Settings!$C$16,1,IF(AND(AR413=Settings!$C$17,NOT(AQ413=Settings!$C$16)),1,IF(AND(AR413=Settings!$C$18,AQ413=Settings!$C$19),1,0))))</f>
        <v/>
      </c>
      <c r="AS1409" s="170"/>
      <c r="AT1409" s="169" t="str">
        <f>IF(AT413="","",IF(AT413=Settings!$C$16,1,IF(AND(AT413=Settings!$C$17,NOT(AS413=Settings!$C$16)),1,IF(AND(AT413=Settings!$C$18,AS413=Settings!$C$19),1,0))))</f>
        <v/>
      </c>
      <c r="AU1409" s="170"/>
      <c r="AV1409" s="169" t="str">
        <f>IF(AV413="","",IF(AV413=Settings!$C$16,1,IF(AND(AV413=Settings!$C$17,NOT(AU413=Settings!$C$16)),1,IF(AND(AV413=Settings!$C$18,AU413=Settings!$C$19),1,0))))</f>
        <v/>
      </c>
      <c r="AX1409" s="169" t="str">
        <f>IF(AX413="","",IF(AX413=Settings!$C$16,1,IF(AND(AX413=Settings!$C$17,NOT(AW413=Settings!$C$16)),1,IF(AND(AX413=Settings!$C$18,AW413=Settings!$C$19),1,0))))</f>
        <v/>
      </c>
      <c r="AZ1409" s="169" t="str">
        <f>IF(AZ413="","",IF(AZ413=Settings!$C$16,1,IF(AND(AZ413=Settings!$C$17,NOT(AY413=Settings!$C$16)),1,IF(AND(AZ413=Settings!$C$18,AY413=Settings!$C$19),1,0))))</f>
        <v/>
      </c>
      <c r="BC1409" s="169" t="str">
        <f>IF(BC413="","",IF(BC413=Settings!$C$16,1,IF(AND(BC413=Settings!$C$17,NOT(BB413=Settings!$C$16)),1,IF(AND(BC413=Settings!$C$18,BB413=Settings!$C$19),1,0))))</f>
        <v/>
      </c>
      <c r="BD1409" s="170"/>
      <c r="BE1409" s="169" t="str">
        <f>IF(BE413="","",IF(BE413=Settings!$C$16,1,IF(AND(BE413=Settings!$C$17,NOT(BD413=Settings!$C$16)),1,IF(AND(BE413=Settings!$C$18,BD413=Settings!$C$19),1,0))))</f>
        <v/>
      </c>
      <c r="BF1409" s="170"/>
      <c r="BG1409" s="169" t="str">
        <f>IF(BG413="","",IF(BG413=Settings!$C$16,1,IF(AND(BG413=Settings!$C$17,NOT(BF413=Settings!$C$16)),1,IF(AND(BG413=Settings!$C$18,BF413=Settings!$C$19),1,0))))</f>
        <v/>
      </c>
      <c r="BH1409" s="170"/>
      <c r="BI1409" s="169" t="str">
        <f>IF(BI413="","",IF(BI413=Settings!$C$16,1,IF(AND(BI413=Settings!$C$17,NOT(BH413=Settings!$C$16)),1,IF(AND(BI413=Settings!$C$18,BH413=Settings!$C$19),1,0))))</f>
        <v/>
      </c>
      <c r="BK1409" s="169" t="str">
        <f>IF(BK413="","",IF(BK413=Settings!$C$16,1,IF(AND(BK413=Settings!$C$17,NOT(BJ413=Settings!$C$16)),1,IF(AND(BK413=Settings!$C$18,BJ413=Settings!$C$19),1,0))))</f>
        <v/>
      </c>
      <c r="BM1409" s="169" t="str">
        <f>IF(BM413="","",IF(BM413=Settings!$C$16,1,IF(AND(BM413=Settings!$C$17,NOT(BL413=Settings!$C$16)),1,IF(AND(BM413=Settings!$C$18,BL413=Settings!$C$19),1,0))))</f>
        <v/>
      </c>
      <c r="BP1409" s="169" t="str">
        <f>IF(BP413="","",IF(BP413=Settings!$C$16,1,IF(AND(BP413=Settings!$C$17,NOT(BO413=Settings!$C$16)),1,IF(AND(BP413=Settings!$C$18,BO413=Settings!$C$19),1,0))))</f>
        <v/>
      </c>
      <c r="BQ1409" s="170"/>
      <c r="BR1409" s="169" t="str">
        <f>IF(BR413="","",IF(BR413=Settings!$C$16,1,IF(AND(BR413=Settings!$C$17,NOT(BQ413=Settings!$C$16)),1,IF(AND(BR413=Settings!$C$18,BQ413=Settings!$C$19),1,0))))</f>
        <v/>
      </c>
      <c r="BS1409" s="170"/>
      <c r="BT1409" s="169" t="str">
        <f>IF(BT413="","",IF(BT413=Settings!$C$16,1,IF(AND(BT413=Settings!$C$17,NOT(BS413=Settings!$C$16)),1,IF(AND(BT413=Settings!$C$18,BS413=Settings!$C$19),1,0))))</f>
        <v/>
      </c>
      <c r="BU1409" s="170"/>
      <c r="BV1409" s="169" t="str">
        <f>IF(BV413="","",IF(BV413=Settings!$C$16,1,IF(AND(BV413=Settings!$C$17,NOT(BU413=Settings!$C$16)),1,IF(AND(BV413=Settings!$C$18,BU413=Settings!$C$19),1,0))))</f>
        <v/>
      </c>
      <c r="BX1409" s="169" t="str">
        <f>IF(BX413="","",IF(BX413=Settings!$C$16,1,IF(AND(BX413=Settings!$C$17,NOT(BW413=Settings!$C$16)),1,IF(AND(BX413=Settings!$C$18,BW413=Settings!$C$19),1,0))))</f>
        <v/>
      </c>
      <c r="BZ1409" s="169" t="str">
        <f>IF(BZ413="","",IF(BZ413=Settings!$C$16,1,IF(AND(BZ413=Settings!$C$17,NOT(BY413=Settings!$C$16)),1,IF(AND(BZ413=Settings!$C$18,BY413=Settings!$C$19),1,0))))</f>
        <v/>
      </c>
      <c r="CB1409" s="175" t="str">
        <f t="shared" si="49"/>
        <v/>
      </c>
      <c r="CC1409" s="175" t="str">
        <f t="shared" si="50"/>
        <v/>
      </c>
      <c r="CD1409" s="175" t="str">
        <f t="shared" si="51"/>
        <v/>
      </c>
      <c r="CE1409" s="175" t="str">
        <f t="shared" si="52"/>
        <v/>
      </c>
      <c r="CF1409" s="175" t="str">
        <f t="shared" si="53"/>
        <v/>
      </c>
      <c r="CG1409" s="175" t="str">
        <f t="shared" si="54"/>
        <v/>
      </c>
      <c r="CH1409" s="175" t="str">
        <f t="shared" si="55"/>
        <v/>
      </c>
    </row>
    <row r="1410" spans="1:86" x14ac:dyDescent="0.25">
      <c r="A1410" s="39" t="str">
        <f t="shared" si="48"/>
        <v xml:space="preserve"> </v>
      </c>
      <c r="C1410" s="169" t="str">
        <f>IF(C414="","",IF(C414=Settings!$C$16,1,IF(AND(C414=Settings!$C$17,NOT(B414=Settings!$C$16)),1,IF(AND(C414=Settings!$C$18,B414=Settings!$C$19),1,0))))</f>
        <v/>
      </c>
      <c r="E1410" s="169" t="str">
        <f>IF(E414="","",IF(E414=Settings!$C$16,1,IF(AND(E414=Settings!$C$17,NOT(D414=Settings!$C$16)),1,IF(AND(E414=Settings!$C$18,D414=Settings!$C$19),1,0))))</f>
        <v/>
      </c>
      <c r="G1410" s="169" t="str">
        <f>IF(G414="","",IF(G414=Settings!$C$16,1,IF(AND(G414=Settings!$C$17,NOT(F414=Settings!$C$16)),1,IF(AND(G414=Settings!$C$18,F414=Settings!$C$19),1,0))))</f>
        <v/>
      </c>
      <c r="I1410" s="169" t="str">
        <f>IF(I414="","",IF(I414=Settings!$C$16,1,IF(AND(I414=Settings!$C$17,NOT(H414=Settings!$C$16)),1,IF(AND(I414=Settings!$C$18,H414=Settings!$C$19),1,0))))</f>
        <v/>
      </c>
      <c r="K1410" s="169" t="str">
        <f>IF(K414="","",IF(K414=Settings!$C$16,1,IF(AND(K414=Settings!$C$17,NOT(J414=Settings!$C$16)),1,IF(AND(K414=Settings!$C$18,J414=Settings!$C$19),1,0))))</f>
        <v/>
      </c>
      <c r="M1410" s="169" t="str">
        <f>IF(M414="","",IF(M414=Settings!$C$16,1,IF(AND(M414=Settings!$C$17,NOT(L414=Settings!$C$16)),1,IF(AND(M414=Settings!$C$18,L414=Settings!$C$19),1,0))))</f>
        <v/>
      </c>
      <c r="P1410" s="169" t="str">
        <f>IF(P414="","",IF(P414=Settings!$C$16,1,IF(AND(P414=Settings!$C$17,NOT(O414=Settings!$C$16)),1,IF(AND(P414=Settings!$C$18,O414=Settings!$C$19),1,0))))</f>
        <v/>
      </c>
      <c r="Q1410" s="170"/>
      <c r="R1410" s="169" t="str">
        <f>IF(R414="","",IF(R414=Settings!$C$16,1,IF(AND(R414=Settings!$C$17,NOT(Q414=Settings!$C$16)),1,IF(AND(R414=Settings!$C$18,Q414=Settings!$C$19),1,0))))</f>
        <v/>
      </c>
      <c r="S1410" s="170"/>
      <c r="T1410" s="169" t="str">
        <f>IF(T414="","",IF(T414=Settings!$C$16,1,IF(AND(T414=Settings!$C$17,NOT(S414=Settings!$C$16)),1,IF(AND(T414=Settings!$C$18,S414=Settings!$C$19),1,0))))</f>
        <v/>
      </c>
      <c r="U1410" s="170"/>
      <c r="V1410" s="169" t="str">
        <f>IF(V414="","",IF(V414=Settings!$C$16,1,IF(AND(V414=Settings!$C$17,NOT(U414=Settings!$C$16)),1,IF(AND(V414=Settings!$C$18,U414=Settings!$C$19),1,0))))</f>
        <v/>
      </c>
      <c r="X1410" s="169" t="str">
        <f>IF(X414="","",IF(X414=Settings!$C$16,1,IF(AND(X414=Settings!$C$17,NOT(W414=Settings!$C$16)),1,IF(AND(X414=Settings!$C$18,W414=Settings!$C$19),1,0))))</f>
        <v/>
      </c>
      <c r="Z1410" s="169" t="str">
        <f>IF(Z414="","",IF(Z414=Settings!$C$16,1,IF(AND(Z414=Settings!$C$17,NOT(Y414=Settings!$C$16)),1,IF(AND(Z414=Settings!$C$18,Y414=Settings!$C$19),1,0))))</f>
        <v/>
      </c>
      <c r="AC1410" s="169" t="str">
        <f>IF(AC414="","",IF(AC414=Settings!$C$16,1,IF(AND(AC414=Settings!$C$17,NOT(AB414=Settings!$C$16)),1,IF(AND(AC414=Settings!$C$18,AB414=Settings!$C$19),1,0))))</f>
        <v/>
      </c>
      <c r="AD1410" s="170"/>
      <c r="AE1410" s="169" t="str">
        <f>IF(AE414="","",IF(AE414=Settings!$C$16,1,IF(AND(AE414=Settings!$C$17,NOT(AD414=Settings!$C$16)),1,IF(AND(AE414=Settings!$C$18,AD414=Settings!$C$19),1,0))))</f>
        <v/>
      </c>
      <c r="AF1410" s="170"/>
      <c r="AG1410" s="169" t="str">
        <f>IF(AG414="","",IF(AG414=Settings!$C$16,1,IF(AND(AG414=Settings!$C$17,NOT(AF414=Settings!$C$16)),1,IF(AND(AG414=Settings!$C$18,AF414=Settings!$C$19),1,0))))</f>
        <v/>
      </c>
      <c r="AH1410" s="170"/>
      <c r="AI1410" s="169" t="str">
        <f>IF(AI414="","",IF(AI414=Settings!$C$16,1,IF(AND(AI414=Settings!$C$17,NOT(AH414=Settings!$C$16)),1,IF(AND(AI414=Settings!$C$18,AH414=Settings!$C$19),1,0))))</f>
        <v/>
      </c>
      <c r="AK1410" s="169" t="str">
        <f>IF(AK414="","",IF(AK414=Settings!$C$16,1,IF(AND(AK414=Settings!$C$17,NOT(AJ414=Settings!$C$16)),1,IF(AND(AK414=Settings!$C$18,AJ414=Settings!$C$19),1,0))))</f>
        <v/>
      </c>
      <c r="AM1410" s="169" t="str">
        <f>IF(AM414="","",IF(AM414=Settings!$C$16,1,IF(AND(AM414=Settings!$C$17,NOT(AL414=Settings!$C$16)),1,IF(AND(AM414=Settings!$C$18,AL414=Settings!$C$19),1,0))))</f>
        <v/>
      </c>
      <c r="AP1410" s="169" t="str">
        <f>IF(AP414="","",IF(AP414=Settings!$C$16,1,IF(AND(AP414=Settings!$C$17,NOT(AO414=Settings!$C$16)),1,IF(AND(AP414=Settings!$C$18,AO414=Settings!$C$19),1,0))))</f>
        <v/>
      </c>
      <c r="AQ1410" s="170"/>
      <c r="AR1410" s="169" t="str">
        <f>IF(AR414="","",IF(AR414=Settings!$C$16,1,IF(AND(AR414=Settings!$C$17,NOT(AQ414=Settings!$C$16)),1,IF(AND(AR414=Settings!$C$18,AQ414=Settings!$C$19),1,0))))</f>
        <v/>
      </c>
      <c r="AS1410" s="170"/>
      <c r="AT1410" s="169" t="str">
        <f>IF(AT414="","",IF(AT414=Settings!$C$16,1,IF(AND(AT414=Settings!$C$17,NOT(AS414=Settings!$C$16)),1,IF(AND(AT414=Settings!$C$18,AS414=Settings!$C$19),1,0))))</f>
        <v/>
      </c>
      <c r="AU1410" s="170"/>
      <c r="AV1410" s="169" t="str">
        <f>IF(AV414="","",IF(AV414=Settings!$C$16,1,IF(AND(AV414=Settings!$C$17,NOT(AU414=Settings!$C$16)),1,IF(AND(AV414=Settings!$C$18,AU414=Settings!$C$19),1,0))))</f>
        <v/>
      </c>
      <c r="AX1410" s="169" t="str">
        <f>IF(AX414="","",IF(AX414=Settings!$C$16,1,IF(AND(AX414=Settings!$C$17,NOT(AW414=Settings!$C$16)),1,IF(AND(AX414=Settings!$C$18,AW414=Settings!$C$19),1,0))))</f>
        <v/>
      </c>
      <c r="AZ1410" s="169" t="str">
        <f>IF(AZ414="","",IF(AZ414=Settings!$C$16,1,IF(AND(AZ414=Settings!$C$17,NOT(AY414=Settings!$C$16)),1,IF(AND(AZ414=Settings!$C$18,AY414=Settings!$C$19),1,0))))</f>
        <v/>
      </c>
      <c r="BC1410" s="169" t="str">
        <f>IF(BC414="","",IF(BC414=Settings!$C$16,1,IF(AND(BC414=Settings!$C$17,NOT(BB414=Settings!$C$16)),1,IF(AND(BC414=Settings!$C$18,BB414=Settings!$C$19),1,0))))</f>
        <v/>
      </c>
      <c r="BD1410" s="170"/>
      <c r="BE1410" s="169" t="str">
        <f>IF(BE414="","",IF(BE414=Settings!$C$16,1,IF(AND(BE414=Settings!$C$17,NOT(BD414=Settings!$C$16)),1,IF(AND(BE414=Settings!$C$18,BD414=Settings!$C$19),1,0))))</f>
        <v/>
      </c>
      <c r="BF1410" s="170"/>
      <c r="BG1410" s="169" t="str">
        <f>IF(BG414="","",IF(BG414=Settings!$C$16,1,IF(AND(BG414=Settings!$C$17,NOT(BF414=Settings!$C$16)),1,IF(AND(BG414=Settings!$C$18,BF414=Settings!$C$19),1,0))))</f>
        <v/>
      </c>
      <c r="BH1410" s="170"/>
      <c r="BI1410" s="169" t="str">
        <f>IF(BI414="","",IF(BI414=Settings!$C$16,1,IF(AND(BI414=Settings!$C$17,NOT(BH414=Settings!$C$16)),1,IF(AND(BI414=Settings!$C$18,BH414=Settings!$C$19),1,0))))</f>
        <v/>
      </c>
      <c r="BK1410" s="169" t="str">
        <f>IF(BK414="","",IF(BK414=Settings!$C$16,1,IF(AND(BK414=Settings!$C$17,NOT(BJ414=Settings!$C$16)),1,IF(AND(BK414=Settings!$C$18,BJ414=Settings!$C$19),1,0))))</f>
        <v/>
      </c>
      <c r="BM1410" s="169" t="str">
        <f>IF(BM414="","",IF(BM414=Settings!$C$16,1,IF(AND(BM414=Settings!$C$17,NOT(BL414=Settings!$C$16)),1,IF(AND(BM414=Settings!$C$18,BL414=Settings!$C$19),1,0))))</f>
        <v/>
      </c>
      <c r="BP1410" s="169" t="str">
        <f>IF(BP414="","",IF(BP414=Settings!$C$16,1,IF(AND(BP414=Settings!$C$17,NOT(BO414=Settings!$C$16)),1,IF(AND(BP414=Settings!$C$18,BO414=Settings!$C$19),1,0))))</f>
        <v/>
      </c>
      <c r="BQ1410" s="170"/>
      <c r="BR1410" s="169" t="str">
        <f>IF(BR414="","",IF(BR414=Settings!$C$16,1,IF(AND(BR414=Settings!$C$17,NOT(BQ414=Settings!$C$16)),1,IF(AND(BR414=Settings!$C$18,BQ414=Settings!$C$19),1,0))))</f>
        <v/>
      </c>
      <c r="BS1410" s="170"/>
      <c r="BT1410" s="169" t="str">
        <f>IF(BT414="","",IF(BT414=Settings!$C$16,1,IF(AND(BT414=Settings!$C$17,NOT(BS414=Settings!$C$16)),1,IF(AND(BT414=Settings!$C$18,BS414=Settings!$C$19),1,0))))</f>
        <v/>
      </c>
      <c r="BU1410" s="170"/>
      <c r="BV1410" s="169" t="str">
        <f>IF(BV414="","",IF(BV414=Settings!$C$16,1,IF(AND(BV414=Settings!$C$17,NOT(BU414=Settings!$C$16)),1,IF(AND(BV414=Settings!$C$18,BU414=Settings!$C$19),1,0))))</f>
        <v/>
      </c>
      <c r="BX1410" s="169" t="str">
        <f>IF(BX414="","",IF(BX414=Settings!$C$16,1,IF(AND(BX414=Settings!$C$17,NOT(BW414=Settings!$C$16)),1,IF(AND(BX414=Settings!$C$18,BW414=Settings!$C$19),1,0))))</f>
        <v/>
      </c>
      <c r="BZ1410" s="169" t="str">
        <f>IF(BZ414="","",IF(BZ414=Settings!$C$16,1,IF(AND(BZ414=Settings!$C$17,NOT(BY414=Settings!$C$16)),1,IF(AND(BZ414=Settings!$C$18,BY414=Settings!$C$19),1,0))))</f>
        <v/>
      </c>
      <c r="CB1410" s="175" t="str">
        <f t="shared" si="49"/>
        <v/>
      </c>
      <c r="CC1410" s="175" t="str">
        <f t="shared" si="50"/>
        <v/>
      </c>
      <c r="CD1410" s="175" t="str">
        <f t="shared" si="51"/>
        <v/>
      </c>
      <c r="CE1410" s="175" t="str">
        <f t="shared" si="52"/>
        <v/>
      </c>
      <c r="CF1410" s="175" t="str">
        <f t="shared" si="53"/>
        <v/>
      </c>
      <c r="CG1410" s="175" t="str">
        <f t="shared" si="54"/>
        <v/>
      </c>
      <c r="CH1410" s="175" t="str">
        <f t="shared" si="55"/>
        <v/>
      </c>
    </row>
    <row r="1411" spans="1:86" x14ac:dyDescent="0.25">
      <c r="A1411" s="39" t="str">
        <f t="shared" si="48"/>
        <v xml:space="preserve"> </v>
      </c>
      <c r="C1411" s="169" t="str">
        <f>IF(C415="","",IF(C415=Settings!$C$16,1,IF(AND(C415=Settings!$C$17,NOT(B415=Settings!$C$16)),1,IF(AND(C415=Settings!$C$18,B415=Settings!$C$19),1,0))))</f>
        <v/>
      </c>
      <c r="E1411" s="169" t="str">
        <f>IF(E415="","",IF(E415=Settings!$C$16,1,IF(AND(E415=Settings!$C$17,NOT(D415=Settings!$C$16)),1,IF(AND(E415=Settings!$C$18,D415=Settings!$C$19),1,0))))</f>
        <v/>
      </c>
      <c r="G1411" s="169" t="str">
        <f>IF(G415="","",IF(G415=Settings!$C$16,1,IF(AND(G415=Settings!$C$17,NOT(F415=Settings!$C$16)),1,IF(AND(G415=Settings!$C$18,F415=Settings!$C$19),1,0))))</f>
        <v/>
      </c>
      <c r="I1411" s="169" t="str">
        <f>IF(I415="","",IF(I415=Settings!$C$16,1,IF(AND(I415=Settings!$C$17,NOT(H415=Settings!$C$16)),1,IF(AND(I415=Settings!$C$18,H415=Settings!$C$19),1,0))))</f>
        <v/>
      </c>
      <c r="K1411" s="169" t="str">
        <f>IF(K415="","",IF(K415=Settings!$C$16,1,IF(AND(K415=Settings!$C$17,NOT(J415=Settings!$C$16)),1,IF(AND(K415=Settings!$C$18,J415=Settings!$C$19),1,0))))</f>
        <v/>
      </c>
      <c r="M1411" s="169" t="str">
        <f>IF(M415="","",IF(M415=Settings!$C$16,1,IF(AND(M415=Settings!$C$17,NOT(L415=Settings!$C$16)),1,IF(AND(M415=Settings!$C$18,L415=Settings!$C$19),1,0))))</f>
        <v/>
      </c>
      <c r="P1411" s="169" t="str">
        <f>IF(P415="","",IF(P415=Settings!$C$16,1,IF(AND(P415=Settings!$C$17,NOT(O415=Settings!$C$16)),1,IF(AND(P415=Settings!$C$18,O415=Settings!$C$19),1,0))))</f>
        <v/>
      </c>
      <c r="Q1411" s="170"/>
      <c r="R1411" s="169" t="str">
        <f>IF(R415="","",IF(R415=Settings!$C$16,1,IF(AND(R415=Settings!$C$17,NOT(Q415=Settings!$C$16)),1,IF(AND(R415=Settings!$C$18,Q415=Settings!$C$19),1,0))))</f>
        <v/>
      </c>
      <c r="S1411" s="170"/>
      <c r="T1411" s="169" t="str">
        <f>IF(T415="","",IF(T415=Settings!$C$16,1,IF(AND(T415=Settings!$C$17,NOT(S415=Settings!$C$16)),1,IF(AND(T415=Settings!$C$18,S415=Settings!$C$19),1,0))))</f>
        <v/>
      </c>
      <c r="U1411" s="170"/>
      <c r="V1411" s="169" t="str">
        <f>IF(V415="","",IF(V415=Settings!$C$16,1,IF(AND(V415=Settings!$C$17,NOT(U415=Settings!$C$16)),1,IF(AND(V415=Settings!$C$18,U415=Settings!$C$19),1,0))))</f>
        <v/>
      </c>
      <c r="X1411" s="169" t="str">
        <f>IF(X415="","",IF(X415=Settings!$C$16,1,IF(AND(X415=Settings!$C$17,NOT(W415=Settings!$C$16)),1,IF(AND(X415=Settings!$C$18,W415=Settings!$C$19),1,0))))</f>
        <v/>
      </c>
      <c r="Z1411" s="169" t="str">
        <f>IF(Z415="","",IF(Z415=Settings!$C$16,1,IF(AND(Z415=Settings!$C$17,NOT(Y415=Settings!$C$16)),1,IF(AND(Z415=Settings!$C$18,Y415=Settings!$C$19),1,0))))</f>
        <v/>
      </c>
      <c r="AC1411" s="169" t="str">
        <f>IF(AC415="","",IF(AC415=Settings!$C$16,1,IF(AND(AC415=Settings!$C$17,NOT(AB415=Settings!$C$16)),1,IF(AND(AC415=Settings!$C$18,AB415=Settings!$C$19),1,0))))</f>
        <v/>
      </c>
      <c r="AD1411" s="170"/>
      <c r="AE1411" s="169" t="str">
        <f>IF(AE415="","",IF(AE415=Settings!$C$16,1,IF(AND(AE415=Settings!$C$17,NOT(AD415=Settings!$C$16)),1,IF(AND(AE415=Settings!$C$18,AD415=Settings!$C$19),1,0))))</f>
        <v/>
      </c>
      <c r="AF1411" s="170"/>
      <c r="AG1411" s="169" t="str">
        <f>IF(AG415="","",IF(AG415=Settings!$C$16,1,IF(AND(AG415=Settings!$C$17,NOT(AF415=Settings!$C$16)),1,IF(AND(AG415=Settings!$C$18,AF415=Settings!$C$19),1,0))))</f>
        <v/>
      </c>
      <c r="AH1411" s="170"/>
      <c r="AI1411" s="169" t="str">
        <f>IF(AI415="","",IF(AI415=Settings!$C$16,1,IF(AND(AI415=Settings!$C$17,NOT(AH415=Settings!$C$16)),1,IF(AND(AI415=Settings!$C$18,AH415=Settings!$C$19),1,0))))</f>
        <v/>
      </c>
      <c r="AK1411" s="169" t="str">
        <f>IF(AK415="","",IF(AK415=Settings!$C$16,1,IF(AND(AK415=Settings!$C$17,NOT(AJ415=Settings!$C$16)),1,IF(AND(AK415=Settings!$C$18,AJ415=Settings!$C$19),1,0))))</f>
        <v/>
      </c>
      <c r="AM1411" s="169" t="str">
        <f>IF(AM415="","",IF(AM415=Settings!$C$16,1,IF(AND(AM415=Settings!$C$17,NOT(AL415=Settings!$C$16)),1,IF(AND(AM415=Settings!$C$18,AL415=Settings!$C$19),1,0))))</f>
        <v/>
      </c>
      <c r="AP1411" s="169" t="str">
        <f>IF(AP415="","",IF(AP415=Settings!$C$16,1,IF(AND(AP415=Settings!$C$17,NOT(AO415=Settings!$C$16)),1,IF(AND(AP415=Settings!$C$18,AO415=Settings!$C$19),1,0))))</f>
        <v/>
      </c>
      <c r="AQ1411" s="170"/>
      <c r="AR1411" s="169" t="str">
        <f>IF(AR415="","",IF(AR415=Settings!$C$16,1,IF(AND(AR415=Settings!$C$17,NOT(AQ415=Settings!$C$16)),1,IF(AND(AR415=Settings!$C$18,AQ415=Settings!$C$19),1,0))))</f>
        <v/>
      </c>
      <c r="AS1411" s="170"/>
      <c r="AT1411" s="169" t="str">
        <f>IF(AT415="","",IF(AT415=Settings!$C$16,1,IF(AND(AT415=Settings!$C$17,NOT(AS415=Settings!$C$16)),1,IF(AND(AT415=Settings!$C$18,AS415=Settings!$C$19),1,0))))</f>
        <v/>
      </c>
      <c r="AU1411" s="170"/>
      <c r="AV1411" s="169" t="str">
        <f>IF(AV415="","",IF(AV415=Settings!$C$16,1,IF(AND(AV415=Settings!$C$17,NOT(AU415=Settings!$C$16)),1,IF(AND(AV415=Settings!$C$18,AU415=Settings!$C$19),1,0))))</f>
        <v/>
      </c>
      <c r="AX1411" s="169" t="str">
        <f>IF(AX415="","",IF(AX415=Settings!$C$16,1,IF(AND(AX415=Settings!$C$17,NOT(AW415=Settings!$C$16)),1,IF(AND(AX415=Settings!$C$18,AW415=Settings!$C$19),1,0))))</f>
        <v/>
      </c>
      <c r="AZ1411" s="169" t="str">
        <f>IF(AZ415="","",IF(AZ415=Settings!$C$16,1,IF(AND(AZ415=Settings!$C$17,NOT(AY415=Settings!$C$16)),1,IF(AND(AZ415=Settings!$C$18,AY415=Settings!$C$19),1,0))))</f>
        <v/>
      </c>
      <c r="BC1411" s="169" t="str">
        <f>IF(BC415="","",IF(BC415=Settings!$C$16,1,IF(AND(BC415=Settings!$C$17,NOT(BB415=Settings!$C$16)),1,IF(AND(BC415=Settings!$C$18,BB415=Settings!$C$19),1,0))))</f>
        <v/>
      </c>
      <c r="BD1411" s="170"/>
      <c r="BE1411" s="169" t="str">
        <f>IF(BE415="","",IF(BE415=Settings!$C$16,1,IF(AND(BE415=Settings!$C$17,NOT(BD415=Settings!$C$16)),1,IF(AND(BE415=Settings!$C$18,BD415=Settings!$C$19),1,0))))</f>
        <v/>
      </c>
      <c r="BF1411" s="170"/>
      <c r="BG1411" s="169" t="str">
        <f>IF(BG415="","",IF(BG415=Settings!$C$16,1,IF(AND(BG415=Settings!$C$17,NOT(BF415=Settings!$C$16)),1,IF(AND(BG415=Settings!$C$18,BF415=Settings!$C$19),1,0))))</f>
        <v/>
      </c>
      <c r="BH1411" s="170"/>
      <c r="BI1411" s="169" t="str">
        <f>IF(BI415="","",IF(BI415=Settings!$C$16,1,IF(AND(BI415=Settings!$C$17,NOT(BH415=Settings!$C$16)),1,IF(AND(BI415=Settings!$C$18,BH415=Settings!$C$19),1,0))))</f>
        <v/>
      </c>
      <c r="BK1411" s="169" t="str">
        <f>IF(BK415="","",IF(BK415=Settings!$C$16,1,IF(AND(BK415=Settings!$C$17,NOT(BJ415=Settings!$C$16)),1,IF(AND(BK415=Settings!$C$18,BJ415=Settings!$C$19),1,0))))</f>
        <v/>
      </c>
      <c r="BM1411" s="169" t="str">
        <f>IF(BM415="","",IF(BM415=Settings!$C$16,1,IF(AND(BM415=Settings!$C$17,NOT(BL415=Settings!$C$16)),1,IF(AND(BM415=Settings!$C$18,BL415=Settings!$C$19),1,0))))</f>
        <v/>
      </c>
      <c r="BP1411" s="169" t="str">
        <f>IF(BP415="","",IF(BP415=Settings!$C$16,1,IF(AND(BP415=Settings!$C$17,NOT(BO415=Settings!$C$16)),1,IF(AND(BP415=Settings!$C$18,BO415=Settings!$C$19),1,0))))</f>
        <v/>
      </c>
      <c r="BQ1411" s="170"/>
      <c r="BR1411" s="169" t="str">
        <f>IF(BR415="","",IF(BR415=Settings!$C$16,1,IF(AND(BR415=Settings!$C$17,NOT(BQ415=Settings!$C$16)),1,IF(AND(BR415=Settings!$C$18,BQ415=Settings!$C$19),1,0))))</f>
        <v/>
      </c>
      <c r="BS1411" s="170"/>
      <c r="BT1411" s="169" t="str">
        <f>IF(BT415="","",IF(BT415=Settings!$C$16,1,IF(AND(BT415=Settings!$C$17,NOT(BS415=Settings!$C$16)),1,IF(AND(BT415=Settings!$C$18,BS415=Settings!$C$19),1,0))))</f>
        <v/>
      </c>
      <c r="BU1411" s="170"/>
      <c r="BV1411" s="169" t="str">
        <f>IF(BV415="","",IF(BV415=Settings!$C$16,1,IF(AND(BV415=Settings!$C$17,NOT(BU415=Settings!$C$16)),1,IF(AND(BV415=Settings!$C$18,BU415=Settings!$C$19),1,0))))</f>
        <v/>
      </c>
      <c r="BX1411" s="169" t="str">
        <f>IF(BX415="","",IF(BX415=Settings!$C$16,1,IF(AND(BX415=Settings!$C$17,NOT(BW415=Settings!$C$16)),1,IF(AND(BX415=Settings!$C$18,BW415=Settings!$C$19),1,0))))</f>
        <v/>
      </c>
      <c r="BZ1411" s="169" t="str">
        <f>IF(BZ415="","",IF(BZ415=Settings!$C$16,1,IF(AND(BZ415=Settings!$C$17,NOT(BY415=Settings!$C$16)),1,IF(AND(BZ415=Settings!$C$18,BY415=Settings!$C$19),1,0))))</f>
        <v/>
      </c>
      <c r="CB1411" s="175" t="str">
        <f t="shared" si="49"/>
        <v/>
      </c>
      <c r="CC1411" s="175" t="str">
        <f t="shared" si="50"/>
        <v/>
      </c>
      <c r="CD1411" s="175" t="str">
        <f t="shared" si="51"/>
        <v/>
      </c>
      <c r="CE1411" s="175" t="str">
        <f t="shared" si="52"/>
        <v/>
      </c>
      <c r="CF1411" s="175" t="str">
        <f t="shared" si="53"/>
        <v/>
      </c>
      <c r="CG1411" s="175" t="str">
        <f t="shared" si="54"/>
        <v/>
      </c>
      <c r="CH1411" s="175" t="str">
        <f t="shared" si="55"/>
        <v/>
      </c>
    </row>
    <row r="1412" spans="1:86" x14ac:dyDescent="0.25">
      <c r="A1412" s="39" t="str">
        <f t="shared" si="48"/>
        <v xml:space="preserve"> </v>
      </c>
      <c r="C1412" s="169" t="str">
        <f>IF(C416="","",IF(C416=Settings!$C$16,1,IF(AND(C416=Settings!$C$17,NOT(B416=Settings!$C$16)),1,IF(AND(C416=Settings!$C$18,B416=Settings!$C$19),1,0))))</f>
        <v/>
      </c>
      <c r="E1412" s="169" t="str">
        <f>IF(E416="","",IF(E416=Settings!$C$16,1,IF(AND(E416=Settings!$C$17,NOT(D416=Settings!$C$16)),1,IF(AND(E416=Settings!$C$18,D416=Settings!$C$19),1,0))))</f>
        <v/>
      </c>
      <c r="G1412" s="169" t="str">
        <f>IF(G416="","",IF(G416=Settings!$C$16,1,IF(AND(G416=Settings!$C$17,NOT(F416=Settings!$C$16)),1,IF(AND(G416=Settings!$C$18,F416=Settings!$C$19),1,0))))</f>
        <v/>
      </c>
      <c r="I1412" s="169" t="str">
        <f>IF(I416="","",IF(I416=Settings!$C$16,1,IF(AND(I416=Settings!$C$17,NOT(H416=Settings!$C$16)),1,IF(AND(I416=Settings!$C$18,H416=Settings!$C$19),1,0))))</f>
        <v/>
      </c>
      <c r="K1412" s="169" t="str">
        <f>IF(K416="","",IF(K416=Settings!$C$16,1,IF(AND(K416=Settings!$C$17,NOT(J416=Settings!$C$16)),1,IF(AND(K416=Settings!$C$18,J416=Settings!$C$19),1,0))))</f>
        <v/>
      </c>
      <c r="M1412" s="169" t="str">
        <f>IF(M416="","",IF(M416=Settings!$C$16,1,IF(AND(M416=Settings!$C$17,NOT(L416=Settings!$C$16)),1,IF(AND(M416=Settings!$C$18,L416=Settings!$C$19),1,0))))</f>
        <v/>
      </c>
      <c r="P1412" s="169" t="str">
        <f>IF(P416="","",IF(P416=Settings!$C$16,1,IF(AND(P416=Settings!$C$17,NOT(O416=Settings!$C$16)),1,IF(AND(P416=Settings!$C$18,O416=Settings!$C$19),1,0))))</f>
        <v/>
      </c>
      <c r="Q1412" s="170"/>
      <c r="R1412" s="169" t="str">
        <f>IF(R416="","",IF(R416=Settings!$C$16,1,IF(AND(R416=Settings!$C$17,NOT(Q416=Settings!$C$16)),1,IF(AND(R416=Settings!$C$18,Q416=Settings!$C$19),1,0))))</f>
        <v/>
      </c>
      <c r="S1412" s="170"/>
      <c r="T1412" s="169" t="str">
        <f>IF(T416="","",IF(T416=Settings!$C$16,1,IF(AND(T416=Settings!$C$17,NOT(S416=Settings!$C$16)),1,IF(AND(T416=Settings!$C$18,S416=Settings!$C$19),1,0))))</f>
        <v/>
      </c>
      <c r="U1412" s="170"/>
      <c r="V1412" s="169" t="str">
        <f>IF(V416="","",IF(V416=Settings!$C$16,1,IF(AND(V416=Settings!$C$17,NOT(U416=Settings!$C$16)),1,IF(AND(V416=Settings!$C$18,U416=Settings!$C$19),1,0))))</f>
        <v/>
      </c>
      <c r="X1412" s="169" t="str">
        <f>IF(X416="","",IF(X416=Settings!$C$16,1,IF(AND(X416=Settings!$C$17,NOT(W416=Settings!$C$16)),1,IF(AND(X416=Settings!$C$18,W416=Settings!$C$19),1,0))))</f>
        <v/>
      </c>
      <c r="Z1412" s="169" t="str">
        <f>IF(Z416="","",IF(Z416=Settings!$C$16,1,IF(AND(Z416=Settings!$C$17,NOT(Y416=Settings!$C$16)),1,IF(AND(Z416=Settings!$C$18,Y416=Settings!$C$19),1,0))))</f>
        <v/>
      </c>
      <c r="AC1412" s="169" t="str">
        <f>IF(AC416="","",IF(AC416=Settings!$C$16,1,IF(AND(AC416=Settings!$C$17,NOT(AB416=Settings!$C$16)),1,IF(AND(AC416=Settings!$C$18,AB416=Settings!$C$19),1,0))))</f>
        <v/>
      </c>
      <c r="AD1412" s="170"/>
      <c r="AE1412" s="169" t="str">
        <f>IF(AE416="","",IF(AE416=Settings!$C$16,1,IF(AND(AE416=Settings!$C$17,NOT(AD416=Settings!$C$16)),1,IF(AND(AE416=Settings!$C$18,AD416=Settings!$C$19),1,0))))</f>
        <v/>
      </c>
      <c r="AF1412" s="170"/>
      <c r="AG1412" s="169" t="str">
        <f>IF(AG416="","",IF(AG416=Settings!$C$16,1,IF(AND(AG416=Settings!$C$17,NOT(AF416=Settings!$C$16)),1,IF(AND(AG416=Settings!$C$18,AF416=Settings!$C$19),1,0))))</f>
        <v/>
      </c>
      <c r="AH1412" s="170"/>
      <c r="AI1412" s="169" t="str">
        <f>IF(AI416="","",IF(AI416=Settings!$C$16,1,IF(AND(AI416=Settings!$C$17,NOT(AH416=Settings!$C$16)),1,IF(AND(AI416=Settings!$C$18,AH416=Settings!$C$19),1,0))))</f>
        <v/>
      </c>
      <c r="AK1412" s="169" t="str">
        <f>IF(AK416="","",IF(AK416=Settings!$C$16,1,IF(AND(AK416=Settings!$C$17,NOT(AJ416=Settings!$C$16)),1,IF(AND(AK416=Settings!$C$18,AJ416=Settings!$C$19),1,0))))</f>
        <v/>
      </c>
      <c r="AM1412" s="169" t="str">
        <f>IF(AM416="","",IF(AM416=Settings!$C$16,1,IF(AND(AM416=Settings!$C$17,NOT(AL416=Settings!$C$16)),1,IF(AND(AM416=Settings!$C$18,AL416=Settings!$C$19),1,0))))</f>
        <v/>
      </c>
      <c r="AP1412" s="169" t="str">
        <f>IF(AP416="","",IF(AP416=Settings!$C$16,1,IF(AND(AP416=Settings!$C$17,NOT(AO416=Settings!$C$16)),1,IF(AND(AP416=Settings!$C$18,AO416=Settings!$C$19),1,0))))</f>
        <v/>
      </c>
      <c r="AQ1412" s="170"/>
      <c r="AR1412" s="169" t="str">
        <f>IF(AR416="","",IF(AR416=Settings!$C$16,1,IF(AND(AR416=Settings!$C$17,NOT(AQ416=Settings!$C$16)),1,IF(AND(AR416=Settings!$C$18,AQ416=Settings!$C$19),1,0))))</f>
        <v/>
      </c>
      <c r="AS1412" s="170"/>
      <c r="AT1412" s="169" t="str">
        <f>IF(AT416="","",IF(AT416=Settings!$C$16,1,IF(AND(AT416=Settings!$C$17,NOT(AS416=Settings!$C$16)),1,IF(AND(AT416=Settings!$C$18,AS416=Settings!$C$19),1,0))))</f>
        <v/>
      </c>
      <c r="AU1412" s="170"/>
      <c r="AV1412" s="169" t="str">
        <f>IF(AV416="","",IF(AV416=Settings!$C$16,1,IF(AND(AV416=Settings!$C$17,NOT(AU416=Settings!$C$16)),1,IF(AND(AV416=Settings!$C$18,AU416=Settings!$C$19),1,0))))</f>
        <v/>
      </c>
      <c r="AX1412" s="169" t="str">
        <f>IF(AX416="","",IF(AX416=Settings!$C$16,1,IF(AND(AX416=Settings!$C$17,NOT(AW416=Settings!$C$16)),1,IF(AND(AX416=Settings!$C$18,AW416=Settings!$C$19),1,0))))</f>
        <v/>
      </c>
      <c r="AZ1412" s="169" t="str">
        <f>IF(AZ416="","",IF(AZ416=Settings!$C$16,1,IF(AND(AZ416=Settings!$C$17,NOT(AY416=Settings!$C$16)),1,IF(AND(AZ416=Settings!$C$18,AY416=Settings!$C$19),1,0))))</f>
        <v/>
      </c>
      <c r="BC1412" s="169" t="str">
        <f>IF(BC416="","",IF(BC416=Settings!$C$16,1,IF(AND(BC416=Settings!$C$17,NOT(BB416=Settings!$C$16)),1,IF(AND(BC416=Settings!$C$18,BB416=Settings!$C$19),1,0))))</f>
        <v/>
      </c>
      <c r="BD1412" s="170"/>
      <c r="BE1412" s="169" t="str">
        <f>IF(BE416="","",IF(BE416=Settings!$C$16,1,IF(AND(BE416=Settings!$C$17,NOT(BD416=Settings!$C$16)),1,IF(AND(BE416=Settings!$C$18,BD416=Settings!$C$19),1,0))))</f>
        <v/>
      </c>
      <c r="BF1412" s="170"/>
      <c r="BG1412" s="169" t="str">
        <f>IF(BG416="","",IF(BG416=Settings!$C$16,1,IF(AND(BG416=Settings!$C$17,NOT(BF416=Settings!$C$16)),1,IF(AND(BG416=Settings!$C$18,BF416=Settings!$C$19),1,0))))</f>
        <v/>
      </c>
      <c r="BH1412" s="170"/>
      <c r="BI1412" s="169" t="str">
        <f>IF(BI416="","",IF(BI416=Settings!$C$16,1,IF(AND(BI416=Settings!$C$17,NOT(BH416=Settings!$C$16)),1,IF(AND(BI416=Settings!$C$18,BH416=Settings!$C$19),1,0))))</f>
        <v/>
      </c>
      <c r="BK1412" s="169" t="str">
        <f>IF(BK416="","",IF(BK416=Settings!$C$16,1,IF(AND(BK416=Settings!$C$17,NOT(BJ416=Settings!$C$16)),1,IF(AND(BK416=Settings!$C$18,BJ416=Settings!$C$19),1,0))))</f>
        <v/>
      </c>
      <c r="BM1412" s="169" t="str">
        <f>IF(BM416="","",IF(BM416=Settings!$C$16,1,IF(AND(BM416=Settings!$C$17,NOT(BL416=Settings!$C$16)),1,IF(AND(BM416=Settings!$C$18,BL416=Settings!$C$19),1,0))))</f>
        <v/>
      </c>
      <c r="BP1412" s="169" t="str">
        <f>IF(BP416="","",IF(BP416=Settings!$C$16,1,IF(AND(BP416=Settings!$C$17,NOT(BO416=Settings!$C$16)),1,IF(AND(BP416=Settings!$C$18,BO416=Settings!$C$19),1,0))))</f>
        <v/>
      </c>
      <c r="BQ1412" s="170"/>
      <c r="BR1412" s="169" t="str">
        <f>IF(BR416="","",IF(BR416=Settings!$C$16,1,IF(AND(BR416=Settings!$C$17,NOT(BQ416=Settings!$C$16)),1,IF(AND(BR416=Settings!$C$18,BQ416=Settings!$C$19),1,0))))</f>
        <v/>
      </c>
      <c r="BS1412" s="170"/>
      <c r="BT1412" s="169" t="str">
        <f>IF(BT416="","",IF(BT416=Settings!$C$16,1,IF(AND(BT416=Settings!$C$17,NOT(BS416=Settings!$C$16)),1,IF(AND(BT416=Settings!$C$18,BS416=Settings!$C$19),1,0))))</f>
        <v/>
      </c>
      <c r="BU1412" s="170"/>
      <c r="BV1412" s="169" t="str">
        <f>IF(BV416="","",IF(BV416=Settings!$C$16,1,IF(AND(BV416=Settings!$C$17,NOT(BU416=Settings!$C$16)),1,IF(AND(BV416=Settings!$C$18,BU416=Settings!$C$19),1,0))))</f>
        <v/>
      </c>
      <c r="BX1412" s="169" t="str">
        <f>IF(BX416="","",IF(BX416=Settings!$C$16,1,IF(AND(BX416=Settings!$C$17,NOT(BW416=Settings!$C$16)),1,IF(AND(BX416=Settings!$C$18,BW416=Settings!$C$19),1,0))))</f>
        <v/>
      </c>
      <c r="BZ1412" s="169" t="str">
        <f>IF(BZ416="","",IF(BZ416=Settings!$C$16,1,IF(AND(BZ416=Settings!$C$17,NOT(BY416=Settings!$C$16)),1,IF(AND(BZ416=Settings!$C$18,BY416=Settings!$C$19),1,0))))</f>
        <v/>
      </c>
      <c r="CB1412" s="175" t="str">
        <f t="shared" si="49"/>
        <v/>
      </c>
      <c r="CC1412" s="175" t="str">
        <f t="shared" si="50"/>
        <v/>
      </c>
      <c r="CD1412" s="175" t="str">
        <f t="shared" si="51"/>
        <v/>
      </c>
      <c r="CE1412" s="175" t="str">
        <f t="shared" si="52"/>
        <v/>
      </c>
      <c r="CF1412" s="175" t="str">
        <f t="shared" si="53"/>
        <v/>
      </c>
      <c r="CG1412" s="175" t="str">
        <f t="shared" si="54"/>
        <v/>
      </c>
      <c r="CH1412" s="175" t="str">
        <f t="shared" si="55"/>
        <v/>
      </c>
    </row>
    <row r="1413" spans="1:86" x14ac:dyDescent="0.25">
      <c r="A1413" s="39" t="str">
        <f t="shared" si="48"/>
        <v xml:space="preserve"> </v>
      </c>
      <c r="C1413" s="169" t="str">
        <f>IF(C417="","",IF(C417=Settings!$C$16,1,IF(AND(C417=Settings!$C$17,NOT(B417=Settings!$C$16)),1,IF(AND(C417=Settings!$C$18,B417=Settings!$C$19),1,0))))</f>
        <v/>
      </c>
      <c r="E1413" s="169" t="str">
        <f>IF(E417="","",IF(E417=Settings!$C$16,1,IF(AND(E417=Settings!$C$17,NOT(D417=Settings!$C$16)),1,IF(AND(E417=Settings!$C$18,D417=Settings!$C$19),1,0))))</f>
        <v/>
      </c>
      <c r="G1413" s="169" t="str">
        <f>IF(G417="","",IF(G417=Settings!$C$16,1,IF(AND(G417=Settings!$C$17,NOT(F417=Settings!$C$16)),1,IF(AND(G417=Settings!$C$18,F417=Settings!$C$19),1,0))))</f>
        <v/>
      </c>
      <c r="I1413" s="169" t="str">
        <f>IF(I417="","",IF(I417=Settings!$C$16,1,IF(AND(I417=Settings!$C$17,NOT(H417=Settings!$C$16)),1,IF(AND(I417=Settings!$C$18,H417=Settings!$C$19),1,0))))</f>
        <v/>
      </c>
      <c r="K1413" s="169" t="str">
        <f>IF(K417="","",IF(K417=Settings!$C$16,1,IF(AND(K417=Settings!$C$17,NOT(J417=Settings!$C$16)),1,IF(AND(K417=Settings!$C$18,J417=Settings!$C$19),1,0))))</f>
        <v/>
      </c>
      <c r="M1413" s="169" t="str">
        <f>IF(M417="","",IF(M417=Settings!$C$16,1,IF(AND(M417=Settings!$C$17,NOT(L417=Settings!$C$16)),1,IF(AND(M417=Settings!$C$18,L417=Settings!$C$19),1,0))))</f>
        <v/>
      </c>
      <c r="P1413" s="169" t="str">
        <f>IF(P417="","",IF(P417=Settings!$C$16,1,IF(AND(P417=Settings!$C$17,NOT(O417=Settings!$C$16)),1,IF(AND(P417=Settings!$C$18,O417=Settings!$C$19),1,0))))</f>
        <v/>
      </c>
      <c r="Q1413" s="170"/>
      <c r="R1413" s="169" t="str">
        <f>IF(R417="","",IF(R417=Settings!$C$16,1,IF(AND(R417=Settings!$C$17,NOT(Q417=Settings!$C$16)),1,IF(AND(R417=Settings!$C$18,Q417=Settings!$C$19),1,0))))</f>
        <v/>
      </c>
      <c r="S1413" s="170"/>
      <c r="T1413" s="169" t="str">
        <f>IF(T417="","",IF(T417=Settings!$C$16,1,IF(AND(T417=Settings!$C$17,NOT(S417=Settings!$C$16)),1,IF(AND(T417=Settings!$C$18,S417=Settings!$C$19),1,0))))</f>
        <v/>
      </c>
      <c r="U1413" s="170"/>
      <c r="V1413" s="169" t="str">
        <f>IF(V417="","",IF(V417=Settings!$C$16,1,IF(AND(V417=Settings!$C$17,NOT(U417=Settings!$C$16)),1,IF(AND(V417=Settings!$C$18,U417=Settings!$C$19),1,0))))</f>
        <v/>
      </c>
      <c r="X1413" s="169" t="str">
        <f>IF(X417="","",IF(X417=Settings!$C$16,1,IF(AND(X417=Settings!$C$17,NOT(W417=Settings!$C$16)),1,IF(AND(X417=Settings!$C$18,W417=Settings!$C$19),1,0))))</f>
        <v/>
      </c>
      <c r="Z1413" s="169" t="str">
        <f>IF(Z417="","",IF(Z417=Settings!$C$16,1,IF(AND(Z417=Settings!$C$17,NOT(Y417=Settings!$C$16)),1,IF(AND(Z417=Settings!$C$18,Y417=Settings!$C$19),1,0))))</f>
        <v/>
      </c>
      <c r="AC1413" s="169" t="str">
        <f>IF(AC417="","",IF(AC417=Settings!$C$16,1,IF(AND(AC417=Settings!$C$17,NOT(AB417=Settings!$C$16)),1,IF(AND(AC417=Settings!$C$18,AB417=Settings!$C$19),1,0))))</f>
        <v/>
      </c>
      <c r="AD1413" s="170"/>
      <c r="AE1413" s="169" t="str">
        <f>IF(AE417="","",IF(AE417=Settings!$C$16,1,IF(AND(AE417=Settings!$C$17,NOT(AD417=Settings!$C$16)),1,IF(AND(AE417=Settings!$C$18,AD417=Settings!$C$19),1,0))))</f>
        <v/>
      </c>
      <c r="AF1413" s="170"/>
      <c r="AG1413" s="169" t="str">
        <f>IF(AG417="","",IF(AG417=Settings!$C$16,1,IF(AND(AG417=Settings!$C$17,NOT(AF417=Settings!$C$16)),1,IF(AND(AG417=Settings!$C$18,AF417=Settings!$C$19),1,0))))</f>
        <v/>
      </c>
      <c r="AH1413" s="170"/>
      <c r="AI1413" s="169" t="str">
        <f>IF(AI417="","",IF(AI417=Settings!$C$16,1,IF(AND(AI417=Settings!$C$17,NOT(AH417=Settings!$C$16)),1,IF(AND(AI417=Settings!$C$18,AH417=Settings!$C$19),1,0))))</f>
        <v/>
      </c>
      <c r="AK1413" s="169" t="str">
        <f>IF(AK417="","",IF(AK417=Settings!$C$16,1,IF(AND(AK417=Settings!$C$17,NOT(AJ417=Settings!$C$16)),1,IF(AND(AK417=Settings!$C$18,AJ417=Settings!$C$19),1,0))))</f>
        <v/>
      </c>
      <c r="AM1413" s="169" t="str">
        <f>IF(AM417="","",IF(AM417=Settings!$C$16,1,IF(AND(AM417=Settings!$C$17,NOT(AL417=Settings!$C$16)),1,IF(AND(AM417=Settings!$C$18,AL417=Settings!$C$19),1,0))))</f>
        <v/>
      </c>
      <c r="AP1413" s="169" t="str">
        <f>IF(AP417="","",IF(AP417=Settings!$C$16,1,IF(AND(AP417=Settings!$C$17,NOT(AO417=Settings!$C$16)),1,IF(AND(AP417=Settings!$C$18,AO417=Settings!$C$19),1,0))))</f>
        <v/>
      </c>
      <c r="AQ1413" s="170"/>
      <c r="AR1413" s="169" t="str">
        <f>IF(AR417="","",IF(AR417=Settings!$C$16,1,IF(AND(AR417=Settings!$C$17,NOT(AQ417=Settings!$C$16)),1,IF(AND(AR417=Settings!$C$18,AQ417=Settings!$C$19),1,0))))</f>
        <v/>
      </c>
      <c r="AS1413" s="170"/>
      <c r="AT1413" s="169" t="str">
        <f>IF(AT417="","",IF(AT417=Settings!$C$16,1,IF(AND(AT417=Settings!$C$17,NOT(AS417=Settings!$C$16)),1,IF(AND(AT417=Settings!$C$18,AS417=Settings!$C$19),1,0))))</f>
        <v/>
      </c>
      <c r="AU1413" s="170"/>
      <c r="AV1413" s="169" t="str">
        <f>IF(AV417="","",IF(AV417=Settings!$C$16,1,IF(AND(AV417=Settings!$C$17,NOT(AU417=Settings!$C$16)),1,IF(AND(AV417=Settings!$C$18,AU417=Settings!$C$19),1,0))))</f>
        <v/>
      </c>
      <c r="AX1413" s="169" t="str">
        <f>IF(AX417="","",IF(AX417=Settings!$C$16,1,IF(AND(AX417=Settings!$C$17,NOT(AW417=Settings!$C$16)),1,IF(AND(AX417=Settings!$C$18,AW417=Settings!$C$19),1,0))))</f>
        <v/>
      </c>
      <c r="AZ1413" s="169" t="str">
        <f>IF(AZ417="","",IF(AZ417=Settings!$C$16,1,IF(AND(AZ417=Settings!$C$17,NOT(AY417=Settings!$C$16)),1,IF(AND(AZ417=Settings!$C$18,AY417=Settings!$C$19),1,0))))</f>
        <v/>
      </c>
      <c r="BC1413" s="169" t="str">
        <f>IF(BC417="","",IF(BC417=Settings!$C$16,1,IF(AND(BC417=Settings!$C$17,NOT(BB417=Settings!$C$16)),1,IF(AND(BC417=Settings!$C$18,BB417=Settings!$C$19),1,0))))</f>
        <v/>
      </c>
      <c r="BD1413" s="170"/>
      <c r="BE1413" s="169" t="str">
        <f>IF(BE417="","",IF(BE417=Settings!$C$16,1,IF(AND(BE417=Settings!$C$17,NOT(BD417=Settings!$C$16)),1,IF(AND(BE417=Settings!$C$18,BD417=Settings!$C$19),1,0))))</f>
        <v/>
      </c>
      <c r="BF1413" s="170"/>
      <c r="BG1413" s="169" t="str">
        <f>IF(BG417="","",IF(BG417=Settings!$C$16,1,IF(AND(BG417=Settings!$C$17,NOT(BF417=Settings!$C$16)),1,IF(AND(BG417=Settings!$C$18,BF417=Settings!$C$19),1,0))))</f>
        <v/>
      </c>
      <c r="BH1413" s="170"/>
      <c r="BI1413" s="169" t="str">
        <f>IF(BI417="","",IF(BI417=Settings!$C$16,1,IF(AND(BI417=Settings!$C$17,NOT(BH417=Settings!$C$16)),1,IF(AND(BI417=Settings!$C$18,BH417=Settings!$C$19),1,0))))</f>
        <v/>
      </c>
      <c r="BK1413" s="169" t="str">
        <f>IF(BK417="","",IF(BK417=Settings!$C$16,1,IF(AND(BK417=Settings!$C$17,NOT(BJ417=Settings!$C$16)),1,IF(AND(BK417=Settings!$C$18,BJ417=Settings!$C$19),1,0))))</f>
        <v/>
      </c>
      <c r="BM1413" s="169" t="str">
        <f>IF(BM417="","",IF(BM417=Settings!$C$16,1,IF(AND(BM417=Settings!$C$17,NOT(BL417=Settings!$C$16)),1,IF(AND(BM417=Settings!$C$18,BL417=Settings!$C$19),1,0))))</f>
        <v/>
      </c>
      <c r="BP1413" s="169" t="str">
        <f>IF(BP417="","",IF(BP417=Settings!$C$16,1,IF(AND(BP417=Settings!$C$17,NOT(BO417=Settings!$C$16)),1,IF(AND(BP417=Settings!$C$18,BO417=Settings!$C$19),1,0))))</f>
        <v/>
      </c>
      <c r="BQ1413" s="170"/>
      <c r="BR1413" s="169" t="str">
        <f>IF(BR417="","",IF(BR417=Settings!$C$16,1,IF(AND(BR417=Settings!$C$17,NOT(BQ417=Settings!$C$16)),1,IF(AND(BR417=Settings!$C$18,BQ417=Settings!$C$19),1,0))))</f>
        <v/>
      </c>
      <c r="BS1413" s="170"/>
      <c r="BT1413" s="169" t="str">
        <f>IF(BT417="","",IF(BT417=Settings!$C$16,1,IF(AND(BT417=Settings!$C$17,NOT(BS417=Settings!$C$16)),1,IF(AND(BT417=Settings!$C$18,BS417=Settings!$C$19),1,0))))</f>
        <v/>
      </c>
      <c r="BU1413" s="170"/>
      <c r="BV1413" s="169" t="str">
        <f>IF(BV417="","",IF(BV417=Settings!$C$16,1,IF(AND(BV417=Settings!$C$17,NOT(BU417=Settings!$C$16)),1,IF(AND(BV417=Settings!$C$18,BU417=Settings!$C$19),1,0))))</f>
        <v/>
      </c>
      <c r="BX1413" s="169" t="str">
        <f>IF(BX417="","",IF(BX417=Settings!$C$16,1,IF(AND(BX417=Settings!$C$17,NOT(BW417=Settings!$C$16)),1,IF(AND(BX417=Settings!$C$18,BW417=Settings!$C$19),1,0))))</f>
        <v/>
      </c>
      <c r="BZ1413" s="169" t="str">
        <f>IF(BZ417="","",IF(BZ417=Settings!$C$16,1,IF(AND(BZ417=Settings!$C$17,NOT(BY417=Settings!$C$16)),1,IF(AND(BZ417=Settings!$C$18,BY417=Settings!$C$19),1,0))))</f>
        <v/>
      </c>
      <c r="CB1413" s="175" t="str">
        <f t="shared" si="49"/>
        <v/>
      </c>
      <c r="CC1413" s="175" t="str">
        <f t="shared" si="50"/>
        <v/>
      </c>
      <c r="CD1413" s="175" t="str">
        <f t="shared" si="51"/>
        <v/>
      </c>
      <c r="CE1413" s="175" t="str">
        <f t="shared" si="52"/>
        <v/>
      </c>
      <c r="CF1413" s="175" t="str">
        <f t="shared" si="53"/>
        <v/>
      </c>
      <c r="CG1413" s="175" t="str">
        <f t="shared" si="54"/>
        <v/>
      </c>
      <c r="CH1413" s="175" t="str">
        <f t="shared" si="55"/>
        <v/>
      </c>
    </row>
    <row r="1414" spans="1:86" x14ac:dyDescent="0.25">
      <c r="A1414" s="39" t="str">
        <f t="shared" si="48"/>
        <v xml:space="preserve"> </v>
      </c>
      <c r="C1414" s="169" t="str">
        <f>IF(C418="","",IF(C418=Settings!$C$16,1,IF(AND(C418=Settings!$C$17,NOT(B418=Settings!$C$16)),1,IF(AND(C418=Settings!$C$18,B418=Settings!$C$19),1,0))))</f>
        <v/>
      </c>
      <c r="E1414" s="169" t="str">
        <f>IF(E418="","",IF(E418=Settings!$C$16,1,IF(AND(E418=Settings!$C$17,NOT(D418=Settings!$C$16)),1,IF(AND(E418=Settings!$C$18,D418=Settings!$C$19),1,0))))</f>
        <v/>
      </c>
      <c r="G1414" s="169" t="str">
        <f>IF(G418="","",IF(G418=Settings!$C$16,1,IF(AND(G418=Settings!$C$17,NOT(F418=Settings!$C$16)),1,IF(AND(G418=Settings!$C$18,F418=Settings!$C$19),1,0))))</f>
        <v/>
      </c>
      <c r="I1414" s="169" t="str">
        <f>IF(I418="","",IF(I418=Settings!$C$16,1,IF(AND(I418=Settings!$C$17,NOT(H418=Settings!$C$16)),1,IF(AND(I418=Settings!$C$18,H418=Settings!$C$19),1,0))))</f>
        <v/>
      </c>
      <c r="K1414" s="169" t="str">
        <f>IF(K418="","",IF(K418=Settings!$C$16,1,IF(AND(K418=Settings!$C$17,NOT(J418=Settings!$C$16)),1,IF(AND(K418=Settings!$C$18,J418=Settings!$C$19),1,0))))</f>
        <v/>
      </c>
      <c r="M1414" s="169" t="str">
        <f>IF(M418="","",IF(M418=Settings!$C$16,1,IF(AND(M418=Settings!$C$17,NOT(L418=Settings!$C$16)),1,IF(AND(M418=Settings!$C$18,L418=Settings!$C$19),1,0))))</f>
        <v/>
      </c>
      <c r="P1414" s="169" t="str">
        <f>IF(P418="","",IF(P418=Settings!$C$16,1,IF(AND(P418=Settings!$C$17,NOT(O418=Settings!$C$16)),1,IF(AND(P418=Settings!$C$18,O418=Settings!$C$19),1,0))))</f>
        <v/>
      </c>
      <c r="Q1414" s="170"/>
      <c r="R1414" s="169" t="str">
        <f>IF(R418="","",IF(R418=Settings!$C$16,1,IF(AND(R418=Settings!$C$17,NOT(Q418=Settings!$C$16)),1,IF(AND(R418=Settings!$C$18,Q418=Settings!$C$19),1,0))))</f>
        <v/>
      </c>
      <c r="S1414" s="170"/>
      <c r="T1414" s="169" t="str">
        <f>IF(T418="","",IF(T418=Settings!$C$16,1,IF(AND(T418=Settings!$C$17,NOT(S418=Settings!$C$16)),1,IF(AND(T418=Settings!$C$18,S418=Settings!$C$19),1,0))))</f>
        <v/>
      </c>
      <c r="U1414" s="170"/>
      <c r="V1414" s="169" t="str">
        <f>IF(V418="","",IF(V418=Settings!$C$16,1,IF(AND(V418=Settings!$C$17,NOT(U418=Settings!$C$16)),1,IF(AND(V418=Settings!$C$18,U418=Settings!$C$19),1,0))))</f>
        <v/>
      </c>
      <c r="X1414" s="169" t="str">
        <f>IF(X418="","",IF(X418=Settings!$C$16,1,IF(AND(X418=Settings!$C$17,NOT(W418=Settings!$C$16)),1,IF(AND(X418=Settings!$C$18,W418=Settings!$C$19),1,0))))</f>
        <v/>
      </c>
      <c r="Z1414" s="169" t="str">
        <f>IF(Z418="","",IF(Z418=Settings!$C$16,1,IF(AND(Z418=Settings!$C$17,NOT(Y418=Settings!$C$16)),1,IF(AND(Z418=Settings!$C$18,Y418=Settings!$C$19),1,0))))</f>
        <v/>
      </c>
      <c r="AC1414" s="169" t="str">
        <f>IF(AC418="","",IF(AC418=Settings!$C$16,1,IF(AND(AC418=Settings!$C$17,NOT(AB418=Settings!$C$16)),1,IF(AND(AC418=Settings!$C$18,AB418=Settings!$C$19),1,0))))</f>
        <v/>
      </c>
      <c r="AD1414" s="170"/>
      <c r="AE1414" s="169" t="str">
        <f>IF(AE418="","",IF(AE418=Settings!$C$16,1,IF(AND(AE418=Settings!$C$17,NOT(AD418=Settings!$C$16)),1,IF(AND(AE418=Settings!$C$18,AD418=Settings!$C$19),1,0))))</f>
        <v/>
      </c>
      <c r="AF1414" s="170"/>
      <c r="AG1414" s="169" t="str">
        <f>IF(AG418="","",IF(AG418=Settings!$C$16,1,IF(AND(AG418=Settings!$C$17,NOT(AF418=Settings!$C$16)),1,IF(AND(AG418=Settings!$C$18,AF418=Settings!$C$19),1,0))))</f>
        <v/>
      </c>
      <c r="AH1414" s="170"/>
      <c r="AI1414" s="169" t="str">
        <f>IF(AI418="","",IF(AI418=Settings!$C$16,1,IF(AND(AI418=Settings!$C$17,NOT(AH418=Settings!$C$16)),1,IF(AND(AI418=Settings!$C$18,AH418=Settings!$C$19),1,0))))</f>
        <v/>
      </c>
      <c r="AK1414" s="169" t="str">
        <f>IF(AK418="","",IF(AK418=Settings!$C$16,1,IF(AND(AK418=Settings!$C$17,NOT(AJ418=Settings!$C$16)),1,IF(AND(AK418=Settings!$C$18,AJ418=Settings!$C$19),1,0))))</f>
        <v/>
      </c>
      <c r="AM1414" s="169" t="str">
        <f>IF(AM418="","",IF(AM418=Settings!$C$16,1,IF(AND(AM418=Settings!$C$17,NOT(AL418=Settings!$C$16)),1,IF(AND(AM418=Settings!$C$18,AL418=Settings!$C$19),1,0))))</f>
        <v/>
      </c>
      <c r="AP1414" s="169" t="str">
        <f>IF(AP418="","",IF(AP418=Settings!$C$16,1,IF(AND(AP418=Settings!$C$17,NOT(AO418=Settings!$C$16)),1,IF(AND(AP418=Settings!$C$18,AO418=Settings!$C$19),1,0))))</f>
        <v/>
      </c>
      <c r="AQ1414" s="170"/>
      <c r="AR1414" s="169" t="str">
        <f>IF(AR418="","",IF(AR418=Settings!$C$16,1,IF(AND(AR418=Settings!$C$17,NOT(AQ418=Settings!$C$16)),1,IF(AND(AR418=Settings!$C$18,AQ418=Settings!$C$19),1,0))))</f>
        <v/>
      </c>
      <c r="AS1414" s="170"/>
      <c r="AT1414" s="169" t="str">
        <f>IF(AT418="","",IF(AT418=Settings!$C$16,1,IF(AND(AT418=Settings!$C$17,NOT(AS418=Settings!$C$16)),1,IF(AND(AT418=Settings!$C$18,AS418=Settings!$C$19),1,0))))</f>
        <v/>
      </c>
      <c r="AU1414" s="170"/>
      <c r="AV1414" s="169" t="str">
        <f>IF(AV418="","",IF(AV418=Settings!$C$16,1,IF(AND(AV418=Settings!$C$17,NOT(AU418=Settings!$C$16)),1,IF(AND(AV418=Settings!$C$18,AU418=Settings!$C$19),1,0))))</f>
        <v/>
      </c>
      <c r="AX1414" s="169" t="str">
        <f>IF(AX418="","",IF(AX418=Settings!$C$16,1,IF(AND(AX418=Settings!$C$17,NOT(AW418=Settings!$C$16)),1,IF(AND(AX418=Settings!$C$18,AW418=Settings!$C$19),1,0))))</f>
        <v/>
      </c>
      <c r="AZ1414" s="169" t="str">
        <f>IF(AZ418="","",IF(AZ418=Settings!$C$16,1,IF(AND(AZ418=Settings!$C$17,NOT(AY418=Settings!$C$16)),1,IF(AND(AZ418=Settings!$C$18,AY418=Settings!$C$19),1,0))))</f>
        <v/>
      </c>
      <c r="BC1414" s="169" t="str">
        <f>IF(BC418="","",IF(BC418=Settings!$C$16,1,IF(AND(BC418=Settings!$C$17,NOT(BB418=Settings!$C$16)),1,IF(AND(BC418=Settings!$C$18,BB418=Settings!$C$19),1,0))))</f>
        <v/>
      </c>
      <c r="BD1414" s="170"/>
      <c r="BE1414" s="169" t="str">
        <f>IF(BE418="","",IF(BE418=Settings!$C$16,1,IF(AND(BE418=Settings!$C$17,NOT(BD418=Settings!$C$16)),1,IF(AND(BE418=Settings!$C$18,BD418=Settings!$C$19),1,0))))</f>
        <v/>
      </c>
      <c r="BF1414" s="170"/>
      <c r="BG1414" s="169" t="str">
        <f>IF(BG418="","",IF(BG418=Settings!$C$16,1,IF(AND(BG418=Settings!$C$17,NOT(BF418=Settings!$C$16)),1,IF(AND(BG418=Settings!$C$18,BF418=Settings!$C$19),1,0))))</f>
        <v/>
      </c>
      <c r="BH1414" s="170"/>
      <c r="BI1414" s="169" t="str">
        <f>IF(BI418="","",IF(BI418=Settings!$C$16,1,IF(AND(BI418=Settings!$C$17,NOT(BH418=Settings!$C$16)),1,IF(AND(BI418=Settings!$C$18,BH418=Settings!$C$19),1,0))))</f>
        <v/>
      </c>
      <c r="BK1414" s="169" t="str">
        <f>IF(BK418="","",IF(BK418=Settings!$C$16,1,IF(AND(BK418=Settings!$C$17,NOT(BJ418=Settings!$C$16)),1,IF(AND(BK418=Settings!$C$18,BJ418=Settings!$C$19),1,0))))</f>
        <v/>
      </c>
      <c r="BM1414" s="169" t="str">
        <f>IF(BM418="","",IF(BM418=Settings!$C$16,1,IF(AND(BM418=Settings!$C$17,NOT(BL418=Settings!$C$16)),1,IF(AND(BM418=Settings!$C$18,BL418=Settings!$C$19),1,0))))</f>
        <v/>
      </c>
      <c r="BP1414" s="169" t="str">
        <f>IF(BP418="","",IF(BP418=Settings!$C$16,1,IF(AND(BP418=Settings!$C$17,NOT(BO418=Settings!$C$16)),1,IF(AND(BP418=Settings!$C$18,BO418=Settings!$C$19),1,0))))</f>
        <v/>
      </c>
      <c r="BQ1414" s="170"/>
      <c r="BR1414" s="169" t="str">
        <f>IF(BR418="","",IF(BR418=Settings!$C$16,1,IF(AND(BR418=Settings!$C$17,NOT(BQ418=Settings!$C$16)),1,IF(AND(BR418=Settings!$C$18,BQ418=Settings!$C$19),1,0))))</f>
        <v/>
      </c>
      <c r="BS1414" s="170"/>
      <c r="BT1414" s="169" t="str">
        <f>IF(BT418="","",IF(BT418=Settings!$C$16,1,IF(AND(BT418=Settings!$C$17,NOT(BS418=Settings!$C$16)),1,IF(AND(BT418=Settings!$C$18,BS418=Settings!$C$19),1,0))))</f>
        <v/>
      </c>
      <c r="BU1414" s="170"/>
      <c r="BV1414" s="169" t="str">
        <f>IF(BV418="","",IF(BV418=Settings!$C$16,1,IF(AND(BV418=Settings!$C$17,NOT(BU418=Settings!$C$16)),1,IF(AND(BV418=Settings!$C$18,BU418=Settings!$C$19),1,0))))</f>
        <v/>
      </c>
      <c r="BX1414" s="169" t="str">
        <f>IF(BX418="","",IF(BX418=Settings!$C$16,1,IF(AND(BX418=Settings!$C$17,NOT(BW418=Settings!$C$16)),1,IF(AND(BX418=Settings!$C$18,BW418=Settings!$C$19),1,0))))</f>
        <v/>
      </c>
      <c r="BZ1414" s="169" t="str">
        <f>IF(BZ418="","",IF(BZ418=Settings!$C$16,1,IF(AND(BZ418=Settings!$C$17,NOT(BY418=Settings!$C$16)),1,IF(AND(BZ418=Settings!$C$18,BY418=Settings!$C$19),1,0))))</f>
        <v/>
      </c>
      <c r="CB1414" s="175" t="str">
        <f t="shared" si="49"/>
        <v/>
      </c>
      <c r="CC1414" s="175" t="str">
        <f t="shared" si="50"/>
        <v/>
      </c>
      <c r="CD1414" s="175" t="str">
        <f t="shared" si="51"/>
        <v/>
      </c>
      <c r="CE1414" s="175" t="str">
        <f t="shared" si="52"/>
        <v/>
      </c>
      <c r="CF1414" s="175" t="str">
        <f t="shared" si="53"/>
        <v/>
      </c>
      <c r="CG1414" s="175" t="str">
        <f t="shared" si="54"/>
        <v/>
      </c>
      <c r="CH1414" s="175" t="str">
        <f t="shared" si="55"/>
        <v/>
      </c>
    </row>
    <row r="1415" spans="1:86" x14ac:dyDescent="0.25">
      <c r="A1415" s="39" t="str">
        <f t="shared" si="48"/>
        <v xml:space="preserve"> </v>
      </c>
      <c r="C1415" s="169" t="str">
        <f>IF(C419="","",IF(C419=Settings!$C$16,1,IF(AND(C419=Settings!$C$17,NOT(B419=Settings!$C$16)),1,IF(AND(C419=Settings!$C$18,B419=Settings!$C$19),1,0))))</f>
        <v/>
      </c>
      <c r="E1415" s="169" t="str">
        <f>IF(E419="","",IF(E419=Settings!$C$16,1,IF(AND(E419=Settings!$C$17,NOT(D419=Settings!$C$16)),1,IF(AND(E419=Settings!$C$18,D419=Settings!$C$19),1,0))))</f>
        <v/>
      </c>
      <c r="G1415" s="169" t="str">
        <f>IF(G419="","",IF(G419=Settings!$C$16,1,IF(AND(G419=Settings!$C$17,NOT(F419=Settings!$C$16)),1,IF(AND(G419=Settings!$C$18,F419=Settings!$C$19),1,0))))</f>
        <v/>
      </c>
      <c r="I1415" s="169" t="str">
        <f>IF(I419="","",IF(I419=Settings!$C$16,1,IF(AND(I419=Settings!$C$17,NOT(H419=Settings!$C$16)),1,IF(AND(I419=Settings!$C$18,H419=Settings!$C$19),1,0))))</f>
        <v/>
      </c>
      <c r="K1415" s="169" t="str">
        <f>IF(K419="","",IF(K419=Settings!$C$16,1,IF(AND(K419=Settings!$C$17,NOT(J419=Settings!$C$16)),1,IF(AND(K419=Settings!$C$18,J419=Settings!$C$19),1,0))))</f>
        <v/>
      </c>
      <c r="M1415" s="169" t="str">
        <f>IF(M419="","",IF(M419=Settings!$C$16,1,IF(AND(M419=Settings!$C$17,NOT(L419=Settings!$C$16)),1,IF(AND(M419=Settings!$C$18,L419=Settings!$C$19),1,0))))</f>
        <v/>
      </c>
      <c r="P1415" s="169" t="str">
        <f>IF(P419="","",IF(P419=Settings!$C$16,1,IF(AND(P419=Settings!$C$17,NOT(O419=Settings!$C$16)),1,IF(AND(P419=Settings!$C$18,O419=Settings!$C$19),1,0))))</f>
        <v/>
      </c>
      <c r="Q1415" s="170"/>
      <c r="R1415" s="169" t="str">
        <f>IF(R419="","",IF(R419=Settings!$C$16,1,IF(AND(R419=Settings!$C$17,NOT(Q419=Settings!$C$16)),1,IF(AND(R419=Settings!$C$18,Q419=Settings!$C$19),1,0))))</f>
        <v/>
      </c>
      <c r="S1415" s="170"/>
      <c r="T1415" s="169" t="str">
        <f>IF(T419="","",IF(T419=Settings!$C$16,1,IF(AND(T419=Settings!$C$17,NOT(S419=Settings!$C$16)),1,IF(AND(T419=Settings!$C$18,S419=Settings!$C$19),1,0))))</f>
        <v/>
      </c>
      <c r="U1415" s="170"/>
      <c r="V1415" s="169" t="str">
        <f>IF(V419="","",IF(V419=Settings!$C$16,1,IF(AND(V419=Settings!$C$17,NOT(U419=Settings!$C$16)),1,IF(AND(V419=Settings!$C$18,U419=Settings!$C$19),1,0))))</f>
        <v/>
      </c>
      <c r="X1415" s="169" t="str">
        <f>IF(X419="","",IF(X419=Settings!$C$16,1,IF(AND(X419=Settings!$C$17,NOT(W419=Settings!$C$16)),1,IF(AND(X419=Settings!$C$18,W419=Settings!$C$19),1,0))))</f>
        <v/>
      </c>
      <c r="Z1415" s="169" t="str">
        <f>IF(Z419="","",IF(Z419=Settings!$C$16,1,IF(AND(Z419=Settings!$C$17,NOT(Y419=Settings!$C$16)),1,IF(AND(Z419=Settings!$C$18,Y419=Settings!$C$19),1,0))))</f>
        <v/>
      </c>
      <c r="AC1415" s="169" t="str">
        <f>IF(AC419="","",IF(AC419=Settings!$C$16,1,IF(AND(AC419=Settings!$C$17,NOT(AB419=Settings!$C$16)),1,IF(AND(AC419=Settings!$C$18,AB419=Settings!$C$19),1,0))))</f>
        <v/>
      </c>
      <c r="AD1415" s="170"/>
      <c r="AE1415" s="169" t="str">
        <f>IF(AE419="","",IF(AE419=Settings!$C$16,1,IF(AND(AE419=Settings!$C$17,NOT(AD419=Settings!$C$16)),1,IF(AND(AE419=Settings!$C$18,AD419=Settings!$C$19),1,0))))</f>
        <v/>
      </c>
      <c r="AF1415" s="170"/>
      <c r="AG1415" s="169" t="str">
        <f>IF(AG419="","",IF(AG419=Settings!$C$16,1,IF(AND(AG419=Settings!$C$17,NOT(AF419=Settings!$C$16)),1,IF(AND(AG419=Settings!$C$18,AF419=Settings!$C$19),1,0))))</f>
        <v/>
      </c>
      <c r="AH1415" s="170"/>
      <c r="AI1415" s="169" t="str">
        <f>IF(AI419="","",IF(AI419=Settings!$C$16,1,IF(AND(AI419=Settings!$C$17,NOT(AH419=Settings!$C$16)),1,IF(AND(AI419=Settings!$C$18,AH419=Settings!$C$19),1,0))))</f>
        <v/>
      </c>
      <c r="AK1415" s="169" t="str">
        <f>IF(AK419="","",IF(AK419=Settings!$C$16,1,IF(AND(AK419=Settings!$C$17,NOT(AJ419=Settings!$C$16)),1,IF(AND(AK419=Settings!$C$18,AJ419=Settings!$C$19),1,0))))</f>
        <v/>
      </c>
      <c r="AM1415" s="169" t="str">
        <f>IF(AM419="","",IF(AM419=Settings!$C$16,1,IF(AND(AM419=Settings!$C$17,NOT(AL419=Settings!$C$16)),1,IF(AND(AM419=Settings!$C$18,AL419=Settings!$C$19),1,0))))</f>
        <v/>
      </c>
      <c r="AP1415" s="169" t="str">
        <f>IF(AP419="","",IF(AP419=Settings!$C$16,1,IF(AND(AP419=Settings!$C$17,NOT(AO419=Settings!$C$16)),1,IF(AND(AP419=Settings!$C$18,AO419=Settings!$C$19),1,0))))</f>
        <v/>
      </c>
      <c r="AQ1415" s="170"/>
      <c r="AR1415" s="169" t="str">
        <f>IF(AR419="","",IF(AR419=Settings!$C$16,1,IF(AND(AR419=Settings!$C$17,NOT(AQ419=Settings!$C$16)),1,IF(AND(AR419=Settings!$C$18,AQ419=Settings!$C$19),1,0))))</f>
        <v/>
      </c>
      <c r="AS1415" s="170"/>
      <c r="AT1415" s="169" t="str">
        <f>IF(AT419="","",IF(AT419=Settings!$C$16,1,IF(AND(AT419=Settings!$C$17,NOT(AS419=Settings!$C$16)),1,IF(AND(AT419=Settings!$C$18,AS419=Settings!$C$19),1,0))))</f>
        <v/>
      </c>
      <c r="AU1415" s="170"/>
      <c r="AV1415" s="169" t="str">
        <f>IF(AV419="","",IF(AV419=Settings!$C$16,1,IF(AND(AV419=Settings!$C$17,NOT(AU419=Settings!$C$16)),1,IF(AND(AV419=Settings!$C$18,AU419=Settings!$C$19),1,0))))</f>
        <v/>
      </c>
      <c r="AX1415" s="169" t="str">
        <f>IF(AX419="","",IF(AX419=Settings!$C$16,1,IF(AND(AX419=Settings!$C$17,NOT(AW419=Settings!$C$16)),1,IF(AND(AX419=Settings!$C$18,AW419=Settings!$C$19),1,0))))</f>
        <v/>
      </c>
      <c r="AZ1415" s="169" t="str">
        <f>IF(AZ419="","",IF(AZ419=Settings!$C$16,1,IF(AND(AZ419=Settings!$C$17,NOT(AY419=Settings!$C$16)),1,IF(AND(AZ419=Settings!$C$18,AY419=Settings!$C$19),1,0))))</f>
        <v/>
      </c>
      <c r="BC1415" s="169" t="str">
        <f>IF(BC419="","",IF(BC419=Settings!$C$16,1,IF(AND(BC419=Settings!$C$17,NOT(BB419=Settings!$C$16)),1,IF(AND(BC419=Settings!$C$18,BB419=Settings!$C$19),1,0))))</f>
        <v/>
      </c>
      <c r="BD1415" s="170"/>
      <c r="BE1415" s="169" t="str">
        <f>IF(BE419="","",IF(BE419=Settings!$C$16,1,IF(AND(BE419=Settings!$C$17,NOT(BD419=Settings!$C$16)),1,IF(AND(BE419=Settings!$C$18,BD419=Settings!$C$19),1,0))))</f>
        <v/>
      </c>
      <c r="BF1415" s="170"/>
      <c r="BG1415" s="169" t="str">
        <f>IF(BG419="","",IF(BG419=Settings!$C$16,1,IF(AND(BG419=Settings!$C$17,NOT(BF419=Settings!$C$16)),1,IF(AND(BG419=Settings!$C$18,BF419=Settings!$C$19),1,0))))</f>
        <v/>
      </c>
      <c r="BH1415" s="170"/>
      <c r="BI1415" s="169" t="str">
        <f>IF(BI419="","",IF(BI419=Settings!$C$16,1,IF(AND(BI419=Settings!$C$17,NOT(BH419=Settings!$C$16)),1,IF(AND(BI419=Settings!$C$18,BH419=Settings!$C$19),1,0))))</f>
        <v/>
      </c>
      <c r="BK1415" s="169" t="str">
        <f>IF(BK419="","",IF(BK419=Settings!$C$16,1,IF(AND(BK419=Settings!$C$17,NOT(BJ419=Settings!$C$16)),1,IF(AND(BK419=Settings!$C$18,BJ419=Settings!$C$19),1,0))))</f>
        <v/>
      </c>
      <c r="BM1415" s="169" t="str">
        <f>IF(BM419="","",IF(BM419=Settings!$C$16,1,IF(AND(BM419=Settings!$C$17,NOT(BL419=Settings!$C$16)),1,IF(AND(BM419=Settings!$C$18,BL419=Settings!$C$19),1,0))))</f>
        <v/>
      </c>
      <c r="BP1415" s="169" t="str">
        <f>IF(BP419="","",IF(BP419=Settings!$C$16,1,IF(AND(BP419=Settings!$C$17,NOT(BO419=Settings!$C$16)),1,IF(AND(BP419=Settings!$C$18,BO419=Settings!$C$19),1,0))))</f>
        <v/>
      </c>
      <c r="BQ1415" s="170"/>
      <c r="BR1415" s="169" t="str">
        <f>IF(BR419="","",IF(BR419=Settings!$C$16,1,IF(AND(BR419=Settings!$C$17,NOT(BQ419=Settings!$C$16)),1,IF(AND(BR419=Settings!$C$18,BQ419=Settings!$C$19),1,0))))</f>
        <v/>
      </c>
      <c r="BS1415" s="170"/>
      <c r="BT1415" s="169" t="str">
        <f>IF(BT419="","",IF(BT419=Settings!$C$16,1,IF(AND(BT419=Settings!$C$17,NOT(BS419=Settings!$C$16)),1,IF(AND(BT419=Settings!$C$18,BS419=Settings!$C$19),1,0))))</f>
        <v/>
      </c>
      <c r="BU1415" s="170"/>
      <c r="BV1415" s="169" t="str">
        <f>IF(BV419="","",IF(BV419=Settings!$C$16,1,IF(AND(BV419=Settings!$C$17,NOT(BU419=Settings!$C$16)),1,IF(AND(BV419=Settings!$C$18,BU419=Settings!$C$19),1,0))))</f>
        <v/>
      </c>
      <c r="BX1415" s="169" t="str">
        <f>IF(BX419="","",IF(BX419=Settings!$C$16,1,IF(AND(BX419=Settings!$C$17,NOT(BW419=Settings!$C$16)),1,IF(AND(BX419=Settings!$C$18,BW419=Settings!$C$19),1,0))))</f>
        <v/>
      </c>
      <c r="BZ1415" s="169" t="str">
        <f>IF(BZ419="","",IF(BZ419=Settings!$C$16,1,IF(AND(BZ419=Settings!$C$17,NOT(BY419=Settings!$C$16)),1,IF(AND(BZ419=Settings!$C$18,BY419=Settings!$C$19),1,0))))</f>
        <v/>
      </c>
      <c r="CB1415" s="175" t="str">
        <f t="shared" si="49"/>
        <v/>
      </c>
      <c r="CC1415" s="175" t="str">
        <f t="shared" si="50"/>
        <v/>
      </c>
      <c r="CD1415" s="175" t="str">
        <f t="shared" si="51"/>
        <v/>
      </c>
      <c r="CE1415" s="175" t="str">
        <f t="shared" si="52"/>
        <v/>
      </c>
      <c r="CF1415" s="175" t="str">
        <f t="shared" si="53"/>
        <v/>
      </c>
      <c r="CG1415" s="175" t="str">
        <f t="shared" si="54"/>
        <v/>
      </c>
      <c r="CH1415" s="175" t="str">
        <f t="shared" si="55"/>
        <v/>
      </c>
    </row>
    <row r="1416" spans="1:86" x14ac:dyDescent="0.25">
      <c r="A1416" s="39" t="str">
        <f t="shared" si="48"/>
        <v xml:space="preserve"> </v>
      </c>
      <c r="C1416" s="169" t="str">
        <f>IF(C420="","",IF(C420=Settings!$C$16,1,IF(AND(C420=Settings!$C$17,NOT(B420=Settings!$C$16)),1,IF(AND(C420=Settings!$C$18,B420=Settings!$C$19),1,0))))</f>
        <v/>
      </c>
      <c r="E1416" s="169" t="str">
        <f>IF(E420="","",IF(E420=Settings!$C$16,1,IF(AND(E420=Settings!$C$17,NOT(D420=Settings!$C$16)),1,IF(AND(E420=Settings!$C$18,D420=Settings!$C$19),1,0))))</f>
        <v/>
      </c>
      <c r="G1416" s="169" t="str">
        <f>IF(G420="","",IF(G420=Settings!$C$16,1,IF(AND(G420=Settings!$C$17,NOT(F420=Settings!$C$16)),1,IF(AND(G420=Settings!$C$18,F420=Settings!$C$19),1,0))))</f>
        <v/>
      </c>
      <c r="I1416" s="169" t="str">
        <f>IF(I420="","",IF(I420=Settings!$C$16,1,IF(AND(I420=Settings!$C$17,NOT(H420=Settings!$C$16)),1,IF(AND(I420=Settings!$C$18,H420=Settings!$C$19),1,0))))</f>
        <v/>
      </c>
      <c r="K1416" s="169" t="str">
        <f>IF(K420="","",IF(K420=Settings!$C$16,1,IF(AND(K420=Settings!$C$17,NOT(J420=Settings!$C$16)),1,IF(AND(K420=Settings!$C$18,J420=Settings!$C$19),1,0))))</f>
        <v/>
      </c>
      <c r="M1416" s="169" t="str">
        <f>IF(M420="","",IF(M420=Settings!$C$16,1,IF(AND(M420=Settings!$C$17,NOT(L420=Settings!$C$16)),1,IF(AND(M420=Settings!$C$18,L420=Settings!$C$19),1,0))))</f>
        <v/>
      </c>
      <c r="P1416" s="169" t="str">
        <f>IF(P420="","",IF(P420=Settings!$C$16,1,IF(AND(P420=Settings!$C$17,NOT(O420=Settings!$C$16)),1,IF(AND(P420=Settings!$C$18,O420=Settings!$C$19),1,0))))</f>
        <v/>
      </c>
      <c r="Q1416" s="170"/>
      <c r="R1416" s="169" t="str">
        <f>IF(R420="","",IF(R420=Settings!$C$16,1,IF(AND(R420=Settings!$C$17,NOT(Q420=Settings!$C$16)),1,IF(AND(R420=Settings!$C$18,Q420=Settings!$C$19),1,0))))</f>
        <v/>
      </c>
      <c r="S1416" s="170"/>
      <c r="T1416" s="169" t="str">
        <f>IF(T420="","",IF(T420=Settings!$C$16,1,IF(AND(T420=Settings!$C$17,NOT(S420=Settings!$C$16)),1,IF(AND(T420=Settings!$C$18,S420=Settings!$C$19),1,0))))</f>
        <v/>
      </c>
      <c r="U1416" s="170"/>
      <c r="V1416" s="169" t="str">
        <f>IF(V420="","",IF(V420=Settings!$C$16,1,IF(AND(V420=Settings!$C$17,NOT(U420=Settings!$C$16)),1,IF(AND(V420=Settings!$C$18,U420=Settings!$C$19),1,0))))</f>
        <v/>
      </c>
      <c r="X1416" s="169" t="str">
        <f>IF(X420="","",IF(X420=Settings!$C$16,1,IF(AND(X420=Settings!$C$17,NOT(W420=Settings!$C$16)),1,IF(AND(X420=Settings!$C$18,W420=Settings!$C$19),1,0))))</f>
        <v/>
      </c>
      <c r="Z1416" s="169" t="str">
        <f>IF(Z420="","",IF(Z420=Settings!$C$16,1,IF(AND(Z420=Settings!$C$17,NOT(Y420=Settings!$C$16)),1,IF(AND(Z420=Settings!$C$18,Y420=Settings!$C$19),1,0))))</f>
        <v/>
      </c>
      <c r="AC1416" s="169" t="str">
        <f>IF(AC420="","",IF(AC420=Settings!$C$16,1,IF(AND(AC420=Settings!$C$17,NOT(AB420=Settings!$C$16)),1,IF(AND(AC420=Settings!$C$18,AB420=Settings!$C$19),1,0))))</f>
        <v/>
      </c>
      <c r="AD1416" s="170"/>
      <c r="AE1416" s="169" t="str">
        <f>IF(AE420="","",IF(AE420=Settings!$C$16,1,IF(AND(AE420=Settings!$C$17,NOT(AD420=Settings!$C$16)),1,IF(AND(AE420=Settings!$C$18,AD420=Settings!$C$19),1,0))))</f>
        <v/>
      </c>
      <c r="AF1416" s="170"/>
      <c r="AG1416" s="169" t="str">
        <f>IF(AG420="","",IF(AG420=Settings!$C$16,1,IF(AND(AG420=Settings!$C$17,NOT(AF420=Settings!$C$16)),1,IF(AND(AG420=Settings!$C$18,AF420=Settings!$C$19),1,0))))</f>
        <v/>
      </c>
      <c r="AH1416" s="170"/>
      <c r="AI1416" s="169" t="str">
        <f>IF(AI420="","",IF(AI420=Settings!$C$16,1,IF(AND(AI420=Settings!$C$17,NOT(AH420=Settings!$C$16)),1,IF(AND(AI420=Settings!$C$18,AH420=Settings!$C$19),1,0))))</f>
        <v/>
      </c>
      <c r="AK1416" s="169" t="str">
        <f>IF(AK420="","",IF(AK420=Settings!$C$16,1,IF(AND(AK420=Settings!$C$17,NOT(AJ420=Settings!$C$16)),1,IF(AND(AK420=Settings!$C$18,AJ420=Settings!$C$19),1,0))))</f>
        <v/>
      </c>
      <c r="AM1416" s="169" t="str">
        <f>IF(AM420="","",IF(AM420=Settings!$C$16,1,IF(AND(AM420=Settings!$C$17,NOT(AL420=Settings!$C$16)),1,IF(AND(AM420=Settings!$C$18,AL420=Settings!$C$19),1,0))))</f>
        <v/>
      </c>
      <c r="AP1416" s="169" t="str">
        <f>IF(AP420="","",IF(AP420=Settings!$C$16,1,IF(AND(AP420=Settings!$C$17,NOT(AO420=Settings!$C$16)),1,IF(AND(AP420=Settings!$C$18,AO420=Settings!$C$19),1,0))))</f>
        <v/>
      </c>
      <c r="AQ1416" s="170"/>
      <c r="AR1416" s="169" t="str">
        <f>IF(AR420="","",IF(AR420=Settings!$C$16,1,IF(AND(AR420=Settings!$C$17,NOT(AQ420=Settings!$C$16)),1,IF(AND(AR420=Settings!$C$18,AQ420=Settings!$C$19),1,0))))</f>
        <v/>
      </c>
      <c r="AS1416" s="170"/>
      <c r="AT1416" s="169" t="str">
        <f>IF(AT420="","",IF(AT420=Settings!$C$16,1,IF(AND(AT420=Settings!$C$17,NOT(AS420=Settings!$C$16)),1,IF(AND(AT420=Settings!$C$18,AS420=Settings!$C$19),1,0))))</f>
        <v/>
      </c>
      <c r="AU1416" s="170"/>
      <c r="AV1416" s="169" t="str">
        <f>IF(AV420="","",IF(AV420=Settings!$C$16,1,IF(AND(AV420=Settings!$C$17,NOT(AU420=Settings!$C$16)),1,IF(AND(AV420=Settings!$C$18,AU420=Settings!$C$19),1,0))))</f>
        <v/>
      </c>
      <c r="AX1416" s="169" t="str">
        <f>IF(AX420="","",IF(AX420=Settings!$C$16,1,IF(AND(AX420=Settings!$C$17,NOT(AW420=Settings!$C$16)),1,IF(AND(AX420=Settings!$C$18,AW420=Settings!$C$19),1,0))))</f>
        <v/>
      </c>
      <c r="AZ1416" s="169" t="str">
        <f>IF(AZ420="","",IF(AZ420=Settings!$C$16,1,IF(AND(AZ420=Settings!$C$17,NOT(AY420=Settings!$C$16)),1,IF(AND(AZ420=Settings!$C$18,AY420=Settings!$C$19),1,0))))</f>
        <v/>
      </c>
      <c r="BC1416" s="169" t="str">
        <f>IF(BC420="","",IF(BC420=Settings!$C$16,1,IF(AND(BC420=Settings!$C$17,NOT(BB420=Settings!$C$16)),1,IF(AND(BC420=Settings!$C$18,BB420=Settings!$C$19),1,0))))</f>
        <v/>
      </c>
      <c r="BD1416" s="170"/>
      <c r="BE1416" s="169" t="str">
        <f>IF(BE420="","",IF(BE420=Settings!$C$16,1,IF(AND(BE420=Settings!$C$17,NOT(BD420=Settings!$C$16)),1,IF(AND(BE420=Settings!$C$18,BD420=Settings!$C$19),1,0))))</f>
        <v/>
      </c>
      <c r="BF1416" s="170"/>
      <c r="BG1416" s="169" t="str">
        <f>IF(BG420="","",IF(BG420=Settings!$C$16,1,IF(AND(BG420=Settings!$C$17,NOT(BF420=Settings!$C$16)),1,IF(AND(BG420=Settings!$C$18,BF420=Settings!$C$19),1,0))))</f>
        <v/>
      </c>
      <c r="BH1416" s="170"/>
      <c r="BI1416" s="169" t="str">
        <f>IF(BI420="","",IF(BI420=Settings!$C$16,1,IF(AND(BI420=Settings!$C$17,NOT(BH420=Settings!$C$16)),1,IF(AND(BI420=Settings!$C$18,BH420=Settings!$C$19),1,0))))</f>
        <v/>
      </c>
      <c r="BK1416" s="169" t="str">
        <f>IF(BK420="","",IF(BK420=Settings!$C$16,1,IF(AND(BK420=Settings!$C$17,NOT(BJ420=Settings!$C$16)),1,IF(AND(BK420=Settings!$C$18,BJ420=Settings!$C$19),1,0))))</f>
        <v/>
      </c>
      <c r="BM1416" s="169" t="str">
        <f>IF(BM420="","",IF(BM420=Settings!$C$16,1,IF(AND(BM420=Settings!$C$17,NOT(BL420=Settings!$C$16)),1,IF(AND(BM420=Settings!$C$18,BL420=Settings!$C$19),1,0))))</f>
        <v/>
      </c>
      <c r="BP1416" s="169" t="str">
        <f>IF(BP420="","",IF(BP420=Settings!$C$16,1,IF(AND(BP420=Settings!$C$17,NOT(BO420=Settings!$C$16)),1,IF(AND(BP420=Settings!$C$18,BO420=Settings!$C$19),1,0))))</f>
        <v/>
      </c>
      <c r="BQ1416" s="170"/>
      <c r="BR1416" s="169" t="str">
        <f>IF(BR420="","",IF(BR420=Settings!$C$16,1,IF(AND(BR420=Settings!$C$17,NOT(BQ420=Settings!$C$16)),1,IF(AND(BR420=Settings!$C$18,BQ420=Settings!$C$19),1,0))))</f>
        <v/>
      </c>
      <c r="BS1416" s="170"/>
      <c r="BT1416" s="169" t="str">
        <f>IF(BT420="","",IF(BT420=Settings!$C$16,1,IF(AND(BT420=Settings!$C$17,NOT(BS420=Settings!$C$16)),1,IF(AND(BT420=Settings!$C$18,BS420=Settings!$C$19),1,0))))</f>
        <v/>
      </c>
      <c r="BU1416" s="170"/>
      <c r="BV1416" s="169" t="str">
        <f>IF(BV420="","",IF(BV420=Settings!$C$16,1,IF(AND(BV420=Settings!$C$17,NOT(BU420=Settings!$C$16)),1,IF(AND(BV420=Settings!$C$18,BU420=Settings!$C$19),1,0))))</f>
        <v/>
      </c>
      <c r="BX1416" s="169" t="str">
        <f>IF(BX420="","",IF(BX420=Settings!$C$16,1,IF(AND(BX420=Settings!$C$17,NOT(BW420=Settings!$C$16)),1,IF(AND(BX420=Settings!$C$18,BW420=Settings!$C$19),1,0))))</f>
        <v/>
      </c>
      <c r="BZ1416" s="169" t="str">
        <f>IF(BZ420="","",IF(BZ420=Settings!$C$16,1,IF(AND(BZ420=Settings!$C$17,NOT(BY420=Settings!$C$16)),1,IF(AND(BZ420=Settings!$C$18,BY420=Settings!$C$19),1,0))))</f>
        <v/>
      </c>
      <c r="CB1416" s="175" t="str">
        <f t="shared" si="49"/>
        <v/>
      </c>
      <c r="CC1416" s="175" t="str">
        <f t="shared" si="50"/>
        <v/>
      </c>
      <c r="CD1416" s="175" t="str">
        <f t="shared" si="51"/>
        <v/>
      </c>
      <c r="CE1416" s="175" t="str">
        <f t="shared" si="52"/>
        <v/>
      </c>
      <c r="CF1416" s="175" t="str">
        <f t="shared" si="53"/>
        <v/>
      </c>
      <c r="CG1416" s="175" t="str">
        <f t="shared" si="54"/>
        <v/>
      </c>
      <c r="CH1416" s="175" t="str">
        <f t="shared" si="55"/>
        <v/>
      </c>
    </row>
    <row r="1417" spans="1:86" x14ac:dyDescent="0.25">
      <c r="A1417" s="39" t="str">
        <f t="shared" si="48"/>
        <v xml:space="preserve"> </v>
      </c>
      <c r="C1417" s="169" t="str">
        <f>IF(C421="","",IF(C421=Settings!$C$16,1,IF(AND(C421=Settings!$C$17,NOT(B421=Settings!$C$16)),1,IF(AND(C421=Settings!$C$18,B421=Settings!$C$19),1,0))))</f>
        <v/>
      </c>
      <c r="E1417" s="169" t="str">
        <f>IF(E421="","",IF(E421=Settings!$C$16,1,IF(AND(E421=Settings!$C$17,NOT(D421=Settings!$C$16)),1,IF(AND(E421=Settings!$C$18,D421=Settings!$C$19),1,0))))</f>
        <v/>
      </c>
      <c r="G1417" s="169" t="str">
        <f>IF(G421="","",IF(G421=Settings!$C$16,1,IF(AND(G421=Settings!$C$17,NOT(F421=Settings!$C$16)),1,IF(AND(G421=Settings!$C$18,F421=Settings!$C$19),1,0))))</f>
        <v/>
      </c>
      <c r="I1417" s="169" t="str">
        <f>IF(I421="","",IF(I421=Settings!$C$16,1,IF(AND(I421=Settings!$C$17,NOT(H421=Settings!$C$16)),1,IF(AND(I421=Settings!$C$18,H421=Settings!$C$19),1,0))))</f>
        <v/>
      </c>
      <c r="K1417" s="169" t="str">
        <f>IF(K421="","",IF(K421=Settings!$C$16,1,IF(AND(K421=Settings!$C$17,NOT(J421=Settings!$C$16)),1,IF(AND(K421=Settings!$C$18,J421=Settings!$C$19),1,0))))</f>
        <v/>
      </c>
      <c r="M1417" s="169" t="str">
        <f>IF(M421="","",IF(M421=Settings!$C$16,1,IF(AND(M421=Settings!$C$17,NOT(L421=Settings!$C$16)),1,IF(AND(M421=Settings!$C$18,L421=Settings!$C$19),1,0))))</f>
        <v/>
      </c>
      <c r="P1417" s="169" t="str">
        <f>IF(P421="","",IF(P421=Settings!$C$16,1,IF(AND(P421=Settings!$C$17,NOT(O421=Settings!$C$16)),1,IF(AND(P421=Settings!$C$18,O421=Settings!$C$19),1,0))))</f>
        <v/>
      </c>
      <c r="Q1417" s="170"/>
      <c r="R1417" s="169" t="str">
        <f>IF(R421="","",IF(R421=Settings!$C$16,1,IF(AND(R421=Settings!$C$17,NOT(Q421=Settings!$C$16)),1,IF(AND(R421=Settings!$C$18,Q421=Settings!$C$19),1,0))))</f>
        <v/>
      </c>
      <c r="S1417" s="170"/>
      <c r="T1417" s="169" t="str">
        <f>IF(T421="","",IF(T421=Settings!$C$16,1,IF(AND(T421=Settings!$C$17,NOT(S421=Settings!$C$16)),1,IF(AND(T421=Settings!$C$18,S421=Settings!$C$19),1,0))))</f>
        <v/>
      </c>
      <c r="U1417" s="170"/>
      <c r="V1417" s="169" t="str">
        <f>IF(V421="","",IF(V421=Settings!$C$16,1,IF(AND(V421=Settings!$C$17,NOT(U421=Settings!$C$16)),1,IF(AND(V421=Settings!$C$18,U421=Settings!$C$19),1,0))))</f>
        <v/>
      </c>
      <c r="X1417" s="169" t="str">
        <f>IF(X421="","",IF(X421=Settings!$C$16,1,IF(AND(X421=Settings!$C$17,NOT(W421=Settings!$C$16)),1,IF(AND(X421=Settings!$C$18,W421=Settings!$C$19),1,0))))</f>
        <v/>
      </c>
      <c r="Z1417" s="169" t="str">
        <f>IF(Z421="","",IF(Z421=Settings!$C$16,1,IF(AND(Z421=Settings!$C$17,NOT(Y421=Settings!$C$16)),1,IF(AND(Z421=Settings!$C$18,Y421=Settings!$C$19),1,0))))</f>
        <v/>
      </c>
      <c r="AC1417" s="169" t="str">
        <f>IF(AC421="","",IF(AC421=Settings!$C$16,1,IF(AND(AC421=Settings!$C$17,NOT(AB421=Settings!$C$16)),1,IF(AND(AC421=Settings!$C$18,AB421=Settings!$C$19),1,0))))</f>
        <v/>
      </c>
      <c r="AD1417" s="170"/>
      <c r="AE1417" s="169" t="str">
        <f>IF(AE421="","",IF(AE421=Settings!$C$16,1,IF(AND(AE421=Settings!$C$17,NOT(AD421=Settings!$C$16)),1,IF(AND(AE421=Settings!$C$18,AD421=Settings!$C$19),1,0))))</f>
        <v/>
      </c>
      <c r="AF1417" s="170"/>
      <c r="AG1417" s="169" t="str">
        <f>IF(AG421="","",IF(AG421=Settings!$C$16,1,IF(AND(AG421=Settings!$C$17,NOT(AF421=Settings!$C$16)),1,IF(AND(AG421=Settings!$C$18,AF421=Settings!$C$19),1,0))))</f>
        <v/>
      </c>
      <c r="AH1417" s="170"/>
      <c r="AI1417" s="169" t="str">
        <f>IF(AI421="","",IF(AI421=Settings!$C$16,1,IF(AND(AI421=Settings!$C$17,NOT(AH421=Settings!$C$16)),1,IF(AND(AI421=Settings!$C$18,AH421=Settings!$C$19),1,0))))</f>
        <v/>
      </c>
      <c r="AK1417" s="169" t="str">
        <f>IF(AK421="","",IF(AK421=Settings!$C$16,1,IF(AND(AK421=Settings!$C$17,NOT(AJ421=Settings!$C$16)),1,IF(AND(AK421=Settings!$C$18,AJ421=Settings!$C$19),1,0))))</f>
        <v/>
      </c>
      <c r="AM1417" s="169" t="str">
        <f>IF(AM421="","",IF(AM421=Settings!$C$16,1,IF(AND(AM421=Settings!$C$17,NOT(AL421=Settings!$C$16)),1,IF(AND(AM421=Settings!$C$18,AL421=Settings!$C$19),1,0))))</f>
        <v/>
      </c>
      <c r="AP1417" s="169" t="str">
        <f>IF(AP421="","",IF(AP421=Settings!$C$16,1,IF(AND(AP421=Settings!$C$17,NOT(AO421=Settings!$C$16)),1,IF(AND(AP421=Settings!$C$18,AO421=Settings!$C$19),1,0))))</f>
        <v/>
      </c>
      <c r="AQ1417" s="170"/>
      <c r="AR1417" s="169" t="str">
        <f>IF(AR421="","",IF(AR421=Settings!$C$16,1,IF(AND(AR421=Settings!$C$17,NOT(AQ421=Settings!$C$16)),1,IF(AND(AR421=Settings!$C$18,AQ421=Settings!$C$19),1,0))))</f>
        <v/>
      </c>
      <c r="AS1417" s="170"/>
      <c r="AT1417" s="169" t="str">
        <f>IF(AT421="","",IF(AT421=Settings!$C$16,1,IF(AND(AT421=Settings!$C$17,NOT(AS421=Settings!$C$16)),1,IF(AND(AT421=Settings!$C$18,AS421=Settings!$C$19),1,0))))</f>
        <v/>
      </c>
      <c r="AU1417" s="170"/>
      <c r="AV1417" s="169" t="str">
        <f>IF(AV421="","",IF(AV421=Settings!$C$16,1,IF(AND(AV421=Settings!$C$17,NOT(AU421=Settings!$C$16)),1,IF(AND(AV421=Settings!$C$18,AU421=Settings!$C$19),1,0))))</f>
        <v/>
      </c>
      <c r="AX1417" s="169" t="str">
        <f>IF(AX421="","",IF(AX421=Settings!$C$16,1,IF(AND(AX421=Settings!$C$17,NOT(AW421=Settings!$C$16)),1,IF(AND(AX421=Settings!$C$18,AW421=Settings!$C$19),1,0))))</f>
        <v/>
      </c>
      <c r="AZ1417" s="169" t="str">
        <f>IF(AZ421="","",IF(AZ421=Settings!$C$16,1,IF(AND(AZ421=Settings!$C$17,NOT(AY421=Settings!$C$16)),1,IF(AND(AZ421=Settings!$C$18,AY421=Settings!$C$19),1,0))))</f>
        <v/>
      </c>
      <c r="BC1417" s="169" t="str">
        <f>IF(BC421="","",IF(BC421=Settings!$C$16,1,IF(AND(BC421=Settings!$C$17,NOT(BB421=Settings!$C$16)),1,IF(AND(BC421=Settings!$C$18,BB421=Settings!$C$19),1,0))))</f>
        <v/>
      </c>
      <c r="BD1417" s="170"/>
      <c r="BE1417" s="169" t="str">
        <f>IF(BE421="","",IF(BE421=Settings!$C$16,1,IF(AND(BE421=Settings!$C$17,NOT(BD421=Settings!$C$16)),1,IF(AND(BE421=Settings!$C$18,BD421=Settings!$C$19),1,0))))</f>
        <v/>
      </c>
      <c r="BF1417" s="170"/>
      <c r="BG1417" s="169" t="str">
        <f>IF(BG421="","",IF(BG421=Settings!$C$16,1,IF(AND(BG421=Settings!$C$17,NOT(BF421=Settings!$C$16)),1,IF(AND(BG421=Settings!$C$18,BF421=Settings!$C$19),1,0))))</f>
        <v/>
      </c>
      <c r="BH1417" s="170"/>
      <c r="BI1417" s="169" t="str">
        <f>IF(BI421="","",IF(BI421=Settings!$C$16,1,IF(AND(BI421=Settings!$C$17,NOT(BH421=Settings!$C$16)),1,IF(AND(BI421=Settings!$C$18,BH421=Settings!$C$19),1,0))))</f>
        <v/>
      </c>
      <c r="BK1417" s="169" t="str">
        <f>IF(BK421="","",IF(BK421=Settings!$C$16,1,IF(AND(BK421=Settings!$C$17,NOT(BJ421=Settings!$C$16)),1,IF(AND(BK421=Settings!$C$18,BJ421=Settings!$C$19),1,0))))</f>
        <v/>
      </c>
      <c r="BM1417" s="169" t="str">
        <f>IF(BM421="","",IF(BM421=Settings!$C$16,1,IF(AND(BM421=Settings!$C$17,NOT(BL421=Settings!$C$16)),1,IF(AND(BM421=Settings!$C$18,BL421=Settings!$C$19),1,0))))</f>
        <v/>
      </c>
      <c r="BP1417" s="169" t="str">
        <f>IF(BP421="","",IF(BP421=Settings!$C$16,1,IF(AND(BP421=Settings!$C$17,NOT(BO421=Settings!$C$16)),1,IF(AND(BP421=Settings!$C$18,BO421=Settings!$C$19),1,0))))</f>
        <v/>
      </c>
      <c r="BQ1417" s="170"/>
      <c r="BR1417" s="169" t="str">
        <f>IF(BR421="","",IF(BR421=Settings!$C$16,1,IF(AND(BR421=Settings!$C$17,NOT(BQ421=Settings!$C$16)),1,IF(AND(BR421=Settings!$C$18,BQ421=Settings!$C$19),1,0))))</f>
        <v/>
      </c>
      <c r="BS1417" s="170"/>
      <c r="BT1417" s="169" t="str">
        <f>IF(BT421="","",IF(BT421=Settings!$C$16,1,IF(AND(BT421=Settings!$C$17,NOT(BS421=Settings!$C$16)),1,IF(AND(BT421=Settings!$C$18,BS421=Settings!$C$19),1,0))))</f>
        <v/>
      </c>
      <c r="BU1417" s="170"/>
      <c r="BV1417" s="169" t="str">
        <f>IF(BV421="","",IF(BV421=Settings!$C$16,1,IF(AND(BV421=Settings!$C$17,NOT(BU421=Settings!$C$16)),1,IF(AND(BV421=Settings!$C$18,BU421=Settings!$C$19),1,0))))</f>
        <v/>
      </c>
      <c r="BX1417" s="169" t="str">
        <f>IF(BX421="","",IF(BX421=Settings!$C$16,1,IF(AND(BX421=Settings!$C$17,NOT(BW421=Settings!$C$16)),1,IF(AND(BX421=Settings!$C$18,BW421=Settings!$C$19),1,0))))</f>
        <v/>
      </c>
      <c r="BZ1417" s="169" t="str">
        <f>IF(BZ421="","",IF(BZ421=Settings!$C$16,1,IF(AND(BZ421=Settings!$C$17,NOT(BY421=Settings!$C$16)),1,IF(AND(BZ421=Settings!$C$18,BY421=Settings!$C$19),1,0))))</f>
        <v/>
      </c>
      <c r="CB1417" s="175" t="str">
        <f t="shared" si="49"/>
        <v/>
      </c>
      <c r="CC1417" s="175" t="str">
        <f t="shared" si="50"/>
        <v/>
      </c>
      <c r="CD1417" s="175" t="str">
        <f t="shared" si="51"/>
        <v/>
      </c>
      <c r="CE1417" s="175" t="str">
        <f t="shared" si="52"/>
        <v/>
      </c>
      <c r="CF1417" s="175" t="str">
        <f t="shared" si="53"/>
        <v/>
      </c>
      <c r="CG1417" s="175" t="str">
        <f t="shared" si="54"/>
        <v/>
      </c>
      <c r="CH1417" s="175" t="str">
        <f t="shared" si="55"/>
        <v/>
      </c>
    </row>
    <row r="1418" spans="1:86" x14ac:dyDescent="0.25">
      <c r="A1418" s="39" t="str">
        <f t="shared" si="48"/>
        <v xml:space="preserve"> </v>
      </c>
      <c r="C1418" s="169" t="str">
        <f>IF(C422="","",IF(C422=Settings!$C$16,1,IF(AND(C422=Settings!$C$17,NOT(B422=Settings!$C$16)),1,IF(AND(C422=Settings!$C$18,B422=Settings!$C$19),1,0))))</f>
        <v/>
      </c>
      <c r="E1418" s="169" t="str">
        <f>IF(E422="","",IF(E422=Settings!$C$16,1,IF(AND(E422=Settings!$C$17,NOT(D422=Settings!$C$16)),1,IF(AND(E422=Settings!$C$18,D422=Settings!$C$19),1,0))))</f>
        <v/>
      </c>
      <c r="G1418" s="169" t="str">
        <f>IF(G422="","",IF(G422=Settings!$C$16,1,IF(AND(G422=Settings!$C$17,NOT(F422=Settings!$C$16)),1,IF(AND(G422=Settings!$C$18,F422=Settings!$C$19),1,0))))</f>
        <v/>
      </c>
      <c r="I1418" s="169" t="str">
        <f>IF(I422="","",IF(I422=Settings!$C$16,1,IF(AND(I422=Settings!$C$17,NOT(H422=Settings!$C$16)),1,IF(AND(I422=Settings!$C$18,H422=Settings!$C$19),1,0))))</f>
        <v/>
      </c>
      <c r="K1418" s="169" t="str">
        <f>IF(K422="","",IF(K422=Settings!$C$16,1,IF(AND(K422=Settings!$C$17,NOT(J422=Settings!$C$16)),1,IF(AND(K422=Settings!$C$18,J422=Settings!$C$19),1,0))))</f>
        <v/>
      </c>
      <c r="M1418" s="169" t="str">
        <f>IF(M422="","",IF(M422=Settings!$C$16,1,IF(AND(M422=Settings!$C$17,NOT(L422=Settings!$C$16)),1,IF(AND(M422=Settings!$C$18,L422=Settings!$C$19),1,0))))</f>
        <v/>
      </c>
      <c r="P1418" s="169" t="str">
        <f>IF(P422="","",IF(P422=Settings!$C$16,1,IF(AND(P422=Settings!$C$17,NOT(O422=Settings!$C$16)),1,IF(AND(P422=Settings!$C$18,O422=Settings!$C$19),1,0))))</f>
        <v/>
      </c>
      <c r="Q1418" s="170"/>
      <c r="R1418" s="169" t="str">
        <f>IF(R422="","",IF(R422=Settings!$C$16,1,IF(AND(R422=Settings!$C$17,NOT(Q422=Settings!$C$16)),1,IF(AND(R422=Settings!$C$18,Q422=Settings!$C$19),1,0))))</f>
        <v/>
      </c>
      <c r="S1418" s="170"/>
      <c r="T1418" s="169" t="str">
        <f>IF(T422="","",IF(T422=Settings!$C$16,1,IF(AND(T422=Settings!$C$17,NOT(S422=Settings!$C$16)),1,IF(AND(T422=Settings!$C$18,S422=Settings!$C$19),1,0))))</f>
        <v/>
      </c>
      <c r="U1418" s="170"/>
      <c r="V1418" s="169" t="str">
        <f>IF(V422="","",IF(V422=Settings!$C$16,1,IF(AND(V422=Settings!$C$17,NOT(U422=Settings!$C$16)),1,IF(AND(V422=Settings!$C$18,U422=Settings!$C$19),1,0))))</f>
        <v/>
      </c>
      <c r="X1418" s="169" t="str">
        <f>IF(X422="","",IF(X422=Settings!$C$16,1,IF(AND(X422=Settings!$C$17,NOT(W422=Settings!$C$16)),1,IF(AND(X422=Settings!$C$18,W422=Settings!$C$19),1,0))))</f>
        <v/>
      </c>
      <c r="Z1418" s="169" t="str">
        <f>IF(Z422="","",IF(Z422=Settings!$C$16,1,IF(AND(Z422=Settings!$C$17,NOT(Y422=Settings!$C$16)),1,IF(AND(Z422=Settings!$C$18,Y422=Settings!$C$19),1,0))))</f>
        <v/>
      </c>
      <c r="AC1418" s="169" t="str">
        <f>IF(AC422="","",IF(AC422=Settings!$C$16,1,IF(AND(AC422=Settings!$C$17,NOT(AB422=Settings!$C$16)),1,IF(AND(AC422=Settings!$C$18,AB422=Settings!$C$19),1,0))))</f>
        <v/>
      </c>
      <c r="AD1418" s="170"/>
      <c r="AE1418" s="169" t="str">
        <f>IF(AE422="","",IF(AE422=Settings!$C$16,1,IF(AND(AE422=Settings!$C$17,NOT(AD422=Settings!$C$16)),1,IF(AND(AE422=Settings!$C$18,AD422=Settings!$C$19),1,0))))</f>
        <v/>
      </c>
      <c r="AF1418" s="170"/>
      <c r="AG1418" s="169" t="str">
        <f>IF(AG422="","",IF(AG422=Settings!$C$16,1,IF(AND(AG422=Settings!$C$17,NOT(AF422=Settings!$C$16)),1,IF(AND(AG422=Settings!$C$18,AF422=Settings!$C$19),1,0))))</f>
        <v/>
      </c>
      <c r="AH1418" s="170"/>
      <c r="AI1418" s="169" t="str">
        <f>IF(AI422="","",IF(AI422=Settings!$C$16,1,IF(AND(AI422=Settings!$C$17,NOT(AH422=Settings!$C$16)),1,IF(AND(AI422=Settings!$C$18,AH422=Settings!$C$19),1,0))))</f>
        <v/>
      </c>
      <c r="AK1418" s="169" t="str">
        <f>IF(AK422="","",IF(AK422=Settings!$C$16,1,IF(AND(AK422=Settings!$C$17,NOT(AJ422=Settings!$C$16)),1,IF(AND(AK422=Settings!$C$18,AJ422=Settings!$C$19),1,0))))</f>
        <v/>
      </c>
      <c r="AM1418" s="169" t="str">
        <f>IF(AM422="","",IF(AM422=Settings!$C$16,1,IF(AND(AM422=Settings!$C$17,NOT(AL422=Settings!$C$16)),1,IF(AND(AM422=Settings!$C$18,AL422=Settings!$C$19),1,0))))</f>
        <v/>
      </c>
      <c r="AP1418" s="169" t="str">
        <f>IF(AP422="","",IF(AP422=Settings!$C$16,1,IF(AND(AP422=Settings!$C$17,NOT(AO422=Settings!$C$16)),1,IF(AND(AP422=Settings!$C$18,AO422=Settings!$C$19),1,0))))</f>
        <v/>
      </c>
      <c r="AQ1418" s="170"/>
      <c r="AR1418" s="169" t="str">
        <f>IF(AR422="","",IF(AR422=Settings!$C$16,1,IF(AND(AR422=Settings!$C$17,NOT(AQ422=Settings!$C$16)),1,IF(AND(AR422=Settings!$C$18,AQ422=Settings!$C$19),1,0))))</f>
        <v/>
      </c>
      <c r="AS1418" s="170"/>
      <c r="AT1418" s="169" t="str">
        <f>IF(AT422="","",IF(AT422=Settings!$C$16,1,IF(AND(AT422=Settings!$C$17,NOT(AS422=Settings!$C$16)),1,IF(AND(AT422=Settings!$C$18,AS422=Settings!$C$19),1,0))))</f>
        <v/>
      </c>
      <c r="AU1418" s="170"/>
      <c r="AV1418" s="169" t="str">
        <f>IF(AV422="","",IF(AV422=Settings!$C$16,1,IF(AND(AV422=Settings!$C$17,NOT(AU422=Settings!$C$16)),1,IF(AND(AV422=Settings!$C$18,AU422=Settings!$C$19),1,0))))</f>
        <v/>
      </c>
      <c r="AX1418" s="169" t="str">
        <f>IF(AX422="","",IF(AX422=Settings!$C$16,1,IF(AND(AX422=Settings!$C$17,NOT(AW422=Settings!$C$16)),1,IF(AND(AX422=Settings!$C$18,AW422=Settings!$C$19),1,0))))</f>
        <v/>
      </c>
      <c r="AZ1418" s="169" t="str">
        <f>IF(AZ422="","",IF(AZ422=Settings!$C$16,1,IF(AND(AZ422=Settings!$C$17,NOT(AY422=Settings!$C$16)),1,IF(AND(AZ422=Settings!$C$18,AY422=Settings!$C$19),1,0))))</f>
        <v/>
      </c>
      <c r="BC1418" s="169" t="str">
        <f>IF(BC422="","",IF(BC422=Settings!$C$16,1,IF(AND(BC422=Settings!$C$17,NOT(BB422=Settings!$C$16)),1,IF(AND(BC422=Settings!$C$18,BB422=Settings!$C$19),1,0))))</f>
        <v/>
      </c>
      <c r="BD1418" s="170"/>
      <c r="BE1418" s="169" t="str">
        <f>IF(BE422="","",IF(BE422=Settings!$C$16,1,IF(AND(BE422=Settings!$C$17,NOT(BD422=Settings!$C$16)),1,IF(AND(BE422=Settings!$C$18,BD422=Settings!$C$19),1,0))))</f>
        <v/>
      </c>
      <c r="BF1418" s="170"/>
      <c r="BG1418" s="169" t="str">
        <f>IF(BG422="","",IF(BG422=Settings!$C$16,1,IF(AND(BG422=Settings!$C$17,NOT(BF422=Settings!$C$16)),1,IF(AND(BG422=Settings!$C$18,BF422=Settings!$C$19),1,0))))</f>
        <v/>
      </c>
      <c r="BH1418" s="170"/>
      <c r="BI1418" s="169" t="str">
        <f>IF(BI422="","",IF(BI422=Settings!$C$16,1,IF(AND(BI422=Settings!$C$17,NOT(BH422=Settings!$C$16)),1,IF(AND(BI422=Settings!$C$18,BH422=Settings!$C$19),1,0))))</f>
        <v/>
      </c>
      <c r="BK1418" s="169" t="str">
        <f>IF(BK422="","",IF(BK422=Settings!$C$16,1,IF(AND(BK422=Settings!$C$17,NOT(BJ422=Settings!$C$16)),1,IF(AND(BK422=Settings!$C$18,BJ422=Settings!$C$19),1,0))))</f>
        <v/>
      </c>
      <c r="BM1418" s="169" t="str">
        <f>IF(BM422="","",IF(BM422=Settings!$C$16,1,IF(AND(BM422=Settings!$C$17,NOT(BL422=Settings!$C$16)),1,IF(AND(BM422=Settings!$C$18,BL422=Settings!$C$19),1,0))))</f>
        <v/>
      </c>
      <c r="BP1418" s="169" t="str">
        <f>IF(BP422="","",IF(BP422=Settings!$C$16,1,IF(AND(BP422=Settings!$C$17,NOT(BO422=Settings!$C$16)),1,IF(AND(BP422=Settings!$C$18,BO422=Settings!$C$19),1,0))))</f>
        <v/>
      </c>
      <c r="BQ1418" s="170"/>
      <c r="BR1418" s="169" t="str">
        <f>IF(BR422="","",IF(BR422=Settings!$C$16,1,IF(AND(BR422=Settings!$C$17,NOT(BQ422=Settings!$C$16)),1,IF(AND(BR422=Settings!$C$18,BQ422=Settings!$C$19),1,0))))</f>
        <v/>
      </c>
      <c r="BS1418" s="170"/>
      <c r="BT1418" s="169" t="str">
        <f>IF(BT422="","",IF(BT422=Settings!$C$16,1,IF(AND(BT422=Settings!$C$17,NOT(BS422=Settings!$C$16)),1,IF(AND(BT422=Settings!$C$18,BS422=Settings!$C$19),1,0))))</f>
        <v/>
      </c>
      <c r="BU1418" s="170"/>
      <c r="BV1418" s="169" t="str">
        <f>IF(BV422="","",IF(BV422=Settings!$C$16,1,IF(AND(BV422=Settings!$C$17,NOT(BU422=Settings!$C$16)),1,IF(AND(BV422=Settings!$C$18,BU422=Settings!$C$19),1,0))))</f>
        <v/>
      </c>
      <c r="BX1418" s="169" t="str">
        <f>IF(BX422="","",IF(BX422=Settings!$C$16,1,IF(AND(BX422=Settings!$C$17,NOT(BW422=Settings!$C$16)),1,IF(AND(BX422=Settings!$C$18,BW422=Settings!$C$19),1,0))))</f>
        <v/>
      </c>
      <c r="BZ1418" s="169" t="str">
        <f>IF(BZ422="","",IF(BZ422=Settings!$C$16,1,IF(AND(BZ422=Settings!$C$17,NOT(BY422=Settings!$C$16)),1,IF(AND(BZ422=Settings!$C$18,BY422=Settings!$C$19),1,0))))</f>
        <v/>
      </c>
      <c r="CB1418" s="175" t="str">
        <f t="shared" si="49"/>
        <v/>
      </c>
      <c r="CC1418" s="175" t="str">
        <f t="shared" si="50"/>
        <v/>
      </c>
      <c r="CD1418" s="175" t="str">
        <f t="shared" si="51"/>
        <v/>
      </c>
      <c r="CE1418" s="175" t="str">
        <f t="shared" si="52"/>
        <v/>
      </c>
      <c r="CF1418" s="175" t="str">
        <f t="shared" si="53"/>
        <v/>
      </c>
      <c r="CG1418" s="175" t="str">
        <f t="shared" si="54"/>
        <v/>
      </c>
      <c r="CH1418" s="175" t="str">
        <f t="shared" si="55"/>
        <v/>
      </c>
    </row>
    <row r="1419" spans="1:86" x14ac:dyDescent="0.25">
      <c r="A1419" s="39" t="str">
        <f t="shared" si="48"/>
        <v xml:space="preserve"> </v>
      </c>
      <c r="C1419" s="169" t="str">
        <f>IF(C423="","",IF(C423=Settings!$C$16,1,IF(AND(C423=Settings!$C$17,NOT(B423=Settings!$C$16)),1,IF(AND(C423=Settings!$C$18,B423=Settings!$C$19),1,0))))</f>
        <v/>
      </c>
      <c r="E1419" s="169" t="str">
        <f>IF(E423="","",IF(E423=Settings!$C$16,1,IF(AND(E423=Settings!$C$17,NOT(D423=Settings!$C$16)),1,IF(AND(E423=Settings!$C$18,D423=Settings!$C$19),1,0))))</f>
        <v/>
      </c>
      <c r="G1419" s="169" t="str">
        <f>IF(G423="","",IF(G423=Settings!$C$16,1,IF(AND(G423=Settings!$C$17,NOT(F423=Settings!$C$16)),1,IF(AND(G423=Settings!$C$18,F423=Settings!$C$19),1,0))))</f>
        <v/>
      </c>
      <c r="I1419" s="169" t="str">
        <f>IF(I423="","",IF(I423=Settings!$C$16,1,IF(AND(I423=Settings!$C$17,NOT(H423=Settings!$C$16)),1,IF(AND(I423=Settings!$C$18,H423=Settings!$C$19),1,0))))</f>
        <v/>
      </c>
      <c r="K1419" s="169" t="str">
        <f>IF(K423="","",IF(K423=Settings!$C$16,1,IF(AND(K423=Settings!$C$17,NOT(J423=Settings!$C$16)),1,IF(AND(K423=Settings!$C$18,J423=Settings!$C$19),1,0))))</f>
        <v/>
      </c>
      <c r="M1419" s="169" t="str">
        <f>IF(M423="","",IF(M423=Settings!$C$16,1,IF(AND(M423=Settings!$C$17,NOT(L423=Settings!$C$16)),1,IF(AND(M423=Settings!$C$18,L423=Settings!$C$19),1,0))))</f>
        <v/>
      </c>
      <c r="P1419" s="169" t="str">
        <f>IF(P423="","",IF(P423=Settings!$C$16,1,IF(AND(P423=Settings!$C$17,NOT(O423=Settings!$C$16)),1,IF(AND(P423=Settings!$C$18,O423=Settings!$C$19),1,0))))</f>
        <v/>
      </c>
      <c r="Q1419" s="170"/>
      <c r="R1419" s="169" t="str">
        <f>IF(R423="","",IF(R423=Settings!$C$16,1,IF(AND(R423=Settings!$C$17,NOT(Q423=Settings!$C$16)),1,IF(AND(R423=Settings!$C$18,Q423=Settings!$C$19),1,0))))</f>
        <v/>
      </c>
      <c r="S1419" s="170"/>
      <c r="T1419" s="169" t="str">
        <f>IF(T423="","",IF(T423=Settings!$C$16,1,IF(AND(T423=Settings!$C$17,NOT(S423=Settings!$C$16)),1,IF(AND(T423=Settings!$C$18,S423=Settings!$C$19),1,0))))</f>
        <v/>
      </c>
      <c r="U1419" s="170"/>
      <c r="V1419" s="169" t="str">
        <f>IF(V423="","",IF(V423=Settings!$C$16,1,IF(AND(V423=Settings!$C$17,NOT(U423=Settings!$C$16)),1,IF(AND(V423=Settings!$C$18,U423=Settings!$C$19),1,0))))</f>
        <v/>
      </c>
      <c r="X1419" s="169" t="str">
        <f>IF(X423="","",IF(X423=Settings!$C$16,1,IF(AND(X423=Settings!$C$17,NOT(W423=Settings!$C$16)),1,IF(AND(X423=Settings!$C$18,W423=Settings!$C$19),1,0))))</f>
        <v/>
      </c>
      <c r="Z1419" s="169" t="str">
        <f>IF(Z423="","",IF(Z423=Settings!$C$16,1,IF(AND(Z423=Settings!$C$17,NOT(Y423=Settings!$C$16)),1,IF(AND(Z423=Settings!$C$18,Y423=Settings!$C$19),1,0))))</f>
        <v/>
      </c>
      <c r="AC1419" s="169" t="str">
        <f>IF(AC423="","",IF(AC423=Settings!$C$16,1,IF(AND(AC423=Settings!$C$17,NOT(AB423=Settings!$C$16)),1,IF(AND(AC423=Settings!$C$18,AB423=Settings!$C$19),1,0))))</f>
        <v/>
      </c>
      <c r="AD1419" s="170"/>
      <c r="AE1419" s="169" t="str">
        <f>IF(AE423="","",IF(AE423=Settings!$C$16,1,IF(AND(AE423=Settings!$C$17,NOT(AD423=Settings!$C$16)),1,IF(AND(AE423=Settings!$C$18,AD423=Settings!$C$19),1,0))))</f>
        <v/>
      </c>
      <c r="AF1419" s="170"/>
      <c r="AG1419" s="169" t="str">
        <f>IF(AG423="","",IF(AG423=Settings!$C$16,1,IF(AND(AG423=Settings!$C$17,NOT(AF423=Settings!$C$16)),1,IF(AND(AG423=Settings!$C$18,AF423=Settings!$C$19),1,0))))</f>
        <v/>
      </c>
      <c r="AH1419" s="170"/>
      <c r="AI1419" s="169" t="str">
        <f>IF(AI423="","",IF(AI423=Settings!$C$16,1,IF(AND(AI423=Settings!$C$17,NOT(AH423=Settings!$C$16)),1,IF(AND(AI423=Settings!$C$18,AH423=Settings!$C$19),1,0))))</f>
        <v/>
      </c>
      <c r="AK1419" s="169" t="str">
        <f>IF(AK423="","",IF(AK423=Settings!$C$16,1,IF(AND(AK423=Settings!$C$17,NOT(AJ423=Settings!$C$16)),1,IF(AND(AK423=Settings!$C$18,AJ423=Settings!$C$19),1,0))))</f>
        <v/>
      </c>
      <c r="AM1419" s="169" t="str">
        <f>IF(AM423="","",IF(AM423=Settings!$C$16,1,IF(AND(AM423=Settings!$C$17,NOT(AL423=Settings!$C$16)),1,IF(AND(AM423=Settings!$C$18,AL423=Settings!$C$19),1,0))))</f>
        <v/>
      </c>
      <c r="AP1419" s="169" t="str">
        <f>IF(AP423="","",IF(AP423=Settings!$C$16,1,IF(AND(AP423=Settings!$C$17,NOT(AO423=Settings!$C$16)),1,IF(AND(AP423=Settings!$C$18,AO423=Settings!$C$19),1,0))))</f>
        <v/>
      </c>
      <c r="AQ1419" s="170"/>
      <c r="AR1419" s="169" t="str">
        <f>IF(AR423="","",IF(AR423=Settings!$C$16,1,IF(AND(AR423=Settings!$C$17,NOT(AQ423=Settings!$C$16)),1,IF(AND(AR423=Settings!$C$18,AQ423=Settings!$C$19),1,0))))</f>
        <v/>
      </c>
      <c r="AS1419" s="170"/>
      <c r="AT1419" s="169" t="str">
        <f>IF(AT423="","",IF(AT423=Settings!$C$16,1,IF(AND(AT423=Settings!$C$17,NOT(AS423=Settings!$C$16)),1,IF(AND(AT423=Settings!$C$18,AS423=Settings!$C$19),1,0))))</f>
        <v/>
      </c>
      <c r="AU1419" s="170"/>
      <c r="AV1419" s="169" t="str">
        <f>IF(AV423="","",IF(AV423=Settings!$C$16,1,IF(AND(AV423=Settings!$C$17,NOT(AU423=Settings!$C$16)),1,IF(AND(AV423=Settings!$C$18,AU423=Settings!$C$19),1,0))))</f>
        <v/>
      </c>
      <c r="AX1419" s="169" t="str">
        <f>IF(AX423="","",IF(AX423=Settings!$C$16,1,IF(AND(AX423=Settings!$C$17,NOT(AW423=Settings!$C$16)),1,IF(AND(AX423=Settings!$C$18,AW423=Settings!$C$19),1,0))))</f>
        <v/>
      </c>
      <c r="AZ1419" s="169" t="str">
        <f>IF(AZ423="","",IF(AZ423=Settings!$C$16,1,IF(AND(AZ423=Settings!$C$17,NOT(AY423=Settings!$C$16)),1,IF(AND(AZ423=Settings!$C$18,AY423=Settings!$C$19),1,0))))</f>
        <v/>
      </c>
      <c r="BC1419" s="169" t="str">
        <f>IF(BC423="","",IF(BC423=Settings!$C$16,1,IF(AND(BC423=Settings!$C$17,NOT(BB423=Settings!$C$16)),1,IF(AND(BC423=Settings!$C$18,BB423=Settings!$C$19),1,0))))</f>
        <v/>
      </c>
      <c r="BD1419" s="170"/>
      <c r="BE1419" s="169" t="str">
        <f>IF(BE423="","",IF(BE423=Settings!$C$16,1,IF(AND(BE423=Settings!$C$17,NOT(BD423=Settings!$C$16)),1,IF(AND(BE423=Settings!$C$18,BD423=Settings!$C$19),1,0))))</f>
        <v/>
      </c>
      <c r="BF1419" s="170"/>
      <c r="BG1419" s="169" t="str">
        <f>IF(BG423="","",IF(BG423=Settings!$C$16,1,IF(AND(BG423=Settings!$C$17,NOT(BF423=Settings!$C$16)),1,IF(AND(BG423=Settings!$C$18,BF423=Settings!$C$19),1,0))))</f>
        <v/>
      </c>
      <c r="BH1419" s="170"/>
      <c r="BI1419" s="169" t="str">
        <f>IF(BI423="","",IF(BI423=Settings!$C$16,1,IF(AND(BI423=Settings!$C$17,NOT(BH423=Settings!$C$16)),1,IF(AND(BI423=Settings!$C$18,BH423=Settings!$C$19),1,0))))</f>
        <v/>
      </c>
      <c r="BK1419" s="169" t="str">
        <f>IF(BK423="","",IF(BK423=Settings!$C$16,1,IF(AND(BK423=Settings!$C$17,NOT(BJ423=Settings!$C$16)),1,IF(AND(BK423=Settings!$C$18,BJ423=Settings!$C$19),1,0))))</f>
        <v/>
      </c>
      <c r="BM1419" s="169" t="str">
        <f>IF(BM423="","",IF(BM423=Settings!$C$16,1,IF(AND(BM423=Settings!$C$17,NOT(BL423=Settings!$C$16)),1,IF(AND(BM423=Settings!$C$18,BL423=Settings!$C$19),1,0))))</f>
        <v/>
      </c>
      <c r="BP1419" s="169" t="str">
        <f>IF(BP423="","",IF(BP423=Settings!$C$16,1,IF(AND(BP423=Settings!$C$17,NOT(BO423=Settings!$C$16)),1,IF(AND(BP423=Settings!$C$18,BO423=Settings!$C$19),1,0))))</f>
        <v/>
      </c>
      <c r="BQ1419" s="170"/>
      <c r="BR1419" s="169" t="str">
        <f>IF(BR423="","",IF(BR423=Settings!$C$16,1,IF(AND(BR423=Settings!$C$17,NOT(BQ423=Settings!$C$16)),1,IF(AND(BR423=Settings!$C$18,BQ423=Settings!$C$19),1,0))))</f>
        <v/>
      </c>
      <c r="BS1419" s="170"/>
      <c r="BT1419" s="169" t="str">
        <f>IF(BT423="","",IF(BT423=Settings!$C$16,1,IF(AND(BT423=Settings!$C$17,NOT(BS423=Settings!$C$16)),1,IF(AND(BT423=Settings!$C$18,BS423=Settings!$C$19),1,0))))</f>
        <v/>
      </c>
      <c r="BU1419" s="170"/>
      <c r="BV1419" s="169" t="str">
        <f>IF(BV423="","",IF(BV423=Settings!$C$16,1,IF(AND(BV423=Settings!$C$17,NOT(BU423=Settings!$C$16)),1,IF(AND(BV423=Settings!$C$18,BU423=Settings!$C$19),1,0))))</f>
        <v/>
      </c>
      <c r="BX1419" s="169" t="str">
        <f>IF(BX423="","",IF(BX423=Settings!$C$16,1,IF(AND(BX423=Settings!$C$17,NOT(BW423=Settings!$C$16)),1,IF(AND(BX423=Settings!$C$18,BW423=Settings!$C$19),1,0))))</f>
        <v/>
      </c>
      <c r="BZ1419" s="169" t="str">
        <f>IF(BZ423="","",IF(BZ423=Settings!$C$16,1,IF(AND(BZ423=Settings!$C$17,NOT(BY423=Settings!$C$16)),1,IF(AND(BZ423=Settings!$C$18,BY423=Settings!$C$19),1,0))))</f>
        <v/>
      </c>
      <c r="CB1419" s="175" t="str">
        <f t="shared" si="49"/>
        <v/>
      </c>
      <c r="CC1419" s="175" t="str">
        <f t="shared" si="50"/>
        <v/>
      </c>
      <c r="CD1419" s="175" t="str">
        <f t="shared" si="51"/>
        <v/>
      </c>
      <c r="CE1419" s="175" t="str">
        <f t="shared" si="52"/>
        <v/>
      </c>
      <c r="CF1419" s="175" t="str">
        <f t="shared" si="53"/>
        <v/>
      </c>
      <c r="CG1419" s="175" t="str">
        <f t="shared" si="54"/>
        <v/>
      </c>
      <c r="CH1419" s="175" t="str">
        <f t="shared" si="55"/>
        <v/>
      </c>
    </row>
    <row r="1420" spans="1:86" x14ac:dyDescent="0.25">
      <c r="A1420" s="39" t="str">
        <f t="shared" si="48"/>
        <v xml:space="preserve"> </v>
      </c>
      <c r="C1420" s="169" t="str">
        <f>IF(C424="","",IF(C424=Settings!$C$16,1,IF(AND(C424=Settings!$C$17,NOT(B424=Settings!$C$16)),1,IF(AND(C424=Settings!$C$18,B424=Settings!$C$19),1,0))))</f>
        <v/>
      </c>
      <c r="E1420" s="169" t="str">
        <f>IF(E424="","",IF(E424=Settings!$C$16,1,IF(AND(E424=Settings!$C$17,NOT(D424=Settings!$C$16)),1,IF(AND(E424=Settings!$C$18,D424=Settings!$C$19),1,0))))</f>
        <v/>
      </c>
      <c r="G1420" s="169" t="str">
        <f>IF(G424="","",IF(G424=Settings!$C$16,1,IF(AND(G424=Settings!$C$17,NOT(F424=Settings!$C$16)),1,IF(AND(G424=Settings!$C$18,F424=Settings!$C$19),1,0))))</f>
        <v/>
      </c>
      <c r="I1420" s="169" t="str">
        <f>IF(I424="","",IF(I424=Settings!$C$16,1,IF(AND(I424=Settings!$C$17,NOT(H424=Settings!$C$16)),1,IF(AND(I424=Settings!$C$18,H424=Settings!$C$19),1,0))))</f>
        <v/>
      </c>
      <c r="K1420" s="169" t="str">
        <f>IF(K424="","",IF(K424=Settings!$C$16,1,IF(AND(K424=Settings!$C$17,NOT(J424=Settings!$C$16)),1,IF(AND(K424=Settings!$C$18,J424=Settings!$C$19),1,0))))</f>
        <v/>
      </c>
      <c r="M1420" s="169" t="str">
        <f>IF(M424="","",IF(M424=Settings!$C$16,1,IF(AND(M424=Settings!$C$17,NOT(L424=Settings!$C$16)),1,IF(AND(M424=Settings!$C$18,L424=Settings!$C$19),1,0))))</f>
        <v/>
      </c>
      <c r="P1420" s="169" t="str">
        <f>IF(P424="","",IF(P424=Settings!$C$16,1,IF(AND(P424=Settings!$C$17,NOT(O424=Settings!$C$16)),1,IF(AND(P424=Settings!$C$18,O424=Settings!$C$19),1,0))))</f>
        <v/>
      </c>
      <c r="Q1420" s="170"/>
      <c r="R1420" s="169" t="str">
        <f>IF(R424="","",IF(R424=Settings!$C$16,1,IF(AND(R424=Settings!$C$17,NOT(Q424=Settings!$C$16)),1,IF(AND(R424=Settings!$C$18,Q424=Settings!$C$19),1,0))))</f>
        <v/>
      </c>
      <c r="S1420" s="170"/>
      <c r="T1420" s="169" t="str">
        <f>IF(T424="","",IF(T424=Settings!$C$16,1,IF(AND(T424=Settings!$C$17,NOT(S424=Settings!$C$16)),1,IF(AND(T424=Settings!$C$18,S424=Settings!$C$19),1,0))))</f>
        <v/>
      </c>
      <c r="U1420" s="170"/>
      <c r="V1420" s="169" t="str">
        <f>IF(V424="","",IF(V424=Settings!$C$16,1,IF(AND(V424=Settings!$C$17,NOT(U424=Settings!$C$16)),1,IF(AND(V424=Settings!$C$18,U424=Settings!$C$19),1,0))))</f>
        <v/>
      </c>
      <c r="X1420" s="169" t="str">
        <f>IF(X424="","",IF(X424=Settings!$C$16,1,IF(AND(X424=Settings!$C$17,NOT(W424=Settings!$C$16)),1,IF(AND(X424=Settings!$C$18,W424=Settings!$C$19),1,0))))</f>
        <v/>
      </c>
      <c r="Z1420" s="169" t="str">
        <f>IF(Z424="","",IF(Z424=Settings!$C$16,1,IF(AND(Z424=Settings!$C$17,NOT(Y424=Settings!$C$16)),1,IF(AND(Z424=Settings!$C$18,Y424=Settings!$C$19),1,0))))</f>
        <v/>
      </c>
      <c r="AC1420" s="169" t="str">
        <f>IF(AC424="","",IF(AC424=Settings!$C$16,1,IF(AND(AC424=Settings!$C$17,NOT(AB424=Settings!$C$16)),1,IF(AND(AC424=Settings!$C$18,AB424=Settings!$C$19),1,0))))</f>
        <v/>
      </c>
      <c r="AD1420" s="170"/>
      <c r="AE1420" s="169" t="str">
        <f>IF(AE424="","",IF(AE424=Settings!$C$16,1,IF(AND(AE424=Settings!$C$17,NOT(AD424=Settings!$C$16)),1,IF(AND(AE424=Settings!$C$18,AD424=Settings!$C$19),1,0))))</f>
        <v/>
      </c>
      <c r="AF1420" s="170"/>
      <c r="AG1420" s="169" t="str">
        <f>IF(AG424="","",IF(AG424=Settings!$C$16,1,IF(AND(AG424=Settings!$C$17,NOT(AF424=Settings!$C$16)),1,IF(AND(AG424=Settings!$C$18,AF424=Settings!$C$19),1,0))))</f>
        <v/>
      </c>
      <c r="AH1420" s="170"/>
      <c r="AI1420" s="169" t="str">
        <f>IF(AI424="","",IF(AI424=Settings!$C$16,1,IF(AND(AI424=Settings!$C$17,NOT(AH424=Settings!$C$16)),1,IF(AND(AI424=Settings!$C$18,AH424=Settings!$C$19),1,0))))</f>
        <v/>
      </c>
      <c r="AK1420" s="169" t="str">
        <f>IF(AK424="","",IF(AK424=Settings!$C$16,1,IF(AND(AK424=Settings!$C$17,NOT(AJ424=Settings!$C$16)),1,IF(AND(AK424=Settings!$C$18,AJ424=Settings!$C$19),1,0))))</f>
        <v/>
      </c>
      <c r="AM1420" s="169" t="str">
        <f>IF(AM424="","",IF(AM424=Settings!$C$16,1,IF(AND(AM424=Settings!$C$17,NOT(AL424=Settings!$C$16)),1,IF(AND(AM424=Settings!$C$18,AL424=Settings!$C$19),1,0))))</f>
        <v/>
      </c>
      <c r="AP1420" s="169" t="str">
        <f>IF(AP424="","",IF(AP424=Settings!$C$16,1,IF(AND(AP424=Settings!$C$17,NOT(AO424=Settings!$C$16)),1,IF(AND(AP424=Settings!$C$18,AO424=Settings!$C$19),1,0))))</f>
        <v/>
      </c>
      <c r="AQ1420" s="170"/>
      <c r="AR1420" s="169" t="str">
        <f>IF(AR424="","",IF(AR424=Settings!$C$16,1,IF(AND(AR424=Settings!$C$17,NOT(AQ424=Settings!$C$16)),1,IF(AND(AR424=Settings!$C$18,AQ424=Settings!$C$19),1,0))))</f>
        <v/>
      </c>
      <c r="AS1420" s="170"/>
      <c r="AT1420" s="169" t="str">
        <f>IF(AT424="","",IF(AT424=Settings!$C$16,1,IF(AND(AT424=Settings!$C$17,NOT(AS424=Settings!$C$16)),1,IF(AND(AT424=Settings!$C$18,AS424=Settings!$C$19),1,0))))</f>
        <v/>
      </c>
      <c r="AU1420" s="170"/>
      <c r="AV1420" s="169" t="str">
        <f>IF(AV424="","",IF(AV424=Settings!$C$16,1,IF(AND(AV424=Settings!$C$17,NOT(AU424=Settings!$C$16)),1,IF(AND(AV424=Settings!$C$18,AU424=Settings!$C$19),1,0))))</f>
        <v/>
      </c>
      <c r="AX1420" s="169" t="str">
        <f>IF(AX424="","",IF(AX424=Settings!$C$16,1,IF(AND(AX424=Settings!$C$17,NOT(AW424=Settings!$C$16)),1,IF(AND(AX424=Settings!$C$18,AW424=Settings!$C$19),1,0))))</f>
        <v/>
      </c>
      <c r="AZ1420" s="169" t="str">
        <f>IF(AZ424="","",IF(AZ424=Settings!$C$16,1,IF(AND(AZ424=Settings!$C$17,NOT(AY424=Settings!$C$16)),1,IF(AND(AZ424=Settings!$C$18,AY424=Settings!$C$19),1,0))))</f>
        <v/>
      </c>
      <c r="BC1420" s="169" t="str">
        <f>IF(BC424="","",IF(BC424=Settings!$C$16,1,IF(AND(BC424=Settings!$C$17,NOT(BB424=Settings!$C$16)),1,IF(AND(BC424=Settings!$C$18,BB424=Settings!$C$19),1,0))))</f>
        <v/>
      </c>
      <c r="BD1420" s="170"/>
      <c r="BE1420" s="169" t="str">
        <f>IF(BE424="","",IF(BE424=Settings!$C$16,1,IF(AND(BE424=Settings!$C$17,NOT(BD424=Settings!$C$16)),1,IF(AND(BE424=Settings!$C$18,BD424=Settings!$C$19),1,0))))</f>
        <v/>
      </c>
      <c r="BF1420" s="170"/>
      <c r="BG1420" s="169" t="str">
        <f>IF(BG424="","",IF(BG424=Settings!$C$16,1,IF(AND(BG424=Settings!$C$17,NOT(BF424=Settings!$C$16)),1,IF(AND(BG424=Settings!$C$18,BF424=Settings!$C$19),1,0))))</f>
        <v/>
      </c>
      <c r="BH1420" s="170"/>
      <c r="BI1420" s="169" t="str">
        <f>IF(BI424="","",IF(BI424=Settings!$C$16,1,IF(AND(BI424=Settings!$C$17,NOT(BH424=Settings!$C$16)),1,IF(AND(BI424=Settings!$C$18,BH424=Settings!$C$19),1,0))))</f>
        <v/>
      </c>
      <c r="BK1420" s="169" t="str">
        <f>IF(BK424="","",IF(BK424=Settings!$C$16,1,IF(AND(BK424=Settings!$C$17,NOT(BJ424=Settings!$C$16)),1,IF(AND(BK424=Settings!$C$18,BJ424=Settings!$C$19),1,0))))</f>
        <v/>
      </c>
      <c r="BM1420" s="169" t="str">
        <f>IF(BM424="","",IF(BM424=Settings!$C$16,1,IF(AND(BM424=Settings!$C$17,NOT(BL424=Settings!$C$16)),1,IF(AND(BM424=Settings!$C$18,BL424=Settings!$C$19),1,0))))</f>
        <v/>
      </c>
      <c r="BP1420" s="169" t="str">
        <f>IF(BP424="","",IF(BP424=Settings!$C$16,1,IF(AND(BP424=Settings!$C$17,NOT(BO424=Settings!$C$16)),1,IF(AND(BP424=Settings!$C$18,BO424=Settings!$C$19),1,0))))</f>
        <v/>
      </c>
      <c r="BQ1420" s="170"/>
      <c r="BR1420" s="169" t="str">
        <f>IF(BR424="","",IF(BR424=Settings!$C$16,1,IF(AND(BR424=Settings!$C$17,NOT(BQ424=Settings!$C$16)),1,IF(AND(BR424=Settings!$C$18,BQ424=Settings!$C$19),1,0))))</f>
        <v/>
      </c>
      <c r="BS1420" s="170"/>
      <c r="BT1420" s="169" t="str">
        <f>IF(BT424="","",IF(BT424=Settings!$C$16,1,IF(AND(BT424=Settings!$C$17,NOT(BS424=Settings!$C$16)),1,IF(AND(BT424=Settings!$C$18,BS424=Settings!$C$19),1,0))))</f>
        <v/>
      </c>
      <c r="BU1420" s="170"/>
      <c r="BV1420" s="169" t="str">
        <f>IF(BV424="","",IF(BV424=Settings!$C$16,1,IF(AND(BV424=Settings!$C$17,NOT(BU424=Settings!$C$16)),1,IF(AND(BV424=Settings!$C$18,BU424=Settings!$C$19),1,0))))</f>
        <v/>
      </c>
      <c r="BX1420" s="169" t="str">
        <f>IF(BX424="","",IF(BX424=Settings!$C$16,1,IF(AND(BX424=Settings!$C$17,NOT(BW424=Settings!$C$16)),1,IF(AND(BX424=Settings!$C$18,BW424=Settings!$C$19),1,0))))</f>
        <v/>
      </c>
      <c r="BZ1420" s="169" t="str">
        <f>IF(BZ424="","",IF(BZ424=Settings!$C$16,1,IF(AND(BZ424=Settings!$C$17,NOT(BY424=Settings!$C$16)),1,IF(AND(BZ424=Settings!$C$18,BY424=Settings!$C$19),1,0))))</f>
        <v/>
      </c>
      <c r="CB1420" s="175" t="str">
        <f t="shared" si="49"/>
        <v/>
      </c>
      <c r="CC1420" s="175" t="str">
        <f t="shared" si="50"/>
        <v/>
      </c>
      <c r="CD1420" s="175" t="str">
        <f t="shared" si="51"/>
        <v/>
      </c>
      <c r="CE1420" s="175" t="str">
        <f t="shared" si="52"/>
        <v/>
      </c>
      <c r="CF1420" s="175" t="str">
        <f t="shared" si="53"/>
        <v/>
      </c>
      <c r="CG1420" s="175" t="str">
        <f t="shared" si="54"/>
        <v/>
      </c>
      <c r="CH1420" s="175" t="str">
        <f t="shared" si="55"/>
        <v/>
      </c>
    </row>
    <row r="1421" spans="1:86" x14ac:dyDescent="0.25">
      <c r="A1421" s="39" t="str">
        <f t="shared" si="48"/>
        <v xml:space="preserve"> </v>
      </c>
      <c r="C1421" s="169" t="str">
        <f>IF(C425="","",IF(C425=Settings!$C$16,1,IF(AND(C425=Settings!$C$17,NOT(B425=Settings!$C$16)),1,IF(AND(C425=Settings!$C$18,B425=Settings!$C$19),1,0))))</f>
        <v/>
      </c>
      <c r="E1421" s="169" t="str">
        <f>IF(E425="","",IF(E425=Settings!$C$16,1,IF(AND(E425=Settings!$C$17,NOT(D425=Settings!$C$16)),1,IF(AND(E425=Settings!$C$18,D425=Settings!$C$19),1,0))))</f>
        <v/>
      </c>
      <c r="G1421" s="169" t="str">
        <f>IF(G425="","",IF(G425=Settings!$C$16,1,IF(AND(G425=Settings!$C$17,NOT(F425=Settings!$C$16)),1,IF(AND(G425=Settings!$C$18,F425=Settings!$C$19),1,0))))</f>
        <v/>
      </c>
      <c r="I1421" s="169" t="str">
        <f>IF(I425="","",IF(I425=Settings!$C$16,1,IF(AND(I425=Settings!$C$17,NOT(H425=Settings!$C$16)),1,IF(AND(I425=Settings!$C$18,H425=Settings!$C$19),1,0))))</f>
        <v/>
      </c>
      <c r="K1421" s="169" t="str">
        <f>IF(K425="","",IF(K425=Settings!$C$16,1,IF(AND(K425=Settings!$C$17,NOT(J425=Settings!$C$16)),1,IF(AND(K425=Settings!$C$18,J425=Settings!$C$19),1,0))))</f>
        <v/>
      </c>
      <c r="M1421" s="169" t="str">
        <f>IF(M425="","",IF(M425=Settings!$C$16,1,IF(AND(M425=Settings!$C$17,NOT(L425=Settings!$C$16)),1,IF(AND(M425=Settings!$C$18,L425=Settings!$C$19),1,0))))</f>
        <v/>
      </c>
      <c r="P1421" s="169" t="str">
        <f>IF(P425="","",IF(P425=Settings!$C$16,1,IF(AND(P425=Settings!$C$17,NOT(O425=Settings!$C$16)),1,IF(AND(P425=Settings!$C$18,O425=Settings!$C$19),1,0))))</f>
        <v/>
      </c>
      <c r="Q1421" s="170"/>
      <c r="R1421" s="169" t="str">
        <f>IF(R425="","",IF(R425=Settings!$C$16,1,IF(AND(R425=Settings!$C$17,NOT(Q425=Settings!$C$16)),1,IF(AND(R425=Settings!$C$18,Q425=Settings!$C$19),1,0))))</f>
        <v/>
      </c>
      <c r="S1421" s="170"/>
      <c r="T1421" s="169" t="str">
        <f>IF(T425="","",IF(T425=Settings!$C$16,1,IF(AND(T425=Settings!$C$17,NOT(S425=Settings!$C$16)),1,IF(AND(T425=Settings!$C$18,S425=Settings!$C$19),1,0))))</f>
        <v/>
      </c>
      <c r="U1421" s="170"/>
      <c r="V1421" s="169" t="str">
        <f>IF(V425="","",IF(V425=Settings!$C$16,1,IF(AND(V425=Settings!$C$17,NOT(U425=Settings!$C$16)),1,IF(AND(V425=Settings!$C$18,U425=Settings!$C$19),1,0))))</f>
        <v/>
      </c>
      <c r="X1421" s="169" t="str">
        <f>IF(X425="","",IF(X425=Settings!$C$16,1,IF(AND(X425=Settings!$C$17,NOT(W425=Settings!$C$16)),1,IF(AND(X425=Settings!$C$18,W425=Settings!$C$19),1,0))))</f>
        <v/>
      </c>
      <c r="Z1421" s="169" t="str">
        <f>IF(Z425="","",IF(Z425=Settings!$C$16,1,IF(AND(Z425=Settings!$C$17,NOT(Y425=Settings!$C$16)),1,IF(AND(Z425=Settings!$C$18,Y425=Settings!$C$19),1,0))))</f>
        <v/>
      </c>
      <c r="AC1421" s="169" t="str">
        <f>IF(AC425="","",IF(AC425=Settings!$C$16,1,IF(AND(AC425=Settings!$C$17,NOT(AB425=Settings!$C$16)),1,IF(AND(AC425=Settings!$C$18,AB425=Settings!$C$19),1,0))))</f>
        <v/>
      </c>
      <c r="AD1421" s="170"/>
      <c r="AE1421" s="169" t="str">
        <f>IF(AE425="","",IF(AE425=Settings!$C$16,1,IF(AND(AE425=Settings!$C$17,NOT(AD425=Settings!$C$16)),1,IF(AND(AE425=Settings!$C$18,AD425=Settings!$C$19),1,0))))</f>
        <v/>
      </c>
      <c r="AF1421" s="170"/>
      <c r="AG1421" s="169" t="str">
        <f>IF(AG425="","",IF(AG425=Settings!$C$16,1,IF(AND(AG425=Settings!$C$17,NOT(AF425=Settings!$C$16)),1,IF(AND(AG425=Settings!$C$18,AF425=Settings!$C$19),1,0))))</f>
        <v/>
      </c>
      <c r="AH1421" s="170"/>
      <c r="AI1421" s="169" t="str">
        <f>IF(AI425="","",IF(AI425=Settings!$C$16,1,IF(AND(AI425=Settings!$C$17,NOT(AH425=Settings!$C$16)),1,IF(AND(AI425=Settings!$C$18,AH425=Settings!$C$19),1,0))))</f>
        <v/>
      </c>
      <c r="AK1421" s="169" t="str">
        <f>IF(AK425="","",IF(AK425=Settings!$C$16,1,IF(AND(AK425=Settings!$C$17,NOT(AJ425=Settings!$C$16)),1,IF(AND(AK425=Settings!$C$18,AJ425=Settings!$C$19),1,0))))</f>
        <v/>
      </c>
      <c r="AM1421" s="169" t="str">
        <f>IF(AM425="","",IF(AM425=Settings!$C$16,1,IF(AND(AM425=Settings!$C$17,NOT(AL425=Settings!$C$16)),1,IF(AND(AM425=Settings!$C$18,AL425=Settings!$C$19),1,0))))</f>
        <v/>
      </c>
      <c r="AP1421" s="169" t="str">
        <f>IF(AP425="","",IF(AP425=Settings!$C$16,1,IF(AND(AP425=Settings!$C$17,NOT(AO425=Settings!$C$16)),1,IF(AND(AP425=Settings!$C$18,AO425=Settings!$C$19),1,0))))</f>
        <v/>
      </c>
      <c r="AQ1421" s="170"/>
      <c r="AR1421" s="169" t="str">
        <f>IF(AR425="","",IF(AR425=Settings!$C$16,1,IF(AND(AR425=Settings!$C$17,NOT(AQ425=Settings!$C$16)),1,IF(AND(AR425=Settings!$C$18,AQ425=Settings!$C$19),1,0))))</f>
        <v/>
      </c>
      <c r="AS1421" s="170"/>
      <c r="AT1421" s="169" t="str">
        <f>IF(AT425="","",IF(AT425=Settings!$C$16,1,IF(AND(AT425=Settings!$C$17,NOT(AS425=Settings!$C$16)),1,IF(AND(AT425=Settings!$C$18,AS425=Settings!$C$19),1,0))))</f>
        <v/>
      </c>
      <c r="AU1421" s="170"/>
      <c r="AV1421" s="169" t="str">
        <f>IF(AV425="","",IF(AV425=Settings!$C$16,1,IF(AND(AV425=Settings!$C$17,NOT(AU425=Settings!$C$16)),1,IF(AND(AV425=Settings!$C$18,AU425=Settings!$C$19),1,0))))</f>
        <v/>
      </c>
      <c r="AX1421" s="169" t="str">
        <f>IF(AX425="","",IF(AX425=Settings!$C$16,1,IF(AND(AX425=Settings!$C$17,NOT(AW425=Settings!$C$16)),1,IF(AND(AX425=Settings!$C$18,AW425=Settings!$C$19),1,0))))</f>
        <v/>
      </c>
      <c r="AZ1421" s="169" t="str">
        <f>IF(AZ425="","",IF(AZ425=Settings!$C$16,1,IF(AND(AZ425=Settings!$C$17,NOT(AY425=Settings!$C$16)),1,IF(AND(AZ425=Settings!$C$18,AY425=Settings!$C$19),1,0))))</f>
        <v/>
      </c>
      <c r="BC1421" s="169" t="str">
        <f>IF(BC425="","",IF(BC425=Settings!$C$16,1,IF(AND(BC425=Settings!$C$17,NOT(BB425=Settings!$C$16)),1,IF(AND(BC425=Settings!$C$18,BB425=Settings!$C$19),1,0))))</f>
        <v/>
      </c>
      <c r="BD1421" s="170"/>
      <c r="BE1421" s="169" t="str">
        <f>IF(BE425="","",IF(BE425=Settings!$C$16,1,IF(AND(BE425=Settings!$C$17,NOT(BD425=Settings!$C$16)),1,IF(AND(BE425=Settings!$C$18,BD425=Settings!$C$19),1,0))))</f>
        <v/>
      </c>
      <c r="BF1421" s="170"/>
      <c r="BG1421" s="169" t="str">
        <f>IF(BG425="","",IF(BG425=Settings!$C$16,1,IF(AND(BG425=Settings!$C$17,NOT(BF425=Settings!$C$16)),1,IF(AND(BG425=Settings!$C$18,BF425=Settings!$C$19),1,0))))</f>
        <v/>
      </c>
      <c r="BH1421" s="170"/>
      <c r="BI1421" s="169" t="str">
        <f>IF(BI425="","",IF(BI425=Settings!$C$16,1,IF(AND(BI425=Settings!$C$17,NOT(BH425=Settings!$C$16)),1,IF(AND(BI425=Settings!$C$18,BH425=Settings!$C$19),1,0))))</f>
        <v/>
      </c>
      <c r="BK1421" s="169" t="str">
        <f>IF(BK425="","",IF(BK425=Settings!$C$16,1,IF(AND(BK425=Settings!$C$17,NOT(BJ425=Settings!$C$16)),1,IF(AND(BK425=Settings!$C$18,BJ425=Settings!$C$19),1,0))))</f>
        <v/>
      </c>
      <c r="BM1421" s="169" t="str">
        <f>IF(BM425="","",IF(BM425=Settings!$C$16,1,IF(AND(BM425=Settings!$C$17,NOT(BL425=Settings!$C$16)),1,IF(AND(BM425=Settings!$C$18,BL425=Settings!$C$19),1,0))))</f>
        <v/>
      </c>
      <c r="BP1421" s="169" t="str">
        <f>IF(BP425="","",IF(BP425=Settings!$C$16,1,IF(AND(BP425=Settings!$C$17,NOT(BO425=Settings!$C$16)),1,IF(AND(BP425=Settings!$C$18,BO425=Settings!$C$19),1,0))))</f>
        <v/>
      </c>
      <c r="BQ1421" s="170"/>
      <c r="BR1421" s="169" t="str">
        <f>IF(BR425="","",IF(BR425=Settings!$C$16,1,IF(AND(BR425=Settings!$C$17,NOT(BQ425=Settings!$C$16)),1,IF(AND(BR425=Settings!$C$18,BQ425=Settings!$C$19),1,0))))</f>
        <v/>
      </c>
      <c r="BS1421" s="170"/>
      <c r="BT1421" s="169" t="str">
        <f>IF(BT425="","",IF(BT425=Settings!$C$16,1,IF(AND(BT425=Settings!$C$17,NOT(BS425=Settings!$C$16)),1,IF(AND(BT425=Settings!$C$18,BS425=Settings!$C$19),1,0))))</f>
        <v/>
      </c>
      <c r="BU1421" s="170"/>
      <c r="BV1421" s="169" t="str">
        <f>IF(BV425="","",IF(BV425=Settings!$C$16,1,IF(AND(BV425=Settings!$C$17,NOT(BU425=Settings!$C$16)),1,IF(AND(BV425=Settings!$C$18,BU425=Settings!$C$19),1,0))))</f>
        <v/>
      </c>
      <c r="BX1421" s="169" t="str">
        <f>IF(BX425="","",IF(BX425=Settings!$C$16,1,IF(AND(BX425=Settings!$C$17,NOT(BW425=Settings!$C$16)),1,IF(AND(BX425=Settings!$C$18,BW425=Settings!$C$19),1,0))))</f>
        <v/>
      </c>
      <c r="BZ1421" s="169" t="str">
        <f>IF(BZ425="","",IF(BZ425=Settings!$C$16,1,IF(AND(BZ425=Settings!$C$17,NOT(BY425=Settings!$C$16)),1,IF(AND(BZ425=Settings!$C$18,BY425=Settings!$C$19),1,0))))</f>
        <v/>
      </c>
      <c r="CB1421" s="175" t="str">
        <f t="shared" si="49"/>
        <v/>
      </c>
      <c r="CC1421" s="175" t="str">
        <f t="shared" si="50"/>
        <v/>
      </c>
      <c r="CD1421" s="175" t="str">
        <f t="shared" si="51"/>
        <v/>
      </c>
      <c r="CE1421" s="175" t="str">
        <f t="shared" si="52"/>
        <v/>
      </c>
      <c r="CF1421" s="175" t="str">
        <f t="shared" si="53"/>
        <v/>
      </c>
      <c r="CG1421" s="175" t="str">
        <f t="shared" si="54"/>
        <v/>
      </c>
      <c r="CH1421" s="175" t="str">
        <f t="shared" si="55"/>
        <v/>
      </c>
    </row>
    <row r="1422" spans="1:86" x14ac:dyDescent="0.25">
      <c r="A1422" s="39" t="str">
        <f t="shared" si="48"/>
        <v xml:space="preserve"> </v>
      </c>
      <c r="C1422" s="169" t="str">
        <f>IF(C426="","",IF(C426=Settings!$C$16,1,IF(AND(C426=Settings!$C$17,NOT(B426=Settings!$C$16)),1,IF(AND(C426=Settings!$C$18,B426=Settings!$C$19),1,0))))</f>
        <v/>
      </c>
      <c r="E1422" s="169" t="str">
        <f>IF(E426="","",IF(E426=Settings!$C$16,1,IF(AND(E426=Settings!$C$17,NOT(D426=Settings!$C$16)),1,IF(AND(E426=Settings!$C$18,D426=Settings!$C$19),1,0))))</f>
        <v/>
      </c>
      <c r="G1422" s="169" t="str">
        <f>IF(G426="","",IF(G426=Settings!$C$16,1,IF(AND(G426=Settings!$C$17,NOT(F426=Settings!$C$16)),1,IF(AND(G426=Settings!$C$18,F426=Settings!$C$19),1,0))))</f>
        <v/>
      </c>
      <c r="I1422" s="169" t="str">
        <f>IF(I426="","",IF(I426=Settings!$C$16,1,IF(AND(I426=Settings!$C$17,NOT(H426=Settings!$C$16)),1,IF(AND(I426=Settings!$C$18,H426=Settings!$C$19),1,0))))</f>
        <v/>
      </c>
      <c r="K1422" s="169" t="str">
        <f>IF(K426="","",IF(K426=Settings!$C$16,1,IF(AND(K426=Settings!$C$17,NOT(J426=Settings!$C$16)),1,IF(AND(K426=Settings!$C$18,J426=Settings!$C$19),1,0))))</f>
        <v/>
      </c>
      <c r="M1422" s="169" t="str">
        <f>IF(M426="","",IF(M426=Settings!$C$16,1,IF(AND(M426=Settings!$C$17,NOT(L426=Settings!$C$16)),1,IF(AND(M426=Settings!$C$18,L426=Settings!$C$19),1,0))))</f>
        <v/>
      </c>
      <c r="P1422" s="169" t="str">
        <f>IF(P426="","",IF(P426=Settings!$C$16,1,IF(AND(P426=Settings!$C$17,NOT(O426=Settings!$C$16)),1,IF(AND(P426=Settings!$C$18,O426=Settings!$C$19),1,0))))</f>
        <v/>
      </c>
      <c r="Q1422" s="170"/>
      <c r="R1422" s="169" t="str">
        <f>IF(R426="","",IF(R426=Settings!$C$16,1,IF(AND(R426=Settings!$C$17,NOT(Q426=Settings!$C$16)),1,IF(AND(R426=Settings!$C$18,Q426=Settings!$C$19),1,0))))</f>
        <v/>
      </c>
      <c r="S1422" s="170"/>
      <c r="T1422" s="169" t="str">
        <f>IF(T426="","",IF(T426=Settings!$C$16,1,IF(AND(T426=Settings!$C$17,NOT(S426=Settings!$C$16)),1,IF(AND(T426=Settings!$C$18,S426=Settings!$C$19),1,0))))</f>
        <v/>
      </c>
      <c r="U1422" s="170"/>
      <c r="V1422" s="169" t="str">
        <f>IF(V426="","",IF(V426=Settings!$C$16,1,IF(AND(V426=Settings!$C$17,NOT(U426=Settings!$C$16)),1,IF(AND(V426=Settings!$C$18,U426=Settings!$C$19),1,0))))</f>
        <v/>
      </c>
      <c r="X1422" s="169" t="str">
        <f>IF(X426="","",IF(X426=Settings!$C$16,1,IF(AND(X426=Settings!$C$17,NOT(W426=Settings!$C$16)),1,IF(AND(X426=Settings!$C$18,W426=Settings!$C$19),1,0))))</f>
        <v/>
      </c>
      <c r="Z1422" s="169" t="str">
        <f>IF(Z426="","",IF(Z426=Settings!$C$16,1,IF(AND(Z426=Settings!$C$17,NOT(Y426=Settings!$C$16)),1,IF(AND(Z426=Settings!$C$18,Y426=Settings!$C$19),1,0))))</f>
        <v/>
      </c>
      <c r="AC1422" s="169" t="str">
        <f>IF(AC426="","",IF(AC426=Settings!$C$16,1,IF(AND(AC426=Settings!$C$17,NOT(AB426=Settings!$C$16)),1,IF(AND(AC426=Settings!$C$18,AB426=Settings!$C$19),1,0))))</f>
        <v/>
      </c>
      <c r="AD1422" s="170"/>
      <c r="AE1422" s="169" t="str">
        <f>IF(AE426="","",IF(AE426=Settings!$C$16,1,IF(AND(AE426=Settings!$C$17,NOT(AD426=Settings!$C$16)),1,IF(AND(AE426=Settings!$C$18,AD426=Settings!$C$19),1,0))))</f>
        <v/>
      </c>
      <c r="AF1422" s="170"/>
      <c r="AG1422" s="169" t="str">
        <f>IF(AG426="","",IF(AG426=Settings!$C$16,1,IF(AND(AG426=Settings!$C$17,NOT(AF426=Settings!$C$16)),1,IF(AND(AG426=Settings!$C$18,AF426=Settings!$C$19),1,0))))</f>
        <v/>
      </c>
      <c r="AH1422" s="170"/>
      <c r="AI1422" s="169" t="str">
        <f>IF(AI426="","",IF(AI426=Settings!$C$16,1,IF(AND(AI426=Settings!$C$17,NOT(AH426=Settings!$C$16)),1,IF(AND(AI426=Settings!$C$18,AH426=Settings!$C$19),1,0))))</f>
        <v/>
      </c>
      <c r="AK1422" s="169" t="str">
        <f>IF(AK426="","",IF(AK426=Settings!$C$16,1,IF(AND(AK426=Settings!$C$17,NOT(AJ426=Settings!$C$16)),1,IF(AND(AK426=Settings!$C$18,AJ426=Settings!$C$19),1,0))))</f>
        <v/>
      </c>
      <c r="AM1422" s="169" t="str">
        <f>IF(AM426="","",IF(AM426=Settings!$C$16,1,IF(AND(AM426=Settings!$C$17,NOT(AL426=Settings!$C$16)),1,IF(AND(AM426=Settings!$C$18,AL426=Settings!$C$19),1,0))))</f>
        <v/>
      </c>
      <c r="AP1422" s="169" t="str">
        <f>IF(AP426="","",IF(AP426=Settings!$C$16,1,IF(AND(AP426=Settings!$C$17,NOT(AO426=Settings!$C$16)),1,IF(AND(AP426=Settings!$C$18,AO426=Settings!$C$19),1,0))))</f>
        <v/>
      </c>
      <c r="AQ1422" s="170"/>
      <c r="AR1422" s="169" t="str">
        <f>IF(AR426="","",IF(AR426=Settings!$C$16,1,IF(AND(AR426=Settings!$C$17,NOT(AQ426=Settings!$C$16)),1,IF(AND(AR426=Settings!$C$18,AQ426=Settings!$C$19),1,0))))</f>
        <v/>
      </c>
      <c r="AS1422" s="170"/>
      <c r="AT1422" s="169" t="str">
        <f>IF(AT426="","",IF(AT426=Settings!$C$16,1,IF(AND(AT426=Settings!$C$17,NOT(AS426=Settings!$C$16)),1,IF(AND(AT426=Settings!$C$18,AS426=Settings!$C$19),1,0))))</f>
        <v/>
      </c>
      <c r="AU1422" s="170"/>
      <c r="AV1422" s="169" t="str">
        <f>IF(AV426="","",IF(AV426=Settings!$C$16,1,IF(AND(AV426=Settings!$C$17,NOT(AU426=Settings!$C$16)),1,IF(AND(AV426=Settings!$C$18,AU426=Settings!$C$19),1,0))))</f>
        <v/>
      </c>
      <c r="AX1422" s="169" t="str">
        <f>IF(AX426="","",IF(AX426=Settings!$C$16,1,IF(AND(AX426=Settings!$C$17,NOT(AW426=Settings!$C$16)),1,IF(AND(AX426=Settings!$C$18,AW426=Settings!$C$19),1,0))))</f>
        <v/>
      </c>
      <c r="AZ1422" s="169" t="str">
        <f>IF(AZ426="","",IF(AZ426=Settings!$C$16,1,IF(AND(AZ426=Settings!$C$17,NOT(AY426=Settings!$C$16)),1,IF(AND(AZ426=Settings!$C$18,AY426=Settings!$C$19),1,0))))</f>
        <v/>
      </c>
      <c r="BC1422" s="169" t="str">
        <f>IF(BC426="","",IF(BC426=Settings!$C$16,1,IF(AND(BC426=Settings!$C$17,NOT(BB426=Settings!$C$16)),1,IF(AND(BC426=Settings!$C$18,BB426=Settings!$C$19),1,0))))</f>
        <v/>
      </c>
      <c r="BD1422" s="170"/>
      <c r="BE1422" s="169" t="str">
        <f>IF(BE426="","",IF(BE426=Settings!$C$16,1,IF(AND(BE426=Settings!$C$17,NOT(BD426=Settings!$C$16)),1,IF(AND(BE426=Settings!$C$18,BD426=Settings!$C$19),1,0))))</f>
        <v/>
      </c>
      <c r="BF1422" s="170"/>
      <c r="BG1422" s="169" t="str">
        <f>IF(BG426="","",IF(BG426=Settings!$C$16,1,IF(AND(BG426=Settings!$C$17,NOT(BF426=Settings!$C$16)),1,IF(AND(BG426=Settings!$C$18,BF426=Settings!$C$19),1,0))))</f>
        <v/>
      </c>
      <c r="BH1422" s="170"/>
      <c r="BI1422" s="169" t="str">
        <f>IF(BI426="","",IF(BI426=Settings!$C$16,1,IF(AND(BI426=Settings!$C$17,NOT(BH426=Settings!$C$16)),1,IF(AND(BI426=Settings!$C$18,BH426=Settings!$C$19),1,0))))</f>
        <v/>
      </c>
      <c r="BK1422" s="169" t="str">
        <f>IF(BK426="","",IF(BK426=Settings!$C$16,1,IF(AND(BK426=Settings!$C$17,NOT(BJ426=Settings!$C$16)),1,IF(AND(BK426=Settings!$C$18,BJ426=Settings!$C$19),1,0))))</f>
        <v/>
      </c>
      <c r="BM1422" s="169" t="str">
        <f>IF(BM426="","",IF(BM426=Settings!$C$16,1,IF(AND(BM426=Settings!$C$17,NOT(BL426=Settings!$C$16)),1,IF(AND(BM426=Settings!$C$18,BL426=Settings!$C$19),1,0))))</f>
        <v/>
      </c>
      <c r="BP1422" s="169" t="str">
        <f>IF(BP426="","",IF(BP426=Settings!$C$16,1,IF(AND(BP426=Settings!$C$17,NOT(BO426=Settings!$C$16)),1,IF(AND(BP426=Settings!$C$18,BO426=Settings!$C$19),1,0))))</f>
        <v/>
      </c>
      <c r="BQ1422" s="170"/>
      <c r="BR1422" s="169" t="str">
        <f>IF(BR426="","",IF(BR426=Settings!$C$16,1,IF(AND(BR426=Settings!$C$17,NOT(BQ426=Settings!$C$16)),1,IF(AND(BR426=Settings!$C$18,BQ426=Settings!$C$19),1,0))))</f>
        <v/>
      </c>
      <c r="BS1422" s="170"/>
      <c r="BT1422" s="169" t="str">
        <f>IF(BT426="","",IF(BT426=Settings!$C$16,1,IF(AND(BT426=Settings!$C$17,NOT(BS426=Settings!$C$16)),1,IF(AND(BT426=Settings!$C$18,BS426=Settings!$C$19),1,0))))</f>
        <v/>
      </c>
      <c r="BU1422" s="170"/>
      <c r="BV1422" s="169" t="str">
        <f>IF(BV426="","",IF(BV426=Settings!$C$16,1,IF(AND(BV426=Settings!$C$17,NOT(BU426=Settings!$C$16)),1,IF(AND(BV426=Settings!$C$18,BU426=Settings!$C$19),1,0))))</f>
        <v/>
      </c>
      <c r="BX1422" s="169" t="str">
        <f>IF(BX426="","",IF(BX426=Settings!$C$16,1,IF(AND(BX426=Settings!$C$17,NOT(BW426=Settings!$C$16)),1,IF(AND(BX426=Settings!$C$18,BW426=Settings!$C$19),1,0))))</f>
        <v/>
      </c>
      <c r="BZ1422" s="169" t="str">
        <f>IF(BZ426="","",IF(BZ426=Settings!$C$16,1,IF(AND(BZ426=Settings!$C$17,NOT(BY426=Settings!$C$16)),1,IF(AND(BZ426=Settings!$C$18,BY426=Settings!$C$19),1,0))))</f>
        <v/>
      </c>
      <c r="CB1422" s="175" t="str">
        <f t="shared" si="49"/>
        <v/>
      </c>
      <c r="CC1422" s="175" t="str">
        <f t="shared" si="50"/>
        <v/>
      </c>
      <c r="CD1422" s="175" t="str">
        <f t="shared" si="51"/>
        <v/>
      </c>
      <c r="CE1422" s="175" t="str">
        <f t="shared" si="52"/>
        <v/>
      </c>
      <c r="CF1422" s="175" t="str">
        <f t="shared" si="53"/>
        <v/>
      </c>
      <c r="CG1422" s="175" t="str">
        <f t="shared" si="54"/>
        <v/>
      </c>
      <c r="CH1422" s="175" t="str">
        <f t="shared" si="55"/>
        <v/>
      </c>
    </row>
    <row r="1423" spans="1:86" x14ac:dyDescent="0.25">
      <c r="A1423" s="39" t="str">
        <f t="shared" si="48"/>
        <v xml:space="preserve"> </v>
      </c>
      <c r="C1423" s="169" t="str">
        <f>IF(C427="","",IF(C427=Settings!$C$16,1,IF(AND(C427=Settings!$C$17,NOT(B427=Settings!$C$16)),1,IF(AND(C427=Settings!$C$18,B427=Settings!$C$19),1,0))))</f>
        <v/>
      </c>
      <c r="E1423" s="169" t="str">
        <f>IF(E427="","",IF(E427=Settings!$C$16,1,IF(AND(E427=Settings!$C$17,NOT(D427=Settings!$C$16)),1,IF(AND(E427=Settings!$C$18,D427=Settings!$C$19),1,0))))</f>
        <v/>
      </c>
      <c r="G1423" s="169" t="str">
        <f>IF(G427="","",IF(G427=Settings!$C$16,1,IF(AND(G427=Settings!$C$17,NOT(F427=Settings!$C$16)),1,IF(AND(G427=Settings!$C$18,F427=Settings!$C$19),1,0))))</f>
        <v/>
      </c>
      <c r="I1423" s="169" t="str">
        <f>IF(I427="","",IF(I427=Settings!$C$16,1,IF(AND(I427=Settings!$C$17,NOT(H427=Settings!$C$16)),1,IF(AND(I427=Settings!$C$18,H427=Settings!$C$19),1,0))))</f>
        <v/>
      </c>
      <c r="K1423" s="169" t="str">
        <f>IF(K427="","",IF(K427=Settings!$C$16,1,IF(AND(K427=Settings!$C$17,NOT(J427=Settings!$C$16)),1,IF(AND(K427=Settings!$C$18,J427=Settings!$C$19),1,0))))</f>
        <v/>
      </c>
      <c r="M1423" s="169" t="str">
        <f>IF(M427="","",IF(M427=Settings!$C$16,1,IF(AND(M427=Settings!$C$17,NOT(L427=Settings!$C$16)),1,IF(AND(M427=Settings!$C$18,L427=Settings!$C$19),1,0))))</f>
        <v/>
      </c>
      <c r="P1423" s="169" t="str">
        <f>IF(P427="","",IF(P427=Settings!$C$16,1,IF(AND(P427=Settings!$C$17,NOT(O427=Settings!$C$16)),1,IF(AND(P427=Settings!$C$18,O427=Settings!$C$19),1,0))))</f>
        <v/>
      </c>
      <c r="Q1423" s="170"/>
      <c r="R1423" s="169" t="str">
        <f>IF(R427="","",IF(R427=Settings!$C$16,1,IF(AND(R427=Settings!$C$17,NOT(Q427=Settings!$C$16)),1,IF(AND(R427=Settings!$C$18,Q427=Settings!$C$19),1,0))))</f>
        <v/>
      </c>
      <c r="S1423" s="170"/>
      <c r="T1423" s="169" t="str">
        <f>IF(T427="","",IF(T427=Settings!$C$16,1,IF(AND(T427=Settings!$C$17,NOT(S427=Settings!$C$16)),1,IF(AND(T427=Settings!$C$18,S427=Settings!$C$19),1,0))))</f>
        <v/>
      </c>
      <c r="U1423" s="170"/>
      <c r="V1423" s="169" t="str">
        <f>IF(V427="","",IF(V427=Settings!$C$16,1,IF(AND(V427=Settings!$C$17,NOT(U427=Settings!$C$16)),1,IF(AND(V427=Settings!$C$18,U427=Settings!$C$19),1,0))))</f>
        <v/>
      </c>
      <c r="X1423" s="169" t="str">
        <f>IF(X427="","",IF(X427=Settings!$C$16,1,IF(AND(X427=Settings!$C$17,NOT(W427=Settings!$C$16)),1,IF(AND(X427=Settings!$C$18,W427=Settings!$C$19),1,0))))</f>
        <v/>
      </c>
      <c r="Z1423" s="169" t="str">
        <f>IF(Z427="","",IF(Z427=Settings!$C$16,1,IF(AND(Z427=Settings!$C$17,NOT(Y427=Settings!$C$16)),1,IF(AND(Z427=Settings!$C$18,Y427=Settings!$C$19),1,0))))</f>
        <v/>
      </c>
      <c r="AC1423" s="169" t="str">
        <f>IF(AC427="","",IF(AC427=Settings!$C$16,1,IF(AND(AC427=Settings!$C$17,NOT(AB427=Settings!$C$16)),1,IF(AND(AC427=Settings!$C$18,AB427=Settings!$C$19),1,0))))</f>
        <v/>
      </c>
      <c r="AD1423" s="170"/>
      <c r="AE1423" s="169" t="str">
        <f>IF(AE427="","",IF(AE427=Settings!$C$16,1,IF(AND(AE427=Settings!$C$17,NOT(AD427=Settings!$C$16)),1,IF(AND(AE427=Settings!$C$18,AD427=Settings!$C$19),1,0))))</f>
        <v/>
      </c>
      <c r="AF1423" s="170"/>
      <c r="AG1423" s="169" t="str">
        <f>IF(AG427="","",IF(AG427=Settings!$C$16,1,IF(AND(AG427=Settings!$C$17,NOT(AF427=Settings!$C$16)),1,IF(AND(AG427=Settings!$C$18,AF427=Settings!$C$19),1,0))))</f>
        <v/>
      </c>
      <c r="AH1423" s="170"/>
      <c r="AI1423" s="169" t="str">
        <f>IF(AI427="","",IF(AI427=Settings!$C$16,1,IF(AND(AI427=Settings!$C$17,NOT(AH427=Settings!$C$16)),1,IF(AND(AI427=Settings!$C$18,AH427=Settings!$C$19),1,0))))</f>
        <v/>
      </c>
      <c r="AK1423" s="169" t="str">
        <f>IF(AK427="","",IF(AK427=Settings!$C$16,1,IF(AND(AK427=Settings!$C$17,NOT(AJ427=Settings!$C$16)),1,IF(AND(AK427=Settings!$C$18,AJ427=Settings!$C$19),1,0))))</f>
        <v/>
      </c>
      <c r="AM1423" s="169" t="str">
        <f>IF(AM427="","",IF(AM427=Settings!$C$16,1,IF(AND(AM427=Settings!$C$17,NOT(AL427=Settings!$C$16)),1,IF(AND(AM427=Settings!$C$18,AL427=Settings!$C$19),1,0))))</f>
        <v/>
      </c>
      <c r="AP1423" s="169" t="str">
        <f>IF(AP427="","",IF(AP427=Settings!$C$16,1,IF(AND(AP427=Settings!$C$17,NOT(AO427=Settings!$C$16)),1,IF(AND(AP427=Settings!$C$18,AO427=Settings!$C$19),1,0))))</f>
        <v/>
      </c>
      <c r="AQ1423" s="170"/>
      <c r="AR1423" s="169" t="str">
        <f>IF(AR427="","",IF(AR427=Settings!$C$16,1,IF(AND(AR427=Settings!$C$17,NOT(AQ427=Settings!$C$16)),1,IF(AND(AR427=Settings!$C$18,AQ427=Settings!$C$19),1,0))))</f>
        <v/>
      </c>
      <c r="AS1423" s="170"/>
      <c r="AT1423" s="169" t="str">
        <f>IF(AT427="","",IF(AT427=Settings!$C$16,1,IF(AND(AT427=Settings!$C$17,NOT(AS427=Settings!$C$16)),1,IF(AND(AT427=Settings!$C$18,AS427=Settings!$C$19),1,0))))</f>
        <v/>
      </c>
      <c r="AU1423" s="170"/>
      <c r="AV1423" s="169" t="str">
        <f>IF(AV427="","",IF(AV427=Settings!$C$16,1,IF(AND(AV427=Settings!$C$17,NOT(AU427=Settings!$C$16)),1,IF(AND(AV427=Settings!$C$18,AU427=Settings!$C$19),1,0))))</f>
        <v/>
      </c>
      <c r="AX1423" s="169" t="str">
        <f>IF(AX427="","",IF(AX427=Settings!$C$16,1,IF(AND(AX427=Settings!$C$17,NOT(AW427=Settings!$C$16)),1,IF(AND(AX427=Settings!$C$18,AW427=Settings!$C$19),1,0))))</f>
        <v/>
      </c>
      <c r="AZ1423" s="169" t="str">
        <f>IF(AZ427="","",IF(AZ427=Settings!$C$16,1,IF(AND(AZ427=Settings!$C$17,NOT(AY427=Settings!$C$16)),1,IF(AND(AZ427=Settings!$C$18,AY427=Settings!$C$19),1,0))))</f>
        <v/>
      </c>
      <c r="BC1423" s="169" t="str">
        <f>IF(BC427="","",IF(BC427=Settings!$C$16,1,IF(AND(BC427=Settings!$C$17,NOT(BB427=Settings!$C$16)),1,IF(AND(BC427=Settings!$C$18,BB427=Settings!$C$19),1,0))))</f>
        <v/>
      </c>
      <c r="BD1423" s="170"/>
      <c r="BE1423" s="169" t="str">
        <f>IF(BE427="","",IF(BE427=Settings!$C$16,1,IF(AND(BE427=Settings!$C$17,NOT(BD427=Settings!$C$16)),1,IF(AND(BE427=Settings!$C$18,BD427=Settings!$C$19),1,0))))</f>
        <v/>
      </c>
      <c r="BF1423" s="170"/>
      <c r="BG1423" s="169" t="str">
        <f>IF(BG427="","",IF(BG427=Settings!$C$16,1,IF(AND(BG427=Settings!$C$17,NOT(BF427=Settings!$C$16)),1,IF(AND(BG427=Settings!$C$18,BF427=Settings!$C$19),1,0))))</f>
        <v/>
      </c>
      <c r="BH1423" s="170"/>
      <c r="BI1423" s="169" t="str">
        <f>IF(BI427="","",IF(BI427=Settings!$C$16,1,IF(AND(BI427=Settings!$C$17,NOT(BH427=Settings!$C$16)),1,IF(AND(BI427=Settings!$C$18,BH427=Settings!$C$19),1,0))))</f>
        <v/>
      </c>
      <c r="BK1423" s="169" t="str">
        <f>IF(BK427="","",IF(BK427=Settings!$C$16,1,IF(AND(BK427=Settings!$C$17,NOT(BJ427=Settings!$C$16)),1,IF(AND(BK427=Settings!$C$18,BJ427=Settings!$C$19),1,0))))</f>
        <v/>
      </c>
      <c r="BM1423" s="169" t="str">
        <f>IF(BM427="","",IF(BM427=Settings!$C$16,1,IF(AND(BM427=Settings!$C$17,NOT(BL427=Settings!$C$16)),1,IF(AND(BM427=Settings!$C$18,BL427=Settings!$C$19),1,0))))</f>
        <v/>
      </c>
      <c r="BP1423" s="169" t="str">
        <f>IF(BP427="","",IF(BP427=Settings!$C$16,1,IF(AND(BP427=Settings!$C$17,NOT(BO427=Settings!$C$16)),1,IF(AND(BP427=Settings!$C$18,BO427=Settings!$C$19),1,0))))</f>
        <v/>
      </c>
      <c r="BQ1423" s="170"/>
      <c r="BR1423" s="169" t="str">
        <f>IF(BR427="","",IF(BR427=Settings!$C$16,1,IF(AND(BR427=Settings!$C$17,NOT(BQ427=Settings!$C$16)),1,IF(AND(BR427=Settings!$C$18,BQ427=Settings!$C$19),1,0))))</f>
        <v/>
      </c>
      <c r="BS1423" s="170"/>
      <c r="BT1423" s="169" t="str">
        <f>IF(BT427="","",IF(BT427=Settings!$C$16,1,IF(AND(BT427=Settings!$C$17,NOT(BS427=Settings!$C$16)),1,IF(AND(BT427=Settings!$C$18,BS427=Settings!$C$19),1,0))))</f>
        <v/>
      </c>
      <c r="BU1423" s="170"/>
      <c r="BV1423" s="169" t="str">
        <f>IF(BV427="","",IF(BV427=Settings!$C$16,1,IF(AND(BV427=Settings!$C$17,NOT(BU427=Settings!$C$16)),1,IF(AND(BV427=Settings!$C$18,BU427=Settings!$C$19),1,0))))</f>
        <v/>
      </c>
      <c r="BX1423" s="169" t="str">
        <f>IF(BX427="","",IF(BX427=Settings!$C$16,1,IF(AND(BX427=Settings!$C$17,NOT(BW427=Settings!$C$16)),1,IF(AND(BX427=Settings!$C$18,BW427=Settings!$C$19),1,0))))</f>
        <v/>
      </c>
      <c r="BZ1423" s="169" t="str">
        <f>IF(BZ427="","",IF(BZ427=Settings!$C$16,1,IF(AND(BZ427=Settings!$C$17,NOT(BY427=Settings!$C$16)),1,IF(AND(BZ427=Settings!$C$18,BY427=Settings!$C$19),1,0))))</f>
        <v/>
      </c>
      <c r="CB1423" s="175" t="str">
        <f t="shared" si="49"/>
        <v/>
      </c>
      <c r="CC1423" s="175" t="str">
        <f t="shared" si="50"/>
        <v/>
      </c>
      <c r="CD1423" s="175" t="str">
        <f t="shared" si="51"/>
        <v/>
      </c>
      <c r="CE1423" s="175" t="str">
        <f t="shared" si="52"/>
        <v/>
      </c>
      <c r="CF1423" s="175" t="str">
        <f t="shared" si="53"/>
        <v/>
      </c>
      <c r="CG1423" s="175" t="str">
        <f t="shared" si="54"/>
        <v/>
      </c>
      <c r="CH1423" s="175" t="str">
        <f t="shared" si="55"/>
        <v/>
      </c>
    </row>
    <row r="1424" spans="1:86" x14ac:dyDescent="0.25">
      <c r="A1424" s="39" t="str">
        <f t="shared" si="48"/>
        <v xml:space="preserve"> </v>
      </c>
      <c r="C1424" s="169" t="str">
        <f>IF(C428="","",IF(C428=Settings!$C$16,1,IF(AND(C428=Settings!$C$17,NOT(B428=Settings!$C$16)),1,IF(AND(C428=Settings!$C$18,B428=Settings!$C$19),1,0))))</f>
        <v/>
      </c>
      <c r="E1424" s="169" t="str">
        <f>IF(E428="","",IF(E428=Settings!$C$16,1,IF(AND(E428=Settings!$C$17,NOT(D428=Settings!$C$16)),1,IF(AND(E428=Settings!$C$18,D428=Settings!$C$19),1,0))))</f>
        <v/>
      </c>
      <c r="G1424" s="169" t="str">
        <f>IF(G428="","",IF(G428=Settings!$C$16,1,IF(AND(G428=Settings!$C$17,NOT(F428=Settings!$C$16)),1,IF(AND(G428=Settings!$C$18,F428=Settings!$C$19),1,0))))</f>
        <v/>
      </c>
      <c r="I1424" s="169" t="str">
        <f>IF(I428="","",IF(I428=Settings!$C$16,1,IF(AND(I428=Settings!$C$17,NOT(H428=Settings!$C$16)),1,IF(AND(I428=Settings!$C$18,H428=Settings!$C$19),1,0))))</f>
        <v/>
      </c>
      <c r="K1424" s="169" t="str">
        <f>IF(K428="","",IF(K428=Settings!$C$16,1,IF(AND(K428=Settings!$C$17,NOT(J428=Settings!$C$16)),1,IF(AND(K428=Settings!$C$18,J428=Settings!$C$19),1,0))))</f>
        <v/>
      </c>
      <c r="M1424" s="169" t="str">
        <f>IF(M428="","",IF(M428=Settings!$C$16,1,IF(AND(M428=Settings!$C$17,NOT(L428=Settings!$C$16)),1,IF(AND(M428=Settings!$C$18,L428=Settings!$C$19),1,0))))</f>
        <v/>
      </c>
      <c r="P1424" s="169" t="str">
        <f>IF(P428="","",IF(P428=Settings!$C$16,1,IF(AND(P428=Settings!$C$17,NOT(O428=Settings!$C$16)),1,IF(AND(P428=Settings!$C$18,O428=Settings!$C$19),1,0))))</f>
        <v/>
      </c>
      <c r="Q1424" s="170"/>
      <c r="R1424" s="169" t="str">
        <f>IF(R428="","",IF(R428=Settings!$C$16,1,IF(AND(R428=Settings!$C$17,NOT(Q428=Settings!$C$16)),1,IF(AND(R428=Settings!$C$18,Q428=Settings!$C$19),1,0))))</f>
        <v/>
      </c>
      <c r="S1424" s="170"/>
      <c r="T1424" s="169" t="str">
        <f>IF(T428="","",IF(T428=Settings!$C$16,1,IF(AND(T428=Settings!$C$17,NOT(S428=Settings!$C$16)),1,IF(AND(T428=Settings!$C$18,S428=Settings!$C$19),1,0))))</f>
        <v/>
      </c>
      <c r="U1424" s="170"/>
      <c r="V1424" s="169" t="str">
        <f>IF(V428="","",IF(V428=Settings!$C$16,1,IF(AND(V428=Settings!$C$17,NOT(U428=Settings!$C$16)),1,IF(AND(V428=Settings!$C$18,U428=Settings!$C$19),1,0))))</f>
        <v/>
      </c>
      <c r="X1424" s="169" t="str">
        <f>IF(X428="","",IF(X428=Settings!$C$16,1,IF(AND(X428=Settings!$C$17,NOT(W428=Settings!$C$16)),1,IF(AND(X428=Settings!$C$18,W428=Settings!$C$19),1,0))))</f>
        <v/>
      </c>
      <c r="Z1424" s="169" t="str">
        <f>IF(Z428="","",IF(Z428=Settings!$C$16,1,IF(AND(Z428=Settings!$C$17,NOT(Y428=Settings!$C$16)),1,IF(AND(Z428=Settings!$C$18,Y428=Settings!$C$19),1,0))))</f>
        <v/>
      </c>
      <c r="AC1424" s="169" t="str">
        <f>IF(AC428="","",IF(AC428=Settings!$C$16,1,IF(AND(AC428=Settings!$C$17,NOT(AB428=Settings!$C$16)),1,IF(AND(AC428=Settings!$C$18,AB428=Settings!$C$19),1,0))))</f>
        <v/>
      </c>
      <c r="AD1424" s="170"/>
      <c r="AE1424" s="169" t="str">
        <f>IF(AE428="","",IF(AE428=Settings!$C$16,1,IF(AND(AE428=Settings!$C$17,NOT(AD428=Settings!$C$16)),1,IF(AND(AE428=Settings!$C$18,AD428=Settings!$C$19),1,0))))</f>
        <v/>
      </c>
      <c r="AF1424" s="170"/>
      <c r="AG1424" s="169" t="str">
        <f>IF(AG428="","",IF(AG428=Settings!$C$16,1,IF(AND(AG428=Settings!$C$17,NOT(AF428=Settings!$C$16)),1,IF(AND(AG428=Settings!$C$18,AF428=Settings!$C$19),1,0))))</f>
        <v/>
      </c>
      <c r="AH1424" s="170"/>
      <c r="AI1424" s="169" t="str">
        <f>IF(AI428="","",IF(AI428=Settings!$C$16,1,IF(AND(AI428=Settings!$C$17,NOT(AH428=Settings!$C$16)),1,IF(AND(AI428=Settings!$C$18,AH428=Settings!$C$19),1,0))))</f>
        <v/>
      </c>
      <c r="AK1424" s="169" t="str">
        <f>IF(AK428="","",IF(AK428=Settings!$C$16,1,IF(AND(AK428=Settings!$C$17,NOT(AJ428=Settings!$C$16)),1,IF(AND(AK428=Settings!$C$18,AJ428=Settings!$C$19),1,0))))</f>
        <v/>
      </c>
      <c r="AM1424" s="169" t="str">
        <f>IF(AM428="","",IF(AM428=Settings!$C$16,1,IF(AND(AM428=Settings!$C$17,NOT(AL428=Settings!$C$16)),1,IF(AND(AM428=Settings!$C$18,AL428=Settings!$C$19),1,0))))</f>
        <v/>
      </c>
      <c r="AP1424" s="169" t="str">
        <f>IF(AP428="","",IF(AP428=Settings!$C$16,1,IF(AND(AP428=Settings!$C$17,NOT(AO428=Settings!$C$16)),1,IF(AND(AP428=Settings!$C$18,AO428=Settings!$C$19),1,0))))</f>
        <v/>
      </c>
      <c r="AQ1424" s="170"/>
      <c r="AR1424" s="169" t="str">
        <f>IF(AR428="","",IF(AR428=Settings!$C$16,1,IF(AND(AR428=Settings!$C$17,NOT(AQ428=Settings!$C$16)),1,IF(AND(AR428=Settings!$C$18,AQ428=Settings!$C$19),1,0))))</f>
        <v/>
      </c>
      <c r="AS1424" s="170"/>
      <c r="AT1424" s="169" t="str">
        <f>IF(AT428="","",IF(AT428=Settings!$C$16,1,IF(AND(AT428=Settings!$C$17,NOT(AS428=Settings!$C$16)),1,IF(AND(AT428=Settings!$C$18,AS428=Settings!$C$19),1,0))))</f>
        <v/>
      </c>
      <c r="AU1424" s="170"/>
      <c r="AV1424" s="169" t="str">
        <f>IF(AV428="","",IF(AV428=Settings!$C$16,1,IF(AND(AV428=Settings!$C$17,NOT(AU428=Settings!$C$16)),1,IF(AND(AV428=Settings!$C$18,AU428=Settings!$C$19),1,0))))</f>
        <v/>
      </c>
      <c r="AX1424" s="169" t="str">
        <f>IF(AX428="","",IF(AX428=Settings!$C$16,1,IF(AND(AX428=Settings!$C$17,NOT(AW428=Settings!$C$16)),1,IF(AND(AX428=Settings!$C$18,AW428=Settings!$C$19),1,0))))</f>
        <v/>
      </c>
      <c r="AZ1424" s="169" t="str">
        <f>IF(AZ428="","",IF(AZ428=Settings!$C$16,1,IF(AND(AZ428=Settings!$C$17,NOT(AY428=Settings!$C$16)),1,IF(AND(AZ428=Settings!$C$18,AY428=Settings!$C$19),1,0))))</f>
        <v/>
      </c>
      <c r="BC1424" s="169" t="str">
        <f>IF(BC428="","",IF(BC428=Settings!$C$16,1,IF(AND(BC428=Settings!$C$17,NOT(BB428=Settings!$C$16)),1,IF(AND(BC428=Settings!$C$18,BB428=Settings!$C$19),1,0))))</f>
        <v/>
      </c>
      <c r="BD1424" s="170"/>
      <c r="BE1424" s="169" t="str">
        <f>IF(BE428="","",IF(BE428=Settings!$C$16,1,IF(AND(BE428=Settings!$C$17,NOT(BD428=Settings!$C$16)),1,IF(AND(BE428=Settings!$C$18,BD428=Settings!$C$19),1,0))))</f>
        <v/>
      </c>
      <c r="BF1424" s="170"/>
      <c r="BG1424" s="169" t="str">
        <f>IF(BG428="","",IF(BG428=Settings!$C$16,1,IF(AND(BG428=Settings!$C$17,NOT(BF428=Settings!$C$16)),1,IF(AND(BG428=Settings!$C$18,BF428=Settings!$C$19),1,0))))</f>
        <v/>
      </c>
      <c r="BH1424" s="170"/>
      <c r="BI1424" s="169" t="str">
        <f>IF(BI428="","",IF(BI428=Settings!$C$16,1,IF(AND(BI428=Settings!$C$17,NOT(BH428=Settings!$C$16)),1,IF(AND(BI428=Settings!$C$18,BH428=Settings!$C$19),1,0))))</f>
        <v/>
      </c>
      <c r="BK1424" s="169" t="str">
        <f>IF(BK428="","",IF(BK428=Settings!$C$16,1,IF(AND(BK428=Settings!$C$17,NOT(BJ428=Settings!$C$16)),1,IF(AND(BK428=Settings!$C$18,BJ428=Settings!$C$19),1,0))))</f>
        <v/>
      </c>
      <c r="BM1424" s="169" t="str">
        <f>IF(BM428="","",IF(BM428=Settings!$C$16,1,IF(AND(BM428=Settings!$C$17,NOT(BL428=Settings!$C$16)),1,IF(AND(BM428=Settings!$C$18,BL428=Settings!$C$19),1,0))))</f>
        <v/>
      </c>
      <c r="BP1424" s="169" t="str">
        <f>IF(BP428="","",IF(BP428=Settings!$C$16,1,IF(AND(BP428=Settings!$C$17,NOT(BO428=Settings!$C$16)),1,IF(AND(BP428=Settings!$C$18,BO428=Settings!$C$19),1,0))))</f>
        <v/>
      </c>
      <c r="BQ1424" s="170"/>
      <c r="BR1424" s="169" t="str">
        <f>IF(BR428="","",IF(BR428=Settings!$C$16,1,IF(AND(BR428=Settings!$C$17,NOT(BQ428=Settings!$C$16)),1,IF(AND(BR428=Settings!$C$18,BQ428=Settings!$C$19),1,0))))</f>
        <v/>
      </c>
      <c r="BS1424" s="170"/>
      <c r="BT1424" s="169" t="str">
        <f>IF(BT428="","",IF(BT428=Settings!$C$16,1,IF(AND(BT428=Settings!$C$17,NOT(BS428=Settings!$C$16)),1,IF(AND(BT428=Settings!$C$18,BS428=Settings!$C$19),1,0))))</f>
        <v/>
      </c>
      <c r="BU1424" s="170"/>
      <c r="BV1424" s="169" t="str">
        <f>IF(BV428="","",IF(BV428=Settings!$C$16,1,IF(AND(BV428=Settings!$C$17,NOT(BU428=Settings!$C$16)),1,IF(AND(BV428=Settings!$C$18,BU428=Settings!$C$19),1,0))))</f>
        <v/>
      </c>
      <c r="BX1424" s="169" t="str">
        <f>IF(BX428="","",IF(BX428=Settings!$C$16,1,IF(AND(BX428=Settings!$C$17,NOT(BW428=Settings!$C$16)),1,IF(AND(BX428=Settings!$C$18,BW428=Settings!$C$19),1,0))))</f>
        <v/>
      </c>
      <c r="BZ1424" s="169" t="str">
        <f>IF(BZ428="","",IF(BZ428=Settings!$C$16,1,IF(AND(BZ428=Settings!$C$17,NOT(BY428=Settings!$C$16)),1,IF(AND(BZ428=Settings!$C$18,BY428=Settings!$C$19),1,0))))</f>
        <v/>
      </c>
      <c r="CB1424" s="175" t="str">
        <f t="shared" si="49"/>
        <v/>
      </c>
      <c r="CC1424" s="175" t="str">
        <f t="shared" si="50"/>
        <v/>
      </c>
      <c r="CD1424" s="175" t="str">
        <f t="shared" si="51"/>
        <v/>
      </c>
      <c r="CE1424" s="175" t="str">
        <f t="shared" si="52"/>
        <v/>
      </c>
      <c r="CF1424" s="175" t="str">
        <f t="shared" si="53"/>
        <v/>
      </c>
      <c r="CG1424" s="175" t="str">
        <f t="shared" si="54"/>
        <v/>
      </c>
      <c r="CH1424" s="175" t="str">
        <f t="shared" si="55"/>
        <v/>
      </c>
    </row>
    <row r="1425" spans="1:86" x14ac:dyDescent="0.25">
      <c r="A1425" s="39" t="str">
        <f t="shared" si="48"/>
        <v xml:space="preserve"> </v>
      </c>
      <c r="C1425" s="169" t="str">
        <f>IF(C429="","",IF(C429=Settings!$C$16,1,IF(AND(C429=Settings!$C$17,NOT(B429=Settings!$C$16)),1,IF(AND(C429=Settings!$C$18,B429=Settings!$C$19),1,0))))</f>
        <v/>
      </c>
      <c r="E1425" s="169" t="str">
        <f>IF(E429="","",IF(E429=Settings!$C$16,1,IF(AND(E429=Settings!$C$17,NOT(D429=Settings!$C$16)),1,IF(AND(E429=Settings!$C$18,D429=Settings!$C$19),1,0))))</f>
        <v/>
      </c>
      <c r="G1425" s="169" t="str">
        <f>IF(G429="","",IF(G429=Settings!$C$16,1,IF(AND(G429=Settings!$C$17,NOT(F429=Settings!$C$16)),1,IF(AND(G429=Settings!$C$18,F429=Settings!$C$19),1,0))))</f>
        <v/>
      </c>
      <c r="I1425" s="169" t="str">
        <f>IF(I429="","",IF(I429=Settings!$C$16,1,IF(AND(I429=Settings!$C$17,NOT(H429=Settings!$C$16)),1,IF(AND(I429=Settings!$C$18,H429=Settings!$C$19),1,0))))</f>
        <v/>
      </c>
      <c r="K1425" s="169" t="str">
        <f>IF(K429="","",IF(K429=Settings!$C$16,1,IF(AND(K429=Settings!$C$17,NOT(J429=Settings!$C$16)),1,IF(AND(K429=Settings!$C$18,J429=Settings!$C$19),1,0))))</f>
        <v/>
      </c>
      <c r="M1425" s="169" t="str">
        <f>IF(M429="","",IF(M429=Settings!$C$16,1,IF(AND(M429=Settings!$C$17,NOT(L429=Settings!$C$16)),1,IF(AND(M429=Settings!$C$18,L429=Settings!$C$19),1,0))))</f>
        <v/>
      </c>
      <c r="P1425" s="169" t="str">
        <f>IF(P429="","",IF(P429=Settings!$C$16,1,IF(AND(P429=Settings!$C$17,NOT(O429=Settings!$C$16)),1,IF(AND(P429=Settings!$C$18,O429=Settings!$C$19),1,0))))</f>
        <v/>
      </c>
      <c r="Q1425" s="170"/>
      <c r="R1425" s="169" t="str">
        <f>IF(R429="","",IF(R429=Settings!$C$16,1,IF(AND(R429=Settings!$C$17,NOT(Q429=Settings!$C$16)),1,IF(AND(R429=Settings!$C$18,Q429=Settings!$C$19),1,0))))</f>
        <v/>
      </c>
      <c r="S1425" s="170"/>
      <c r="T1425" s="169" t="str">
        <f>IF(T429="","",IF(T429=Settings!$C$16,1,IF(AND(T429=Settings!$C$17,NOT(S429=Settings!$C$16)),1,IF(AND(T429=Settings!$C$18,S429=Settings!$C$19),1,0))))</f>
        <v/>
      </c>
      <c r="U1425" s="170"/>
      <c r="V1425" s="169" t="str">
        <f>IF(V429="","",IF(V429=Settings!$C$16,1,IF(AND(V429=Settings!$C$17,NOT(U429=Settings!$C$16)),1,IF(AND(V429=Settings!$C$18,U429=Settings!$C$19),1,0))))</f>
        <v/>
      </c>
      <c r="X1425" s="169" t="str">
        <f>IF(X429="","",IF(X429=Settings!$C$16,1,IF(AND(X429=Settings!$C$17,NOT(W429=Settings!$C$16)),1,IF(AND(X429=Settings!$C$18,W429=Settings!$C$19),1,0))))</f>
        <v/>
      </c>
      <c r="Z1425" s="169" t="str">
        <f>IF(Z429="","",IF(Z429=Settings!$C$16,1,IF(AND(Z429=Settings!$C$17,NOT(Y429=Settings!$C$16)),1,IF(AND(Z429=Settings!$C$18,Y429=Settings!$C$19),1,0))))</f>
        <v/>
      </c>
      <c r="AC1425" s="169" t="str">
        <f>IF(AC429="","",IF(AC429=Settings!$C$16,1,IF(AND(AC429=Settings!$C$17,NOT(AB429=Settings!$C$16)),1,IF(AND(AC429=Settings!$C$18,AB429=Settings!$C$19),1,0))))</f>
        <v/>
      </c>
      <c r="AD1425" s="170"/>
      <c r="AE1425" s="169" t="str">
        <f>IF(AE429="","",IF(AE429=Settings!$C$16,1,IF(AND(AE429=Settings!$C$17,NOT(AD429=Settings!$C$16)),1,IF(AND(AE429=Settings!$C$18,AD429=Settings!$C$19),1,0))))</f>
        <v/>
      </c>
      <c r="AF1425" s="170"/>
      <c r="AG1425" s="169" t="str">
        <f>IF(AG429="","",IF(AG429=Settings!$C$16,1,IF(AND(AG429=Settings!$C$17,NOT(AF429=Settings!$C$16)),1,IF(AND(AG429=Settings!$C$18,AF429=Settings!$C$19),1,0))))</f>
        <v/>
      </c>
      <c r="AH1425" s="170"/>
      <c r="AI1425" s="169" t="str">
        <f>IF(AI429="","",IF(AI429=Settings!$C$16,1,IF(AND(AI429=Settings!$C$17,NOT(AH429=Settings!$C$16)),1,IF(AND(AI429=Settings!$C$18,AH429=Settings!$C$19),1,0))))</f>
        <v/>
      </c>
      <c r="AK1425" s="169" t="str">
        <f>IF(AK429="","",IF(AK429=Settings!$C$16,1,IF(AND(AK429=Settings!$C$17,NOT(AJ429=Settings!$C$16)),1,IF(AND(AK429=Settings!$C$18,AJ429=Settings!$C$19),1,0))))</f>
        <v/>
      </c>
      <c r="AM1425" s="169" t="str">
        <f>IF(AM429="","",IF(AM429=Settings!$C$16,1,IF(AND(AM429=Settings!$C$17,NOT(AL429=Settings!$C$16)),1,IF(AND(AM429=Settings!$C$18,AL429=Settings!$C$19),1,0))))</f>
        <v/>
      </c>
      <c r="AP1425" s="169" t="str">
        <f>IF(AP429="","",IF(AP429=Settings!$C$16,1,IF(AND(AP429=Settings!$C$17,NOT(AO429=Settings!$C$16)),1,IF(AND(AP429=Settings!$C$18,AO429=Settings!$C$19),1,0))))</f>
        <v/>
      </c>
      <c r="AQ1425" s="170"/>
      <c r="AR1425" s="169" t="str">
        <f>IF(AR429="","",IF(AR429=Settings!$C$16,1,IF(AND(AR429=Settings!$C$17,NOT(AQ429=Settings!$C$16)),1,IF(AND(AR429=Settings!$C$18,AQ429=Settings!$C$19),1,0))))</f>
        <v/>
      </c>
      <c r="AS1425" s="170"/>
      <c r="AT1425" s="169" t="str">
        <f>IF(AT429="","",IF(AT429=Settings!$C$16,1,IF(AND(AT429=Settings!$C$17,NOT(AS429=Settings!$C$16)),1,IF(AND(AT429=Settings!$C$18,AS429=Settings!$C$19),1,0))))</f>
        <v/>
      </c>
      <c r="AU1425" s="170"/>
      <c r="AV1425" s="169" t="str">
        <f>IF(AV429="","",IF(AV429=Settings!$C$16,1,IF(AND(AV429=Settings!$C$17,NOT(AU429=Settings!$C$16)),1,IF(AND(AV429=Settings!$C$18,AU429=Settings!$C$19),1,0))))</f>
        <v/>
      </c>
      <c r="AX1425" s="169" t="str">
        <f>IF(AX429="","",IF(AX429=Settings!$C$16,1,IF(AND(AX429=Settings!$C$17,NOT(AW429=Settings!$C$16)),1,IF(AND(AX429=Settings!$C$18,AW429=Settings!$C$19),1,0))))</f>
        <v/>
      </c>
      <c r="AZ1425" s="169" t="str">
        <f>IF(AZ429="","",IF(AZ429=Settings!$C$16,1,IF(AND(AZ429=Settings!$C$17,NOT(AY429=Settings!$C$16)),1,IF(AND(AZ429=Settings!$C$18,AY429=Settings!$C$19),1,0))))</f>
        <v/>
      </c>
      <c r="BC1425" s="169" t="str">
        <f>IF(BC429="","",IF(BC429=Settings!$C$16,1,IF(AND(BC429=Settings!$C$17,NOT(BB429=Settings!$C$16)),1,IF(AND(BC429=Settings!$C$18,BB429=Settings!$C$19),1,0))))</f>
        <v/>
      </c>
      <c r="BD1425" s="170"/>
      <c r="BE1425" s="169" t="str">
        <f>IF(BE429="","",IF(BE429=Settings!$C$16,1,IF(AND(BE429=Settings!$C$17,NOT(BD429=Settings!$C$16)),1,IF(AND(BE429=Settings!$C$18,BD429=Settings!$C$19),1,0))))</f>
        <v/>
      </c>
      <c r="BF1425" s="170"/>
      <c r="BG1425" s="169" t="str">
        <f>IF(BG429="","",IF(BG429=Settings!$C$16,1,IF(AND(BG429=Settings!$C$17,NOT(BF429=Settings!$C$16)),1,IF(AND(BG429=Settings!$C$18,BF429=Settings!$C$19),1,0))))</f>
        <v/>
      </c>
      <c r="BH1425" s="170"/>
      <c r="BI1425" s="169" t="str">
        <f>IF(BI429="","",IF(BI429=Settings!$C$16,1,IF(AND(BI429=Settings!$C$17,NOT(BH429=Settings!$C$16)),1,IF(AND(BI429=Settings!$C$18,BH429=Settings!$C$19),1,0))))</f>
        <v/>
      </c>
      <c r="BK1425" s="169" t="str">
        <f>IF(BK429="","",IF(BK429=Settings!$C$16,1,IF(AND(BK429=Settings!$C$17,NOT(BJ429=Settings!$C$16)),1,IF(AND(BK429=Settings!$C$18,BJ429=Settings!$C$19),1,0))))</f>
        <v/>
      </c>
      <c r="BM1425" s="169" t="str">
        <f>IF(BM429="","",IF(BM429=Settings!$C$16,1,IF(AND(BM429=Settings!$C$17,NOT(BL429=Settings!$C$16)),1,IF(AND(BM429=Settings!$C$18,BL429=Settings!$C$19),1,0))))</f>
        <v/>
      </c>
      <c r="BP1425" s="169" t="str">
        <f>IF(BP429="","",IF(BP429=Settings!$C$16,1,IF(AND(BP429=Settings!$C$17,NOT(BO429=Settings!$C$16)),1,IF(AND(BP429=Settings!$C$18,BO429=Settings!$C$19),1,0))))</f>
        <v/>
      </c>
      <c r="BQ1425" s="170"/>
      <c r="BR1425" s="169" t="str">
        <f>IF(BR429="","",IF(BR429=Settings!$C$16,1,IF(AND(BR429=Settings!$C$17,NOT(BQ429=Settings!$C$16)),1,IF(AND(BR429=Settings!$C$18,BQ429=Settings!$C$19),1,0))))</f>
        <v/>
      </c>
      <c r="BS1425" s="170"/>
      <c r="BT1425" s="169" t="str">
        <f>IF(BT429="","",IF(BT429=Settings!$C$16,1,IF(AND(BT429=Settings!$C$17,NOT(BS429=Settings!$C$16)),1,IF(AND(BT429=Settings!$C$18,BS429=Settings!$C$19),1,0))))</f>
        <v/>
      </c>
      <c r="BU1425" s="170"/>
      <c r="BV1425" s="169" t="str">
        <f>IF(BV429="","",IF(BV429=Settings!$C$16,1,IF(AND(BV429=Settings!$C$17,NOT(BU429=Settings!$C$16)),1,IF(AND(BV429=Settings!$C$18,BU429=Settings!$C$19),1,0))))</f>
        <v/>
      </c>
      <c r="BX1425" s="169" t="str">
        <f>IF(BX429="","",IF(BX429=Settings!$C$16,1,IF(AND(BX429=Settings!$C$17,NOT(BW429=Settings!$C$16)),1,IF(AND(BX429=Settings!$C$18,BW429=Settings!$C$19),1,0))))</f>
        <v/>
      </c>
      <c r="BZ1425" s="169" t="str">
        <f>IF(BZ429="","",IF(BZ429=Settings!$C$16,1,IF(AND(BZ429=Settings!$C$17,NOT(BY429=Settings!$C$16)),1,IF(AND(BZ429=Settings!$C$18,BY429=Settings!$C$19),1,0))))</f>
        <v/>
      </c>
      <c r="CB1425" s="175" t="str">
        <f t="shared" si="49"/>
        <v/>
      </c>
      <c r="CC1425" s="175" t="str">
        <f t="shared" si="50"/>
        <v/>
      </c>
      <c r="CD1425" s="175" t="str">
        <f t="shared" si="51"/>
        <v/>
      </c>
      <c r="CE1425" s="175" t="str">
        <f t="shared" si="52"/>
        <v/>
      </c>
      <c r="CF1425" s="175" t="str">
        <f t="shared" si="53"/>
        <v/>
      </c>
      <c r="CG1425" s="175" t="str">
        <f t="shared" si="54"/>
        <v/>
      </c>
      <c r="CH1425" s="175" t="str">
        <f t="shared" si="55"/>
        <v/>
      </c>
    </row>
    <row r="1426" spans="1:86" x14ac:dyDescent="0.25">
      <c r="A1426" s="39" t="str">
        <f t="shared" si="48"/>
        <v xml:space="preserve"> </v>
      </c>
      <c r="C1426" s="169" t="str">
        <f>IF(C430="","",IF(C430=Settings!$C$16,1,IF(AND(C430=Settings!$C$17,NOT(B430=Settings!$C$16)),1,IF(AND(C430=Settings!$C$18,B430=Settings!$C$19),1,0))))</f>
        <v/>
      </c>
      <c r="E1426" s="169" t="str">
        <f>IF(E430="","",IF(E430=Settings!$C$16,1,IF(AND(E430=Settings!$C$17,NOT(D430=Settings!$C$16)),1,IF(AND(E430=Settings!$C$18,D430=Settings!$C$19),1,0))))</f>
        <v/>
      </c>
      <c r="G1426" s="169" t="str">
        <f>IF(G430="","",IF(G430=Settings!$C$16,1,IF(AND(G430=Settings!$C$17,NOT(F430=Settings!$C$16)),1,IF(AND(G430=Settings!$C$18,F430=Settings!$C$19),1,0))))</f>
        <v/>
      </c>
      <c r="I1426" s="169" t="str">
        <f>IF(I430="","",IF(I430=Settings!$C$16,1,IF(AND(I430=Settings!$C$17,NOT(H430=Settings!$C$16)),1,IF(AND(I430=Settings!$C$18,H430=Settings!$C$19),1,0))))</f>
        <v/>
      </c>
      <c r="K1426" s="169" t="str">
        <f>IF(K430="","",IF(K430=Settings!$C$16,1,IF(AND(K430=Settings!$C$17,NOT(J430=Settings!$C$16)),1,IF(AND(K430=Settings!$C$18,J430=Settings!$C$19),1,0))))</f>
        <v/>
      </c>
      <c r="M1426" s="169" t="str">
        <f>IF(M430="","",IF(M430=Settings!$C$16,1,IF(AND(M430=Settings!$C$17,NOT(L430=Settings!$C$16)),1,IF(AND(M430=Settings!$C$18,L430=Settings!$C$19),1,0))))</f>
        <v/>
      </c>
      <c r="P1426" s="169" t="str">
        <f>IF(P430="","",IF(P430=Settings!$C$16,1,IF(AND(P430=Settings!$C$17,NOT(O430=Settings!$C$16)),1,IF(AND(P430=Settings!$C$18,O430=Settings!$C$19),1,0))))</f>
        <v/>
      </c>
      <c r="Q1426" s="170"/>
      <c r="R1426" s="169" t="str">
        <f>IF(R430="","",IF(R430=Settings!$C$16,1,IF(AND(R430=Settings!$C$17,NOT(Q430=Settings!$C$16)),1,IF(AND(R430=Settings!$C$18,Q430=Settings!$C$19),1,0))))</f>
        <v/>
      </c>
      <c r="S1426" s="170"/>
      <c r="T1426" s="169" t="str">
        <f>IF(T430="","",IF(T430=Settings!$C$16,1,IF(AND(T430=Settings!$C$17,NOT(S430=Settings!$C$16)),1,IF(AND(T430=Settings!$C$18,S430=Settings!$C$19),1,0))))</f>
        <v/>
      </c>
      <c r="U1426" s="170"/>
      <c r="V1426" s="169" t="str">
        <f>IF(V430="","",IF(V430=Settings!$C$16,1,IF(AND(V430=Settings!$C$17,NOT(U430=Settings!$C$16)),1,IF(AND(V430=Settings!$C$18,U430=Settings!$C$19),1,0))))</f>
        <v/>
      </c>
      <c r="X1426" s="169" t="str">
        <f>IF(X430="","",IF(X430=Settings!$C$16,1,IF(AND(X430=Settings!$C$17,NOT(W430=Settings!$C$16)),1,IF(AND(X430=Settings!$C$18,W430=Settings!$C$19),1,0))))</f>
        <v/>
      </c>
      <c r="Z1426" s="169" t="str">
        <f>IF(Z430="","",IF(Z430=Settings!$C$16,1,IF(AND(Z430=Settings!$C$17,NOT(Y430=Settings!$C$16)),1,IF(AND(Z430=Settings!$C$18,Y430=Settings!$C$19),1,0))))</f>
        <v/>
      </c>
      <c r="AC1426" s="169" t="str">
        <f>IF(AC430="","",IF(AC430=Settings!$C$16,1,IF(AND(AC430=Settings!$C$17,NOT(AB430=Settings!$C$16)),1,IF(AND(AC430=Settings!$C$18,AB430=Settings!$C$19),1,0))))</f>
        <v/>
      </c>
      <c r="AD1426" s="170"/>
      <c r="AE1426" s="169" t="str">
        <f>IF(AE430="","",IF(AE430=Settings!$C$16,1,IF(AND(AE430=Settings!$C$17,NOT(AD430=Settings!$C$16)),1,IF(AND(AE430=Settings!$C$18,AD430=Settings!$C$19),1,0))))</f>
        <v/>
      </c>
      <c r="AF1426" s="170"/>
      <c r="AG1426" s="169" t="str">
        <f>IF(AG430="","",IF(AG430=Settings!$C$16,1,IF(AND(AG430=Settings!$C$17,NOT(AF430=Settings!$C$16)),1,IF(AND(AG430=Settings!$C$18,AF430=Settings!$C$19),1,0))))</f>
        <v/>
      </c>
      <c r="AH1426" s="170"/>
      <c r="AI1426" s="169" t="str">
        <f>IF(AI430="","",IF(AI430=Settings!$C$16,1,IF(AND(AI430=Settings!$C$17,NOT(AH430=Settings!$C$16)),1,IF(AND(AI430=Settings!$C$18,AH430=Settings!$C$19),1,0))))</f>
        <v/>
      </c>
      <c r="AK1426" s="169" t="str">
        <f>IF(AK430="","",IF(AK430=Settings!$C$16,1,IF(AND(AK430=Settings!$C$17,NOT(AJ430=Settings!$C$16)),1,IF(AND(AK430=Settings!$C$18,AJ430=Settings!$C$19),1,0))))</f>
        <v/>
      </c>
      <c r="AM1426" s="169" t="str">
        <f>IF(AM430="","",IF(AM430=Settings!$C$16,1,IF(AND(AM430=Settings!$C$17,NOT(AL430=Settings!$C$16)),1,IF(AND(AM430=Settings!$C$18,AL430=Settings!$C$19),1,0))))</f>
        <v/>
      </c>
      <c r="AP1426" s="169" t="str">
        <f>IF(AP430="","",IF(AP430=Settings!$C$16,1,IF(AND(AP430=Settings!$C$17,NOT(AO430=Settings!$C$16)),1,IF(AND(AP430=Settings!$C$18,AO430=Settings!$C$19),1,0))))</f>
        <v/>
      </c>
      <c r="AQ1426" s="170"/>
      <c r="AR1426" s="169" t="str">
        <f>IF(AR430="","",IF(AR430=Settings!$C$16,1,IF(AND(AR430=Settings!$C$17,NOT(AQ430=Settings!$C$16)),1,IF(AND(AR430=Settings!$C$18,AQ430=Settings!$C$19),1,0))))</f>
        <v/>
      </c>
      <c r="AS1426" s="170"/>
      <c r="AT1426" s="169" t="str">
        <f>IF(AT430="","",IF(AT430=Settings!$C$16,1,IF(AND(AT430=Settings!$C$17,NOT(AS430=Settings!$C$16)),1,IF(AND(AT430=Settings!$C$18,AS430=Settings!$C$19),1,0))))</f>
        <v/>
      </c>
      <c r="AU1426" s="170"/>
      <c r="AV1426" s="169" t="str">
        <f>IF(AV430="","",IF(AV430=Settings!$C$16,1,IF(AND(AV430=Settings!$C$17,NOT(AU430=Settings!$C$16)),1,IF(AND(AV430=Settings!$C$18,AU430=Settings!$C$19),1,0))))</f>
        <v/>
      </c>
      <c r="AX1426" s="169" t="str">
        <f>IF(AX430="","",IF(AX430=Settings!$C$16,1,IF(AND(AX430=Settings!$C$17,NOT(AW430=Settings!$C$16)),1,IF(AND(AX430=Settings!$C$18,AW430=Settings!$C$19),1,0))))</f>
        <v/>
      </c>
      <c r="AZ1426" s="169" t="str">
        <f>IF(AZ430="","",IF(AZ430=Settings!$C$16,1,IF(AND(AZ430=Settings!$C$17,NOT(AY430=Settings!$C$16)),1,IF(AND(AZ430=Settings!$C$18,AY430=Settings!$C$19),1,0))))</f>
        <v/>
      </c>
      <c r="BC1426" s="169" t="str">
        <f>IF(BC430="","",IF(BC430=Settings!$C$16,1,IF(AND(BC430=Settings!$C$17,NOT(BB430=Settings!$C$16)),1,IF(AND(BC430=Settings!$C$18,BB430=Settings!$C$19),1,0))))</f>
        <v/>
      </c>
      <c r="BD1426" s="170"/>
      <c r="BE1426" s="169" t="str">
        <f>IF(BE430="","",IF(BE430=Settings!$C$16,1,IF(AND(BE430=Settings!$C$17,NOT(BD430=Settings!$C$16)),1,IF(AND(BE430=Settings!$C$18,BD430=Settings!$C$19),1,0))))</f>
        <v/>
      </c>
      <c r="BF1426" s="170"/>
      <c r="BG1426" s="169" t="str">
        <f>IF(BG430="","",IF(BG430=Settings!$C$16,1,IF(AND(BG430=Settings!$C$17,NOT(BF430=Settings!$C$16)),1,IF(AND(BG430=Settings!$C$18,BF430=Settings!$C$19),1,0))))</f>
        <v/>
      </c>
      <c r="BH1426" s="170"/>
      <c r="BI1426" s="169" t="str">
        <f>IF(BI430="","",IF(BI430=Settings!$C$16,1,IF(AND(BI430=Settings!$C$17,NOT(BH430=Settings!$C$16)),1,IF(AND(BI430=Settings!$C$18,BH430=Settings!$C$19),1,0))))</f>
        <v/>
      </c>
      <c r="BK1426" s="169" t="str">
        <f>IF(BK430="","",IF(BK430=Settings!$C$16,1,IF(AND(BK430=Settings!$C$17,NOT(BJ430=Settings!$C$16)),1,IF(AND(BK430=Settings!$C$18,BJ430=Settings!$C$19),1,0))))</f>
        <v/>
      </c>
      <c r="BM1426" s="169" t="str">
        <f>IF(BM430="","",IF(BM430=Settings!$C$16,1,IF(AND(BM430=Settings!$C$17,NOT(BL430=Settings!$C$16)),1,IF(AND(BM430=Settings!$C$18,BL430=Settings!$C$19),1,0))))</f>
        <v/>
      </c>
      <c r="BP1426" s="169" t="str">
        <f>IF(BP430="","",IF(BP430=Settings!$C$16,1,IF(AND(BP430=Settings!$C$17,NOT(BO430=Settings!$C$16)),1,IF(AND(BP430=Settings!$C$18,BO430=Settings!$C$19),1,0))))</f>
        <v/>
      </c>
      <c r="BQ1426" s="170"/>
      <c r="BR1426" s="169" t="str">
        <f>IF(BR430="","",IF(BR430=Settings!$C$16,1,IF(AND(BR430=Settings!$C$17,NOT(BQ430=Settings!$C$16)),1,IF(AND(BR430=Settings!$C$18,BQ430=Settings!$C$19),1,0))))</f>
        <v/>
      </c>
      <c r="BS1426" s="170"/>
      <c r="BT1426" s="169" t="str">
        <f>IF(BT430="","",IF(BT430=Settings!$C$16,1,IF(AND(BT430=Settings!$C$17,NOT(BS430=Settings!$C$16)),1,IF(AND(BT430=Settings!$C$18,BS430=Settings!$C$19),1,0))))</f>
        <v/>
      </c>
      <c r="BU1426" s="170"/>
      <c r="BV1426" s="169" t="str">
        <f>IF(BV430="","",IF(BV430=Settings!$C$16,1,IF(AND(BV430=Settings!$C$17,NOT(BU430=Settings!$C$16)),1,IF(AND(BV430=Settings!$C$18,BU430=Settings!$C$19),1,0))))</f>
        <v/>
      </c>
      <c r="BX1426" s="169" t="str">
        <f>IF(BX430="","",IF(BX430=Settings!$C$16,1,IF(AND(BX430=Settings!$C$17,NOT(BW430=Settings!$C$16)),1,IF(AND(BX430=Settings!$C$18,BW430=Settings!$C$19),1,0))))</f>
        <v/>
      </c>
      <c r="BZ1426" s="169" t="str">
        <f>IF(BZ430="","",IF(BZ430=Settings!$C$16,1,IF(AND(BZ430=Settings!$C$17,NOT(BY430=Settings!$C$16)),1,IF(AND(BZ430=Settings!$C$18,BY430=Settings!$C$19),1,0))))</f>
        <v/>
      </c>
      <c r="CB1426" s="175" t="str">
        <f t="shared" si="49"/>
        <v/>
      </c>
      <c r="CC1426" s="175" t="str">
        <f t="shared" si="50"/>
        <v/>
      </c>
      <c r="CD1426" s="175" t="str">
        <f t="shared" si="51"/>
        <v/>
      </c>
      <c r="CE1426" s="175" t="str">
        <f t="shared" si="52"/>
        <v/>
      </c>
      <c r="CF1426" s="175" t="str">
        <f t="shared" si="53"/>
        <v/>
      </c>
      <c r="CG1426" s="175" t="str">
        <f t="shared" si="54"/>
        <v/>
      </c>
      <c r="CH1426" s="175" t="str">
        <f t="shared" si="55"/>
        <v/>
      </c>
    </row>
    <row r="1427" spans="1:86" x14ac:dyDescent="0.25">
      <c r="A1427" s="39" t="str">
        <f t="shared" si="48"/>
        <v xml:space="preserve"> </v>
      </c>
      <c r="C1427" s="169" t="str">
        <f>IF(C431="","",IF(C431=Settings!$C$16,1,IF(AND(C431=Settings!$C$17,NOT(B431=Settings!$C$16)),1,IF(AND(C431=Settings!$C$18,B431=Settings!$C$19),1,0))))</f>
        <v/>
      </c>
      <c r="E1427" s="169" t="str">
        <f>IF(E431="","",IF(E431=Settings!$C$16,1,IF(AND(E431=Settings!$C$17,NOT(D431=Settings!$C$16)),1,IF(AND(E431=Settings!$C$18,D431=Settings!$C$19),1,0))))</f>
        <v/>
      </c>
      <c r="G1427" s="169" t="str">
        <f>IF(G431="","",IF(G431=Settings!$C$16,1,IF(AND(G431=Settings!$C$17,NOT(F431=Settings!$C$16)),1,IF(AND(G431=Settings!$C$18,F431=Settings!$C$19),1,0))))</f>
        <v/>
      </c>
      <c r="I1427" s="169" t="str">
        <f>IF(I431="","",IF(I431=Settings!$C$16,1,IF(AND(I431=Settings!$C$17,NOT(H431=Settings!$C$16)),1,IF(AND(I431=Settings!$C$18,H431=Settings!$C$19),1,0))))</f>
        <v/>
      </c>
      <c r="K1427" s="169" t="str">
        <f>IF(K431="","",IF(K431=Settings!$C$16,1,IF(AND(K431=Settings!$C$17,NOT(J431=Settings!$C$16)),1,IF(AND(K431=Settings!$C$18,J431=Settings!$C$19),1,0))))</f>
        <v/>
      </c>
      <c r="M1427" s="169" t="str">
        <f>IF(M431="","",IF(M431=Settings!$C$16,1,IF(AND(M431=Settings!$C$17,NOT(L431=Settings!$C$16)),1,IF(AND(M431=Settings!$C$18,L431=Settings!$C$19),1,0))))</f>
        <v/>
      </c>
      <c r="P1427" s="169" t="str">
        <f>IF(P431="","",IF(P431=Settings!$C$16,1,IF(AND(P431=Settings!$C$17,NOT(O431=Settings!$C$16)),1,IF(AND(P431=Settings!$C$18,O431=Settings!$C$19),1,0))))</f>
        <v/>
      </c>
      <c r="Q1427" s="170"/>
      <c r="R1427" s="169" t="str">
        <f>IF(R431="","",IF(R431=Settings!$C$16,1,IF(AND(R431=Settings!$C$17,NOT(Q431=Settings!$C$16)),1,IF(AND(R431=Settings!$C$18,Q431=Settings!$C$19),1,0))))</f>
        <v/>
      </c>
      <c r="S1427" s="170"/>
      <c r="T1427" s="169" t="str">
        <f>IF(T431="","",IF(T431=Settings!$C$16,1,IF(AND(T431=Settings!$C$17,NOT(S431=Settings!$C$16)),1,IF(AND(T431=Settings!$C$18,S431=Settings!$C$19),1,0))))</f>
        <v/>
      </c>
      <c r="U1427" s="170"/>
      <c r="V1427" s="169" t="str">
        <f>IF(V431="","",IF(V431=Settings!$C$16,1,IF(AND(V431=Settings!$C$17,NOT(U431=Settings!$C$16)),1,IF(AND(V431=Settings!$C$18,U431=Settings!$C$19),1,0))))</f>
        <v/>
      </c>
      <c r="X1427" s="169" t="str">
        <f>IF(X431="","",IF(X431=Settings!$C$16,1,IF(AND(X431=Settings!$C$17,NOT(W431=Settings!$C$16)),1,IF(AND(X431=Settings!$C$18,W431=Settings!$C$19),1,0))))</f>
        <v/>
      </c>
      <c r="Z1427" s="169" t="str">
        <f>IF(Z431="","",IF(Z431=Settings!$C$16,1,IF(AND(Z431=Settings!$C$17,NOT(Y431=Settings!$C$16)),1,IF(AND(Z431=Settings!$C$18,Y431=Settings!$C$19),1,0))))</f>
        <v/>
      </c>
      <c r="AC1427" s="169" t="str">
        <f>IF(AC431="","",IF(AC431=Settings!$C$16,1,IF(AND(AC431=Settings!$C$17,NOT(AB431=Settings!$C$16)),1,IF(AND(AC431=Settings!$C$18,AB431=Settings!$C$19),1,0))))</f>
        <v/>
      </c>
      <c r="AD1427" s="170"/>
      <c r="AE1427" s="169" t="str">
        <f>IF(AE431="","",IF(AE431=Settings!$C$16,1,IF(AND(AE431=Settings!$C$17,NOT(AD431=Settings!$C$16)),1,IF(AND(AE431=Settings!$C$18,AD431=Settings!$C$19),1,0))))</f>
        <v/>
      </c>
      <c r="AF1427" s="170"/>
      <c r="AG1427" s="169" t="str">
        <f>IF(AG431="","",IF(AG431=Settings!$C$16,1,IF(AND(AG431=Settings!$C$17,NOT(AF431=Settings!$C$16)),1,IF(AND(AG431=Settings!$C$18,AF431=Settings!$C$19),1,0))))</f>
        <v/>
      </c>
      <c r="AH1427" s="170"/>
      <c r="AI1427" s="169" t="str">
        <f>IF(AI431="","",IF(AI431=Settings!$C$16,1,IF(AND(AI431=Settings!$C$17,NOT(AH431=Settings!$C$16)),1,IF(AND(AI431=Settings!$C$18,AH431=Settings!$C$19),1,0))))</f>
        <v/>
      </c>
      <c r="AK1427" s="169" t="str">
        <f>IF(AK431="","",IF(AK431=Settings!$C$16,1,IF(AND(AK431=Settings!$C$17,NOT(AJ431=Settings!$C$16)),1,IF(AND(AK431=Settings!$C$18,AJ431=Settings!$C$19),1,0))))</f>
        <v/>
      </c>
      <c r="AM1427" s="169" t="str">
        <f>IF(AM431="","",IF(AM431=Settings!$C$16,1,IF(AND(AM431=Settings!$C$17,NOT(AL431=Settings!$C$16)),1,IF(AND(AM431=Settings!$C$18,AL431=Settings!$C$19),1,0))))</f>
        <v/>
      </c>
      <c r="AP1427" s="169" t="str">
        <f>IF(AP431="","",IF(AP431=Settings!$C$16,1,IF(AND(AP431=Settings!$C$17,NOT(AO431=Settings!$C$16)),1,IF(AND(AP431=Settings!$C$18,AO431=Settings!$C$19),1,0))))</f>
        <v/>
      </c>
      <c r="AQ1427" s="170"/>
      <c r="AR1427" s="169" t="str">
        <f>IF(AR431="","",IF(AR431=Settings!$C$16,1,IF(AND(AR431=Settings!$C$17,NOT(AQ431=Settings!$C$16)),1,IF(AND(AR431=Settings!$C$18,AQ431=Settings!$C$19),1,0))))</f>
        <v/>
      </c>
      <c r="AS1427" s="170"/>
      <c r="AT1427" s="169" t="str">
        <f>IF(AT431="","",IF(AT431=Settings!$C$16,1,IF(AND(AT431=Settings!$C$17,NOT(AS431=Settings!$C$16)),1,IF(AND(AT431=Settings!$C$18,AS431=Settings!$C$19),1,0))))</f>
        <v/>
      </c>
      <c r="AU1427" s="170"/>
      <c r="AV1427" s="169" t="str">
        <f>IF(AV431="","",IF(AV431=Settings!$C$16,1,IF(AND(AV431=Settings!$C$17,NOT(AU431=Settings!$C$16)),1,IF(AND(AV431=Settings!$C$18,AU431=Settings!$C$19),1,0))))</f>
        <v/>
      </c>
      <c r="AX1427" s="169" t="str">
        <f>IF(AX431="","",IF(AX431=Settings!$C$16,1,IF(AND(AX431=Settings!$C$17,NOT(AW431=Settings!$C$16)),1,IF(AND(AX431=Settings!$C$18,AW431=Settings!$C$19),1,0))))</f>
        <v/>
      </c>
      <c r="AZ1427" s="169" t="str">
        <f>IF(AZ431="","",IF(AZ431=Settings!$C$16,1,IF(AND(AZ431=Settings!$C$17,NOT(AY431=Settings!$C$16)),1,IF(AND(AZ431=Settings!$C$18,AY431=Settings!$C$19),1,0))))</f>
        <v/>
      </c>
      <c r="BC1427" s="169" t="str">
        <f>IF(BC431="","",IF(BC431=Settings!$C$16,1,IF(AND(BC431=Settings!$C$17,NOT(BB431=Settings!$C$16)),1,IF(AND(BC431=Settings!$C$18,BB431=Settings!$C$19),1,0))))</f>
        <v/>
      </c>
      <c r="BD1427" s="170"/>
      <c r="BE1427" s="169" t="str">
        <f>IF(BE431="","",IF(BE431=Settings!$C$16,1,IF(AND(BE431=Settings!$C$17,NOT(BD431=Settings!$C$16)),1,IF(AND(BE431=Settings!$C$18,BD431=Settings!$C$19),1,0))))</f>
        <v/>
      </c>
      <c r="BF1427" s="170"/>
      <c r="BG1427" s="169" t="str">
        <f>IF(BG431="","",IF(BG431=Settings!$C$16,1,IF(AND(BG431=Settings!$C$17,NOT(BF431=Settings!$C$16)),1,IF(AND(BG431=Settings!$C$18,BF431=Settings!$C$19),1,0))))</f>
        <v/>
      </c>
      <c r="BH1427" s="170"/>
      <c r="BI1427" s="169" t="str">
        <f>IF(BI431="","",IF(BI431=Settings!$C$16,1,IF(AND(BI431=Settings!$C$17,NOT(BH431=Settings!$C$16)),1,IF(AND(BI431=Settings!$C$18,BH431=Settings!$C$19),1,0))))</f>
        <v/>
      </c>
      <c r="BK1427" s="169" t="str">
        <f>IF(BK431="","",IF(BK431=Settings!$C$16,1,IF(AND(BK431=Settings!$C$17,NOT(BJ431=Settings!$C$16)),1,IF(AND(BK431=Settings!$C$18,BJ431=Settings!$C$19),1,0))))</f>
        <v/>
      </c>
      <c r="BM1427" s="169" t="str">
        <f>IF(BM431="","",IF(BM431=Settings!$C$16,1,IF(AND(BM431=Settings!$C$17,NOT(BL431=Settings!$C$16)),1,IF(AND(BM431=Settings!$C$18,BL431=Settings!$C$19),1,0))))</f>
        <v/>
      </c>
      <c r="BP1427" s="169" t="str">
        <f>IF(BP431="","",IF(BP431=Settings!$C$16,1,IF(AND(BP431=Settings!$C$17,NOT(BO431=Settings!$C$16)),1,IF(AND(BP431=Settings!$C$18,BO431=Settings!$C$19),1,0))))</f>
        <v/>
      </c>
      <c r="BQ1427" s="170"/>
      <c r="BR1427" s="169" t="str">
        <f>IF(BR431="","",IF(BR431=Settings!$C$16,1,IF(AND(BR431=Settings!$C$17,NOT(BQ431=Settings!$C$16)),1,IF(AND(BR431=Settings!$C$18,BQ431=Settings!$C$19),1,0))))</f>
        <v/>
      </c>
      <c r="BS1427" s="170"/>
      <c r="BT1427" s="169" t="str">
        <f>IF(BT431="","",IF(BT431=Settings!$C$16,1,IF(AND(BT431=Settings!$C$17,NOT(BS431=Settings!$C$16)),1,IF(AND(BT431=Settings!$C$18,BS431=Settings!$C$19),1,0))))</f>
        <v/>
      </c>
      <c r="BU1427" s="170"/>
      <c r="BV1427" s="169" t="str">
        <f>IF(BV431="","",IF(BV431=Settings!$C$16,1,IF(AND(BV431=Settings!$C$17,NOT(BU431=Settings!$C$16)),1,IF(AND(BV431=Settings!$C$18,BU431=Settings!$C$19),1,0))))</f>
        <v/>
      </c>
      <c r="BX1427" s="169" t="str">
        <f>IF(BX431="","",IF(BX431=Settings!$C$16,1,IF(AND(BX431=Settings!$C$17,NOT(BW431=Settings!$C$16)),1,IF(AND(BX431=Settings!$C$18,BW431=Settings!$C$19),1,0))))</f>
        <v/>
      </c>
      <c r="BZ1427" s="169" t="str">
        <f>IF(BZ431="","",IF(BZ431=Settings!$C$16,1,IF(AND(BZ431=Settings!$C$17,NOT(BY431=Settings!$C$16)),1,IF(AND(BZ431=Settings!$C$18,BY431=Settings!$C$19),1,0))))</f>
        <v/>
      </c>
      <c r="CB1427" s="175" t="str">
        <f t="shared" si="49"/>
        <v/>
      </c>
      <c r="CC1427" s="175" t="str">
        <f t="shared" si="50"/>
        <v/>
      </c>
      <c r="CD1427" s="175" t="str">
        <f t="shared" si="51"/>
        <v/>
      </c>
      <c r="CE1427" s="175" t="str">
        <f t="shared" si="52"/>
        <v/>
      </c>
      <c r="CF1427" s="175" t="str">
        <f t="shared" si="53"/>
        <v/>
      </c>
      <c r="CG1427" s="175" t="str">
        <f t="shared" si="54"/>
        <v/>
      </c>
      <c r="CH1427" s="175" t="str">
        <f t="shared" si="55"/>
        <v/>
      </c>
    </row>
    <row r="1428" spans="1:86" x14ac:dyDescent="0.25">
      <c r="A1428" s="39" t="str">
        <f t="shared" si="48"/>
        <v xml:space="preserve"> </v>
      </c>
      <c r="C1428" s="169" t="str">
        <f>IF(C432="","",IF(C432=Settings!$C$16,1,IF(AND(C432=Settings!$C$17,NOT(B432=Settings!$C$16)),1,IF(AND(C432=Settings!$C$18,B432=Settings!$C$19),1,0))))</f>
        <v/>
      </c>
      <c r="E1428" s="169" t="str">
        <f>IF(E432="","",IF(E432=Settings!$C$16,1,IF(AND(E432=Settings!$C$17,NOT(D432=Settings!$C$16)),1,IF(AND(E432=Settings!$C$18,D432=Settings!$C$19),1,0))))</f>
        <v/>
      </c>
      <c r="G1428" s="169" t="str">
        <f>IF(G432="","",IF(G432=Settings!$C$16,1,IF(AND(G432=Settings!$C$17,NOT(F432=Settings!$C$16)),1,IF(AND(G432=Settings!$C$18,F432=Settings!$C$19),1,0))))</f>
        <v/>
      </c>
      <c r="I1428" s="169" t="str">
        <f>IF(I432="","",IF(I432=Settings!$C$16,1,IF(AND(I432=Settings!$C$17,NOT(H432=Settings!$C$16)),1,IF(AND(I432=Settings!$C$18,H432=Settings!$C$19),1,0))))</f>
        <v/>
      </c>
      <c r="K1428" s="169" t="str">
        <f>IF(K432="","",IF(K432=Settings!$C$16,1,IF(AND(K432=Settings!$C$17,NOT(J432=Settings!$C$16)),1,IF(AND(K432=Settings!$C$18,J432=Settings!$C$19),1,0))))</f>
        <v/>
      </c>
      <c r="M1428" s="169" t="str">
        <f>IF(M432="","",IF(M432=Settings!$C$16,1,IF(AND(M432=Settings!$C$17,NOT(L432=Settings!$C$16)),1,IF(AND(M432=Settings!$C$18,L432=Settings!$C$19),1,0))))</f>
        <v/>
      </c>
      <c r="P1428" s="169" t="str">
        <f>IF(P432="","",IF(P432=Settings!$C$16,1,IF(AND(P432=Settings!$C$17,NOT(O432=Settings!$C$16)),1,IF(AND(P432=Settings!$C$18,O432=Settings!$C$19),1,0))))</f>
        <v/>
      </c>
      <c r="Q1428" s="170"/>
      <c r="R1428" s="169" t="str">
        <f>IF(R432="","",IF(R432=Settings!$C$16,1,IF(AND(R432=Settings!$C$17,NOT(Q432=Settings!$C$16)),1,IF(AND(R432=Settings!$C$18,Q432=Settings!$C$19),1,0))))</f>
        <v/>
      </c>
      <c r="S1428" s="170"/>
      <c r="T1428" s="169" t="str">
        <f>IF(T432="","",IF(T432=Settings!$C$16,1,IF(AND(T432=Settings!$C$17,NOT(S432=Settings!$C$16)),1,IF(AND(T432=Settings!$C$18,S432=Settings!$C$19),1,0))))</f>
        <v/>
      </c>
      <c r="U1428" s="170"/>
      <c r="V1428" s="169" t="str">
        <f>IF(V432="","",IF(V432=Settings!$C$16,1,IF(AND(V432=Settings!$C$17,NOT(U432=Settings!$C$16)),1,IF(AND(V432=Settings!$C$18,U432=Settings!$C$19),1,0))))</f>
        <v/>
      </c>
      <c r="X1428" s="169" t="str">
        <f>IF(X432="","",IF(X432=Settings!$C$16,1,IF(AND(X432=Settings!$C$17,NOT(W432=Settings!$C$16)),1,IF(AND(X432=Settings!$C$18,W432=Settings!$C$19),1,0))))</f>
        <v/>
      </c>
      <c r="Z1428" s="169" t="str">
        <f>IF(Z432="","",IF(Z432=Settings!$C$16,1,IF(AND(Z432=Settings!$C$17,NOT(Y432=Settings!$C$16)),1,IF(AND(Z432=Settings!$C$18,Y432=Settings!$C$19),1,0))))</f>
        <v/>
      </c>
      <c r="AC1428" s="169" t="str">
        <f>IF(AC432="","",IF(AC432=Settings!$C$16,1,IF(AND(AC432=Settings!$C$17,NOT(AB432=Settings!$C$16)),1,IF(AND(AC432=Settings!$C$18,AB432=Settings!$C$19),1,0))))</f>
        <v/>
      </c>
      <c r="AD1428" s="170"/>
      <c r="AE1428" s="169" t="str">
        <f>IF(AE432="","",IF(AE432=Settings!$C$16,1,IF(AND(AE432=Settings!$C$17,NOT(AD432=Settings!$C$16)),1,IF(AND(AE432=Settings!$C$18,AD432=Settings!$C$19),1,0))))</f>
        <v/>
      </c>
      <c r="AF1428" s="170"/>
      <c r="AG1428" s="169" t="str">
        <f>IF(AG432="","",IF(AG432=Settings!$C$16,1,IF(AND(AG432=Settings!$C$17,NOT(AF432=Settings!$C$16)),1,IF(AND(AG432=Settings!$C$18,AF432=Settings!$C$19),1,0))))</f>
        <v/>
      </c>
      <c r="AH1428" s="170"/>
      <c r="AI1428" s="169" t="str">
        <f>IF(AI432="","",IF(AI432=Settings!$C$16,1,IF(AND(AI432=Settings!$C$17,NOT(AH432=Settings!$C$16)),1,IF(AND(AI432=Settings!$C$18,AH432=Settings!$C$19),1,0))))</f>
        <v/>
      </c>
      <c r="AK1428" s="169" t="str">
        <f>IF(AK432="","",IF(AK432=Settings!$C$16,1,IF(AND(AK432=Settings!$C$17,NOT(AJ432=Settings!$C$16)),1,IF(AND(AK432=Settings!$C$18,AJ432=Settings!$C$19),1,0))))</f>
        <v/>
      </c>
      <c r="AM1428" s="169" t="str">
        <f>IF(AM432="","",IF(AM432=Settings!$C$16,1,IF(AND(AM432=Settings!$C$17,NOT(AL432=Settings!$C$16)),1,IF(AND(AM432=Settings!$C$18,AL432=Settings!$C$19),1,0))))</f>
        <v/>
      </c>
      <c r="AP1428" s="169" t="str">
        <f>IF(AP432="","",IF(AP432=Settings!$C$16,1,IF(AND(AP432=Settings!$C$17,NOT(AO432=Settings!$C$16)),1,IF(AND(AP432=Settings!$C$18,AO432=Settings!$C$19),1,0))))</f>
        <v/>
      </c>
      <c r="AQ1428" s="170"/>
      <c r="AR1428" s="169" t="str">
        <f>IF(AR432="","",IF(AR432=Settings!$C$16,1,IF(AND(AR432=Settings!$C$17,NOT(AQ432=Settings!$C$16)),1,IF(AND(AR432=Settings!$C$18,AQ432=Settings!$C$19),1,0))))</f>
        <v/>
      </c>
      <c r="AS1428" s="170"/>
      <c r="AT1428" s="169" t="str">
        <f>IF(AT432="","",IF(AT432=Settings!$C$16,1,IF(AND(AT432=Settings!$C$17,NOT(AS432=Settings!$C$16)),1,IF(AND(AT432=Settings!$C$18,AS432=Settings!$C$19),1,0))))</f>
        <v/>
      </c>
      <c r="AU1428" s="170"/>
      <c r="AV1428" s="169" t="str">
        <f>IF(AV432="","",IF(AV432=Settings!$C$16,1,IF(AND(AV432=Settings!$C$17,NOT(AU432=Settings!$C$16)),1,IF(AND(AV432=Settings!$C$18,AU432=Settings!$C$19),1,0))))</f>
        <v/>
      </c>
      <c r="AX1428" s="169" t="str">
        <f>IF(AX432="","",IF(AX432=Settings!$C$16,1,IF(AND(AX432=Settings!$C$17,NOT(AW432=Settings!$C$16)),1,IF(AND(AX432=Settings!$C$18,AW432=Settings!$C$19),1,0))))</f>
        <v/>
      </c>
      <c r="AZ1428" s="169" t="str">
        <f>IF(AZ432="","",IF(AZ432=Settings!$C$16,1,IF(AND(AZ432=Settings!$C$17,NOT(AY432=Settings!$C$16)),1,IF(AND(AZ432=Settings!$C$18,AY432=Settings!$C$19),1,0))))</f>
        <v/>
      </c>
      <c r="BC1428" s="169" t="str">
        <f>IF(BC432="","",IF(BC432=Settings!$C$16,1,IF(AND(BC432=Settings!$C$17,NOT(BB432=Settings!$C$16)),1,IF(AND(BC432=Settings!$C$18,BB432=Settings!$C$19),1,0))))</f>
        <v/>
      </c>
      <c r="BD1428" s="170"/>
      <c r="BE1428" s="169" t="str">
        <f>IF(BE432="","",IF(BE432=Settings!$C$16,1,IF(AND(BE432=Settings!$C$17,NOT(BD432=Settings!$C$16)),1,IF(AND(BE432=Settings!$C$18,BD432=Settings!$C$19),1,0))))</f>
        <v/>
      </c>
      <c r="BF1428" s="170"/>
      <c r="BG1428" s="169" t="str">
        <f>IF(BG432="","",IF(BG432=Settings!$C$16,1,IF(AND(BG432=Settings!$C$17,NOT(BF432=Settings!$C$16)),1,IF(AND(BG432=Settings!$C$18,BF432=Settings!$C$19),1,0))))</f>
        <v/>
      </c>
      <c r="BH1428" s="170"/>
      <c r="BI1428" s="169" t="str">
        <f>IF(BI432="","",IF(BI432=Settings!$C$16,1,IF(AND(BI432=Settings!$C$17,NOT(BH432=Settings!$C$16)),1,IF(AND(BI432=Settings!$C$18,BH432=Settings!$C$19),1,0))))</f>
        <v/>
      </c>
      <c r="BK1428" s="169" t="str">
        <f>IF(BK432="","",IF(BK432=Settings!$C$16,1,IF(AND(BK432=Settings!$C$17,NOT(BJ432=Settings!$C$16)),1,IF(AND(BK432=Settings!$C$18,BJ432=Settings!$C$19),1,0))))</f>
        <v/>
      </c>
      <c r="BM1428" s="169" t="str">
        <f>IF(BM432="","",IF(BM432=Settings!$C$16,1,IF(AND(BM432=Settings!$C$17,NOT(BL432=Settings!$C$16)),1,IF(AND(BM432=Settings!$C$18,BL432=Settings!$C$19),1,0))))</f>
        <v/>
      </c>
      <c r="BP1428" s="169" t="str">
        <f>IF(BP432="","",IF(BP432=Settings!$C$16,1,IF(AND(BP432=Settings!$C$17,NOT(BO432=Settings!$C$16)),1,IF(AND(BP432=Settings!$C$18,BO432=Settings!$C$19),1,0))))</f>
        <v/>
      </c>
      <c r="BQ1428" s="170"/>
      <c r="BR1428" s="169" t="str">
        <f>IF(BR432="","",IF(BR432=Settings!$C$16,1,IF(AND(BR432=Settings!$C$17,NOT(BQ432=Settings!$C$16)),1,IF(AND(BR432=Settings!$C$18,BQ432=Settings!$C$19),1,0))))</f>
        <v/>
      </c>
      <c r="BS1428" s="170"/>
      <c r="BT1428" s="169" t="str">
        <f>IF(BT432="","",IF(BT432=Settings!$C$16,1,IF(AND(BT432=Settings!$C$17,NOT(BS432=Settings!$C$16)),1,IF(AND(BT432=Settings!$C$18,BS432=Settings!$C$19),1,0))))</f>
        <v/>
      </c>
      <c r="BU1428" s="170"/>
      <c r="BV1428" s="169" t="str">
        <f>IF(BV432="","",IF(BV432=Settings!$C$16,1,IF(AND(BV432=Settings!$C$17,NOT(BU432=Settings!$C$16)),1,IF(AND(BV432=Settings!$C$18,BU432=Settings!$C$19),1,0))))</f>
        <v/>
      </c>
      <c r="BX1428" s="169" t="str">
        <f>IF(BX432="","",IF(BX432=Settings!$C$16,1,IF(AND(BX432=Settings!$C$17,NOT(BW432=Settings!$C$16)),1,IF(AND(BX432=Settings!$C$18,BW432=Settings!$C$19),1,0))))</f>
        <v/>
      </c>
      <c r="BZ1428" s="169" t="str">
        <f>IF(BZ432="","",IF(BZ432=Settings!$C$16,1,IF(AND(BZ432=Settings!$C$17,NOT(BY432=Settings!$C$16)),1,IF(AND(BZ432=Settings!$C$18,BY432=Settings!$C$19),1,0))))</f>
        <v/>
      </c>
      <c r="CB1428" s="175" t="str">
        <f t="shared" si="49"/>
        <v/>
      </c>
      <c r="CC1428" s="175" t="str">
        <f t="shared" si="50"/>
        <v/>
      </c>
      <c r="CD1428" s="175" t="str">
        <f t="shared" si="51"/>
        <v/>
      </c>
      <c r="CE1428" s="175" t="str">
        <f t="shared" si="52"/>
        <v/>
      </c>
      <c r="CF1428" s="175" t="str">
        <f t="shared" si="53"/>
        <v/>
      </c>
      <c r="CG1428" s="175" t="str">
        <f t="shared" si="54"/>
        <v/>
      </c>
      <c r="CH1428" s="175" t="str">
        <f t="shared" si="55"/>
        <v/>
      </c>
    </row>
    <row r="1429" spans="1:86" x14ac:dyDescent="0.25">
      <c r="A1429" s="39" t="str">
        <f t="shared" si="48"/>
        <v xml:space="preserve"> </v>
      </c>
      <c r="C1429" s="169" t="str">
        <f>IF(C433="","",IF(C433=Settings!$C$16,1,IF(AND(C433=Settings!$C$17,NOT(B433=Settings!$C$16)),1,IF(AND(C433=Settings!$C$18,B433=Settings!$C$19),1,0))))</f>
        <v/>
      </c>
      <c r="E1429" s="169" t="str">
        <f>IF(E433="","",IF(E433=Settings!$C$16,1,IF(AND(E433=Settings!$C$17,NOT(D433=Settings!$C$16)),1,IF(AND(E433=Settings!$C$18,D433=Settings!$C$19),1,0))))</f>
        <v/>
      </c>
      <c r="G1429" s="169" t="str">
        <f>IF(G433="","",IF(G433=Settings!$C$16,1,IF(AND(G433=Settings!$C$17,NOT(F433=Settings!$C$16)),1,IF(AND(G433=Settings!$C$18,F433=Settings!$C$19),1,0))))</f>
        <v/>
      </c>
      <c r="I1429" s="169" t="str">
        <f>IF(I433="","",IF(I433=Settings!$C$16,1,IF(AND(I433=Settings!$C$17,NOT(H433=Settings!$C$16)),1,IF(AND(I433=Settings!$C$18,H433=Settings!$C$19),1,0))))</f>
        <v/>
      </c>
      <c r="K1429" s="169" t="str">
        <f>IF(K433="","",IF(K433=Settings!$C$16,1,IF(AND(K433=Settings!$C$17,NOT(J433=Settings!$C$16)),1,IF(AND(K433=Settings!$C$18,J433=Settings!$C$19),1,0))))</f>
        <v/>
      </c>
      <c r="M1429" s="169" t="str">
        <f>IF(M433="","",IF(M433=Settings!$C$16,1,IF(AND(M433=Settings!$C$17,NOT(L433=Settings!$C$16)),1,IF(AND(M433=Settings!$C$18,L433=Settings!$C$19),1,0))))</f>
        <v/>
      </c>
      <c r="P1429" s="169" t="str">
        <f>IF(P433="","",IF(P433=Settings!$C$16,1,IF(AND(P433=Settings!$C$17,NOT(O433=Settings!$C$16)),1,IF(AND(P433=Settings!$C$18,O433=Settings!$C$19),1,0))))</f>
        <v/>
      </c>
      <c r="Q1429" s="170"/>
      <c r="R1429" s="169" t="str">
        <f>IF(R433="","",IF(R433=Settings!$C$16,1,IF(AND(R433=Settings!$C$17,NOT(Q433=Settings!$C$16)),1,IF(AND(R433=Settings!$C$18,Q433=Settings!$C$19),1,0))))</f>
        <v/>
      </c>
      <c r="S1429" s="170"/>
      <c r="T1429" s="169" t="str">
        <f>IF(T433="","",IF(T433=Settings!$C$16,1,IF(AND(T433=Settings!$C$17,NOT(S433=Settings!$C$16)),1,IF(AND(T433=Settings!$C$18,S433=Settings!$C$19),1,0))))</f>
        <v/>
      </c>
      <c r="U1429" s="170"/>
      <c r="V1429" s="169" t="str">
        <f>IF(V433="","",IF(V433=Settings!$C$16,1,IF(AND(V433=Settings!$C$17,NOT(U433=Settings!$C$16)),1,IF(AND(V433=Settings!$C$18,U433=Settings!$C$19),1,0))))</f>
        <v/>
      </c>
      <c r="X1429" s="169" t="str">
        <f>IF(X433="","",IF(X433=Settings!$C$16,1,IF(AND(X433=Settings!$C$17,NOT(W433=Settings!$C$16)),1,IF(AND(X433=Settings!$C$18,W433=Settings!$C$19),1,0))))</f>
        <v/>
      </c>
      <c r="Z1429" s="169" t="str">
        <f>IF(Z433="","",IF(Z433=Settings!$C$16,1,IF(AND(Z433=Settings!$C$17,NOT(Y433=Settings!$C$16)),1,IF(AND(Z433=Settings!$C$18,Y433=Settings!$C$19),1,0))))</f>
        <v/>
      </c>
      <c r="AC1429" s="169" t="str">
        <f>IF(AC433="","",IF(AC433=Settings!$C$16,1,IF(AND(AC433=Settings!$C$17,NOT(AB433=Settings!$C$16)),1,IF(AND(AC433=Settings!$C$18,AB433=Settings!$C$19),1,0))))</f>
        <v/>
      </c>
      <c r="AD1429" s="170"/>
      <c r="AE1429" s="169" t="str">
        <f>IF(AE433="","",IF(AE433=Settings!$C$16,1,IF(AND(AE433=Settings!$C$17,NOT(AD433=Settings!$C$16)),1,IF(AND(AE433=Settings!$C$18,AD433=Settings!$C$19),1,0))))</f>
        <v/>
      </c>
      <c r="AF1429" s="170"/>
      <c r="AG1429" s="169" t="str">
        <f>IF(AG433="","",IF(AG433=Settings!$C$16,1,IF(AND(AG433=Settings!$C$17,NOT(AF433=Settings!$C$16)),1,IF(AND(AG433=Settings!$C$18,AF433=Settings!$C$19),1,0))))</f>
        <v/>
      </c>
      <c r="AH1429" s="170"/>
      <c r="AI1429" s="169" t="str">
        <f>IF(AI433="","",IF(AI433=Settings!$C$16,1,IF(AND(AI433=Settings!$C$17,NOT(AH433=Settings!$C$16)),1,IF(AND(AI433=Settings!$C$18,AH433=Settings!$C$19),1,0))))</f>
        <v/>
      </c>
      <c r="AK1429" s="169" t="str">
        <f>IF(AK433="","",IF(AK433=Settings!$C$16,1,IF(AND(AK433=Settings!$C$17,NOT(AJ433=Settings!$C$16)),1,IF(AND(AK433=Settings!$C$18,AJ433=Settings!$C$19),1,0))))</f>
        <v/>
      </c>
      <c r="AM1429" s="169" t="str">
        <f>IF(AM433="","",IF(AM433=Settings!$C$16,1,IF(AND(AM433=Settings!$C$17,NOT(AL433=Settings!$C$16)),1,IF(AND(AM433=Settings!$C$18,AL433=Settings!$C$19),1,0))))</f>
        <v/>
      </c>
      <c r="AP1429" s="169" t="str">
        <f>IF(AP433="","",IF(AP433=Settings!$C$16,1,IF(AND(AP433=Settings!$C$17,NOT(AO433=Settings!$C$16)),1,IF(AND(AP433=Settings!$C$18,AO433=Settings!$C$19),1,0))))</f>
        <v/>
      </c>
      <c r="AQ1429" s="170"/>
      <c r="AR1429" s="169" t="str">
        <f>IF(AR433="","",IF(AR433=Settings!$C$16,1,IF(AND(AR433=Settings!$C$17,NOT(AQ433=Settings!$C$16)),1,IF(AND(AR433=Settings!$C$18,AQ433=Settings!$C$19),1,0))))</f>
        <v/>
      </c>
      <c r="AS1429" s="170"/>
      <c r="AT1429" s="169" t="str">
        <f>IF(AT433="","",IF(AT433=Settings!$C$16,1,IF(AND(AT433=Settings!$C$17,NOT(AS433=Settings!$C$16)),1,IF(AND(AT433=Settings!$C$18,AS433=Settings!$C$19),1,0))))</f>
        <v/>
      </c>
      <c r="AU1429" s="170"/>
      <c r="AV1429" s="169" t="str">
        <f>IF(AV433="","",IF(AV433=Settings!$C$16,1,IF(AND(AV433=Settings!$C$17,NOT(AU433=Settings!$C$16)),1,IF(AND(AV433=Settings!$C$18,AU433=Settings!$C$19),1,0))))</f>
        <v/>
      </c>
      <c r="AX1429" s="169" t="str">
        <f>IF(AX433="","",IF(AX433=Settings!$C$16,1,IF(AND(AX433=Settings!$C$17,NOT(AW433=Settings!$C$16)),1,IF(AND(AX433=Settings!$C$18,AW433=Settings!$C$19),1,0))))</f>
        <v/>
      </c>
      <c r="AZ1429" s="169" t="str">
        <f>IF(AZ433="","",IF(AZ433=Settings!$C$16,1,IF(AND(AZ433=Settings!$C$17,NOT(AY433=Settings!$C$16)),1,IF(AND(AZ433=Settings!$C$18,AY433=Settings!$C$19),1,0))))</f>
        <v/>
      </c>
      <c r="BC1429" s="169" t="str">
        <f>IF(BC433="","",IF(BC433=Settings!$C$16,1,IF(AND(BC433=Settings!$C$17,NOT(BB433=Settings!$C$16)),1,IF(AND(BC433=Settings!$C$18,BB433=Settings!$C$19),1,0))))</f>
        <v/>
      </c>
      <c r="BD1429" s="170"/>
      <c r="BE1429" s="169" t="str">
        <f>IF(BE433="","",IF(BE433=Settings!$C$16,1,IF(AND(BE433=Settings!$C$17,NOT(BD433=Settings!$C$16)),1,IF(AND(BE433=Settings!$C$18,BD433=Settings!$C$19),1,0))))</f>
        <v/>
      </c>
      <c r="BF1429" s="170"/>
      <c r="BG1429" s="169" t="str">
        <f>IF(BG433="","",IF(BG433=Settings!$C$16,1,IF(AND(BG433=Settings!$C$17,NOT(BF433=Settings!$C$16)),1,IF(AND(BG433=Settings!$C$18,BF433=Settings!$C$19),1,0))))</f>
        <v/>
      </c>
      <c r="BH1429" s="170"/>
      <c r="BI1429" s="169" t="str">
        <f>IF(BI433="","",IF(BI433=Settings!$C$16,1,IF(AND(BI433=Settings!$C$17,NOT(BH433=Settings!$C$16)),1,IF(AND(BI433=Settings!$C$18,BH433=Settings!$C$19),1,0))))</f>
        <v/>
      </c>
      <c r="BK1429" s="169" t="str">
        <f>IF(BK433="","",IF(BK433=Settings!$C$16,1,IF(AND(BK433=Settings!$C$17,NOT(BJ433=Settings!$C$16)),1,IF(AND(BK433=Settings!$C$18,BJ433=Settings!$C$19),1,0))))</f>
        <v/>
      </c>
      <c r="BM1429" s="169" t="str">
        <f>IF(BM433="","",IF(BM433=Settings!$C$16,1,IF(AND(BM433=Settings!$C$17,NOT(BL433=Settings!$C$16)),1,IF(AND(BM433=Settings!$C$18,BL433=Settings!$C$19),1,0))))</f>
        <v/>
      </c>
      <c r="BP1429" s="169" t="str">
        <f>IF(BP433="","",IF(BP433=Settings!$C$16,1,IF(AND(BP433=Settings!$C$17,NOT(BO433=Settings!$C$16)),1,IF(AND(BP433=Settings!$C$18,BO433=Settings!$C$19),1,0))))</f>
        <v/>
      </c>
      <c r="BQ1429" s="170"/>
      <c r="BR1429" s="169" t="str">
        <f>IF(BR433="","",IF(BR433=Settings!$C$16,1,IF(AND(BR433=Settings!$C$17,NOT(BQ433=Settings!$C$16)),1,IF(AND(BR433=Settings!$C$18,BQ433=Settings!$C$19),1,0))))</f>
        <v/>
      </c>
      <c r="BS1429" s="170"/>
      <c r="BT1429" s="169" t="str">
        <f>IF(BT433="","",IF(BT433=Settings!$C$16,1,IF(AND(BT433=Settings!$C$17,NOT(BS433=Settings!$C$16)),1,IF(AND(BT433=Settings!$C$18,BS433=Settings!$C$19),1,0))))</f>
        <v/>
      </c>
      <c r="BU1429" s="170"/>
      <c r="BV1429" s="169" t="str">
        <f>IF(BV433="","",IF(BV433=Settings!$C$16,1,IF(AND(BV433=Settings!$C$17,NOT(BU433=Settings!$C$16)),1,IF(AND(BV433=Settings!$C$18,BU433=Settings!$C$19),1,0))))</f>
        <v/>
      </c>
      <c r="BX1429" s="169" t="str">
        <f>IF(BX433="","",IF(BX433=Settings!$C$16,1,IF(AND(BX433=Settings!$C$17,NOT(BW433=Settings!$C$16)),1,IF(AND(BX433=Settings!$C$18,BW433=Settings!$C$19),1,0))))</f>
        <v/>
      </c>
      <c r="BZ1429" s="169" t="str">
        <f>IF(BZ433="","",IF(BZ433=Settings!$C$16,1,IF(AND(BZ433=Settings!$C$17,NOT(BY433=Settings!$C$16)),1,IF(AND(BZ433=Settings!$C$18,BY433=Settings!$C$19),1,0))))</f>
        <v/>
      </c>
      <c r="CB1429" s="175" t="str">
        <f t="shared" si="49"/>
        <v/>
      </c>
      <c r="CC1429" s="175" t="str">
        <f t="shared" si="50"/>
        <v/>
      </c>
      <c r="CD1429" s="175" t="str">
        <f t="shared" si="51"/>
        <v/>
      </c>
      <c r="CE1429" s="175" t="str">
        <f t="shared" si="52"/>
        <v/>
      </c>
      <c r="CF1429" s="175" t="str">
        <f t="shared" si="53"/>
        <v/>
      </c>
      <c r="CG1429" s="175" t="str">
        <f t="shared" si="54"/>
        <v/>
      </c>
      <c r="CH1429" s="175" t="str">
        <f t="shared" si="55"/>
        <v/>
      </c>
    </row>
    <row r="1430" spans="1:86" x14ac:dyDescent="0.25">
      <c r="A1430" s="39" t="str">
        <f t="shared" si="48"/>
        <v xml:space="preserve"> </v>
      </c>
      <c r="C1430" s="169" t="str">
        <f>IF(C434="","",IF(C434=Settings!$C$16,1,IF(AND(C434=Settings!$C$17,NOT(B434=Settings!$C$16)),1,IF(AND(C434=Settings!$C$18,B434=Settings!$C$19),1,0))))</f>
        <v/>
      </c>
      <c r="E1430" s="169" t="str">
        <f>IF(E434="","",IF(E434=Settings!$C$16,1,IF(AND(E434=Settings!$C$17,NOT(D434=Settings!$C$16)),1,IF(AND(E434=Settings!$C$18,D434=Settings!$C$19),1,0))))</f>
        <v/>
      </c>
      <c r="G1430" s="169" t="str">
        <f>IF(G434="","",IF(G434=Settings!$C$16,1,IF(AND(G434=Settings!$C$17,NOT(F434=Settings!$C$16)),1,IF(AND(G434=Settings!$C$18,F434=Settings!$C$19),1,0))))</f>
        <v/>
      </c>
      <c r="I1430" s="169" t="str">
        <f>IF(I434="","",IF(I434=Settings!$C$16,1,IF(AND(I434=Settings!$C$17,NOT(H434=Settings!$C$16)),1,IF(AND(I434=Settings!$C$18,H434=Settings!$C$19),1,0))))</f>
        <v/>
      </c>
      <c r="K1430" s="169" t="str">
        <f>IF(K434="","",IF(K434=Settings!$C$16,1,IF(AND(K434=Settings!$C$17,NOT(J434=Settings!$C$16)),1,IF(AND(K434=Settings!$C$18,J434=Settings!$C$19),1,0))))</f>
        <v/>
      </c>
      <c r="M1430" s="169" t="str">
        <f>IF(M434="","",IF(M434=Settings!$C$16,1,IF(AND(M434=Settings!$C$17,NOT(L434=Settings!$C$16)),1,IF(AND(M434=Settings!$C$18,L434=Settings!$C$19),1,0))))</f>
        <v/>
      </c>
      <c r="P1430" s="169" t="str">
        <f>IF(P434="","",IF(P434=Settings!$C$16,1,IF(AND(P434=Settings!$C$17,NOT(O434=Settings!$C$16)),1,IF(AND(P434=Settings!$C$18,O434=Settings!$C$19),1,0))))</f>
        <v/>
      </c>
      <c r="Q1430" s="170"/>
      <c r="R1430" s="169" t="str">
        <f>IF(R434="","",IF(R434=Settings!$C$16,1,IF(AND(R434=Settings!$C$17,NOT(Q434=Settings!$C$16)),1,IF(AND(R434=Settings!$C$18,Q434=Settings!$C$19),1,0))))</f>
        <v/>
      </c>
      <c r="S1430" s="170"/>
      <c r="T1430" s="169" t="str">
        <f>IF(T434="","",IF(T434=Settings!$C$16,1,IF(AND(T434=Settings!$C$17,NOT(S434=Settings!$C$16)),1,IF(AND(T434=Settings!$C$18,S434=Settings!$C$19),1,0))))</f>
        <v/>
      </c>
      <c r="U1430" s="170"/>
      <c r="V1430" s="169" t="str">
        <f>IF(V434="","",IF(V434=Settings!$C$16,1,IF(AND(V434=Settings!$C$17,NOT(U434=Settings!$C$16)),1,IF(AND(V434=Settings!$C$18,U434=Settings!$C$19),1,0))))</f>
        <v/>
      </c>
      <c r="X1430" s="169" t="str">
        <f>IF(X434="","",IF(X434=Settings!$C$16,1,IF(AND(X434=Settings!$C$17,NOT(W434=Settings!$C$16)),1,IF(AND(X434=Settings!$C$18,W434=Settings!$C$19),1,0))))</f>
        <v/>
      </c>
      <c r="Z1430" s="169" t="str">
        <f>IF(Z434="","",IF(Z434=Settings!$C$16,1,IF(AND(Z434=Settings!$C$17,NOT(Y434=Settings!$C$16)),1,IF(AND(Z434=Settings!$C$18,Y434=Settings!$C$19),1,0))))</f>
        <v/>
      </c>
      <c r="AC1430" s="169" t="str">
        <f>IF(AC434="","",IF(AC434=Settings!$C$16,1,IF(AND(AC434=Settings!$C$17,NOT(AB434=Settings!$C$16)),1,IF(AND(AC434=Settings!$C$18,AB434=Settings!$C$19),1,0))))</f>
        <v/>
      </c>
      <c r="AD1430" s="170"/>
      <c r="AE1430" s="169" t="str">
        <f>IF(AE434="","",IF(AE434=Settings!$C$16,1,IF(AND(AE434=Settings!$C$17,NOT(AD434=Settings!$C$16)),1,IF(AND(AE434=Settings!$C$18,AD434=Settings!$C$19),1,0))))</f>
        <v/>
      </c>
      <c r="AF1430" s="170"/>
      <c r="AG1430" s="169" t="str">
        <f>IF(AG434="","",IF(AG434=Settings!$C$16,1,IF(AND(AG434=Settings!$C$17,NOT(AF434=Settings!$C$16)),1,IF(AND(AG434=Settings!$C$18,AF434=Settings!$C$19),1,0))))</f>
        <v/>
      </c>
      <c r="AH1430" s="170"/>
      <c r="AI1430" s="169" t="str">
        <f>IF(AI434="","",IF(AI434=Settings!$C$16,1,IF(AND(AI434=Settings!$C$17,NOT(AH434=Settings!$C$16)),1,IF(AND(AI434=Settings!$C$18,AH434=Settings!$C$19),1,0))))</f>
        <v/>
      </c>
      <c r="AK1430" s="169" t="str">
        <f>IF(AK434="","",IF(AK434=Settings!$C$16,1,IF(AND(AK434=Settings!$C$17,NOT(AJ434=Settings!$C$16)),1,IF(AND(AK434=Settings!$C$18,AJ434=Settings!$C$19),1,0))))</f>
        <v/>
      </c>
      <c r="AM1430" s="169" t="str">
        <f>IF(AM434="","",IF(AM434=Settings!$C$16,1,IF(AND(AM434=Settings!$C$17,NOT(AL434=Settings!$C$16)),1,IF(AND(AM434=Settings!$C$18,AL434=Settings!$C$19),1,0))))</f>
        <v/>
      </c>
      <c r="AP1430" s="169" t="str">
        <f>IF(AP434="","",IF(AP434=Settings!$C$16,1,IF(AND(AP434=Settings!$C$17,NOT(AO434=Settings!$C$16)),1,IF(AND(AP434=Settings!$C$18,AO434=Settings!$C$19),1,0))))</f>
        <v/>
      </c>
      <c r="AQ1430" s="170"/>
      <c r="AR1430" s="169" t="str">
        <f>IF(AR434="","",IF(AR434=Settings!$C$16,1,IF(AND(AR434=Settings!$C$17,NOT(AQ434=Settings!$C$16)),1,IF(AND(AR434=Settings!$C$18,AQ434=Settings!$C$19),1,0))))</f>
        <v/>
      </c>
      <c r="AS1430" s="170"/>
      <c r="AT1430" s="169" t="str">
        <f>IF(AT434="","",IF(AT434=Settings!$C$16,1,IF(AND(AT434=Settings!$C$17,NOT(AS434=Settings!$C$16)),1,IF(AND(AT434=Settings!$C$18,AS434=Settings!$C$19),1,0))))</f>
        <v/>
      </c>
      <c r="AU1430" s="170"/>
      <c r="AV1430" s="169" t="str">
        <f>IF(AV434="","",IF(AV434=Settings!$C$16,1,IF(AND(AV434=Settings!$C$17,NOT(AU434=Settings!$C$16)),1,IF(AND(AV434=Settings!$C$18,AU434=Settings!$C$19),1,0))))</f>
        <v/>
      </c>
      <c r="AX1430" s="169" t="str">
        <f>IF(AX434="","",IF(AX434=Settings!$C$16,1,IF(AND(AX434=Settings!$C$17,NOT(AW434=Settings!$C$16)),1,IF(AND(AX434=Settings!$C$18,AW434=Settings!$C$19),1,0))))</f>
        <v/>
      </c>
      <c r="AZ1430" s="169" t="str">
        <f>IF(AZ434="","",IF(AZ434=Settings!$C$16,1,IF(AND(AZ434=Settings!$C$17,NOT(AY434=Settings!$C$16)),1,IF(AND(AZ434=Settings!$C$18,AY434=Settings!$C$19),1,0))))</f>
        <v/>
      </c>
      <c r="BC1430" s="169" t="str">
        <f>IF(BC434="","",IF(BC434=Settings!$C$16,1,IF(AND(BC434=Settings!$C$17,NOT(BB434=Settings!$C$16)),1,IF(AND(BC434=Settings!$C$18,BB434=Settings!$C$19),1,0))))</f>
        <v/>
      </c>
      <c r="BD1430" s="170"/>
      <c r="BE1430" s="169" t="str">
        <f>IF(BE434="","",IF(BE434=Settings!$C$16,1,IF(AND(BE434=Settings!$C$17,NOT(BD434=Settings!$C$16)),1,IF(AND(BE434=Settings!$C$18,BD434=Settings!$C$19),1,0))))</f>
        <v/>
      </c>
      <c r="BF1430" s="170"/>
      <c r="BG1430" s="169" t="str">
        <f>IF(BG434="","",IF(BG434=Settings!$C$16,1,IF(AND(BG434=Settings!$C$17,NOT(BF434=Settings!$C$16)),1,IF(AND(BG434=Settings!$C$18,BF434=Settings!$C$19),1,0))))</f>
        <v/>
      </c>
      <c r="BH1430" s="170"/>
      <c r="BI1430" s="169" t="str">
        <f>IF(BI434="","",IF(BI434=Settings!$C$16,1,IF(AND(BI434=Settings!$C$17,NOT(BH434=Settings!$C$16)),1,IF(AND(BI434=Settings!$C$18,BH434=Settings!$C$19),1,0))))</f>
        <v/>
      </c>
      <c r="BK1430" s="169" t="str">
        <f>IF(BK434="","",IF(BK434=Settings!$C$16,1,IF(AND(BK434=Settings!$C$17,NOT(BJ434=Settings!$C$16)),1,IF(AND(BK434=Settings!$C$18,BJ434=Settings!$C$19),1,0))))</f>
        <v/>
      </c>
      <c r="BM1430" s="169" t="str">
        <f>IF(BM434="","",IF(BM434=Settings!$C$16,1,IF(AND(BM434=Settings!$C$17,NOT(BL434=Settings!$C$16)),1,IF(AND(BM434=Settings!$C$18,BL434=Settings!$C$19),1,0))))</f>
        <v/>
      </c>
      <c r="BP1430" s="169" t="str">
        <f>IF(BP434="","",IF(BP434=Settings!$C$16,1,IF(AND(BP434=Settings!$C$17,NOT(BO434=Settings!$C$16)),1,IF(AND(BP434=Settings!$C$18,BO434=Settings!$C$19),1,0))))</f>
        <v/>
      </c>
      <c r="BQ1430" s="170"/>
      <c r="BR1430" s="169" t="str">
        <f>IF(BR434="","",IF(BR434=Settings!$C$16,1,IF(AND(BR434=Settings!$C$17,NOT(BQ434=Settings!$C$16)),1,IF(AND(BR434=Settings!$C$18,BQ434=Settings!$C$19),1,0))))</f>
        <v/>
      </c>
      <c r="BS1430" s="170"/>
      <c r="BT1430" s="169" t="str">
        <f>IF(BT434="","",IF(BT434=Settings!$C$16,1,IF(AND(BT434=Settings!$C$17,NOT(BS434=Settings!$C$16)),1,IF(AND(BT434=Settings!$C$18,BS434=Settings!$C$19),1,0))))</f>
        <v/>
      </c>
      <c r="BU1430" s="170"/>
      <c r="BV1430" s="169" t="str">
        <f>IF(BV434="","",IF(BV434=Settings!$C$16,1,IF(AND(BV434=Settings!$C$17,NOT(BU434=Settings!$C$16)),1,IF(AND(BV434=Settings!$C$18,BU434=Settings!$C$19),1,0))))</f>
        <v/>
      </c>
      <c r="BX1430" s="169" t="str">
        <f>IF(BX434="","",IF(BX434=Settings!$C$16,1,IF(AND(BX434=Settings!$C$17,NOT(BW434=Settings!$C$16)),1,IF(AND(BX434=Settings!$C$18,BW434=Settings!$C$19),1,0))))</f>
        <v/>
      </c>
      <c r="BZ1430" s="169" t="str">
        <f>IF(BZ434="","",IF(BZ434=Settings!$C$16,1,IF(AND(BZ434=Settings!$C$17,NOT(BY434=Settings!$C$16)),1,IF(AND(BZ434=Settings!$C$18,BY434=Settings!$C$19),1,0))))</f>
        <v/>
      </c>
      <c r="CB1430" s="175" t="str">
        <f t="shared" si="49"/>
        <v/>
      </c>
      <c r="CC1430" s="175" t="str">
        <f t="shared" si="50"/>
        <v/>
      </c>
      <c r="CD1430" s="175" t="str">
        <f t="shared" si="51"/>
        <v/>
      </c>
      <c r="CE1430" s="175" t="str">
        <f t="shared" si="52"/>
        <v/>
      </c>
      <c r="CF1430" s="175" t="str">
        <f t="shared" si="53"/>
        <v/>
      </c>
      <c r="CG1430" s="175" t="str">
        <f t="shared" si="54"/>
        <v/>
      </c>
      <c r="CH1430" s="175" t="str">
        <f t="shared" si="55"/>
        <v/>
      </c>
    </row>
    <row r="1431" spans="1:86" x14ac:dyDescent="0.25">
      <c r="A1431" s="39" t="str">
        <f t="shared" si="48"/>
        <v xml:space="preserve"> </v>
      </c>
      <c r="C1431" s="169" t="str">
        <f>IF(C435="","",IF(C435=Settings!$C$16,1,IF(AND(C435=Settings!$C$17,NOT(B435=Settings!$C$16)),1,IF(AND(C435=Settings!$C$18,B435=Settings!$C$19),1,0))))</f>
        <v/>
      </c>
      <c r="E1431" s="169" t="str">
        <f>IF(E435="","",IF(E435=Settings!$C$16,1,IF(AND(E435=Settings!$C$17,NOT(D435=Settings!$C$16)),1,IF(AND(E435=Settings!$C$18,D435=Settings!$C$19),1,0))))</f>
        <v/>
      </c>
      <c r="G1431" s="169" t="str">
        <f>IF(G435="","",IF(G435=Settings!$C$16,1,IF(AND(G435=Settings!$C$17,NOT(F435=Settings!$C$16)),1,IF(AND(G435=Settings!$C$18,F435=Settings!$C$19),1,0))))</f>
        <v/>
      </c>
      <c r="I1431" s="169" t="str">
        <f>IF(I435="","",IF(I435=Settings!$C$16,1,IF(AND(I435=Settings!$C$17,NOT(H435=Settings!$C$16)),1,IF(AND(I435=Settings!$C$18,H435=Settings!$C$19),1,0))))</f>
        <v/>
      </c>
      <c r="K1431" s="169" t="str">
        <f>IF(K435="","",IF(K435=Settings!$C$16,1,IF(AND(K435=Settings!$C$17,NOT(J435=Settings!$C$16)),1,IF(AND(K435=Settings!$C$18,J435=Settings!$C$19),1,0))))</f>
        <v/>
      </c>
      <c r="M1431" s="169" t="str">
        <f>IF(M435="","",IF(M435=Settings!$C$16,1,IF(AND(M435=Settings!$C$17,NOT(L435=Settings!$C$16)),1,IF(AND(M435=Settings!$C$18,L435=Settings!$C$19),1,0))))</f>
        <v/>
      </c>
      <c r="P1431" s="169" t="str">
        <f>IF(P435="","",IF(P435=Settings!$C$16,1,IF(AND(P435=Settings!$C$17,NOT(O435=Settings!$C$16)),1,IF(AND(P435=Settings!$C$18,O435=Settings!$C$19),1,0))))</f>
        <v/>
      </c>
      <c r="Q1431" s="170"/>
      <c r="R1431" s="169" t="str">
        <f>IF(R435="","",IF(R435=Settings!$C$16,1,IF(AND(R435=Settings!$C$17,NOT(Q435=Settings!$C$16)),1,IF(AND(R435=Settings!$C$18,Q435=Settings!$C$19),1,0))))</f>
        <v/>
      </c>
      <c r="S1431" s="170"/>
      <c r="T1431" s="169" t="str">
        <f>IF(T435="","",IF(T435=Settings!$C$16,1,IF(AND(T435=Settings!$C$17,NOT(S435=Settings!$C$16)),1,IF(AND(T435=Settings!$C$18,S435=Settings!$C$19),1,0))))</f>
        <v/>
      </c>
      <c r="U1431" s="170"/>
      <c r="V1431" s="169" t="str">
        <f>IF(V435="","",IF(V435=Settings!$C$16,1,IF(AND(V435=Settings!$C$17,NOT(U435=Settings!$C$16)),1,IF(AND(V435=Settings!$C$18,U435=Settings!$C$19),1,0))))</f>
        <v/>
      </c>
      <c r="X1431" s="169" t="str">
        <f>IF(X435="","",IF(X435=Settings!$C$16,1,IF(AND(X435=Settings!$C$17,NOT(W435=Settings!$C$16)),1,IF(AND(X435=Settings!$C$18,W435=Settings!$C$19),1,0))))</f>
        <v/>
      </c>
      <c r="Z1431" s="169" t="str">
        <f>IF(Z435="","",IF(Z435=Settings!$C$16,1,IF(AND(Z435=Settings!$C$17,NOT(Y435=Settings!$C$16)),1,IF(AND(Z435=Settings!$C$18,Y435=Settings!$C$19),1,0))))</f>
        <v/>
      </c>
      <c r="AC1431" s="169" t="str">
        <f>IF(AC435="","",IF(AC435=Settings!$C$16,1,IF(AND(AC435=Settings!$C$17,NOT(AB435=Settings!$C$16)),1,IF(AND(AC435=Settings!$C$18,AB435=Settings!$C$19),1,0))))</f>
        <v/>
      </c>
      <c r="AD1431" s="170"/>
      <c r="AE1431" s="169" t="str">
        <f>IF(AE435="","",IF(AE435=Settings!$C$16,1,IF(AND(AE435=Settings!$C$17,NOT(AD435=Settings!$C$16)),1,IF(AND(AE435=Settings!$C$18,AD435=Settings!$C$19),1,0))))</f>
        <v/>
      </c>
      <c r="AF1431" s="170"/>
      <c r="AG1431" s="169" t="str">
        <f>IF(AG435="","",IF(AG435=Settings!$C$16,1,IF(AND(AG435=Settings!$C$17,NOT(AF435=Settings!$C$16)),1,IF(AND(AG435=Settings!$C$18,AF435=Settings!$C$19),1,0))))</f>
        <v/>
      </c>
      <c r="AH1431" s="170"/>
      <c r="AI1431" s="169" t="str">
        <f>IF(AI435="","",IF(AI435=Settings!$C$16,1,IF(AND(AI435=Settings!$C$17,NOT(AH435=Settings!$C$16)),1,IF(AND(AI435=Settings!$C$18,AH435=Settings!$C$19),1,0))))</f>
        <v/>
      </c>
      <c r="AK1431" s="169" t="str">
        <f>IF(AK435="","",IF(AK435=Settings!$C$16,1,IF(AND(AK435=Settings!$C$17,NOT(AJ435=Settings!$C$16)),1,IF(AND(AK435=Settings!$C$18,AJ435=Settings!$C$19),1,0))))</f>
        <v/>
      </c>
      <c r="AM1431" s="169" t="str">
        <f>IF(AM435="","",IF(AM435=Settings!$C$16,1,IF(AND(AM435=Settings!$C$17,NOT(AL435=Settings!$C$16)),1,IF(AND(AM435=Settings!$C$18,AL435=Settings!$C$19),1,0))))</f>
        <v/>
      </c>
      <c r="AP1431" s="169" t="str">
        <f>IF(AP435="","",IF(AP435=Settings!$C$16,1,IF(AND(AP435=Settings!$C$17,NOT(AO435=Settings!$C$16)),1,IF(AND(AP435=Settings!$C$18,AO435=Settings!$C$19),1,0))))</f>
        <v/>
      </c>
      <c r="AQ1431" s="170"/>
      <c r="AR1431" s="169" t="str">
        <f>IF(AR435="","",IF(AR435=Settings!$C$16,1,IF(AND(AR435=Settings!$C$17,NOT(AQ435=Settings!$C$16)),1,IF(AND(AR435=Settings!$C$18,AQ435=Settings!$C$19),1,0))))</f>
        <v/>
      </c>
      <c r="AS1431" s="170"/>
      <c r="AT1431" s="169" t="str">
        <f>IF(AT435="","",IF(AT435=Settings!$C$16,1,IF(AND(AT435=Settings!$C$17,NOT(AS435=Settings!$C$16)),1,IF(AND(AT435=Settings!$C$18,AS435=Settings!$C$19),1,0))))</f>
        <v/>
      </c>
      <c r="AU1431" s="170"/>
      <c r="AV1431" s="169" t="str">
        <f>IF(AV435="","",IF(AV435=Settings!$C$16,1,IF(AND(AV435=Settings!$C$17,NOT(AU435=Settings!$C$16)),1,IF(AND(AV435=Settings!$C$18,AU435=Settings!$C$19),1,0))))</f>
        <v/>
      </c>
      <c r="AX1431" s="169" t="str">
        <f>IF(AX435="","",IF(AX435=Settings!$C$16,1,IF(AND(AX435=Settings!$C$17,NOT(AW435=Settings!$C$16)),1,IF(AND(AX435=Settings!$C$18,AW435=Settings!$C$19),1,0))))</f>
        <v/>
      </c>
      <c r="AZ1431" s="169" t="str">
        <f>IF(AZ435="","",IF(AZ435=Settings!$C$16,1,IF(AND(AZ435=Settings!$C$17,NOT(AY435=Settings!$C$16)),1,IF(AND(AZ435=Settings!$C$18,AY435=Settings!$C$19),1,0))))</f>
        <v/>
      </c>
      <c r="BC1431" s="169" t="str">
        <f>IF(BC435="","",IF(BC435=Settings!$C$16,1,IF(AND(BC435=Settings!$C$17,NOT(BB435=Settings!$C$16)),1,IF(AND(BC435=Settings!$C$18,BB435=Settings!$C$19),1,0))))</f>
        <v/>
      </c>
      <c r="BD1431" s="170"/>
      <c r="BE1431" s="169" t="str">
        <f>IF(BE435="","",IF(BE435=Settings!$C$16,1,IF(AND(BE435=Settings!$C$17,NOT(BD435=Settings!$C$16)),1,IF(AND(BE435=Settings!$C$18,BD435=Settings!$C$19),1,0))))</f>
        <v/>
      </c>
      <c r="BF1431" s="170"/>
      <c r="BG1431" s="169" t="str">
        <f>IF(BG435="","",IF(BG435=Settings!$C$16,1,IF(AND(BG435=Settings!$C$17,NOT(BF435=Settings!$C$16)),1,IF(AND(BG435=Settings!$C$18,BF435=Settings!$C$19),1,0))))</f>
        <v/>
      </c>
      <c r="BH1431" s="170"/>
      <c r="BI1431" s="169" t="str">
        <f>IF(BI435="","",IF(BI435=Settings!$C$16,1,IF(AND(BI435=Settings!$C$17,NOT(BH435=Settings!$C$16)),1,IF(AND(BI435=Settings!$C$18,BH435=Settings!$C$19),1,0))))</f>
        <v/>
      </c>
      <c r="BK1431" s="169" t="str">
        <f>IF(BK435="","",IF(BK435=Settings!$C$16,1,IF(AND(BK435=Settings!$C$17,NOT(BJ435=Settings!$C$16)),1,IF(AND(BK435=Settings!$C$18,BJ435=Settings!$C$19),1,0))))</f>
        <v/>
      </c>
      <c r="BM1431" s="169" t="str">
        <f>IF(BM435="","",IF(BM435=Settings!$C$16,1,IF(AND(BM435=Settings!$C$17,NOT(BL435=Settings!$C$16)),1,IF(AND(BM435=Settings!$C$18,BL435=Settings!$C$19),1,0))))</f>
        <v/>
      </c>
      <c r="BP1431" s="169" t="str">
        <f>IF(BP435="","",IF(BP435=Settings!$C$16,1,IF(AND(BP435=Settings!$C$17,NOT(BO435=Settings!$C$16)),1,IF(AND(BP435=Settings!$C$18,BO435=Settings!$C$19),1,0))))</f>
        <v/>
      </c>
      <c r="BQ1431" s="170"/>
      <c r="BR1431" s="169" t="str">
        <f>IF(BR435="","",IF(BR435=Settings!$C$16,1,IF(AND(BR435=Settings!$C$17,NOT(BQ435=Settings!$C$16)),1,IF(AND(BR435=Settings!$C$18,BQ435=Settings!$C$19),1,0))))</f>
        <v/>
      </c>
      <c r="BS1431" s="170"/>
      <c r="BT1431" s="169" t="str">
        <f>IF(BT435="","",IF(BT435=Settings!$C$16,1,IF(AND(BT435=Settings!$C$17,NOT(BS435=Settings!$C$16)),1,IF(AND(BT435=Settings!$C$18,BS435=Settings!$C$19),1,0))))</f>
        <v/>
      </c>
      <c r="BU1431" s="170"/>
      <c r="BV1431" s="169" t="str">
        <f>IF(BV435="","",IF(BV435=Settings!$C$16,1,IF(AND(BV435=Settings!$C$17,NOT(BU435=Settings!$C$16)),1,IF(AND(BV435=Settings!$C$18,BU435=Settings!$C$19),1,0))))</f>
        <v/>
      </c>
      <c r="BX1431" s="169" t="str">
        <f>IF(BX435="","",IF(BX435=Settings!$C$16,1,IF(AND(BX435=Settings!$C$17,NOT(BW435=Settings!$C$16)),1,IF(AND(BX435=Settings!$C$18,BW435=Settings!$C$19),1,0))))</f>
        <v/>
      </c>
      <c r="BZ1431" s="169" t="str">
        <f>IF(BZ435="","",IF(BZ435=Settings!$C$16,1,IF(AND(BZ435=Settings!$C$17,NOT(BY435=Settings!$C$16)),1,IF(AND(BZ435=Settings!$C$18,BY435=Settings!$C$19),1,0))))</f>
        <v/>
      </c>
      <c r="CB1431" s="175" t="str">
        <f t="shared" si="49"/>
        <v/>
      </c>
      <c r="CC1431" s="175" t="str">
        <f t="shared" si="50"/>
        <v/>
      </c>
      <c r="CD1431" s="175" t="str">
        <f t="shared" si="51"/>
        <v/>
      </c>
      <c r="CE1431" s="175" t="str">
        <f t="shared" si="52"/>
        <v/>
      </c>
      <c r="CF1431" s="175" t="str">
        <f t="shared" si="53"/>
        <v/>
      </c>
      <c r="CG1431" s="175" t="str">
        <f t="shared" si="54"/>
        <v/>
      </c>
      <c r="CH1431" s="175" t="str">
        <f t="shared" si="55"/>
        <v/>
      </c>
    </row>
    <row r="1432" spans="1:86" x14ac:dyDescent="0.25">
      <c r="A1432" s="39" t="str">
        <f t="shared" si="48"/>
        <v xml:space="preserve"> </v>
      </c>
      <c r="C1432" s="169" t="str">
        <f>IF(C436="","",IF(C436=Settings!$C$16,1,IF(AND(C436=Settings!$C$17,NOT(B436=Settings!$C$16)),1,IF(AND(C436=Settings!$C$18,B436=Settings!$C$19),1,0))))</f>
        <v/>
      </c>
      <c r="E1432" s="169" t="str">
        <f>IF(E436="","",IF(E436=Settings!$C$16,1,IF(AND(E436=Settings!$C$17,NOT(D436=Settings!$C$16)),1,IF(AND(E436=Settings!$C$18,D436=Settings!$C$19),1,0))))</f>
        <v/>
      </c>
      <c r="G1432" s="169" t="str">
        <f>IF(G436="","",IF(G436=Settings!$C$16,1,IF(AND(G436=Settings!$C$17,NOT(F436=Settings!$C$16)),1,IF(AND(G436=Settings!$C$18,F436=Settings!$C$19),1,0))))</f>
        <v/>
      </c>
      <c r="I1432" s="169" t="str">
        <f>IF(I436="","",IF(I436=Settings!$C$16,1,IF(AND(I436=Settings!$C$17,NOT(H436=Settings!$C$16)),1,IF(AND(I436=Settings!$C$18,H436=Settings!$C$19),1,0))))</f>
        <v/>
      </c>
      <c r="K1432" s="169" t="str">
        <f>IF(K436="","",IF(K436=Settings!$C$16,1,IF(AND(K436=Settings!$C$17,NOT(J436=Settings!$C$16)),1,IF(AND(K436=Settings!$C$18,J436=Settings!$C$19),1,0))))</f>
        <v/>
      </c>
      <c r="M1432" s="169" t="str">
        <f>IF(M436="","",IF(M436=Settings!$C$16,1,IF(AND(M436=Settings!$C$17,NOT(L436=Settings!$C$16)),1,IF(AND(M436=Settings!$C$18,L436=Settings!$C$19),1,0))))</f>
        <v/>
      </c>
      <c r="P1432" s="169" t="str">
        <f>IF(P436="","",IF(P436=Settings!$C$16,1,IF(AND(P436=Settings!$C$17,NOT(O436=Settings!$C$16)),1,IF(AND(P436=Settings!$C$18,O436=Settings!$C$19),1,0))))</f>
        <v/>
      </c>
      <c r="Q1432" s="170"/>
      <c r="R1432" s="169" t="str">
        <f>IF(R436="","",IF(R436=Settings!$C$16,1,IF(AND(R436=Settings!$C$17,NOT(Q436=Settings!$C$16)),1,IF(AND(R436=Settings!$C$18,Q436=Settings!$C$19),1,0))))</f>
        <v/>
      </c>
      <c r="S1432" s="170"/>
      <c r="T1432" s="169" t="str">
        <f>IF(T436="","",IF(T436=Settings!$C$16,1,IF(AND(T436=Settings!$C$17,NOT(S436=Settings!$C$16)),1,IF(AND(T436=Settings!$C$18,S436=Settings!$C$19),1,0))))</f>
        <v/>
      </c>
      <c r="U1432" s="170"/>
      <c r="V1432" s="169" t="str">
        <f>IF(V436="","",IF(V436=Settings!$C$16,1,IF(AND(V436=Settings!$C$17,NOT(U436=Settings!$C$16)),1,IF(AND(V436=Settings!$C$18,U436=Settings!$C$19),1,0))))</f>
        <v/>
      </c>
      <c r="X1432" s="169" t="str">
        <f>IF(X436="","",IF(X436=Settings!$C$16,1,IF(AND(X436=Settings!$C$17,NOT(W436=Settings!$C$16)),1,IF(AND(X436=Settings!$C$18,W436=Settings!$C$19),1,0))))</f>
        <v/>
      </c>
      <c r="Z1432" s="169" t="str">
        <f>IF(Z436="","",IF(Z436=Settings!$C$16,1,IF(AND(Z436=Settings!$C$17,NOT(Y436=Settings!$C$16)),1,IF(AND(Z436=Settings!$C$18,Y436=Settings!$C$19),1,0))))</f>
        <v/>
      </c>
      <c r="AC1432" s="169" t="str">
        <f>IF(AC436="","",IF(AC436=Settings!$C$16,1,IF(AND(AC436=Settings!$C$17,NOT(AB436=Settings!$C$16)),1,IF(AND(AC436=Settings!$C$18,AB436=Settings!$C$19),1,0))))</f>
        <v/>
      </c>
      <c r="AD1432" s="170"/>
      <c r="AE1432" s="169" t="str">
        <f>IF(AE436="","",IF(AE436=Settings!$C$16,1,IF(AND(AE436=Settings!$C$17,NOT(AD436=Settings!$C$16)),1,IF(AND(AE436=Settings!$C$18,AD436=Settings!$C$19),1,0))))</f>
        <v/>
      </c>
      <c r="AF1432" s="170"/>
      <c r="AG1432" s="169" t="str">
        <f>IF(AG436="","",IF(AG436=Settings!$C$16,1,IF(AND(AG436=Settings!$C$17,NOT(AF436=Settings!$C$16)),1,IF(AND(AG436=Settings!$C$18,AF436=Settings!$C$19),1,0))))</f>
        <v/>
      </c>
      <c r="AH1432" s="170"/>
      <c r="AI1432" s="169" t="str">
        <f>IF(AI436="","",IF(AI436=Settings!$C$16,1,IF(AND(AI436=Settings!$C$17,NOT(AH436=Settings!$C$16)),1,IF(AND(AI436=Settings!$C$18,AH436=Settings!$C$19),1,0))))</f>
        <v/>
      </c>
      <c r="AK1432" s="169" t="str">
        <f>IF(AK436="","",IF(AK436=Settings!$C$16,1,IF(AND(AK436=Settings!$C$17,NOT(AJ436=Settings!$C$16)),1,IF(AND(AK436=Settings!$C$18,AJ436=Settings!$C$19),1,0))))</f>
        <v/>
      </c>
      <c r="AM1432" s="169" t="str">
        <f>IF(AM436="","",IF(AM436=Settings!$C$16,1,IF(AND(AM436=Settings!$C$17,NOT(AL436=Settings!$C$16)),1,IF(AND(AM436=Settings!$C$18,AL436=Settings!$C$19),1,0))))</f>
        <v/>
      </c>
      <c r="AP1432" s="169" t="str">
        <f>IF(AP436="","",IF(AP436=Settings!$C$16,1,IF(AND(AP436=Settings!$C$17,NOT(AO436=Settings!$C$16)),1,IF(AND(AP436=Settings!$C$18,AO436=Settings!$C$19),1,0))))</f>
        <v/>
      </c>
      <c r="AQ1432" s="170"/>
      <c r="AR1432" s="169" t="str">
        <f>IF(AR436="","",IF(AR436=Settings!$C$16,1,IF(AND(AR436=Settings!$C$17,NOT(AQ436=Settings!$C$16)),1,IF(AND(AR436=Settings!$C$18,AQ436=Settings!$C$19),1,0))))</f>
        <v/>
      </c>
      <c r="AS1432" s="170"/>
      <c r="AT1432" s="169" t="str">
        <f>IF(AT436="","",IF(AT436=Settings!$C$16,1,IF(AND(AT436=Settings!$C$17,NOT(AS436=Settings!$C$16)),1,IF(AND(AT436=Settings!$C$18,AS436=Settings!$C$19),1,0))))</f>
        <v/>
      </c>
      <c r="AU1432" s="170"/>
      <c r="AV1432" s="169" t="str">
        <f>IF(AV436="","",IF(AV436=Settings!$C$16,1,IF(AND(AV436=Settings!$C$17,NOT(AU436=Settings!$C$16)),1,IF(AND(AV436=Settings!$C$18,AU436=Settings!$C$19),1,0))))</f>
        <v/>
      </c>
      <c r="AX1432" s="169" t="str">
        <f>IF(AX436="","",IF(AX436=Settings!$C$16,1,IF(AND(AX436=Settings!$C$17,NOT(AW436=Settings!$C$16)),1,IF(AND(AX436=Settings!$C$18,AW436=Settings!$C$19),1,0))))</f>
        <v/>
      </c>
      <c r="AZ1432" s="169" t="str">
        <f>IF(AZ436="","",IF(AZ436=Settings!$C$16,1,IF(AND(AZ436=Settings!$C$17,NOT(AY436=Settings!$C$16)),1,IF(AND(AZ436=Settings!$C$18,AY436=Settings!$C$19),1,0))))</f>
        <v/>
      </c>
      <c r="BC1432" s="169" t="str">
        <f>IF(BC436="","",IF(BC436=Settings!$C$16,1,IF(AND(BC436=Settings!$C$17,NOT(BB436=Settings!$C$16)),1,IF(AND(BC436=Settings!$C$18,BB436=Settings!$C$19),1,0))))</f>
        <v/>
      </c>
      <c r="BD1432" s="170"/>
      <c r="BE1432" s="169" t="str">
        <f>IF(BE436="","",IF(BE436=Settings!$C$16,1,IF(AND(BE436=Settings!$C$17,NOT(BD436=Settings!$C$16)),1,IF(AND(BE436=Settings!$C$18,BD436=Settings!$C$19),1,0))))</f>
        <v/>
      </c>
      <c r="BF1432" s="170"/>
      <c r="BG1432" s="169" t="str">
        <f>IF(BG436="","",IF(BG436=Settings!$C$16,1,IF(AND(BG436=Settings!$C$17,NOT(BF436=Settings!$C$16)),1,IF(AND(BG436=Settings!$C$18,BF436=Settings!$C$19),1,0))))</f>
        <v/>
      </c>
      <c r="BH1432" s="170"/>
      <c r="BI1432" s="169" t="str">
        <f>IF(BI436="","",IF(BI436=Settings!$C$16,1,IF(AND(BI436=Settings!$C$17,NOT(BH436=Settings!$C$16)),1,IF(AND(BI436=Settings!$C$18,BH436=Settings!$C$19),1,0))))</f>
        <v/>
      </c>
      <c r="BK1432" s="169" t="str">
        <f>IF(BK436="","",IF(BK436=Settings!$C$16,1,IF(AND(BK436=Settings!$C$17,NOT(BJ436=Settings!$C$16)),1,IF(AND(BK436=Settings!$C$18,BJ436=Settings!$C$19),1,0))))</f>
        <v/>
      </c>
      <c r="BM1432" s="169" t="str">
        <f>IF(BM436="","",IF(BM436=Settings!$C$16,1,IF(AND(BM436=Settings!$C$17,NOT(BL436=Settings!$C$16)),1,IF(AND(BM436=Settings!$C$18,BL436=Settings!$C$19),1,0))))</f>
        <v/>
      </c>
      <c r="BP1432" s="169" t="str">
        <f>IF(BP436="","",IF(BP436=Settings!$C$16,1,IF(AND(BP436=Settings!$C$17,NOT(BO436=Settings!$C$16)),1,IF(AND(BP436=Settings!$C$18,BO436=Settings!$C$19),1,0))))</f>
        <v/>
      </c>
      <c r="BQ1432" s="170"/>
      <c r="BR1432" s="169" t="str">
        <f>IF(BR436="","",IF(BR436=Settings!$C$16,1,IF(AND(BR436=Settings!$C$17,NOT(BQ436=Settings!$C$16)),1,IF(AND(BR436=Settings!$C$18,BQ436=Settings!$C$19),1,0))))</f>
        <v/>
      </c>
      <c r="BS1432" s="170"/>
      <c r="BT1432" s="169" t="str">
        <f>IF(BT436="","",IF(BT436=Settings!$C$16,1,IF(AND(BT436=Settings!$C$17,NOT(BS436=Settings!$C$16)),1,IF(AND(BT436=Settings!$C$18,BS436=Settings!$C$19),1,0))))</f>
        <v/>
      </c>
      <c r="BU1432" s="170"/>
      <c r="BV1432" s="169" t="str">
        <f>IF(BV436="","",IF(BV436=Settings!$C$16,1,IF(AND(BV436=Settings!$C$17,NOT(BU436=Settings!$C$16)),1,IF(AND(BV436=Settings!$C$18,BU436=Settings!$C$19),1,0))))</f>
        <v/>
      </c>
      <c r="BX1432" s="169" t="str">
        <f>IF(BX436="","",IF(BX436=Settings!$C$16,1,IF(AND(BX436=Settings!$C$17,NOT(BW436=Settings!$C$16)),1,IF(AND(BX436=Settings!$C$18,BW436=Settings!$C$19),1,0))))</f>
        <v/>
      </c>
      <c r="BZ1432" s="169" t="str">
        <f>IF(BZ436="","",IF(BZ436=Settings!$C$16,1,IF(AND(BZ436=Settings!$C$17,NOT(BY436=Settings!$C$16)),1,IF(AND(BZ436=Settings!$C$18,BY436=Settings!$C$19),1,0))))</f>
        <v/>
      </c>
      <c r="CB1432" s="175" t="str">
        <f t="shared" si="49"/>
        <v/>
      </c>
      <c r="CC1432" s="175" t="str">
        <f t="shared" si="50"/>
        <v/>
      </c>
      <c r="CD1432" s="175" t="str">
        <f t="shared" si="51"/>
        <v/>
      </c>
      <c r="CE1432" s="175" t="str">
        <f t="shared" si="52"/>
        <v/>
      </c>
      <c r="CF1432" s="175" t="str">
        <f t="shared" si="53"/>
        <v/>
      </c>
      <c r="CG1432" s="175" t="str">
        <f t="shared" si="54"/>
        <v/>
      </c>
      <c r="CH1432" s="175" t="str">
        <f t="shared" si="55"/>
        <v/>
      </c>
    </row>
    <row r="1433" spans="1:86" x14ac:dyDescent="0.25">
      <c r="A1433" s="39" t="str">
        <f t="shared" si="48"/>
        <v xml:space="preserve"> </v>
      </c>
      <c r="C1433" s="169" t="str">
        <f>IF(C437="","",IF(C437=Settings!$C$16,1,IF(AND(C437=Settings!$C$17,NOT(B437=Settings!$C$16)),1,IF(AND(C437=Settings!$C$18,B437=Settings!$C$19),1,0))))</f>
        <v/>
      </c>
      <c r="E1433" s="169" t="str">
        <f>IF(E437="","",IF(E437=Settings!$C$16,1,IF(AND(E437=Settings!$C$17,NOT(D437=Settings!$C$16)),1,IF(AND(E437=Settings!$C$18,D437=Settings!$C$19),1,0))))</f>
        <v/>
      </c>
      <c r="G1433" s="169" t="str">
        <f>IF(G437="","",IF(G437=Settings!$C$16,1,IF(AND(G437=Settings!$C$17,NOT(F437=Settings!$C$16)),1,IF(AND(G437=Settings!$C$18,F437=Settings!$C$19),1,0))))</f>
        <v/>
      </c>
      <c r="I1433" s="169" t="str">
        <f>IF(I437="","",IF(I437=Settings!$C$16,1,IF(AND(I437=Settings!$C$17,NOT(H437=Settings!$C$16)),1,IF(AND(I437=Settings!$C$18,H437=Settings!$C$19),1,0))))</f>
        <v/>
      </c>
      <c r="K1433" s="169" t="str">
        <f>IF(K437="","",IF(K437=Settings!$C$16,1,IF(AND(K437=Settings!$C$17,NOT(J437=Settings!$C$16)),1,IF(AND(K437=Settings!$C$18,J437=Settings!$C$19),1,0))))</f>
        <v/>
      </c>
      <c r="M1433" s="169" t="str">
        <f>IF(M437="","",IF(M437=Settings!$C$16,1,IF(AND(M437=Settings!$C$17,NOT(L437=Settings!$C$16)),1,IF(AND(M437=Settings!$C$18,L437=Settings!$C$19),1,0))))</f>
        <v/>
      </c>
      <c r="P1433" s="169" t="str">
        <f>IF(P437="","",IF(P437=Settings!$C$16,1,IF(AND(P437=Settings!$C$17,NOT(O437=Settings!$C$16)),1,IF(AND(P437=Settings!$C$18,O437=Settings!$C$19),1,0))))</f>
        <v/>
      </c>
      <c r="Q1433" s="170"/>
      <c r="R1433" s="169" t="str">
        <f>IF(R437="","",IF(R437=Settings!$C$16,1,IF(AND(R437=Settings!$C$17,NOT(Q437=Settings!$C$16)),1,IF(AND(R437=Settings!$C$18,Q437=Settings!$C$19),1,0))))</f>
        <v/>
      </c>
      <c r="S1433" s="170"/>
      <c r="T1433" s="169" t="str">
        <f>IF(T437="","",IF(T437=Settings!$C$16,1,IF(AND(T437=Settings!$C$17,NOT(S437=Settings!$C$16)),1,IF(AND(T437=Settings!$C$18,S437=Settings!$C$19),1,0))))</f>
        <v/>
      </c>
      <c r="U1433" s="170"/>
      <c r="V1433" s="169" t="str">
        <f>IF(V437="","",IF(V437=Settings!$C$16,1,IF(AND(V437=Settings!$C$17,NOT(U437=Settings!$C$16)),1,IF(AND(V437=Settings!$C$18,U437=Settings!$C$19),1,0))))</f>
        <v/>
      </c>
      <c r="X1433" s="169" t="str">
        <f>IF(X437="","",IF(X437=Settings!$C$16,1,IF(AND(X437=Settings!$C$17,NOT(W437=Settings!$C$16)),1,IF(AND(X437=Settings!$C$18,W437=Settings!$C$19),1,0))))</f>
        <v/>
      </c>
      <c r="Z1433" s="169" t="str">
        <f>IF(Z437="","",IF(Z437=Settings!$C$16,1,IF(AND(Z437=Settings!$C$17,NOT(Y437=Settings!$C$16)),1,IF(AND(Z437=Settings!$C$18,Y437=Settings!$C$19),1,0))))</f>
        <v/>
      </c>
      <c r="AC1433" s="169" t="str">
        <f>IF(AC437="","",IF(AC437=Settings!$C$16,1,IF(AND(AC437=Settings!$C$17,NOT(AB437=Settings!$C$16)),1,IF(AND(AC437=Settings!$C$18,AB437=Settings!$C$19),1,0))))</f>
        <v/>
      </c>
      <c r="AD1433" s="170"/>
      <c r="AE1433" s="169" t="str">
        <f>IF(AE437="","",IF(AE437=Settings!$C$16,1,IF(AND(AE437=Settings!$C$17,NOT(AD437=Settings!$C$16)),1,IF(AND(AE437=Settings!$C$18,AD437=Settings!$C$19),1,0))))</f>
        <v/>
      </c>
      <c r="AF1433" s="170"/>
      <c r="AG1433" s="169" t="str">
        <f>IF(AG437="","",IF(AG437=Settings!$C$16,1,IF(AND(AG437=Settings!$C$17,NOT(AF437=Settings!$C$16)),1,IF(AND(AG437=Settings!$C$18,AF437=Settings!$C$19),1,0))))</f>
        <v/>
      </c>
      <c r="AH1433" s="170"/>
      <c r="AI1433" s="169" t="str">
        <f>IF(AI437="","",IF(AI437=Settings!$C$16,1,IF(AND(AI437=Settings!$C$17,NOT(AH437=Settings!$C$16)),1,IF(AND(AI437=Settings!$C$18,AH437=Settings!$C$19),1,0))))</f>
        <v/>
      </c>
      <c r="AK1433" s="169" t="str">
        <f>IF(AK437="","",IF(AK437=Settings!$C$16,1,IF(AND(AK437=Settings!$C$17,NOT(AJ437=Settings!$C$16)),1,IF(AND(AK437=Settings!$C$18,AJ437=Settings!$C$19),1,0))))</f>
        <v/>
      </c>
      <c r="AM1433" s="169" t="str">
        <f>IF(AM437="","",IF(AM437=Settings!$C$16,1,IF(AND(AM437=Settings!$C$17,NOT(AL437=Settings!$C$16)),1,IF(AND(AM437=Settings!$C$18,AL437=Settings!$C$19),1,0))))</f>
        <v/>
      </c>
      <c r="AP1433" s="169" t="str">
        <f>IF(AP437="","",IF(AP437=Settings!$C$16,1,IF(AND(AP437=Settings!$C$17,NOT(AO437=Settings!$C$16)),1,IF(AND(AP437=Settings!$C$18,AO437=Settings!$C$19),1,0))))</f>
        <v/>
      </c>
      <c r="AQ1433" s="170"/>
      <c r="AR1433" s="169" t="str">
        <f>IF(AR437="","",IF(AR437=Settings!$C$16,1,IF(AND(AR437=Settings!$C$17,NOT(AQ437=Settings!$C$16)),1,IF(AND(AR437=Settings!$C$18,AQ437=Settings!$C$19),1,0))))</f>
        <v/>
      </c>
      <c r="AS1433" s="170"/>
      <c r="AT1433" s="169" t="str">
        <f>IF(AT437="","",IF(AT437=Settings!$C$16,1,IF(AND(AT437=Settings!$C$17,NOT(AS437=Settings!$C$16)),1,IF(AND(AT437=Settings!$C$18,AS437=Settings!$C$19),1,0))))</f>
        <v/>
      </c>
      <c r="AU1433" s="170"/>
      <c r="AV1433" s="169" t="str">
        <f>IF(AV437="","",IF(AV437=Settings!$C$16,1,IF(AND(AV437=Settings!$C$17,NOT(AU437=Settings!$C$16)),1,IF(AND(AV437=Settings!$C$18,AU437=Settings!$C$19),1,0))))</f>
        <v/>
      </c>
      <c r="AX1433" s="169" t="str">
        <f>IF(AX437="","",IF(AX437=Settings!$C$16,1,IF(AND(AX437=Settings!$C$17,NOT(AW437=Settings!$C$16)),1,IF(AND(AX437=Settings!$C$18,AW437=Settings!$C$19),1,0))))</f>
        <v/>
      </c>
      <c r="AZ1433" s="169" t="str">
        <f>IF(AZ437="","",IF(AZ437=Settings!$C$16,1,IF(AND(AZ437=Settings!$C$17,NOT(AY437=Settings!$C$16)),1,IF(AND(AZ437=Settings!$C$18,AY437=Settings!$C$19),1,0))))</f>
        <v/>
      </c>
      <c r="BC1433" s="169" t="str">
        <f>IF(BC437="","",IF(BC437=Settings!$C$16,1,IF(AND(BC437=Settings!$C$17,NOT(BB437=Settings!$C$16)),1,IF(AND(BC437=Settings!$C$18,BB437=Settings!$C$19),1,0))))</f>
        <v/>
      </c>
      <c r="BD1433" s="170"/>
      <c r="BE1433" s="169" t="str">
        <f>IF(BE437="","",IF(BE437=Settings!$C$16,1,IF(AND(BE437=Settings!$C$17,NOT(BD437=Settings!$C$16)),1,IF(AND(BE437=Settings!$C$18,BD437=Settings!$C$19),1,0))))</f>
        <v/>
      </c>
      <c r="BF1433" s="170"/>
      <c r="BG1433" s="169" t="str">
        <f>IF(BG437="","",IF(BG437=Settings!$C$16,1,IF(AND(BG437=Settings!$C$17,NOT(BF437=Settings!$C$16)),1,IF(AND(BG437=Settings!$C$18,BF437=Settings!$C$19),1,0))))</f>
        <v/>
      </c>
      <c r="BH1433" s="170"/>
      <c r="BI1433" s="169" t="str">
        <f>IF(BI437="","",IF(BI437=Settings!$C$16,1,IF(AND(BI437=Settings!$C$17,NOT(BH437=Settings!$C$16)),1,IF(AND(BI437=Settings!$C$18,BH437=Settings!$C$19),1,0))))</f>
        <v/>
      </c>
      <c r="BK1433" s="169" t="str">
        <f>IF(BK437="","",IF(BK437=Settings!$C$16,1,IF(AND(BK437=Settings!$C$17,NOT(BJ437=Settings!$C$16)),1,IF(AND(BK437=Settings!$C$18,BJ437=Settings!$C$19),1,0))))</f>
        <v/>
      </c>
      <c r="BM1433" s="169" t="str">
        <f>IF(BM437="","",IF(BM437=Settings!$C$16,1,IF(AND(BM437=Settings!$C$17,NOT(BL437=Settings!$C$16)),1,IF(AND(BM437=Settings!$C$18,BL437=Settings!$C$19),1,0))))</f>
        <v/>
      </c>
      <c r="BP1433" s="169" t="str">
        <f>IF(BP437="","",IF(BP437=Settings!$C$16,1,IF(AND(BP437=Settings!$C$17,NOT(BO437=Settings!$C$16)),1,IF(AND(BP437=Settings!$C$18,BO437=Settings!$C$19),1,0))))</f>
        <v/>
      </c>
      <c r="BQ1433" s="170"/>
      <c r="BR1433" s="169" t="str">
        <f>IF(BR437="","",IF(BR437=Settings!$C$16,1,IF(AND(BR437=Settings!$C$17,NOT(BQ437=Settings!$C$16)),1,IF(AND(BR437=Settings!$C$18,BQ437=Settings!$C$19),1,0))))</f>
        <v/>
      </c>
      <c r="BS1433" s="170"/>
      <c r="BT1433" s="169" t="str">
        <f>IF(BT437="","",IF(BT437=Settings!$C$16,1,IF(AND(BT437=Settings!$C$17,NOT(BS437=Settings!$C$16)),1,IF(AND(BT437=Settings!$C$18,BS437=Settings!$C$19),1,0))))</f>
        <v/>
      </c>
      <c r="BU1433" s="170"/>
      <c r="BV1433" s="169" t="str">
        <f>IF(BV437="","",IF(BV437=Settings!$C$16,1,IF(AND(BV437=Settings!$C$17,NOT(BU437=Settings!$C$16)),1,IF(AND(BV437=Settings!$C$18,BU437=Settings!$C$19),1,0))))</f>
        <v/>
      </c>
      <c r="BX1433" s="169" t="str">
        <f>IF(BX437="","",IF(BX437=Settings!$C$16,1,IF(AND(BX437=Settings!$C$17,NOT(BW437=Settings!$C$16)),1,IF(AND(BX437=Settings!$C$18,BW437=Settings!$C$19),1,0))))</f>
        <v/>
      </c>
      <c r="BZ1433" s="169" t="str">
        <f>IF(BZ437="","",IF(BZ437=Settings!$C$16,1,IF(AND(BZ437=Settings!$C$17,NOT(BY437=Settings!$C$16)),1,IF(AND(BZ437=Settings!$C$18,BY437=Settings!$C$19),1,0))))</f>
        <v/>
      </c>
      <c r="CB1433" s="175" t="str">
        <f t="shared" si="49"/>
        <v/>
      </c>
      <c r="CC1433" s="175" t="str">
        <f t="shared" si="50"/>
        <v/>
      </c>
      <c r="CD1433" s="175" t="str">
        <f t="shared" si="51"/>
        <v/>
      </c>
      <c r="CE1433" s="175" t="str">
        <f t="shared" si="52"/>
        <v/>
      </c>
      <c r="CF1433" s="175" t="str">
        <f t="shared" si="53"/>
        <v/>
      </c>
      <c r="CG1433" s="175" t="str">
        <f t="shared" si="54"/>
        <v/>
      </c>
      <c r="CH1433" s="175" t="str">
        <f t="shared" si="55"/>
        <v/>
      </c>
    </row>
    <row r="1434" spans="1:86" x14ac:dyDescent="0.25">
      <c r="A1434" s="39" t="str">
        <f t="shared" si="48"/>
        <v xml:space="preserve"> </v>
      </c>
      <c r="C1434" s="169" t="str">
        <f>IF(C438="","",IF(C438=Settings!$C$16,1,IF(AND(C438=Settings!$C$17,NOT(B438=Settings!$C$16)),1,IF(AND(C438=Settings!$C$18,B438=Settings!$C$19),1,0))))</f>
        <v/>
      </c>
      <c r="E1434" s="169" t="str">
        <f>IF(E438="","",IF(E438=Settings!$C$16,1,IF(AND(E438=Settings!$C$17,NOT(D438=Settings!$C$16)),1,IF(AND(E438=Settings!$C$18,D438=Settings!$C$19),1,0))))</f>
        <v/>
      </c>
      <c r="G1434" s="169" t="str">
        <f>IF(G438="","",IF(G438=Settings!$C$16,1,IF(AND(G438=Settings!$C$17,NOT(F438=Settings!$C$16)),1,IF(AND(G438=Settings!$C$18,F438=Settings!$C$19),1,0))))</f>
        <v/>
      </c>
      <c r="I1434" s="169" t="str">
        <f>IF(I438="","",IF(I438=Settings!$C$16,1,IF(AND(I438=Settings!$C$17,NOT(H438=Settings!$C$16)),1,IF(AND(I438=Settings!$C$18,H438=Settings!$C$19),1,0))))</f>
        <v/>
      </c>
      <c r="K1434" s="169" t="str">
        <f>IF(K438="","",IF(K438=Settings!$C$16,1,IF(AND(K438=Settings!$C$17,NOT(J438=Settings!$C$16)),1,IF(AND(K438=Settings!$C$18,J438=Settings!$C$19),1,0))))</f>
        <v/>
      </c>
      <c r="M1434" s="169" t="str">
        <f>IF(M438="","",IF(M438=Settings!$C$16,1,IF(AND(M438=Settings!$C$17,NOT(L438=Settings!$C$16)),1,IF(AND(M438=Settings!$C$18,L438=Settings!$C$19),1,0))))</f>
        <v/>
      </c>
      <c r="P1434" s="169" t="str">
        <f>IF(P438="","",IF(P438=Settings!$C$16,1,IF(AND(P438=Settings!$C$17,NOT(O438=Settings!$C$16)),1,IF(AND(P438=Settings!$C$18,O438=Settings!$C$19),1,0))))</f>
        <v/>
      </c>
      <c r="Q1434" s="170"/>
      <c r="R1434" s="169" t="str">
        <f>IF(R438="","",IF(R438=Settings!$C$16,1,IF(AND(R438=Settings!$C$17,NOT(Q438=Settings!$C$16)),1,IF(AND(R438=Settings!$C$18,Q438=Settings!$C$19),1,0))))</f>
        <v/>
      </c>
      <c r="S1434" s="170"/>
      <c r="T1434" s="169" t="str">
        <f>IF(T438="","",IF(T438=Settings!$C$16,1,IF(AND(T438=Settings!$C$17,NOT(S438=Settings!$C$16)),1,IF(AND(T438=Settings!$C$18,S438=Settings!$C$19),1,0))))</f>
        <v/>
      </c>
      <c r="U1434" s="170"/>
      <c r="V1434" s="169" t="str">
        <f>IF(V438="","",IF(V438=Settings!$C$16,1,IF(AND(V438=Settings!$C$17,NOT(U438=Settings!$C$16)),1,IF(AND(V438=Settings!$C$18,U438=Settings!$C$19),1,0))))</f>
        <v/>
      </c>
      <c r="X1434" s="169" t="str">
        <f>IF(X438="","",IF(X438=Settings!$C$16,1,IF(AND(X438=Settings!$C$17,NOT(W438=Settings!$C$16)),1,IF(AND(X438=Settings!$C$18,W438=Settings!$C$19),1,0))))</f>
        <v/>
      </c>
      <c r="Z1434" s="169" t="str">
        <f>IF(Z438="","",IF(Z438=Settings!$C$16,1,IF(AND(Z438=Settings!$C$17,NOT(Y438=Settings!$C$16)),1,IF(AND(Z438=Settings!$C$18,Y438=Settings!$C$19),1,0))))</f>
        <v/>
      </c>
      <c r="AC1434" s="169" t="str">
        <f>IF(AC438="","",IF(AC438=Settings!$C$16,1,IF(AND(AC438=Settings!$C$17,NOT(AB438=Settings!$C$16)),1,IF(AND(AC438=Settings!$C$18,AB438=Settings!$C$19),1,0))))</f>
        <v/>
      </c>
      <c r="AD1434" s="170"/>
      <c r="AE1434" s="169" t="str">
        <f>IF(AE438="","",IF(AE438=Settings!$C$16,1,IF(AND(AE438=Settings!$C$17,NOT(AD438=Settings!$C$16)),1,IF(AND(AE438=Settings!$C$18,AD438=Settings!$C$19),1,0))))</f>
        <v/>
      </c>
      <c r="AF1434" s="170"/>
      <c r="AG1434" s="169" t="str">
        <f>IF(AG438="","",IF(AG438=Settings!$C$16,1,IF(AND(AG438=Settings!$C$17,NOT(AF438=Settings!$C$16)),1,IF(AND(AG438=Settings!$C$18,AF438=Settings!$C$19),1,0))))</f>
        <v/>
      </c>
      <c r="AH1434" s="170"/>
      <c r="AI1434" s="169" t="str">
        <f>IF(AI438="","",IF(AI438=Settings!$C$16,1,IF(AND(AI438=Settings!$C$17,NOT(AH438=Settings!$C$16)),1,IF(AND(AI438=Settings!$C$18,AH438=Settings!$C$19),1,0))))</f>
        <v/>
      </c>
      <c r="AK1434" s="169" t="str">
        <f>IF(AK438="","",IF(AK438=Settings!$C$16,1,IF(AND(AK438=Settings!$C$17,NOT(AJ438=Settings!$C$16)),1,IF(AND(AK438=Settings!$C$18,AJ438=Settings!$C$19),1,0))))</f>
        <v/>
      </c>
      <c r="AM1434" s="169" t="str">
        <f>IF(AM438="","",IF(AM438=Settings!$C$16,1,IF(AND(AM438=Settings!$C$17,NOT(AL438=Settings!$C$16)),1,IF(AND(AM438=Settings!$C$18,AL438=Settings!$C$19),1,0))))</f>
        <v/>
      </c>
      <c r="AP1434" s="169" t="str">
        <f>IF(AP438="","",IF(AP438=Settings!$C$16,1,IF(AND(AP438=Settings!$C$17,NOT(AO438=Settings!$C$16)),1,IF(AND(AP438=Settings!$C$18,AO438=Settings!$C$19),1,0))))</f>
        <v/>
      </c>
      <c r="AQ1434" s="170"/>
      <c r="AR1434" s="169" t="str">
        <f>IF(AR438="","",IF(AR438=Settings!$C$16,1,IF(AND(AR438=Settings!$C$17,NOT(AQ438=Settings!$C$16)),1,IF(AND(AR438=Settings!$C$18,AQ438=Settings!$C$19),1,0))))</f>
        <v/>
      </c>
      <c r="AS1434" s="170"/>
      <c r="AT1434" s="169" t="str">
        <f>IF(AT438="","",IF(AT438=Settings!$C$16,1,IF(AND(AT438=Settings!$C$17,NOT(AS438=Settings!$C$16)),1,IF(AND(AT438=Settings!$C$18,AS438=Settings!$C$19),1,0))))</f>
        <v/>
      </c>
      <c r="AU1434" s="170"/>
      <c r="AV1434" s="169" t="str">
        <f>IF(AV438="","",IF(AV438=Settings!$C$16,1,IF(AND(AV438=Settings!$C$17,NOT(AU438=Settings!$C$16)),1,IF(AND(AV438=Settings!$C$18,AU438=Settings!$C$19),1,0))))</f>
        <v/>
      </c>
      <c r="AX1434" s="169" t="str">
        <f>IF(AX438="","",IF(AX438=Settings!$C$16,1,IF(AND(AX438=Settings!$C$17,NOT(AW438=Settings!$C$16)),1,IF(AND(AX438=Settings!$C$18,AW438=Settings!$C$19),1,0))))</f>
        <v/>
      </c>
      <c r="AZ1434" s="169" t="str">
        <f>IF(AZ438="","",IF(AZ438=Settings!$C$16,1,IF(AND(AZ438=Settings!$C$17,NOT(AY438=Settings!$C$16)),1,IF(AND(AZ438=Settings!$C$18,AY438=Settings!$C$19),1,0))))</f>
        <v/>
      </c>
      <c r="BC1434" s="169" t="str">
        <f>IF(BC438="","",IF(BC438=Settings!$C$16,1,IF(AND(BC438=Settings!$C$17,NOT(BB438=Settings!$C$16)),1,IF(AND(BC438=Settings!$C$18,BB438=Settings!$C$19),1,0))))</f>
        <v/>
      </c>
      <c r="BD1434" s="170"/>
      <c r="BE1434" s="169" t="str">
        <f>IF(BE438="","",IF(BE438=Settings!$C$16,1,IF(AND(BE438=Settings!$C$17,NOT(BD438=Settings!$C$16)),1,IF(AND(BE438=Settings!$C$18,BD438=Settings!$C$19),1,0))))</f>
        <v/>
      </c>
      <c r="BF1434" s="170"/>
      <c r="BG1434" s="169" t="str">
        <f>IF(BG438="","",IF(BG438=Settings!$C$16,1,IF(AND(BG438=Settings!$C$17,NOT(BF438=Settings!$C$16)),1,IF(AND(BG438=Settings!$C$18,BF438=Settings!$C$19),1,0))))</f>
        <v/>
      </c>
      <c r="BH1434" s="170"/>
      <c r="BI1434" s="169" t="str">
        <f>IF(BI438="","",IF(BI438=Settings!$C$16,1,IF(AND(BI438=Settings!$C$17,NOT(BH438=Settings!$C$16)),1,IF(AND(BI438=Settings!$C$18,BH438=Settings!$C$19),1,0))))</f>
        <v/>
      </c>
      <c r="BK1434" s="169" t="str">
        <f>IF(BK438="","",IF(BK438=Settings!$C$16,1,IF(AND(BK438=Settings!$C$17,NOT(BJ438=Settings!$C$16)),1,IF(AND(BK438=Settings!$C$18,BJ438=Settings!$C$19),1,0))))</f>
        <v/>
      </c>
      <c r="BM1434" s="169" t="str">
        <f>IF(BM438="","",IF(BM438=Settings!$C$16,1,IF(AND(BM438=Settings!$C$17,NOT(BL438=Settings!$C$16)),1,IF(AND(BM438=Settings!$C$18,BL438=Settings!$C$19),1,0))))</f>
        <v/>
      </c>
      <c r="BP1434" s="169" t="str">
        <f>IF(BP438="","",IF(BP438=Settings!$C$16,1,IF(AND(BP438=Settings!$C$17,NOT(BO438=Settings!$C$16)),1,IF(AND(BP438=Settings!$C$18,BO438=Settings!$C$19),1,0))))</f>
        <v/>
      </c>
      <c r="BQ1434" s="170"/>
      <c r="BR1434" s="169" t="str">
        <f>IF(BR438="","",IF(BR438=Settings!$C$16,1,IF(AND(BR438=Settings!$C$17,NOT(BQ438=Settings!$C$16)),1,IF(AND(BR438=Settings!$C$18,BQ438=Settings!$C$19),1,0))))</f>
        <v/>
      </c>
      <c r="BS1434" s="170"/>
      <c r="BT1434" s="169" t="str">
        <f>IF(BT438="","",IF(BT438=Settings!$C$16,1,IF(AND(BT438=Settings!$C$17,NOT(BS438=Settings!$C$16)),1,IF(AND(BT438=Settings!$C$18,BS438=Settings!$C$19),1,0))))</f>
        <v/>
      </c>
      <c r="BU1434" s="170"/>
      <c r="BV1434" s="169" t="str">
        <f>IF(BV438="","",IF(BV438=Settings!$C$16,1,IF(AND(BV438=Settings!$C$17,NOT(BU438=Settings!$C$16)),1,IF(AND(BV438=Settings!$C$18,BU438=Settings!$C$19),1,0))))</f>
        <v/>
      </c>
      <c r="BX1434" s="169" t="str">
        <f>IF(BX438="","",IF(BX438=Settings!$C$16,1,IF(AND(BX438=Settings!$C$17,NOT(BW438=Settings!$C$16)),1,IF(AND(BX438=Settings!$C$18,BW438=Settings!$C$19),1,0))))</f>
        <v/>
      </c>
      <c r="BZ1434" s="169" t="str">
        <f>IF(BZ438="","",IF(BZ438=Settings!$C$16,1,IF(AND(BZ438=Settings!$C$17,NOT(BY438=Settings!$C$16)),1,IF(AND(BZ438=Settings!$C$18,BY438=Settings!$C$19),1,0))))</f>
        <v/>
      </c>
      <c r="CB1434" s="175" t="str">
        <f t="shared" si="49"/>
        <v/>
      </c>
      <c r="CC1434" s="175" t="str">
        <f t="shared" si="50"/>
        <v/>
      </c>
      <c r="CD1434" s="175" t="str">
        <f t="shared" si="51"/>
        <v/>
      </c>
      <c r="CE1434" s="175" t="str">
        <f t="shared" si="52"/>
        <v/>
      </c>
      <c r="CF1434" s="175" t="str">
        <f t="shared" si="53"/>
        <v/>
      </c>
      <c r="CG1434" s="175" t="str">
        <f t="shared" si="54"/>
        <v/>
      </c>
      <c r="CH1434" s="175" t="str">
        <f t="shared" si="55"/>
        <v/>
      </c>
    </row>
    <row r="1435" spans="1:86" x14ac:dyDescent="0.25">
      <c r="A1435" s="39" t="str">
        <f t="shared" si="48"/>
        <v xml:space="preserve"> </v>
      </c>
      <c r="C1435" s="169" t="str">
        <f>IF(C439="","",IF(C439=Settings!$C$16,1,IF(AND(C439=Settings!$C$17,NOT(B439=Settings!$C$16)),1,IF(AND(C439=Settings!$C$18,B439=Settings!$C$19),1,0))))</f>
        <v/>
      </c>
      <c r="E1435" s="169" t="str">
        <f>IF(E439="","",IF(E439=Settings!$C$16,1,IF(AND(E439=Settings!$C$17,NOT(D439=Settings!$C$16)),1,IF(AND(E439=Settings!$C$18,D439=Settings!$C$19),1,0))))</f>
        <v/>
      </c>
      <c r="G1435" s="169" t="str">
        <f>IF(G439="","",IF(G439=Settings!$C$16,1,IF(AND(G439=Settings!$C$17,NOT(F439=Settings!$C$16)),1,IF(AND(G439=Settings!$C$18,F439=Settings!$C$19),1,0))))</f>
        <v/>
      </c>
      <c r="I1435" s="169" t="str">
        <f>IF(I439="","",IF(I439=Settings!$C$16,1,IF(AND(I439=Settings!$C$17,NOT(H439=Settings!$C$16)),1,IF(AND(I439=Settings!$C$18,H439=Settings!$C$19),1,0))))</f>
        <v/>
      </c>
      <c r="K1435" s="169" t="str">
        <f>IF(K439="","",IF(K439=Settings!$C$16,1,IF(AND(K439=Settings!$C$17,NOT(J439=Settings!$C$16)),1,IF(AND(K439=Settings!$C$18,J439=Settings!$C$19),1,0))))</f>
        <v/>
      </c>
      <c r="M1435" s="169" t="str">
        <f>IF(M439="","",IF(M439=Settings!$C$16,1,IF(AND(M439=Settings!$C$17,NOT(L439=Settings!$C$16)),1,IF(AND(M439=Settings!$C$18,L439=Settings!$C$19),1,0))))</f>
        <v/>
      </c>
      <c r="P1435" s="169" t="str">
        <f>IF(P439="","",IF(P439=Settings!$C$16,1,IF(AND(P439=Settings!$C$17,NOT(O439=Settings!$C$16)),1,IF(AND(P439=Settings!$C$18,O439=Settings!$C$19),1,0))))</f>
        <v/>
      </c>
      <c r="Q1435" s="170"/>
      <c r="R1435" s="169" t="str">
        <f>IF(R439="","",IF(R439=Settings!$C$16,1,IF(AND(R439=Settings!$C$17,NOT(Q439=Settings!$C$16)),1,IF(AND(R439=Settings!$C$18,Q439=Settings!$C$19),1,0))))</f>
        <v/>
      </c>
      <c r="S1435" s="170"/>
      <c r="T1435" s="169" t="str">
        <f>IF(T439="","",IF(T439=Settings!$C$16,1,IF(AND(T439=Settings!$C$17,NOT(S439=Settings!$C$16)),1,IF(AND(T439=Settings!$C$18,S439=Settings!$C$19),1,0))))</f>
        <v/>
      </c>
      <c r="U1435" s="170"/>
      <c r="V1435" s="169" t="str">
        <f>IF(V439="","",IF(V439=Settings!$C$16,1,IF(AND(V439=Settings!$C$17,NOT(U439=Settings!$C$16)),1,IF(AND(V439=Settings!$C$18,U439=Settings!$C$19),1,0))))</f>
        <v/>
      </c>
      <c r="X1435" s="169" t="str">
        <f>IF(X439="","",IF(X439=Settings!$C$16,1,IF(AND(X439=Settings!$C$17,NOT(W439=Settings!$C$16)),1,IF(AND(X439=Settings!$C$18,W439=Settings!$C$19),1,0))))</f>
        <v/>
      </c>
      <c r="Z1435" s="169" t="str">
        <f>IF(Z439="","",IF(Z439=Settings!$C$16,1,IF(AND(Z439=Settings!$C$17,NOT(Y439=Settings!$C$16)),1,IF(AND(Z439=Settings!$C$18,Y439=Settings!$C$19),1,0))))</f>
        <v/>
      </c>
      <c r="AC1435" s="169" t="str">
        <f>IF(AC439="","",IF(AC439=Settings!$C$16,1,IF(AND(AC439=Settings!$C$17,NOT(AB439=Settings!$C$16)),1,IF(AND(AC439=Settings!$C$18,AB439=Settings!$C$19),1,0))))</f>
        <v/>
      </c>
      <c r="AD1435" s="170"/>
      <c r="AE1435" s="169" t="str">
        <f>IF(AE439="","",IF(AE439=Settings!$C$16,1,IF(AND(AE439=Settings!$C$17,NOT(AD439=Settings!$C$16)),1,IF(AND(AE439=Settings!$C$18,AD439=Settings!$C$19),1,0))))</f>
        <v/>
      </c>
      <c r="AF1435" s="170"/>
      <c r="AG1435" s="169" t="str">
        <f>IF(AG439="","",IF(AG439=Settings!$C$16,1,IF(AND(AG439=Settings!$C$17,NOT(AF439=Settings!$C$16)),1,IF(AND(AG439=Settings!$C$18,AF439=Settings!$C$19),1,0))))</f>
        <v/>
      </c>
      <c r="AH1435" s="170"/>
      <c r="AI1435" s="169" t="str">
        <f>IF(AI439="","",IF(AI439=Settings!$C$16,1,IF(AND(AI439=Settings!$C$17,NOT(AH439=Settings!$C$16)),1,IF(AND(AI439=Settings!$C$18,AH439=Settings!$C$19),1,0))))</f>
        <v/>
      </c>
      <c r="AK1435" s="169" t="str">
        <f>IF(AK439="","",IF(AK439=Settings!$C$16,1,IF(AND(AK439=Settings!$C$17,NOT(AJ439=Settings!$C$16)),1,IF(AND(AK439=Settings!$C$18,AJ439=Settings!$C$19),1,0))))</f>
        <v/>
      </c>
      <c r="AM1435" s="169" t="str">
        <f>IF(AM439="","",IF(AM439=Settings!$C$16,1,IF(AND(AM439=Settings!$C$17,NOT(AL439=Settings!$C$16)),1,IF(AND(AM439=Settings!$C$18,AL439=Settings!$C$19),1,0))))</f>
        <v/>
      </c>
      <c r="AP1435" s="169" t="str">
        <f>IF(AP439="","",IF(AP439=Settings!$C$16,1,IF(AND(AP439=Settings!$C$17,NOT(AO439=Settings!$C$16)),1,IF(AND(AP439=Settings!$C$18,AO439=Settings!$C$19),1,0))))</f>
        <v/>
      </c>
      <c r="AQ1435" s="170"/>
      <c r="AR1435" s="169" t="str">
        <f>IF(AR439="","",IF(AR439=Settings!$C$16,1,IF(AND(AR439=Settings!$C$17,NOT(AQ439=Settings!$C$16)),1,IF(AND(AR439=Settings!$C$18,AQ439=Settings!$C$19),1,0))))</f>
        <v/>
      </c>
      <c r="AS1435" s="170"/>
      <c r="AT1435" s="169" t="str">
        <f>IF(AT439="","",IF(AT439=Settings!$C$16,1,IF(AND(AT439=Settings!$C$17,NOT(AS439=Settings!$C$16)),1,IF(AND(AT439=Settings!$C$18,AS439=Settings!$C$19),1,0))))</f>
        <v/>
      </c>
      <c r="AU1435" s="170"/>
      <c r="AV1435" s="169" t="str">
        <f>IF(AV439="","",IF(AV439=Settings!$C$16,1,IF(AND(AV439=Settings!$C$17,NOT(AU439=Settings!$C$16)),1,IF(AND(AV439=Settings!$C$18,AU439=Settings!$C$19),1,0))))</f>
        <v/>
      </c>
      <c r="AX1435" s="169" t="str">
        <f>IF(AX439="","",IF(AX439=Settings!$C$16,1,IF(AND(AX439=Settings!$C$17,NOT(AW439=Settings!$C$16)),1,IF(AND(AX439=Settings!$C$18,AW439=Settings!$C$19),1,0))))</f>
        <v/>
      </c>
      <c r="AZ1435" s="169" t="str">
        <f>IF(AZ439="","",IF(AZ439=Settings!$C$16,1,IF(AND(AZ439=Settings!$C$17,NOT(AY439=Settings!$C$16)),1,IF(AND(AZ439=Settings!$C$18,AY439=Settings!$C$19),1,0))))</f>
        <v/>
      </c>
      <c r="BC1435" s="169" t="str">
        <f>IF(BC439="","",IF(BC439=Settings!$C$16,1,IF(AND(BC439=Settings!$C$17,NOT(BB439=Settings!$C$16)),1,IF(AND(BC439=Settings!$C$18,BB439=Settings!$C$19),1,0))))</f>
        <v/>
      </c>
      <c r="BD1435" s="170"/>
      <c r="BE1435" s="169" t="str">
        <f>IF(BE439="","",IF(BE439=Settings!$C$16,1,IF(AND(BE439=Settings!$C$17,NOT(BD439=Settings!$C$16)),1,IF(AND(BE439=Settings!$C$18,BD439=Settings!$C$19),1,0))))</f>
        <v/>
      </c>
      <c r="BF1435" s="170"/>
      <c r="BG1435" s="169" t="str">
        <f>IF(BG439="","",IF(BG439=Settings!$C$16,1,IF(AND(BG439=Settings!$C$17,NOT(BF439=Settings!$C$16)),1,IF(AND(BG439=Settings!$C$18,BF439=Settings!$C$19),1,0))))</f>
        <v/>
      </c>
      <c r="BH1435" s="170"/>
      <c r="BI1435" s="169" t="str">
        <f>IF(BI439="","",IF(BI439=Settings!$C$16,1,IF(AND(BI439=Settings!$C$17,NOT(BH439=Settings!$C$16)),1,IF(AND(BI439=Settings!$C$18,BH439=Settings!$C$19),1,0))))</f>
        <v/>
      </c>
      <c r="BK1435" s="169" t="str">
        <f>IF(BK439="","",IF(BK439=Settings!$C$16,1,IF(AND(BK439=Settings!$C$17,NOT(BJ439=Settings!$C$16)),1,IF(AND(BK439=Settings!$C$18,BJ439=Settings!$C$19),1,0))))</f>
        <v/>
      </c>
      <c r="BM1435" s="169" t="str">
        <f>IF(BM439="","",IF(BM439=Settings!$C$16,1,IF(AND(BM439=Settings!$C$17,NOT(BL439=Settings!$C$16)),1,IF(AND(BM439=Settings!$C$18,BL439=Settings!$C$19),1,0))))</f>
        <v/>
      </c>
      <c r="BP1435" s="169" t="str">
        <f>IF(BP439="","",IF(BP439=Settings!$C$16,1,IF(AND(BP439=Settings!$C$17,NOT(BO439=Settings!$C$16)),1,IF(AND(BP439=Settings!$C$18,BO439=Settings!$C$19),1,0))))</f>
        <v/>
      </c>
      <c r="BQ1435" s="170"/>
      <c r="BR1435" s="169" t="str">
        <f>IF(BR439="","",IF(BR439=Settings!$C$16,1,IF(AND(BR439=Settings!$C$17,NOT(BQ439=Settings!$C$16)),1,IF(AND(BR439=Settings!$C$18,BQ439=Settings!$C$19),1,0))))</f>
        <v/>
      </c>
      <c r="BS1435" s="170"/>
      <c r="BT1435" s="169" t="str">
        <f>IF(BT439="","",IF(BT439=Settings!$C$16,1,IF(AND(BT439=Settings!$C$17,NOT(BS439=Settings!$C$16)),1,IF(AND(BT439=Settings!$C$18,BS439=Settings!$C$19),1,0))))</f>
        <v/>
      </c>
      <c r="BU1435" s="170"/>
      <c r="BV1435" s="169" t="str">
        <f>IF(BV439="","",IF(BV439=Settings!$C$16,1,IF(AND(BV439=Settings!$C$17,NOT(BU439=Settings!$C$16)),1,IF(AND(BV439=Settings!$C$18,BU439=Settings!$C$19),1,0))))</f>
        <v/>
      </c>
      <c r="BX1435" s="169" t="str">
        <f>IF(BX439="","",IF(BX439=Settings!$C$16,1,IF(AND(BX439=Settings!$C$17,NOT(BW439=Settings!$C$16)),1,IF(AND(BX439=Settings!$C$18,BW439=Settings!$C$19),1,0))))</f>
        <v/>
      </c>
      <c r="BZ1435" s="169" t="str">
        <f>IF(BZ439="","",IF(BZ439=Settings!$C$16,1,IF(AND(BZ439=Settings!$C$17,NOT(BY439=Settings!$C$16)),1,IF(AND(BZ439=Settings!$C$18,BY439=Settings!$C$19),1,0))))</f>
        <v/>
      </c>
      <c r="CB1435" s="175" t="str">
        <f t="shared" si="49"/>
        <v/>
      </c>
      <c r="CC1435" s="175" t="str">
        <f t="shared" si="50"/>
        <v/>
      </c>
      <c r="CD1435" s="175" t="str">
        <f t="shared" si="51"/>
        <v/>
      </c>
      <c r="CE1435" s="175" t="str">
        <f t="shared" si="52"/>
        <v/>
      </c>
      <c r="CF1435" s="175" t="str">
        <f t="shared" si="53"/>
        <v/>
      </c>
      <c r="CG1435" s="175" t="str">
        <f t="shared" si="54"/>
        <v/>
      </c>
      <c r="CH1435" s="175" t="str">
        <f t="shared" si="55"/>
        <v/>
      </c>
    </row>
    <row r="1436" spans="1:86" x14ac:dyDescent="0.25">
      <c r="A1436" s="39" t="str">
        <f t="shared" si="48"/>
        <v xml:space="preserve"> </v>
      </c>
      <c r="C1436" s="169" t="str">
        <f>IF(C440="","",IF(C440=Settings!$C$16,1,IF(AND(C440=Settings!$C$17,NOT(B440=Settings!$C$16)),1,IF(AND(C440=Settings!$C$18,B440=Settings!$C$19),1,0))))</f>
        <v/>
      </c>
      <c r="E1436" s="169" t="str">
        <f>IF(E440="","",IF(E440=Settings!$C$16,1,IF(AND(E440=Settings!$C$17,NOT(D440=Settings!$C$16)),1,IF(AND(E440=Settings!$C$18,D440=Settings!$C$19),1,0))))</f>
        <v/>
      </c>
      <c r="G1436" s="169" t="str">
        <f>IF(G440="","",IF(G440=Settings!$C$16,1,IF(AND(G440=Settings!$C$17,NOT(F440=Settings!$C$16)),1,IF(AND(G440=Settings!$C$18,F440=Settings!$C$19),1,0))))</f>
        <v/>
      </c>
      <c r="I1436" s="169" t="str">
        <f>IF(I440="","",IF(I440=Settings!$C$16,1,IF(AND(I440=Settings!$C$17,NOT(H440=Settings!$C$16)),1,IF(AND(I440=Settings!$C$18,H440=Settings!$C$19),1,0))))</f>
        <v/>
      </c>
      <c r="K1436" s="169" t="str">
        <f>IF(K440="","",IF(K440=Settings!$C$16,1,IF(AND(K440=Settings!$C$17,NOT(J440=Settings!$C$16)),1,IF(AND(K440=Settings!$C$18,J440=Settings!$C$19),1,0))))</f>
        <v/>
      </c>
      <c r="M1436" s="169" t="str">
        <f>IF(M440="","",IF(M440=Settings!$C$16,1,IF(AND(M440=Settings!$C$17,NOT(L440=Settings!$C$16)),1,IF(AND(M440=Settings!$C$18,L440=Settings!$C$19),1,0))))</f>
        <v/>
      </c>
      <c r="P1436" s="169" t="str">
        <f>IF(P440="","",IF(P440=Settings!$C$16,1,IF(AND(P440=Settings!$C$17,NOT(O440=Settings!$C$16)),1,IF(AND(P440=Settings!$C$18,O440=Settings!$C$19),1,0))))</f>
        <v/>
      </c>
      <c r="Q1436" s="170"/>
      <c r="R1436" s="169" t="str">
        <f>IF(R440="","",IF(R440=Settings!$C$16,1,IF(AND(R440=Settings!$C$17,NOT(Q440=Settings!$C$16)),1,IF(AND(R440=Settings!$C$18,Q440=Settings!$C$19),1,0))))</f>
        <v/>
      </c>
      <c r="S1436" s="170"/>
      <c r="T1436" s="169" t="str">
        <f>IF(T440="","",IF(T440=Settings!$C$16,1,IF(AND(T440=Settings!$C$17,NOT(S440=Settings!$C$16)),1,IF(AND(T440=Settings!$C$18,S440=Settings!$C$19),1,0))))</f>
        <v/>
      </c>
      <c r="U1436" s="170"/>
      <c r="V1436" s="169" t="str">
        <f>IF(V440="","",IF(V440=Settings!$C$16,1,IF(AND(V440=Settings!$C$17,NOT(U440=Settings!$C$16)),1,IF(AND(V440=Settings!$C$18,U440=Settings!$C$19),1,0))))</f>
        <v/>
      </c>
      <c r="X1436" s="169" t="str">
        <f>IF(X440="","",IF(X440=Settings!$C$16,1,IF(AND(X440=Settings!$C$17,NOT(W440=Settings!$C$16)),1,IF(AND(X440=Settings!$C$18,W440=Settings!$C$19),1,0))))</f>
        <v/>
      </c>
      <c r="Z1436" s="169" t="str">
        <f>IF(Z440="","",IF(Z440=Settings!$C$16,1,IF(AND(Z440=Settings!$C$17,NOT(Y440=Settings!$C$16)),1,IF(AND(Z440=Settings!$C$18,Y440=Settings!$C$19),1,0))))</f>
        <v/>
      </c>
      <c r="AC1436" s="169" t="str">
        <f>IF(AC440="","",IF(AC440=Settings!$C$16,1,IF(AND(AC440=Settings!$C$17,NOT(AB440=Settings!$C$16)),1,IF(AND(AC440=Settings!$C$18,AB440=Settings!$C$19),1,0))))</f>
        <v/>
      </c>
      <c r="AD1436" s="170"/>
      <c r="AE1436" s="169" t="str">
        <f>IF(AE440="","",IF(AE440=Settings!$C$16,1,IF(AND(AE440=Settings!$C$17,NOT(AD440=Settings!$C$16)),1,IF(AND(AE440=Settings!$C$18,AD440=Settings!$C$19),1,0))))</f>
        <v/>
      </c>
      <c r="AF1436" s="170"/>
      <c r="AG1436" s="169" t="str">
        <f>IF(AG440="","",IF(AG440=Settings!$C$16,1,IF(AND(AG440=Settings!$C$17,NOT(AF440=Settings!$C$16)),1,IF(AND(AG440=Settings!$C$18,AF440=Settings!$C$19),1,0))))</f>
        <v/>
      </c>
      <c r="AH1436" s="170"/>
      <c r="AI1436" s="169" t="str">
        <f>IF(AI440="","",IF(AI440=Settings!$C$16,1,IF(AND(AI440=Settings!$C$17,NOT(AH440=Settings!$C$16)),1,IF(AND(AI440=Settings!$C$18,AH440=Settings!$C$19),1,0))))</f>
        <v/>
      </c>
      <c r="AK1436" s="169" t="str">
        <f>IF(AK440="","",IF(AK440=Settings!$C$16,1,IF(AND(AK440=Settings!$C$17,NOT(AJ440=Settings!$C$16)),1,IF(AND(AK440=Settings!$C$18,AJ440=Settings!$C$19),1,0))))</f>
        <v/>
      </c>
      <c r="AM1436" s="169" t="str">
        <f>IF(AM440="","",IF(AM440=Settings!$C$16,1,IF(AND(AM440=Settings!$C$17,NOT(AL440=Settings!$C$16)),1,IF(AND(AM440=Settings!$C$18,AL440=Settings!$C$19),1,0))))</f>
        <v/>
      </c>
      <c r="AP1436" s="169" t="str">
        <f>IF(AP440="","",IF(AP440=Settings!$C$16,1,IF(AND(AP440=Settings!$C$17,NOT(AO440=Settings!$C$16)),1,IF(AND(AP440=Settings!$C$18,AO440=Settings!$C$19),1,0))))</f>
        <v/>
      </c>
      <c r="AQ1436" s="170"/>
      <c r="AR1436" s="169" t="str">
        <f>IF(AR440="","",IF(AR440=Settings!$C$16,1,IF(AND(AR440=Settings!$C$17,NOT(AQ440=Settings!$C$16)),1,IF(AND(AR440=Settings!$C$18,AQ440=Settings!$C$19),1,0))))</f>
        <v/>
      </c>
      <c r="AS1436" s="170"/>
      <c r="AT1436" s="169" t="str">
        <f>IF(AT440="","",IF(AT440=Settings!$C$16,1,IF(AND(AT440=Settings!$C$17,NOT(AS440=Settings!$C$16)),1,IF(AND(AT440=Settings!$C$18,AS440=Settings!$C$19),1,0))))</f>
        <v/>
      </c>
      <c r="AU1436" s="170"/>
      <c r="AV1436" s="169" t="str">
        <f>IF(AV440="","",IF(AV440=Settings!$C$16,1,IF(AND(AV440=Settings!$C$17,NOT(AU440=Settings!$C$16)),1,IF(AND(AV440=Settings!$C$18,AU440=Settings!$C$19),1,0))))</f>
        <v/>
      </c>
      <c r="AX1436" s="169" t="str">
        <f>IF(AX440="","",IF(AX440=Settings!$C$16,1,IF(AND(AX440=Settings!$C$17,NOT(AW440=Settings!$C$16)),1,IF(AND(AX440=Settings!$C$18,AW440=Settings!$C$19),1,0))))</f>
        <v/>
      </c>
      <c r="AZ1436" s="169" t="str">
        <f>IF(AZ440="","",IF(AZ440=Settings!$C$16,1,IF(AND(AZ440=Settings!$C$17,NOT(AY440=Settings!$C$16)),1,IF(AND(AZ440=Settings!$C$18,AY440=Settings!$C$19),1,0))))</f>
        <v/>
      </c>
      <c r="BC1436" s="169" t="str">
        <f>IF(BC440="","",IF(BC440=Settings!$C$16,1,IF(AND(BC440=Settings!$C$17,NOT(BB440=Settings!$C$16)),1,IF(AND(BC440=Settings!$C$18,BB440=Settings!$C$19),1,0))))</f>
        <v/>
      </c>
      <c r="BD1436" s="170"/>
      <c r="BE1436" s="169" t="str">
        <f>IF(BE440="","",IF(BE440=Settings!$C$16,1,IF(AND(BE440=Settings!$C$17,NOT(BD440=Settings!$C$16)),1,IF(AND(BE440=Settings!$C$18,BD440=Settings!$C$19),1,0))))</f>
        <v/>
      </c>
      <c r="BF1436" s="170"/>
      <c r="BG1436" s="169" t="str">
        <f>IF(BG440="","",IF(BG440=Settings!$C$16,1,IF(AND(BG440=Settings!$C$17,NOT(BF440=Settings!$C$16)),1,IF(AND(BG440=Settings!$C$18,BF440=Settings!$C$19),1,0))))</f>
        <v/>
      </c>
      <c r="BH1436" s="170"/>
      <c r="BI1436" s="169" t="str">
        <f>IF(BI440="","",IF(BI440=Settings!$C$16,1,IF(AND(BI440=Settings!$C$17,NOT(BH440=Settings!$C$16)),1,IF(AND(BI440=Settings!$C$18,BH440=Settings!$C$19),1,0))))</f>
        <v/>
      </c>
      <c r="BK1436" s="169" t="str">
        <f>IF(BK440="","",IF(BK440=Settings!$C$16,1,IF(AND(BK440=Settings!$C$17,NOT(BJ440=Settings!$C$16)),1,IF(AND(BK440=Settings!$C$18,BJ440=Settings!$C$19),1,0))))</f>
        <v/>
      </c>
      <c r="BM1436" s="169" t="str">
        <f>IF(BM440="","",IF(BM440=Settings!$C$16,1,IF(AND(BM440=Settings!$C$17,NOT(BL440=Settings!$C$16)),1,IF(AND(BM440=Settings!$C$18,BL440=Settings!$C$19),1,0))))</f>
        <v/>
      </c>
      <c r="BP1436" s="169" t="str">
        <f>IF(BP440="","",IF(BP440=Settings!$C$16,1,IF(AND(BP440=Settings!$C$17,NOT(BO440=Settings!$C$16)),1,IF(AND(BP440=Settings!$C$18,BO440=Settings!$C$19),1,0))))</f>
        <v/>
      </c>
      <c r="BQ1436" s="170"/>
      <c r="BR1436" s="169" t="str">
        <f>IF(BR440="","",IF(BR440=Settings!$C$16,1,IF(AND(BR440=Settings!$C$17,NOT(BQ440=Settings!$C$16)),1,IF(AND(BR440=Settings!$C$18,BQ440=Settings!$C$19),1,0))))</f>
        <v/>
      </c>
      <c r="BS1436" s="170"/>
      <c r="BT1436" s="169" t="str">
        <f>IF(BT440="","",IF(BT440=Settings!$C$16,1,IF(AND(BT440=Settings!$C$17,NOT(BS440=Settings!$C$16)),1,IF(AND(BT440=Settings!$C$18,BS440=Settings!$C$19),1,0))))</f>
        <v/>
      </c>
      <c r="BU1436" s="170"/>
      <c r="BV1436" s="169" t="str">
        <f>IF(BV440="","",IF(BV440=Settings!$C$16,1,IF(AND(BV440=Settings!$C$17,NOT(BU440=Settings!$C$16)),1,IF(AND(BV440=Settings!$C$18,BU440=Settings!$C$19),1,0))))</f>
        <v/>
      </c>
      <c r="BX1436" s="169" t="str">
        <f>IF(BX440="","",IF(BX440=Settings!$C$16,1,IF(AND(BX440=Settings!$C$17,NOT(BW440=Settings!$C$16)),1,IF(AND(BX440=Settings!$C$18,BW440=Settings!$C$19),1,0))))</f>
        <v/>
      </c>
      <c r="BZ1436" s="169" t="str">
        <f>IF(BZ440="","",IF(BZ440=Settings!$C$16,1,IF(AND(BZ440=Settings!$C$17,NOT(BY440=Settings!$C$16)),1,IF(AND(BZ440=Settings!$C$18,BY440=Settings!$C$19),1,0))))</f>
        <v/>
      </c>
      <c r="CB1436" s="175" t="str">
        <f t="shared" si="49"/>
        <v/>
      </c>
      <c r="CC1436" s="175" t="str">
        <f t="shared" si="50"/>
        <v/>
      </c>
      <c r="CD1436" s="175" t="str">
        <f t="shared" si="51"/>
        <v/>
      </c>
      <c r="CE1436" s="175" t="str">
        <f t="shared" si="52"/>
        <v/>
      </c>
      <c r="CF1436" s="175" t="str">
        <f t="shared" si="53"/>
        <v/>
      </c>
      <c r="CG1436" s="175" t="str">
        <f t="shared" si="54"/>
        <v/>
      </c>
      <c r="CH1436" s="175" t="str">
        <f t="shared" si="55"/>
        <v/>
      </c>
    </row>
    <row r="1437" spans="1:86" x14ac:dyDescent="0.25">
      <c r="A1437" s="39" t="str">
        <f t="shared" si="48"/>
        <v xml:space="preserve"> </v>
      </c>
      <c r="C1437" s="169" t="str">
        <f>IF(C441="","",IF(C441=Settings!$C$16,1,IF(AND(C441=Settings!$C$17,NOT(B441=Settings!$C$16)),1,IF(AND(C441=Settings!$C$18,B441=Settings!$C$19),1,0))))</f>
        <v/>
      </c>
      <c r="E1437" s="169" t="str">
        <f>IF(E441="","",IF(E441=Settings!$C$16,1,IF(AND(E441=Settings!$C$17,NOT(D441=Settings!$C$16)),1,IF(AND(E441=Settings!$C$18,D441=Settings!$C$19),1,0))))</f>
        <v/>
      </c>
      <c r="G1437" s="169" t="str">
        <f>IF(G441="","",IF(G441=Settings!$C$16,1,IF(AND(G441=Settings!$C$17,NOT(F441=Settings!$C$16)),1,IF(AND(G441=Settings!$C$18,F441=Settings!$C$19),1,0))))</f>
        <v/>
      </c>
      <c r="I1437" s="169" t="str">
        <f>IF(I441="","",IF(I441=Settings!$C$16,1,IF(AND(I441=Settings!$C$17,NOT(H441=Settings!$C$16)),1,IF(AND(I441=Settings!$C$18,H441=Settings!$C$19),1,0))))</f>
        <v/>
      </c>
      <c r="K1437" s="169" t="str">
        <f>IF(K441="","",IF(K441=Settings!$C$16,1,IF(AND(K441=Settings!$C$17,NOT(J441=Settings!$C$16)),1,IF(AND(K441=Settings!$C$18,J441=Settings!$C$19),1,0))))</f>
        <v/>
      </c>
      <c r="M1437" s="169" t="str">
        <f>IF(M441="","",IF(M441=Settings!$C$16,1,IF(AND(M441=Settings!$C$17,NOT(L441=Settings!$C$16)),1,IF(AND(M441=Settings!$C$18,L441=Settings!$C$19),1,0))))</f>
        <v/>
      </c>
      <c r="P1437" s="169" t="str">
        <f>IF(P441="","",IF(P441=Settings!$C$16,1,IF(AND(P441=Settings!$C$17,NOT(O441=Settings!$C$16)),1,IF(AND(P441=Settings!$C$18,O441=Settings!$C$19),1,0))))</f>
        <v/>
      </c>
      <c r="Q1437" s="170"/>
      <c r="R1437" s="169" t="str">
        <f>IF(R441="","",IF(R441=Settings!$C$16,1,IF(AND(R441=Settings!$C$17,NOT(Q441=Settings!$C$16)),1,IF(AND(R441=Settings!$C$18,Q441=Settings!$C$19),1,0))))</f>
        <v/>
      </c>
      <c r="S1437" s="170"/>
      <c r="T1437" s="169" t="str">
        <f>IF(T441="","",IF(T441=Settings!$C$16,1,IF(AND(T441=Settings!$C$17,NOT(S441=Settings!$C$16)),1,IF(AND(T441=Settings!$C$18,S441=Settings!$C$19),1,0))))</f>
        <v/>
      </c>
      <c r="U1437" s="170"/>
      <c r="V1437" s="169" t="str">
        <f>IF(V441="","",IF(V441=Settings!$C$16,1,IF(AND(V441=Settings!$C$17,NOT(U441=Settings!$C$16)),1,IF(AND(V441=Settings!$C$18,U441=Settings!$C$19),1,0))))</f>
        <v/>
      </c>
      <c r="X1437" s="169" t="str">
        <f>IF(X441="","",IF(X441=Settings!$C$16,1,IF(AND(X441=Settings!$C$17,NOT(W441=Settings!$C$16)),1,IF(AND(X441=Settings!$C$18,W441=Settings!$C$19),1,0))))</f>
        <v/>
      </c>
      <c r="Z1437" s="169" t="str">
        <f>IF(Z441="","",IF(Z441=Settings!$C$16,1,IF(AND(Z441=Settings!$C$17,NOT(Y441=Settings!$C$16)),1,IF(AND(Z441=Settings!$C$18,Y441=Settings!$C$19),1,0))))</f>
        <v/>
      </c>
      <c r="AC1437" s="169" t="str">
        <f>IF(AC441="","",IF(AC441=Settings!$C$16,1,IF(AND(AC441=Settings!$C$17,NOT(AB441=Settings!$C$16)),1,IF(AND(AC441=Settings!$C$18,AB441=Settings!$C$19),1,0))))</f>
        <v/>
      </c>
      <c r="AD1437" s="170"/>
      <c r="AE1437" s="169" t="str">
        <f>IF(AE441="","",IF(AE441=Settings!$C$16,1,IF(AND(AE441=Settings!$C$17,NOT(AD441=Settings!$C$16)),1,IF(AND(AE441=Settings!$C$18,AD441=Settings!$C$19),1,0))))</f>
        <v/>
      </c>
      <c r="AF1437" s="170"/>
      <c r="AG1437" s="169" t="str">
        <f>IF(AG441="","",IF(AG441=Settings!$C$16,1,IF(AND(AG441=Settings!$C$17,NOT(AF441=Settings!$C$16)),1,IF(AND(AG441=Settings!$C$18,AF441=Settings!$C$19),1,0))))</f>
        <v/>
      </c>
      <c r="AH1437" s="170"/>
      <c r="AI1437" s="169" t="str">
        <f>IF(AI441="","",IF(AI441=Settings!$C$16,1,IF(AND(AI441=Settings!$C$17,NOT(AH441=Settings!$C$16)),1,IF(AND(AI441=Settings!$C$18,AH441=Settings!$C$19),1,0))))</f>
        <v/>
      </c>
      <c r="AK1437" s="169" t="str">
        <f>IF(AK441="","",IF(AK441=Settings!$C$16,1,IF(AND(AK441=Settings!$C$17,NOT(AJ441=Settings!$C$16)),1,IF(AND(AK441=Settings!$C$18,AJ441=Settings!$C$19),1,0))))</f>
        <v/>
      </c>
      <c r="AM1437" s="169" t="str">
        <f>IF(AM441="","",IF(AM441=Settings!$C$16,1,IF(AND(AM441=Settings!$C$17,NOT(AL441=Settings!$C$16)),1,IF(AND(AM441=Settings!$C$18,AL441=Settings!$C$19),1,0))))</f>
        <v/>
      </c>
      <c r="AP1437" s="169" t="str">
        <f>IF(AP441="","",IF(AP441=Settings!$C$16,1,IF(AND(AP441=Settings!$C$17,NOT(AO441=Settings!$C$16)),1,IF(AND(AP441=Settings!$C$18,AO441=Settings!$C$19),1,0))))</f>
        <v/>
      </c>
      <c r="AQ1437" s="170"/>
      <c r="AR1437" s="169" t="str">
        <f>IF(AR441="","",IF(AR441=Settings!$C$16,1,IF(AND(AR441=Settings!$C$17,NOT(AQ441=Settings!$C$16)),1,IF(AND(AR441=Settings!$C$18,AQ441=Settings!$C$19),1,0))))</f>
        <v/>
      </c>
      <c r="AS1437" s="170"/>
      <c r="AT1437" s="169" t="str">
        <f>IF(AT441="","",IF(AT441=Settings!$C$16,1,IF(AND(AT441=Settings!$C$17,NOT(AS441=Settings!$C$16)),1,IF(AND(AT441=Settings!$C$18,AS441=Settings!$C$19),1,0))))</f>
        <v/>
      </c>
      <c r="AU1437" s="170"/>
      <c r="AV1437" s="169" t="str">
        <f>IF(AV441="","",IF(AV441=Settings!$C$16,1,IF(AND(AV441=Settings!$C$17,NOT(AU441=Settings!$C$16)),1,IF(AND(AV441=Settings!$C$18,AU441=Settings!$C$19),1,0))))</f>
        <v/>
      </c>
      <c r="AX1437" s="169" t="str">
        <f>IF(AX441="","",IF(AX441=Settings!$C$16,1,IF(AND(AX441=Settings!$C$17,NOT(AW441=Settings!$C$16)),1,IF(AND(AX441=Settings!$C$18,AW441=Settings!$C$19),1,0))))</f>
        <v/>
      </c>
      <c r="AZ1437" s="169" t="str">
        <f>IF(AZ441="","",IF(AZ441=Settings!$C$16,1,IF(AND(AZ441=Settings!$C$17,NOT(AY441=Settings!$C$16)),1,IF(AND(AZ441=Settings!$C$18,AY441=Settings!$C$19),1,0))))</f>
        <v/>
      </c>
      <c r="BC1437" s="169" t="str">
        <f>IF(BC441="","",IF(BC441=Settings!$C$16,1,IF(AND(BC441=Settings!$C$17,NOT(BB441=Settings!$C$16)),1,IF(AND(BC441=Settings!$C$18,BB441=Settings!$C$19),1,0))))</f>
        <v/>
      </c>
      <c r="BD1437" s="170"/>
      <c r="BE1437" s="169" t="str">
        <f>IF(BE441="","",IF(BE441=Settings!$C$16,1,IF(AND(BE441=Settings!$C$17,NOT(BD441=Settings!$C$16)),1,IF(AND(BE441=Settings!$C$18,BD441=Settings!$C$19),1,0))))</f>
        <v/>
      </c>
      <c r="BF1437" s="170"/>
      <c r="BG1437" s="169" t="str">
        <f>IF(BG441="","",IF(BG441=Settings!$C$16,1,IF(AND(BG441=Settings!$C$17,NOT(BF441=Settings!$C$16)),1,IF(AND(BG441=Settings!$C$18,BF441=Settings!$C$19),1,0))))</f>
        <v/>
      </c>
      <c r="BH1437" s="170"/>
      <c r="BI1437" s="169" t="str">
        <f>IF(BI441="","",IF(BI441=Settings!$C$16,1,IF(AND(BI441=Settings!$C$17,NOT(BH441=Settings!$C$16)),1,IF(AND(BI441=Settings!$C$18,BH441=Settings!$C$19),1,0))))</f>
        <v/>
      </c>
      <c r="BK1437" s="169" t="str">
        <f>IF(BK441="","",IF(BK441=Settings!$C$16,1,IF(AND(BK441=Settings!$C$17,NOT(BJ441=Settings!$C$16)),1,IF(AND(BK441=Settings!$C$18,BJ441=Settings!$C$19),1,0))))</f>
        <v/>
      </c>
      <c r="BM1437" s="169" t="str">
        <f>IF(BM441="","",IF(BM441=Settings!$C$16,1,IF(AND(BM441=Settings!$C$17,NOT(BL441=Settings!$C$16)),1,IF(AND(BM441=Settings!$C$18,BL441=Settings!$C$19),1,0))))</f>
        <v/>
      </c>
      <c r="BP1437" s="169" t="str">
        <f>IF(BP441="","",IF(BP441=Settings!$C$16,1,IF(AND(BP441=Settings!$C$17,NOT(BO441=Settings!$C$16)),1,IF(AND(BP441=Settings!$C$18,BO441=Settings!$C$19),1,0))))</f>
        <v/>
      </c>
      <c r="BQ1437" s="170"/>
      <c r="BR1437" s="169" t="str">
        <f>IF(BR441="","",IF(BR441=Settings!$C$16,1,IF(AND(BR441=Settings!$C$17,NOT(BQ441=Settings!$C$16)),1,IF(AND(BR441=Settings!$C$18,BQ441=Settings!$C$19),1,0))))</f>
        <v/>
      </c>
      <c r="BS1437" s="170"/>
      <c r="BT1437" s="169" t="str">
        <f>IF(BT441="","",IF(BT441=Settings!$C$16,1,IF(AND(BT441=Settings!$C$17,NOT(BS441=Settings!$C$16)),1,IF(AND(BT441=Settings!$C$18,BS441=Settings!$C$19),1,0))))</f>
        <v/>
      </c>
      <c r="BU1437" s="170"/>
      <c r="BV1437" s="169" t="str">
        <f>IF(BV441="","",IF(BV441=Settings!$C$16,1,IF(AND(BV441=Settings!$C$17,NOT(BU441=Settings!$C$16)),1,IF(AND(BV441=Settings!$C$18,BU441=Settings!$C$19),1,0))))</f>
        <v/>
      </c>
      <c r="BX1437" s="169" t="str">
        <f>IF(BX441="","",IF(BX441=Settings!$C$16,1,IF(AND(BX441=Settings!$C$17,NOT(BW441=Settings!$C$16)),1,IF(AND(BX441=Settings!$C$18,BW441=Settings!$C$19),1,0))))</f>
        <v/>
      </c>
      <c r="BZ1437" s="169" t="str">
        <f>IF(BZ441="","",IF(BZ441=Settings!$C$16,1,IF(AND(BZ441=Settings!$C$17,NOT(BY441=Settings!$C$16)),1,IF(AND(BZ441=Settings!$C$18,BY441=Settings!$C$19),1,0))))</f>
        <v/>
      </c>
      <c r="CB1437" s="175" t="str">
        <f t="shared" si="49"/>
        <v/>
      </c>
      <c r="CC1437" s="175" t="str">
        <f t="shared" si="50"/>
        <v/>
      </c>
      <c r="CD1437" s="175" t="str">
        <f t="shared" si="51"/>
        <v/>
      </c>
      <c r="CE1437" s="175" t="str">
        <f t="shared" si="52"/>
        <v/>
      </c>
      <c r="CF1437" s="175" t="str">
        <f t="shared" si="53"/>
        <v/>
      </c>
      <c r="CG1437" s="175" t="str">
        <f t="shared" si="54"/>
        <v/>
      </c>
      <c r="CH1437" s="175" t="str">
        <f t="shared" si="55"/>
        <v/>
      </c>
    </row>
    <row r="1438" spans="1:86" x14ac:dyDescent="0.25">
      <c r="A1438" s="39" t="str">
        <f t="shared" si="48"/>
        <v xml:space="preserve"> </v>
      </c>
      <c r="C1438" s="169" t="str">
        <f>IF(C442="","",IF(C442=Settings!$C$16,1,IF(AND(C442=Settings!$C$17,NOT(B442=Settings!$C$16)),1,IF(AND(C442=Settings!$C$18,B442=Settings!$C$19),1,0))))</f>
        <v/>
      </c>
      <c r="E1438" s="169" t="str">
        <f>IF(E442="","",IF(E442=Settings!$C$16,1,IF(AND(E442=Settings!$C$17,NOT(D442=Settings!$C$16)),1,IF(AND(E442=Settings!$C$18,D442=Settings!$C$19),1,0))))</f>
        <v/>
      </c>
      <c r="G1438" s="169" t="str">
        <f>IF(G442="","",IF(G442=Settings!$C$16,1,IF(AND(G442=Settings!$C$17,NOT(F442=Settings!$C$16)),1,IF(AND(G442=Settings!$C$18,F442=Settings!$C$19),1,0))))</f>
        <v/>
      </c>
      <c r="I1438" s="169" t="str">
        <f>IF(I442="","",IF(I442=Settings!$C$16,1,IF(AND(I442=Settings!$C$17,NOT(H442=Settings!$C$16)),1,IF(AND(I442=Settings!$C$18,H442=Settings!$C$19),1,0))))</f>
        <v/>
      </c>
      <c r="K1438" s="169" t="str">
        <f>IF(K442="","",IF(K442=Settings!$C$16,1,IF(AND(K442=Settings!$C$17,NOT(J442=Settings!$C$16)),1,IF(AND(K442=Settings!$C$18,J442=Settings!$C$19),1,0))))</f>
        <v/>
      </c>
      <c r="M1438" s="169" t="str">
        <f>IF(M442="","",IF(M442=Settings!$C$16,1,IF(AND(M442=Settings!$C$17,NOT(L442=Settings!$C$16)),1,IF(AND(M442=Settings!$C$18,L442=Settings!$C$19),1,0))))</f>
        <v/>
      </c>
      <c r="P1438" s="169" t="str">
        <f>IF(P442="","",IF(P442=Settings!$C$16,1,IF(AND(P442=Settings!$C$17,NOT(O442=Settings!$C$16)),1,IF(AND(P442=Settings!$C$18,O442=Settings!$C$19),1,0))))</f>
        <v/>
      </c>
      <c r="Q1438" s="170"/>
      <c r="R1438" s="169" t="str">
        <f>IF(R442="","",IF(R442=Settings!$C$16,1,IF(AND(R442=Settings!$C$17,NOT(Q442=Settings!$C$16)),1,IF(AND(R442=Settings!$C$18,Q442=Settings!$C$19),1,0))))</f>
        <v/>
      </c>
      <c r="S1438" s="170"/>
      <c r="T1438" s="169" t="str">
        <f>IF(T442="","",IF(T442=Settings!$C$16,1,IF(AND(T442=Settings!$C$17,NOT(S442=Settings!$C$16)),1,IF(AND(T442=Settings!$C$18,S442=Settings!$C$19),1,0))))</f>
        <v/>
      </c>
      <c r="U1438" s="170"/>
      <c r="V1438" s="169" t="str">
        <f>IF(V442="","",IF(V442=Settings!$C$16,1,IF(AND(V442=Settings!$C$17,NOT(U442=Settings!$C$16)),1,IF(AND(V442=Settings!$C$18,U442=Settings!$C$19),1,0))))</f>
        <v/>
      </c>
      <c r="X1438" s="169" t="str">
        <f>IF(X442="","",IF(X442=Settings!$C$16,1,IF(AND(X442=Settings!$C$17,NOT(W442=Settings!$C$16)),1,IF(AND(X442=Settings!$C$18,W442=Settings!$C$19),1,0))))</f>
        <v/>
      </c>
      <c r="Z1438" s="169" t="str">
        <f>IF(Z442="","",IF(Z442=Settings!$C$16,1,IF(AND(Z442=Settings!$C$17,NOT(Y442=Settings!$C$16)),1,IF(AND(Z442=Settings!$C$18,Y442=Settings!$C$19),1,0))))</f>
        <v/>
      </c>
      <c r="AC1438" s="169" t="str">
        <f>IF(AC442="","",IF(AC442=Settings!$C$16,1,IF(AND(AC442=Settings!$C$17,NOT(AB442=Settings!$C$16)),1,IF(AND(AC442=Settings!$C$18,AB442=Settings!$C$19),1,0))))</f>
        <v/>
      </c>
      <c r="AD1438" s="170"/>
      <c r="AE1438" s="169" t="str">
        <f>IF(AE442="","",IF(AE442=Settings!$C$16,1,IF(AND(AE442=Settings!$C$17,NOT(AD442=Settings!$C$16)),1,IF(AND(AE442=Settings!$C$18,AD442=Settings!$C$19),1,0))))</f>
        <v/>
      </c>
      <c r="AF1438" s="170"/>
      <c r="AG1438" s="169" t="str">
        <f>IF(AG442="","",IF(AG442=Settings!$C$16,1,IF(AND(AG442=Settings!$C$17,NOT(AF442=Settings!$C$16)),1,IF(AND(AG442=Settings!$C$18,AF442=Settings!$C$19),1,0))))</f>
        <v/>
      </c>
      <c r="AH1438" s="170"/>
      <c r="AI1438" s="169" t="str">
        <f>IF(AI442="","",IF(AI442=Settings!$C$16,1,IF(AND(AI442=Settings!$C$17,NOT(AH442=Settings!$C$16)),1,IF(AND(AI442=Settings!$C$18,AH442=Settings!$C$19),1,0))))</f>
        <v/>
      </c>
      <c r="AK1438" s="169" t="str">
        <f>IF(AK442="","",IF(AK442=Settings!$C$16,1,IF(AND(AK442=Settings!$C$17,NOT(AJ442=Settings!$C$16)),1,IF(AND(AK442=Settings!$C$18,AJ442=Settings!$C$19),1,0))))</f>
        <v/>
      </c>
      <c r="AM1438" s="169" t="str">
        <f>IF(AM442="","",IF(AM442=Settings!$C$16,1,IF(AND(AM442=Settings!$C$17,NOT(AL442=Settings!$C$16)),1,IF(AND(AM442=Settings!$C$18,AL442=Settings!$C$19),1,0))))</f>
        <v/>
      </c>
      <c r="AP1438" s="169" t="str">
        <f>IF(AP442="","",IF(AP442=Settings!$C$16,1,IF(AND(AP442=Settings!$C$17,NOT(AO442=Settings!$C$16)),1,IF(AND(AP442=Settings!$C$18,AO442=Settings!$C$19),1,0))))</f>
        <v/>
      </c>
      <c r="AQ1438" s="170"/>
      <c r="AR1438" s="169" t="str">
        <f>IF(AR442="","",IF(AR442=Settings!$C$16,1,IF(AND(AR442=Settings!$C$17,NOT(AQ442=Settings!$C$16)),1,IF(AND(AR442=Settings!$C$18,AQ442=Settings!$C$19),1,0))))</f>
        <v/>
      </c>
      <c r="AS1438" s="170"/>
      <c r="AT1438" s="169" t="str">
        <f>IF(AT442="","",IF(AT442=Settings!$C$16,1,IF(AND(AT442=Settings!$C$17,NOT(AS442=Settings!$C$16)),1,IF(AND(AT442=Settings!$C$18,AS442=Settings!$C$19),1,0))))</f>
        <v/>
      </c>
      <c r="AU1438" s="170"/>
      <c r="AV1438" s="169" t="str">
        <f>IF(AV442="","",IF(AV442=Settings!$C$16,1,IF(AND(AV442=Settings!$C$17,NOT(AU442=Settings!$C$16)),1,IF(AND(AV442=Settings!$C$18,AU442=Settings!$C$19),1,0))))</f>
        <v/>
      </c>
      <c r="AX1438" s="169" t="str">
        <f>IF(AX442="","",IF(AX442=Settings!$C$16,1,IF(AND(AX442=Settings!$C$17,NOT(AW442=Settings!$C$16)),1,IF(AND(AX442=Settings!$C$18,AW442=Settings!$C$19),1,0))))</f>
        <v/>
      </c>
      <c r="AZ1438" s="169" t="str">
        <f>IF(AZ442="","",IF(AZ442=Settings!$C$16,1,IF(AND(AZ442=Settings!$C$17,NOT(AY442=Settings!$C$16)),1,IF(AND(AZ442=Settings!$C$18,AY442=Settings!$C$19),1,0))))</f>
        <v/>
      </c>
      <c r="BC1438" s="169" t="str">
        <f>IF(BC442="","",IF(BC442=Settings!$C$16,1,IF(AND(BC442=Settings!$C$17,NOT(BB442=Settings!$C$16)),1,IF(AND(BC442=Settings!$C$18,BB442=Settings!$C$19),1,0))))</f>
        <v/>
      </c>
      <c r="BD1438" s="170"/>
      <c r="BE1438" s="169" t="str">
        <f>IF(BE442="","",IF(BE442=Settings!$C$16,1,IF(AND(BE442=Settings!$C$17,NOT(BD442=Settings!$C$16)),1,IF(AND(BE442=Settings!$C$18,BD442=Settings!$C$19),1,0))))</f>
        <v/>
      </c>
      <c r="BF1438" s="170"/>
      <c r="BG1438" s="169" t="str">
        <f>IF(BG442="","",IF(BG442=Settings!$C$16,1,IF(AND(BG442=Settings!$C$17,NOT(BF442=Settings!$C$16)),1,IF(AND(BG442=Settings!$C$18,BF442=Settings!$C$19),1,0))))</f>
        <v/>
      </c>
      <c r="BH1438" s="170"/>
      <c r="BI1438" s="169" t="str">
        <f>IF(BI442="","",IF(BI442=Settings!$C$16,1,IF(AND(BI442=Settings!$C$17,NOT(BH442=Settings!$C$16)),1,IF(AND(BI442=Settings!$C$18,BH442=Settings!$C$19),1,0))))</f>
        <v/>
      </c>
      <c r="BK1438" s="169" t="str">
        <f>IF(BK442="","",IF(BK442=Settings!$C$16,1,IF(AND(BK442=Settings!$C$17,NOT(BJ442=Settings!$C$16)),1,IF(AND(BK442=Settings!$C$18,BJ442=Settings!$C$19),1,0))))</f>
        <v/>
      </c>
      <c r="BM1438" s="169" t="str">
        <f>IF(BM442="","",IF(BM442=Settings!$C$16,1,IF(AND(BM442=Settings!$C$17,NOT(BL442=Settings!$C$16)),1,IF(AND(BM442=Settings!$C$18,BL442=Settings!$C$19),1,0))))</f>
        <v/>
      </c>
      <c r="BP1438" s="169" t="str">
        <f>IF(BP442="","",IF(BP442=Settings!$C$16,1,IF(AND(BP442=Settings!$C$17,NOT(BO442=Settings!$C$16)),1,IF(AND(BP442=Settings!$C$18,BO442=Settings!$C$19),1,0))))</f>
        <v/>
      </c>
      <c r="BQ1438" s="170"/>
      <c r="BR1438" s="169" t="str">
        <f>IF(BR442="","",IF(BR442=Settings!$C$16,1,IF(AND(BR442=Settings!$C$17,NOT(BQ442=Settings!$C$16)),1,IF(AND(BR442=Settings!$C$18,BQ442=Settings!$C$19),1,0))))</f>
        <v/>
      </c>
      <c r="BS1438" s="170"/>
      <c r="BT1438" s="169" t="str">
        <f>IF(BT442="","",IF(BT442=Settings!$C$16,1,IF(AND(BT442=Settings!$C$17,NOT(BS442=Settings!$C$16)),1,IF(AND(BT442=Settings!$C$18,BS442=Settings!$C$19),1,0))))</f>
        <v/>
      </c>
      <c r="BU1438" s="170"/>
      <c r="BV1438" s="169" t="str">
        <f>IF(BV442="","",IF(BV442=Settings!$C$16,1,IF(AND(BV442=Settings!$C$17,NOT(BU442=Settings!$C$16)),1,IF(AND(BV442=Settings!$C$18,BU442=Settings!$C$19),1,0))))</f>
        <v/>
      </c>
      <c r="BX1438" s="169" t="str">
        <f>IF(BX442="","",IF(BX442=Settings!$C$16,1,IF(AND(BX442=Settings!$C$17,NOT(BW442=Settings!$C$16)),1,IF(AND(BX442=Settings!$C$18,BW442=Settings!$C$19),1,0))))</f>
        <v/>
      </c>
      <c r="BZ1438" s="169" t="str">
        <f>IF(BZ442="","",IF(BZ442=Settings!$C$16,1,IF(AND(BZ442=Settings!$C$17,NOT(BY442=Settings!$C$16)),1,IF(AND(BZ442=Settings!$C$18,BY442=Settings!$C$19),1,0))))</f>
        <v/>
      </c>
      <c r="CB1438" s="175" t="str">
        <f t="shared" si="49"/>
        <v/>
      </c>
      <c r="CC1438" s="175" t="str">
        <f t="shared" si="50"/>
        <v/>
      </c>
      <c r="CD1438" s="175" t="str">
        <f t="shared" si="51"/>
        <v/>
      </c>
      <c r="CE1438" s="175" t="str">
        <f t="shared" si="52"/>
        <v/>
      </c>
      <c r="CF1438" s="175" t="str">
        <f t="shared" si="53"/>
        <v/>
      </c>
      <c r="CG1438" s="175" t="str">
        <f t="shared" si="54"/>
        <v/>
      </c>
      <c r="CH1438" s="175" t="str">
        <f t="shared" si="55"/>
        <v/>
      </c>
    </row>
    <row r="1439" spans="1:86" x14ac:dyDescent="0.25">
      <c r="A1439" s="39" t="str">
        <f t="shared" si="48"/>
        <v xml:space="preserve"> </v>
      </c>
      <c r="C1439" s="169" t="str">
        <f>IF(C443="","",IF(C443=Settings!$C$16,1,IF(AND(C443=Settings!$C$17,NOT(B443=Settings!$C$16)),1,IF(AND(C443=Settings!$C$18,B443=Settings!$C$19),1,0))))</f>
        <v/>
      </c>
      <c r="E1439" s="169" t="str">
        <f>IF(E443="","",IF(E443=Settings!$C$16,1,IF(AND(E443=Settings!$C$17,NOT(D443=Settings!$C$16)),1,IF(AND(E443=Settings!$C$18,D443=Settings!$C$19),1,0))))</f>
        <v/>
      </c>
      <c r="G1439" s="169" t="str">
        <f>IF(G443="","",IF(G443=Settings!$C$16,1,IF(AND(G443=Settings!$C$17,NOT(F443=Settings!$C$16)),1,IF(AND(G443=Settings!$C$18,F443=Settings!$C$19),1,0))))</f>
        <v/>
      </c>
      <c r="I1439" s="169" t="str">
        <f>IF(I443="","",IF(I443=Settings!$C$16,1,IF(AND(I443=Settings!$C$17,NOT(H443=Settings!$C$16)),1,IF(AND(I443=Settings!$C$18,H443=Settings!$C$19),1,0))))</f>
        <v/>
      </c>
      <c r="K1439" s="169" t="str">
        <f>IF(K443="","",IF(K443=Settings!$C$16,1,IF(AND(K443=Settings!$C$17,NOT(J443=Settings!$C$16)),1,IF(AND(K443=Settings!$C$18,J443=Settings!$C$19),1,0))))</f>
        <v/>
      </c>
      <c r="M1439" s="169" t="str">
        <f>IF(M443="","",IF(M443=Settings!$C$16,1,IF(AND(M443=Settings!$C$17,NOT(L443=Settings!$C$16)),1,IF(AND(M443=Settings!$C$18,L443=Settings!$C$19),1,0))))</f>
        <v/>
      </c>
      <c r="P1439" s="169" t="str">
        <f>IF(P443="","",IF(P443=Settings!$C$16,1,IF(AND(P443=Settings!$C$17,NOT(O443=Settings!$C$16)),1,IF(AND(P443=Settings!$C$18,O443=Settings!$C$19),1,0))))</f>
        <v/>
      </c>
      <c r="Q1439" s="170"/>
      <c r="R1439" s="169" t="str">
        <f>IF(R443="","",IF(R443=Settings!$C$16,1,IF(AND(R443=Settings!$C$17,NOT(Q443=Settings!$C$16)),1,IF(AND(R443=Settings!$C$18,Q443=Settings!$C$19),1,0))))</f>
        <v/>
      </c>
      <c r="S1439" s="170"/>
      <c r="T1439" s="169" t="str">
        <f>IF(T443="","",IF(T443=Settings!$C$16,1,IF(AND(T443=Settings!$C$17,NOT(S443=Settings!$C$16)),1,IF(AND(T443=Settings!$C$18,S443=Settings!$C$19),1,0))))</f>
        <v/>
      </c>
      <c r="U1439" s="170"/>
      <c r="V1439" s="169" t="str">
        <f>IF(V443="","",IF(V443=Settings!$C$16,1,IF(AND(V443=Settings!$C$17,NOT(U443=Settings!$C$16)),1,IF(AND(V443=Settings!$C$18,U443=Settings!$C$19),1,0))))</f>
        <v/>
      </c>
      <c r="X1439" s="169" t="str">
        <f>IF(X443="","",IF(X443=Settings!$C$16,1,IF(AND(X443=Settings!$C$17,NOT(W443=Settings!$C$16)),1,IF(AND(X443=Settings!$C$18,W443=Settings!$C$19),1,0))))</f>
        <v/>
      </c>
      <c r="Z1439" s="169" t="str">
        <f>IF(Z443="","",IF(Z443=Settings!$C$16,1,IF(AND(Z443=Settings!$C$17,NOT(Y443=Settings!$C$16)),1,IF(AND(Z443=Settings!$C$18,Y443=Settings!$C$19),1,0))))</f>
        <v/>
      </c>
      <c r="AC1439" s="169" t="str">
        <f>IF(AC443="","",IF(AC443=Settings!$C$16,1,IF(AND(AC443=Settings!$C$17,NOT(AB443=Settings!$C$16)),1,IF(AND(AC443=Settings!$C$18,AB443=Settings!$C$19),1,0))))</f>
        <v/>
      </c>
      <c r="AD1439" s="170"/>
      <c r="AE1439" s="169" t="str">
        <f>IF(AE443="","",IF(AE443=Settings!$C$16,1,IF(AND(AE443=Settings!$C$17,NOT(AD443=Settings!$C$16)),1,IF(AND(AE443=Settings!$C$18,AD443=Settings!$C$19),1,0))))</f>
        <v/>
      </c>
      <c r="AF1439" s="170"/>
      <c r="AG1439" s="169" t="str">
        <f>IF(AG443="","",IF(AG443=Settings!$C$16,1,IF(AND(AG443=Settings!$C$17,NOT(AF443=Settings!$C$16)),1,IF(AND(AG443=Settings!$C$18,AF443=Settings!$C$19),1,0))))</f>
        <v/>
      </c>
      <c r="AH1439" s="170"/>
      <c r="AI1439" s="169" t="str">
        <f>IF(AI443="","",IF(AI443=Settings!$C$16,1,IF(AND(AI443=Settings!$C$17,NOT(AH443=Settings!$C$16)),1,IF(AND(AI443=Settings!$C$18,AH443=Settings!$C$19),1,0))))</f>
        <v/>
      </c>
      <c r="AK1439" s="169" t="str">
        <f>IF(AK443="","",IF(AK443=Settings!$C$16,1,IF(AND(AK443=Settings!$C$17,NOT(AJ443=Settings!$C$16)),1,IF(AND(AK443=Settings!$C$18,AJ443=Settings!$C$19),1,0))))</f>
        <v/>
      </c>
      <c r="AM1439" s="169" t="str">
        <f>IF(AM443="","",IF(AM443=Settings!$C$16,1,IF(AND(AM443=Settings!$C$17,NOT(AL443=Settings!$C$16)),1,IF(AND(AM443=Settings!$C$18,AL443=Settings!$C$19),1,0))))</f>
        <v/>
      </c>
      <c r="AP1439" s="169" t="str">
        <f>IF(AP443="","",IF(AP443=Settings!$C$16,1,IF(AND(AP443=Settings!$C$17,NOT(AO443=Settings!$C$16)),1,IF(AND(AP443=Settings!$C$18,AO443=Settings!$C$19),1,0))))</f>
        <v/>
      </c>
      <c r="AQ1439" s="170"/>
      <c r="AR1439" s="169" t="str">
        <f>IF(AR443="","",IF(AR443=Settings!$C$16,1,IF(AND(AR443=Settings!$C$17,NOT(AQ443=Settings!$C$16)),1,IF(AND(AR443=Settings!$C$18,AQ443=Settings!$C$19),1,0))))</f>
        <v/>
      </c>
      <c r="AS1439" s="170"/>
      <c r="AT1439" s="169" t="str">
        <f>IF(AT443="","",IF(AT443=Settings!$C$16,1,IF(AND(AT443=Settings!$C$17,NOT(AS443=Settings!$C$16)),1,IF(AND(AT443=Settings!$C$18,AS443=Settings!$C$19),1,0))))</f>
        <v/>
      </c>
      <c r="AU1439" s="170"/>
      <c r="AV1439" s="169" t="str">
        <f>IF(AV443="","",IF(AV443=Settings!$C$16,1,IF(AND(AV443=Settings!$C$17,NOT(AU443=Settings!$C$16)),1,IF(AND(AV443=Settings!$C$18,AU443=Settings!$C$19),1,0))))</f>
        <v/>
      </c>
      <c r="AX1439" s="169" t="str">
        <f>IF(AX443="","",IF(AX443=Settings!$C$16,1,IF(AND(AX443=Settings!$C$17,NOT(AW443=Settings!$C$16)),1,IF(AND(AX443=Settings!$C$18,AW443=Settings!$C$19),1,0))))</f>
        <v/>
      </c>
      <c r="AZ1439" s="169" t="str">
        <f>IF(AZ443="","",IF(AZ443=Settings!$C$16,1,IF(AND(AZ443=Settings!$C$17,NOT(AY443=Settings!$C$16)),1,IF(AND(AZ443=Settings!$C$18,AY443=Settings!$C$19),1,0))))</f>
        <v/>
      </c>
      <c r="BC1439" s="169" t="str">
        <f>IF(BC443="","",IF(BC443=Settings!$C$16,1,IF(AND(BC443=Settings!$C$17,NOT(BB443=Settings!$C$16)),1,IF(AND(BC443=Settings!$C$18,BB443=Settings!$C$19),1,0))))</f>
        <v/>
      </c>
      <c r="BD1439" s="170"/>
      <c r="BE1439" s="169" t="str">
        <f>IF(BE443="","",IF(BE443=Settings!$C$16,1,IF(AND(BE443=Settings!$C$17,NOT(BD443=Settings!$C$16)),1,IF(AND(BE443=Settings!$C$18,BD443=Settings!$C$19),1,0))))</f>
        <v/>
      </c>
      <c r="BF1439" s="170"/>
      <c r="BG1439" s="169" t="str">
        <f>IF(BG443="","",IF(BG443=Settings!$C$16,1,IF(AND(BG443=Settings!$C$17,NOT(BF443=Settings!$C$16)),1,IF(AND(BG443=Settings!$C$18,BF443=Settings!$C$19),1,0))))</f>
        <v/>
      </c>
      <c r="BH1439" s="170"/>
      <c r="BI1439" s="169" t="str">
        <f>IF(BI443="","",IF(BI443=Settings!$C$16,1,IF(AND(BI443=Settings!$C$17,NOT(BH443=Settings!$C$16)),1,IF(AND(BI443=Settings!$C$18,BH443=Settings!$C$19),1,0))))</f>
        <v/>
      </c>
      <c r="BK1439" s="169" t="str">
        <f>IF(BK443="","",IF(BK443=Settings!$C$16,1,IF(AND(BK443=Settings!$C$17,NOT(BJ443=Settings!$C$16)),1,IF(AND(BK443=Settings!$C$18,BJ443=Settings!$C$19),1,0))))</f>
        <v/>
      </c>
      <c r="BM1439" s="169" t="str">
        <f>IF(BM443="","",IF(BM443=Settings!$C$16,1,IF(AND(BM443=Settings!$C$17,NOT(BL443=Settings!$C$16)),1,IF(AND(BM443=Settings!$C$18,BL443=Settings!$C$19),1,0))))</f>
        <v/>
      </c>
      <c r="BP1439" s="169" t="str">
        <f>IF(BP443="","",IF(BP443=Settings!$C$16,1,IF(AND(BP443=Settings!$C$17,NOT(BO443=Settings!$C$16)),1,IF(AND(BP443=Settings!$C$18,BO443=Settings!$C$19),1,0))))</f>
        <v/>
      </c>
      <c r="BQ1439" s="170"/>
      <c r="BR1439" s="169" t="str">
        <f>IF(BR443="","",IF(BR443=Settings!$C$16,1,IF(AND(BR443=Settings!$C$17,NOT(BQ443=Settings!$C$16)),1,IF(AND(BR443=Settings!$C$18,BQ443=Settings!$C$19),1,0))))</f>
        <v/>
      </c>
      <c r="BS1439" s="170"/>
      <c r="BT1439" s="169" t="str">
        <f>IF(BT443="","",IF(BT443=Settings!$C$16,1,IF(AND(BT443=Settings!$C$17,NOT(BS443=Settings!$C$16)),1,IF(AND(BT443=Settings!$C$18,BS443=Settings!$C$19),1,0))))</f>
        <v/>
      </c>
      <c r="BU1439" s="170"/>
      <c r="BV1439" s="169" t="str">
        <f>IF(BV443="","",IF(BV443=Settings!$C$16,1,IF(AND(BV443=Settings!$C$17,NOT(BU443=Settings!$C$16)),1,IF(AND(BV443=Settings!$C$18,BU443=Settings!$C$19),1,0))))</f>
        <v/>
      </c>
      <c r="BX1439" s="169" t="str">
        <f>IF(BX443="","",IF(BX443=Settings!$C$16,1,IF(AND(BX443=Settings!$C$17,NOT(BW443=Settings!$C$16)),1,IF(AND(BX443=Settings!$C$18,BW443=Settings!$C$19),1,0))))</f>
        <v/>
      </c>
      <c r="BZ1439" s="169" t="str">
        <f>IF(BZ443="","",IF(BZ443=Settings!$C$16,1,IF(AND(BZ443=Settings!$C$17,NOT(BY443=Settings!$C$16)),1,IF(AND(BZ443=Settings!$C$18,BY443=Settings!$C$19),1,0))))</f>
        <v/>
      </c>
      <c r="CB1439" s="175" t="str">
        <f t="shared" si="49"/>
        <v/>
      </c>
      <c r="CC1439" s="175" t="str">
        <f t="shared" si="50"/>
        <v/>
      </c>
      <c r="CD1439" s="175" t="str">
        <f t="shared" si="51"/>
        <v/>
      </c>
      <c r="CE1439" s="175" t="str">
        <f t="shared" si="52"/>
        <v/>
      </c>
      <c r="CF1439" s="175" t="str">
        <f t="shared" si="53"/>
        <v/>
      </c>
      <c r="CG1439" s="175" t="str">
        <f t="shared" si="54"/>
        <v/>
      </c>
      <c r="CH1439" s="175" t="str">
        <f t="shared" si="55"/>
        <v/>
      </c>
    </row>
    <row r="1440" spans="1:86" x14ac:dyDescent="0.25">
      <c r="A1440" s="39" t="str">
        <f t="shared" si="48"/>
        <v xml:space="preserve"> </v>
      </c>
      <c r="C1440" s="169" t="str">
        <f>IF(C444="","",IF(C444=Settings!$C$16,1,IF(AND(C444=Settings!$C$17,NOT(B444=Settings!$C$16)),1,IF(AND(C444=Settings!$C$18,B444=Settings!$C$19),1,0))))</f>
        <v/>
      </c>
      <c r="E1440" s="169" t="str">
        <f>IF(E444="","",IF(E444=Settings!$C$16,1,IF(AND(E444=Settings!$C$17,NOT(D444=Settings!$C$16)),1,IF(AND(E444=Settings!$C$18,D444=Settings!$C$19),1,0))))</f>
        <v/>
      </c>
      <c r="G1440" s="169" t="str">
        <f>IF(G444="","",IF(G444=Settings!$C$16,1,IF(AND(G444=Settings!$C$17,NOT(F444=Settings!$C$16)),1,IF(AND(G444=Settings!$C$18,F444=Settings!$C$19),1,0))))</f>
        <v/>
      </c>
      <c r="I1440" s="169" t="str">
        <f>IF(I444="","",IF(I444=Settings!$C$16,1,IF(AND(I444=Settings!$C$17,NOT(H444=Settings!$C$16)),1,IF(AND(I444=Settings!$C$18,H444=Settings!$C$19),1,0))))</f>
        <v/>
      </c>
      <c r="K1440" s="169" t="str">
        <f>IF(K444="","",IF(K444=Settings!$C$16,1,IF(AND(K444=Settings!$C$17,NOT(J444=Settings!$C$16)),1,IF(AND(K444=Settings!$C$18,J444=Settings!$C$19),1,0))))</f>
        <v/>
      </c>
      <c r="M1440" s="169" t="str">
        <f>IF(M444="","",IF(M444=Settings!$C$16,1,IF(AND(M444=Settings!$C$17,NOT(L444=Settings!$C$16)),1,IF(AND(M444=Settings!$C$18,L444=Settings!$C$19),1,0))))</f>
        <v/>
      </c>
      <c r="P1440" s="169" t="str">
        <f>IF(P444="","",IF(P444=Settings!$C$16,1,IF(AND(P444=Settings!$C$17,NOT(O444=Settings!$C$16)),1,IF(AND(P444=Settings!$C$18,O444=Settings!$C$19),1,0))))</f>
        <v/>
      </c>
      <c r="Q1440" s="170"/>
      <c r="R1440" s="169" t="str">
        <f>IF(R444="","",IF(R444=Settings!$C$16,1,IF(AND(R444=Settings!$C$17,NOT(Q444=Settings!$C$16)),1,IF(AND(R444=Settings!$C$18,Q444=Settings!$C$19),1,0))))</f>
        <v/>
      </c>
      <c r="S1440" s="170"/>
      <c r="T1440" s="169" t="str">
        <f>IF(T444="","",IF(T444=Settings!$C$16,1,IF(AND(T444=Settings!$C$17,NOT(S444=Settings!$C$16)),1,IF(AND(T444=Settings!$C$18,S444=Settings!$C$19),1,0))))</f>
        <v/>
      </c>
      <c r="U1440" s="170"/>
      <c r="V1440" s="169" t="str">
        <f>IF(V444="","",IF(V444=Settings!$C$16,1,IF(AND(V444=Settings!$C$17,NOT(U444=Settings!$C$16)),1,IF(AND(V444=Settings!$C$18,U444=Settings!$C$19),1,0))))</f>
        <v/>
      </c>
      <c r="X1440" s="169" t="str">
        <f>IF(X444="","",IF(X444=Settings!$C$16,1,IF(AND(X444=Settings!$C$17,NOT(W444=Settings!$C$16)),1,IF(AND(X444=Settings!$C$18,W444=Settings!$C$19),1,0))))</f>
        <v/>
      </c>
      <c r="Z1440" s="169" t="str">
        <f>IF(Z444="","",IF(Z444=Settings!$C$16,1,IF(AND(Z444=Settings!$C$17,NOT(Y444=Settings!$C$16)),1,IF(AND(Z444=Settings!$C$18,Y444=Settings!$C$19),1,0))))</f>
        <v/>
      </c>
      <c r="AC1440" s="169" t="str">
        <f>IF(AC444="","",IF(AC444=Settings!$C$16,1,IF(AND(AC444=Settings!$C$17,NOT(AB444=Settings!$C$16)),1,IF(AND(AC444=Settings!$C$18,AB444=Settings!$C$19),1,0))))</f>
        <v/>
      </c>
      <c r="AD1440" s="170"/>
      <c r="AE1440" s="169" t="str">
        <f>IF(AE444="","",IF(AE444=Settings!$C$16,1,IF(AND(AE444=Settings!$C$17,NOT(AD444=Settings!$C$16)),1,IF(AND(AE444=Settings!$C$18,AD444=Settings!$C$19),1,0))))</f>
        <v/>
      </c>
      <c r="AF1440" s="170"/>
      <c r="AG1440" s="169" t="str">
        <f>IF(AG444="","",IF(AG444=Settings!$C$16,1,IF(AND(AG444=Settings!$C$17,NOT(AF444=Settings!$C$16)),1,IF(AND(AG444=Settings!$C$18,AF444=Settings!$C$19),1,0))))</f>
        <v/>
      </c>
      <c r="AH1440" s="170"/>
      <c r="AI1440" s="169" t="str">
        <f>IF(AI444="","",IF(AI444=Settings!$C$16,1,IF(AND(AI444=Settings!$C$17,NOT(AH444=Settings!$C$16)),1,IF(AND(AI444=Settings!$C$18,AH444=Settings!$C$19),1,0))))</f>
        <v/>
      </c>
      <c r="AK1440" s="169" t="str">
        <f>IF(AK444="","",IF(AK444=Settings!$C$16,1,IF(AND(AK444=Settings!$C$17,NOT(AJ444=Settings!$C$16)),1,IF(AND(AK444=Settings!$C$18,AJ444=Settings!$C$19),1,0))))</f>
        <v/>
      </c>
      <c r="AM1440" s="169" t="str">
        <f>IF(AM444="","",IF(AM444=Settings!$C$16,1,IF(AND(AM444=Settings!$C$17,NOT(AL444=Settings!$C$16)),1,IF(AND(AM444=Settings!$C$18,AL444=Settings!$C$19),1,0))))</f>
        <v/>
      </c>
      <c r="AP1440" s="169" t="str">
        <f>IF(AP444="","",IF(AP444=Settings!$C$16,1,IF(AND(AP444=Settings!$C$17,NOT(AO444=Settings!$C$16)),1,IF(AND(AP444=Settings!$C$18,AO444=Settings!$C$19),1,0))))</f>
        <v/>
      </c>
      <c r="AQ1440" s="170"/>
      <c r="AR1440" s="169" t="str">
        <f>IF(AR444="","",IF(AR444=Settings!$C$16,1,IF(AND(AR444=Settings!$C$17,NOT(AQ444=Settings!$C$16)),1,IF(AND(AR444=Settings!$C$18,AQ444=Settings!$C$19),1,0))))</f>
        <v/>
      </c>
      <c r="AS1440" s="170"/>
      <c r="AT1440" s="169" t="str">
        <f>IF(AT444="","",IF(AT444=Settings!$C$16,1,IF(AND(AT444=Settings!$C$17,NOT(AS444=Settings!$C$16)),1,IF(AND(AT444=Settings!$C$18,AS444=Settings!$C$19),1,0))))</f>
        <v/>
      </c>
      <c r="AU1440" s="170"/>
      <c r="AV1440" s="169" t="str">
        <f>IF(AV444="","",IF(AV444=Settings!$C$16,1,IF(AND(AV444=Settings!$C$17,NOT(AU444=Settings!$C$16)),1,IF(AND(AV444=Settings!$C$18,AU444=Settings!$C$19),1,0))))</f>
        <v/>
      </c>
      <c r="AX1440" s="169" t="str">
        <f>IF(AX444="","",IF(AX444=Settings!$C$16,1,IF(AND(AX444=Settings!$C$17,NOT(AW444=Settings!$C$16)),1,IF(AND(AX444=Settings!$C$18,AW444=Settings!$C$19),1,0))))</f>
        <v/>
      </c>
      <c r="AZ1440" s="169" t="str">
        <f>IF(AZ444="","",IF(AZ444=Settings!$C$16,1,IF(AND(AZ444=Settings!$C$17,NOT(AY444=Settings!$C$16)),1,IF(AND(AZ444=Settings!$C$18,AY444=Settings!$C$19),1,0))))</f>
        <v/>
      </c>
      <c r="BC1440" s="169" t="str">
        <f>IF(BC444="","",IF(BC444=Settings!$C$16,1,IF(AND(BC444=Settings!$C$17,NOT(BB444=Settings!$C$16)),1,IF(AND(BC444=Settings!$C$18,BB444=Settings!$C$19),1,0))))</f>
        <v/>
      </c>
      <c r="BD1440" s="170"/>
      <c r="BE1440" s="169" t="str">
        <f>IF(BE444="","",IF(BE444=Settings!$C$16,1,IF(AND(BE444=Settings!$C$17,NOT(BD444=Settings!$C$16)),1,IF(AND(BE444=Settings!$C$18,BD444=Settings!$C$19),1,0))))</f>
        <v/>
      </c>
      <c r="BF1440" s="170"/>
      <c r="BG1440" s="169" t="str">
        <f>IF(BG444="","",IF(BG444=Settings!$C$16,1,IF(AND(BG444=Settings!$C$17,NOT(BF444=Settings!$C$16)),1,IF(AND(BG444=Settings!$C$18,BF444=Settings!$C$19),1,0))))</f>
        <v/>
      </c>
      <c r="BH1440" s="170"/>
      <c r="BI1440" s="169" t="str">
        <f>IF(BI444="","",IF(BI444=Settings!$C$16,1,IF(AND(BI444=Settings!$C$17,NOT(BH444=Settings!$C$16)),1,IF(AND(BI444=Settings!$C$18,BH444=Settings!$C$19),1,0))))</f>
        <v/>
      </c>
      <c r="BK1440" s="169" t="str">
        <f>IF(BK444="","",IF(BK444=Settings!$C$16,1,IF(AND(BK444=Settings!$C$17,NOT(BJ444=Settings!$C$16)),1,IF(AND(BK444=Settings!$C$18,BJ444=Settings!$C$19),1,0))))</f>
        <v/>
      </c>
      <c r="BM1440" s="169" t="str">
        <f>IF(BM444="","",IF(BM444=Settings!$C$16,1,IF(AND(BM444=Settings!$C$17,NOT(BL444=Settings!$C$16)),1,IF(AND(BM444=Settings!$C$18,BL444=Settings!$C$19),1,0))))</f>
        <v/>
      </c>
      <c r="BP1440" s="169" t="str">
        <f>IF(BP444="","",IF(BP444=Settings!$C$16,1,IF(AND(BP444=Settings!$C$17,NOT(BO444=Settings!$C$16)),1,IF(AND(BP444=Settings!$C$18,BO444=Settings!$C$19),1,0))))</f>
        <v/>
      </c>
      <c r="BQ1440" s="170"/>
      <c r="BR1440" s="169" t="str">
        <f>IF(BR444="","",IF(BR444=Settings!$C$16,1,IF(AND(BR444=Settings!$C$17,NOT(BQ444=Settings!$C$16)),1,IF(AND(BR444=Settings!$C$18,BQ444=Settings!$C$19),1,0))))</f>
        <v/>
      </c>
      <c r="BS1440" s="170"/>
      <c r="BT1440" s="169" t="str">
        <f>IF(BT444="","",IF(BT444=Settings!$C$16,1,IF(AND(BT444=Settings!$C$17,NOT(BS444=Settings!$C$16)),1,IF(AND(BT444=Settings!$C$18,BS444=Settings!$C$19),1,0))))</f>
        <v/>
      </c>
      <c r="BU1440" s="170"/>
      <c r="BV1440" s="169" t="str">
        <f>IF(BV444="","",IF(BV444=Settings!$C$16,1,IF(AND(BV444=Settings!$C$17,NOT(BU444=Settings!$C$16)),1,IF(AND(BV444=Settings!$C$18,BU444=Settings!$C$19),1,0))))</f>
        <v/>
      </c>
      <c r="BX1440" s="169" t="str">
        <f>IF(BX444="","",IF(BX444=Settings!$C$16,1,IF(AND(BX444=Settings!$C$17,NOT(BW444=Settings!$C$16)),1,IF(AND(BX444=Settings!$C$18,BW444=Settings!$C$19),1,0))))</f>
        <v/>
      </c>
      <c r="BZ1440" s="169" t="str">
        <f>IF(BZ444="","",IF(BZ444=Settings!$C$16,1,IF(AND(BZ444=Settings!$C$17,NOT(BY444=Settings!$C$16)),1,IF(AND(BZ444=Settings!$C$18,BY444=Settings!$C$19),1,0))))</f>
        <v/>
      </c>
      <c r="CB1440" s="175" t="str">
        <f t="shared" si="49"/>
        <v/>
      </c>
      <c r="CC1440" s="175" t="str">
        <f t="shared" si="50"/>
        <v/>
      </c>
      <c r="CD1440" s="175" t="str">
        <f t="shared" si="51"/>
        <v/>
      </c>
      <c r="CE1440" s="175" t="str">
        <f t="shared" si="52"/>
        <v/>
      </c>
      <c r="CF1440" s="175" t="str">
        <f t="shared" si="53"/>
        <v/>
      </c>
      <c r="CG1440" s="175" t="str">
        <f t="shared" si="54"/>
        <v/>
      </c>
      <c r="CH1440" s="175" t="str">
        <f t="shared" si="55"/>
        <v/>
      </c>
    </row>
    <row r="1441" spans="1:86" x14ac:dyDescent="0.25">
      <c r="A1441" s="39" t="str">
        <f t="shared" si="48"/>
        <v xml:space="preserve"> </v>
      </c>
      <c r="C1441" s="169" t="str">
        <f>IF(C445="","",IF(C445=Settings!$C$16,1,IF(AND(C445=Settings!$C$17,NOT(B445=Settings!$C$16)),1,IF(AND(C445=Settings!$C$18,B445=Settings!$C$19),1,0))))</f>
        <v/>
      </c>
      <c r="E1441" s="169" t="str">
        <f>IF(E445="","",IF(E445=Settings!$C$16,1,IF(AND(E445=Settings!$C$17,NOT(D445=Settings!$C$16)),1,IF(AND(E445=Settings!$C$18,D445=Settings!$C$19),1,0))))</f>
        <v/>
      </c>
      <c r="G1441" s="169" t="str">
        <f>IF(G445="","",IF(G445=Settings!$C$16,1,IF(AND(G445=Settings!$C$17,NOT(F445=Settings!$C$16)),1,IF(AND(G445=Settings!$C$18,F445=Settings!$C$19),1,0))))</f>
        <v/>
      </c>
      <c r="I1441" s="169" t="str">
        <f>IF(I445="","",IF(I445=Settings!$C$16,1,IF(AND(I445=Settings!$C$17,NOT(H445=Settings!$C$16)),1,IF(AND(I445=Settings!$C$18,H445=Settings!$C$19),1,0))))</f>
        <v/>
      </c>
      <c r="K1441" s="169" t="str">
        <f>IF(K445="","",IF(K445=Settings!$C$16,1,IF(AND(K445=Settings!$C$17,NOT(J445=Settings!$C$16)),1,IF(AND(K445=Settings!$C$18,J445=Settings!$C$19),1,0))))</f>
        <v/>
      </c>
      <c r="M1441" s="169" t="str">
        <f>IF(M445="","",IF(M445=Settings!$C$16,1,IF(AND(M445=Settings!$C$17,NOT(L445=Settings!$C$16)),1,IF(AND(M445=Settings!$C$18,L445=Settings!$C$19),1,0))))</f>
        <v/>
      </c>
      <c r="P1441" s="169" t="str">
        <f>IF(P445="","",IF(P445=Settings!$C$16,1,IF(AND(P445=Settings!$C$17,NOT(O445=Settings!$C$16)),1,IF(AND(P445=Settings!$C$18,O445=Settings!$C$19),1,0))))</f>
        <v/>
      </c>
      <c r="Q1441" s="170"/>
      <c r="R1441" s="169" t="str">
        <f>IF(R445="","",IF(R445=Settings!$C$16,1,IF(AND(R445=Settings!$C$17,NOT(Q445=Settings!$C$16)),1,IF(AND(R445=Settings!$C$18,Q445=Settings!$C$19),1,0))))</f>
        <v/>
      </c>
      <c r="S1441" s="170"/>
      <c r="T1441" s="169" t="str">
        <f>IF(T445="","",IF(T445=Settings!$C$16,1,IF(AND(T445=Settings!$C$17,NOT(S445=Settings!$C$16)),1,IF(AND(T445=Settings!$C$18,S445=Settings!$C$19),1,0))))</f>
        <v/>
      </c>
      <c r="U1441" s="170"/>
      <c r="V1441" s="169" t="str">
        <f>IF(V445="","",IF(V445=Settings!$C$16,1,IF(AND(V445=Settings!$C$17,NOT(U445=Settings!$C$16)),1,IF(AND(V445=Settings!$C$18,U445=Settings!$C$19),1,0))))</f>
        <v/>
      </c>
      <c r="X1441" s="169" t="str">
        <f>IF(X445="","",IF(X445=Settings!$C$16,1,IF(AND(X445=Settings!$C$17,NOT(W445=Settings!$C$16)),1,IF(AND(X445=Settings!$C$18,W445=Settings!$C$19),1,0))))</f>
        <v/>
      </c>
      <c r="Z1441" s="169" t="str">
        <f>IF(Z445="","",IF(Z445=Settings!$C$16,1,IF(AND(Z445=Settings!$C$17,NOT(Y445=Settings!$C$16)),1,IF(AND(Z445=Settings!$C$18,Y445=Settings!$C$19),1,0))))</f>
        <v/>
      </c>
      <c r="AC1441" s="169" t="str">
        <f>IF(AC445="","",IF(AC445=Settings!$C$16,1,IF(AND(AC445=Settings!$C$17,NOT(AB445=Settings!$C$16)),1,IF(AND(AC445=Settings!$C$18,AB445=Settings!$C$19),1,0))))</f>
        <v/>
      </c>
      <c r="AD1441" s="170"/>
      <c r="AE1441" s="169" t="str">
        <f>IF(AE445="","",IF(AE445=Settings!$C$16,1,IF(AND(AE445=Settings!$C$17,NOT(AD445=Settings!$C$16)),1,IF(AND(AE445=Settings!$C$18,AD445=Settings!$C$19),1,0))))</f>
        <v/>
      </c>
      <c r="AF1441" s="170"/>
      <c r="AG1441" s="169" t="str">
        <f>IF(AG445="","",IF(AG445=Settings!$C$16,1,IF(AND(AG445=Settings!$C$17,NOT(AF445=Settings!$C$16)),1,IF(AND(AG445=Settings!$C$18,AF445=Settings!$C$19),1,0))))</f>
        <v/>
      </c>
      <c r="AH1441" s="170"/>
      <c r="AI1441" s="169" t="str">
        <f>IF(AI445="","",IF(AI445=Settings!$C$16,1,IF(AND(AI445=Settings!$C$17,NOT(AH445=Settings!$C$16)),1,IF(AND(AI445=Settings!$C$18,AH445=Settings!$C$19),1,0))))</f>
        <v/>
      </c>
      <c r="AK1441" s="169" t="str">
        <f>IF(AK445="","",IF(AK445=Settings!$C$16,1,IF(AND(AK445=Settings!$C$17,NOT(AJ445=Settings!$C$16)),1,IF(AND(AK445=Settings!$C$18,AJ445=Settings!$C$19),1,0))))</f>
        <v/>
      </c>
      <c r="AM1441" s="169" t="str">
        <f>IF(AM445="","",IF(AM445=Settings!$C$16,1,IF(AND(AM445=Settings!$C$17,NOT(AL445=Settings!$C$16)),1,IF(AND(AM445=Settings!$C$18,AL445=Settings!$C$19),1,0))))</f>
        <v/>
      </c>
      <c r="AP1441" s="169" t="str">
        <f>IF(AP445="","",IF(AP445=Settings!$C$16,1,IF(AND(AP445=Settings!$C$17,NOT(AO445=Settings!$C$16)),1,IF(AND(AP445=Settings!$C$18,AO445=Settings!$C$19),1,0))))</f>
        <v/>
      </c>
      <c r="AQ1441" s="170"/>
      <c r="AR1441" s="169" t="str">
        <f>IF(AR445="","",IF(AR445=Settings!$C$16,1,IF(AND(AR445=Settings!$C$17,NOT(AQ445=Settings!$C$16)),1,IF(AND(AR445=Settings!$C$18,AQ445=Settings!$C$19),1,0))))</f>
        <v/>
      </c>
      <c r="AS1441" s="170"/>
      <c r="AT1441" s="169" t="str">
        <f>IF(AT445="","",IF(AT445=Settings!$C$16,1,IF(AND(AT445=Settings!$C$17,NOT(AS445=Settings!$C$16)),1,IF(AND(AT445=Settings!$C$18,AS445=Settings!$C$19),1,0))))</f>
        <v/>
      </c>
      <c r="AU1441" s="170"/>
      <c r="AV1441" s="169" t="str">
        <f>IF(AV445="","",IF(AV445=Settings!$C$16,1,IF(AND(AV445=Settings!$C$17,NOT(AU445=Settings!$C$16)),1,IF(AND(AV445=Settings!$C$18,AU445=Settings!$C$19),1,0))))</f>
        <v/>
      </c>
      <c r="AX1441" s="169" t="str">
        <f>IF(AX445="","",IF(AX445=Settings!$C$16,1,IF(AND(AX445=Settings!$C$17,NOT(AW445=Settings!$C$16)),1,IF(AND(AX445=Settings!$C$18,AW445=Settings!$C$19),1,0))))</f>
        <v/>
      </c>
      <c r="AZ1441" s="169" t="str">
        <f>IF(AZ445="","",IF(AZ445=Settings!$C$16,1,IF(AND(AZ445=Settings!$C$17,NOT(AY445=Settings!$C$16)),1,IF(AND(AZ445=Settings!$C$18,AY445=Settings!$C$19),1,0))))</f>
        <v/>
      </c>
      <c r="BC1441" s="169" t="str">
        <f>IF(BC445="","",IF(BC445=Settings!$C$16,1,IF(AND(BC445=Settings!$C$17,NOT(BB445=Settings!$C$16)),1,IF(AND(BC445=Settings!$C$18,BB445=Settings!$C$19),1,0))))</f>
        <v/>
      </c>
      <c r="BD1441" s="170"/>
      <c r="BE1441" s="169" t="str">
        <f>IF(BE445="","",IF(BE445=Settings!$C$16,1,IF(AND(BE445=Settings!$C$17,NOT(BD445=Settings!$C$16)),1,IF(AND(BE445=Settings!$C$18,BD445=Settings!$C$19),1,0))))</f>
        <v/>
      </c>
      <c r="BF1441" s="170"/>
      <c r="BG1441" s="169" t="str">
        <f>IF(BG445="","",IF(BG445=Settings!$C$16,1,IF(AND(BG445=Settings!$C$17,NOT(BF445=Settings!$C$16)),1,IF(AND(BG445=Settings!$C$18,BF445=Settings!$C$19),1,0))))</f>
        <v/>
      </c>
      <c r="BH1441" s="170"/>
      <c r="BI1441" s="169" t="str">
        <f>IF(BI445="","",IF(BI445=Settings!$C$16,1,IF(AND(BI445=Settings!$C$17,NOT(BH445=Settings!$C$16)),1,IF(AND(BI445=Settings!$C$18,BH445=Settings!$C$19),1,0))))</f>
        <v/>
      </c>
      <c r="BK1441" s="169" t="str">
        <f>IF(BK445="","",IF(BK445=Settings!$C$16,1,IF(AND(BK445=Settings!$C$17,NOT(BJ445=Settings!$C$16)),1,IF(AND(BK445=Settings!$C$18,BJ445=Settings!$C$19),1,0))))</f>
        <v/>
      </c>
      <c r="BM1441" s="169" t="str">
        <f>IF(BM445="","",IF(BM445=Settings!$C$16,1,IF(AND(BM445=Settings!$C$17,NOT(BL445=Settings!$C$16)),1,IF(AND(BM445=Settings!$C$18,BL445=Settings!$C$19),1,0))))</f>
        <v/>
      </c>
      <c r="BP1441" s="169" t="str">
        <f>IF(BP445="","",IF(BP445=Settings!$C$16,1,IF(AND(BP445=Settings!$C$17,NOT(BO445=Settings!$C$16)),1,IF(AND(BP445=Settings!$C$18,BO445=Settings!$C$19),1,0))))</f>
        <v/>
      </c>
      <c r="BQ1441" s="170"/>
      <c r="BR1441" s="169" t="str">
        <f>IF(BR445="","",IF(BR445=Settings!$C$16,1,IF(AND(BR445=Settings!$C$17,NOT(BQ445=Settings!$C$16)),1,IF(AND(BR445=Settings!$C$18,BQ445=Settings!$C$19),1,0))))</f>
        <v/>
      </c>
      <c r="BS1441" s="170"/>
      <c r="BT1441" s="169" t="str">
        <f>IF(BT445="","",IF(BT445=Settings!$C$16,1,IF(AND(BT445=Settings!$C$17,NOT(BS445=Settings!$C$16)),1,IF(AND(BT445=Settings!$C$18,BS445=Settings!$C$19),1,0))))</f>
        <v/>
      </c>
      <c r="BU1441" s="170"/>
      <c r="BV1441" s="169" t="str">
        <f>IF(BV445="","",IF(BV445=Settings!$C$16,1,IF(AND(BV445=Settings!$C$17,NOT(BU445=Settings!$C$16)),1,IF(AND(BV445=Settings!$C$18,BU445=Settings!$C$19),1,0))))</f>
        <v/>
      </c>
      <c r="BX1441" s="169" t="str">
        <f>IF(BX445="","",IF(BX445=Settings!$C$16,1,IF(AND(BX445=Settings!$C$17,NOT(BW445=Settings!$C$16)),1,IF(AND(BX445=Settings!$C$18,BW445=Settings!$C$19),1,0))))</f>
        <v/>
      </c>
      <c r="BZ1441" s="169" t="str">
        <f>IF(BZ445="","",IF(BZ445=Settings!$C$16,1,IF(AND(BZ445=Settings!$C$17,NOT(BY445=Settings!$C$16)),1,IF(AND(BZ445=Settings!$C$18,BY445=Settings!$C$19),1,0))))</f>
        <v/>
      </c>
      <c r="CB1441" s="175" t="str">
        <f t="shared" si="49"/>
        <v/>
      </c>
      <c r="CC1441" s="175" t="str">
        <f t="shared" si="50"/>
        <v/>
      </c>
      <c r="CD1441" s="175" t="str">
        <f t="shared" si="51"/>
        <v/>
      </c>
      <c r="CE1441" s="175" t="str">
        <f t="shared" si="52"/>
        <v/>
      </c>
      <c r="CF1441" s="175" t="str">
        <f t="shared" si="53"/>
        <v/>
      </c>
      <c r="CG1441" s="175" t="str">
        <f t="shared" si="54"/>
        <v/>
      </c>
      <c r="CH1441" s="175" t="str">
        <f t="shared" si="55"/>
        <v/>
      </c>
    </row>
    <row r="1442" spans="1:86" x14ac:dyDescent="0.25">
      <c r="A1442" s="39" t="str">
        <f t="shared" si="48"/>
        <v xml:space="preserve"> </v>
      </c>
      <c r="C1442" s="169" t="str">
        <f>IF(C446="","",IF(C446=Settings!$C$16,1,IF(AND(C446=Settings!$C$17,NOT(B446=Settings!$C$16)),1,IF(AND(C446=Settings!$C$18,B446=Settings!$C$19),1,0))))</f>
        <v/>
      </c>
      <c r="E1442" s="169" t="str">
        <f>IF(E446="","",IF(E446=Settings!$C$16,1,IF(AND(E446=Settings!$C$17,NOT(D446=Settings!$C$16)),1,IF(AND(E446=Settings!$C$18,D446=Settings!$C$19),1,0))))</f>
        <v/>
      </c>
      <c r="G1442" s="169" t="str">
        <f>IF(G446="","",IF(G446=Settings!$C$16,1,IF(AND(G446=Settings!$C$17,NOT(F446=Settings!$C$16)),1,IF(AND(G446=Settings!$C$18,F446=Settings!$C$19),1,0))))</f>
        <v/>
      </c>
      <c r="I1442" s="169" t="str">
        <f>IF(I446="","",IF(I446=Settings!$C$16,1,IF(AND(I446=Settings!$C$17,NOT(H446=Settings!$C$16)),1,IF(AND(I446=Settings!$C$18,H446=Settings!$C$19),1,0))))</f>
        <v/>
      </c>
      <c r="K1442" s="169" t="str">
        <f>IF(K446="","",IF(K446=Settings!$C$16,1,IF(AND(K446=Settings!$C$17,NOT(J446=Settings!$C$16)),1,IF(AND(K446=Settings!$C$18,J446=Settings!$C$19),1,0))))</f>
        <v/>
      </c>
      <c r="M1442" s="169" t="str">
        <f>IF(M446="","",IF(M446=Settings!$C$16,1,IF(AND(M446=Settings!$C$17,NOT(L446=Settings!$C$16)),1,IF(AND(M446=Settings!$C$18,L446=Settings!$C$19),1,0))))</f>
        <v/>
      </c>
      <c r="P1442" s="169" t="str">
        <f>IF(P446="","",IF(P446=Settings!$C$16,1,IF(AND(P446=Settings!$C$17,NOT(O446=Settings!$C$16)),1,IF(AND(P446=Settings!$C$18,O446=Settings!$C$19),1,0))))</f>
        <v/>
      </c>
      <c r="Q1442" s="170"/>
      <c r="R1442" s="169" t="str">
        <f>IF(R446="","",IF(R446=Settings!$C$16,1,IF(AND(R446=Settings!$C$17,NOT(Q446=Settings!$C$16)),1,IF(AND(R446=Settings!$C$18,Q446=Settings!$C$19),1,0))))</f>
        <v/>
      </c>
      <c r="S1442" s="170"/>
      <c r="T1442" s="169" t="str">
        <f>IF(T446="","",IF(T446=Settings!$C$16,1,IF(AND(T446=Settings!$C$17,NOT(S446=Settings!$C$16)),1,IF(AND(T446=Settings!$C$18,S446=Settings!$C$19),1,0))))</f>
        <v/>
      </c>
      <c r="U1442" s="170"/>
      <c r="V1442" s="169" t="str">
        <f>IF(V446="","",IF(V446=Settings!$C$16,1,IF(AND(V446=Settings!$C$17,NOT(U446=Settings!$C$16)),1,IF(AND(V446=Settings!$C$18,U446=Settings!$C$19),1,0))))</f>
        <v/>
      </c>
      <c r="X1442" s="169" t="str">
        <f>IF(X446="","",IF(X446=Settings!$C$16,1,IF(AND(X446=Settings!$C$17,NOT(W446=Settings!$C$16)),1,IF(AND(X446=Settings!$C$18,W446=Settings!$C$19),1,0))))</f>
        <v/>
      </c>
      <c r="Z1442" s="169" t="str">
        <f>IF(Z446="","",IF(Z446=Settings!$C$16,1,IF(AND(Z446=Settings!$C$17,NOT(Y446=Settings!$C$16)),1,IF(AND(Z446=Settings!$C$18,Y446=Settings!$C$19),1,0))))</f>
        <v/>
      </c>
      <c r="AC1442" s="169" t="str">
        <f>IF(AC446="","",IF(AC446=Settings!$C$16,1,IF(AND(AC446=Settings!$C$17,NOT(AB446=Settings!$C$16)),1,IF(AND(AC446=Settings!$C$18,AB446=Settings!$C$19),1,0))))</f>
        <v/>
      </c>
      <c r="AD1442" s="170"/>
      <c r="AE1442" s="169" t="str">
        <f>IF(AE446="","",IF(AE446=Settings!$C$16,1,IF(AND(AE446=Settings!$C$17,NOT(AD446=Settings!$C$16)),1,IF(AND(AE446=Settings!$C$18,AD446=Settings!$C$19),1,0))))</f>
        <v/>
      </c>
      <c r="AF1442" s="170"/>
      <c r="AG1442" s="169" t="str">
        <f>IF(AG446="","",IF(AG446=Settings!$C$16,1,IF(AND(AG446=Settings!$C$17,NOT(AF446=Settings!$C$16)),1,IF(AND(AG446=Settings!$C$18,AF446=Settings!$C$19),1,0))))</f>
        <v/>
      </c>
      <c r="AH1442" s="170"/>
      <c r="AI1442" s="169" t="str">
        <f>IF(AI446="","",IF(AI446=Settings!$C$16,1,IF(AND(AI446=Settings!$C$17,NOT(AH446=Settings!$C$16)),1,IF(AND(AI446=Settings!$C$18,AH446=Settings!$C$19),1,0))))</f>
        <v/>
      </c>
      <c r="AK1442" s="169" t="str">
        <f>IF(AK446="","",IF(AK446=Settings!$C$16,1,IF(AND(AK446=Settings!$C$17,NOT(AJ446=Settings!$C$16)),1,IF(AND(AK446=Settings!$C$18,AJ446=Settings!$C$19),1,0))))</f>
        <v/>
      </c>
      <c r="AM1442" s="169" t="str">
        <f>IF(AM446="","",IF(AM446=Settings!$C$16,1,IF(AND(AM446=Settings!$C$17,NOT(AL446=Settings!$C$16)),1,IF(AND(AM446=Settings!$C$18,AL446=Settings!$C$19),1,0))))</f>
        <v/>
      </c>
      <c r="AP1442" s="169" t="str">
        <f>IF(AP446="","",IF(AP446=Settings!$C$16,1,IF(AND(AP446=Settings!$C$17,NOT(AO446=Settings!$C$16)),1,IF(AND(AP446=Settings!$C$18,AO446=Settings!$C$19),1,0))))</f>
        <v/>
      </c>
      <c r="AQ1442" s="170"/>
      <c r="AR1442" s="169" t="str">
        <f>IF(AR446="","",IF(AR446=Settings!$C$16,1,IF(AND(AR446=Settings!$C$17,NOT(AQ446=Settings!$C$16)),1,IF(AND(AR446=Settings!$C$18,AQ446=Settings!$C$19),1,0))))</f>
        <v/>
      </c>
      <c r="AS1442" s="170"/>
      <c r="AT1442" s="169" t="str">
        <f>IF(AT446="","",IF(AT446=Settings!$C$16,1,IF(AND(AT446=Settings!$C$17,NOT(AS446=Settings!$C$16)),1,IF(AND(AT446=Settings!$C$18,AS446=Settings!$C$19),1,0))))</f>
        <v/>
      </c>
      <c r="AU1442" s="170"/>
      <c r="AV1442" s="169" t="str">
        <f>IF(AV446="","",IF(AV446=Settings!$C$16,1,IF(AND(AV446=Settings!$C$17,NOT(AU446=Settings!$C$16)),1,IF(AND(AV446=Settings!$C$18,AU446=Settings!$C$19),1,0))))</f>
        <v/>
      </c>
      <c r="AX1442" s="169" t="str">
        <f>IF(AX446="","",IF(AX446=Settings!$C$16,1,IF(AND(AX446=Settings!$C$17,NOT(AW446=Settings!$C$16)),1,IF(AND(AX446=Settings!$C$18,AW446=Settings!$C$19),1,0))))</f>
        <v/>
      </c>
      <c r="AZ1442" s="169" t="str">
        <f>IF(AZ446="","",IF(AZ446=Settings!$C$16,1,IF(AND(AZ446=Settings!$C$17,NOT(AY446=Settings!$C$16)),1,IF(AND(AZ446=Settings!$C$18,AY446=Settings!$C$19),1,0))))</f>
        <v/>
      </c>
      <c r="BC1442" s="169" t="str">
        <f>IF(BC446="","",IF(BC446=Settings!$C$16,1,IF(AND(BC446=Settings!$C$17,NOT(BB446=Settings!$C$16)),1,IF(AND(BC446=Settings!$C$18,BB446=Settings!$C$19),1,0))))</f>
        <v/>
      </c>
      <c r="BD1442" s="170"/>
      <c r="BE1442" s="169" t="str">
        <f>IF(BE446="","",IF(BE446=Settings!$C$16,1,IF(AND(BE446=Settings!$C$17,NOT(BD446=Settings!$C$16)),1,IF(AND(BE446=Settings!$C$18,BD446=Settings!$C$19),1,0))))</f>
        <v/>
      </c>
      <c r="BF1442" s="170"/>
      <c r="BG1442" s="169" t="str">
        <f>IF(BG446="","",IF(BG446=Settings!$C$16,1,IF(AND(BG446=Settings!$C$17,NOT(BF446=Settings!$C$16)),1,IF(AND(BG446=Settings!$C$18,BF446=Settings!$C$19),1,0))))</f>
        <v/>
      </c>
      <c r="BH1442" s="170"/>
      <c r="BI1442" s="169" t="str">
        <f>IF(BI446="","",IF(BI446=Settings!$C$16,1,IF(AND(BI446=Settings!$C$17,NOT(BH446=Settings!$C$16)),1,IF(AND(BI446=Settings!$C$18,BH446=Settings!$C$19),1,0))))</f>
        <v/>
      </c>
      <c r="BK1442" s="169" t="str">
        <f>IF(BK446="","",IF(BK446=Settings!$C$16,1,IF(AND(BK446=Settings!$C$17,NOT(BJ446=Settings!$C$16)),1,IF(AND(BK446=Settings!$C$18,BJ446=Settings!$C$19),1,0))))</f>
        <v/>
      </c>
      <c r="BM1442" s="169" t="str">
        <f>IF(BM446="","",IF(BM446=Settings!$C$16,1,IF(AND(BM446=Settings!$C$17,NOT(BL446=Settings!$C$16)),1,IF(AND(BM446=Settings!$C$18,BL446=Settings!$C$19),1,0))))</f>
        <v/>
      </c>
      <c r="BP1442" s="169" t="str">
        <f>IF(BP446="","",IF(BP446=Settings!$C$16,1,IF(AND(BP446=Settings!$C$17,NOT(BO446=Settings!$C$16)),1,IF(AND(BP446=Settings!$C$18,BO446=Settings!$C$19),1,0))))</f>
        <v/>
      </c>
      <c r="BQ1442" s="170"/>
      <c r="BR1442" s="169" t="str">
        <f>IF(BR446="","",IF(BR446=Settings!$C$16,1,IF(AND(BR446=Settings!$C$17,NOT(BQ446=Settings!$C$16)),1,IF(AND(BR446=Settings!$C$18,BQ446=Settings!$C$19),1,0))))</f>
        <v/>
      </c>
      <c r="BS1442" s="170"/>
      <c r="BT1442" s="169" t="str">
        <f>IF(BT446="","",IF(BT446=Settings!$C$16,1,IF(AND(BT446=Settings!$C$17,NOT(BS446=Settings!$C$16)),1,IF(AND(BT446=Settings!$C$18,BS446=Settings!$C$19),1,0))))</f>
        <v/>
      </c>
      <c r="BU1442" s="170"/>
      <c r="BV1442" s="169" t="str">
        <f>IF(BV446="","",IF(BV446=Settings!$C$16,1,IF(AND(BV446=Settings!$C$17,NOT(BU446=Settings!$C$16)),1,IF(AND(BV446=Settings!$C$18,BU446=Settings!$C$19),1,0))))</f>
        <v/>
      </c>
      <c r="BX1442" s="169" t="str">
        <f>IF(BX446="","",IF(BX446=Settings!$C$16,1,IF(AND(BX446=Settings!$C$17,NOT(BW446=Settings!$C$16)),1,IF(AND(BX446=Settings!$C$18,BW446=Settings!$C$19),1,0))))</f>
        <v/>
      </c>
      <c r="BZ1442" s="169" t="str">
        <f>IF(BZ446="","",IF(BZ446=Settings!$C$16,1,IF(AND(BZ446=Settings!$C$17,NOT(BY446=Settings!$C$16)),1,IF(AND(BZ446=Settings!$C$18,BY446=Settings!$C$19),1,0))))</f>
        <v/>
      </c>
      <c r="CB1442" s="175" t="str">
        <f t="shared" si="49"/>
        <v/>
      </c>
      <c r="CC1442" s="175" t="str">
        <f t="shared" si="50"/>
        <v/>
      </c>
      <c r="CD1442" s="175" t="str">
        <f t="shared" si="51"/>
        <v/>
      </c>
      <c r="CE1442" s="175" t="str">
        <f t="shared" si="52"/>
        <v/>
      </c>
      <c r="CF1442" s="175" t="str">
        <f t="shared" si="53"/>
        <v/>
      </c>
      <c r="CG1442" s="175" t="str">
        <f t="shared" si="54"/>
        <v/>
      </c>
      <c r="CH1442" s="175" t="str">
        <f t="shared" si="55"/>
        <v/>
      </c>
    </row>
    <row r="1443" spans="1:86" x14ac:dyDescent="0.25">
      <c r="A1443" s="39" t="str">
        <f t="shared" si="48"/>
        <v xml:space="preserve"> </v>
      </c>
      <c r="C1443" s="169" t="str">
        <f>IF(C447="","",IF(C447=Settings!$C$16,1,IF(AND(C447=Settings!$C$17,NOT(B447=Settings!$C$16)),1,IF(AND(C447=Settings!$C$18,B447=Settings!$C$19),1,0))))</f>
        <v/>
      </c>
      <c r="E1443" s="169" t="str">
        <f>IF(E447="","",IF(E447=Settings!$C$16,1,IF(AND(E447=Settings!$C$17,NOT(D447=Settings!$C$16)),1,IF(AND(E447=Settings!$C$18,D447=Settings!$C$19),1,0))))</f>
        <v/>
      </c>
      <c r="G1443" s="169" t="str">
        <f>IF(G447="","",IF(G447=Settings!$C$16,1,IF(AND(G447=Settings!$C$17,NOT(F447=Settings!$C$16)),1,IF(AND(G447=Settings!$C$18,F447=Settings!$C$19),1,0))))</f>
        <v/>
      </c>
      <c r="I1443" s="169" t="str">
        <f>IF(I447="","",IF(I447=Settings!$C$16,1,IF(AND(I447=Settings!$C$17,NOT(H447=Settings!$C$16)),1,IF(AND(I447=Settings!$C$18,H447=Settings!$C$19),1,0))))</f>
        <v/>
      </c>
      <c r="K1443" s="169" t="str">
        <f>IF(K447="","",IF(K447=Settings!$C$16,1,IF(AND(K447=Settings!$C$17,NOT(J447=Settings!$C$16)),1,IF(AND(K447=Settings!$C$18,J447=Settings!$C$19),1,0))))</f>
        <v/>
      </c>
      <c r="M1443" s="169" t="str">
        <f>IF(M447="","",IF(M447=Settings!$C$16,1,IF(AND(M447=Settings!$C$17,NOT(L447=Settings!$C$16)),1,IF(AND(M447=Settings!$C$18,L447=Settings!$C$19),1,0))))</f>
        <v/>
      </c>
      <c r="P1443" s="169" t="str">
        <f>IF(P447="","",IF(P447=Settings!$C$16,1,IF(AND(P447=Settings!$C$17,NOT(O447=Settings!$C$16)),1,IF(AND(P447=Settings!$C$18,O447=Settings!$C$19),1,0))))</f>
        <v/>
      </c>
      <c r="Q1443" s="170"/>
      <c r="R1443" s="169" t="str">
        <f>IF(R447="","",IF(R447=Settings!$C$16,1,IF(AND(R447=Settings!$C$17,NOT(Q447=Settings!$C$16)),1,IF(AND(R447=Settings!$C$18,Q447=Settings!$C$19),1,0))))</f>
        <v/>
      </c>
      <c r="S1443" s="170"/>
      <c r="T1443" s="169" t="str">
        <f>IF(T447="","",IF(T447=Settings!$C$16,1,IF(AND(T447=Settings!$C$17,NOT(S447=Settings!$C$16)),1,IF(AND(T447=Settings!$C$18,S447=Settings!$C$19),1,0))))</f>
        <v/>
      </c>
      <c r="U1443" s="170"/>
      <c r="V1443" s="169" t="str">
        <f>IF(V447="","",IF(V447=Settings!$C$16,1,IF(AND(V447=Settings!$C$17,NOT(U447=Settings!$C$16)),1,IF(AND(V447=Settings!$C$18,U447=Settings!$C$19),1,0))))</f>
        <v/>
      </c>
      <c r="X1443" s="169" t="str">
        <f>IF(X447="","",IF(X447=Settings!$C$16,1,IF(AND(X447=Settings!$C$17,NOT(W447=Settings!$C$16)),1,IF(AND(X447=Settings!$C$18,W447=Settings!$C$19),1,0))))</f>
        <v/>
      </c>
      <c r="Z1443" s="169" t="str">
        <f>IF(Z447="","",IF(Z447=Settings!$C$16,1,IF(AND(Z447=Settings!$C$17,NOT(Y447=Settings!$C$16)),1,IF(AND(Z447=Settings!$C$18,Y447=Settings!$C$19),1,0))))</f>
        <v/>
      </c>
      <c r="AC1443" s="169" t="str">
        <f>IF(AC447="","",IF(AC447=Settings!$C$16,1,IF(AND(AC447=Settings!$C$17,NOT(AB447=Settings!$C$16)),1,IF(AND(AC447=Settings!$C$18,AB447=Settings!$C$19),1,0))))</f>
        <v/>
      </c>
      <c r="AD1443" s="170"/>
      <c r="AE1443" s="169" t="str">
        <f>IF(AE447="","",IF(AE447=Settings!$C$16,1,IF(AND(AE447=Settings!$C$17,NOT(AD447=Settings!$C$16)),1,IF(AND(AE447=Settings!$C$18,AD447=Settings!$C$19),1,0))))</f>
        <v/>
      </c>
      <c r="AF1443" s="170"/>
      <c r="AG1443" s="169" t="str">
        <f>IF(AG447="","",IF(AG447=Settings!$C$16,1,IF(AND(AG447=Settings!$C$17,NOT(AF447=Settings!$C$16)),1,IF(AND(AG447=Settings!$C$18,AF447=Settings!$C$19),1,0))))</f>
        <v/>
      </c>
      <c r="AH1443" s="170"/>
      <c r="AI1443" s="169" t="str">
        <f>IF(AI447="","",IF(AI447=Settings!$C$16,1,IF(AND(AI447=Settings!$C$17,NOT(AH447=Settings!$C$16)),1,IF(AND(AI447=Settings!$C$18,AH447=Settings!$C$19),1,0))))</f>
        <v/>
      </c>
      <c r="AK1443" s="169" t="str">
        <f>IF(AK447="","",IF(AK447=Settings!$C$16,1,IF(AND(AK447=Settings!$C$17,NOT(AJ447=Settings!$C$16)),1,IF(AND(AK447=Settings!$C$18,AJ447=Settings!$C$19),1,0))))</f>
        <v/>
      </c>
      <c r="AM1443" s="169" t="str">
        <f>IF(AM447="","",IF(AM447=Settings!$C$16,1,IF(AND(AM447=Settings!$C$17,NOT(AL447=Settings!$C$16)),1,IF(AND(AM447=Settings!$C$18,AL447=Settings!$C$19),1,0))))</f>
        <v/>
      </c>
      <c r="AP1443" s="169" t="str">
        <f>IF(AP447="","",IF(AP447=Settings!$C$16,1,IF(AND(AP447=Settings!$C$17,NOT(AO447=Settings!$C$16)),1,IF(AND(AP447=Settings!$C$18,AO447=Settings!$C$19),1,0))))</f>
        <v/>
      </c>
      <c r="AQ1443" s="170"/>
      <c r="AR1443" s="169" t="str">
        <f>IF(AR447="","",IF(AR447=Settings!$C$16,1,IF(AND(AR447=Settings!$C$17,NOT(AQ447=Settings!$C$16)),1,IF(AND(AR447=Settings!$C$18,AQ447=Settings!$C$19),1,0))))</f>
        <v/>
      </c>
      <c r="AS1443" s="170"/>
      <c r="AT1443" s="169" t="str">
        <f>IF(AT447="","",IF(AT447=Settings!$C$16,1,IF(AND(AT447=Settings!$C$17,NOT(AS447=Settings!$C$16)),1,IF(AND(AT447=Settings!$C$18,AS447=Settings!$C$19),1,0))))</f>
        <v/>
      </c>
      <c r="AU1443" s="170"/>
      <c r="AV1443" s="169" t="str">
        <f>IF(AV447="","",IF(AV447=Settings!$C$16,1,IF(AND(AV447=Settings!$C$17,NOT(AU447=Settings!$C$16)),1,IF(AND(AV447=Settings!$C$18,AU447=Settings!$C$19),1,0))))</f>
        <v/>
      </c>
      <c r="AX1443" s="169" t="str">
        <f>IF(AX447="","",IF(AX447=Settings!$C$16,1,IF(AND(AX447=Settings!$C$17,NOT(AW447=Settings!$C$16)),1,IF(AND(AX447=Settings!$C$18,AW447=Settings!$C$19),1,0))))</f>
        <v/>
      </c>
      <c r="AZ1443" s="169" t="str">
        <f>IF(AZ447="","",IF(AZ447=Settings!$C$16,1,IF(AND(AZ447=Settings!$C$17,NOT(AY447=Settings!$C$16)),1,IF(AND(AZ447=Settings!$C$18,AY447=Settings!$C$19),1,0))))</f>
        <v/>
      </c>
      <c r="BC1443" s="169" t="str">
        <f>IF(BC447="","",IF(BC447=Settings!$C$16,1,IF(AND(BC447=Settings!$C$17,NOT(BB447=Settings!$C$16)),1,IF(AND(BC447=Settings!$C$18,BB447=Settings!$C$19),1,0))))</f>
        <v/>
      </c>
      <c r="BD1443" s="170"/>
      <c r="BE1443" s="169" t="str">
        <f>IF(BE447="","",IF(BE447=Settings!$C$16,1,IF(AND(BE447=Settings!$C$17,NOT(BD447=Settings!$C$16)),1,IF(AND(BE447=Settings!$C$18,BD447=Settings!$C$19),1,0))))</f>
        <v/>
      </c>
      <c r="BF1443" s="170"/>
      <c r="BG1443" s="169" t="str">
        <f>IF(BG447="","",IF(BG447=Settings!$C$16,1,IF(AND(BG447=Settings!$C$17,NOT(BF447=Settings!$C$16)),1,IF(AND(BG447=Settings!$C$18,BF447=Settings!$C$19),1,0))))</f>
        <v/>
      </c>
      <c r="BH1443" s="170"/>
      <c r="BI1443" s="169" t="str">
        <f>IF(BI447="","",IF(BI447=Settings!$C$16,1,IF(AND(BI447=Settings!$C$17,NOT(BH447=Settings!$C$16)),1,IF(AND(BI447=Settings!$C$18,BH447=Settings!$C$19),1,0))))</f>
        <v/>
      </c>
      <c r="BK1443" s="169" t="str">
        <f>IF(BK447="","",IF(BK447=Settings!$C$16,1,IF(AND(BK447=Settings!$C$17,NOT(BJ447=Settings!$C$16)),1,IF(AND(BK447=Settings!$C$18,BJ447=Settings!$C$19),1,0))))</f>
        <v/>
      </c>
      <c r="BM1443" s="169" t="str">
        <f>IF(BM447="","",IF(BM447=Settings!$C$16,1,IF(AND(BM447=Settings!$C$17,NOT(BL447=Settings!$C$16)),1,IF(AND(BM447=Settings!$C$18,BL447=Settings!$C$19),1,0))))</f>
        <v/>
      </c>
      <c r="BP1443" s="169" t="str">
        <f>IF(BP447="","",IF(BP447=Settings!$C$16,1,IF(AND(BP447=Settings!$C$17,NOT(BO447=Settings!$C$16)),1,IF(AND(BP447=Settings!$C$18,BO447=Settings!$C$19),1,0))))</f>
        <v/>
      </c>
      <c r="BQ1443" s="170"/>
      <c r="BR1443" s="169" t="str">
        <f>IF(BR447="","",IF(BR447=Settings!$C$16,1,IF(AND(BR447=Settings!$C$17,NOT(BQ447=Settings!$C$16)),1,IF(AND(BR447=Settings!$C$18,BQ447=Settings!$C$19),1,0))))</f>
        <v/>
      </c>
      <c r="BS1443" s="170"/>
      <c r="BT1443" s="169" t="str">
        <f>IF(BT447="","",IF(BT447=Settings!$C$16,1,IF(AND(BT447=Settings!$C$17,NOT(BS447=Settings!$C$16)),1,IF(AND(BT447=Settings!$C$18,BS447=Settings!$C$19),1,0))))</f>
        <v/>
      </c>
      <c r="BU1443" s="170"/>
      <c r="BV1443" s="169" t="str">
        <f>IF(BV447="","",IF(BV447=Settings!$C$16,1,IF(AND(BV447=Settings!$C$17,NOT(BU447=Settings!$C$16)),1,IF(AND(BV447=Settings!$C$18,BU447=Settings!$C$19),1,0))))</f>
        <v/>
      </c>
      <c r="BX1443" s="169" t="str">
        <f>IF(BX447="","",IF(BX447=Settings!$C$16,1,IF(AND(BX447=Settings!$C$17,NOT(BW447=Settings!$C$16)),1,IF(AND(BX447=Settings!$C$18,BW447=Settings!$C$19),1,0))))</f>
        <v/>
      </c>
      <c r="BZ1443" s="169" t="str">
        <f>IF(BZ447="","",IF(BZ447=Settings!$C$16,1,IF(AND(BZ447=Settings!$C$17,NOT(BY447=Settings!$C$16)),1,IF(AND(BZ447=Settings!$C$18,BY447=Settings!$C$19),1,0))))</f>
        <v/>
      </c>
      <c r="CB1443" s="175" t="str">
        <f t="shared" si="49"/>
        <v/>
      </c>
      <c r="CC1443" s="175" t="str">
        <f t="shared" si="50"/>
        <v/>
      </c>
      <c r="CD1443" s="175" t="str">
        <f t="shared" si="51"/>
        <v/>
      </c>
      <c r="CE1443" s="175" t="str">
        <f t="shared" si="52"/>
        <v/>
      </c>
      <c r="CF1443" s="175" t="str">
        <f t="shared" si="53"/>
        <v/>
      </c>
      <c r="CG1443" s="175" t="str">
        <f t="shared" si="54"/>
        <v/>
      </c>
      <c r="CH1443" s="175" t="str">
        <f t="shared" si="55"/>
        <v/>
      </c>
    </row>
    <row r="1444" spans="1:86" x14ac:dyDescent="0.25">
      <c r="A1444" s="39" t="str">
        <f t="shared" si="48"/>
        <v xml:space="preserve"> </v>
      </c>
      <c r="C1444" s="169" t="str">
        <f>IF(C448="","",IF(C448=Settings!$C$16,1,IF(AND(C448=Settings!$C$17,NOT(B448=Settings!$C$16)),1,IF(AND(C448=Settings!$C$18,B448=Settings!$C$19),1,0))))</f>
        <v/>
      </c>
      <c r="E1444" s="169" t="str">
        <f>IF(E448="","",IF(E448=Settings!$C$16,1,IF(AND(E448=Settings!$C$17,NOT(D448=Settings!$C$16)),1,IF(AND(E448=Settings!$C$18,D448=Settings!$C$19),1,0))))</f>
        <v/>
      </c>
      <c r="G1444" s="169" t="str">
        <f>IF(G448="","",IF(G448=Settings!$C$16,1,IF(AND(G448=Settings!$C$17,NOT(F448=Settings!$C$16)),1,IF(AND(G448=Settings!$C$18,F448=Settings!$C$19),1,0))))</f>
        <v/>
      </c>
      <c r="I1444" s="169" t="str">
        <f>IF(I448="","",IF(I448=Settings!$C$16,1,IF(AND(I448=Settings!$C$17,NOT(H448=Settings!$C$16)),1,IF(AND(I448=Settings!$C$18,H448=Settings!$C$19),1,0))))</f>
        <v/>
      </c>
      <c r="K1444" s="169" t="str">
        <f>IF(K448="","",IF(K448=Settings!$C$16,1,IF(AND(K448=Settings!$C$17,NOT(J448=Settings!$C$16)),1,IF(AND(K448=Settings!$C$18,J448=Settings!$C$19),1,0))))</f>
        <v/>
      </c>
      <c r="M1444" s="169" t="str">
        <f>IF(M448="","",IF(M448=Settings!$C$16,1,IF(AND(M448=Settings!$C$17,NOT(L448=Settings!$C$16)),1,IF(AND(M448=Settings!$C$18,L448=Settings!$C$19),1,0))))</f>
        <v/>
      </c>
      <c r="P1444" s="169" t="str">
        <f>IF(P448="","",IF(P448=Settings!$C$16,1,IF(AND(P448=Settings!$C$17,NOT(O448=Settings!$C$16)),1,IF(AND(P448=Settings!$C$18,O448=Settings!$C$19),1,0))))</f>
        <v/>
      </c>
      <c r="Q1444" s="170"/>
      <c r="R1444" s="169" t="str">
        <f>IF(R448="","",IF(R448=Settings!$C$16,1,IF(AND(R448=Settings!$C$17,NOT(Q448=Settings!$C$16)),1,IF(AND(R448=Settings!$C$18,Q448=Settings!$C$19),1,0))))</f>
        <v/>
      </c>
      <c r="S1444" s="170"/>
      <c r="T1444" s="169" t="str">
        <f>IF(T448="","",IF(T448=Settings!$C$16,1,IF(AND(T448=Settings!$C$17,NOT(S448=Settings!$C$16)),1,IF(AND(T448=Settings!$C$18,S448=Settings!$C$19),1,0))))</f>
        <v/>
      </c>
      <c r="U1444" s="170"/>
      <c r="V1444" s="169" t="str">
        <f>IF(V448="","",IF(V448=Settings!$C$16,1,IF(AND(V448=Settings!$C$17,NOT(U448=Settings!$C$16)),1,IF(AND(V448=Settings!$C$18,U448=Settings!$C$19),1,0))))</f>
        <v/>
      </c>
      <c r="X1444" s="169" t="str">
        <f>IF(X448="","",IF(X448=Settings!$C$16,1,IF(AND(X448=Settings!$C$17,NOT(W448=Settings!$C$16)),1,IF(AND(X448=Settings!$C$18,W448=Settings!$C$19),1,0))))</f>
        <v/>
      </c>
      <c r="Z1444" s="169" t="str">
        <f>IF(Z448="","",IF(Z448=Settings!$C$16,1,IF(AND(Z448=Settings!$C$17,NOT(Y448=Settings!$C$16)),1,IF(AND(Z448=Settings!$C$18,Y448=Settings!$C$19),1,0))))</f>
        <v/>
      </c>
      <c r="AC1444" s="169" t="str">
        <f>IF(AC448="","",IF(AC448=Settings!$C$16,1,IF(AND(AC448=Settings!$C$17,NOT(AB448=Settings!$C$16)),1,IF(AND(AC448=Settings!$C$18,AB448=Settings!$C$19),1,0))))</f>
        <v/>
      </c>
      <c r="AD1444" s="170"/>
      <c r="AE1444" s="169" t="str">
        <f>IF(AE448="","",IF(AE448=Settings!$C$16,1,IF(AND(AE448=Settings!$C$17,NOT(AD448=Settings!$C$16)),1,IF(AND(AE448=Settings!$C$18,AD448=Settings!$C$19),1,0))))</f>
        <v/>
      </c>
      <c r="AF1444" s="170"/>
      <c r="AG1444" s="169" t="str">
        <f>IF(AG448="","",IF(AG448=Settings!$C$16,1,IF(AND(AG448=Settings!$C$17,NOT(AF448=Settings!$C$16)),1,IF(AND(AG448=Settings!$C$18,AF448=Settings!$C$19),1,0))))</f>
        <v/>
      </c>
      <c r="AH1444" s="170"/>
      <c r="AI1444" s="169" t="str">
        <f>IF(AI448="","",IF(AI448=Settings!$C$16,1,IF(AND(AI448=Settings!$C$17,NOT(AH448=Settings!$C$16)),1,IF(AND(AI448=Settings!$C$18,AH448=Settings!$C$19),1,0))))</f>
        <v/>
      </c>
      <c r="AK1444" s="169" t="str">
        <f>IF(AK448="","",IF(AK448=Settings!$C$16,1,IF(AND(AK448=Settings!$C$17,NOT(AJ448=Settings!$C$16)),1,IF(AND(AK448=Settings!$C$18,AJ448=Settings!$C$19),1,0))))</f>
        <v/>
      </c>
      <c r="AM1444" s="169" t="str">
        <f>IF(AM448="","",IF(AM448=Settings!$C$16,1,IF(AND(AM448=Settings!$C$17,NOT(AL448=Settings!$C$16)),1,IF(AND(AM448=Settings!$C$18,AL448=Settings!$C$19),1,0))))</f>
        <v/>
      </c>
      <c r="AP1444" s="169" t="str">
        <f>IF(AP448="","",IF(AP448=Settings!$C$16,1,IF(AND(AP448=Settings!$C$17,NOT(AO448=Settings!$C$16)),1,IF(AND(AP448=Settings!$C$18,AO448=Settings!$C$19),1,0))))</f>
        <v/>
      </c>
      <c r="AQ1444" s="170"/>
      <c r="AR1444" s="169" t="str">
        <f>IF(AR448="","",IF(AR448=Settings!$C$16,1,IF(AND(AR448=Settings!$C$17,NOT(AQ448=Settings!$C$16)),1,IF(AND(AR448=Settings!$C$18,AQ448=Settings!$C$19),1,0))))</f>
        <v/>
      </c>
      <c r="AS1444" s="170"/>
      <c r="AT1444" s="169" t="str">
        <f>IF(AT448="","",IF(AT448=Settings!$C$16,1,IF(AND(AT448=Settings!$C$17,NOT(AS448=Settings!$C$16)),1,IF(AND(AT448=Settings!$C$18,AS448=Settings!$C$19),1,0))))</f>
        <v/>
      </c>
      <c r="AU1444" s="170"/>
      <c r="AV1444" s="169" t="str">
        <f>IF(AV448="","",IF(AV448=Settings!$C$16,1,IF(AND(AV448=Settings!$C$17,NOT(AU448=Settings!$C$16)),1,IF(AND(AV448=Settings!$C$18,AU448=Settings!$C$19),1,0))))</f>
        <v/>
      </c>
      <c r="AX1444" s="169" t="str">
        <f>IF(AX448="","",IF(AX448=Settings!$C$16,1,IF(AND(AX448=Settings!$C$17,NOT(AW448=Settings!$C$16)),1,IF(AND(AX448=Settings!$C$18,AW448=Settings!$C$19),1,0))))</f>
        <v/>
      </c>
      <c r="AZ1444" s="169" t="str">
        <f>IF(AZ448="","",IF(AZ448=Settings!$C$16,1,IF(AND(AZ448=Settings!$C$17,NOT(AY448=Settings!$C$16)),1,IF(AND(AZ448=Settings!$C$18,AY448=Settings!$C$19),1,0))))</f>
        <v/>
      </c>
      <c r="BC1444" s="169" t="str">
        <f>IF(BC448="","",IF(BC448=Settings!$C$16,1,IF(AND(BC448=Settings!$C$17,NOT(BB448=Settings!$C$16)),1,IF(AND(BC448=Settings!$C$18,BB448=Settings!$C$19),1,0))))</f>
        <v/>
      </c>
      <c r="BD1444" s="170"/>
      <c r="BE1444" s="169" t="str">
        <f>IF(BE448="","",IF(BE448=Settings!$C$16,1,IF(AND(BE448=Settings!$C$17,NOT(BD448=Settings!$C$16)),1,IF(AND(BE448=Settings!$C$18,BD448=Settings!$C$19),1,0))))</f>
        <v/>
      </c>
      <c r="BF1444" s="170"/>
      <c r="BG1444" s="169" t="str">
        <f>IF(BG448="","",IF(BG448=Settings!$C$16,1,IF(AND(BG448=Settings!$C$17,NOT(BF448=Settings!$C$16)),1,IF(AND(BG448=Settings!$C$18,BF448=Settings!$C$19),1,0))))</f>
        <v/>
      </c>
      <c r="BH1444" s="170"/>
      <c r="BI1444" s="169" t="str">
        <f>IF(BI448="","",IF(BI448=Settings!$C$16,1,IF(AND(BI448=Settings!$C$17,NOT(BH448=Settings!$C$16)),1,IF(AND(BI448=Settings!$C$18,BH448=Settings!$C$19),1,0))))</f>
        <v/>
      </c>
      <c r="BK1444" s="169" t="str">
        <f>IF(BK448="","",IF(BK448=Settings!$C$16,1,IF(AND(BK448=Settings!$C$17,NOT(BJ448=Settings!$C$16)),1,IF(AND(BK448=Settings!$C$18,BJ448=Settings!$C$19),1,0))))</f>
        <v/>
      </c>
      <c r="BM1444" s="169" t="str">
        <f>IF(BM448="","",IF(BM448=Settings!$C$16,1,IF(AND(BM448=Settings!$C$17,NOT(BL448=Settings!$C$16)),1,IF(AND(BM448=Settings!$C$18,BL448=Settings!$C$19),1,0))))</f>
        <v/>
      </c>
      <c r="BP1444" s="169" t="str">
        <f>IF(BP448="","",IF(BP448=Settings!$C$16,1,IF(AND(BP448=Settings!$C$17,NOT(BO448=Settings!$C$16)),1,IF(AND(BP448=Settings!$C$18,BO448=Settings!$C$19),1,0))))</f>
        <v/>
      </c>
      <c r="BQ1444" s="170"/>
      <c r="BR1444" s="169" t="str">
        <f>IF(BR448="","",IF(BR448=Settings!$C$16,1,IF(AND(BR448=Settings!$C$17,NOT(BQ448=Settings!$C$16)),1,IF(AND(BR448=Settings!$C$18,BQ448=Settings!$C$19),1,0))))</f>
        <v/>
      </c>
      <c r="BS1444" s="170"/>
      <c r="BT1444" s="169" t="str">
        <f>IF(BT448="","",IF(BT448=Settings!$C$16,1,IF(AND(BT448=Settings!$C$17,NOT(BS448=Settings!$C$16)),1,IF(AND(BT448=Settings!$C$18,BS448=Settings!$C$19),1,0))))</f>
        <v/>
      </c>
      <c r="BU1444" s="170"/>
      <c r="BV1444" s="169" t="str">
        <f>IF(BV448="","",IF(BV448=Settings!$C$16,1,IF(AND(BV448=Settings!$C$17,NOT(BU448=Settings!$C$16)),1,IF(AND(BV448=Settings!$C$18,BU448=Settings!$C$19),1,0))))</f>
        <v/>
      </c>
      <c r="BX1444" s="169" t="str">
        <f>IF(BX448="","",IF(BX448=Settings!$C$16,1,IF(AND(BX448=Settings!$C$17,NOT(BW448=Settings!$C$16)),1,IF(AND(BX448=Settings!$C$18,BW448=Settings!$C$19),1,0))))</f>
        <v/>
      </c>
      <c r="BZ1444" s="169" t="str">
        <f>IF(BZ448="","",IF(BZ448=Settings!$C$16,1,IF(AND(BZ448=Settings!$C$17,NOT(BY448=Settings!$C$16)),1,IF(AND(BZ448=Settings!$C$18,BY448=Settings!$C$19),1,0))))</f>
        <v/>
      </c>
      <c r="CB1444" s="175" t="str">
        <f t="shared" si="49"/>
        <v/>
      </c>
      <c r="CC1444" s="175" t="str">
        <f t="shared" si="50"/>
        <v/>
      </c>
      <c r="CD1444" s="175" t="str">
        <f t="shared" si="51"/>
        <v/>
      </c>
      <c r="CE1444" s="175" t="str">
        <f t="shared" si="52"/>
        <v/>
      </c>
      <c r="CF1444" s="175" t="str">
        <f t="shared" si="53"/>
        <v/>
      </c>
      <c r="CG1444" s="175" t="str">
        <f t="shared" si="54"/>
        <v/>
      </c>
      <c r="CH1444" s="175" t="str">
        <f t="shared" si="55"/>
        <v/>
      </c>
    </row>
    <row r="1445" spans="1:86" x14ac:dyDescent="0.25">
      <c r="A1445" s="39" t="str">
        <f t="shared" si="48"/>
        <v xml:space="preserve"> </v>
      </c>
      <c r="C1445" s="169" t="str">
        <f>IF(C449="","",IF(C449=Settings!$C$16,1,IF(AND(C449=Settings!$C$17,NOT(B449=Settings!$C$16)),1,IF(AND(C449=Settings!$C$18,B449=Settings!$C$19),1,0))))</f>
        <v/>
      </c>
      <c r="E1445" s="169" t="str">
        <f>IF(E449="","",IF(E449=Settings!$C$16,1,IF(AND(E449=Settings!$C$17,NOT(D449=Settings!$C$16)),1,IF(AND(E449=Settings!$C$18,D449=Settings!$C$19),1,0))))</f>
        <v/>
      </c>
      <c r="G1445" s="169" t="str">
        <f>IF(G449="","",IF(G449=Settings!$C$16,1,IF(AND(G449=Settings!$C$17,NOT(F449=Settings!$C$16)),1,IF(AND(G449=Settings!$C$18,F449=Settings!$C$19),1,0))))</f>
        <v/>
      </c>
      <c r="I1445" s="169" t="str">
        <f>IF(I449="","",IF(I449=Settings!$C$16,1,IF(AND(I449=Settings!$C$17,NOT(H449=Settings!$C$16)),1,IF(AND(I449=Settings!$C$18,H449=Settings!$C$19),1,0))))</f>
        <v/>
      </c>
      <c r="K1445" s="169" t="str">
        <f>IF(K449="","",IF(K449=Settings!$C$16,1,IF(AND(K449=Settings!$C$17,NOT(J449=Settings!$C$16)),1,IF(AND(K449=Settings!$C$18,J449=Settings!$C$19),1,0))))</f>
        <v/>
      </c>
      <c r="M1445" s="169" t="str">
        <f>IF(M449="","",IF(M449=Settings!$C$16,1,IF(AND(M449=Settings!$C$17,NOT(L449=Settings!$C$16)),1,IF(AND(M449=Settings!$C$18,L449=Settings!$C$19),1,0))))</f>
        <v/>
      </c>
      <c r="P1445" s="169" t="str">
        <f>IF(P449="","",IF(P449=Settings!$C$16,1,IF(AND(P449=Settings!$C$17,NOT(O449=Settings!$C$16)),1,IF(AND(P449=Settings!$C$18,O449=Settings!$C$19),1,0))))</f>
        <v/>
      </c>
      <c r="Q1445" s="170"/>
      <c r="R1445" s="169" t="str">
        <f>IF(R449="","",IF(R449=Settings!$C$16,1,IF(AND(R449=Settings!$C$17,NOT(Q449=Settings!$C$16)),1,IF(AND(R449=Settings!$C$18,Q449=Settings!$C$19),1,0))))</f>
        <v/>
      </c>
      <c r="S1445" s="170"/>
      <c r="T1445" s="169" t="str">
        <f>IF(T449="","",IF(T449=Settings!$C$16,1,IF(AND(T449=Settings!$C$17,NOT(S449=Settings!$C$16)),1,IF(AND(T449=Settings!$C$18,S449=Settings!$C$19),1,0))))</f>
        <v/>
      </c>
      <c r="U1445" s="170"/>
      <c r="V1445" s="169" t="str">
        <f>IF(V449="","",IF(V449=Settings!$C$16,1,IF(AND(V449=Settings!$C$17,NOT(U449=Settings!$C$16)),1,IF(AND(V449=Settings!$C$18,U449=Settings!$C$19),1,0))))</f>
        <v/>
      </c>
      <c r="X1445" s="169" t="str">
        <f>IF(X449="","",IF(X449=Settings!$C$16,1,IF(AND(X449=Settings!$C$17,NOT(W449=Settings!$C$16)),1,IF(AND(X449=Settings!$C$18,W449=Settings!$C$19),1,0))))</f>
        <v/>
      </c>
      <c r="Z1445" s="169" t="str">
        <f>IF(Z449="","",IF(Z449=Settings!$C$16,1,IF(AND(Z449=Settings!$C$17,NOT(Y449=Settings!$C$16)),1,IF(AND(Z449=Settings!$C$18,Y449=Settings!$C$19),1,0))))</f>
        <v/>
      </c>
      <c r="AC1445" s="169" t="str">
        <f>IF(AC449="","",IF(AC449=Settings!$C$16,1,IF(AND(AC449=Settings!$C$17,NOT(AB449=Settings!$C$16)),1,IF(AND(AC449=Settings!$C$18,AB449=Settings!$C$19),1,0))))</f>
        <v/>
      </c>
      <c r="AD1445" s="170"/>
      <c r="AE1445" s="169" t="str">
        <f>IF(AE449="","",IF(AE449=Settings!$C$16,1,IF(AND(AE449=Settings!$C$17,NOT(AD449=Settings!$C$16)),1,IF(AND(AE449=Settings!$C$18,AD449=Settings!$C$19),1,0))))</f>
        <v/>
      </c>
      <c r="AF1445" s="170"/>
      <c r="AG1445" s="169" t="str">
        <f>IF(AG449="","",IF(AG449=Settings!$C$16,1,IF(AND(AG449=Settings!$C$17,NOT(AF449=Settings!$C$16)),1,IF(AND(AG449=Settings!$C$18,AF449=Settings!$C$19),1,0))))</f>
        <v/>
      </c>
      <c r="AH1445" s="170"/>
      <c r="AI1445" s="169" t="str">
        <f>IF(AI449="","",IF(AI449=Settings!$C$16,1,IF(AND(AI449=Settings!$C$17,NOT(AH449=Settings!$C$16)),1,IF(AND(AI449=Settings!$C$18,AH449=Settings!$C$19),1,0))))</f>
        <v/>
      </c>
      <c r="AK1445" s="169" t="str">
        <f>IF(AK449="","",IF(AK449=Settings!$C$16,1,IF(AND(AK449=Settings!$C$17,NOT(AJ449=Settings!$C$16)),1,IF(AND(AK449=Settings!$C$18,AJ449=Settings!$C$19),1,0))))</f>
        <v/>
      </c>
      <c r="AM1445" s="169" t="str">
        <f>IF(AM449="","",IF(AM449=Settings!$C$16,1,IF(AND(AM449=Settings!$C$17,NOT(AL449=Settings!$C$16)),1,IF(AND(AM449=Settings!$C$18,AL449=Settings!$C$19),1,0))))</f>
        <v/>
      </c>
      <c r="AP1445" s="169" t="str">
        <f>IF(AP449="","",IF(AP449=Settings!$C$16,1,IF(AND(AP449=Settings!$C$17,NOT(AO449=Settings!$C$16)),1,IF(AND(AP449=Settings!$C$18,AO449=Settings!$C$19),1,0))))</f>
        <v/>
      </c>
      <c r="AQ1445" s="170"/>
      <c r="AR1445" s="169" t="str">
        <f>IF(AR449="","",IF(AR449=Settings!$C$16,1,IF(AND(AR449=Settings!$C$17,NOT(AQ449=Settings!$C$16)),1,IF(AND(AR449=Settings!$C$18,AQ449=Settings!$C$19),1,0))))</f>
        <v/>
      </c>
      <c r="AS1445" s="170"/>
      <c r="AT1445" s="169" t="str">
        <f>IF(AT449="","",IF(AT449=Settings!$C$16,1,IF(AND(AT449=Settings!$C$17,NOT(AS449=Settings!$C$16)),1,IF(AND(AT449=Settings!$C$18,AS449=Settings!$C$19),1,0))))</f>
        <v/>
      </c>
      <c r="AU1445" s="170"/>
      <c r="AV1445" s="169" t="str">
        <f>IF(AV449="","",IF(AV449=Settings!$C$16,1,IF(AND(AV449=Settings!$C$17,NOT(AU449=Settings!$C$16)),1,IF(AND(AV449=Settings!$C$18,AU449=Settings!$C$19),1,0))))</f>
        <v/>
      </c>
      <c r="AX1445" s="169" t="str">
        <f>IF(AX449="","",IF(AX449=Settings!$C$16,1,IF(AND(AX449=Settings!$C$17,NOT(AW449=Settings!$C$16)),1,IF(AND(AX449=Settings!$C$18,AW449=Settings!$C$19),1,0))))</f>
        <v/>
      </c>
      <c r="AZ1445" s="169" t="str">
        <f>IF(AZ449="","",IF(AZ449=Settings!$C$16,1,IF(AND(AZ449=Settings!$C$17,NOT(AY449=Settings!$C$16)),1,IF(AND(AZ449=Settings!$C$18,AY449=Settings!$C$19),1,0))))</f>
        <v/>
      </c>
      <c r="BC1445" s="169" t="str">
        <f>IF(BC449="","",IF(BC449=Settings!$C$16,1,IF(AND(BC449=Settings!$C$17,NOT(BB449=Settings!$C$16)),1,IF(AND(BC449=Settings!$C$18,BB449=Settings!$C$19),1,0))))</f>
        <v/>
      </c>
      <c r="BD1445" s="170"/>
      <c r="BE1445" s="169" t="str">
        <f>IF(BE449="","",IF(BE449=Settings!$C$16,1,IF(AND(BE449=Settings!$C$17,NOT(BD449=Settings!$C$16)),1,IF(AND(BE449=Settings!$C$18,BD449=Settings!$C$19),1,0))))</f>
        <v/>
      </c>
      <c r="BF1445" s="170"/>
      <c r="BG1445" s="169" t="str">
        <f>IF(BG449="","",IF(BG449=Settings!$C$16,1,IF(AND(BG449=Settings!$C$17,NOT(BF449=Settings!$C$16)),1,IF(AND(BG449=Settings!$C$18,BF449=Settings!$C$19),1,0))))</f>
        <v/>
      </c>
      <c r="BH1445" s="170"/>
      <c r="BI1445" s="169" t="str">
        <f>IF(BI449="","",IF(BI449=Settings!$C$16,1,IF(AND(BI449=Settings!$C$17,NOT(BH449=Settings!$C$16)),1,IF(AND(BI449=Settings!$C$18,BH449=Settings!$C$19),1,0))))</f>
        <v/>
      </c>
      <c r="BK1445" s="169" t="str">
        <f>IF(BK449="","",IF(BK449=Settings!$C$16,1,IF(AND(BK449=Settings!$C$17,NOT(BJ449=Settings!$C$16)),1,IF(AND(BK449=Settings!$C$18,BJ449=Settings!$C$19),1,0))))</f>
        <v/>
      </c>
      <c r="BM1445" s="169" t="str">
        <f>IF(BM449="","",IF(BM449=Settings!$C$16,1,IF(AND(BM449=Settings!$C$17,NOT(BL449=Settings!$C$16)),1,IF(AND(BM449=Settings!$C$18,BL449=Settings!$C$19),1,0))))</f>
        <v/>
      </c>
      <c r="BP1445" s="169" t="str">
        <f>IF(BP449="","",IF(BP449=Settings!$C$16,1,IF(AND(BP449=Settings!$C$17,NOT(BO449=Settings!$C$16)),1,IF(AND(BP449=Settings!$C$18,BO449=Settings!$C$19),1,0))))</f>
        <v/>
      </c>
      <c r="BQ1445" s="170"/>
      <c r="BR1445" s="169" t="str">
        <f>IF(BR449="","",IF(BR449=Settings!$C$16,1,IF(AND(BR449=Settings!$C$17,NOT(BQ449=Settings!$C$16)),1,IF(AND(BR449=Settings!$C$18,BQ449=Settings!$C$19),1,0))))</f>
        <v/>
      </c>
      <c r="BS1445" s="170"/>
      <c r="BT1445" s="169" t="str">
        <f>IF(BT449="","",IF(BT449=Settings!$C$16,1,IF(AND(BT449=Settings!$C$17,NOT(BS449=Settings!$C$16)),1,IF(AND(BT449=Settings!$C$18,BS449=Settings!$C$19),1,0))))</f>
        <v/>
      </c>
      <c r="BU1445" s="170"/>
      <c r="BV1445" s="169" t="str">
        <f>IF(BV449="","",IF(BV449=Settings!$C$16,1,IF(AND(BV449=Settings!$C$17,NOT(BU449=Settings!$C$16)),1,IF(AND(BV449=Settings!$C$18,BU449=Settings!$C$19),1,0))))</f>
        <v/>
      </c>
      <c r="BX1445" s="169" t="str">
        <f>IF(BX449="","",IF(BX449=Settings!$C$16,1,IF(AND(BX449=Settings!$C$17,NOT(BW449=Settings!$C$16)),1,IF(AND(BX449=Settings!$C$18,BW449=Settings!$C$19),1,0))))</f>
        <v/>
      </c>
      <c r="BZ1445" s="169" t="str">
        <f>IF(BZ449="","",IF(BZ449=Settings!$C$16,1,IF(AND(BZ449=Settings!$C$17,NOT(BY449=Settings!$C$16)),1,IF(AND(BZ449=Settings!$C$18,BY449=Settings!$C$19),1,0))))</f>
        <v/>
      </c>
      <c r="CB1445" s="175" t="str">
        <f t="shared" si="49"/>
        <v/>
      </c>
      <c r="CC1445" s="175" t="str">
        <f t="shared" si="50"/>
        <v/>
      </c>
      <c r="CD1445" s="175" t="str">
        <f t="shared" si="51"/>
        <v/>
      </c>
      <c r="CE1445" s="175" t="str">
        <f t="shared" si="52"/>
        <v/>
      </c>
      <c r="CF1445" s="175" t="str">
        <f t="shared" si="53"/>
        <v/>
      </c>
      <c r="CG1445" s="175" t="str">
        <f t="shared" si="54"/>
        <v/>
      </c>
      <c r="CH1445" s="175" t="str">
        <f t="shared" si="55"/>
        <v/>
      </c>
    </row>
    <row r="1446" spans="1:86" x14ac:dyDescent="0.25">
      <c r="A1446" s="39" t="str">
        <f t="shared" si="48"/>
        <v xml:space="preserve"> </v>
      </c>
      <c r="C1446" s="169" t="str">
        <f>IF(C450="","",IF(C450=Settings!$C$16,1,IF(AND(C450=Settings!$C$17,NOT(B450=Settings!$C$16)),1,IF(AND(C450=Settings!$C$18,B450=Settings!$C$19),1,0))))</f>
        <v/>
      </c>
      <c r="E1446" s="169" t="str">
        <f>IF(E450="","",IF(E450=Settings!$C$16,1,IF(AND(E450=Settings!$C$17,NOT(D450=Settings!$C$16)),1,IF(AND(E450=Settings!$C$18,D450=Settings!$C$19),1,0))))</f>
        <v/>
      </c>
      <c r="G1446" s="169" t="str">
        <f>IF(G450="","",IF(G450=Settings!$C$16,1,IF(AND(G450=Settings!$C$17,NOT(F450=Settings!$C$16)),1,IF(AND(G450=Settings!$C$18,F450=Settings!$C$19),1,0))))</f>
        <v/>
      </c>
      <c r="I1446" s="169" t="str">
        <f>IF(I450="","",IF(I450=Settings!$C$16,1,IF(AND(I450=Settings!$C$17,NOT(H450=Settings!$C$16)),1,IF(AND(I450=Settings!$C$18,H450=Settings!$C$19),1,0))))</f>
        <v/>
      </c>
      <c r="K1446" s="169" t="str">
        <f>IF(K450="","",IF(K450=Settings!$C$16,1,IF(AND(K450=Settings!$C$17,NOT(J450=Settings!$C$16)),1,IF(AND(K450=Settings!$C$18,J450=Settings!$C$19),1,0))))</f>
        <v/>
      </c>
      <c r="M1446" s="169" t="str">
        <f>IF(M450="","",IF(M450=Settings!$C$16,1,IF(AND(M450=Settings!$C$17,NOT(L450=Settings!$C$16)),1,IF(AND(M450=Settings!$C$18,L450=Settings!$C$19),1,0))))</f>
        <v/>
      </c>
      <c r="P1446" s="169" t="str">
        <f>IF(P450="","",IF(P450=Settings!$C$16,1,IF(AND(P450=Settings!$C$17,NOT(O450=Settings!$C$16)),1,IF(AND(P450=Settings!$C$18,O450=Settings!$C$19),1,0))))</f>
        <v/>
      </c>
      <c r="Q1446" s="170"/>
      <c r="R1446" s="169" t="str">
        <f>IF(R450="","",IF(R450=Settings!$C$16,1,IF(AND(R450=Settings!$C$17,NOT(Q450=Settings!$C$16)),1,IF(AND(R450=Settings!$C$18,Q450=Settings!$C$19),1,0))))</f>
        <v/>
      </c>
      <c r="S1446" s="170"/>
      <c r="T1446" s="169" t="str">
        <f>IF(T450="","",IF(T450=Settings!$C$16,1,IF(AND(T450=Settings!$C$17,NOT(S450=Settings!$C$16)),1,IF(AND(T450=Settings!$C$18,S450=Settings!$C$19),1,0))))</f>
        <v/>
      </c>
      <c r="U1446" s="170"/>
      <c r="V1446" s="169" t="str">
        <f>IF(V450="","",IF(V450=Settings!$C$16,1,IF(AND(V450=Settings!$C$17,NOT(U450=Settings!$C$16)),1,IF(AND(V450=Settings!$C$18,U450=Settings!$C$19),1,0))))</f>
        <v/>
      </c>
      <c r="X1446" s="169" t="str">
        <f>IF(X450="","",IF(X450=Settings!$C$16,1,IF(AND(X450=Settings!$C$17,NOT(W450=Settings!$C$16)),1,IF(AND(X450=Settings!$C$18,W450=Settings!$C$19),1,0))))</f>
        <v/>
      </c>
      <c r="Z1446" s="169" t="str">
        <f>IF(Z450="","",IF(Z450=Settings!$C$16,1,IF(AND(Z450=Settings!$C$17,NOT(Y450=Settings!$C$16)),1,IF(AND(Z450=Settings!$C$18,Y450=Settings!$C$19),1,0))))</f>
        <v/>
      </c>
      <c r="AC1446" s="169" t="str">
        <f>IF(AC450="","",IF(AC450=Settings!$C$16,1,IF(AND(AC450=Settings!$C$17,NOT(AB450=Settings!$C$16)),1,IF(AND(AC450=Settings!$C$18,AB450=Settings!$C$19),1,0))))</f>
        <v/>
      </c>
      <c r="AD1446" s="170"/>
      <c r="AE1446" s="169" t="str">
        <f>IF(AE450="","",IF(AE450=Settings!$C$16,1,IF(AND(AE450=Settings!$C$17,NOT(AD450=Settings!$C$16)),1,IF(AND(AE450=Settings!$C$18,AD450=Settings!$C$19),1,0))))</f>
        <v/>
      </c>
      <c r="AF1446" s="170"/>
      <c r="AG1446" s="169" t="str">
        <f>IF(AG450="","",IF(AG450=Settings!$C$16,1,IF(AND(AG450=Settings!$C$17,NOT(AF450=Settings!$C$16)),1,IF(AND(AG450=Settings!$C$18,AF450=Settings!$C$19),1,0))))</f>
        <v/>
      </c>
      <c r="AH1446" s="170"/>
      <c r="AI1446" s="169" t="str">
        <f>IF(AI450="","",IF(AI450=Settings!$C$16,1,IF(AND(AI450=Settings!$C$17,NOT(AH450=Settings!$C$16)),1,IF(AND(AI450=Settings!$C$18,AH450=Settings!$C$19),1,0))))</f>
        <v/>
      </c>
      <c r="AK1446" s="169" t="str">
        <f>IF(AK450="","",IF(AK450=Settings!$C$16,1,IF(AND(AK450=Settings!$C$17,NOT(AJ450=Settings!$C$16)),1,IF(AND(AK450=Settings!$C$18,AJ450=Settings!$C$19),1,0))))</f>
        <v/>
      </c>
      <c r="AM1446" s="169" t="str">
        <f>IF(AM450="","",IF(AM450=Settings!$C$16,1,IF(AND(AM450=Settings!$C$17,NOT(AL450=Settings!$C$16)),1,IF(AND(AM450=Settings!$C$18,AL450=Settings!$C$19),1,0))))</f>
        <v/>
      </c>
      <c r="AP1446" s="169" t="str">
        <f>IF(AP450="","",IF(AP450=Settings!$C$16,1,IF(AND(AP450=Settings!$C$17,NOT(AO450=Settings!$C$16)),1,IF(AND(AP450=Settings!$C$18,AO450=Settings!$C$19),1,0))))</f>
        <v/>
      </c>
      <c r="AQ1446" s="170"/>
      <c r="AR1446" s="169" t="str">
        <f>IF(AR450="","",IF(AR450=Settings!$C$16,1,IF(AND(AR450=Settings!$C$17,NOT(AQ450=Settings!$C$16)),1,IF(AND(AR450=Settings!$C$18,AQ450=Settings!$C$19),1,0))))</f>
        <v/>
      </c>
      <c r="AS1446" s="170"/>
      <c r="AT1446" s="169" t="str">
        <f>IF(AT450="","",IF(AT450=Settings!$C$16,1,IF(AND(AT450=Settings!$C$17,NOT(AS450=Settings!$C$16)),1,IF(AND(AT450=Settings!$C$18,AS450=Settings!$C$19),1,0))))</f>
        <v/>
      </c>
      <c r="AU1446" s="170"/>
      <c r="AV1446" s="169" t="str">
        <f>IF(AV450="","",IF(AV450=Settings!$C$16,1,IF(AND(AV450=Settings!$C$17,NOT(AU450=Settings!$C$16)),1,IF(AND(AV450=Settings!$C$18,AU450=Settings!$C$19),1,0))))</f>
        <v/>
      </c>
      <c r="AX1446" s="169" t="str">
        <f>IF(AX450="","",IF(AX450=Settings!$C$16,1,IF(AND(AX450=Settings!$C$17,NOT(AW450=Settings!$C$16)),1,IF(AND(AX450=Settings!$C$18,AW450=Settings!$C$19),1,0))))</f>
        <v/>
      </c>
      <c r="AZ1446" s="169" t="str">
        <f>IF(AZ450="","",IF(AZ450=Settings!$C$16,1,IF(AND(AZ450=Settings!$C$17,NOT(AY450=Settings!$C$16)),1,IF(AND(AZ450=Settings!$C$18,AY450=Settings!$C$19),1,0))))</f>
        <v/>
      </c>
      <c r="BC1446" s="169" t="str">
        <f>IF(BC450="","",IF(BC450=Settings!$C$16,1,IF(AND(BC450=Settings!$C$17,NOT(BB450=Settings!$C$16)),1,IF(AND(BC450=Settings!$C$18,BB450=Settings!$C$19),1,0))))</f>
        <v/>
      </c>
      <c r="BD1446" s="170"/>
      <c r="BE1446" s="169" t="str">
        <f>IF(BE450="","",IF(BE450=Settings!$C$16,1,IF(AND(BE450=Settings!$C$17,NOT(BD450=Settings!$C$16)),1,IF(AND(BE450=Settings!$C$18,BD450=Settings!$C$19),1,0))))</f>
        <v/>
      </c>
      <c r="BF1446" s="170"/>
      <c r="BG1446" s="169" t="str">
        <f>IF(BG450="","",IF(BG450=Settings!$C$16,1,IF(AND(BG450=Settings!$C$17,NOT(BF450=Settings!$C$16)),1,IF(AND(BG450=Settings!$C$18,BF450=Settings!$C$19),1,0))))</f>
        <v/>
      </c>
      <c r="BH1446" s="170"/>
      <c r="BI1446" s="169" t="str">
        <f>IF(BI450="","",IF(BI450=Settings!$C$16,1,IF(AND(BI450=Settings!$C$17,NOT(BH450=Settings!$C$16)),1,IF(AND(BI450=Settings!$C$18,BH450=Settings!$C$19),1,0))))</f>
        <v/>
      </c>
      <c r="BK1446" s="169" t="str">
        <f>IF(BK450="","",IF(BK450=Settings!$C$16,1,IF(AND(BK450=Settings!$C$17,NOT(BJ450=Settings!$C$16)),1,IF(AND(BK450=Settings!$C$18,BJ450=Settings!$C$19),1,0))))</f>
        <v/>
      </c>
      <c r="BM1446" s="169" t="str">
        <f>IF(BM450="","",IF(BM450=Settings!$C$16,1,IF(AND(BM450=Settings!$C$17,NOT(BL450=Settings!$C$16)),1,IF(AND(BM450=Settings!$C$18,BL450=Settings!$C$19),1,0))))</f>
        <v/>
      </c>
      <c r="BP1446" s="169" t="str">
        <f>IF(BP450="","",IF(BP450=Settings!$C$16,1,IF(AND(BP450=Settings!$C$17,NOT(BO450=Settings!$C$16)),1,IF(AND(BP450=Settings!$C$18,BO450=Settings!$C$19),1,0))))</f>
        <v/>
      </c>
      <c r="BQ1446" s="170"/>
      <c r="BR1446" s="169" t="str">
        <f>IF(BR450="","",IF(BR450=Settings!$C$16,1,IF(AND(BR450=Settings!$C$17,NOT(BQ450=Settings!$C$16)),1,IF(AND(BR450=Settings!$C$18,BQ450=Settings!$C$19),1,0))))</f>
        <v/>
      </c>
      <c r="BS1446" s="170"/>
      <c r="BT1446" s="169" t="str">
        <f>IF(BT450="","",IF(BT450=Settings!$C$16,1,IF(AND(BT450=Settings!$C$17,NOT(BS450=Settings!$C$16)),1,IF(AND(BT450=Settings!$C$18,BS450=Settings!$C$19),1,0))))</f>
        <v/>
      </c>
      <c r="BU1446" s="170"/>
      <c r="BV1446" s="169" t="str">
        <f>IF(BV450="","",IF(BV450=Settings!$C$16,1,IF(AND(BV450=Settings!$C$17,NOT(BU450=Settings!$C$16)),1,IF(AND(BV450=Settings!$C$18,BU450=Settings!$C$19),1,0))))</f>
        <v/>
      </c>
      <c r="BX1446" s="169" t="str">
        <f>IF(BX450="","",IF(BX450=Settings!$C$16,1,IF(AND(BX450=Settings!$C$17,NOT(BW450=Settings!$C$16)),1,IF(AND(BX450=Settings!$C$18,BW450=Settings!$C$19),1,0))))</f>
        <v/>
      </c>
      <c r="BZ1446" s="169" t="str">
        <f>IF(BZ450="","",IF(BZ450=Settings!$C$16,1,IF(AND(BZ450=Settings!$C$17,NOT(BY450=Settings!$C$16)),1,IF(AND(BZ450=Settings!$C$18,BY450=Settings!$C$19),1,0))))</f>
        <v/>
      </c>
      <c r="CB1446" s="175" t="str">
        <f t="shared" si="49"/>
        <v/>
      </c>
      <c r="CC1446" s="175" t="str">
        <f t="shared" si="50"/>
        <v/>
      </c>
      <c r="CD1446" s="175" t="str">
        <f t="shared" si="51"/>
        <v/>
      </c>
      <c r="CE1446" s="175" t="str">
        <f t="shared" si="52"/>
        <v/>
      </c>
      <c r="CF1446" s="175" t="str">
        <f t="shared" si="53"/>
        <v/>
      </c>
      <c r="CG1446" s="175" t="str">
        <f t="shared" si="54"/>
        <v/>
      </c>
      <c r="CH1446" s="175" t="str">
        <f t="shared" si="55"/>
        <v/>
      </c>
    </row>
    <row r="1447" spans="1:86" x14ac:dyDescent="0.25">
      <c r="A1447" s="39" t="str">
        <f t="shared" si="48"/>
        <v xml:space="preserve"> </v>
      </c>
      <c r="C1447" s="169" t="str">
        <f>IF(C451="","",IF(C451=Settings!$C$16,1,IF(AND(C451=Settings!$C$17,NOT(B451=Settings!$C$16)),1,IF(AND(C451=Settings!$C$18,B451=Settings!$C$19),1,0))))</f>
        <v/>
      </c>
      <c r="E1447" s="169" t="str">
        <f>IF(E451="","",IF(E451=Settings!$C$16,1,IF(AND(E451=Settings!$C$17,NOT(D451=Settings!$C$16)),1,IF(AND(E451=Settings!$C$18,D451=Settings!$C$19),1,0))))</f>
        <v/>
      </c>
      <c r="G1447" s="169" t="str">
        <f>IF(G451="","",IF(G451=Settings!$C$16,1,IF(AND(G451=Settings!$C$17,NOT(F451=Settings!$C$16)),1,IF(AND(G451=Settings!$C$18,F451=Settings!$C$19),1,0))))</f>
        <v/>
      </c>
      <c r="I1447" s="169" t="str">
        <f>IF(I451="","",IF(I451=Settings!$C$16,1,IF(AND(I451=Settings!$C$17,NOT(H451=Settings!$C$16)),1,IF(AND(I451=Settings!$C$18,H451=Settings!$C$19),1,0))))</f>
        <v/>
      </c>
      <c r="K1447" s="169" t="str">
        <f>IF(K451="","",IF(K451=Settings!$C$16,1,IF(AND(K451=Settings!$C$17,NOT(J451=Settings!$C$16)),1,IF(AND(K451=Settings!$C$18,J451=Settings!$C$19),1,0))))</f>
        <v/>
      </c>
      <c r="M1447" s="169" t="str">
        <f>IF(M451="","",IF(M451=Settings!$C$16,1,IF(AND(M451=Settings!$C$17,NOT(L451=Settings!$C$16)),1,IF(AND(M451=Settings!$C$18,L451=Settings!$C$19),1,0))))</f>
        <v/>
      </c>
      <c r="P1447" s="169" t="str">
        <f>IF(P451="","",IF(P451=Settings!$C$16,1,IF(AND(P451=Settings!$C$17,NOT(O451=Settings!$C$16)),1,IF(AND(P451=Settings!$C$18,O451=Settings!$C$19),1,0))))</f>
        <v/>
      </c>
      <c r="Q1447" s="170"/>
      <c r="R1447" s="169" t="str">
        <f>IF(R451="","",IF(R451=Settings!$C$16,1,IF(AND(R451=Settings!$C$17,NOT(Q451=Settings!$C$16)),1,IF(AND(R451=Settings!$C$18,Q451=Settings!$C$19),1,0))))</f>
        <v/>
      </c>
      <c r="S1447" s="170"/>
      <c r="T1447" s="169" t="str">
        <f>IF(T451="","",IF(T451=Settings!$C$16,1,IF(AND(T451=Settings!$C$17,NOT(S451=Settings!$C$16)),1,IF(AND(T451=Settings!$C$18,S451=Settings!$C$19),1,0))))</f>
        <v/>
      </c>
      <c r="U1447" s="170"/>
      <c r="V1447" s="169" t="str">
        <f>IF(V451="","",IF(V451=Settings!$C$16,1,IF(AND(V451=Settings!$C$17,NOT(U451=Settings!$C$16)),1,IF(AND(V451=Settings!$C$18,U451=Settings!$C$19),1,0))))</f>
        <v/>
      </c>
      <c r="X1447" s="169" t="str">
        <f>IF(X451="","",IF(X451=Settings!$C$16,1,IF(AND(X451=Settings!$C$17,NOT(W451=Settings!$C$16)),1,IF(AND(X451=Settings!$C$18,W451=Settings!$C$19),1,0))))</f>
        <v/>
      </c>
      <c r="Z1447" s="169" t="str">
        <f>IF(Z451="","",IF(Z451=Settings!$C$16,1,IF(AND(Z451=Settings!$C$17,NOT(Y451=Settings!$C$16)),1,IF(AND(Z451=Settings!$C$18,Y451=Settings!$C$19),1,0))))</f>
        <v/>
      </c>
      <c r="AC1447" s="169" t="str">
        <f>IF(AC451="","",IF(AC451=Settings!$C$16,1,IF(AND(AC451=Settings!$C$17,NOT(AB451=Settings!$C$16)),1,IF(AND(AC451=Settings!$C$18,AB451=Settings!$C$19),1,0))))</f>
        <v/>
      </c>
      <c r="AD1447" s="170"/>
      <c r="AE1447" s="169" t="str">
        <f>IF(AE451="","",IF(AE451=Settings!$C$16,1,IF(AND(AE451=Settings!$C$17,NOT(AD451=Settings!$C$16)),1,IF(AND(AE451=Settings!$C$18,AD451=Settings!$C$19),1,0))))</f>
        <v/>
      </c>
      <c r="AF1447" s="170"/>
      <c r="AG1447" s="169" t="str">
        <f>IF(AG451="","",IF(AG451=Settings!$C$16,1,IF(AND(AG451=Settings!$C$17,NOT(AF451=Settings!$C$16)),1,IF(AND(AG451=Settings!$C$18,AF451=Settings!$C$19),1,0))))</f>
        <v/>
      </c>
      <c r="AH1447" s="170"/>
      <c r="AI1447" s="169" t="str">
        <f>IF(AI451="","",IF(AI451=Settings!$C$16,1,IF(AND(AI451=Settings!$C$17,NOT(AH451=Settings!$C$16)),1,IF(AND(AI451=Settings!$C$18,AH451=Settings!$C$19),1,0))))</f>
        <v/>
      </c>
      <c r="AK1447" s="169" t="str">
        <f>IF(AK451="","",IF(AK451=Settings!$C$16,1,IF(AND(AK451=Settings!$C$17,NOT(AJ451=Settings!$C$16)),1,IF(AND(AK451=Settings!$C$18,AJ451=Settings!$C$19),1,0))))</f>
        <v/>
      </c>
      <c r="AM1447" s="169" t="str">
        <f>IF(AM451="","",IF(AM451=Settings!$C$16,1,IF(AND(AM451=Settings!$C$17,NOT(AL451=Settings!$C$16)),1,IF(AND(AM451=Settings!$C$18,AL451=Settings!$C$19),1,0))))</f>
        <v/>
      </c>
      <c r="AP1447" s="169" t="str">
        <f>IF(AP451="","",IF(AP451=Settings!$C$16,1,IF(AND(AP451=Settings!$C$17,NOT(AO451=Settings!$C$16)),1,IF(AND(AP451=Settings!$C$18,AO451=Settings!$C$19),1,0))))</f>
        <v/>
      </c>
      <c r="AQ1447" s="170"/>
      <c r="AR1447" s="169" t="str">
        <f>IF(AR451="","",IF(AR451=Settings!$C$16,1,IF(AND(AR451=Settings!$C$17,NOT(AQ451=Settings!$C$16)),1,IF(AND(AR451=Settings!$C$18,AQ451=Settings!$C$19),1,0))))</f>
        <v/>
      </c>
      <c r="AS1447" s="170"/>
      <c r="AT1447" s="169" t="str">
        <f>IF(AT451="","",IF(AT451=Settings!$C$16,1,IF(AND(AT451=Settings!$C$17,NOT(AS451=Settings!$C$16)),1,IF(AND(AT451=Settings!$C$18,AS451=Settings!$C$19),1,0))))</f>
        <v/>
      </c>
      <c r="AU1447" s="170"/>
      <c r="AV1447" s="169" t="str">
        <f>IF(AV451="","",IF(AV451=Settings!$C$16,1,IF(AND(AV451=Settings!$C$17,NOT(AU451=Settings!$C$16)),1,IF(AND(AV451=Settings!$C$18,AU451=Settings!$C$19),1,0))))</f>
        <v/>
      </c>
      <c r="AX1447" s="169" t="str">
        <f>IF(AX451="","",IF(AX451=Settings!$C$16,1,IF(AND(AX451=Settings!$C$17,NOT(AW451=Settings!$C$16)),1,IF(AND(AX451=Settings!$C$18,AW451=Settings!$C$19),1,0))))</f>
        <v/>
      </c>
      <c r="AZ1447" s="169" t="str">
        <f>IF(AZ451="","",IF(AZ451=Settings!$C$16,1,IF(AND(AZ451=Settings!$C$17,NOT(AY451=Settings!$C$16)),1,IF(AND(AZ451=Settings!$C$18,AY451=Settings!$C$19),1,0))))</f>
        <v/>
      </c>
      <c r="BC1447" s="169" t="str">
        <f>IF(BC451="","",IF(BC451=Settings!$C$16,1,IF(AND(BC451=Settings!$C$17,NOT(BB451=Settings!$C$16)),1,IF(AND(BC451=Settings!$C$18,BB451=Settings!$C$19),1,0))))</f>
        <v/>
      </c>
      <c r="BD1447" s="170"/>
      <c r="BE1447" s="169" t="str">
        <f>IF(BE451="","",IF(BE451=Settings!$C$16,1,IF(AND(BE451=Settings!$C$17,NOT(BD451=Settings!$C$16)),1,IF(AND(BE451=Settings!$C$18,BD451=Settings!$C$19),1,0))))</f>
        <v/>
      </c>
      <c r="BF1447" s="170"/>
      <c r="BG1447" s="169" t="str">
        <f>IF(BG451="","",IF(BG451=Settings!$C$16,1,IF(AND(BG451=Settings!$C$17,NOT(BF451=Settings!$C$16)),1,IF(AND(BG451=Settings!$C$18,BF451=Settings!$C$19),1,0))))</f>
        <v/>
      </c>
      <c r="BH1447" s="170"/>
      <c r="BI1447" s="169" t="str">
        <f>IF(BI451="","",IF(BI451=Settings!$C$16,1,IF(AND(BI451=Settings!$C$17,NOT(BH451=Settings!$C$16)),1,IF(AND(BI451=Settings!$C$18,BH451=Settings!$C$19),1,0))))</f>
        <v/>
      </c>
      <c r="BK1447" s="169" t="str">
        <f>IF(BK451="","",IF(BK451=Settings!$C$16,1,IF(AND(BK451=Settings!$C$17,NOT(BJ451=Settings!$C$16)),1,IF(AND(BK451=Settings!$C$18,BJ451=Settings!$C$19),1,0))))</f>
        <v/>
      </c>
      <c r="BM1447" s="169" t="str">
        <f>IF(BM451="","",IF(BM451=Settings!$C$16,1,IF(AND(BM451=Settings!$C$17,NOT(BL451=Settings!$C$16)),1,IF(AND(BM451=Settings!$C$18,BL451=Settings!$C$19),1,0))))</f>
        <v/>
      </c>
      <c r="BP1447" s="169" t="str">
        <f>IF(BP451="","",IF(BP451=Settings!$C$16,1,IF(AND(BP451=Settings!$C$17,NOT(BO451=Settings!$C$16)),1,IF(AND(BP451=Settings!$C$18,BO451=Settings!$C$19),1,0))))</f>
        <v/>
      </c>
      <c r="BQ1447" s="170"/>
      <c r="BR1447" s="169" t="str">
        <f>IF(BR451="","",IF(BR451=Settings!$C$16,1,IF(AND(BR451=Settings!$C$17,NOT(BQ451=Settings!$C$16)),1,IF(AND(BR451=Settings!$C$18,BQ451=Settings!$C$19),1,0))))</f>
        <v/>
      </c>
      <c r="BS1447" s="170"/>
      <c r="BT1447" s="169" t="str">
        <f>IF(BT451="","",IF(BT451=Settings!$C$16,1,IF(AND(BT451=Settings!$C$17,NOT(BS451=Settings!$C$16)),1,IF(AND(BT451=Settings!$C$18,BS451=Settings!$C$19),1,0))))</f>
        <v/>
      </c>
      <c r="BU1447" s="170"/>
      <c r="BV1447" s="169" t="str">
        <f>IF(BV451="","",IF(BV451=Settings!$C$16,1,IF(AND(BV451=Settings!$C$17,NOT(BU451=Settings!$C$16)),1,IF(AND(BV451=Settings!$C$18,BU451=Settings!$C$19),1,0))))</f>
        <v/>
      </c>
      <c r="BX1447" s="169" t="str">
        <f>IF(BX451="","",IF(BX451=Settings!$C$16,1,IF(AND(BX451=Settings!$C$17,NOT(BW451=Settings!$C$16)),1,IF(AND(BX451=Settings!$C$18,BW451=Settings!$C$19),1,0))))</f>
        <v/>
      </c>
      <c r="BZ1447" s="169" t="str">
        <f>IF(BZ451="","",IF(BZ451=Settings!$C$16,1,IF(AND(BZ451=Settings!$C$17,NOT(BY451=Settings!$C$16)),1,IF(AND(BZ451=Settings!$C$18,BY451=Settings!$C$19),1,0))))</f>
        <v/>
      </c>
      <c r="CB1447" s="175" t="str">
        <f t="shared" si="49"/>
        <v/>
      </c>
      <c r="CC1447" s="175" t="str">
        <f t="shared" si="50"/>
        <v/>
      </c>
      <c r="CD1447" s="175" t="str">
        <f t="shared" si="51"/>
        <v/>
      </c>
      <c r="CE1447" s="175" t="str">
        <f t="shared" si="52"/>
        <v/>
      </c>
      <c r="CF1447" s="175" t="str">
        <f t="shared" si="53"/>
        <v/>
      </c>
      <c r="CG1447" s="175" t="str">
        <f t="shared" si="54"/>
        <v/>
      </c>
      <c r="CH1447" s="175" t="str">
        <f t="shared" si="55"/>
        <v/>
      </c>
    </row>
    <row r="1448" spans="1:86" x14ac:dyDescent="0.25">
      <c r="A1448" s="39" t="str">
        <f t="shared" si="48"/>
        <v xml:space="preserve"> </v>
      </c>
      <c r="C1448" s="169" t="str">
        <f>IF(C452="","",IF(C452=Settings!$C$16,1,IF(AND(C452=Settings!$C$17,NOT(B452=Settings!$C$16)),1,IF(AND(C452=Settings!$C$18,B452=Settings!$C$19),1,0))))</f>
        <v/>
      </c>
      <c r="E1448" s="169" t="str">
        <f>IF(E452="","",IF(E452=Settings!$C$16,1,IF(AND(E452=Settings!$C$17,NOT(D452=Settings!$C$16)),1,IF(AND(E452=Settings!$C$18,D452=Settings!$C$19),1,0))))</f>
        <v/>
      </c>
      <c r="G1448" s="169" t="str">
        <f>IF(G452="","",IF(G452=Settings!$C$16,1,IF(AND(G452=Settings!$C$17,NOT(F452=Settings!$C$16)),1,IF(AND(G452=Settings!$C$18,F452=Settings!$C$19),1,0))))</f>
        <v/>
      </c>
      <c r="I1448" s="169" t="str">
        <f>IF(I452="","",IF(I452=Settings!$C$16,1,IF(AND(I452=Settings!$C$17,NOT(H452=Settings!$C$16)),1,IF(AND(I452=Settings!$C$18,H452=Settings!$C$19),1,0))))</f>
        <v/>
      </c>
      <c r="K1448" s="169" t="str">
        <f>IF(K452="","",IF(K452=Settings!$C$16,1,IF(AND(K452=Settings!$C$17,NOT(J452=Settings!$C$16)),1,IF(AND(K452=Settings!$C$18,J452=Settings!$C$19),1,0))))</f>
        <v/>
      </c>
      <c r="M1448" s="169" t="str">
        <f>IF(M452="","",IF(M452=Settings!$C$16,1,IF(AND(M452=Settings!$C$17,NOT(L452=Settings!$C$16)),1,IF(AND(M452=Settings!$C$18,L452=Settings!$C$19),1,0))))</f>
        <v/>
      </c>
      <c r="P1448" s="169" t="str">
        <f>IF(P452="","",IF(P452=Settings!$C$16,1,IF(AND(P452=Settings!$C$17,NOT(O452=Settings!$C$16)),1,IF(AND(P452=Settings!$C$18,O452=Settings!$C$19),1,0))))</f>
        <v/>
      </c>
      <c r="Q1448" s="170"/>
      <c r="R1448" s="169" t="str">
        <f>IF(R452="","",IF(R452=Settings!$C$16,1,IF(AND(R452=Settings!$C$17,NOT(Q452=Settings!$C$16)),1,IF(AND(R452=Settings!$C$18,Q452=Settings!$C$19),1,0))))</f>
        <v/>
      </c>
      <c r="S1448" s="170"/>
      <c r="T1448" s="169" t="str">
        <f>IF(T452="","",IF(T452=Settings!$C$16,1,IF(AND(T452=Settings!$C$17,NOT(S452=Settings!$C$16)),1,IF(AND(T452=Settings!$C$18,S452=Settings!$C$19),1,0))))</f>
        <v/>
      </c>
      <c r="U1448" s="170"/>
      <c r="V1448" s="169" t="str">
        <f>IF(V452="","",IF(V452=Settings!$C$16,1,IF(AND(V452=Settings!$C$17,NOT(U452=Settings!$C$16)),1,IF(AND(V452=Settings!$C$18,U452=Settings!$C$19),1,0))))</f>
        <v/>
      </c>
      <c r="X1448" s="169" t="str">
        <f>IF(X452="","",IF(X452=Settings!$C$16,1,IF(AND(X452=Settings!$C$17,NOT(W452=Settings!$C$16)),1,IF(AND(X452=Settings!$C$18,W452=Settings!$C$19),1,0))))</f>
        <v/>
      </c>
      <c r="Z1448" s="169" t="str">
        <f>IF(Z452="","",IF(Z452=Settings!$C$16,1,IF(AND(Z452=Settings!$C$17,NOT(Y452=Settings!$C$16)),1,IF(AND(Z452=Settings!$C$18,Y452=Settings!$C$19),1,0))))</f>
        <v/>
      </c>
      <c r="AC1448" s="169" t="str">
        <f>IF(AC452="","",IF(AC452=Settings!$C$16,1,IF(AND(AC452=Settings!$C$17,NOT(AB452=Settings!$C$16)),1,IF(AND(AC452=Settings!$C$18,AB452=Settings!$C$19),1,0))))</f>
        <v/>
      </c>
      <c r="AD1448" s="170"/>
      <c r="AE1448" s="169" t="str">
        <f>IF(AE452="","",IF(AE452=Settings!$C$16,1,IF(AND(AE452=Settings!$C$17,NOT(AD452=Settings!$C$16)),1,IF(AND(AE452=Settings!$C$18,AD452=Settings!$C$19),1,0))))</f>
        <v/>
      </c>
      <c r="AF1448" s="170"/>
      <c r="AG1448" s="169" t="str">
        <f>IF(AG452="","",IF(AG452=Settings!$C$16,1,IF(AND(AG452=Settings!$C$17,NOT(AF452=Settings!$C$16)),1,IF(AND(AG452=Settings!$C$18,AF452=Settings!$C$19),1,0))))</f>
        <v/>
      </c>
      <c r="AH1448" s="170"/>
      <c r="AI1448" s="169" t="str">
        <f>IF(AI452="","",IF(AI452=Settings!$C$16,1,IF(AND(AI452=Settings!$C$17,NOT(AH452=Settings!$C$16)),1,IF(AND(AI452=Settings!$C$18,AH452=Settings!$C$19),1,0))))</f>
        <v/>
      </c>
      <c r="AK1448" s="169" t="str">
        <f>IF(AK452="","",IF(AK452=Settings!$C$16,1,IF(AND(AK452=Settings!$C$17,NOT(AJ452=Settings!$C$16)),1,IF(AND(AK452=Settings!$C$18,AJ452=Settings!$C$19),1,0))))</f>
        <v/>
      </c>
      <c r="AM1448" s="169" t="str">
        <f>IF(AM452="","",IF(AM452=Settings!$C$16,1,IF(AND(AM452=Settings!$C$17,NOT(AL452=Settings!$C$16)),1,IF(AND(AM452=Settings!$C$18,AL452=Settings!$C$19),1,0))))</f>
        <v/>
      </c>
      <c r="AP1448" s="169" t="str">
        <f>IF(AP452="","",IF(AP452=Settings!$C$16,1,IF(AND(AP452=Settings!$C$17,NOT(AO452=Settings!$C$16)),1,IF(AND(AP452=Settings!$C$18,AO452=Settings!$C$19),1,0))))</f>
        <v/>
      </c>
      <c r="AQ1448" s="170"/>
      <c r="AR1448" s="169" t="str">
        <f>IF(AR452="","",IF(AR452=Settings!$C$16,1,IF(AND(AR452=Settings!$C$17,NOT(AQ452=Settings!$C$16)),1,IF(AND(AR452=Settings!$C$18,AQ452=Settings!$C$19),1,0))))</f>
        <v/>
      </c>
      <c r="AS1448" s="170"/>
      <c r="AT1448" s="169" t="str">
        <f>IF(AT452="","",IF(AT452=Settings!$C$16,1,IF(AND(AT452=Settings!$C$17,NOT(AS452=Settings!$C$16)),1,IF(AND(AT452=Settings!$C$18,AS452=Settings!$C$19),1,0))))</f>
        <v/>
      </c>
      <c r="AU1448" s="170"/>
      <c r="AV1448" s="169" t="str">
        <f>IF(AV452="","",IF(AV452=Settings!$C$16,1,IF(AND(AV452=Settings!$C$17,NOT(AU452=Settings!$C$16)),1,IF(AND(AV452=Settings!$C$18,AU452=Settings!$C$19),1,0))))</f>
        <v/>
      </c>
      <c r="AX1448" s="169" t="str">
        <f>IF(AX452="","",IF(AX452=Settings!$C$16,1,IF(AND(AX452=Settings!$C$17,NOT(AW452=Settings!$C$16)),1,IF(AND(AX452=Settings!$C$18,AW452=Settings!$C$19),1,0))))</f>
        <v/>
      </c>
      <c r="AZ1448" s="169" t="str">
        <f>IF(AZ452="","",IF(AZ452=Settings!$C$16,1,IF(AND(AZ452=Settings!$C$17,NOT(AY452=Settings!$C$16)),1,IF(AND(AZ452=Settings!$C$18,AY452=Settings!$C$19),1,0))))</f>
        <v/>
      </c>
      <c r="BC1448" s="169" t="str">
        <f>IF(BC452="","",IF(BC452=Settings!$C$16,1,IF(AND(BC452=Settings!$C$17,NOT(BB452=Settings!$C$16)),1,IF(AND(BC452=Settings!$C$18,BB452=Settings!$C$19),1,0))))</f>
        <v/>
      </c>
      <c r="BD1448" s="170"/>
      <c r="BE1448" s="169" t="str">
        <f>IF(BE452="","",IF(BE452=Settings!$C$16,1,IF(AND(BE452=Settings!$C$17,NOT(BD452=Settings!$C$16)),1,IF(AND(BE452=Settings!$C$18,BD452=Settings!$C$19),1,0))))</f>
        <v/>
      </c>
      <c r="BF1448" s="170"/>
      <c r="BG1448" s="169" t="str">
        <f>IF(BG452="","",IF(BG452=Settings!$C$16,1,IF(AND(BG452=Settings!$C$17,NOT(BF452=Settings!$C$16)),1,IF(AND(BG452=Settings!$C$18,BF452=Settings!$C$19),1,0))))</f>
        <v/>
      </c>
      <c r="BH1448" s="170"/>
      <c r="BI1448" s="169" t="str">
        <f>IF(BI452="","",IF(BI452=Settings!$C$16,1,IF(AND(BI452=Settings!$C$17,NOT(BH452=Settings!$C$16)),1,IF(AND(BI452=Settings!$C$18,BH452=Settings!$C$19),1,0))))</f>
        <v/>
      </c>
      <c r="BK1448" s="169" t="str">
        <f>IF(BK452="","",IF(BK452=Settings!$C$16,1,IF(AND(BK452=Settings!$C$17,NOT(BJ452=Settings!$C$16)),1,IF(AND(BK452=Settings!$C$18,BJ452=Settings!$C$19),1,0))))</f>
        <v/>
      </c>
      <c r="BM1448" s="169" t="str">
        <f>IF(BM452="","",IF(BM452=Settings!$C$16,1,IF(AND(BM452=Settings!$C$17,NOT(BL452=Settings!$C$16)),1,IF(AND(BM452=Settings!$C$18,BL452=Settings!$C$19),1,0))))</f>
        <v/>
      </c>
      <c r="BP1448" s="169" t="str">
        <f>IF(BP452="","",IF(BP452=Settings!$C$16,1,IF(AND(BP452=Settings!$C$17,NOT(BO452=Settings!$C$16)),1,IF(AND(BP452=Settings!$C$18,BO452=Settings!$C$19),1,0))))</f>
        <v/>
      </c>
      <c r="BQ1448" s="170"/>
      <c r="BR1448" s="169" t="str">
        <f>IF(BR452="","",IF(BR452=Settings!$C$16,1,IF(AND(BR452=Settings!$C$17,NOT(BQ452=Settings!$C$16)),1,IF(AND(BR452=Settings!$C$18,BQ452=Settings!$C$19),1,0))))</f>
        <v/>
      </c>
      <c r="BS1448" s="170"/>
      <c r="BT1448" s="169" t="str">
        <f>IF(BT452="","",IF(BT452=Settings!$C$16,1,IF(AND(BT452=Settings!$C$17,NOT(BS452=Settings!$C$16)),1,IF(AND(BT452=Settings!$C$18,BS452=Settings!$C$19),1,0))))</f>
        <v/>
      </c>
      <c r="BU1448" s="170"/>
      <c r="BV1448" s="169" t="str">
        <f>IF(BV452="","",IF(BV452=Settings!$C$16,1,IF(AND(BV452=Settings!$C$17,NOT(BU452=Settings!$C$16)),1,IF(AND(BV452=Settings!$C$18,BU452=Settings!$C$19),1,0))))</f>
        <v/>
      </c>
      <c r="BX1448" s="169" t="str">
        <f>IF(BX452="","",IF(BX452=Settings!$C$16,1,IF(AND(BX452=Settings!$C$17,NOT(BW452=Settings!$C$16)),1,IF(AND(BX452=Settings!$C$18,BW452=Settings!$C$19),1,0))))</f>
        <v/>
      </c>
      <c r="BZ1448" s="169" t="str">
        <f>IF(BZ452="","",IF(BZ452=Settings!$C$16,1,IF(AND(BZ452=Settings!$C$17,NOT(BY452=Settings!$C$16)),1,IF(AND(BZ452=Settings!$C$18,BY452=Settings!$C$19),1,0))))</f>
        <v/>
      </c>
      <c r="CB1448" s="175" t="str">
        <f t="shared" si="49"/>
        <v/>
      </c>
      <c r="CC1448" s="175" t="str">
        <f t="shared" si="50"/>
        <v/>
      </c>
      <c r="CD1448" s="175" t="str">
        <f t="shared" si="51"/>
        <v/>
      </c>
      <c r="CE1448" s="175" t="str">
        <f t="shared" si="52"/>
        <v/>
      </c>
      <c r="CF1448" s="175" t="str">
        <f t="shared" si="53"/>
        <v/>
      </c>
      <c r="CG1448" s="175" t="str">
        <f t="shared" si="54"/>
        <v/>
      </c>
      <c r="CH1448" s="175" t="str">
        <f t="shared" si="55"/>
        <v/>
      </c>
    </row>
    <row r="1449" spans="1:86" x14ac:dyDescent="0.25">
      <c r="A1449" s="39" t="str">
        <f t="shared" ref="A1449:A1499" si="56">A453</f>
        <v xml:space="preserve"> </v>
      </c>
      <c r="C1449" s="169" t="str">
        <f>IF(C453="","",IF(C453=Settings!$C$16,1,IF(AND(C453=Settings!$C$17,NOT(B453=Settings!$C$16)),1,IF(AND(C453=Settings!$C$18,B453=Settings!$C$19),1,0))))</f>
        <v/>
      </c>
      <c r="E1449" s="169" t="str">
        <f>IF(E453="","",IF(E453=Settings!$C$16,1,IF(AND(E453=Settings!$C$17,NOT(D453=Settings!$C$16)),1,IF(AND(E453=Settings!$C$18,D453=Settings!$C$19),1,0))))</f>
        <v/>
      </c>
      <c r="G1449" s="169" t="str">
        <f>IF(G453="","",IF(G453=Settings!$C$16,1,IF(AND(G453=Settings!$C$17,NOT(F453=Settings!$C$16)),1,IF(AND(G453=Settings!$C$18,F453=Settings!$C$19),1,0))))</f>
        <v/>
      </c>
      <c r="I1449" s="169" t="str">
        <f>IF(I453="","",IF(I453=Settings!$C$16,1,IF(AND(I453=Settings!$C$17,NOT(H453=Settings!$C$16)),1,IF(AND(I453=Settings!$C$18,H453=Settings!$C$19),1,0))))</f>
        <v/>
      </c>
      <c r="K1449" s="169" t="str">
        <f>IF(K453="","",IF(K453=Settings!$C$16,1,IF(AND(K453=Settings!$C$17,NOT(J453=Settings!$C$16)),1,IF(AND(K453=Settings!$C$18,J453=Settings!$C$19),1,0))))</f>
        <v/>
      </c>
      <c r="M1449" s="169" t="str">
        <f>IF(M453="","",IF(M453=Settings!$C$16,1,IF(AND(M453=Settings!$C$17,NOT(L453=Settings!$C$16)),1,IF(AND(M453=Settings!$C$18,L453=Settings!$C$19),1,0))))</f>
        <v/>
      </c>
      <c r="P1449" s="169" t="str">
        <f>IF(P453="","",IF(P453=Settings!$C$16,1,IF(AND(P453=Settings!$C$17,NOT(O453=Settings!$C$16)),1,IF(AND(P453=Settings!$C$18,O453=Settings!$C$19),1,0))))</f>
        <v/>
      </c>
      <c r="Q1449" s="170"/>
      <c r="R1449" s="169" t="str">
        <f>IF(R453="","",IF(R453=Settings!$C$16,1,IF(AND(R453=Settings!$C$17,NOT(Q453=Settings!$C$16)),1,IF(AND(R453=Settings!$C$18,Q453=Settings!$C$19),1,0))))</f>
        <v/>
      </c>
      <c r="S1449" s="170"/>
      <c r="T1449" s="169" t="str">
        <f>IF(T453="","",IF(T453=Settings!$C$16,1,IF(AND(T453=Settings!$C$17,NOT(S453=Settings!$C$16)),1,IF(AND(T453=Settings!$C$18,S453=Settings!$C$19),1,0))))</f>
        <v/>
      </c>
      <c r="U1449" s="170"/>
      <c r="V1449" s="169" t="str">
        <f>IF(V453="","",IF(V453=Settings!$C$16,1,IF(AND(V453=Settings!$C$17,NOT(U453=Settings!$C$16)),1,IF(AND(V453=Settings!$C$18,U453=Settings!$C$19),1,0))))</f>
        <v/>
      </c>
      <c r="X1449" s="169" t="str">
        <f>IF(X453="","",IF(X453=Settings!$C$16,1,IF(AND(X453=Settings!$C$17,NOT(W453=Settings!$C$16)),1,IF(AND(X453=Settings!$C$18,W453=Settings!$C$19),1,0))))</f>
        <v/>
      </c>
      <c r="Z1449" s="169" t="str">
        <f>IF(Z453="","",IF(Z453=Settings!$C$16,1,IF(AND(Z453=Settings!$C$17,NOT(Y453=Settings!$C$16)),1,IF(AND(Z453=Settings!$C$18,Y453=Settings!$C$19),1,0))))</f>
        <v/>
      </c>
      <c r="AC1449" s="169" t="str">
        <f>IF(AC453="","",IF(AC453=Settings!$C$16,1,IF(AND(AC453=Settings!$C$17,NOT(AB453=Settings!$C$16)),1,IF(AND(AC453=Settings!$C$18,AB453=Settings!$C$19),1,0))))</f>
        <v/>
      </c>
      <c r="AD1449" s="170"/>
      <c r="AE1449" s="169" t="str">
        <f>IF(AE453="","",IF(AE453=Settings!$C$16,1,IF(AND(AE453=Settings!$C$17,NOT(AD453=Settings!$C$16)),1,IF(AND(AE453=Settings!$C$18,AD453=Settings!$C$19),1,0))))</f>
        <v/>
      </c>
      <c r="AF1449" s="170"/>
      <c r="AG1449" s="169" t="str">
        <f>IF(AG453="","",IF(AG453=Settings!$C$16,1,IF(AND(AG453=Settings!$C$17,NOT(AF453=Settings!$C$16)),1,IF(AND(AG453=Settings!$C$18,AF453=Settings!$C$19),1,0))))</f>
        <v/>
      </c>
      <c r="AH1449" s="170"/>
      <c r="AI1449" s="169" t="str">
        <f>IF(AI453="","",IF(AI453=Settings!$C$16,1,IF(AND(AI453=Settings!$C$17,NOT(AH453=Settings!$C$16)),1,IF(AND(AI453=Settings!$C$18,AH453=Settings!$C$19),1,0))))</f>
        <v/>
      </c>
      <c r="AK1449" s="169" t="str">
        <f>IF(AK453="","",IF(AK453=Settings!$C$16,1,IF(AND(AK453=Settings!$C$17,NOT(AJ453=Settings!$C$16)),1,IF(AND(AK453=Settings!$C$18,AJ453=Settings!$C$19),1,0))))</f>
        <v/>
      </c>
      <c r="AM1449" s="169" t="str">
        <f>IF(AM453="","",IF(AM453=Settings!$C$16,1,IF(AND(AM453=Settings!$C$17,NOT(AL453=Settings!$C$16)),1,IF(AND(AM453=Settings!$C$18,AL453=Settings!$C$19),1,0))))</f>
        <v/>
      </c>
      <c r="AP1449" s="169" t="str">
        <f>IF(AP453="","",IF(AP453=Settings!$C$16,1,IF(AND(AP453=Settings!$C$17,NOT(AO453=Settings!$C$16)),1,IF(AND(AP453=Settings!$C$18,AO453=Settings!$C$19),1,0))))</f>
        <v/>
      </c>
      <c r="AQ1449" s="170"/>
      <c r="AR1449" s="169" t="str">
        <f>IF(AR453="","",IF(AR453=Settings!$C$16,1,IF(AND(AR453=Settings!$C$17,NOT(AQ453=Settings!$C$16)),1,IF(AND(AR453=Settings!$C$18,AQ453=Settings!$C$19),1,0))))</f>
        <v/>
      </c>
      <c r="AS1449" s="170"/>
      <c r="AT1449" s="169" t="str">
        <f>IF(AT453="","",IF(AT453=Settings!$C$16,1,IF(AND(AT453=Settings!$C$17,NOT(AS453=Settings!$C$16)),1,IF(AND(AT453=Settings!$C$18,AS453=Settings!$C$19),1,0))))</f>
        <v/>
      </c>
      <c r="AU1449" s="170"/>
      <c r="AV1449" s="169" t="str">
        <f>IF(AV453="","",IF(AV453=Settings!$C$16,1,IF(AND(AV453=Settings!$C$17,NOT(AU453=Settings!$C$16)),1,IF(AND(AV453=Settings!$C$18,AU453=Settings!$C$19),1,0))))</f>
        <v/>
      </c>
      <c r="AX1449" s="169" t="str">
        <f>IF(AX453="","",IF(AX453=Settings!$C$16,1,IF(AND(AX453=Settings!$C$17,NOT(AW453=Settings!$C$16)),1,IF(AND(AX453=Settings!$C$18,AW453=Settings!$C$19),1,0))))</f>
        <v/>
      </c>
      <c r="AZ1449" s="169" t="str">
        <f>IF(AZ453="","",IF(AZ453=Settings!$C$16,1,IF(AND(AZ453=Settings!$C$17,NOT(AY453=Settings!$C$16)),1,IF(AND(AZ453=Settings!$C$18,AY453=Settings!$C$19),1,0))))</f>
        <v/>
      </c>
      <c r="BC1449" s="169" t="str">
        <f>IF(BC453="","",IF(BC453=Settings!$C$16,1,IF(AND(BC453=Settings!$C$17,NOT(BB453=Settings!$C$16)),1,IF(AND(BC453=Settings!$C$18,BB453=Settings!$C$19),1,0))))</f>
        <v/>
      </c>
      <c r="BD1449" s="170"/>
      <c r="BE1449" s="169" t="str">
        <f>IF(BE453="","",IF(BE453=Settings!$C$16,1,IF(AND(BE453=Settings!$C$17,NOT(BD453=Settings!$C$16)),1,IF(AND(BE453=Settings!$C$18,BD453=Settings!$C$19),1,0))))</f>
        <v/>
      </c>
      <c r="BF1449" s="170"/>
      <c r="BG1449" s="169" t="str">
        <f>IF(BG453="","",IF(BG453=Settings!$C$16,1,IF(AND(BG453=Settings!$C$17,NOT(BF453=Settings!$C$16)),1,IF(AND(BG453=Settings!$C$18,BF453=Settings!$C$19),1,0))))</f>
        <v/>
      </c>
      <c r="BH1449" s="170"/>
      <c r="BI1449" s="169" t="str">
        <f>IF(BI453="","",IF(BI453=Settings!$C$16,1,IF(AND(BI453=Settings!$C$17,NOT(BH453=Settings!$C$16)),1,IF(AND(BI453=Settings!$C$18,BH453=Settings!$C$19),1,0))))</f>
        <v/>
      </c>
      <c r="BK1449" s="169" t="str">
        <f>IF(BK453="","",IF(BK453=Settings!$C$16,1,IF(AND(BK453=Settings!$C$17,NOT(BJ453=Settings!$C$16)),1,IF(AND(BK453=Settings!$C$18,BJ453=Settings!$C$19),1,0))))</f>
        <v/>
      </c>
      <c r="BM1449" s="169" t="str">
        <f>IF(BM453="","",IF(BM453=Settings!$C$16,1,IF(AND(BM453=Settings!$C$17,NOT(BL453=Settings!$C$16)),1,IF(AND(BM453=Settings!$C$18,BL453=Settings!$C$19),1,0))))</f>
        <v/>
      </c>
      <c r="BP1449" s="169" t="str">
        <f>IF(BP453="","",IF(BP453=Settings!$C$16,1,IF(AND(BP453=Settings!$C$17,NOT(BO453=Settings!$C$16)),1,IF(AND(BP453=Settings!$C$18,BO453=Settings!$C$19),1,0))))</f>
        <v/>
      </c>
      <c r="BQ1449" s="170"/>
      <c r="BR1449" s="169" t="str">
        <f>IF(BR453="","",IF(BR453=Settings!$C$16,1,IF(AND(BR453=Settings!$C$17,NOT(BQ453=Settings!$C$16)),1,IF(AND(BR453=Settings!$C$18,BQ453=Settings!$C$19),1,0))))</f>
        <v/>
      </c>
      <c r="BS1449" s="170"/>
      <c r="BT1449" s="169" t="str">
        <f>IF(BT453="","",IF(BT453=Settings!$C$16,1,IF(AND(BT453=Settings!$C$17,NOT(BS453=Settings!$C$16)),1,IF(AND(BT453=Settings!$C$18,BS453=Settings!$C$19),1,0))))</f>
        <v/>
      </c>
      <c r="BU1449" s="170"/>
      <c r="BV1449" s="169" t="str">
        <f>IF(BV453="","",IF(BV453=Settings!$C$16,1,IF(AND(BV453=Settings!$C$17,NOT(BU453=Settings!$C$16)),1,IF(AND(BV453=Settings!$C$18,BU453=Settings!$C$19),1,0))))</f>
        <v/>
      </c>
      <c r="BX1449" s="169" t="str">
        <f>IF(BX453="","",IF(BX453=Settings!$C$16,1,IF(AND(BX453=Settings!$C$17,NOT(BW453=Settings!$C$16)),1,IF(AND(BX453=Settings!$C$18,BW453=Settings!$C$19),1,0))))</f>
        <v/>
      </c>
      <c r="BZ1449" s="169" t="str">
        <f>IF(BZ453="","",IF(BZ453=Settings!$C$16,1,IF(AND(BZ453=Settings!$C$17,NOT(BY453=Settings!$C$16)),1,IF(AND(BZ453=Settings!$C$18,BY453=Settings!$C$19),1,0))))</f>
        <v/>
      </c>
      <c r="CB1449" s="175" t="str">
        <f t="shared" ref="CB1449:CB1499" si="57">IFERROR(SUM(B1449:M1449)/COUNT(B1449:M1449),"")</f>
        <v/>
      </c>
      <c r="CC1449" s="175" t="str">
        <f t="shared" ref="CC1449:CC1499" si="58">IFERROR(SUM(O1449:Z1449)/COUNT(O1449:Z1449),"")</f>
        <v/>
      </c>
      <c r="CD1449" s="175" t="str">
        <f t="shared" ref="CD1449:CD1499" si="59">IFERROR(SUM(AB1449:AM1449)/COUNT(AB1449:AM1449),"")</f>
        <v/>
      </c>
      <c r="CE1449" s="175" t="str">
        <f t="shared" ref="CE1449:CE1499" si="60">IFERROR(SUM(AO1449:AZ1449)/COUNT(AO1449:AZ1449),"")</f>
        <v/>
      </c>
      <c r="CF1449" s="175" t="str">
        <f t="shared" ref="CF1449:CF1499" si="61">IFERROR(SUM(BB1449:BM1449)/COUNT(BB1449:BM1449),"")</f>
        <v/>
      </c>
      <c r="CG1449" s="175" t="str">
        <f t="shared" ref="CG1449:CG1499" si="62">IFERROR(SUM(BO1449:BZ1449)/COUNT(BO1449:BZ1449),"")</f>
        <v/>
      </c>
      <c r="CH1449" s="175" t="str">
        <f t="shared" ref="CH1449:CH1499" si="63">IFERROR(AVERAGE(CB1449:CG1449),"")</f>
        <v/>
      </c>
    </row>
    <row r="1450" spans="1:86" x14ac:dyDescent="0.25">
      <c r="A1450" s="39" t="str">
        <f t="shared" si="56"/>
        <v xml:space="preserve"> </v>
      </c>
      <c r="C1450" s="169" t="str">
        <f>IF(C454="","",IF(C454=Settings!$C$16,1,IF(AND(C454=Settings!$C$17,NOT(B454=Settings!$C$16)),1,IF(AND(C454=Settings!$C$18,B454=Settings!$C$19),1,0))))</f>
        <v/>
      </c>
      <c r="E1450" s="169" t="str">
        <f>IF(E454="","",IF(E454=Settings!$C$16,1,IF(AND(E454=Settings!$C$17,NOT(D454=Settings!$C$16)),1,IF(AND(E454=Settings!$C$18,D454=Settings!$C$19),1,0))))</f>
        <v/>
      </c>
      <c r="G1450" s="169" t="str">
        <f>IF(G454="","",IF(G454=Settings!$C$16,1,IF(AND(G454=Settings!$C$17,NOT(F454=Settings!$C$16)),1,IF(AND(G454=Settings!$C$18,F454=Settings!$C$19),1,0))))</f>
        <v/>
      </c>
      <c r="I1450" s="169" t="str">
        <f>IF(I454="","",IF(I454=Settings!$C$16,1,IF(AND(I454=Settings!$C$17,NOT(H454=Settings!$C$16)),1,IF(AND(I454=Settings!$C$18,H454=Settings!$C$19),1,0))))</f>
        <v/>
      </c>
      <c r="K1450" s="169" t="str">
        <f>IF(K454="","",IF(K454=Settings!$C$16,1,IF(AND(K454=Settings!$C$17,NOT(J454=Settings!$C$16)),1,IF(AND(K454=Settings!$C$18,J454=Settings!$C$19),1,0))))</f>
        <v/>
      </c>
      <c r="M1450" s="169" t="str">
        <f>IF(M454="","",IF(M454=Settings!$C$16,1,IF(AND(M454=Settings!$C$17,NOT(L454=Settings!$C$16)),1,IF(AND(M454=Settings!$C$18,L454=Settings!$C$19),1,0))))</f>
        <v/>
      </c>
      <c r="P1450" s="169" t="str">
        <f>IF(P454="","",IF(P454=Settings!$C$16,1,IF(AND(P454=Settings!$C$17,NOT(O454=Settings!$C$16)),1,IF(AND(P454=Settings!$C$18,O454=Settings!$C$19),1,0))))</f>
        <v/>
      </c>
      <c r="Q1450" s="170"/>
      <c r="R1450" s="169" t="str">
        <f>IF(R454="","",IF(R454=Settings!$C$16,1,IF(AND(R454=Settings!$C$17,NOT(Q454=Settings!$C$16)),1,IF(AND(R454=Settings!$C$18,Q454=Settings!$C$19),1,0))))</f>
        <v/>
      </c>
      <c r="S1450" s="170"/>
      <c r="T1450" s="169" t="str">
        <f>IF(T454="","",IF(T454=Settings!$C$16,1,IF(AND(T454=Settings!$C$17,NOT(S454=Settings!$C$16)),1,IF(AND(T454=Settings!$C$18,S454=Settings!$C$19),1,0))))</f>
        <v/>
      </c>
      <c r="U1450" s="170"/>
      <c r="V1450" s="169" t="str">
        <f>IF(V454="","",IF(V454=Settings!$C$16,1,IF(AND(V454=Settings!$C$17,NOT(U454=Settings!$C$16)),1,IF(AND(V454=Settings!$C$18,U454=Settings!$C$19),1,0))))</f>
        <v/>
      </c>
      <c r="X1450" s="169" t="str">
        <f>IF(X454="","",IF(X454=Settings!$C$16,1,IF(AND(X454=Settings!$C$17,NOT(W454=Settings!$C$16)),1,IF(AND(X454=Settings!$C$18,W454=Settings!$C$19),1,0))))</f>
        <v/>
      </c>
      <c r="Z1450" s="169" t="str">
        <f>IF(Z454="","",IF(Z454=Settings!$C$16,1,IF(AND(Z454=Settings!$C$17,NOT(Y454=Settings!$C$16)),1,IF(AND(Z454=Settings!$C$18,Y454=Settings!$C$19),1,0))))</f>
        <v/>
      </c>
      <c r="AC1450" s="169" t="str">
        <f>IF(AC454="","",IF(AC454=Settings!$C$16,1,IF(AND(AC454=Settings!$C$17,NOT(AB454=Settings!$C$16)),1,IF(AND(AC454=Settings!$C$18,AB454=Settings!$C$19),1,0))))</f>
        <v/>
      </c>
      <c r="AD1450" s="170"/>
      <c r="AE1450" s="169" t="str">
        <f>IF(AE454="","",IF(AE454=Settings!$C$16,1,IF(AND(AE454=Settings!$C$17,NOT(AD454=Settings!$C$16)),1,IF(AND(AE454=Settings!$C$18,AD454=Settings!$C$19),1,0))))</f>
        <v/>
      </c>
      <c r="AF1450" s="170"/>
      <c r="AG1450" s="169" t="str">
        <f>IF(AG454="","",IF(AG454=Settings!$C$16,1,IF(AND(AG454=Settings!$C$17,NOT(AF454=Settings!$C$16)),1,IF(AND(AG454=Settings!$C$18,AF454=Settings!$C$19),1,0))))</f>
        <v/>
      </c>
      <c r="AH1450" s="170"/>
      <c r="AI1450" s="169" t="str">
        <f>IF(AI454="","",IF(AI454=Settings!$C$16,1,IF(AND(AI454=Settings!$C$17,NOT(AH454=Settings!$C$16)),1,IF(AND(AI454=Settings!$C$18,AH454=Settings!$C$19),1,0))))</f>
        <v/>
      </c>
      <c r="AK1450" s="169" t="str">
        <f>IF(AK454="","",IF(AK454=Settings!$C$16,1,IF(AND(AK454=Settings!$C$17,NOT(AJ454=Settings!$C$16)),1,IF(AND(AK454=Settings!$C$18,AJ454=Settings!$C$19),1,0))))</f>
        <v/>
      </c>
      <c r="AM1450" s="169" t="str">
        <f>IF(AM454="","",IF(AM454=Settings!$C$16,1,IF(AND(AM454=Settings!$C$17,NOT(AL454=Settings!$C$16)),1,IF(AND(AM454=Settings!$C$18,AL454=Settings!$C$19),1,0))))</f>
        <v/>
      </c>
      <c r="AP1450" s="169" t="str">
        <f>IF(AP454="","",IF(AP454=Settings!$C$16,1,IF(AND(AP454=Settings!$C$17,NOT(AO454=Settings!$C$16)),1,IF(AND(AP454=Settings!$C$18,AO454=Settings!$C$19),1,0))))</f>
        <v/>
      </c>
      <c r="AQ1450" s="170"/>
      <c r="AR1450" s="169" t="str">
        <f>IF(AR454="","",IF(AR454=Settings!$C$16,1,IF(AND(AR454=Settings!$C$17,NOT(AQ454=Settings!$C$16)),1,IF(AND(AR454=Settings!$C$18,AQ454=Settings!$C$19),1,0))))</f>
        <v/>
      </c>
      <c r="AS1450" s="170"/>
      <c r="AT1450" s="169" t="str">
        <f>IF(AT454="","",IF(AT454=Settings!$C$16,1,IF(AND(AT454=Settings!$C$17,NOT(AS454=Settings!$C$16)),1,IF(AND(AT454=Settings!$C$18,AS454=Settings!$C$19),1,0))))</f>
        <v/>
      </c>
      <c r="AU1450" s="170"/>
      <c r="AV1450" s="169" t="str">
        <f>IF(AV454="","",IF(AV454=Settings!$C$16,1,IF(AND(AV454=Settings!$C$17,NOT(AU454=Settings!$C$16)),1,IF(AND(AV454=Settings!$C$18,AU454=Settings!$C$19),1,0))))</f>
        <v/>
      </c>
      <c r="AX1450" s="169" t="str">
        <f>IF(AX454="","",IF(AX454=Settings!$C$16,1,IF(AND(AX454=Settings!$C$17,NOT(AW454=Settings!$C$16)),1,IF(AND(AX454=Settings!$C$18,AW454=Settings!$C$19),1,0))))</f>
        <v/>
      </c>
      <c r="AZ1450" s="169" t="str">
        <f>IF(AZ454="","",IF(AZ454=Settings!$C$16,1,IF(AND(AZ454=Settings!$C$17,NOT(AY454=Settings!$C$16)),1,IF(AND(AZ454=Settings!$C$18,AY454=Settings!$C$19),1,0))))</f>
        <v/>
      </c>
      <c r="BC1450" s="169" t="str">
        <f>IF(BC454="","",IF(BC454=Settings!$C$16,1,IF(AND(BC454=Settings!$C$17,NOT(BB454=Settings!$C$16)),1,IF(AND(BC454=Settings!$C$18,BB454=Settings!$C$19),1,0))))</f>
        <v/>
      </c>
      <c r="BD1450" s="170"/>
      <c r="BE1450" s="169" t="str">
        <f>IF(BE454="","",IF(BE454=Settings!$C$16,1,IF(AND(BE454=Settings!$C$17,NOT(BD454=Settings!$C$16)),1,IF(AND(BE454=Settings!$C$18,BD454=Settings!$C$19),1,0))))</f>
        <v/>
      </c>
      <c r="BF1450" s="170"/>
      <c r="BG1450" s="169" t="str">
        <f>IF(BG454="","",IF(BG454=Settings!$C$16,1,IF(AND(BG454=Settings!$C$17,NOT(BF454=Settings!$C$16)),1,IF(AND(BG454=Settings!$C$18,BF454=Settings!$C$19),1,0))))</f>
        <v/>
      </c>
      <c r="BH1450" s="170"/>
      <c r="BI1450" s="169" t="str">
        <f>IF(BI454="","",IF(BI454=Settings!$C$16,1,IF(AND(BI454=Settings!$C$17,NOT(BH454=Settings!$C$16)),1,IF(AND(BI454=Settings!$C$18,BH454=Settings!$C$19),1,0))))</f>
        <v/>
      </c>
      <c r="BK1450" s="169" t="str">
        <f>IF(BK454="","",IF(BK454=Settings!$C$16,1,IF(AND(BK454=Settings!$C$17,NOT(BJ454=Settings!$C$16)),1,IF(AND(BK454=Settings!$C$18,BJ454=Settings!$C$19),1,0))))</f>
        <v/>
      </c>
      <c r="BM1450" s="169" t="str">
        <f>IF(BM454="","",IF(BM454=Settings!$C$16,1,IF(AND(BM454=Settings!$C$17,NOT(BL454=Settings!$C$16)),1,IF(AND(BM454=Settings!$C$18,BL454=Settings!$C$19),1,0))))</f>
        <v/>
      </c>
      <c r="BP1450" s="169" t="str">
        <f>IF(BP454="","",IF(BP454=Settings!$C$16,1,IF(AND(BP454=Settings!$C$17,NOT(BO454=Settings!$C$16)),1,IF(AND(BP454=Settings!$C$18,BO454=Settings!$C$19),1,0))))</f>
        <v/>
      </c>
      <c r="BQ1450" s="170"/>
      <c r="BR1450" s="169" t="str">
        <f>IF(BR454="","",IF(BR454=Settings!$C$16,1,IF(AND(BR454=Settings!$C$17,NOT(BQ454=Settings!$C$16)),1,IF(AND(BR454=Settings!$C$18,BQ454=Settings!$C$19),1,0))))</f>
        <v/>
      </c>
      <c r="BS1450" s="170"/>
      <c r="BT1450" s="169" t="str">
        <f>IF(BT454="","",IF(BT454=Settings!$C$16,1,IF(AND(BT454=Settings!$C$17,NOT(BS454=Settings!$C$16)),1,IF(AND(BT454=Settings!$C$18,BS454=Settings!$C$19),1,0))))</f>
        <v/>
      </c>
      <c r="BU1450" s="170"/>
      <c r="BV1450" s="169" t="str">
        <f>IF(BV454="","",IF(BV454=Settings!$C$16,1,IF(AND(BV454=Settings!$C$17,NOT(BU454=Settings!$C$16)),1,IF(AND(BV454=Settings!$C$18,BU454=Settings!$C$19),1,0))))</f>
        <v/>
      </c>
      <c r="BX1450" s="169" t="str">
        <f>IF(BX454="","",IF(BX454=Settings!$C$16,1,IF(AND(BX454=Settings!$C$17,NOT(BW454=Settings!$C$16)),1,IF(AND(BX454=Settings!$C$18,BW454=Settings!$C$19),1,0))))</f>
        <v/>
      </c>
      <c r="BZ1450" s="169" t="str">
        <f>IF(BZ454="","",IF(BZ454=Settings!$C$16,1,IF(AND(BZ454=Settings!$C$17,NOT(BY454=Settings!$C$16)),1,IF(AND(BZ454=Settings!$C$18,BY454=Settings!$C$19),1,0))))</f>
        <v/>
      </c>
      <c r="CB1450" s="175" t="str">
        <f t="shared" si="57"/>
        <v/>
      </c>
      <c r="CC1450" s="175" t="str">
        <f t="shared" si="58"/>
        <v/>
      </c>
      <c r="CD1450" s="175" t="str">
        <f t="shared" si="59"/>
        <v/>
      </c>
      <c r="CE1450" s="175" t="str">
        <f t="shared" si="60"/>
        <v/>
      </c>
      <c r="CF1450" s="175" t="str">
        <f t="shared" si="61"/>
        <v/>
      </c>
      <c r="CG1450" s="175" t="str">
        <f t="shared" si="62"/>
        <v/>
      </c>
      <c r="CH1450" s="175" t="str">
        <f t="shared" si="63"/>
        <v/>
      </c>
    </row>
    <row r="1451" spans="1:86" x14ac:dyDescent="0.25">
      <c r="A1451" s="39" t="str">
        <f t="shared" si="56"/>
        <v xml:space="preserve"> </v>
      </c>
      <c r="C1451" s="169" t="str">
        <f>IF(C455="","",IF(C455=Settings!$C$16,1,IF(AND(C455=Settings!$C$17,NOT(B455=Settings!$C$16)),1,IF(AND(C455=Settings!$C$18,B455=Settings!$C$19),1,0))))</f>
        <v/>
      </c>
      <c r="E1451" s="169" t="str">
        <f>IF(E455="","",IF(E455=Settings!$C$16,1,IF(AND(E455=Settings!$C$17,NOT(D455=Settings!$C$16)),1,IF(AND(E455=Settings!$C$18,D455=Settings!$C$19),1,0))))</f>
        <v/>
      </c>
      <c r="G1451" s="169" t="str">
        <f>IF(G455="","",IF(G455=Settings!$C$16,1,IF(AND(G455=Settings!$C$17,NOT(F455=Settings!$C$16)),1,IF(AND(G455=Settings!$C$18,F455=Settings!$C$19),1,0))))</f>
        <v/>
      </c>
      <c r="I1451" s="169" t="str">
        <f>IF(I455="","",IF(I455=Settings!$C$16,1,IF(AND(I455=Settings!$C$17,NOT(H455=Settings!$C$16)),1,IF(AND(I455=Settings!$C$18,H455=Settings!$C$19),1,0))))</f>
        <v/>
      </c>
      <c r="K1451" s="169" t="str">
        <f>IF(K455="","",IF(K455=Settings!$C$16,1,IF(AND(K455=Settings!$C$17,NOT(J455=Settings!$C$16)),1,IF(AND(K455=Settings!$C$18,J455=Settings!$C$19),1,0))))</f>
        <v/>
      </c>
      <c r="M1451" s="169" t="str">
        <f>IF(M455="","",IF(M455=Settings!$C$16,1,IF(AND(M455=Settings!$C$17,NOT(L455=Settings!$C$16)),1,IF(AND(M455=Settings!$C$18,L455=Settings!$C$19),1,0))))</f>
        <v/>
      </c>
      <c r="P1451" s="169" t="str">
        <f>IF(P455="","",IF(P455=Settings!$C$16,1,IF(AND(P455=Settings!$C$17,NOT(O455=Settings!$C$16)),1,IF(AND(P455=Settings!$C$18,O455=Settings!$C$19),1,0))))</f>
        <v/>
      </c>
      <c r="Q1451" s="170"/>
      <c r="R1451" s="169" t="str">
        <f>IF(R455="","",IF(R455=Settings!$C$16,1,IF(AND(R455=Settings!$C$17,NOT(Q455=Settings!$C$16)),1,IF(AND(R455=Settings!$C$18,Q455=Settings!$C$19),1,0))))</f>
        <v/>
      </c>
      <c r="S1451" s="170"/>
      <c r="T1451" s="169" t="str">
        <f>IF(T455="","",IF(T455=Settings!$C$16,1,IF(AND(T455=Settings!$C$17,NOT(S455=Settings!$C$16)),1,IF(AND(T455=Settings!$C$18,S455=Settings!$C$19),1,0))))</f>
        <v/>
      </c>
      <c r="U1451" s="170"/>
      <c r="V1451" s="169" t="str">
        <f>IF(V455="","",IF(V455=Settings!$C$16,1,IF(AND(V455=Settings!$C$17,NOT(U455=Settings!$C$16)),1,IF(AND(V455=Settings!$C$18,U455=Settings!$C$19),1,0))))</f>
        <v/>
      </c>
      <c r="X1451" s="169" t="str">
        <f>IF(X455="","",IF(X455=Settings!$C$16,1,IF(AND(X455=Settings!$C$17,NOT(W455=Settings!$C$16)),1,IF(AND(X455=Settings!$C$18,W455=Settings!$C$19),1,0))))</f>
        <v/>
      </c>
      <c r="Z1451" s="169" t="str">
        <f>IF(Z455="","",IF(Z455=Settings!$C$16,1,IF(AND(Z455=Settings!$C$17,NOT(Y455=Settings!$C$16)),1,IF(AND(Z455=Settings!$C$18,Y455=Settings!$C$19),1,0))))</f>
        <v/>
      </c>
      <c r="AC1451" s="169" t="str">
        <f>IF(AC455="","",IF(AC455=Settings!$C$16,1,IF(AND(AC455=Settings!$C$17,NOT(AB455=Settings!$C$16)),1,IF(AND(AC455=Settings!$C$18,AB455=Settings!$C$19),1,0))))</f>
        <v/>
      </c>
      <c r="AD1451" s="170"/>
      <c r="AE1451" s="169" t="str">
        <f>IF(AE455="","",IF(AE455=Settings!$C$16,1,IF(AND(AE455=Settings!$C$17,NOT(AD455=Settings!$C$16)),1,IF(AND(AE455=Settings!$C$18,AD455=Settings!$C$19),1,0))))</f>
        <v/>
      </c>
      <c r="AF1451" s="170"/>
      <c r="AG1451" s="169" t="str">
        <f>IF(AG455="","",IF(AG455=Settings!$C$16,1,IF(AND(AG455=Settings!$C$17,NOT(AF455=Settings!$C$16)),1,IF(AND(AG455=Settings!$C$18,AF455=Settings!$C$19),1,0))))</f>
        <v/>
      </c>
      <c r="AH1451" s="170"/>
      <c r="AI1451" s="169" t="str">
        <f>IF(AI455="","",IF(AI455=Settings!$C$16,1,IF(AND(AI455=Settings!$C$17,NOT(AH455=Settings!$C$16)),1,IF(AND(AI455=Settings!$C$18,AH455=Settings!$C$19),1,0))))</f>
        <v/>
      </c>
      <c r="AK1451" s="169" t="str">
        <f>IF(AK455="","",IF(AK455=Settings!$C$16,1,IF(AND(AK455=Settings!$C$17,NOT(AJ455=Settings!$C$16)),1,IF(AND(AK455=Settings!$C$18,AJ455=Settings!$C$19),1,0))))</f>
        <v/>
      </c>
      <c r="AM1451" s="169" t="str">
        <f>IF(AM455="","",IF(AM455=Settings!$C$16,1,IF(AND(AM455=Settings!$C$17,NOT(AL455=Settings!$C$16)),1,IF(AND(AM455=Settings!$C$18,AL455=Settings!$C$19),1,0))))</f>
        <v/>
      </c>
      <c r="AP1451" s="169" t="str">
        <f>IF(AP455="","",IF(AP455=Settings!$C$16,1,IF(AND(AP455=Settings!$C$17,NOT(AO455=Settings!$C$16)),1,IF(AND(AP455=Settings!$C$18,AO455=Settings!$C$19),1,0))))</f>
        <v/>
      </c>
      <c r="AQ1451" s="170"/>
      <c r="AR1451" s="169" t="str">
        <f>IF(AR455="","",IF(AR455=Settings!$C$16,1,IF(AND(AR455=Settings!$C$17,NOT(AQ455=Settings!$C$16)),1,IF(AND(AR455=Settings!$C$18,AQ455=Settings!$C$19),1,0))))</f>
        <v/>
      </c>
      <c r="AS1451" s="170"/>
      <c r="AT1451" s="169" t="str">
        <f>IF(AT455="","",IF(AT455=Settings!$C$16,1,IF(AND(AT455=Settings!$C$17,NOT(AS455=Settings!$C$16)),1,IF(AND(AT455=Settings!$C$18,AS455=Settings!$C$19),1,0))))</f>
        <v/>
      </c>
      <c r="AU1451" s="170"/>
      <c r="AV1451" s="169" t="str">
        <f>IF(AV455="","",IF(AV455=Settings!$C$16,1,IF(AND(AV455=Settings!$C$17,NOT(AU455=Settings!$C$16)),1,IF(AND(AV455=Settings!$C$18,AU455=Settings!$C$19),1,0))))</f>
        <v/>
      </c>
      <c r="AX1451" s="169" t="str">
        <f>IF(AX455="","",IF(AX455=Settings!$C$16,1,IF(AND(AX455=Settings!$C$17,NOT(AW455=Settings!$C$16)),1,IF(AND(AX455=Settings!$C$18,AW455=Settings!$C$19),1,0))))</f>
        <v/>
      </c>
      <c r="AZ1451" s="169" t="str">
        <f>IF(AZ455="","",IF(AZ455=Settings!$C$16,1,IF(AND(AZ455=Settings!$C$17,NOT(AY455=Settings!$C$16)),1,IF(AND(AZ455=Settings!$C$18,AY455=Settings!$C$19),1,0))))</f>
        <v/>
      </c>
      <c r="BC1451" s="169" t="str">
        <f>IF(BC455="","",IF(BC455=Settings!$C$16,1,IF(AND(BC455=Settings!$C$17,NOT(BB455=Settings!$C$16)),1,IF(AND(BC455=Settings!$C$18,BB455=Settings!$C$19),1,0))))</f>
        <v/>
      </c>
      <c r="BD1451" s="170"/>
      <c r="BE1451" s="169" t="str">
        <f>IF(BE455="","",IF(BE455=Settings!$C$16,1,IF(AND(BE455=Settings!$C$17,NOT(BD455=Settings!$C$16)),1,IF(AND(BE455=Settings!$C$18,BD455=Settings!$C$19),1,0))))</f>
        <v/>
      </c>
      <c r="BF1451" s="170"/>
      <c r="BG1451" s="169" t="str">
        <f>IF(BG455="","",IF(BG455=Settings!$C$16,1,IF(AND(BG455=Settings!$C$17,NOT(BF455=Settings!$C$16)),1,IF(AND(BG455=Settings!$C$18,BF455=Settings!$C$19),1,0))))</f>
        <v/>
      </c>
      <c r="BH1451" s="170"/>
      <c r="BI1451" s="169" t="str">
        <f>IF(BI455="","",IF(BI455=Settings!$C$16,1,IF(AND(BI455=Settings!$C$17,NOT(BH455=Settings!$C$16)),1,IF(AND(BI455=Settings!$C$18,BH455=Settings!$C$19),1,0))))</f>
        <v/>
      </c>
      <c r="BK1451" s="169" t="str">
        <f>IF(BK455="","",IF(BK455=Settings!$C$16,1,IF(AND(BK455=Settings!$C$17,NOT(BJ455=Settings!$C$16)),1,IF(AND(BK455=Settings!$C$18,BJ455=Settings!$C$19),1,0))))</f>
        <v/>
      </c>
      <c r="BM1451" s="169" t="str">
        <f>IF(BM455="","",IF(BM455=Settings!$C$16,1,IF(AND(BM455=Settings!$C$17,NOT(BL455=Settings!$C$16)),1,IF(AND(BM455=Settings!$C$18,BL455=Settings!$C$19),1,0))))</f>
        <v/>
      </c>
      <c r="BP1451" s="169" t="str">
        <f>IF(BP455="","",IF(BP455=Settings!$C$16,1,IF(AND(BP455=Settings!$C$17,NOT(BO455=Settings!$C$16)),1,IF(AND(BP455=Settings!$C$18,BO455=Settings!$C$19),1,0))))</f>
        <v/>
      </c>
      <c r="BQ1451" s="170"/>
      <c r="BR1451" s="169" t="str">
        <f>IF(BR455="","",IF(BR455=Settings!$C$16,1,IF(AND(BR455=Settings!$C$17,NOT(BQ455=Settings!$C$16)),1,IF(AND(BR455=Settings!$C$18,BQ455=Settings!$C$19),1,0))))</f>
        <v/>
      </c>
      <c r="BS1451" s="170"/>
      <c r="BT1451" s="169" t="str">
        <f>IF(BT455="","",IF(BT455=Settings!$C$16,1,IF(AND(BT455=Settings!$C$17,NOT(BS455=Settings!$C$16)),1,IF(AND(BT455=Settings!$C$18,BS455=Settings!$C$19),1,0))))</f>
        <v/>
      </c>
      <c r="BU1451" s="170"/>
      <c r="BV1451" s="169" t="str">
        <f>IF(BV455="","",IF(BV455=Settings!$C$16,1,IF(AND(BV455=Settings!$C$17,NOT(BU455=Settings!$C$16)),1,IF(AND(BV455=Settings!$C$18,BU455=Settings!$C$19),1,0))))</f>
        <v/>
      </c>
      <c r="BX1451" s="169" t="str">
        <f>IF(BX455="","",IF(BX455=Settings!$C$16,1,IF(AND(BX455=Settings!$C$17,NOT(BW455=Settings!$C$16)),1,IF(AND(BX455=Settings!$C$18,BW455=Settings!$C$19),1,0))))</f>
        <v/>
      </c>
      <c r="BZ1451" s="169" t="str">
        <f>IF(BZ455="","",IF(BZ455=Settings!$C$16,1,IF(AND(BZ455=Settings!$C$17,NOT(BY455=Settings!$C$16)),1,IF(AND(BZ455=Settings!$C$18,BY455=Settings!$C$19),1,0))))</f>
        <v/>
      </c>
      <c r="CB1451" s="175" t="str">
        <f t="shared" si="57"/>
        <v/>
      </c>
      <c r="CC1451" s="175" t="str">
        <f t="shared" si="58"/>
        <v/>
      </c>
      <c r="CD1451" s="175" t="str">
        <f t="shared" si="59"/>
        <v/>
      </c>
      <c r="CE1451" s="175" t="str">
        <f t="shared" si="60"/>
        <v/>
      </c>
      <c r="CF1451" s="175" t="str">
        <f t="shared" si="61"/>
        <v/>
      </c>
      <c r="CG1451" s="175" t="str">
        <f t="shared" si="62"/>
        <v/>
      </c>
      <c r="CH1451" s="175" t="str">
        <f t="shared" si="63"/>
        <v/>
      </c>
    </row>
    <row r="1452" spans="1:86" x14ac:dyDescent="0.25">
      <c r="A1452" s="39" t="str">
        <f t="shared" si="56"/>
        <v xml:space="preserve"> </v>
      </c>
      <c r="C1452" s="169" t="str">
        <f>IF(C456="","",IF(C456=Settings!$C$16,1,IF(AND(C456=Settings!$C$17,NOT(B456=Settings!$C$16)),1,IF(AND(C456=Settings!$C$18,B456=Settings!$C$19),1,0))))</f>
        <v/>
      </c>
      <c r="E1452" s="169" t="str">
        <f>IF(E456="","",IF(E456=Settings!$C$16,1,IF(AND(E456=Settings!$C$17,NOT(D456=Settings!$C$16)),1,IF(AND(E456=Settings!$C$18,D456=Settings!$C$19),1,0))))</f>
        <v/>
      </c>
      <c r="G1452" s="169" t="str">
        <f>IF(G456="","",IF(G456=Settings!$C$16,1,IF(AND(G456=Settings!$C$17,NOT(F456=Settings!$C$16)),1,IF(AND(G456=Settings!$C$18,F456=Settings!$C$19),1,0))))</f>
        <v/>
      </c>
      <c r="I1452" s="169" t="str">
        <f>IF(I456="","",IF(I456=Settings!$C$16,1,IF(AND(I456=Settings!$C$17,NOT(H456=Settings!$C$16)),1,IF(AND(I456=Settings!$C$18,H456=Settings!$C$19),1,0))))</f>
        <v/>
      </c>
      <c r="K1452" s="169" t="str">
        <f>IF(K456="","",IF(K456=Settings!$C$16,1,IF(AND(K456=Settings!$C$17,NOT(J456=Settings!$C$16)),1,IF(AND(K456=Settings!$C$18,J456=Settings!$C$19),1,0))))</f>
        <v/>
      </c>
      <c r="M1452" s="169" t="str">
        <f>IF(M456="","",IF(M456=Settings!$C$16,1,IF(AND(M456=Settings!$C$17,NOT(L456=Settings!$C$16)),1,IF(AND(M456=Settings!$C$18,L456=Settings!$C$19),1,0))))</f>
        <v/>
      </c>
      <c r="P1452" s="169" t="str">
        <f>IF(P456="","",IF(P456=Settings!$C$16,1,IF(AND(P456=Settings!$C$17,NOT(O456=Settings!$C$16)),1,IF(AND(P456=Settings!$C$18,O456=Settings!$C$19),1,0))))</f>
        <v/>
      </c>
      <c r="Q1452" s="170"/>
      <c r="R1452" s="169" t="str">
        <f>IF(R456="","",IF(R456=Settings!$C$16,1,IF(AND(R456=Settings!$C$17,NOT(Q456=Settings!$C$16)),1,IF(AND(R456=Settings!$C$18,Q456=Settings!$C$19),1,0))))</f>
        <v/>
      </c>
      <c r="S1452" s="170"/>
      <c r="T1452" s="169" t="str">
        <f>IF(T456="","",IF(T456=Settings!$C$16,1,IF(AND(T456=Settings!$C$17,NOT(S456=Settings!$C$16)),1,IF(AND(T456=Settings!$C$18,S456=Settings!$C$19),1,0))))</f>
        <v/>
      </c>
      <c r="U1452" s="170"/>
      <c r="V1452" s="169" t="str">
        <f>IF(V456="","",IF(V456=Settings!$C$16,1,IF(AND(V456=Settings!$C$17,NOT(U456=Settings!$C$16)),1,IF(AND(V456=Settings!$C$18,U456=Settings!$C$19),1,0))))</f>
        <v/>
      </c>
      <c r="X1452" s="169" t="str">
        <f>IF(X456="","",IF(X456=Settings!$C$16,1,IF(AND(X456=Settings!$C$17,NOT(W456=Settings!$C$16)),1,IF(AND(X456=Settings!$C$18,W456=Settings!$C$19),1,0))))</f>
        <v/>
      </c>
      <c r="Z1452" s="169" t="str">
        <f>IF(Z456="","",IF(Z456=Settings!$C$16,1,IF(AND(Z456=Settings!$C$17,NOT(Y456=Settings!$C$16)),1,IF(AND(Z456=Settings!$C$18,Y456=Settings!$C$19),1,0))))</f>
        <v/>
      </c>
      <c r="AC1452" s="169" t="str">
        <f>IF(AC456="","",IF(AC456=Settings!$C$16,1,IF(AND(AC456=Settings!$C$17,NOT(AB456=Settings!$C$16)),1,IF(AND(AC456=Settings!$C$18,AB456=Settings!$C$19),1,0))))</f>
        <v/>
      </c>
      <c r="AD1452" s="170"/>
      <c r="AE1452" s="169" t="str">
        <f>IF(AE456="","",IF(AE456=Settings!$C$16,1,IF(AND(AE456=Settings!$C$17,NOT(AD456=Settings!$C$16)),1,IF(AND(AE456=Settings!$C$18,AD456=Settings!$C$19),1,0))))</f>
        <v/>
      </c>
      <c r="AF1452" s="170"/>
      <c r="AG1452" s="169" t="str">
        <f>IF(AG456="","",IF(AG456=Settings!$C$16,1,IF(AND(AG456=Settings!$C$17,NOT(AF456=Settings!$C$16)),1,IF(AND(AG456=Settings!$C$18,AF456=Settings!$C$19),1,0))))</f>
        <v/>
      </c>
      <c r="AH1452" s="170"/>
      <c r="AI1452" s="169" t="str">
        <f>IF(AI456="","",IF(AI456=Settings!$C$16,1,IF(AND(AI456=Settings!$C$17,NOT(AH456=Settings!$C$16)),1,IF(AND(AI456=Settings!$C$18,AH456=Settings!$C$19),1,0))))</f>
        <v/>
      </c>
      <c r="AK1452" s="169" t="str">
        <f>IF(AK456="","",IF(AK456=Settings!$C$16,1,IF(AND(AK456=Settings!$C$17,NOT(AJ456=Settings!$C$16)),1,IF(AND(AK456=Settings!$C$18,AJ456=Settings!$C$19),1,0))))</f>
        <v/>
      </c>
      <c r="AM1452" s="169" t="str">
        <f>IF(AM456="","",IF(AM456=Settings!$C$16,1,IF(AND(AM456=Settings!$C$17,NOT(AL456=Settings!$C$16)),1,IF(AND(AM456=Settings!$C$18,AL456=Settings!$C$19),1,0))))</f>
        <v/>
      </c>
      <c r="AP1452" s="169" t="str">
        <f>IF(AP456="","",IF(AP456=Settings!$C$16,1,IF(AND(AP456=Settings!$C$17,NOT(AO456=Settings!$C$16)),1,IF(AND(AP456=Settings!$C$18,AO456=Settings!$C$19),1,0))))</f>
        <v/>
      </c>
      <c r="AQ1452" s="170"/>
      <c r="AR1452" s="169" t="str">
        <f>IF(AR456="","",IF(AR456=Settings!$C$16,1,IF(AND(AR456=Settings!$C$17,NOT(AQ456=Settings!$C$16)),1,IF(AND(AR456=Settings!$C$18,AQ456=Settings!$C$19),1,0))))</f>
        <v/>
      </c>
      <c r="AS1452" s="170"/>
      <c r="AT1452" s="169" t="str">
        <f>IF(AT456="","",IF(AT456=Settings!$C$16,1,IF(AND(AT456=Settings!$C$17,NOT(AS456=Settings!$C$16)),1,IF(AND(AT456=Settings!$C$18,AS456=Settings!$C$19),1,0))))</f>
        <v/>
      </c>
      <c r="AU1452" s="170"/>
      <c r="AV1452" s="169" t="str">
        <f>IF(AV456="","",IF(AV456=Settings!$C$16,1,IF(AND(AV456=Settings!$C$17,NOT(AU456=Settings!$C$16)),1,IF(AND(AV456=Settings!$C$18,AU456=Settings!$C$19),1,0))))</f>
        <v/>
      </c>
      <c r="AX1452" s="169" t="str">
        <f>IF(AX456="","",IF(AX456=Settings!$C$16,1,IF(AND(AX456=Settings!$C$17,NOT(AW456=Settings!$C$16)),1,IF(AND(AX456=Settings!$C$18,AW456=Settings!$C$19),1,0))))</f>
        <v/>
      </c>
      <c r="AZ1452" s="169" t="str">
        <f>IF(AZ456="","",IF(AZ456=Settings!$C$16,1,IF(AND(AZ456=Settings!$C$17,NOT(AY456=Settings!$C$16)),1,IF(AND(AZ456=Settings!$C$18,AY456=Settings!$C$19),1,0))))</f>
        <v/>
      </c>
      <c r="BC1452" s="169" t="str">
        <f>IF(BC456="","",IF(BC456=Settings!$C$16,1,IF(AND(BC456=Settings!$C$17,NOT(BB456=Settings!$C$16)),1,IF(AND(BC456=Settings!$C$18,BB456=Settings!$C$19),1,0))))</f>
        <v/>
      </c>
      <c r="BD1452" s="170"/>
      <c r="BE1452" s="169" t="str">
        <f>IF(BE456="","",IF(BE456=Settings!$C$16,1,IF(AND(BE456=Settings!$C$17,NOT(BD456=Settings!$C$16)),1,IF(AND(BE456=Settings!$C$18,BD456=Settings!$C$19),1,0))))</f>
        <v/>
      </c>
      <c r="BF1452" s="170"/>
      <c r="BG1452" s="169" t="str">
        <f>IF(BG456="","",IF(BG456=Settings!$C$16,1,IF(AND(BG456=Settings!$C$17,NOT(BF456=Settings!$C$16)),1,IF(AND(BG456=Settings!$C$18,BF456=Settings!$C$19),1,0))))</f>
        <v/>
      </c>
      <c r="BH1452" s="170"/>
      <c r="BI1452" s="169" t="str">
        <f>IF(BI456="","",IF(BI456=Settings!$C$16,1,IF(AND(BI456=Settings!$C$17,NOT(BH456=Settings!$C$16)),1,IF(AND(BI456=Settings!$C$18,BH456=Settings!$C$19),1,0))))</f>
        <v/>
      </c>
      <c r="BK1452" s="169" t="str">
        <f>IF(BK456="","",IF(BK456=Settings!$C$16,1,IF(AND(BK456=Settings!$C$17,NOT(BJ456=Settings!$C$16)),1,IF(AND(BK456=Settings!$C$18,BJ456=Settings!$C$19),1,0))))</f>
        <v/>
      </c>
      <c r="BM1452" s="169" t="str">
        <f>IF(BM456="","",IF(BM456=Settings!$C$16,1,IF(AND(BM456=Settings!$C$17,NOT(BL456=Settings!$C$16)),1,IF(AND(BM456=Settings!$C$18,BL456=Settings!$C$19),1,0))))</f>
        <v/>
      </c>
      <c r="BP1452" s="169" t="str">
        <f>IF(BP456="","",IF(BP456=Settings!$C$16,1,IF(AND(BP456=Settings!$C$17,NOT(BO456=Settings!$C$16)),1,IF(AND(BP456=Settings!$C$18,BO456=Settings!$C$19),1,0))))</f>
        <v/>
      </c>
      <c r="BQ1452" s="170"/>
      <c r="BR1452" s="169" t="str">
        <f>IF(BR456="","",IF(BR456=Settings!$C$16,1,IF(AND(BR456=Settings!$C$17,NOT(BQ456=Settings!$C$16)),1,IF(AND(BR456=Settings!$C$18,BQ456=Settings!$C$19),1,0))))</f>
        <v/>
      </c>
      <c r="BS1452" s="170"/>
      <c r="BT1452" s="169" t="str">
        <f>IF(BT456="","",IF(BT456=Settings!$C$16,1,IF(AND(BT456=Settings!$C$17,NOT(BS456=Settings!$C$16)),1,IF(AND(BT456=Settings!$C$18,BS456=Settings!$C$19),1,0))))</f>
        <v/>
      </c>
      <c r="BU1452" s="170"/>
      <c r="BV1452" s="169" t="str">
        <f>IF(BV456="","",IF(BV456=Settings!$C$16,1,IF(AND(BV456=Settings!$C$17,NOT(BU456=Settings!$C$16)),1,IF(AND(BV456=Settings!$C$18,BU456=Settings!$C$19),1,0))))</f>
        <v/>
      </c>
      <c r="BX1452" s="169" t="str">
        <f>IF(BX456="","",IF(BX456=Settings!$C$16,1,IF(AND(BX456=Settings!$C$17,NOT(BW456=Settings!$C$16)),1,IF(AND(BX456=Settings!$C$18,BW456=Settings!$C$19),1,0))))</f>
        <v/>
      </c>
      <c r="BZ1452" s="169" t="str">
        <f>IF(BZ456="","",IF(BZ456=Settings!$C$16,1,IF(AND(BZ456=Settings!$C$17,NOT(BY456=Settings!$C$16)),1,IF(AND(BZ456=Settings!$C$18,BY456=Settings!$C$19),1,0))))</f>
        <v/>
      </c>
      <c r="CB1452" s="175" t="str">
        <f t="shared" si="57"/>
        <v/>
      </c>
      <c r="CC1452" s="175" t="str">
        <f t="shared" si="58"/>
        <v/>
      </c>
      <c r="CD1452" s="175" t="str">
        <f t="shared" si="59"/>
        <v/>
      </c>
      <c r="CE1452" s="175" t="str">
        <f t="shared" si="60"/>
        <v/>
      </c>
      <c r="CF1452" s="175" t="str">
        <f t="shared" si="61"/>
        <v/>
      </c>
      <c r="CG1452" s="175" t="str">
        <f t="shared" si="62"/>
        <v/>
      </c>
      <c r="CH1452" s="175" t="str">
        <f t="shared" si="63"/>
        <v/>
      </c>
    </row>
    <row r="1453" spans="1:86" x14ac:dyDescent="0.25">
      <c r="A1453" s="39" t="str">
        <f t="shared" si="56"/>
        <v xml:space="preserve"> </v>
      </c>
      <c r="C1453" s="169" t="str">
        <f>IF(C457="","",IF(C457=Settings!$C$16,1,IF(AND(C457=Settings!$C$17,NOT(B457=Settings!$C$16)),1,IF(AND(C457=Settings!$C$18,B457=Settings!$C$19),1,0))))</f>
        <v/>
      </c>
      <c r="E1453" s="169" t="str">
        <f>IF(E457="","",IF(E457=Settings!$C$16,1,IF(AND(E457=Settings!$C$17,NOT(D457=Settings!$C$16)),1,IF(AND(E457=Settings!$C$18,D457=Settings!$C$19),1,0))))</f>
        <v/>
      </c>
      <c r="G1453" s="169" t="str">
        <f>IF(G457="","",IF(G457=Settings!$C$16,1,IF(AND(G457=Settings!$C$17,NOT(F457=Settings!$C$16)),1,IF(AND(G457=Settings!$C$18,F457=Settings!$C$19),1,0))))</f>
        <v/>
      </c>
      <c r="I1453" s="169" t="str">
        <f>IF(I457="","",IF(I457=Settings!$C$16,1,IF(AND(I457=Settings!$C$17,NOT(H457=Settings!$C$16)),1,IF(AND(I457=Settings!$C$18,H457=Settings!$C$19),1,0))))</f>
        <v/>
      </c>
      <c r="K1453" s="169" t="str">
        <f>IF(K457="","",IF(K457=Settings!$C$16,1,IF(AND(K457=Settings!$C$17,NOT(J457=Settings!$C$16)),1,IF(AND(K457=Settings!$C$18,J457=Settings!$C$19),1,0))))</f>
        <v/>
      </c>
      <c r="M1453" s="169" t="str">
        <f>IF(M457="","",IF(M457=Settings!$C$16,1,IF(AND(M457=Settings!$C$17,NOT(L457=Settings!$C$16)),1,IF(AND(M457=Settings!$C$18,L457=Settings!$C$19),1,0))))</f>
        <v/>
      </c>
      <c r="P1453" s="169" t="str">
        <f>IF(P457="","",IF(P457=Settings!$C$16,1,IF(AND(P457=Settings!$C$17,NOT(O457=Settings!$C$16)),1,IF(AND(P457=Settings!$C$18,O457=Settings!$C$19),1,0))))</f>
        <v/>
      </c>
      <c r="Q1453" s="170"/>
      <c r="R1453" s="169" t="str">
        <f>IF(R457="","",IF(R457=Settings!$C$16,1,IF(AND(R457=Settings!$C$17,NOT(Q457=Settings!$C$16)),1,IF(AND(R457=Settings!$C$18,Q457=Settings!$C$19),1,0))))</f>
        <v/>
      </c>
      <c r="S1453" s="170"/>
      <c r="T1453" s="169" t="str">
        <f>IF(T457="","",IF(T457=Settings!$C$16,1,IF(AND(T457=Settings!$C$17,NOT(S457=Settings!$C$16)),1,IF(AND(T457=Settings!$C$18,S457=Settings!$C$19),1,0))))</f>
        <v/>
      </c>
      <c r="U1453" s="170"/>
      <c r="V1453" s="169" t="str">
        <f>IF(V457="","",IF(V457=Settings!$C$16,1,IF(AND(V457=Settings!$C$17,NOT(U457=Settings!$C$16)),1,IF(AND(V457=Settings!$C$18,U457=Settings!$C$19),1,0))))</f>
        <v/>
      </c>
      <c r="X1453" s="169" t="str">
        <f>IF(X457="","",IF(X457=Settings!$C$16,1,IF(AND(X457=Settings!$C$17,NOT(W457=Settings!$C$16)),1,IF(AND(X457=Settings!$C$18,W457=Settings!$C$19),1,0))))</f>
        <v/>
      </c>
      <c r="Z1453" s="169" t="str">
        <f>IF(Z457="","",IF(Z457=Settings!$C$16,1,IF(AND(Z457=Settings!$C$17,NOT(Y457=Settings!$C$16)),1,IF(AND(Z457=Settings!$C$18,Y457=Settings!$C$19),1,0))))</f>
        <v/>
      </c>
      <c r="AC1453" s="169" t="str">
        <f>IF(AC457="","",IF(AC457=Settings!$C$16,1,IF(AND(AC457=Settings!$C$17,NOT(AB457=Settings!$C$16)),1,IF(AND(AC457=Settings!$C$18,AB457=Settings!$C$19),1,0))))</f>
        <v/>
      </c>
      <c r="AD1453" s="170"/>
      <c r="AE1453" s="169" t="str">
        <f>IF(AE457="","",IF(AE457=Settings!$C$16,1,IF(AND(AE457=Settings!$C$17,NOT(AD457=Settings!$C$16)),1,IF(AND(AE457=Settings!$C$18,AD457=Settings!$C$19),1,0))))</f>
        <v/>
      </c>
      <c r="AF1453" s="170"/>
      <c r="AG1453" s="169" t="str">
        <f>IF(AG457="","",IF(AG457=Settings!$C$16,1,IF(AND(AG457=Settings!$C$17,NOT(AF457=Settings!$C$16)),1,IF(AND(AG457=Settings!$C$18,AF457=Settings!$C$19),1,0))))</f>
        <v/>
      </c>
      <c r="AH1453" s="170"/>
      <c r="AI1453" s="169" t="str">
        <f>IF(AI457="","",IF(AI457=Settings!$C$16,1,IF(AND(AI457=Settings!$C$17,NOT(AH457=Settings!$C$16)),1,IF(AND(AI457=Settings!$C$18,AH457=Settings!$C$19),1,0))))</f>
        <v/>
      </c>
      <c r="AK1453" s="169" t="str">
        <f>IF(AK457="","",IF(AK457=Settings!$C$16,1,IF(AND(AK457=Settings!$C$17,NOT(AJ457=Settings!$C$16)),1,IF(AND(AK457=Settings!$C$18,AJ457=Settings!$C$19),1,0))))</f>
        <v/>
      </c>
      <c r="AM1453" s="169" t="str">
        <f>IF(AM457="","",IF(AM457=Settings!$C$16,1,IF(AND(AM457=Settings!$C$17,NOT(AL457=Settings!$C$16)),1,IF(AND(AM457=Settings!$C$18,AL457=Settings!$C$19),1,0))))</f>
        <v/>
      </c>
      <c r="AP1453" s="169" t="str">
        <f>IF(AP457="","",IF(AP457=Settings!$C$16,1,IF(AND(AP457=Settings!$C$17,NOT(AO457=Settings!$C$16)),1,IF(AND(AP457=Settings!$C$18,AO457=Settings!$C$19),1,0))))</f>
        <v/>
      </c>
      <c r="AQ1453" s="170"/>
      <c r="AR1453" s="169" t="str">
        <f>IF(AR457="","",IF(AR457=Settings!$C$16,1,IF(AND(AR457=Settings!$C$17,NOT(AQ457=Settings!$C$16)),1,IF(AND(AR457=Settings!$C$18,AQ457=Settings!$C$19),1,0))))</f>
        <v/>
      </c>
      <c r="AS1453" s="170"/>
      <c r="AT1453" s="169" t="str">
        <f>IF(AT457="","",IF(AT457=Settings!$C$16,1,IF(AND(AT457=Settings!$C$17,NOT(AS457=Settings!$C$16)),1,IF(AND(AT457=Settings!$C$18,AS457=Settings!$C$19),1,0))))</f>
        <v/>
      </c>
      <c r="AU1453" s="170"/>
      <c r="AV1453" s="169" t="str">
        <f>IF(AV457="","",IF(AV457=Settings!$C$16,1,IF(AND(AV457=Settings!$C$17,NOT(AU457=Settings!$C$16)),1,IF(AND(AV457=Settings!$C$18,AU457=Settings!$C$19),1,0))))</f>
        <v/>
      </c>
      <c r="AX1453" s="169" t="str">
        <f>IF(AX457="","",IF(AX457=Settings!$C$16,1,IF(AND(AX457=Settings!$C$17,NOT(AW457=Settings!$C$16)),1,IF(AND(AX457=Settings!$C$18,AW457=Settings!$C$19),1,0))))</f>
        <v/>
      </c>
      <c r="AZ1453" s="169" t="str">
        <f>IF(AZ457="","",IF(AZ457=Settings!$C$16,1,IF(AND(AZ457=Settings!$C$17,NOT(AY457=Settings!$C$16)),1,IF(AND(AZ457=Settings!$C$18,AY457=Settings!$C$19),1,0))))</f>
        <v/>
      </c>
      <c r="BC1453" s="169" t="str">
        <f>IF(BC457="","",IF(BC457=Settings!$C$16,1,IF(AND(BC457=Settings!$C$17,NOT(BB457=Settings!$C$16)),1,IF(AND(BC457=Settings!$C$18,BB457=Settings!$C$19),1,0))))</f>
        <v/>
      </c>
      <c r="BD1453" s="170"/>
      <c r="BE1453" s="169" t="str">
        <f>IF(BE457="","",IF(BE457=Settings!$C$16,1,IF(AND(BE457=Settings!$C$17,NOT(BD457=Settings!$C$16)),1,IF(AND(BE457=Settings!$C$18,BD457=Settings!$C$19),1,0))))</f>
        <v/>
      </c>
      <c r="BF1453" s="170"/>
      <c r="BG1453" s="169" t="str">
        <f>IF(BG457="","",IF(BG457=Settings!$C$16,1,IF(AND(BG457=Settings!$C$17,NOT(BF457=Settings!$C$16)),1,IF(AND(BG457=Settings!$C$18,BF457=Settings!$C$19),1,0))))</f>
        <v/>
      </c>
      <c r="BH1453" s="170"/>
      <c r="BI1453" s="169" t="str">
        <f>IF(BI457="","",IF(BI457=Settings!$C$16,1,IF(AND(BI457=Settings!$C$17,NOT(BH457=Settings!$C$16)),1,IF(AND(BI457=Settings!$C$18,BH457=Settings!$C$19),1,0))))</f>
        <v/>
      </c>
      <c r="BK1453" s="169" t="str">
        <f>IF(BK457="","",IF(BK457=Settings!$C$16,1,IF(AND(BK457=Settings!$C$17,NOT(BJ457=Settings!$C$16)),1,IF(AND(BK457=Settings!$C$18,BJ457=Settings!$C$19),1,0))))</f>
        <v/>
      </c>
      <c r="BM1453" s="169" t="str">
        <f>IF(BM457="","",IF(BM457=Settings!$C$16,1,IF(AND(BM457=Settings!$C$17,NOT(BL457=Settings!$C$16)),1,IF(AND(BM457=Settings!$C$18,BL457=Settings!$C$19),1,0))))</f>
        <v/>
      </c>
      <c r="BP1453" s="169" t="str">
        <f>IF(BP457="","",IF(BP457=Settings!$C$16,1,IF(AND(BP457=Settings!$C$17,NOT(BO457=Settings!$C$16)),1,IF(AND(BP457=Settings!$C$18,BO457=Settings!$C$19),1,0))))</f>
        <v/>
      </c>
      <c r="BQ1453" s="170"/>
      <c r="BR1453" s="169" t="str">
        <f>IF(BR457="","",IF(BR457=Settings!$C$16,1,IF(AND(BR457=Settings!$C$17,NOT(BQ457=Settings!$C$16)),1,IF(AND(BR457=Settings!$C$18,BQ457=Settings!$C$19),1,0))))</f>
        <v/>
      </c>
      <c r="BS1453" s="170"/>
      <c r="BT1453" s="169" t="str">
        <f>IF(BT457="","",IF(BT457=Settings!$C$16,1,IF(AND(BT457=Settings!$C$17,NOT(BS457=Settings!$C$16)),1,IF(AND(BT457=Settings!$C$18,BS457=Settings!$C$19),1,0))))</f>
        <v/>
      </c>
      <c r="BU1453" s="170"/>
      <c r="BV1453" s="169" t="str">
        <f>IF(BV457="","",IF(BV457=Settings!$C$16,1,IF(AND(BV457=Settings!$C$17,NOT(BU457=Settings!$C$16)),1,IF(AND(BV457=Settings!$C$18,BU457=Settings!$C$19),1,0))))</f>
        <v/>
      </c>
      <c r="BX1453" s="169" t="str">
        <f>IF(BX457="","",IF(BX457=Settings!$C$16,1,IF(AND(BX457=Settings!$C$17,NOT(BW457=Settings!$C$16)),1,IF(AND(BX457=Settings!$C$18,BW457=Settings!$C$19),1,0))))</f>
        <v/>
      </c>
      <c r="BZ1453" s="169" t="str">
        <f>IF(BZ457="","",IF(BZ457=Settings!$C$16,1,IF(AND(BZ457=Settings!$C$17,NOT(BY457=Settings!$C$16)),1,IF(AND(BZ457=Settings!$C$18,BY457=Settings!$C$19),1,0))))</f>
        <v/>
      </c>
      <c r="CB1453" s="175" t="str">
        <f t="shared" si="57"/>
        <v/>
      </c>
      <c r="CC1453" s="175" t="str">
        <f t="shared" si="58"/>
        <v/>
      </c>
      <c r="CD1453" s="175" t="str">
        <f t="shared" si="59"/>
        <v/>
      </c>
      <c r="CE1453" s="175" t="str">
        <f t="shared" si="60"/>
        <v/>
      </c>
      <c r="CF1453" s="175" t="str">
        <f t="shared" si="61"/>
        <v/>
      </c>
      <c r="CG1453" s="175" t="str">
        <f t="shared" si="62"/>
        <v/>
      </c>
      <c r="CH1453" s="175" t="str">
        <f t="shared" si="63"/>
        <v/>
      </c>
    </row>
    <row r="1454" spans="1:86" x14ac:dyDescent="0.25">
      <c r="A1454" s="39" t="str">
        <f t="shared" si="56"/>
        <v xml:space="preserve"> </v>
      </c>
      <c r="C1454" s="169" t="str">
        <f>IF(C458="","",IF(C458=Settings!$C$16,1,IF(AND(C458=Settings!$C$17,NOT(B458=Settings!$C$16)),1,IF(AND(C458=Settings!$C$18,B458=Settings!$C$19),1,0))))</f>
        <v/>
      </c>
      <c r="E1454" s="169" t="str">
        <f>IF(E458="","",IF(E458=Settings!$C$16,1,IF(AND(E458=Settings!$C$17,NOT(D458=Settings!$C$16)),1,IF(AND(E458=Settings!$C$18,D458=Settings!$C$19),1,0))))</f>
        <v/>
      </c>
      <c r="G1454" s="169" t="str">
        <f>IF(G458="","",IF(G458=Settings!$C$16,1,IF(AND(G458=Settings!$C$17,NOT(F458=Settings!$C$16)),1,IF(AND(G458=Settings!$C$18,F458=Settings!$C$19),1,0))))</f>
        <v/>
      </c>
      <c r="I1454" s="169" t="str">
        <f>IF(I458="","",IF(I458=Settings!$C$16,1,IF(AND(I458=Settings!$C$17,NOT(H458=Settings!$C$16)),1,IF(AND(I458=Settings!$C$18,H458=Settings!$C$19),1,0))))</f>
        <v/>
      </c>
      <c r="K1454" s="169" t="str">
        <f>IF(K458="","",IF(K458=Settings!$C$16,1,IF(AND(K458=Settings!$C$17,NOT(J458=Settings!$C$16)),1,IF(AND(K458=Settings!$C$18,J458=Settings!$C$19),1,0))))</f>
        <v/>
      </c>
      <c r="M1454" s="169" t="str">
        <f>IF(M458="","",IF(M458=Settings!$C$16,1,IF(AND(M458=Settings!$C$17,NOT(L458=Settings!$C$16)),1,IF(AND(M458=Settings!$C$18,L458=Settings!$C$19),1,0))))</f>
        <v/>
      </c>
      <c r="P1454" s="169" t="str">
        <f>IF(P458="","",IF(P458=Settings!$C$16,1,IF(AND(P458=Settings!$C$17,NOT(O458=Settings!$C$16)),1,IF(AND(P458=Settings!$C$18,O458=Settings!$C$19),1,0))))</f>
        <v/>
      </c>
      <c r="Q1454" s="170"/>
      <c r="R1454" s="169" t="str">
        <f>IF(R458="","",IF(R458=Settings!$C$16,1,IF(AND(R458=Settings!$C$17,NOT(Q458=Settings!$C$16)),1,IF(AND(R458=Settings!$C$18,Q458=Settings!$C$19),1,0))))</f>
        <v/>
      </c>
      <c r="S1454" s="170"/>
      <c r="T1454" s="169" t="str">
        <f>IF(T458="","",IF(T458=Settings!$C$16,1,IF(AND(T458=Settings!$C$17,NOT(S458=Settings!$C$16)),1,IF(AND(T458=Settings!$C$18,S458=Settings!$C$19),1,0))))</f>
        <v/>
      </c>
      <c r="U1454" s="170"/>
      <c r="V1454" s="169" t="str">
        <f>IF(V458="","",IF(V458=Settings!$C$16,1,IF(AND(V458=Settings!$C$17,NOT(U458=Settings!$C$16)),1,IF(AND(V458=Settings!$C$18,U458=Settings!$C$19),1,0))))</f>
        <v/>
      </c>
      <c r="X1454" s="169" t="str">
        <f>IF(X458="","",IF(X458=Settings!$C$16,1,IF(AND(X458=Settings!$C$17,NOT(W458=Settings!$C$16)),1,IF(AND(X458=Settings!$C$18,W458=Settings!$C$19),1,0))))</f>
        <v/>
      </c>
      <c r="Z1454" s="169" t="str">
        <f>IF(Z458="","",IF(Z458=Settings!$C$16,1,IF(AND(Z458=Settings!$C$17,NOT(Y458=Settings!$C$16)),1,IF(AND(Z458=Settings!$C$18,Y458=Settings!$C$19),1,0))))</f>
        <v/>
      </c>
      <c r="AC1454" s="169" t="str">
        <f>IF(AC458="","",IF(AC458=Settings!$C$16,1,IF(AND(AC458=Settings!$C$17,NOT(AB458=Settings!$C$16)),1,IF(AND(AC458=Settings!$C$18,AB458=Settings!$C$19),1,0))))</f>
        <v/>
      </c>
      <c r="AD1454" s="170"/>
      <c r="AE1454" s="169" t="str">
        <f>IF(AE458="","",IF(AE458=Settings!$C$16,1,IF(AND(AE458=Settings!$C$17,NOT(AD458=Settings!$C$16)),1,IF(AND(AE458=Settings!$C$18,AD458=Settings!$C$19),1,0))))</f>
        <v/>
      </c>
      <c r="AF1454" s="170"/>
      <c r="AG1454" s="169" t="str">
        <f>IF(AG458="","",IF(AG458=Settings!$C$16,1,IF(AND(AG458=Settings!$C$17,NOT(AF458=Settings!$C$16)),1,IF(AND(AG458=Settings!$C$18,AF458=Settings!$C$19),1,0))))</f>
        <v/>
      </c>
      <c r="AH1454" s="170"/>
      <c r="AI1454" s="169" t="str">
        <f>IF(AI458="","",IF(AI458=Settings!$C$16,1,IF(AND(AI458=Settings!$C$17,NOT(AH458=Settings!$C$16)),1,IF(AND(AI458=Settings!$C$18,AH458=Settings!$C$19),1,0))))</f>
        <v/>
      </c>
      <c r="AK1454" s="169" t="str">
        <f>IF(AK458="","",IF(AK458=Settings!$C$16,1,IF(AND(AK458=Settings!$C$17,NOT(AJ458=Settings!$C$16)),1,IF(AND(AK458=Settings!$C$18,AJ458=Settings!$C$19),1,0))))</f>
        <v/>
      </c>
      <c r="AM1454" s="169" t="str">
        <f>IF(AM458="","",IF(AM458=Settings!$C$16,1,IF(AND(AM458=Settings!$C$17,NOT(AL458=Settings!$C$16)),1,IF(AND(AM458=Settings!$C$18,AL458=Settings!$C$19),1,0))))</f>
        <v/>
      </c>
      <c r="AP1454" s="169" t="str">
        <f>IF(AP458="","",IF(AP458=Settings!$C$16,1,IF(AND(AP458=Settings!$C$17,NOT(AO458=Settings!$C$16)),1,IF(AND(AP458=Settings!$C$18,AO458=Settings!$C$19),1,0))))</f>
        <v/>
      </c>
      <c r="AQ1454" s="170"/>
      <c r="AR1454" s="169" t="str">
        <f>IF(AR458="","",IF(AR458=Settings!$C$16,1,IF(AND(AR458=Settings!$C$17,NOT(AQ458=Settings!$C$16)),1,IF(AND(AR458=Settings!$C$18,AQ458=Settings!$C$19),1,0))))</f>
        <v/>
      </c>
      <c r="AS1454" s="170"/>
      <c r="AT1454" s="169" t="str">
        <f>IF(AT458="","",IF(AT458=Settings!$C$16,1,IF(AND(AT458=Settings!$C$17,NOT(AS458=Settings!$C$16)),1,IF(AND(AT458=Settings!$C$18,AS458=Settings!$C$19),1,0))))</f>
        <v/>
      </c>
      <c r="AU1454" s="170"/>
      <c r="AV1454" s="169" t="str">
        <f>IF(AV458="","",IF(AV458=Settings!$C$16,1,IF(AND(AV458=Settings!$C$17,NOT(AU458=Settings!$C$16)),1,IF(AND(AV458=Settings!$C$18,AU458=Settings!$C$19),1,0))))</f>
        <v/>
      </c>
      <c r="AX1454" s="169" t="str">
        <f>IF(AX458="","",IF(AX458=Settings!$C$16,1,IF(AND(AX458=Settings!$C$17,NOT(AW458=Settings!$C$16)),1,IF(AND(AX458=Settings!$C$18,AW458=Settings!$C$19),1,0))))</f>
        <v/>
      </c>
      <c r="AZ1454" s="169" t="str">
        <f>IF(AZ458="","",IF(AZ458=Settings!$C$16,1,IF(AND(AZ458=Settings!$C$17,NOT(AY458=Settings!$C$16)),1,IF(AND(AZ458=Settings!$C$18,AY458=Settings!$C$19),1,0))))</f>
        <v/>
      </c>
      <c r="BC1454" s="169" t="str">
        <f>IF(BC458="","",IF(BC458=Settings!$C$16,1,IF(AND(BC458=Settings!$C$17,NOT(BB458=Settings!$C$16)),1,IF(AND(BC458=Settings!$C$18,BB458=Settings!$C$19),1,0))))</f>
        <v/>
      </c>
      <c r="BD1454" s="170"/>
      <c r="BE1454" s="169" t="str">
        <f>IF(BE458="","",IF(BE458=Settings!$C$16,1,IF(AND(BE458=Settings!$C$17,NOT(BD458=Settings!$C$16)),1,IF(AND(BE458=Settings!$C$18,BD458=Settings!$C$19),1,0))))</f>
        <v/>
      </c>
      <c r="BF1454" s="170"/>
      <c r="BG1454" s="169" t="str">
        <f>IF(BG458="","",IF(BG458=Settings!$C$16,1,IF(AND(BG458=Settings!$C$17,NOT(BF458=Settings!$C$16)),1,IF(AND(BG458=Settings!$C$18,BF458=Settings!$C$19),1,0))))</f>
        <v/>
      </c>
      <c r="BH1454" s="170"/>
      <c r="BI1454" s="169" t="str">
        <f>IF(BI458="","",IF(BI458=Settings!$C$16,1,IF(AND(BI458=Settings!$C$17,NOT(BH458=Settings!$C$16)),1,IF(AND(BI458=Settings!$C$18,BH458=Settings!$C$19),1,0))))</f>
        <v/>
      </c>
      <c r="BK1454" s="169" t="str">
        <f>IF(BK458="","",IF(BK458=Settings!$C$16,1,IF(AND(BK458=Settings!$C$17,NOT(BJ458=Settings!$C$16)),1,IF(AND(BK458=Settings!$C$18,BJ458=Settings!$C$19),1,0))))</f>
        <v/>
      </c>
      <c r="BM1454" s="169" t="str">
        <f>IF(BM458="","",IF(BM458=Settings!$C$16,1,IF(AND(BM458=Settings!$C$17,NOT(BL458=Settings!$C$16)),1,IF(AND(BM458=Settings!$C$18,BL458=Settings!$C$19),1,0))))</f>
        <v/>
      </c>
      <c r="BP1454" s="169" t="str">
        <f>IF(BP458="","",IF(BP458=Settings!$C$16,1,IF(AND(BP458=Settings!$C$17,NOT(BO458=Settings!$C$16)),1,IF(AND(BP458=Settings!$C$18,BO458=Settings!$C$19),1,0))))</f>
        <v/>
      </c>
      <c r="BQ1454" s="170"/>
      <c r="BR1454" s="169" t="str">
        <f>IF(BR458="","",IF(BR458=Settings!$C$16,1,IF(AND(BR458=Settings!$C$17,NOT(BQ458=Settings!$C$16)),1,IF(AND(BR458=Settings!$C$18,BQ458=Settings!$C$19),1,0))))</f>
        <v/>
      </c>
      <c r="BS1454" s="170"/>
      <c r="BT1454" s="169" t="str">
        <f>IF(BT458="","",IF(BT458=Settings!$C$16,1,IF(AND(BT458=Settings!$C$17,NOT(BS458=Settings!$C$16)),1,IF(AND(BT458=Settings!$C$18,BS458=Settings!$C$19),1,0))))</f>
        <v/>
      </c>
      <c r="BU1454" s="170"/>
      <c r="BV1454" s="169" t="str">
        <f>IF(BV458="","",IF(BV458=Settings!$C$16,1,IF(AND(BV458=Settings!$C$17,NOT(BU458=Settings!$C$16)),1,IF(AND(BV458=Settings!$C$18,BU458=Settings!$C$19),1,0))))</f>
        <v/>
      </c>
      <c r="BX1454" s="169" t="str">
        <f>IF(BX458="","",IF(BX458=Settings!$C$16,1,IF(AND(BX458=Settings!$C$17,NOT(BW458=Settings!$C$16)),1,IF(AND(BX458=Settings!$C$18,BW458=Settings!$C$19),1,0))))</f>
        <v/>
      </c>
      <c r="BZ1454" s="169" t="str">
        <f>IF(BZ458="","",IF(BZ458=Settings!$C$16,1,IF(AND(BZ458=Settings!$C$17,NOT(BY458=Settings!$C$16)),1,IF(AND(BZ458=Settings!$C$18,BY458=Settings!$C$19),1,0))))</f>
        <v/>
      </c>
      <c r="CB1454" s="175" t="str">
        <f t="shared" si="57"/>
        <v/>
      </c>
      <c r="CC1454" s="175" t="str">
        <f t="shared" si="58"/>
        <v/>
      </c>
      <c r="CD1454" s="175" t="str">
        <f t="shared" si="59"/>
        <v/>
      </c>
      <c r="CE1454" s="175" t="str">
        <f t="shared" si="60"/>
        <v/>
      </c>
      <c r="CF1454" s="175" t="str">
        <f t="shared" si="61"/>
        <v/>
      </c>
      <c r="CG1454" s="175" t="str">
        <f t="shared" si="62"/>
        <v/>
      </c>
      <c r="CH1454" s="175" t="str">
        <f t="shared" si="63"/>
        <v/>
      </c>
    </row>
    <row r="1455" spans="1:86" x14ac:dyDescent="0.25">
      <c r="A1455" s="39" t="str">
        <f t="shared" si="56"/>
        <v xml:space="preserve"> </v>
      </c>
      <c r="C1455" s="169" t="str">
        <f>IF(C459="","",IF(C459=Settings!$C$16,1,IF(AND(C459=Settings!$C$17,NOT(B459=Settings!$C$16)),1,IF(AND(C459=Settings!$C$18,B459=Settings!$C$19),1,0))))</f>
        <v/>
      </c>
      <c r="E1455" s="169" t="str">
        <f>IF(E459="","",IF(E459=Settings!$C$16,1,IF(AND(E459=Settings!$C$17,NOT(D459=Settings!$C$16)),1,IF(AND(E459=Settings!$C$18,D459=Settings!$C$19),1,0))))</f>
        <v/>
      </c>
      <c r="G1455" s="169" t="str">
        <f>IF(G459="","",IF(G459=Settings!$C$16,1,IF(AND(G459=Settings!$C$17,NOT(F459=Settings!$C$16)),1,IF(AND(G459=Settings!$C$18,F459=Settings!$C$19),1,0))))</f>
        <v/>
      </c>
      <c r="I1455" s="169" t="str">
        <f>IF(I459="","",IF(I459=Settings!$C$16,1,IF(AND(I459=Settings!$C$17,NOT(H459=Settings!$C$16)),1,IF(AND(I459=Settings!$C$18,H459=Settings!$C$19),1,0))))</f>
        <v/>
      </c>
      <c r="K1455" s="169" t="str">
        <f>IF(K459="","",IF(K459=Settings!$C$16,1,IF(AND(K459=Settings!$C$17,NOT(J459=Settings!$C$16)),1,IF(AND(K459=Settings!$C$18,J459=Settings!$C$19),1,0))))</f>
        <v/>
      </c>
      <c r="M1455" s="169" t="str">
        <f>IF(M459="","",IF(M459=Settings!$C$16,1,IF(AND(M459=Settings!$C$17,NOT(L459=Settings!$C$16)),1,IF(AND(M459=Settings!$C$18,L459=Settings!$C$19),1,0))))</f>
        <v/>
      </c>
      <c r="P1455" s="169" t="str">
        <f>IF(P459="","",IF(P459=Settings!$C$16,1,IF(AND(P459=Settings!$C$17,NOT(O459=Settings!$C$16)),1,IF(AND(P459=Settings!$C$18,O459=Settings!$C$19),1,0))))</f>
        <v/>
      </c>
      <c r="Q1455" s="170"/>
      <c r="R1455" s="169" t="str">
        <f>IF(R459="","",IF(R459=Settings!$C$16,1,IF(AND(R459=Settings!$C$17,NOT(Q459=Settings!$C$16)),1,IF(AND(R459=Settings!$C$18,Q459=Settings!$C$19),1,0))))</f>
        <v/>
      </c>
      <c r="S1455" s="170"/>
      <c r="T1455" s="169" t="str">
        <f>IF(T459="","",IF(T459=Settings!$C$16,1,IF(AND(T459=Settings!$C$17,NOT(S459=Settings!$C$16)),1,IF(AND(T459=Settings!$C$18,S459=Settings!$C$19),1,0))))</f>
        <v/>
      </c>
      <c r="U1455" s="170"/>
      <c r="V1455" s="169" t="str">
        <f>IF(V459="","",IF(V459=Settings!$C$16,1,IF(AND(V459=Settings!$C$17,NOT(U459=Settings!$C$16)),1,IF(AND(V459=Settings!$C$18,U459=Settings!$C$19),1,0))))</f>
        <v/>
      </c>
      <c r="X1455" s="169" t="str">
        <f>IF(X459="","",IF(X459=Settings!$C$16,1,IF(AND(X459=Settings!$C$17,NOT(W459=Settings!$C$16)),1,IF(AND(X459=Settings!$C$18,W459=Settings!$C$19),1,0))))</f>
        <v/>
      </c>
      <c r="Z1455" s="169" t="str">
        <f>IF(Z459="","",IF(Z459=Settings!$C$16,1,IF(AND(Z459=Settings!$C$17,NOT(Y459=Settings!$C$16)),1,IF(AND(Z459=Settings!$C$18,Y459=Settings!$C$19),1,0))))</f>
        <v/>
      </c>
      <c r="AC1455" s="169" t="str">
        <f>IF(AC459="","",IF(AC459=Settings!$C$16,1,IF(AND(AC459=Settings!$C$17,NOT(AB459=Settings!$C$16)),1,IF(AND(AC459=Settings!$C$18,AB459=Settings!$C$19),1,0))))</f>
        <v/>
      </c>
      <c r="AD1455" s="170"/>
      <c r="AE1455" s="169" t="str">
        <f>IF(AE459="","",IF(AE459=Settings!$C$16,1,IF(AND(AE459=Settings!$C$17,NOT(AD459=Settings!$C$16)),1,IF(AND(AE459=Settings!$C$18,AD459=Settings!$C$19),1,0))))</f>
        <v/>
      </c>
      <c r="AF1455" s="170"/>
      <c r="AG1455" s="169" t="str">
        <f>IF(AG459="","",IF(AG459=Settings!$C$16,1,IF(AND(AG459=Settings!$C$17,NOT(AF459=Settings!$C$16)),1,IF(AND(AG459=Settings!$C$18,AF459=Settings!$C$19),1,0))))</f>
        <v/>
      </c>
      <c r="AH1455" s="170"/>
      <c r="AI1455" s="169" t="str">
        <f>IF(AI459="","",IF(AI459=Settings!$C$16,1,IF(AND(AI459=Settings!$C$17,NOT(AH459=Settings!$C$16)),1,IF(AND(AI459=Settings!$C$18,AH459=Settings!$C$19),1,0))))</f>
        <v/>
      </c>
      <c r="AK1455" s="169" t="str">
        <f>IF(AK459="","",IF(AK459=Settings!$C$16,1,IF(AND(AK459=Settings!$C$17,NOT(AJ459=Settings!$C$16)),1,IF(AND(AK459=Settings!$C$18,AJ459=Settings!$C$19),1,0))))</f>
        <v/>
      </c>
      <c r="AM1455" s="169" t="str">
        <f>IF(AM459="","",IF(AM459=Settings!$C$16,1,IF(AND(AM459=Settings!$C$17,NOT(AL459=Settings!$C$16)),1,IF(AND(AM459=Settings!$C$18,AL459=Settings!$C$19),1,0))))</f>
        <v/>
      </c>
      <c r="AP1455" s="169" t="str">
        <f>IF(AP459="","",IF(AP459=Settings!$C$16,1,IF(AND(AP459=Settings!$C$17,NOT(AO459=Settings!$C$16)),1,IF(AND(AP459=Settings!$C$18,AO459=Settings!$C$19),1,0))))</f>
        <v/>
      </c>
      <c r="AQ1455" s="170"/>
      <c r="AR1455" s="169" t="str">
        <f>IF(AR459="","",IF(AR459=Settings!$C$16,1,IF(AND(AR459=Settings!$C$17,NOT(AQ459=Settings!$C$16)),1,IF(AND(AR459=Settings!$C$18,AQ459=Settings!$C$19),1,0))))</f>
        <v/>
      </c>
      <c r="AS1455" s="170"/>
      <c r="AT1455" s="169" t="str">
        <f>IF(AT459="","",IF(AT459=Settings!$C$16,1,IF(AND(AT459=Settings!$C$17,NOT(AS459=Settings!$C$16)),1,IF(AND(AT459=Settings!$C$18,AS459=Settings!$C$19),1,0))))</f>
        <v/>
      </c>
      <c r="AU1455" s="170"/>
      <c r="AV1455" s="169" t="str">
        <f>IF(AV459="","",IF(AV459=Settings!$C$16,1,IF(AND(AV459=Settings!$C$17,NOT(AU459=Settings!$C$16)),1,IF(AND(AV459=Settings!$C$18,AU459=Settings!$C$19),1,0))))</f>
        <v/>
      </c>
      <c r="AX1455" s="169" t="str">
        <f>IF(AX459="","",IF(AX459=Settings!$C$16,1,IF(AND(AX459=Settings!$C$17,NOT(AW459=Settings!$C$16)),1,IF(AND(AX459=Settings!$C$18,AW459=Settings!$C$19),1,0))))</f>
        <v/>
      </c>
      <c r="AZ1455" s="169" t="str">
        <f>IF(AZ459="","",IF(AZ459=Settings!$C$16,1,IF(AND(AZ459=Settings!$C$17,NOT(AY459=Settings!$C$16)),1,IF(AND(AZ459=Settings!$C$18,AY459=Settings!$C$19),1,0))))</f>
        <v/>
      </c>
      <c r="BC1455" s="169" t="str">
        <f>IF(BC459="","",IF(BC459=Settings!$C$16,1,IF(AND(BC459=Settings!$C$17,NOT(BB459=Settings!$C$16)),1,IF(AND(BC459=Settings!$C$18,BB459=Settings!$C$19),1,0))))</f>
        <v/>
      </c>
      <c r="BD1455" s="170"/>
      <c r="BE1455" s="169" t="str">
        <f>IF(BE459="","",IF(BE459=Settings!$C$16,1,IF(AND(BE459=Settings!$C$17,NOT(BD459=Settings!$C$16)),1,IF(AND(BE459=Settings!$C$18,BD459=Settings!$C$19),1,0))))</f>
        <v/>
      </c>
      <c r="BF1455" s="170"/>
      <c r="BG1455" s="169" t="str">
        <f>IF(BG459="","",IF(BG459=Settings!$C$16,1,IF(AND(BG459=Settings!$C$17,NOT(BF459=Settings!$C$16)),1,IF(AND(BG459=Settings!$C$18,BF459=Settings!$C$19),1,0))))</f>
        <v/>
      </c>
      <c r="BH1455" s="170"/>
      <c r="BI1455" s="169" t="str">
        <f>IF(BI459="","",IF(BI459=Settings!$C$16,1,IF(AND(BI459=Settings!$C$17,NOT(BH459=Settings!$C$16)),1,IF(AND(BI459=Settings!$C$18,BH459=Settings!$C$19),1,0))))</f>
        <v/>
      </c>
      <c r="BK1455" s="169" t="str">
        <f>IF(BK459="","",IF(BK459=Settings!$C$16,1,IF(AND(BK459=Settings!$C$17,NOT(BJ459=Settings!$C$16)),1,IF(AND(BK459=Settings!$C$18,BJ459=Settings!$C$19),1,0))))</f>
        <v/>
      </c>
      <c r="BM1455" s="169" t="str">
        <f>IF(BM459="","",IF(BM459=Settings!$C$16,1,IF(AND(BM459=Settings!$C$17,NOT(BL459=Settings!$C$16)),1,IF(AND(BM459=Settings!$C$18,BL459=Settings!$C$19),1,0))))</f>
        <v/>
      </c>
      <c r="BP1455" s="169" t="str">
        <f>IF(BP459="","",IF(BP459=Settings!$C$16,1,IF(AND(BP459=Settings!$C$17,NOT(BO459=Settings!$C$16)),1,IF(AND(BP459=Settings!$C$18,BO459=Settings!$C$19),1,0))))</f>
        <v/>
      </c>
      <c r="BQ1455" s="170"/>
      <c r="BR1455" s="169" t="str">
        <f>IF(BR459="","",IF(BR459=Settings!$C$16,1,IF(AND(BR459=Settings!$C$17,NOT(BQ459=Settings!$C$16)),1,IF(AND(BR459=Settings!$C$18,BQ459=Settings!$C$19),1,0))))</f>
        <v/>
      </c>
      <c r="BS1455" s="170"/>
      <c r="BT1455" s="169" t="str">
        <f>IF(BT459="","",IF(BT459=Settings!$C$16,1,IF(AND(BT459=Settings!$C$17,NOT(BS459=Settings!$C$16)),1,IF(AND(BT459=Settings!$C$18,BS459=Settings!$C$19),1,0))))</f>
        <v/>
      </c>
      <c r="BU1455" s="170"/>
      <c r="BV1455" s="169" t="str">
        <f>IF(BV459="","",IF(BV459=Settings!$C$16,1,IF(AND(BV459=Settings!$C$17,NOT(BU459=Settings!$C$16)),1,IF(AND(BV459=Settings!$C$18,BU459=Settings!$C$19),1,0))))</f>
        <v/>
      </c>
      <c r="BX1455" s="169" t="str">
        <f>IF(BX459="","",IF(BX459=Settings!$C$16,1,IF(AND(BX459=Settings!$C$17,NOT(BW459=Settings!$C$16)),1,IF(AND(BX459=Settings!$C$18,BW459=Settings!$C$19),1,0))))</f>
        <v/>
      </c>
      <c r="BZ1455" s="169" t="str">
        <f>IF(BZ459="","",IF(BZ459=Settings!$C$16,1,IF(AND(BZ459=Settings!$C$17,NOT(BY459=Settings!$C$16)),1,IF(AND(BZ459=Settings!$C$18,BY459=Settings!$C$19),1,0))))</f>
        <v/>
      </c>
      <c r="CB1455" s="175" t="str">
        <f t="shared" si="57"/>
        <v/>
      </c>
      <c r="CC1455" s="175" t="str">
        <f t="shared" si="58"/>
        <v/>
      </c>
      <c r="CD1455" s="175" t="str">
        <f t="shared" si="59"/>
        <v/>
      </c>
      <c r="CE1455" s="175" t="str">
        <f t="shared" si="60"/>
        <v/>
      </c>
      <c r="CF1455" s="175" t="str">
        <f t="shared" si="61"/>
        <v/>
      </c>
      <c r="CG1455" s="175" t="str">
        <f t="shared" si="62"/>
        <v/>
      </c>
      <c r="CH1455" s="175" t="str">
        <f t="shared" si="63"/>
        <v/>
      </c>
    </row>
    <row r="1456" spans="1:86" x14ac:dyDescent="0.25">
      <c r="A1456" s="39" t="str">
        <f t="shared" si="56"/>
        <v xml:space="preserve"> </v>
      </c>
      <c r="C1456" s="169" t="str">
        <f>IF(C460="","",IF(C460=Settings!$C$16,1,IF(AND(C460=Settings!$C$17,NOT(B460=Settings!$C$16)),1,IF(AND(C460=Settings!$C$18,B460=Settings!$C$19),1,0))))</f>
        <v/>
      </c>
      <c r="E1456" s="169" t="str">
        <f>IF(E460="","",IF(E460=Settings!$C$16,1,IF(AND(E460=Settings!$C$17,NOT(D460=Settings!$C$16)),1,IF(AND(E460=Settings!$C$18,D460=Settings!$C$19),1,0))))</f>
        <v/>
      </c>
      <c r="G1456" s="169" t="str">
        <f>IF(G460="","",IF(G460=Settings!$C$16,1,IF(AND(G460=Settings!$C$17,NOT(F460=Settings!$C$16)),1,IF(AND(G460=Settings!$C$18,F460=Settings!$C$19),1,0))))</f>
        <v/>
      </c>
      <c r="I1456" s="169" t="str">
        <f>IF(I460="","",IF(I460=Settings!$C$16,1,IF(AND(I460=Settings!$C$17,NOT(H460=Settings!$C$16)),1,IF(AND(I460=Settings!$C$18,H460=Settings!$C$19),1,0))))</f>
        <v/>
      </c>
      <c r="K1456" s="169" t="str">
        <f>IF(K460="","",IF(K460=Settings!$C$16,1,IF(AND(K460=Settings!$C$17,NOT(J460=Settings!$C$16)),1,IF(AND(K460=Settings!$C$18,J460=Settings!$C$19),1,0))))</f>
        <v/>
      </c>
      <c r="M1456" s="169" t="str">
        <f>IF(M460="","",IF(M460=Settings!$C$16,1,IF(AND(M460=Settings!$C$17,NOT(L460=Settings!$C$16)),1,IF(AND(M460=Settings!$C$18,L460=Settings!$C$19),1,0))))</f>
        <v/>
      </c>
      <c r="P1456" s="169" t="str">
        <f>IF(P460="","",IF(P460=Settings!$C$16,1,IF(AND(P460=Settings!$C$17,NOT(O460=Settings!$C$16)),1,IF(AND(P460=Settings!$C$18,O460=Settings!$C$19),1,0))))</f>
        <v/>
      </c>
      <c r="Q1456" s="170"/>
      <c r="R1456" s="169" t="str">
        <f>IF(R460="","",IF(R460=Settings!$C$16,1,IF(AND(R460=Settings!$C$17,NOT(Q460=Settings!$C$16)),1,IF(AND(R460=Settings!$C$18,Q460=Settings!$C$19),1,0))))</f>
        <v/>
      </c>
      <c r="S1456" s="170"/>
      <c r="T1456" s="169" t="str">
        <f>IF(T460="","",IF(T460=Settings!$C$16,1,IF(AND(T460=Settings!$C$17,NOT(S460=Settings!$C$16)),1,IF(AND(T460=Settings!$C$18,S460=Settings!$C$19),1,0))))</f>
        <v/>
      </c>
      <c r="U1456" s="170"/>
      <c r="V1456" s="169" t="str">
        <f>IF(V460="","",IF(V460=Settings!$C$16,1,IF(AND(V460=Settings!$C$17,NOT(U460=Settings!$C$16)),1,IF(AND(V460=Settings!$C$18,U460=Settings!$C$19),1,0))))</f>
        <v/>
      </c>
      <c r="X1456" s="169" t="str">
        <f>IF(X460="","",IF(X460=Settings!$C$16,1,IF(AND(X460=Settings!$C$17,NOT(W460=Settings!$C$16)),1,IF(AND(X460=Settings!$C$18,W460=Settings!$C$19),1,0))))</f>
        <v/>
      </c>
      <c r="Z1456" s="169" t="str">
        <f>IF(Z460="","",IF(Z460=Settings!$C$16,1,IF(AND(Z460=Settings!$C$17,NOT(Y460=Settings!$C$16)),1,IF(AND(Z460=Settings!$C$18,Y460=Settings!$C$19),1,0))))</f>
        <v/>
      </c>
      <c r="AC1456" s="169" t="str">
        <f>IF(AC460="","",IF(AC460=Settings!$C$16,1,IF(AND(AC460=Settings!$C$17,NOT(AB460=Settings!$C$16)),1,IF(AND(AC460=Settings!$C$18,AB460=Settings!$C$19),1,0))))</f>
        <v/>
      </c>
      <c r="AD1456" s="170"/>
      <c r="AE1456" s="169" t="str">
        <f>IF(AE460="","",IF(AE460=Settings!$C$16,1,IF(AND(AE460=Settings!$C$17,NOT(AD460=Settings!$C$16)),1,IF(AND(AE460=Settings!$C$18,AD460=Settings!$C$19),1,0))))</f>
        <v/>
      </c>
      <c r="AF1456" s="170"/>
      <c r="AG1456" s="169" t="str">
        <f>IF(AG460="","",IF(AG460=Settings!$C$16,1,IF(AND(AG460=Settings!$C$17,NOT(AF460=Settings!$C$16)),1,IF(AND(AG460=Settings!$C$18,AF460=Settings!$C$19),1,0))))</f>
        <v/>
      </c>
      <c r="AH1456" s="170"/>
      <c r="AI1456" s="169" t="str">
        <f>IF(AI460="","",IF(AI460=Settings!$C$16,1,IF(AND(AI460=Settings!$C$17,NOT(AH460=Settings!$C$16)),1,IF(AND(AI460=Settings!$C$18,AH460=Settings!$C$19),1,0))))</f>
        <v/>
      </c>
      <c r="AK1456" s="169" t="str">
        <f>IF(AK460="","",IF(AK460=Settings!$C$16,1,IF(AND(AK460=Settings!$C$17,NOT(AJ460=Settings!$C$16)),1,IF(AND(AK460=Settings!$C$18,AJ460=Settings!$C$19),1,0))))</f>
        <v/>
      </c>
      <c r="AM1456" s="169" t="str">
        <f>IF(AM460="","",IF(AM460=Settings!$C$16,1,IF(AND(AM460=Settings!$C$17,NOT(AL460=Settings!$C$16)),1,IF(AND(AM460=Settings!$C$18,AL460=Settings!$C$19),1,0))))</f>
        <v/>
      </c>
      <c r="AP1456" s="169" t="str">
        <f>IF(AP460="","",IF(AP460=Settings!$C$16,1,IF(AND(AP460=Settings!$C$17,NOT(AO460=Settings!$C$16)),1,IF(AND(AP460=Settings!$C$18,AO460=Settings!$C$19),1,0))))</f>
        <v/>
      </c>
      <c r="AQ1456" s="170"/>
      <c r="AR1456" s="169" t="str">
        <f>IF(AR460="","",IF(AR460=Settings!$C$16,1,IF(AND(AR460=Settings!$C$17,NOT(AQ460=Settings!$C$16)),1,IF(AND(AR460=Settings!$C$18,AQ460=Settings!$C$19),1,0))))</f>
        <v/>
      </c>
      <c r="AS1456" s="170"/>
      <c r="AT1456" s="169" t="str">
        <f>IF(AT460="","",IF(AT460=Settings!$C$16,1,IF(AND(AT460=Settings!$C$17,NOT(AS460=Settings!$C$16)),1,IF(AND(AT460=Settings!$C$18,AS460=Settings!$C$19),1,0))))</f>
        <v/>
      </c>
      <c r="AU1456" s="170"/>
      <c r="AV1456" s="169" t="str">
        <f>IF(AV460="","",IF(AV460=Settings!$C$16,1,IF(AND(AV460=Settings!$C$17,NOT(AU460=Settings!$C$16)),1,IF(AND(AV460=Settings!$C$18,AU460=Settings!$C$19),1,0))))</f>
        <v/>
      </c>
      <c r="AX1456" s="169" t="str">
        <f>IF(AX460="","",IF(AX460=Settings!$C$16,1,IF(AND(AX460=Settings!$C$17,NOT(AW460=Settings!$C$16)),1,IF(AND(AX460=Settings!$C$18,AW460=Settings!$C$19),1,0))))</f>
        <v/>
      </c>
      <c r="AZ1456" s="169" t="str">
        <f>IF(AZ460="","",IF(AZ460=Settings!$C$16,1,IF(AND(AZ460=Settings!$C$17,NOT(AY460=Settings!$C$16)),1,IF(AND(AZ460=Settings!$C$18,AY460=Settings!$C$19),1,0))))</f>
        <v/>
      </c>
      <c r="BC1456" s="169" t="str">
        <f>IF(BC460="","",IF(BC460=Settings!$C$16,1,IF(AND(BC460=Settings!$C$17,NOT(BB460=Settings!$C$16)),1,IF(AND(BC460=Settings!$C$18,BB460=Settings!$C$19),1,0))))</f>
        <v/>
      </c>
      <c r="BD1456" s="170"/>
      <c r="BE1456" s="169" t="str">
        <f>IF(BE460="","",IF(BE460=Settings!$C$16,1,IF(AND(BE460=Settings!$C$17,NOT(BD460=Settings!$C$16)),1,IF(AND(BE460=Settings!$C$18,BD460=Settings!$C$19),1,0))))</f>
        <v/>
      </c>
      <c r="BF1456" s="170"/>
      <c r="BG1456" s="169" t="str">
        <f>IF(BG460="","",IF(BG460=Settings!$C$16,1,IF(AND(BG460=Settings!$C$17,NOT(BF460=Settings!$C$16)),1,IF(AND(BG460=Settings!$C$18,BF460=Settings!$C$19),1,0))))</f>
        <v/>
      </c>
      <c r="BH1456" s="170"/>
      <c r="BI1456" s="169" t="str">
        <f>IF(BI460="","",IF(BI460=Settings!$C$16,1,IF(AND(BI460=Settings!$C$17,NOT(BH460=Settings!$C$16)),1,IF(AND(BI460=Settings!$C$18,BH460=Settings!$C$19),1,0))))</f>
        <v/>
      </c>
      <c r="BK1456" s="169" t="str">
        <f>IF(BK460="","",IF(BK460=Settings!$C$16,1,IF(AND(BK460=Settings!$C$17,NOT(BJ460=Settings!$C$16)),1,IF(AND(BK460=Settings!$C$18,BJ460=Settings!$C$19),1,0))))</f>
        <v/>
      </c>
      <c r="BM1456" s="169" t="str">
        <f>IF(BM460="","",IF(BM460=Settings!$C$16,1,IF(AND(BM460=Settings!$C$17,NOT(BL460=Settings!$C$16)),1,IF(AND(BM460=Settings!$C$18,BL460=Settings!$C$19),1,0))))</f>
        <v/>
      </c>
      <c r="BP1456" s="169" t="str">
        <f>IF(BP460="","",IF(BP460=Settings!$C$16,1,IF(AND(BP460=Settings!$C$17,NOT(BO460=Settings!$C$16)),1,IF(AND(BP460=Settings!$C$18,BO460=Settings!$C$19),1,0))))</f>
        <v/>
      </c>
      <c r="BQ1456" s="170"/>
      <c r="BR1456" s="169" t="str">
        <f>IF(BR460="","",IF(BR460=Settings!$C$16,1,IF(AND(BR460=Settings!$C$17,NOT(BQ460=Settings!$C$16)),1,IF(AND(BR460=Settings!$C$18,BQ460=Settings!$C$19),1,0))))</f>
        <v/>
      </c>
      <c r="BS1456" s="170"/>
      <c r="BT1456" s="169" t="str">
        <f>IF(BT460="","",IF(BT460=Settings!$C$16,1,IF(AND(BT460=Settings!$C$17,NOT(BS460=Settings!$C$16)),1,IF(AND(BT460=Settings!$C$18,BS460=Settings!$C$19),1,0))))</f>
        <v/>
      </c>
      <c r="BU1456" s="170"/>
      <c r="BV1456" s="169" t="str">
        <f>IF(BV460="","",IF(BV460=Settings!$C$16,1,IF(AND(BV460=Settings!$C$17,NOT(BU460=Settings!$C$16)),1,IF(AND(BV460=Settings!$C$18,BU460=Settings!$C$19),1,0))))</f>
        <v/>
      </c>
      <c r="BX1456" s="169" t="str">
        <f>IF(BX460="","",IF(BX460=Settings!$C$16,1,IF(AND(BX460=Settings!$C$17,NOT(BW460=Settings!$C$16)),1,IF(AND(BX460=Settings!$C$18,BW460=Settings!$C$19),1,0))))</f>
        <v/>
      </c>
      <c r="BZ1456" s="169" t="str">
        <f>IF(BZ460="","",IF(BZ460=Settings!$C$16,1,IF(AND(BZ460=Settings!$C$17,NOT(BY460=Settings!$C$16)),1,IF(AND(BZ460=Settings!$C$18,BY460=Settings!$C$19),1,0))))</f>
        <v/>
      </c>
      <c r="CB1456" s="175" t="str">
        <f t="shared" si="57"/>
        <v/>
      </c>
      <c r="CC1456" s="175" t="str">
        <f t="shared" si="58"/>
        <v/>
      </c>
      <c r="CD1456" s="175" t="str">
        <f t="shared" si="59"/>
        <v/>
      </c>
      <c r="CE1456" s="175" t="str">
        <f t="shared" si="60"/>
        <v/>
      </c>
      <c r="CF1456" s="175" t="str">
        <f t="shared" si="61"/>
        <v/>
      </c>
      <c r="CG1456" s="175" t="str">
        <f t="shared" si="62"/>
        <v/>
      </c>
      <c r="CH1456" s="175" t="str">
        <f t="shared" si="63"/>
        <v/>
      </c>
    </row>
    <row r="1457" spans="1:86" x14ac:dyDescent="0.25">
      <c r="A1457" s="39" t="str">
        <f t="shared" si="56"/>
        <v xml:space="preserve"> </v>
      </c>
      <c r="C1457" s="169" t="str">
        <f>IF(C461="","",IF(C461=Settings!$C$16,1,IF(AND(C461=Settings!$C$17,NOT(B461=Settings!$C$16)),1,IF(AND(C461=Settings!$C$18,B461=Settings!$C$19),1,0))))</f>
        <v/>
      </c>
      <c r="E1457" s="169" t="str">
        <f>IF(E461="","",IF(E461=Settings!$C$16,1,IF(AND(E461=Settings!$C$17,NOT(D461=Settings!$C$16)),1,IF(AND(E461=Settings!$C$18,D461=Settings!$C$19),1,0))))</f>
        <v/>
      </c>
      <c r="G1457" s="169" t="str">
        <f>IF(G461="","",IF(G461=Settings!$C$16,1,IF(AND(G461=Settings!$C$17,NOT(F461=Settings!$C$16)),1,IF(AND(G461=Settings!$C$18,F461=Settings!$C$19),1,0))))</f>
        <v/>
      </c>
      <c r="I1457" s="169" t="str">
        <f>IF(I461="","",IF(I461=Settings!$C$16,1,IF(AND(I461=Settings!$C$17,NOT(H461=Settings!$C$16)),1,IF(AND(I461=Settings!$C$18,H461=Settings!$C$19),1,0))))</f>
        <v/>
      </c>
      <c r="K1457" s="169" t="str">
        <f>IF(K461="","",IF(K461=Settings!$C$16,1,IF(AND(K461=Settings!$C$17,NOT(J461=Settings!$C$16)),1,IF(AND(K461=Settings!$C$18,J461=Settings!$C$19),1,0))))</f>
        <v/>
      </c>
      <c r="M1457" s="169" t="str">
        <f>IF(M461="","",IF(M461=Settings!$C$16,1,IF(AND(M461=Settings!$C$17,NOT(L461=Settings!$C$16)),1,IF(AND(M461=Settings!$C$18,L461=Settings!$C$19),1,0))))</f>
        <v/>
      </c>
      <c r="P1457" s="169" t="str">
        <f>IF(P461="","",IF(P461=Settings!$C$16,1,IF(AND(P461=Settings!$C$17,NOT(O461=Settings!$C$16)),1,IF(AND(P461=Settings!$C$18,O461=Settings!$C$19),1,0))))</f>
        <v/>
      </c>
      <c r="Q1457" s="170"/>
      <c r="R1457" s="169" t="str">
        <f>IF(R461="","",IF(R461=Settings!$C$16,1,IF(AND(R461=Settings!$C$17,NOT(Q461=Settings!$C$16)),1,IF(AND(R461=Settings!$C$18,Q461=Settings!$C$19),1,0))))</f>
        <v/>
      </c>
      <c r="S1457" s="170"/>
      <c r="T1457" s="169" t="str">
        <f>IF(T461="","",IF(T461=Settings!$C$16,1,IF(AND(T461=Settings!$C$17,NOT(S461=Settings!$C$16)),1,IF(AND(T461=Settings!$C$18,S461=Settings!$C$19),1,0))))</f>
        <v/>
      </c>
      <c r="U1457" s="170"/>
      <c r="V1457" s="169" t="str">
        <f>IF(V461="","",IF(V461=Settings!$C$16,1,IF(AND(V461=Settings!$C$17,NOT(U461=Settings!$C$16)),1,IF(AND(V461=Settings!$C$18,U461=Settings!$C$19),1,0))))</f>
        <v/>
      </c>
      <c r="X1457" s="169" t="str">
        <f>IF(X461="","",IF(X461=Settings!$C$16,1,IF(AND(X461=Settings!$C$17,NOT(W461=Settings!$C$16)),1,IF(AND(X461=Settings!$C$18,W461=Settings!$C$19),1,0))))</f>
        <v/>
      </c>
      <c r="Z1457" s="169" t="str">
        <f>IF(Z461="","",IF(Z461=Settings!$C$16,1,IF(AND(Z461=Settings!$C$17,NOT(Y461=Settings!$C$16)),1,IF(AND(Z461=Settings!$C$18,Y461=Settings!$C$19),1,0))))</f>
        <v/>
      </c>
      <c r="AC1457" s="169" t="str">
        <f>IF(AC461="","",IF(AC461=Settings!$C$16,1,IF(AND(AC461=Settings!$C$17,NOT(AB461=Settings!$C$16)),1,IF(AND(AC461=Settings!$C$18,AB461=Settings!$C$19),1,0))))</f>
        <v/>
      </c>
      <c r="AD1457" s="170"/>
      <c r="AE1457" s="169" t="str">
        <f>IF(AE461="","",IF(AE461=Settings!$C$16,1,IF(AND(AE461=Settings!$C$17,NOT(AD461=Settings!$C$16)),1,IF(AND(AE461=Settings!$C$18,AD461=Settings!$C$19),1,0))))</f>
        <v/>
      </c>
      <c r="AF1457" s="170"/>
      <c r="AG1457" s="169" t="str">
        <f>IF(AG461="","",IF(AG461=Settings!$C$16,1,IF(AND(AG461=Settings!$C$17,NOT(AF461=Settings!$C$16)),1,IF(AND(AG461=Settings!$C$18,AF461=Settings!$C$19),1,0))))</f>
        <v/>
      </c>
      <c r="AH1457" s="170"/>
      <c r="AI1457" s="169" t="str">
        <f>IF(AI461="","",IF(AI461=Settings!$C$16,1,IF(AND(AI461=Settings!$C$17,NOT(AH461=Settings!$C$16)),1,IF(AND(AI461=Settings!$C$18,AH461=Settings!$C$19),1,0))))</f>
        <v/>
      </c>
      <c r="AK1457" s="169" t="str">
        <f>IF(AK461="","",IF(AK461=Settings!$C$16,1,IF(AND(AK461=Settings!$C$17,NOT(AJ461=Settings!$C$16)),1,IF(AND(AK461=Settings!$C$18,AJ461=Settings!$C$19),1,0))))</f>
        <v/>
      </c>
      <c r="AM1457" s="169" t="str">
        <f>IF(AM461="","",IF(AM461=Settings!$C$16,1,IF(AND(AM461=Settings!$C$17,NOT(AL461=Settings!$C$16)),1,IF(AND(AM461=Settings!$C$18,AL461=Settings!$C$19),1,0))))</f>
        <v/>
      </c>
      <c r="AP1457" s="169" t="str">
        <f>IF(AP461="","",IF(AP461=Settings!$C$16,1,IF(AND(AP461=Settings!$C$17,NOT(AO461=Settings!$C$16)),1,IF(AND(AP461=Settings!$C$18,AO461=Settings!$C$19),1,0))))</f>
        <v/>
      </c>
      <c r="AQ1457" s="170"/>
      <c r="AR1457" s="169" t="str">
        <f>IF(AR461="","",IF(AR461=Settings!$C$16,1,IF(AND(AR461=Settings!$C$17,NOT(AQ461=Settings!$C$16)),1,IF(AND(AR461=Settings!$C$18,AQ461=Settings!$C$19),1,0))))</f>
        <v/>
      </c>
      <c r="AS1457" s="170"/>
      <c r="AT1457" s="169" t="str">
        <f>IF(AT461="","",IF(AT461=Settings!$C$16,1,IF(AND(AT461=Settings!$C$17,NOT(AS461=Settings!$C$16)),1,IF(AND(AT461=Settings!$C$18,AS461=Settings!$C$19),1,0))))</f>
        <v/>
      </c>
      <c r="AU1457" s="170"/>
      <c r="AV1457" s="169" t="str">
        <f>IF(AV461="","",IF(AV461=Settings!$C$16,1,IF(AND(AV461=Settings!$C$17,NOT(AU461=Settings!$C$16)),1,IF(AND(AV461=Settings!$C$18,AU461=Settings!$C$19),1,0))))</f>
        <v/>
      </c>
      <c r="AX1457" s="169" t="str">
        <f>IF(AX461="","",IF(AX461=Settings!$C$16,1,IF(AND(AX461=Settings!$C$17,NOT(AW461=Settings!$C$16)),1,IF(AND(AX461=Settings!$C$18,AW461=Settings!$C$19),1,0))))</f>
        <v/>
      </c>
      <c r="AZ1457" s="169" t="str">
        <f>IF(AZ461="","",IF(AZ461=Settings!$C$16,1,IF(AND(AZ461=Settings!$C$17,NOT(AY461=Settings!$C$16)),1,IF(AND(AZ461=Settings!$C$18,AY461=Settings!$C$19),1,0))))</f>
        <v/>
      </c>
      <c r="BC1457" s="169" t="str">
        <f>IF(BC461="","",IF(BC461=Settings!$C$16,1,IF(AND(BC461=Settings!$C$17,NOT(BB461=Settings!$C$16)),1,IF(AND(BC461=Settings!$C$18,BB461=Settings!$C$19),1,0))))</f>
        <v/>
      </c>
      <c r="BD1457" s="170"/>
      <c r="BE1457" s="169" t="str">
        <f>IF(BE461="","",IF(BE461=Settings!$C$16,1,IF(AND(BE461=Settings!$C$17,NOT(BD461=Settings!$C$16)),1,IF(AND(BE461=Settings!$C$18,BD461=Settings!$C$19),1,0))))</f>
        <v/>
      </c>
      <c r="BF1457" s="170"/>
      <c r="BG1457" s="169" t="str">
        <f>IF(BG461="","",IF(BG461=Settings!$C$16,1,IF(AND(BG461=Settings!$C$17,NOT(BF461=Settings!$C$16)),1,IF(AND(BG461=Settings!$C$18,BF461=Settings!$C$19),1,0))))</f>
        <v/>
      </c>
      <c r="BH1457" s="170"/>
      <c r="BI1457" s="169" t="str">
        <f>IF(BI461="","",IF(BI461=Settings!$C$16,1,IF(AND(BI461=Settings!$C$17,NOT(BH461=Settings!$C$16)),1,IF(AND(BI461=Settings!$C$18,BH461=Settings!$C$19),1,0))))</f>
        <v/>
      </c>
      <c r="BK1457" s="169" t="str">
        <f>IF(BK461="","",IF(BK461=Settings!$C$16,1,IF(AND(BK461=Settings!$C$17,NOT(BJ461=Settings!$C$16)),1,IF(AND(BK461=Settings!$C$18,BJ461=Settings!$C$19),1,0))))</f>
        <v/>
      </c>
      <c r="BM1457" s="169" t="str">
        <f>IF(BM461="","",IF(BM461=Settings!$C$16,1,IF(AND(BM461=Settings!$C$17,NOT(BL461=Settings!$C$16)),1,IF(AND(BM461=Settings!$C$18,BL461=Settings!$C$19),1,0))))</f>
        <v/>
      </c>
      <c r="BP1457" s="169" t="str">
        <f>IF(BP461="","",IF(BP461=Settings!$C$16,1,IF(AND(BP461=Settings!$C$17,NOT(BO461=Settings!$C$16)),1,IF(AND(BP461=Settings!$C$18,BO461=Settings!$C$19),1,0))))</f>
        <v/>
      </c>
      <c r="BQ1457" s="170"/>
      <c r="BR1457" s="169" t="str">
        <f>IF(BR461="","",IF(BR461=Settings!$C$16,1,IF(AND(BR461=Settings!$C$17,NOT(BQ461=Settings!$C$16)),1,IF(AND(BR461=Settings!$C$18,BQ461=Settings!$C$19),1,0))))</f>
        <v/>
      </c>
      <c r="BS1457" s="170"/>
      <c r="BT1457" s="169" t="str">
        <f>IF(BT461="","",IF(BT461=Settings!$C$16,1,IF(AND(BT461=Settings!$C$17,NOT(BS461=Settings!$C$16)),1,IF(AND(BT461=Settings!$C$18,BS461=Settings!$C$19),1,0))))</f>
        <v/>
      </c>
      <c r="BU1457" s="170"/>
      <c r="BV1457" s="169" t="str">
        <f>IF(BV461="","",IF(BV461=Settings!$C$16,1,IF(AND(BV461=Settings!$C$17,NOT(BU461=Settings!$C$16)),1,IF(AND(BV461=Settings!$C$18,BU461=Settings!$C$19),1,0))))</f>
        <v/>
      </c>
      <c r="BX1457" s="169" t="str">
        <f>IF(BX461="","",IF(BX461=Settings!$C$16,1,IF(AND(BX461=Settings!$C$17,NOT(BW461=Settings!$C$16)),1,IF(AND(BX461=Settings!$C$18,BW461=Settings!$C$19),1,0))))</f>
        <v/>
      </c>
      <c r="BZ1457" s="169" t="str">
        <f>IF(BZ461="","",IF(BZ461=Settings!$C$16,1,IF(AND(BZ461=Settings!$C$17,NOT(BY461=Settings!$C$16)),1,IF(AND(BZ461=Settings!$C$18,BY461=Settings!$C$19),1,0))))</f>
        <v/>
      </c>
      <c r="CB1457" s="175" t="str">
        <f t="shared" si="57"/>
        <v/>
      </c>
      <c r="CC1457" s="175" t="str">
        <f t="shared" si="58"/>
        <v/>
      </c>
      <c r="CD1457" s="175" t="str">
        <f t="shared" si="59"/>
        <v/>
      </c>
      <c r="CE1457" s="175" t="str">
        <f t="shared" si="60"/>
        <v/>
      </c>
      <c r="CF1457" s="175" t="str">
        <f t="shared" si="61"/>
        <v/>
      </c>
      <c r="CG1457" s="175" t="str">
        <f t="shared" si="62"/>
        <v/>
      </c>
      <c r="CH1457" s="175" t="str">
        <f t="shared" si="63"/>
        <v/>
      </c>
    </row>
    <row r="1458" spans="1:86" x14ac:dyDescent="0.25">
      <c r="A1458" s="39" t="str">
        <f t="shared" si="56"/>
        <v xml:space="preserve"> </v>
      </c>
      <c r="C1458" s="169" t="str">
        <f>IF(C462="","",IF(C462=Settings!$C$16,1,IF(AND(C462=Settings!$C$17,NOT(B462=Settings!$C$16)),1,IF(AND(C462=Settings!$C$18,B462=Settings!$C$19),1,0))))</f>
        <v/>
      </c>
      <c r="E1458" s="169" t="str">
        <f>IF(E462="","",IF(E462=Settings!$C$16,1,IF(AND(E462=Settings!$C$17,NOT(D462=Settings!$C$16)),1,IF(AND(E462=Settings!$C$18,D462=Settings!$C$19),1,0))))</f>
        <v/>
      </c>
      <c r="G1458" s="169" t="str">
        <f>IF(G462="","",IF(G462=Settings!$C$16,1,IF(AND(G462=Settings!$C$17,NOT(F462=Settings!$C$16)),1,IF(AND(G462=Settings!$C$18,F462=Settings!$C$19),1,0))))</f>
        <v/>
      </c>
      <c r="I1458" s="169" t="str">
        <f>IF(I462="","",IF(I462=Settings!$C$16,1,IF(AND(I462=Settings!$C$17,NOT(H462=Settings!$C$16)),1,IF(AND(I462=Settings!$C$18,H462=Settings!$C$19),1,0))))</f>
        <v/>
      </c>
      <c r="K1458" s="169" t="str">
        <f>IF(K462="","",IF(K462=Settings!$C$16,1,IF(AND(K462=Settings!$C$17,NOT(J462=Settings!$C$16)),1,IF(AND(K462=Settings!$C$18,J462=Settings!$C$19),1,0))))</f>
        <v/>
      </c>
      <c r="M1458" s="169" t="str">
        <f>IF(M462="","",IF(M462=Settings!$C$16,1,IF(AND(M462=Settings!$C$17,NOT(L462=Settings!$C$16)),1,IF(AND(M462=Settings!$C$18,L462=Settings!$C$19),1,0))))</f>
        <v/>
      </c>
      <c r="P1458" s="169" t="str">
        <f>IF(P462="","",IF(P462=Settings!$C$16,1,IF(AND(P462=Settings!$C$17,NOT(O462=Settings!$C$16)),1,IF(AND(P462=Settings!$C$18,O462=Settings!$C$19),1,0))))</f>
        <v/>
      </c>
      <c r="Q1458" s="170"/>
      <c r="R1458" s="169" t="str">
        <f>IF(R462="","",IF(R462=Settings!$C$16,1,IF(AND(R462=Settings!$C$17,NOT(Q462=Settings!$C$16)),1,IF(AND(R462=Settings!$C$18,Q462=Settings!$C$19),1,0))))</f>
        <v/>
      </c>
      <c r="S1458" s="170"/>
      <c r="T1458" s="169" t="str">
        <f>IF(T462="","",IF(T462=Settings!$C$16,1,IF(AND(T462=Settings!$C$17,NOT(S462=Settings!$C$16)),1,IF(AND(T462=Settings!$C$18,S462=Settings!$C$19),1,0))))</f>
        <v/>
      </c>
      <c r="U1458" s="170"/>
      <c r="V1458" s="169" t="str">
        <f>IF(V462="","",IF(V462=Settings!$C$16,1,IF(AND(V462=Settings!$C$17,NOT(U462=Settings!$C$16)),1,IF(AND(V462=Settings!$C$18,U462=Settings!$C$19),1,0))))</f>
        <v/>
      </c>
      <c r="X1458" s="169" t="str">
        <f>IF(X462="","",IF(X462=Settings!$C$16,1,IF(AND(X462=Settings!$C$17,NOT(W462=Settings!$C$16)),1,IF(AND(X462=Settings!$C$18,W462=Settings!$C$19),1,0))))</f>
        <v/>
      </c>
      <c r="Z1458" s="169" t="str">
        <f>IF(Z462="","",IF(Z462=Settings!$C$16,1,IF(AND(Z462=Settings!$C$17,NOT(Y462=Settings!$C$16)),1,IF(AND(Z462=Settings!$C$18,Y462=Settings!$C$19),1,0))))</f>
        <v/>
      </c>
      <c r="AC1458" s="169" t="str">
        <f>IF(AC462="","",IF(AC462=Settings!$C$16,1,IF(AND(AC462=Settings!$C$17,NOT(AB462=Settings!$C$16)),1,IF(AND(AC462=Settings!$C$18,AB462=Settings!$C$19),1,0))))</f>
        <v/>
      </c>
      <c r="AD1458" s="170"/>
      <c r="AE1458" s="169" t="str">
        <f>IF(AE462="","",IF(AE462=Settings!$C$16,1,IF(AND(AE462=Settings!$C$17,NOT(AD462=Settings!$C$16)),1,IF(AND(AE462=Settings!$C$18,AD462=Settings!$C$19),1,0))))</f>
        <v/>
      </c>
      <c r="AF1458" s="170"/>
      <c r="AG1458" s="169" t="str">
        <f>IF(AG462="","",IF(AG462=Settings!$C$16,1,IF(AND(AG462=Settings!$C$17,NOT(AF462=Settings!$C$16)),1,IF(AND(AG462=Settings!$C$18,AF462=Settings!$C$19),1,0))))</f>
        <v/>
      </c>
      <c r="AH1458" s="170"/>
      <c r="AI1458" s="169" t="str">
        <f>IF(AI462="","",IF(AI462=Settings!$C$16,1,IF(AND(AI462=Settings!$C$17,NOT(AH462=Settings!$C$16)),1,IF(AND(AI462=Settings!$C$18,AH462=Settings!$C$19),1,0))))</f>
        <v/>
      </c>
      <c r="AK1458" s="169" t="str">
        <f>IF(AK462="","",IF(AK462=Settings!$C$16,1,IF(AND(AK462=Settings!$C$17,NOT(AJ462=Settings!$C$16)),1,IF(AND(AK462=Settings!$C$18,AJ462=Settings!$C$19),1,0))))</f>
        <v/>
      </c>
      <c r="AM1458" s="169" t="str">
        <f>IF(AM462="","",IF(AM462=Settings!$C$16,1,IF(AND(AM462=Settings!$C$17,NOT(AL462=Settings!$C$16)),1,IF(AND(AM462=Settings!$C$18,AL462=Settings!$C$19),1,0))))</f>
        <v/>
      </c>
      <c r="AP1458" s="169" t="str">
        <f>IF(AP462="","",IF(AP462=Settings!$C$16,1,IF(AND(AP462=Settings!$C$17,NOT(AO462=Settings!$C$16)),1,IF(AND(AP462=Settings!$C$18,AO462=Settings!$C$19),1,0))))</f>
        <v/>
      </c>
      <c r="AQ1458" s="170"/>
      <c r="AR1458" s="169" t="str">
        <f>IF(AR462="","",IF(AR462=Settings!$C$16,1,IF(AND(AR462=Settings!$C$17,NOT(AQ462=Settings!$C$16)),1,IF(AND(AR462=Settings!$C$18,AQ462=Settings!$C$19),1,0))))</f>
        <v/>
      </c>
      <c r="AS1458" s="170"/>
      <c r="AT1458" s="169" t="str">
        <f>IF(AT462="","",IF(AT462=Settings!$C$16,1,IF(AND(AT462=Settings!$C$17,NOT(AS462=Settings!$C$16)),1,IF(AND(AT462=Settings!$C$18,AS462=Settings!$C$19),1,0))))</f>
        <v/>
      </c>
      <c r="AU1458" s="170"/>
      <c r="AV1458" s="169" t="str">
        <f>IF(AV462="","",IF(AV462=Settings!$C$16,1,IF(AND(AV462=Settings!$C$17,NOT(AU462=Settings!$C$16)),1,IF(AND(AV462=Settings!$C$18,AU462=Settings!$C$19),1,0))))</f>
        <v/>
      </c>
      <c r="AX1458" s="169" t="str">
        <f>IF(AX462="","",IF(AX462=Settings!$C$16,1,IF(AND(AX462=Settings!$C$17,NOT(AW462=Settings!$C$16)),1,IF(AND(AX462=Settings!$C$18,AW462=Settings!$C$19),1,0))))</f>
        <v/>
      </c>
      <c r="AZ1458" s="169" t="str">
        <f>IF(AZ462="","",IF(AZ462=Settings!$C$16,1,IF(AND(AZ462=Settings!$C$17,NOT(AY462=Settings!$C$16)),1,IF(AND(AZ462=Settings!$C$18,AY462=Settings!$C$19),1,0))))</f>
        <v/>
      </c>
      <c r="BC1458" s="169" t="str">
        <f>IF(BC462="","",IF(BC462=Settings!$C$16,1,IF(AND(BC462=Settings!$C$17,NOT(BB462=Settings!$C$16)),1,IF(AND(BC462=Settings!$C$18,BB462=Settings!$C$19),1,0))))</f>
        <v/>
      </c>
      <c r="BD1458" s="170"/>
      <c r="BE1458" s="169" t="str">
        <f>IF(BE462="","",IF(BE462=Settings!$C$16,1,IF(AND(BE462=Settings!$C$17,NOT(BD462=Settings!$C$16)),1,IF(AND(BE462=Settings!$C$18,BD462=Settings!$C$19),1,0))))</f>
        <v/>
      </c>
      <c r="BF1458" s="170"/>
      <c r="BG1458" s="169" t="str">
        <f>IF(BG462="","",IF(BG462=Settings!$C$16,1,IF(AND(BG462=Settings!$C$17,NOT(BF462=Settings!$C$16)),1,IF(AND(BG462=Settings!$C$18,BF462=Settings!$C$19),1,0))))</f>
        <v/>
      </c>
      <c r="BH1458" s="170"/>
      <c r="BI1458" s="169" t="str">
        <f>IF(BI462="","",IF(BI462=Settings!$C$16,1,IF(AND(BI462=Settings!$C$17,NOT(BH462=Settings!$C$16)),1,IF(AND(BI462=Settings!$C$18,BH462=Settings!$C$19),1,0))))</f>
        <v/>
      </c>
      <c r="BK1458" s="169" t="str">
        <f>IF(BK462="","",IF(BK462=Settings!$C$16,1,IF(AND(BK462=Settings!$C$17,NOT(BJ462=Settings!$C$16)),1,IF(AND(BK462=Settings!$C$18,BJ462=Settings!$C$19),1,0))))</f>
        <v/>
      </c>
      <c r="BM1458" s="169" t="str">
        <f>IF(BM462="","",IF(BM462=Settings!$C$16,1,IF(AND(BM462=Settings!$C$17,NOT(BL462=Settings!$C$16)),1,IF(AND(BM462=Settings!$C$18,BL462=Settings!$C$19),1,0))))</f>
        <v/>
      </c>
      <c r="BP1458" s="169" t="str">
        <f>IF(BP462="","",IF(BP462=Settings!$C$16,1,IF(AND(BP462=Settings!$C$17,NOT(BO462=Settings!$C$16)),1,IF(AND(BP462=Settings!$C$18,BO462=Settings!$C$19),1,0))))</f>
        <v/>
      </c>
      <c r="BQ1458" s="170"/>
      <c r="BR1458" s="169" t="str">
        <f>IF(BR462="","",IF(BR462=Settings!$C$16,1,IF(AND(BR462=Settings!$C$17,NOT(BQ462=Settings!$C$16)),1,IF(AND(BR462=Settings!$C$18,BQ462=Settings!$C$19),1,0))))</f>
        <v/>
      </c>
      <c r="BS1458" s="170"/>
      <c r="BT1458" s="169" t="str">
        <f>IF(BT462="","",IF(BT462=Settings!$C$16,1,IF(AND(BT462=Settings!$C$17,NOT(BS462=Settings!$C$16)),1,IF(AND(BT462=Settings!$C$18,BS462=Settings!$C$19),1,0))))</f>
        <v/>
      </c>
      <c r="BU1458" s="170"/>
      <c r="BV1458" s="169" t="str">
        <f>IF(BV462="","",IF(BV462=Settings!$C$16,1,IF(AND(BV462=Settings!$C$17,NOT(BU462=Settings!$C$16)),1,IF(AND(BV462=Settings!$C$18,BU462=Settings!$C$19),1,0))))</f>
        <v/>
      </c>
      <c r="BX1458" s="169" t="str">
        <f>IF(BX462="","",IF(BX462=Settings!$C$16,1,IF(AND(BX462=Settings!$C$17,NOT(BW462=Settings!$C$16)),1,IF(AND(BX462=Settings!$C$18,BW462=Settings!$C$19),1,0))))</f>
        <v/>
      </c>
      <c r="BZ1458" s="169" t="str">
        <f>IF(BZ462="","",IF(BZ462=Settings!$C$16,1,IF(AND(BZ462=Settings!$C$17,NOT(BY462=Settings!$C$16)),1,IF(AND(BZ462=Settings!$C$18,BY462=Settings!$C$19),1,0))))</f>
        <v/>
      </c>
      <c r="CB1458" s="175" t="str">
        <f t="shared" si="57"/>
        <v/>
      </c>
      <c r="CC1458" s="175" t="str">
        <f t="shared" si="58"/>
        <v/>
      </c>
      <c r="CD1458" s="175" t="str">
        <f t="shared" si="59"/>
        <v/>
      </c>
      <c r="CE1458" s="175" t="str">
        <f t="shared" si="60"/>
        <v/>
      </c>
      <c r="CF1458" s="175" t="str">
        <f t="shared" si="61"/>
        <v/>
      </c>
      <c r="CG1458" s="175" t="str">
        <f t="shared" si="62"/>
        <v/>
      </c>
      <c r="CH1458" s="175" t="str">
        <f t="shared" si="63"/>
        <v/>
      </c>
    </row>
    <row r="1459" spans="1:86" x14ac:dyDescent="0.25">
      <c r="A1459" s="39" t="str">
        <f t="shared" si="56"/>
        <v xml:space="preserve"> </v>
      </c>
      <c r="C1459" s="169" t="str">
        <f>IF(C463="","",IF(C463=Settings!$C$16,1,IF(AND(C463=Settings!$C$17,NOT(B463=Settings!$C$16)),1,IF(AND(C463=Settings!$C$18,B463=Settings!$C$19),1,0))))</f>
        <v/>
      </c>
      <c r="E1459" s="169" t="str">
        <f>IF(E463="","",IF(E463=Settings!$C$16,1,IF(AND(E463=Settings!$C$17,NOT(D463=Settings!$C$16)),1,IF(AND(E463=Settings!$C$18,D463=Settings!$C$19),1,0))))</f>
        <v/>
      </c>
      <c r="G1459" s="169" t="str">
        <f>IF(G463="","",IF(G463=Settings!$C$16,1,IF(AND(G463=Settings!$C$17,NOT(F463=Settings!$C$16)),1,IF(AND(G463=Settings!$C$18,F463=Settings!$C$19),1,0))))</f>
        <v/>
      </c>
      <c r="I1459" s="169" t="str">
        <f>IF(I463="","",IF(I463=Settings!$C$16,1,IF(AND(I463=Settings!$C$17,NOT(H463=Settings!$C$16)),1,IF(AND(I463=Settings!$C$18,H463=Settings!$C$19),1,0))))</f>
        <v/>
      </c>
      <c r="K1459" s="169" t="str">
        <f>IF(K463="","",IF(K463=Settings!$C$16,1,IF(AND(K463=Settings!$C$17,NOT(J463=Settings!$C$16)),1,IF(AND(K463=Settings!$C$18,J463=Settings!$C$19),1,0))))</f>
        <v/>
      </c>
      <c r="M1459" s="169" t="str">
        <f>IF(M463="","",IF(M463=Settings!$C$16,1,IF(AND(M463=Settings!$C$17,NOT(L463=Settings!$C$16)),1,IF(AND(M463=Settings!$C$18,L463=Settings!$C$19),1,0))))</f>
        <v/>
      </c>
      <c r="P1459" s="169" t="str">
        <f>IF(P463="","",IF(P463=Settings!$C$16,1,IF(AND(P463=Settings!$C$17,NOT(O463=Settings!$C$16)),1,IF(AND(P463=Settings!$C$18,O463=Settings!$C$19),1,0))))</f>
        <v/>
      </c>
      <c r="Q1459" s="170"/>
      <c r="R1459" s="169" t="str">
        <f>IF(R463="","",IF(R463=Settings!$C$16,1,IF(AND(R463=Settings!$C$17,NOT(Q463=Settings!$C$16)),1,IF(AND(R463=Settings!$C$18,Q463=Settings!$C$19),1,0))))</f>
        <v/>
      </c>
      <c r="S1459" s="170"/>
      <c r="T1459" s="169" t="str">
        <f>IF(T463="","",IF(T463=Settings!$C$16,1,IF(AND(T463=Settings!$C$17,NOT(S463=Settings!$C$16)),1,IF(AND(T463=Settings!$C$18,S463=Settings!$C$19),1,0))))</f>
        <v/>
      </c>
      <c r="U1459" s="170"/>
      <c r="V1459" s="169" t="str">
        <f>IF(V463="","",IF(V463=Settings!$C$16,1,IF(AND(V463=Settings!$C$17,NOT(U463=Settings!$C$16)),1,IF(AND(V463=Settings!$C$18,U463=Settings!$C$19),1,0))))</f>
        <v/>
      </c>
      <c r="X1459" s="169" t="str">
        <f>IF(X463="","",IF(X463=Settings!$C$16,1,IF(AND(X463=Settings!$C$17,NOT(W463=Settings!$C$16)),1,IF(AND(X463=Settings!$C$18,W463=Settings!$C$19),1,0))))</f>
        <v/>
      </c>
      <c r="Z1459" s="169" t="str">
        <f>IF(Z463="","",IF(Z463=Settings!$C$16,1,IF(AND(Z463=Settings!$C$17,NOT(Y463=Settings!$C$16)),1,IF(AND(Z463=Settings!$C$18,Y463=Settings!$C$19),1,0))))</f>
        <v/>
      </c>
      <c r="AC1459" s="169" t="str">
        <f>IF(AC463="","",IF(AC463=Settings!$C$16,1,IF(AND(AC463=Settings!$C$17,NOT(AB463=Settings!$C$16)),1,IF(AND(AC463=Settings!$C$18,AB463=Settings!$C$19),1,0))))</f>
        <v/>
      </c>
      <c r="AD1459" s="170"/>
      <c r="AE1459" s="169" t="str">
        <f>IF(AE463="","",IF(AE463=Settings!$C$16,1,IF(AND(AE463=Settings!$C$17,NOT(AD463=Settings!$C$16)),1,IF(AND(AE463=Settings!$C$18,AD463=Settings!$C$19),1,0))))</f>
        <v/>
      </c>
      <c r="AF1459" s="170"/>
      <c r="AG1459" s="169" t="str">
        <f>IF(AG463="","",IF(AG463=Settings!$C$16,1,IF(AND(AG463=Settings!$C$17,NOT(AF463=Settings!$C$16)),1,IF(AND(AG463=Settings!$C$18,AF463=Settings!$C$19),1,0))))</f>
        <v/>
      </c>
      <c r="AH1459" s="170"/>
      <c r="AI1459" s="169" t="str">
        <f>IF(AI463="","",IF(AI463=Settings!$C$16,1,IF(AND(AI463=Settings!$C$17,NOT(AH463=Settings!$C$16)),1,IF(AND(AI463=Settings!$C$18,AH463=Settings!$C$19),1,0))))</f>
        <v/>
      </c>
      <c r="AK1459" s="169" t="str">
        <f>IF(AK463="","",IF(AK463=Settings!$C$16,1,IF(AND(AK463=Settings!$C$17,NOT(AJ463=Settings!$C$16)),1,IF(AND(AK463=Settings!$C$18,AJ463=Settings!$C$19),1,0))))</f>
        <v/>
      </c>
      <c r="AM1459" s="169" t="str">
        <f>IF(AM463="","",IF(AM463=Settings!$C$16,1,IF(AND(AM463=Settings!$C$17,NOT(AL463=Settings!$C$16)),1,IF(AND(AM463=Settings!$C$18,AL463=Settings!$C$19),1,0))))</f>
        <v/>
      </c>
      <c r="AP1459" s="169" t="str">
        <f>IF(AP463="","",IF(AP463=Settings!$C$16,1,IF(AND(AP463=Settings!$C$17,NOT(AO463=Settings!$C$16)),1,IF(AND(AP463=Settings!$C$18,AO463=Settings!$C$19),1,0))))</f>
        <v/>
      </c>
      <c r="AQ1459" s="170"/>
      <c r="AR1459" s="169" t="str">
        <f>IF(AR463="","",IF(AR463=Settings!$C$16,1,IF(AND(AR463=Settings!$C$17,NOT(AQ463=Settings!$C$16)),1,IF(AND(AR463=Settings!$C$18,AQ463=Settings!$C$19),1,0))))</f>
        <v/>
      </c>
      <c r="AS1459" s="170"/>
      <c r="AT1459" s="169" t="str">
        <f>IF(AT463="","",IF(AT463=Settings!$C$16,1,IF(AND(AT463=Settings!$C$17,NOT(AS463=Settings!$C$16)),1,IF(AND(AT463=Settings!$C$18,AS463=Settings!$C$19),1,0))))</f>
        <v/>
      </c>
      <c r="AU1459" s="170"/>
      <c r="AV1459" s="169" t="str">
        <f>IF(AV463="","",IF(AV463=Settings!$C$16,1,IF(AND(AV463=Settings!$C$17,NOT(AU463=Settings!$C$16)),1,IF(AND(AV463=Settings!$C$18,AU463=Settings!$C$19),1,0))))</f>
        <v/>
      </c>
      <c r="AX1459" s="169" t="str">
        <f>IF(AX463="","",IF(AX463=Settings!$C$16,1,IF(AND(AX463=Settings!$C$17,NOT(AW463=Settings!$C$16)),1,IF(AND(AX463=Settings!$C$18,AW463=Settings!$C$19),1,0))))</f>
        <v/>
      </c>
      <c r="AZ1459" s="169" t="str">
        <f>IF(AZ463="","",IF(AZ463=Settings!$C$16,1,IF(AND(AZ463=Settings!$C$17,NOT(AY463=Settings!$C$16)),1,IF(AND(AZ463=Settings!$C$18,AY463=Settings!$C$19),1,0))))</f>
        <v/>
      </c>
      <c r="BC1459" s="169" t="str">
        <f>IF(BC463="","",IF(BC463=Settings!$C$16,1,IF(AND(BC463=Settings!$C$17,NOT(BB463=Settings!$C$16)),1,IF(AND(BC463=Settings!$C$18,BB463=Settings!$C$19),1,0))))</f>
        <v/>
      </c>
      <c r="BD1459" s="170"/>
      <c r="BE1459" s="169" t="str">
        <f>IF(BE463="","",IF(BE463=Settings!$C$16,1,IF(AND(BE463=Settings!$C$17,NOT(BD463=Settings!$C$16)),1,IF(AND(BE463=Settings!$C$18,BD463=Settings!$C$19),1,0))))</f>
        <v/>
      </c>
      <c r="BF1459" s="170"/>
      <c r="BG1459" s="169" t="str">
        <f>IF(BG463="","",IF(BG463=Settings!$C$16,1,IF(AND(BG463=Settings!$C$17,NOT(BF463=Settings!$C$16)),1,IF(AND(BG463=Settings!$C$18,BF463=Settings!$C$19),1,0))))</f>
        <v/>
      </c>
      <c r="BH1459" s="170"/>
      <c r="BI1459" s="169" t="str">
        <f>IF(BI463="","",IF(BI463=Settings!$C$16,1,IF(AND(BI463=Settings!$C$17,NOT(BH463=Settings!$C$16)),1,IF(AND(BI463=Settings!$C$18,BH463=Settings!$C$19),1,0))))</f>
        <v/>
      </c>
      <c r="BK1459" s="169" t="str">
        <f>IF(BK463="","",IF(BK463=Settings!$C$16,1,IF(AND(BK463=Settings!$C$17,NOT(BJ463=Settings!$C$16)),1,IF(AND(BK463=Settings!$C$18,BJ463=Settings!$C$19),1,0))))</f>
        <v/>
      </c>
      <c r="BM1459" s="169" t="str">
        <f>IF(BM463="","",IF(BM463=Settings!$C$16,1,IF(AND(BM463=Settings!$C$17,NOT(BL463=Settings!$C$16)),1,IF(AND(BM463=Settings!$C$18,BL463=Settings!$C$19),1,0))))</f>
        <v/>
      </c>
      <c r="BP1459" s="169" t="str">
        <f>IF(BP463="","",IF(BP463=Settings!$C$16,1,IF(AND(BP463=Settings!$C$17,NOT(BO463=Settings!$C$16)),1,IF(AND(BP463=Settings!$C$18,BO463=Settings!$C$19),1,0))))</f>
        <v/>
      </c>
      <c r="BQ1459" s="170"/>
      <c r="BR1459" s="169" t="str">
        <f>IF(BR463="","",IF(BR463=Settings!$C$16,1,IF(AND(BR463=Settings!$C$17,NOT(BQ463=Settings!$C$16)),1,IF(AND(BR463=Settings!$C$18,BQ463=Settings!$C$19),1,0))))</f>
        <v/>
      </c>
      <c r="BS1459" s="170"/>
      <c r="BT1459" s="169" t="str">
        <f>IF(BT463="","",IF(BT463=Settings!$C$16,1,IF(AND(BT463=Settings!$C$17,NOT(BS463=Settings!$C$16)),1,IF(AND(BT463=Settings!$C$18,BS463=Settings!$C$19),1,0))))</f>
        <v/>
      </c>
      <c r="BU1459" s="170"/>
      <c r="BV1459" s="169" t="str">
        <f>IF(BV463="","",IF(BV463=Settings!$C$16,1,IF(AND(BV463=Settings!$C$17,NOT(BU463=Settings!$C$16)),1,IF(AND(BV463=Settings!$C$18,BU463=Settings!$C$19),1,0))))</f>
        <v/>
      </c>
      <c r="BX1459" s="169" t="str">
        <f>IF(BX463="","",IF(BX463=Settings!$C$16,1,IF(AND(BX463=Settings!$C$17,NOT(BW463=Settings!$C$16)),1,IF(AND(BX463=Settings!$C$18,BW463=Settings!$C$19),1,0))))</f>
        <v/>
      </c>
      <c r="BZ1459" s="169" t="str">
        <f>IF(BZ463="","",IF(BZ463=Settings!$C$16,1,IF(AND(BZ463=Settings!$C$17,NOT(BY463=Settings!$C$16)),1,IF(AND(BZ463=Settings!$C$18,BY463=Settings!$C$19),1,0))))</f>
        <v/>
      </c>
      <c r="CB1459" s="175" t="str">
        <f t="shared" si="57"/>
        <v/>
      </c>
      <c r="CC1459" s="175" t="str">
        <f t="shared" si="58"/>
        <v/>
      </c>
      <c r="CD1459" s="175" t="str">
        <f t="shared" si="59"/>
        <v/>
      </c>
      <c r="CE1459" s="175" t="str">
        <f t="shared" si="60"/>
        <v/>
      </c>
      <c r="CF1459" s="175" t="str">
        <f t="shared" si="61"/>
        <v/>
      </c>
      <c r="CG1459" s="175" t="str">
        <f t="shared" si="62"/>
        <v/>
      </c>
      <c r="CH1459" s="175" t="str">
        <f t="shared" si="63"/>
        <v/>
      </c>
    </row>
    <row r="1460" spans="1:86" x14ac:dyDescent="0.25">
      <c r="A1460" s="39" t="str">
        <f t="shared" si="56"/>
        <v xml:space="preserve"> </v>
      </c>
      <c r="C1460" s="169" t="str">
        <f>IF(C464="","",IF(C464=Settings!$C$16,1,IF(AND(C464=Settings!$C$17,NOT(B464=Settings!$C$16)),1,IF(AND(C464=Settings!$C$18,B464=Settings!$C$19),1,0))))</f>
        <v/>
      </c>
      <c r="E1460" s="169" t="str">
        <f>IF(E464="","",IF(E464=Settings!$C$16,1,IF(AND(E464=Settings!$C$17,NOT(D464=Settings!$C$16)),1,IF(AND(E464=Settings!$C$18,D464=Settings!$C$19),1,0))))</f>
        <v/>
      </c>
      <c r="G1460" s="169" t="str">
        <f>IF(G464="","",IF(G464=Settings!$C$16,1,IF(AND(G464=Settings!$C$17,NOT(F464=Settings!$C$16)),1,IF(AND(G464=Settings!$C$18,F464=Settings!$C$19),1,0))))</f>
        <v/>
      </c>
      <c r="I1460" s="169" t="str">
        <f>IF(I464="","",IF(I464=Settings!$C$16,1,IF(AND(I464=Settings!$C$17,NOT(H464=Settings!$C$16)),1,IF(AND(I464=Settings!$C$18,H464=Settings!$C$19),1,0))))</f>
        <v/>
      </c>
      <c r="K1460" s="169" t="str">
        <f>IF(K464="","",IF(K464=Settings!$C$16,1,IF(AND(K464=Settings!$C$17,NOT(J464=Settings!$C$16)),1,IF(AND(K464=Settings!$C$18,J464=Settings!$C$19),1,0))))</f>
        <v/>
      </c>
      <c r="M1460" s="169" t="str">
        <f>IF(M464="","",IF(M464=Settings!$C$16,1,IF(AND(M464=Settings!$C$17,NOT(L464=Settings!$C$16)),1,IF(AND(M464=Settings!$C$18,L464=Settings!$C$19),1,0))))</f>
        <v/>
      </c>
      <c r="P1460" s="169" t="str">
        <f>IF(P464="","",IF(P464=Settings!$C$16,1,IF(AND(P464=Settings!$C$17,NOT(O464=Settings!$C$16)),1,IF(AND(P464=Settings!$C$18,O464=Settings!$C$19),1,0))))</f>
        <v/>
      </c>
      <c r="Q1460" s="170"/>
      <c r="R1460" s="169" t="str">
        <f>IF(R464="","",IF(R464=Settings!$C$16,1,IF(AND(R464=Settings!$C$17,NOT(Q464=Settings!$C$16)),1,IF(AND(R464=Settings!$C$18,Q464=Settings!$C$19),1,0))))</f>
        <v/>
      </c>
      <c r="S1460" s="170"/>
      <c r="T1460" s="169" t="str">
        <f>IF(T464="","",IF(T464=Settings!$C$16,1,IF(AND(T464=Settings!$C$17,NOT(S464=Settings!$C$16)),1,IF(AND(T464=Settings!$C$18,S464=Settings!$C$19),1,0))))</f>
        <v/>
      </c>
      <c r="U1460" s="170"/>
      <c r="V1460" s="169" t="str">
        <f>IF(V464="","",IF(V464=Settings!$C$16,1,IF(AND(V464=Settings!$C$17,NOT(U464=Settings!$C$16)),1,IF(AND(V464=Settings!$C$18,U464=Settings!$C$19),1,0))))</f>
        <v/>
      </c>
      <c r="X1460" s="169" t="str">
        <f>IF(X464="","",IF(X464=Settings!$C$16,1,IF(AND(X464=Settings!$C$17,NOT(W464=Settings!$C$16)),1,IF(AND(X464=Settings!$C$18,W464=Settings!$C$19),1,0))))</f>
        <v/>
      </c>
      <c r="Z1460" s="169" t="str">
        <f>IF(Z464="","",IF(Z464=Settings!$C$16,1,IF(AND(Z464=Settings!$C$17,NOT(Y464=Settings!$C$16)),1,IF(AND(Z464=Settings!$C$18,Y464=Settings!$C$19),1,0))))</f>
        <v/>
      </c>
      <c r="AC1460" s="169" t="str">
        <f>IF(AC464="","",IF(AC464=Settings!$C$16,1,IF(AND(AC464=Settings!$C$17,NOT(AB464=Settings!$C$16)),1,IF(AND(AC464=Settings!$C$18,AB464=Settings!$C$19),1,0))))</f>
        <v/>
      </c>
      <c r="AD1460" s="170"/>
      <c r="AE1460" s="169" t="str">
        <f>IF(AE464="","",IF(AE464=Settings!$C$16,1,IF(AND(AE464=Settings!$C$17,NOT(AD464=Settings!$C$16)),1,IF(AND(AE464=Settings!$C$18,AD464=Settings!$C$19),1,0))))</f>
        <v/>
      </c>
      <c r="AF1460" s="170"/>
      <c r="AG1460" s="169" t="str">
        <f>IF(AG464="","",IF(AG464=Settings!$C$16,1,IF(AND(AG464=Settings!$C$17,NOT(AF464=Settings!$C$16)),1,IF(AND(AG464=Settings!$C$18,AF464=Settings!$C$19),1,0))))</f>
        <v/>
      </c>
      <c r="AH1460" s="170"/>
      <c r="AI1460" s="169" t="str">
        <f>IF(AI464="","",IF(AI464=Settings!$C$16,1,IF(AND(AI464=Settings!$C$17,NOT(AH464=Settings!$C$16)),1,IF(AND(AI464=Settings!$C$18,AH464=Settings!$C$19),1,0))))</f>
        <v/>
      </c>
      <c r="AK1460" s="169" t="str">
        <f>IF(AK464="","",IF(AK464=Settings!$C$16,1,IF(AND(AK464=Settings!$C$17,NOT(AJ464=Settings!$C$16)),1,IF(AND(AK464=Settings!$C$18,AJ464=Settings!$C$19),1,0))))</f>
        <v/>
      </c>
      <c r="AM1460" s="169" t="str">
        <f>IF(AM464="","",IF(AM464=Settings!$C$16,1,IF(AND(AM464=Settings!$C$17,NOT(AL464=Settings!$C$16)),1,IF(AND(AM464=Settings!$C$18,AL464=Settings!$C$19),1,0))))</f>
        <v/>
      </c>
      <c r="AP1460" s="169" t="str">
        <f>IF(AP464="","",IF(AP464=Settings!$C$16,1,IF(AND(AP464=Settings!$C$17,NOT(AO464=Settings!$C$16)),1,IF(AND(AP464=Settings!$C$18,AO464=Settings!$C$19),1,0))))</f>
        <v/>
      </c>
      <c r="AQ1460" s="170"/>
      <c r="AR1460" s="169" t="str">
        <f>IF(AR464="","",IF(AR464=Settings!$C$16,1,IF(AND(AR464=Settings!$C$17,NOT(AQ464=Settings!$C$16)),1,IF(AND(AR464=Settings!$C$18,AQ464=Settings!$C$19),1,0))))</f>
        <v/>
      </c>
      <c r="AS1460" s="170"/>
      <c r="AT1460" s="169" t="str">
        <f>IF(AT464="","",IF(AT464=Settings!$C$16,1,IF(AND(AT464=Settings!$C$17,NOT(AS464=Settings!$C$16)),1,IF(AND(AT464=Settings!$C$18,AS464=Settings!$C$19),1,0))))</f>
        <v/>
      </c>
      <c r="AU1460" s="170"/>
      <c r="AV1460" s="169" t="str">
        <f>IF(AV464="","",IF(AV464=Settings!$C$16,1,IF(AND(AV464=Settings!$C$17,NOT(AU464=Settings!$C$16)),1,IF(AND(AV464=Settings!$C$18,AU464=Settings!$C$19),1,0))))</f>
        <v/>
      </c>
      <c r="AX1460" s="169" t="str">
        <f>IF(AX464="","",IF(AX464=Settings!$C$16,1,IF(AND(AX464=Settings!$C$17,NOT(AW464=Settings!$C$16)),1,IF(AND(AX464=Settings!$C$18,AW464=Settings!$C$19),1,0))))</f>
        <v/>
      </c>
      <c r="AZ1460" s="169" t="str">
        <f>IF(AZ464="","",IF(AZ464=Settings!$C$16,1,IF(AND(AZ464=Settings!$C$17,NOT(AY464=Settings!$C$16)),1,IF(AND(AZ464=Settings!$C$18,AY464=Settings!$C$19),1,0))))</f>
        <v/>
      </c>
      <c r="BC1460" s="169" t="str">
        <f>IF(BC464="","",IF(BC464=Settings!$C$16,1,IF(AND(BC464=Settings!$C$17,NOT(BB464=Settings!$C$16)),1,IF(AND(BC464=Settings!$C$18,BB464=Settings!$C$19),1,0))))</f>
        <v/>
      </c>
      <c r="BD1460" s="170"/>
      <c r="BE1460" s="169" t="str">
        <f>IF(BE464="","",IF(BE464=Settings!$C$16,1,IF(AND(BE464=Settings!$C$17,NOT(BD464=Settings!$C$16)),1,IF(AND(BE464=Settings!$C$18,BD464=Settings!$C$19),1,0))))</f>
        <v/>
      </c>
      <c r="BF1460" s="170"/>
      <c r="BG1460" s="169" t="str">
        <f>IF(BG464="","",IF(BG464=Settings!$C$16,1,IF(AND(BG464=Settings!$C$17,NOT(BF464=Settings!$C$16)),1,IF(AND(BG464=Settings!$C$18,BF464=Settings!$C$19),1,0))))</f>
        <v/>
      </c>
      <c r="BH1460" s="170"/>
      <c r="BI1460" s="169" t="str">
        <f>IF(BI464="","",IF(BI464=Settings!$C$16,1,IF(AND(BI464=Settings!$C$17,NOT(BH464=Settings!$C$16)),1,IF(AND(BI464=Settings!$C$18,BH464=Settings!$C$19),1,0))))</f>
        <v/>
      </c>
      <c r="BK1460" s="169" t="str">
        <f>IF(BK464="","",IF(BK464=Settings!$C$16,1,IF(AND(BK464=Settings!$C$17,NOT(BJ464=Settings!$C$16)),1,IF(AND(BK464=Settings!$C$18,BJ464=Settings!$C$19),1,0))))</f>
        <v/>
      </c>
      <c r="BM1460" s="169" t="str">
        <f>IF(BM464="","",IF(BM464=Settings!$C$16,1,IF(AND(BM464=Settings!$C$17,NOT(BL464=Settings!$C$16)),1,IF(AND(BM464=Settings!$C$18,BL464=Settings!$C$19),1,0))))</f>
        <v/>
      </c>
      <c r="BP1460" s="169" t="str">
        <f>IF(BP464="","",IF(BP464=Settings!$C$16,1,IF(AND(BP464=Settings!$C$17,NOT(BO464=Settings!$C$16)),1,IF(AND(BP464=Settings!$C$18,BO464=Settings!$C$19),1,0))))</f>
        <v/>
      </c>
      <c r="BQ1460" s="170"/>
      <c r="BR1460" s="169" t="str">
        <f>IF(BR464="","",IF(BR464=Settings!$C$16,1,IF(AND(BR464=Settings!$C$17,NOT(BQ464=Settings!$C$16)),1,IF(AND(BR464=Settings!$C$18,BQ464=Settings!$C$19),1,0))))</f>
        <v/>
      </c>
      <c r="BS1460" s="170"/>
      <c r="BT1460" s="169" t="str">
        <f>IF(BT464="","",IF(BT464=Settings!$C$16,1,IF(AND(BT464=Settings!$C$17,NOT(BS464=Settings!$C$16)),1,IF(AND(BT464=Settings!$C$18,BS464=Settings!$C$19),1,0))))</f>
        <v/>
      </c>
      <c r="BU1460" s="170"/>
      <c r="BV1460" s="169" t="str">
        <f>IF(BV464="","",IF(BV464=Settings!$C$16,1,IF(AND(BV464=Settings!$C$17,NOT(BU464=Settings!$C$16)),1,IF(AND(BV464=Settings!$C$18,BU464=Settings!$C$19),1,0))))</f>
        <v/>
      </c>
      <c r="BX1460" s="169" t="str">
        <f>IF(BX464="","",IF(BX464=Settings!$C$16,1,IF(AND(BX464=Settings!$C$17,NOT(BW464=Settings!$C$16)),1,IF(AND(BX464=Settings!$C$18,BW464=Settings!$C$19),1,0))))</f>
        <v/>
      </c>
      <c r="BZ1460" s="169" t="str">
        <f>IF(BZ464="","",IF(BZ464=Settings!$C$16,1,IF(AND(BZ464=Settings!$C$17,NOT(BY464=Settings!$C$16)),1,IF(AND(BZ464=Settings!$C$18,BY464=Settings!$C$19),1,0))))</f>
        <v/>
      </c>
      <c r="CB1460" s="175" t="str">
        <f t="shared" si="57"/>
        <v/>
      </c>
      <c r="CC1460" s="175" t="str">
        <f t="shared" si="58"/>
        <v/>
      </c>
      <c r="CD1460" s="175" t="str">
        <f t="shared" si="59"/>
        <v/>
      </c>
      <c r="CE1460" s="175" t="str">
        <f t="shared" si="60"/>
        <v/>
      </c>
      <c r="CF1460" s="175" t="str">
        <f t="shared" si="61"/>
        <v/>
      </c>
      <c r="CG1460" s="175" t="str">
        <f t="shared" si="62"/>
        <v/>
      </c>
      <c r="CH1460" s="175" t="str">
        <f t="shared" si="63"/>
        <v/>
      </c>
    </row>
    <row r="1461" spans="1:86" x14ac:dyDescent="0.25">
      <c r="A1461" s="39" t="str">
        <f t="shared" si="56"/>
        <v xml:space="preserve"> </v>
      </c>
      <c r="C1461" s="169" t="str">
        <f>IF(C465="","",IF(C465=Settings!$C$16,1,IF(AND(C465=Settings!$C$17,NOT(B465=Settings!$C$16)),1,IF(AND(C465=Settings!$C$18,B465=Settings!$C$19),1,0))))</f>
        <v/>
      </c>
      <c r="E1461" s="169" t="str">
        <f>IF(E465="","",IF(E465=Settings!$C$16,1,IF(AND(E465=Settings!$C$17,NOT(D465=Settings!$C$16)),1,IF(AND(E465=Settings!$C$18,D465=Settings!$C$19),1,0))))</f>
        <v/>
      </c>
      <c r="G1461" s="169" t="str">
        <f>IF(G465="","",IF(G465=Settings!$C$16,1,IF(AND(G465=Settings!$C$17,NOT(F465=Settings!$C$16)),1,IF(AND(G465=Settings!$C$18,F465=Settings!$C$19),1,0))))</f>
        <v/>
      </c>
      <c r="I1461" s="169" t="str">
        <f>IF(I465="","",IF(I465=Settings!$C$16,1,IF(AND(I465=Settings!$C$17,NOT(H465=Settings!$C$16)),1,IF(AND(I465=Settings!$C$18,H465=Settings!$C$19),1,0))))</f>
        <v/>
      </c>
      <c r="K1461" s="169" t="str">
        <f>IF(K465="","",IF(K465=Settings!$C$16,1,IF(AND(K465=Settings!$C$17,NOT(J465=Settings!$C$16)),1,IF(AND(K465=Settings!$C$18,J465=Settings!$C$19),1,0))))</f>
        <v/>
      </c>
      <c r="M1461" s="169" t="str">
        <f>IF(M465="","",IF(M465=Settings!$C$16,1,IF(AND(M465=Settings!$C$17,NOT(L465=Settings!$C$16)),1,IF(AND(M465=Settings!$C$18,L465=Settings!$C$19),1,0))))</f>
        <v/>
      </c>
      <c r="P1461" s="169" t="str">
        <f>IF(P465="","",IF(P465=Settings!$C$16,1,IF(AND(P465=Settings!$C$17,NOT(O465=Settings!$C$16)),1,IF(AND(P465=Settings!$C$18,O465=Settings!$C$19),1,0))))</f>
        <v/>
      </c>
      <c r="Q1461" s="170"/>
      <c r="R1461" s="169" t="str">
        <f>IF(R465="","",IF(R465=Settings!$C$16,1,IF(AND(R465=Settings!$C$17,NOT(Q465=Settings!$C$16)),1,IF(AND(R465=Settings!$C$18,Q465=Settings!$C$19),1,0))))</f>
        <v/>
      </c>
      <c r="S1461" s="170"/>
      <c r="T1461" s="169" t="str">
        <f>IF(T465="","",IF(T465=Settings!$C$16,1,IF(AND(T465=Settings!$C$17,NOT(S465=Settings!$C$16)),1,IF(AND(T465=Settings!$C$18,S465=Settings!$C$19),1,0))))</f>
        <v/>
      </c>
      <c r="U1461" s="170"/>
      <c r="V1461" s="169" t="str">
        <f>IF(V465="","",IF(V465=Settings!$C$16,1,IF(AND(V465=Settings!$C$17,NOT(U465=Settings!$C$16)),1,IF(AND(V465=Settings!$C$18,U465=Settings!$C$19),1,0))))</f>
        <v/>
      </c>
      <c r="X1461" s="169" t="str">
        <f>IF(X465="","",IF(X465=Settings!$C$16,1,IF(AND(X465=Settings!$C$17,NOT(W465=Settings!$C$16)),1,IF(AND(X465=Settings!$C$18,W465=Settings!$C$19),1,0))))</f>
        <v/>
      </c>
      <c r="Z1461" s="169" t="str">
        <f>IF(Z465="","",IF(Z465=Settings!$C$16,1,IF(AND(Z465=Settings!$C$17,NOT(Y465=Settings!$C$16)),1,IF(AND(Z465=Settings!$C$18,Y465=Settings!$C$19),1,0))))</f>
        <v/>
      </c>
      <c r="AC1461" s="169" t="str">
        <f>IF(AC465="","",IF(AC465=Settings!$C$16,1,IF(AND(AC465=Settings!$C$17,NOT(AB465=Settings!$C$16)),1,IF(AND(AC465=Settings!$C$18,AB465=Settings!$C$19),1,0))))</f>
        <v/>
      </c>
      <c r="AD1461" s="170"/>
      <c r="AE1461" s="169" t="str">
        <f>IF(AE465="","",IF(AE465=Settings!$C$16,1,IF(AND(AE465=Settings!$C$17,NOT(AD465=Settings!$C$16)),1,IF(AND(AE465=Settings!$C$18,AD465=Settings!$C$19),1,0))))</f>
        <v/>
      </c>
      <c r="AF1461" s="170"/>
      <c r="AG1461" s="169" t="str">
        <f>IF(AG465="","",IF(AG465=Settings!$C$16,1,IF(AND(AG465=Settings!$C$17,NOT(AF465=Settings!$C$16)),1,IF(AND(AG465=Settings!$C$18,AF465=Settings!$C$19),1,0))))</f>
        <v/>
      </c>
      <c r="AH1461" s="170"/>
      <c r="AI1461" s="169" t="str">
        <f>IF(AI465="","",IF(AI465=Settings!$C$16,1,IF(AND(AI465=Settings!$C$17,NOT(AH465=Settings!$C$16)),1,IF(AND(AI465=Settings!$C$18,AH465=Settings!$C$19),1,0))))</f>
        <v/>
      </c>
      <c r="AK1461" s="169" t="str">
        <f>IF(AK465="","",IF(AK465=Settings!$C$16,1,IF(AND(AK465=Settings!$C$17,NOT(AJ465=Settings!$C$16)),1,IF(AND(AK465=Settings!$C$18,AJ465=Settings!$C$19),1,0))))</f>
        <v/>
      </c>
      <c r="AM1461" s="169" t="str">
        <f>IF(AM465="","",IF(AM465=Settings!$C$16,1,IF(AND(AM465=Settings!$C$17,NOT(AL465=Settings!$C$16)),1,IF(AND(AM465=Settings!$C$18,AL465=Settings!$C$19),1,0))))</f>
        <v/>
      </c>
      <c r="AP1461" s="169" t="str">
        <f>IF(AP465="","",IF(AP465=Settings!$C$16,1,IF(AND(AP465=Settings!$C$17,NOT(AO465=Settings!$C$16)),1,IF(AND(AP465=Settings!$C$18,AO465=Settings!$C$19),1,0))))</f>
        <v/>
      </c>
      <c r="AQ1461" s="170"/>
      <c r="AR1461" s="169" t="str">
        <f>IF(AR465="","",IF(AR465=Settings!$C$16,1,IF(AND(AR465=Settings!$C$17,NOT(AQ465=Settings!$C$16)),1,IF(AND(AR465=Settings!$C$18,AQ465=Settings!$C$19),1,0))))</f>
        <v/>
      </c>
      <c r="AS1461" s="170"/>
      <c r="AT1461" s="169" t="str">
        <f>IF(AT465="","",IF(AT465=Settings!$C$16,1,IF(AND(AT465=Settings!$C$17,NOT(AS465=Settings!$C$16)),1,IF(AND(AT465=Settings!$C$18,AS465=Settings!$C$19),1,0))))</f>
        <v/>
      </c>
      <c r="AU1461" s="170"/>
      <c r="AV1461" s="169" t="str">
        <f>IF(AV465="","",IF(AV465=Settings!$C$16,1,IF(AND(AV465=Settings!$C$17,NOT(AU465=Settings!$C$16)),1,IF(AND(AV465=Settings!$C$18,AU465=Settings!$C$19),1,0))))</f>
        <v/>
      </c>
      <c r="AX1461" s="169" t="str">
        <f>IF(AX465="","",IF(AX465=Settings!$C$16,1,IF(AND(AX465=Settings!$C$17,NOT(AW465=Settings!$C$16)),1,IF(AND(AX465=Settings!$C$18,AW465=Settings!$C$19),1,0))))</f>
        <v/>
      </c>
      <c r="AZ1461" s="169" t="str">
        <f>IF(AZ465="","",IF(AZ465=Settings!$C$16,1,IF(AND(AZ465=Settings!$C$17,NOT(AY465=Settings!$C$16)),1,IF(AND(AZ465=Settings!$C$18,AY465=Settings!$C$19),1,0))))</f>
        <v/>
      </c>
      <c r="BC1461" s="169" t="str">
        <f>IF(BC465="","",IF(BC465=Settings!$C$16,1,IF(AND(BC465=Settings!$C$17,NOT(BB465=Settings!$C$16)),1,IF(AND(BC465=Settings!$C$18,BB465=Settings!$C$19),1,0))))</f>
        <v/>
      </c>
      <c r="BD1461" s="170"/>
      <c r="BE1461" s="169" t="str">
        <f>IF(BE465="","",IF(BE465=Settings!$C$16,1,IF(AND(BE465=Settings!$C$17,NOT(BD465=Settings!$C$16)),1,IF(AND(BE465=Settings!$C$18,BD465=Settings!$C$19),1,0))))</f>
        <v/>
      </c>
      <c r="BF1461" s="170"/>
      <c r="BG1461" s="169" t="str">
        <f>IF(BG465="","",IF(BG465=Settings!$C$16,1,IF(AND(BG465=Settings!$C$17,NOT(BF465=Settings!$C$16)),1,IF(AND(BG465=Settings!$C$18,BF465=Settings!$C$19),1,0))))</f>
        <v/>
      </c>
      <c r="BH1461" s="170"/>
      <c r="BI1461" s="169" t="str">
        <f>IF(BI465="","",IF(BI465=Settings!$C$16,1,IF(AND(BI465=Settings!$C$17,NOT(BH465=Settings!$C$16)),1,IF(AND(BI465=Settings!$C$18,BH465=Settings!$C$19),1,0))))</f>
        <v/>
      </c>
      <c r="BK1461" s="169" t="str">
        <f>IF(BK465="","",IF(BK465=Settings!$C$16,1,IF(AND(BK465=Settings!$C$17,NOT(BJ465=Settings!$C$16)),1,IF(AND(BK465=Settings!$C$18,BJ465=Settings!$C$19),1,0))))</f>
        <v/>
      </c>
      <c r="BM1461" s="169" t="str">
        <f>IF(BM465="","",IF(BM465=Settings!$C$16,1,IF(AND(BM465=Settings!$C$17,NOT(BL465=Settings!$C$16)),1,IF(AND(BM465=Settings!$C$18,BL465=Settings!$C$19),1,0))))</f>
        <v/>
      </c>
      <c r="BP1461" s="169" t="str">
        <f>IF(BP465="","",IF(BP465=Settings!$C$16,1,IF(AND(BP465=Settings!$C$17,NOT(BO465=Settings!$C$16)),1,IF(AND(BP465=Settings!$C$18,BO465=Settings!$C$19),1,0))))</f>
        <v/>
      </c>
      <c r="BQ1461" s="170"/>
      <c r="BR1461" s="169" t="str">
        <f>IF(BR465="","",IF(BR465=Settings!$C$16,1,IF(AND(BR465=Settings!$C$17,NOT(BQ465=Settings!$C$16)),1,IF(AND(BR465=Settings!$C$18,BQ465=Settings!$C$19),1,0))))</f>
        <v/>
      </c>
      <c r="BS1461" s="170"/>
      <c r="BT1461" s="169" t="str">
        <f>IF(BT465="","",IF(BT465=Settings!$C$16,1,IF(AND(BT465=Settings!$C$17,NOT(BS465=Settings!$C$16)),1,IF(AND(BT465=Settings!$C$18,BS465=Settings!$C$19),1,0))))</f>
        <v/>
      </c>
      <c r="BU1461" s="170"/>
      <c r="BV1461" s="169" t="str">
        <f>IF(BV465="","",IF(BV465=Settings!$C$16,1,IF(AND(BV465=Settings!$C$17,NOT(BU465=Settings!$C$16)),1,IF(AND(BV465=Settings!$C$18,BU465=Settings!$C$19),1,0))))</f>
        <v/>
      </c>
      <c r="BX1461" s="169" t="str">
        <f>IF(BX465="","",IF(BX465=Settings!$C$16,1,IF(AND(BX465=Settings!$C$17,NOT(BW465=Settings!$C$16)),1,IF(AND(BX465=Settings!$C$18,BW465=Settings!$C$19),1,0))))</f>
        <v/>
      </c>
      <c r="BZ1461" s="169" t="str">
        <f>IF(BZ465="","",IF(BZ465=Settings!$C$16,1,IF(AND(BZ465=Settings!$C$17,NOT(BY465=Settings!$C$16)),1,IF(AND(BZ465=Settings!$C$18,BY465=Settings!$C$19),1,0))))</f>
        <v/>
      </c>
      <c r="CB1461" s="175" t="str">
        <f t="shared" si="57"/>
        <v/>
      </c>
      <c r="CC1461" s="175" t="str">
        <f t="shared" si="58"/>
        <v/>
      </c>
      <c r="CD1461" s="175" t="str">
        <f t="shared" si="59"/>
        <v/>
      </c>
      <c r="CE1461" s="175" t="str">
        <f t="shared" si="60"/>
        <v/>
      </c>
      <c r="CF1461" s="175" t="str">
        <f t="shared" si="61"/>
        <v/>
      </c>
      <c r="CG1461" s="175" t="str">
        <f t="shared" si="62"/>
        <v/>
      </c>
      <c r="CH1461" s="175" t="str">
        <f t="shared" si="63"/>
        <v/>
      </c>
    </row>
    <row r="1462" spans="1:86" x14ac:dyDescent="0.25">
      <c r="A1462" s="39" t="str">
        <f t="shared" si="56"/>
        <v xml:space="preserve"> </v>
      </c>
      <c r="C1462" s="169" t="str">
        <f>IF(C466="","",IF(C466=Settings!$C$16,1,IF(AND(C466=Settings!$C$17,NOT(B466=Settings!$C$16)),1,IF(AND(C466=Settings!$C$18,B466=Settings!$C$19),1,0))))</f>
        <v/>
      </c>
      <c r="E1462" s="169" t="str">
        <f>IF(E466="","",IF(E466=Settings!$C$16,1,IF(AND(E466=Settings!$C$17,NOT(D466=Settings!$C$16)),1,IF(AND(E466=Settings!$C$18,D466=Settings!$C$19),1,0))))</f>
        <v/>
      </c>
      <c r="G1462" s="169" t="str">
        <f>IF(G466="","",IF(G466=Settings!$C$16,1,IF(AND(G466=Settings!$C$17,NOT(F466=Settings!$C$16)),1,IF(AND(G466=Settings!$C$18,F466=Settings!$C$19),1,0))))</f>
        <v/>
      </c>
      <c r="I1462" s="169" t="str">
        <f>IF(I466="","",IF(I466=Settings!$C$16,1,IF(AND(I466=Settings!$C$17,NOT(H466=Settings!$C$16)),1,IF(AND(I466=Settings!$C$18,H466=Settings!$C$19),1,0))))</f>
        <v/>
      </c>
      <c r="K1462" s="169" t="str">
        <f>IF(K466="","",IF(K466=Settings!$C$16,1,IF(AND(K466=Settings!$C$17,NOT(J466=Settings!$C$16)),1,IF(AND(K466=Settings!$C$18,J466=Settings!$C$19),1,0))))</f>
        <v/>
      </c>
      <c r="M1462" s="169" t="str">
        <f>IF(M466="","",IF(M466=Settings!$C$16,1,IF(AND(M466=Settings!$C$17,NOT(L466=Settings!$C$16)),1,IF(AND(M466=Settings!$C$18,L466=Settings!$C$19),1,0))))</f>
        <v/>
      </c>
      <c r="P1462" s="169" t="str">
        <f>IF(P466="","",IF(P466=Settings!$C$16,1,IF(AND(P466=Settings!$C$17,NOT(O466=Settings!$C$16)),1,IF(AND(P466=Settings!$C$18,O466=Settings!$C$19),1,0))))</f>
        <v/>
      </c>
      <c r="Q1462" s="170"/>
      <c r="R1462" s="169" t="str">
        <f>IF(R466="","",IF(R466=Settings!$C$16,1,IF(AND(R466=Settings!$C$17,NOT(Q466=Settings!$C$16)),1,IF(AND(R466=Settings!$C$18,Q466=Settings!$C$19),1,0))))</f>
        <v/>
      </c>
      <c r="S1462" s="170"/>
      <c r="T1462" s="169" t="str">
        <f>IF(T466="","",IF(T466=Settings!$C$16,1,IF(AND(T466=Settings!$C$17,NOT(S466=Settings!$C$16)),1,IF(AND(T466=Settings!$C$18,S466=Settings!$C$19),1,0))))</f>
        <v/>
      </c>
      <c r="U1462" s="170"/>
      <c r="V1462" s="169" t="str">
        <f>IF(V466="","",IF(V466=Settings!$C$16,1,IF(AND(V466=Settings!$C$17,NOT(U466=Settings!$C$16)),1,IF(AND(V466=Settings!$C$18,U466=Settings!$C$19),1,0))))</f>
        <v/>
      </c>
      <c r="X1462" s="169" t="str">
        <f>IF(X466="","",IF(X466=Settings!$C$16,1,IF(AND(X466=Settings!$C$17,NOT(W466=Settings!$C$16)),1,IF(AND(X466=Settings!$C$18,W466=Settings!$C$19),1,0))))</f>
        <v/>
      </c>
      <c r="Z1462" s="169" t="str">
        <f>IF(Z466="","",IF(Z466=Settings!$C$16,1,IF(AND(Z466=Settings!$C$17,NOT(Y466=Settings!$C$16)),1,IF(AND(Z466=Settings!$C$18,Y466=Settings!$C$19),1,0))))</f>
        <v/>
      </c>
      <c r="AC1462" s="169" t="str">
        <f>IF(AC466="","",IF(AC466=Settings!$C$16,1,IF(AND(AC466=Settings!$C$17,NOT(AB466=Settings!$C$16)),1,IF(AND(AC466=Settings!$C$18,AB466=Settings!$C$19),1,0))))</f>
        <v/>
      </c>
      <c r="AD1462" s="170"/>
      <c r="AE1462" s="169" t="str">
        <f>IF(AE466="","",IF(AE466=Settings!$C$16,1,IF(AND(AE466=Settings!$C$17,NOT(AD466=Settings!$C$16)),1,IF(AND(AE466=Settings!$C$18,AD466=Settings!$C$19),1,0))))</f>
        <v/>
      </c>
      <c r="AF1462" s="170"/>
      <c r="AG1462" s="169" t="str">
        <f>IF(AG466="","",IF(AG466=Settings!$C$16,1,IF(AND(AG466=Settings!$C$17,NOT(AF466=Settings!$C$16)),1,IF(AND(AG466=Settings!$C$18,AF466=Settings!$C$19),1,0))))</f>
        <v/>
      </c>
      <c r="AH1462" s="170"/>
      <c r="AI1462" s="169" t="str">
        <f>IF(AI466="","",IF(AI466=Settings!$C$16,1,IF(AND(AI466=Settings!$C$17,NOT(AH466=Settings!$C$16)),1,IF(AND(AI466=Settings!$C$18,AH466=Settings!$C$19),1,0))))</f>
        <v/>
      </c>
      <c r="AK1462" s="169" t="str">
        <f>IF(AK466="","",IF(AK466=Settings!$C$16,1,IF(AND(AK466=Settings!$C$17,NOT(AJ466=Settings!$C$16)),1,IF(AND(AK466=Settings!$C$18,AJ466=Settings!$C$19),1,0))))</f>
        <v/>
      </c>
      <c r="AM1462" s="169" t="str">
        <f>IF(AM466="","",IF(AM466=Settings!$C$16,1,IF(AND(AM466=Settings!$C$17,NOT(AL466=Settings!$C$16)),1,IF(AND(AM466=Settings!$C$18,AL466=Settings!$C$19),1,0))))</f>
        <v/>
      </c>
      <c r="AP1462" s="169" t="str">
        <f>IF(AP466="","",IF(AP466=Settings!$C$16,1,IF(AND(AP466=Settings!$C$17,NOT(AO466=Settings!$C$16)),1,IF(AND(AP466=Settings!$C$18,AO466=Settings!$C$19),1,0))))</f>
        <v/>
      </c>
      <c r="AQ1462" s="170"/>
      <c r="AR1462" s="169" t="str">
        <f>IF(AR466="","",IF(AR466=Settings!$C$16,1,IF(AND(AR466=Settings!$C$17,NOT(AQ466=Settings!$C$16)),1,IF(AND(AR466=Settings!$C$18,AQ466=Settings!$C$19),1,0))))</f>
        <v/>
      </c>
      <c r="AS1462" s="170"/>
      <c r="AT1462" s="169" t="str">
        <f>IF(AT466="","",IF(AT466=Settings!$C$16,1,IF(AND(AT466=Settings!$C$17,NOT(AS466=Settings!$C$16)),1,IF(AND(AT466=Settings!$C$18,AS466=Settings!$C$19),1,0))))</f>
        <v/>
      </c>
      <c r="AU1462" s="170"/>
      <c r="AV1462" s="169" t="str">
        <f>IF(AV466="","",IF(AV466=Settings!$C$16,1,IF(AND(AV466=Settings!$C$17,NOT(AU466=Settings!$C$16)),1,IF(AND(AV466=Settings!$C$18,AU466=Settings!$C$19),1,0))))</f>
        <v/>
      </c>
      <c r="AX1462" s="169" t="str">
        <f>IF(AX466="","",IF(AX466=Settings!$C$16,1,IF(AND(AX466=Settings!$C$17,NOT(AW466=Settings!$C$16)),1,IF(AND(AX466=Settings!$C$18,AW466=Settings!$C$19),1,0))))</f>
        <v/>
      </c>
      <c r="AZ1462" s="169" t="str">
        <f>IF(AZ466="","",IF(AZ466=Settings!$C$16,1,IF(AND(AZ466=Settings!$C$17,NOT(AY466=Settings!$C$16)),1,IF(AND(AZ466=Settings!$C$18,AY466=Settings!$C$19),1,0))))</f>
        <v/>
      </c>
      <c r="BC1462" s="169" t="str">
        <f>IF(BC466="","",IF(BC466=Settings!$C$16,1,IF(AND(BC466=Settings!$C$17,NOT(BB466=Settings!$C$16)),1,IF(AND(BC466=Settings!$C$18,BB466=Settings!$C$19),1,0))))</f>
        <v/>
      </c>
      <c r="BD1462" s="170"/>
      <c r="BE1462" s="169" t="str">
        <f>IF(BE466="","",IF(BE466=Settings!$C$16,1,IF(AND(BE466=Settings!$C$17,NOT(BD466=Settings!$C$16)),1,IF(AND(BE466=Settings!$C$18,BD466=Settings!$C$19),1,0))))</f>
        <v/>
      </c>
      <c r="BF1462" s="170"/>
      <c r="BG1462" s="169" t="str">
        <f>IF(BG466="","",IF(BG466=Settings!$C$16,1,IF(AND(BG466=Settings!$C$17,NOT(BF466=Settings!$C$16)),1,IF(AND(BG466=Settings!$C$18,BF466=Settings!$C$19),1,0))))</f>
        <v/>
      </c>
      <c r="BH1462" s="170"/>
      <c r="BI1462" s="169" t="str">
        <f>IF(BI466="","",IF(BI466=Settings!$C$16,1,IF(AND(BI466=Settings!$C$17,NOT(BH466=Settings!$C$16)),1,IF(AND(BI466=Settings!$C$18,BH466=Settings!$C$19),1,0))))</f>
        <v/>
      </c>
      <c r="BK1462" s="169" t="str">
        <f>IF(BK466="","",IF(BK466=Settings!$C$16,1,IF(AND(BK466=Settings!$C$17,NOT(BJ466=Settings!$C$16)),1,IF(AND(BK466=Settings!$C$18,BJ466=Settings!$C$19),1,0))))</f>
        <v/>
      </c>
      <c r="BM1462" s="169" t="str">
        <f>IF(BM466="","",IF(BM466=Settings!$C$16,1,IF(AND(BM466=Settings!$C$17,NOT(BL466=Settings!$C$16)),1,IF(AND(BM466=Settings!$C$18,BL466=Settings!$C$19),1,0))))</f>
        <v/>
      </c>
      <c r="BP1462" s="169" t="str">
        <f>IF(BP466="","",IF(BP466=Settings!$C$16,1,IF(AND(BP466=Settings!$C$17,NOT(BO466=Settings!$C$16)),1,IF(AND(BP466=Settings!$C$18,BO466=Settings!$C$19),1,0))))</f>
        <v/>
      </c>
      <c r="BQ1462" s="170"/>
      <c r="BR1462" s="169" t="str">
        <f>IF(BR466="","",IF(BR466=Settings!$C$16,1,IF(AND(BR466=Settings!$C$17,NOT(BQ466=Settings!$C$16)),1,IF(AND(BR466=Settings!$C$18,BQ466=Settings!$C$19),1,0))))</f>
        <v/>
      </c>
      <c r="BS1462" s="170"/>
      <c r="BT1462" s="169" t="str">
        <f>IF(BT466="","",IF(BT466=Settings!$C$16,1,IF(AND(BT466=Settings!$C$17,NOT(BS466=Settings!$C$16)),1,IF(AND(BT466=Settings!$C$18,BS466=Settings!$C$19),1,0))))</f>
        <v/>
      </c>
      <c r="BU1462" s="170"/>
      <c r="BV1462" s="169" t="str">
        <f>IF(BV466="","",IF(BV466=Settings!$C$16,1,IF(AND(BV466=Settings!$C$17,NOT(BU466=Settings!$C$16)),1,IF(AND(BV466=Settings!$C$18,BU466=Settings!$C$19),1,0))))</f>
        <v/>
      </c>
      <c r="BX1462" s="169" t="str">
        <f>IF(BX466="","",IF(BX466=Settings!$C$16,1,IF(AND(BX466=Settings!$C$17,NOT(BW466=Settings!$C$16)),1,IF(AND(BX466=Settings!$C$18,BW466=Settings!$C$19),1,0))))</f>
        <v/>
      </c>
      <c r="BZ1462" s="169" t="str">
        <f>IF(BZ466="","",IF(BZ466=Settings!$C$16,1,IF(AND(BZ466=Settings!$C$17,NOT(BY466=Settings!$C$16)),1,IF(AND(BZ466=Settings!$C$18,BY466=Settings!$C$19),1,0))))</f>
        <v/>
      </c>
      <c r="CB1462" s="175" t="str">
        <f t="shared" si="57"/>
        <v/>
      </c>
      <c r="CC1462" s="175" t="str">
        <f t="shared" si="58"/>
        <v/>
      </c>
      <c r="CD1462" s="175" t="str">
        <f t="shared" si="59"/>
        <v/>
      </c>
      <c r="CE1462" s="175" t="str">
        <f t="shared" si="60"/>
        <v/>
      </c>
      <c r="CF1462" s="175" t="str">
        <f t="shared" si="61"/>
        <v/>
      </c>
      <c r="CG1462" s="175" t="str">
        <f t="shared" si="62"/>
        <v/>
      </c>
      <c r="CH1462" s="175" t="str">
        <f t="shared" si="63"/>
        <v/>
      </c>
    </row>
    <row r="1463" spans="1:86" x14ac:dyDescent="0.25">
      <c r="A1463" s="39" t="str">
        <f t="shared" si="56"/>
        <v xml:space="preserve"> </v>
      </c>
      <c r="C1463" s="169" t="str">
        <f>IF(C467="","",IF(C467=Settings!$C$16,1,IF(AND(C467=Settings!$C$17,NOT(B467=Settings!$C$16)),1,IF(AND(C467=Settings!$C$18,B467=Settings!$C$19),1,0))))</f>
        <v/>
      </c>
      <c r="E1463" s="169" t="str">
        <f>IF(E467="","",IF(E467=Settings!$C$16,1,IF(AND(E467=Settings!$C$17,NOT(D467=Settings!$C$16)),1,IF(AND(E467=Settings!$C$18,D467=Settings!$C$19),1,0))))</f>
        <v/>
      </c>
      <c r="G1463" s="169" t="str">
        <f>IF(G467="","",IF(G467=Settings!$C$16,1,IF(AND(G467=Settings!$C$17,NOT(F467=Settings!$C$16)),1,IF(AND(G467=Settings!$C$18,F467=Settings!$C$19),1,0))))</f>
        <v/>
      </c>
      <c r="I1463" s="169" t="str">
        <f>IF(I467="","",IF(I467=Settings!$C$16,1,IF(AND(I467=Settings!$C$17,NOT(H467=Settings!$C$16)),1,IF(AND(I467=Settings!$C$18,H467=Settings!$C$19),1,0))))</f>
        <v/>
      </c>
      <c r="K1463" s="169" t="str">
        <f>IF(K467="","",IF(K467=Settings!$C$16,1,IF(AND(K467=Settings!$C$17,NOT(J467=Settings!$C$16)),1,IF(AND(K467=Settings!$C$18,J467=Settings!$C$19),1,0))))</f>
        <v/>
      </c>
      <c r="M1463" s="169" t="str">
        <f>IF(M467="","",IF(M467=Settings!$C$16,1,IF(AND(M467=Settings!$C$17,NOT(L467=Settings!$C$16)),1,IF(AND(M467=Settings!$C$18,L467=Settings!$C$19),1,0))))</f>
        <v/>
      </c>
      <c r="P1463" s="169" t="str">
        <f>IF(P467="","",IF(P467=Settings!$C$16,1,IF(AND(P467=Settings!$C$17,NOT(O467=Settings!$C$16)),1,IF(AND(P467=Settings!$C$18,O467=Settings!$C$19),1,0))))</f>
        <v/>
      </c>
      <c r="Q1463" s="170"/>
      <c r="R1463" s="169" t="str">
        <f>IF(R467="","",IF(R467=Settings!$C$16,1,IF(AND(R467=Settings!$C$17,NOT(Q467=Settings!$C$16)),1,IF(AND(R467=Settings!$C$18,Q467=Settings!$C$19),1,0))))</f>
        <v/>
      </c>
      <c r="S1463" s="170"/>
      <c r="T1463" s="169" t="str">
        <f>IF(T467="","",IF(T467=Settings!$C$16,1,IF(AND(T467=Settings!$C$17,NOT(S467=Settings!$C$16)),1,IF(AND(T467=Settings!$C$18,S467=Settings!$C$19),1,0))))</f>
        <v/>
      </c>
      <c r="U1463" s="170"/>
      <c r="V1463" s="169" t="str">
        <f>IF(V467="","",IF(V467=Settings!$C$16,1,IF(AND(V467=Settings!$C$17,NOT(U467=Settings!$C$16)),1,IF(AND(V467=Settings!$C$18,U467=Settings!$C$19),1,0))))</f>
        <v/>
      </c>
      <c r="X1463" s="169" t="str">
        <f>IF(X467="","",IF(X467=Settings!$C$16,1,IF(AND(X467=Settings!$C$17,NOT(W467=Settings!$C$16)),1,IF(AND(X467=Settings!$C$18,W467=Settings!$C$19),1,0))))</f>
        <v/>
      </c>
      <c r="Z1463" s="169" t="str">
        <f>IF(Z467="","",IF(Z467=Settings!$C$16,1,IF(AND(Z467=Settings!$C$17,NOT(Y467=Settings!$C$16)),1,IF(AND(Z467=Settings!$C$18,Y467=Settings!$C$19),1,0))))</f>
        <v/>
      </c>
      <c r="AC1463" s="169" t="str">
        <f>IF(AC467="","",IF(AC467=Settings!$C$16,1,IF(AND(AC467=Settings!$C$17,NOT(AB467=Settings!$C$16)),1,IF(AND(AC467=Settings!$C$18,AB467=Settings!$C$19),1,0))))</f>
        <v/>
      </c>
      <c r="AD1463" s="170"/>
      <c r="AE1463" s="169" t="str">
        <f>IF(AE467="","",IF(AE467=Settings!$C$16,1,IF(AND(AE467=Settings!$C$17,NOT(AD467=Settings!$C$16)),1,IF(AND(AE467=Settings!$C$18,AD467=Settings!$C$19),1,0))))</f>
        <v/>
      </c>
      <c r="AF1463" s="170"/>
      <c r="AG1463" s="169" t="str">
        <f>IF(AG467="","",IF(AG467=Settings!$C$16,1,IF(AND(AG467=Settings!$C$17,NOT(AF467=Settings!$C$16)),1,IF(AND(AG467=Settings!$C$18,AF467=Settings!$C$19),1,0))))</f>
        <v/>
      </c>
      <c r="AH1463" s="170"/>
      <c r="AI1463" s="169" t="str">
        <f>IF(AI467="","",IF(AI467=Settings!$C$16,1,IF(AND(AI467=Settings!$C$17,NOT(AH467=Settings!$C$16)),1,IF(AND(AI467=Settings!$C$18,AH467=Settings!$C$19),1,0))))</f>
        <v/>
      </c>
      <c r="AK1463" s="169" t="str">
        <f>IF(AK467="","",IF(AK467=Settings!$C$16,1,IF(AND(AK467=Settings!$C$17,NOT(AJ467=Settings!$C$16)),1,IF(AND(AK467=Settings!$C$18,AJ467=Settings!$C$19),1,0))))</f>
        <v/>
      </c>
      <c r="AM1463" s="169" t="str">
        <f>IF(AM467="","",IF(AM467=Settings!$C$16,1,IF(AND(AM467=Settings!$C$17,NOT(AL467=Settings!$C$16)),1,IF(AND(AM467=Settings!$C$18,AL467=Settings!$C$19),1,0))))</f>
        <v/>
      </c>
      <c r="AP1463" s="169" t="str">
        <f>IF(AP467="","",IF(AP467=Settings!$C$16,1,IF(AND(AP467=Settings!$C$17,NOT(AO467=Settings!$C$16)),1,IF(AND(AP467=Settings!$C$18,AO467=Settings!$C$19),1,0))))</f>
        <v/>
      </c>
      <c r="AQ1463" s="170"/>
      <c r="AR1463" s="169" t="str">
        <f>IF(AR467="","",IF(AR467=Settings!$C$16,1,IF(AND(AR467=Settings!$C$17,NOT(AQ467=Settings!$C$16)),1,IF(AND(AR467=Settings!$C$18,AQ467=Settings!$C$19),1,0))))</f>
        <v/>
      </c>
      <c r="AS1463" s="170"/>
      <c r="AT1463" s="169" t="str">
        <f>IF(AT467="","",IF(AT467=Settings!$C$16,1,IF(AND(AT467=Settings!$C$17,NOT(AS467=Settings!$C$16)),1,IF(AND(AT467=Settings!$C$18,AS467=Settings!$C$19),1,0))))</f>
        <v/>
      </c>
      <c r="AU1463" s="170"/>
      <c r="AV1463" s="169" t="str">
        <f>IF(AV467="","",IF(AV467=Settings!$C$16,1,IF(AND(AV467=Settings!$C$17,NOT(AU467=Settings!$C$16)),1,IF(AND(AV467=Settings!$C$18,AU467=Settings!$C$19),1,0))))</f>
        <v/>
      </c>
      <c r="AX1463" s="169" t="str">
        <f>IF(AX467="","",IF(AX467=Settings!$C$16,1,IF(AND(AX467=Settings!$C$17,NOT(AW467=Settings!$C$16)),1,IF(AND(AX467=Settings!$C$18,AW467=Settings!$C$19),1,0))))</f>
        <v/>
      </c>
      <c r="AZ1463" s="169" t="str">
        <f>IF(AZ467="","",IF(AZ467=Settings!$C$16,1,IF(AND(AZ467=Settings!$C$17,NOT(AY467=Settings!$C$16)),1,IF(AND(AZ467=Settings!$C$18,AY467=Settings!$C$19),1,0))))</f>
        <v/>
      </c>
      <c r="BC1463" s="169" t="str">
        <f>IF(BC467="","",IF(BC467=Settings!$C$16,1,IF(AND(BC467=Settings!$C$17,NOT(BB467=Settings!$C$16)),1,IF(AND(BC467=Settings!$C$18,BB467=Settings!$C$19),1,0))))</f>
        <v/>
      </c>
      <c r="BD1463" s="170"/>
      <c r="BE1463" s="169" t="str">
        <f>IF(BE467="","",IF(BE467=Settings!$C$16,1,IF(AND(BE467=Settings!$C$17,NOT(BD467=Settings!$C$16)),1,IF(AND(BE467=Settings!$C$18,BD467=Settings!$C$19),1,0))))</f>
        <v/>
      </c>
      <c r="BF1463" s="170"/>
      <c r="BG1463" s="169" t="str">
        <f>IF(BG467="","",IF(BG467=Settings!$C$16,1,IF(AND(BG467=Settings!$C$17,NOT(BF467=Settings!$C$16)),1,IF(AND(BG467=Settings!$C$18,BF467=Settings!$C$19),1,0))))</f>
        <v/>
      </c>
      <c r="BH1463" s="170"/>
      <c r="BI1463" s="169" t="str">
        <f>IF(BI467="","",IF(BI467=Settings!$C$16,1,IF(AND(BI467=Settings!$C$17,NOT(BH467=Settings!$C$16)),1,IF(AND(BI467=Settings!$C$18,BH467=Settings!$C$19),1,0))))</f>
        <v/>
      </c>
      <c r="BK1463" s="169" t="str">
        <f>IF(BK467="","",IF(BK467=Settings!$C$16,1,IF(AND(BK467=Settings!$C$17,NOT(BJ467=Settings!$C$16)),1,IF(AND(BK467=Settings!$C$18,BJ467=Settings!$C$19),1,0))))</f>
        <v/>
      </c>
      <c r="BM1463" s="169" t="str">
        <f>IF(BM467="","",IF(BM467=Settings!$C$16,1,IF(AND(BM467=Settings!$C$17,NOT(BL467=Settings!$C$16)),1,IF(AND(BM467=Settings!$C$18,BL467=Settings!$C$19),1,0))))</f>
        <v/>
      </c>
      <c r="BP1463" s="169" t="str">
        <f>IF(BP467="","",IF(BP467=Settings!$C$16,1,IF(AND(BP467=Settings!$C$17,NOT(BO467=Settings!$C$16)),1,IF(AND(BP467=Settings!$C$18,BO467=Settings!$C$19),1,0))))</f>
        <v/>
      </c>
      <c r="BQ1463" s="170"/>
      <c r="BR1463" s="169" t="str">
        <f>IF(BR467="","",IF(BR467=Settings!$C$16,1,IF(AND(BR467=Settings!$C$17,NOT(BQ467=Settings!$C$16)),1,IF(AND(BR467=Settings!$C$18,BQ467=Settings!$C$19),1,0))))</f>
        <v/>
      </c>
      <c r="BS1463" s="170"/>
      <c r="BT1463" s="169" t="str">
        <f>IF(BT467="","",IF(BT467=Settings!$C$16,1,IF(AND(BT467=Settings!$C$17,NOT(BS467=Settings!$C$16)),1,IF(AND(BT467=Settings!$C$18,BS467=Settings!$C$19),1,0))))</f>
        <v/>
      </c>
      <c r="BU1463" s="170"/>
      <c r="BV1463" s="169" t="str">
        <f>IF(BV467="","",IF(BV467=Settings!$C$16,1,IF(AND(BV467=Settings!$C$17,NOT(BU467=Settings!$C$16)),1,IF(AND(BV467=Settings!$C$18,BU467=Settings!$C$19),1,0))))</f>
        <v/>
      </c>
      <c r="BX1463" s="169" t="str">
        <f>IF(BX467="","",IF(BX467=Settings!$C$16,1,IF(AND(BX467=Settings!$C$17,NOT(BW467=Settings!$C$16)),1,IF(AND(BX467=Settings!$C$18,BW467=Settings!$C$19),1,0))))</f>
        <v/>
      </c>
      <c r="BZ1463" s="169" t="str">
        <f>IF(BZ467="","",IF(BZ467=Settings!$C$16,1,IF(AND(BZ467=Settings!$C$17,NOT(BY467=Settings!$C$16)),1,IF(AND(BZ467=Settings!$C$18,BY467=Settings!$C$19),1,0))))</f>
        <v/>
      </c>
      <c r="CB1463" s="175" t="str">
        <f t="shared" si="57"/>
        <v/>
      </c>
      <c r="CC1463" s="175" t="str">
        <f t="shared" si="58"/>
        <v/>
      </c>
      <c r="CD1463" s="175" t="str">
        <f t="shared" si="59"/>
        <v/>
      </c>
      <c r="CE1463" s="175" t="str">
        <f t="shared" si="60"/>
        <v/>
      </c>
      <c r="CF1463" s="175" t="str">
        <f t="shared" si="61"/>
        <v/>
      </c>
      <c r="CG1463" s="175" t="str">
        <f t="shared" si="62"/>
        <v/>
      </c>
      <c r="CH1463" s="175" t="str">
        <f t="shared" si="63"/>
        <v/>
      </c>
    </row>
    <row r="1464" spans="1:86" x14ac:dyDescent="0.25">
      <c r="A1464" s="39" t="str">
        <f t="shared" si="56"/>
        <v xml:space="preserve"> </v>
      </c>
      <c r="C1464" s="169" t="str">
        <f>IF(C468="","",IF(C468=Settings!$C$16,1,IF(AND(C468=Settings!$C$17,NOT(B468=Settings!$C$16)),1,IF(AND(C468=Settings!$C$18,B468=Settings!$C$19),1,0))))</f>
        <v/>
      </c>
      <c r="E1464" s="169" t="str">
        <f>IF(E468="","",IF(E468=Settings!$C$16,1,IF(AND(E468=Settings!$C$17,NOT(D468=Settings!$C$16)),1,IF(AND(E468=Settings!$C$18,D468=Settings!$C$19),1,0))))</f>
        <v/>
      </c>
      <c r="G1464" s="169" t="str">
        <f>IF(G468="","",IF(G468=Settings!$C$16,1,IF(AND(G468=Settings!$C$17,NOT(F468=Settings!$C$16)),1,IF(AND(G468=Settings!$C$18,F468=Settings!$C$19),1,0))))</f>
        <v/>
      </c>
      <c r="I1464" s="169" t="str">
        <f>IF(I468="","",IF(I468=Settings!$C$16,1,IF(AND(I468=Settings!$C$17,NOT(H468=Settings!$C$16)),1,IF(AND(I468=Settings!$C$18,H468=Settings!$C$19),1,0))))</f>
        <v/>
      </c>
      <c r="K1464" s="169" t="str">
        <f>IF(K468="","",IF(K468=Settings!$C$16,1,IF(AND(K468=Settings!$C$17,NOT(J468=Settings!$C$16)),1,IF(AND(K468=Settings!$C$18,J468=Settings!$C$19),1,0))))</f>
        <v/>
      </c>
      <c r="M1464" s="169" t="str">
        <f>IF(M468="","",IF(M468=Settings!$C$16,1,IF(AND(M468=Settings!$C$17,NOT(L468=Settings!$C$16)),1,IF(AND(M468=Settings!$C$18,L468=Settings!$C$19),1,0))))</f>
        <v/>
      </c>
      <c r="P1464" s="169" t="str">
        <f>IF(P468="","",IF(P468=Settings!$C$16,1,IF(AND(P468=Settings!$C$17,NOT(O468=Settings!$C$16)),1,IF(AND(P468=Settings!$C$18,O468=Settings!$C$19),1,0))))</f>
        <v/>
      </c>
      <c r="Q1464" s="170"/>
      <c r="R1464" s="169" t="str">
        <f>IF(R468="","",IF(R468=Settings!$C$16,1,IF(AND(R468=Settings!$C$17,NOT(Q468=Settings!$C$16)),1,IF(AND(R468=Settings!$C$18,Q468=Settings!$C$19),1,0))))</f>
        <v/>
      </c>
      <c r="S1464" s="170"/>
      <c r="T1464" s="169" t="str">
        <f>IF(T468="","",IF(T468=Settings!$C$16,1,IF(AND(T468=Settings!$C$17,NOT(S468=Settings!$C$16)),1,IF(AND(T468=Settings!$C$18,S468=Settings!$C$19),1,0))))</f>
        <v/>
      </c>
      <c r="U1464" s="170"/>
      <c r="V1464" s="169" t="str">
        <f>IF(V468="","",IF(V468=Settings!$C$16,1,IF(AND(V468=Settings!$C$17,NOT(U468=Settings!$C$16)),1,IF(AND(V468=Settings!$C$18,U468=Settings!$C$19),1,0))))</f>
        <v/>
      </c>
      <c r="X1464" s="169" t="str">
        <f>IF(X468="","",IF(X468=Settings!$C$16,1,IF(AND(X468=Settings!$C$17,NOT(W468=Settings!$C$16)),1,IF(AND(X468=Settings!$C$18,W468=Settings!$C$19),1,0))))</f>
        <v/>
      </c>
      <c r="Z1464" s="169" t="str">
        <f>IF(Z468="","",IF(Z468=Settings!$C$16,1,IF(AND(Z468=Settings!$C$17,NOT(Y468=Settings!$C$16)),1,IF(AND(Z468=Settings!$C$18,Y468=Settings!$C$19),1,0))))</f>
        <v/>
      </c>
      <c r="AC1464" s="169" t="str">
        <f>IF(AC468="","",IF(AC468=Settings!$C$16,1,IF(AND(AC468=Settings!$C$17,NOT(AB468=Settings!$C$16)),1,IF(AND(AC468=Settings!$C$18,AB468=Settings!$C$19),1,0))))</f>
        <v/>
      </c>
      <c r="AD1464" s="170"/>
      <c r="AE1464" s="169" t="str">
        <f>IF(AE468="","",IF(AE468=Settings!$C$16,1,IF(AND(AE468=Settings!$C$17,NOT(AD468=Settings!$C$16)),1,IF(AND(AE468=Settings!$C$18,AD468=Settings!$C$19),1,0))))</f>
        <v/>
      </c>
      <c r="AF1464" s="170"/>
      <c r="AG1464" s="169" t="str">
        <f>IF(AG468="","",IF(AG468=Settings!$C$16,1,IF(AND(AG468=Settings!$C$17,NOT(AF468=Settings!$C$16)),1,IF(AND(AG468=Settings!$C$18,AF468=Settings!$C$19),1,0))))</f>
        <v/>
      </c>
      <c r="AH1464" s="170"/>
      <c r="AI1464" s="169" t="str">
        <f>IF(AI468="","",IF(AI468=Settings!$C$16,1,IF(AND(AI468=Settings!$C$17,NOT(AH468=Settings!$C$16)),1,IF(AND(AI468=Settings!$C$18,AH468=Settings!$C$19),1,0))))</f>
        <v/>
      </c>
      <c r="AK1464" s="169" t="str">
        <f>IF(AK468="","",IF(AK468=Settings!$C$16,1,IF(AND(AK468=Settings!$C$17,NOT(AJ468=Settings!$C$16)),1,IF(AND(AK468=Settings!$C$18,AJ468=Settings!$C$19),1,0))))</f>
        <v/>
      </c>
      <c r="AM1464" s="169" t="str">
        <f>IF(AM468="","",IF(AM468=Settings!$C$16,1,IF(AND(AM468=Settings!$C$17,NOT(AL468=Settings!$C$16)),1,IF(AND(AM468=Settings!$C$18,AL468=Settings!$C$19),1,0))))</f>
        <v/>
      </c>
      <c r="AP1464" s="169" t="str">
        <f>IF(AP468="","",IF(AP468=Settings!$C$16,1,IF(AND(AP468=Settings!$C$17,NOT(AO468=Settings!$C$16)),1,IF(AND(AP468=Settings!$C$18,AO468=Settings!$C$19),1,0))))</f>
        <v/>
      </c>
      <c r="AQ1464" s="170"/>
      <c r="AR1464" s="169" t="str">
        <f>IF(AR468="","",IF(AR468=Settings!$C$16,1,IF(AND(AR468=Settings!$C$17,NOT(AQ468=Settings!$C$16)),1,IF(AND(AR468=Settings!$C$18,AQ468=Settings!$C$19),1,0))))</f>
        <v/>
      </c>
      <c r="AS1464" s="170"/>
      <c r="AT1464" s="169" t="str">
        <f>IF(AT468="","",IF(AT468=Settings!$C$16,1,IF(AND(AT468=Settings!$C$17,NOT(AS468=Settings!$C$16)),1,IF(AND(AT468=Settings!$C$18,AS468=Settings!$C$19),1,0))))</f>
        <v/>
      </c>
      <c r="AU1464" s="170"/>
      <c r="AV1464" s="169" t="str">
        <f>IF(AV468="","",IF(AV468=Settings!$C$16,1,IF(AND(AV468=Settings!$C$17,NOT(AU468=Settings!$C$16)),1,IF(AND(AV468=Settings!$C$18,AU468=Settings!$C$19),1,0))))</f>
        <v/>
      </c>
      <c r="AX1464" s="169" t="str">
        <f>IF(AX468="","",IF(AX468=Settings!$C$16,1,IF(AND(AX468=Settings!$C$17,NOT(AW468=Settings!$C$16)),1,IF(AND(AX468=Settings!$C$18,AW468=Settings!$C$19),1,0))))</f>
        <v/>
      </c>
      <c r="AZ1464" s="169" t="str">
        <f>IF(AZ468="","",IF(AZ468=Settings!$C$16,1,IF(AND(AZ468=Settings!$C$17,NOT(AY468=Settings!$C$16)),1,IF(AND(AZ468=Settings!$C$18,AY468=Settings!$C$19),1,0))))</f>
        <v/>
      </c>
      <c r="BC1464" s="169" t="str">
        <f>IF(BC468="","",IF(BC468=Settings!$C$16,1,IF(AND(BC468=Settings!$C$17,NOT(BB468=Settings!$C$16)),1,IF(AND(BC468=Settings!$C$18,BB468=Settings!$C$19),1,0))))</f>
        <v/>
      </c>
      <c r="BD1464" s="170"/>
      <c r="BE1464" s="169" t="str">
        <f>IF(BE468="","",IF(BE468=Settings!$C$16,1,IF(AND(BE468=Settings!$C$17,NOT(BD468=Settings!$C$16)),1,IF(AND(BE468=Settings!$C$18,BD468=Settings!$C$19),1,0))))</f>
        <v/>
      </c>
      <c r="BF1464" s="170"/>
      <c r="BG1464" s="169" t="str">
        <f>IF(BG468="","",IF(BG468=Settings!$C$16,1,IF(AND(BG468=Settings!$C$17,NOT(BF468=Settings!$C$16)),1,IF(AND(BG468=Settings!$C$18,BF468=Settings!$C$19),1,0))))</f>
        <v/>
      </c>
      <c r="BH1464" s="170"/>
      <c r="BI1464" s="169" t="str">
        <f>IF(BI468="","",IF(BI468=Settings!$C$16,1,IF(AND(BI468=Settings!$C$17,NOT(BH468=Settings!$C$16)),1,IF(AND(BI468=Settings!$C$18,BH468=Settings!$C$19),1,0))))</f>
        <v/>
      </c>
      <c r="BK1464" s="169" t="str">
        <f>IF(BK468="","",IF(BK468=Settings!$C$16,1,IF(AND(BK468=Settings!$C$17,NOT(BJ468=Settings!$C$16)),1,IF(AND(BK468=Settings!$C$18,BJ468=Settings!$C$19),1,0))))</f>
        <v/>
      </c>
      <c r="BM1464" s="169" t="str">
        <f>IF(BM468="","",IF(BM468=Settings!$C$16,1,IF(AND(BM468=Settings!$C$17,NOT(BL468=Settings!$C$16)),1,IF(AND(BM468=Settings!$C$18,BL468=Settings!$C$19),1,0))))</f>
        <v/>
      </c>
      <c r="BP1464" s="169" t="str">
        <f>IF(BP468="","",IF(BP468=Settings!$C$16,1,IF(AND(BP468=Settings!$C$17,NOT(BO468=Settings!$C$16)),1,IF(AND(BP468=Settings!$C$18,BO468=Settings!$C$19),1,0))))</f>
        <v/>
      </c>
      <c r="BQ1464" s="170"/>
      <c r="BR1464" s="169" t="str">
        <f>IF(BR468="","",IF(BR468=Settings!$C$16,1,IF(AND(BR468=Settings!$C$17,NOT(BQ468=Settings!$C$16)),1,IF(AND(BR468=Settings!$C$18,BQ468=Settings!$C$19),1,0))))</f>
        <v/>
      </c>
      <c r="BS1464" s="170"/>
      <c r="BT1464" s="169" t="str">
        <f>IF(BT468="","",IF(BT468=Settings!$C$16,1,IF(AND(BT468=Settings!$C$17,NOT(BS468=Settings!$C$16)),1,IF(AND(BT468=Settings!$C$18,BS468=Settings!$C$19),1,0))))</f>
        <v/>
      </c>
      <c r="BU1464" s="170"/>
      <c r="BV1464" s="169" t="str">
        <f>IF(BV468="","",IF(BV468=Settings!$C$16,1,IF(AND(BV468=Settings!$C$17,NOT(BU468=Settings!$C$16)),1,IF(AND(BV468=Settings!$C$18,BU468=Settings!$C$19),1,0))))</f>
        <v/>
      </c>
      <c r="BX1464" s="169" t="str">
        <f>IF(BX468="","",IF(BX468=Settings!$C$16,1,IF(AND(BX468=Settings!$C$17,NOT(BW468=Settings!$C$16)),1,IF(AND(BX468=Settings!$C$18,BW468=Settings!$C$19),1,0))))</f>
        <v/>
      </c>
      <c r="BZ1464" s="169" t="str">
        <f>IF(BZ468="","",IF(BZ468=Settings!$C$16,1,IF(AND(BZ468=Settings!$C$17,NOT(BY468=Settings!$C$16)),1,IF(AND(BZ468=Settings!$C$18,BY468=Settings!$C$19),1,0))))</f>
        <v/>
      </c>
      <c r="CB1464" s="175" t="str">
        <f t="shared" si="57"/>
        <v/>
      </c>
      <c r="CC1464" s="175" t="str">
        <f t="shared" si="58"/>
        <v/>
      </c>
      <c r="CD1464" s="175" t="str">
        <f t="shared" si="59"/>
        <v/>
      </c>
      <c r="CE1464" s="175" t="str">
        <f t="shared" si="60"/>
        <v/>
      </c>
      <c r="CF1464" s="175" t="str">
        <f t="shared" si="61"/>
        <v/>
      </c>
      <c r="CG1464" s="175" t="str">
        <f t="shared" si="62"/>
        <v/>
      </c>
      <c r="CH1464" s="175" t="str">
        <f t="shared" si="63"/>
        <v/>
      </c>
    </row>
    <row r="1465" spans="1:86" x14ac:dyDescent="0.25">
      <c r="A1465" s="39" t="str">
        <f t="shared" si="56"/>
        <v xml:space="preserve"> </v>
      </c>
      <c r="C1465" s="169" t="str">
        <f>IF(C469="","",IF(C469=Settings!$C$16,1,IF(AND(C469=Settings!$C$17,NOT(B469=Settings!$C$16)),1,IF(AND(C469=Settings!$C$18,B469=Settings!$C$19),1,0))))</f>
        <v/>
      </c>
      <c r="E1465" s="169" t="str">
        <f>IF(E469="","",IF(E469=Settings!$C$16,1,IF(AND(E469=Settings!$C$17,NOT(D469=Settings!$C$16)),1,IF(AND(E469=Settings!$C$18,D469=Settings!$C$19),1,0))))</f>
        <v/>
      </c>
      <c r="G1465" s="169" t="str">
        <f>IF(G469="","",IF(G469=Settings!$C$16,1,IF(AND(G469=Settings!$C$17,NOT(F469=Settings!$C$16)),1,IF(AND(G469=Settings!$C$18,F469=Settings!$C$19),1,0))))</f>
        <v/>
      </c>
      <c r="I1465" s="169" t="str">
        <f>IF(I469="","",IF(I469=Settings!$C$16,1,IF(AND(I469=Settings!$C$17,NOT(H469=Settings!$C$16)),1,IF(AND(I469=Settings!$C$18,H469=Settings!$C$19),1,0))))</f>
        <v/>
      </c>
      <c r="K1465" s="169" t="str">
        <f>IF(K469="","",IF(K469=Settings!$C$16,1,IF(AND(K469=Settings!$C$17,NOT(J469=Settings!$C$16)),1,IF(AND(K469=Settings!$C$18,J469=Settings!$C$19),1,0))))</f>
        <v/>
      </c>
      <c r="M1465" s="169" t="str">
        <f>IF(M469="","",IF(M469=Settings!$C$16,1,IF(AND(M469=Settings!$C$17,NOT(L469=Settings!$C$16)),1,IF(AND(M469=Settings!$C$18,L469=Settings!$C$19),1,0))))</f>
        <v/>
      </c>
      <c r="P1465" s="169" t="str">
        <f>IF(P469="","",IF(P469=Settings!$C$16,1,IF(AND(P469=Settings!$C$17,NOT(O469=Settings!$C$16)),1,IF(AND(P469=Settings!$C$18,O469=Settings!$C$19),1,0))))</f>
        <v/>
      </c>
      <c r="Q1465" s="170"/>
      <c r="R1465" s="169" t="str">
        <f>IF(R469="","",IF(R469=Settings!$C$16,1,IF(AND(R469=Settings!$C$17,NOT(Q469=Settings!$C$16)),1,IF(AND(R469=Settings!$C$18,Q469=Settings!$C$19),1,0))))</f>
        <v/>
      </c>
      <c r="S1465" s="170"/>
      <c r="T1465" s="169" t="str">
        <f>IF(T469="","",IF(T469=Settings!$C$16,1,IF(AND(T469=Settings!$C$17,NOT(S469=Settings!$C$16)),1,IF(AND(T469=Settings!$C$18,S469=Settings!$C$19),1,0))))</f>
        <v/>
      </c>
      <c r="U1465" s="170"/>
      <c r="V1465" s="169" t="str">
        <f>IF(V469="","",IF(V469=Settings!$C$16,1,IF(AND(V469=Settings!$C$17,NOT(U469=Settings!$C$16)),1,IF(AND(V469=Settings!$C$18,U469=Settings!$C$19),1,0))))</f>
        <v/>
      </c>
      <c r="X1465" s="169" t="str">
        <f>IF(X469="","",IF(X469=Settings!$C$16,1,IF(AND(X469=Settings!$C$17,NOT(W469=Settings!$C$16)),1,IF(AND(X469=Settings!$C$18,W469=Settings!$C$19),1,0))))</f>
        <v/>
      </c>
      <c r="Z1465" s="169" t="str">
        <f>IF(Z469="","",IF(Z469=Settings!$C$16,1,IF(AND(Z469=Settings!$C$17,NOT(Y469=Settings!$C$16)),1,IF(AND(Z469=Settings!$C$18,Y469=Settings!$C$19),1,0))))</f>
        <v/>
      </c>
      <c r="AC1465" s="169" t="str">
        <f>IF(AC469="","",IF(AC469=Settings!$C$16,1,IF(AND(AC469=Settings!$C$17,NOT(AB469=Settings!$C$16)),1,IF(AND(AC469=Settings!$C$18,AB469=Settings!$C$19),1,0))))</f>
        <v/>
      </c>
      <c r="AD1465" s="170"/>
      <c r="AE1465" s="169" t="str">
        <f>IF(AE469="","",IF(AE469=Settings!$C$16,1,IF(AND(AE469=Settings!$C$17,NOT(AD469=Settings!$C$16)),1,IF(AND(AE469=Settings!$C$18,AD469=Settings!$C$19),1,0))))</f>
        <v/>
      </c>
      <c r="AF1465" s="170"/>
      <c r="AG1465" s="169" t="str">
        <f>IF(AG469="","",IF(AG469=Settings!$C$16,1,IF(AND(AG469=Settings!$C$17,NOT(AF469=Settings!$C$16)),1,IF(AND(AG469=Settings!$C$18,AF469=Settings!$C$19),1,0))))</f>
        <v/>
      </c>
      <c r="AH1465" s="170"/>
      <c r="AI1465" s="169" t="str">
        <f>IF(AI469="","",IF(AI469=Settings!$C$16,1,IF(AND(AI469=Settings!$C$17,NOT(AH469=Settings!$C$16)),1,IF(AND(AI469=Settings!$C$18,AH469=Settings!$C$19),1,0))))</f>
        <v/>
      </c>
      <c r="AK1465" s="169" t="str">
        <f>IF(AK469="","",IF(AK469=Settings!$C$16,1,IF(AND(AK469=Settings!$C$17,NOT(AJ469=Settings!$C$16)),1,IF(AND(AK469=Settings!$C$18,AJ469=Settings!$C$19),1,0))))</f>
        <v/>
      </c>
      <c r="AM1465" s="169" t="str">
        <f>IF(AM469="","",IF(AM469=Settings!$C$16,1,IF(AND(AM469=Settings!$C$17,NOT(AL469=Settings!$C$16)),1,IF(AND(AM469=Settings!$C$18,AL469=Settings!$C$19),1,0))))</f>
        <v/>
      </c>
      <c r="AP1465" s="169" t="str">
        <f>IF(AP469="","",IF(AP469=Settings!$C$16,1,IF(AND(AP469=Settings!$C$17,NOT(AO469=Settings!$C$16)),1,IF(AND(AP469=Settings!$C$18,AO469=Settings!$C$19),1,0))))</f>
        <v/>
      </c>
      <c r="AQ1465" s="170"/>
      <c r="AR1465" s="169" t="str">
        <f>IF(AR469="","",IF(AR469=Settings!$C$16,1,IF(AND(AR469=Settings!$C$17,NOT(AQ469=Settings!$C$16)),1,IF(AND(AR469=Settings!$C$18,AQ469=Settings!$C$19),1,0))))</f>
        <v/>
      </c>
      <c r="AS1465" s="170"/>
      <c r="AT1465" s="169" t="str">
        <f>IF(AT469="","",IF(AT469=Settings!$C$16,1,IF(AND(AT469=Settings!$C$17,NOT(AS469=Settings!$C$16)),1,IF(AND(AT469=Settings!$C$18,AS469=Settings!$C$19),1,0))))</f>
        <v/>
      </c>
      <c r="AU1465" s="170"/>
      <c r="AV1465" s="169" t="str">
        <f>IF(AV469="","",IF(AV469=Settings!$C$16,1,IF(AND(AV469=Settings!$C$17,NOT(AU469=Settings!$C$16)),1,IF(AND(AV469=Settings!$C$18,AU469=Settings!$C$19),1,0))))</f>
        <v/>
      </c>
      <c r="AX1465" s="169" t="str">
        <f>IF(AX469="","",IF(AX469=Settings!$C$16,1,IF(AND(AX469=Settings!$C$17,NOT(AW469=Settings!$C$16)),1,IF(AND(AX469=Settings!$C$18,AW469=Settings!$C$19),1,0))))</f>
        <v/>
      </c>
      <c r="AZ1465" s="169" t="str">
        <f>IF(AZ469="","",IF(AZ469=Settings!$C$16,1,IF(AND(AZ469=Settings!$C$17,NOT(AY469=Settings!$C$16)),1,IF(AND(AZ469=Settings!$C$18,AY469=Settings!$C$19),1,0))))</f>
        <v/>
      </c>
      <c r="BC1465" s="169" t="str">
        <f>IF(BC469="","",IF(BC469=Settings!$C$16,1,IF(AND(BC469=Settings!$C$17,NOT(BB469=Settings!$C$16)),1,IF(AND(BC469=Settings!$C$18,BB469=Settings!$C$19),1,0))))</f>
        <v/>
      </c>
      <c r="BD1465" s="170"/>
      <c r="BE1465" s="169" t="str">
        <f>IF(BE469="","",IF(BE469=Settings!$C$16,1,IF(AND(BE469=Settings!$C$17,NOT(BD469=Settings!$C$16)),1,IF(AND(BE469=Settings!$C$18,BD469=Settings!$C$19),1,0))))</f>
        <v/>
      </c>
      <c r="BF1465" s="170"/>
      <c r="BG1465" s="169" t="str">
        <f>IF(BG469="","",IF(BG469=Settings!$C$16,1,IF(AND(BG469=Settings!$C$17,NOT(BF469=Settings!$C$16)),1,IF(AND(BG469=Settings!$C$18,BF469=Settings!$C$19),1,0))))</f>
        <v/>
      </c>
      <c r="BH1465" s="170"/>
      <c r="BI1465" s="169" t="str">
        <f>IF(BI469="","",IF(BI469=Settings!$C$16,1,IF(AND(BI469=Settings!$C$17,NOT(BH469=Settings!$C$16)),1,IF(AND(BI469=Settings!$C$18,BH469=Settings!$C$19),1,0))))</f>
        <v/>
      </c>
      <c r="BK1465" s="169" t="str">
        <f>IF(BK469="","",IF(BK469=Settings!$C$16,1,IF(AND(BK469=Settings!$C$17,NOT(BJ469=Settings!$C$16)),1,IF(AND(BK469=Settings!$C$18,BJ469=Settings!$C$19),1,0))))</f>
        <v/>
      </c>
      <c r="BM1465" s="169" t="str">
        <f>IF(BM469="","",IF(BM469=Settings!$C$16,1,IF(AND(BM469=Settings!$C$17,NOT(BL469=Settings!$C$16)),1,IF(AND(BM469=Settings!$C$18,BL469=Settings!$C$19),1,0))))</f>
        <v/>
      </c>
      <c r="BP1465" s="169" t="str">
        <f>IF(BP469="","",IF(BP469=Settings!$C$16,1,IF(AND(BP469=Settings!$C$17,NOT(BO469=Settings!$C$16)),1,IF(AND(BP469=Settings!$C$18,BO469=Settings!$C$19),1,0))))</f>
        <v/>
      </c>
      <c r="BQ1465" s="170"/>
      <c r="BR1465" s="169" t="str">
        <f>IF(BR469="","",IF(BR469=Settings!$C$16,1,IF(AND(BR469=Settings!$C$17,NOT(BQ469=Settings!$C$16)),1,IF(AND(BR469=Settings!$C$18,BQ469=Settings!$C$19),1,0))))</f>
        <v/>
      </c>
      <c r="BS1465" s="170"/>
      <c r="BT1465" s="169" t="str">
        <f>IF(BT469="","",IF(BT469=Settings!$C$16,1,IF(AND(BT469=Settings!$C$17,NOT(BS469=Settings!$C$16)),1,IF(AND(BT469=Settings!$C$18,BS469=Settings!$C$19),1,0))))</f>
        <v/>
      </c>
      <c r="BU1465" s="170"/>
      <c r="BV1465" s="169" t="str">
        <f>IF(BV469="","",IF(BV469=Settings!$C$16,1,IF(AND(BV469=Settings!$C$17,NOT(BU469=Settings!$C$16)),1,IF(AND(BV469=Settings!$C$18,BU469=Settings!$C$19),1,0))))</f>
        <v/>
      </c>
      <c r="BX1465" s="169" t="str">
        <f>IF(BX469="","",IF(BX469=Settings!$C$16,1,IF(AND(BX469=Settings!$C$17,NOT(BW469=Settings!$C$16)),1,IF(AND(BX469=Settings!$C$18,BW469=Settings!$C$19),1,0))))</f>
        <v/>
      </c>
      <c r="BZ1465" s="169" t="str">
        <f>IF(BZ469="","",IF(BZ469=Settings!$C$16,1,IF(AND(BZ469=Settings!$C$17,NOT(BY469=Settings!$C$16)),1,IF(AND(BZ469=Settings!$C$18,BY469=Settings!$C$19),1,0))))</f>
        <v/>
      </c>
      <c r="CB1465" s="175" t="str">
        <f t="shared" si="57"/>
        <v/>
      </c>
      <c r="CC1465" s="175" t="str">
        <f t="shared" si="58"/>
        <v/>
      </c>
      <c r="CD1465" s="175" t="str">
        <f t="shared" si="59"/>
        <v/>
      </c>
      <c r="CE1465" s="175" t="str">
        <f t="shared" si="60"/>
        <v/>
      </c>
      <c r="CF1465" s="175" t="str">
        <f t="shared" si="61"/>
        <v/>
      </c>
      <c r="CG1465" s="175" t="str">
        <f t="shared" si="62"/>
        <v/>
      </c>
      <c r="CH1465" s="175" t="str">
        <f t="shared" si="63"/>
        <v/>
      </c>
    </row>
    <row r="1466" spans="1:86" x14ac:dyDescent="0.25">
      <c r="A1466" s="39" t="str">
        <f t="shared" si="56"/>
        <v xml:space="preserve"> </v>
      </c>
      <c r="C1466" s="169" t="str">
        <f>IF(C470="","",IF(C470=Settings!$C$16,1,IF(AND(C470=Settings!$C$17,NOT(B470=Settings!$C$16)),1,IF(AND(C470=Settings!$C$18,B470=Settings!$C$19),1,0))))</f>
        <v/>
      </c>
      <c r="E1466" s="169" t="str">
        <f>IF(E470="","",IF(E470=Settings!$C$16,1,IF(AND(E470=Settings!$C$17,NOT(D470=Settings!$C$16)),1,IF(AND(E470=Settings!$C$18,D470=Settings!$C$19),1,0))))</f>
        <v/>
      </c>
      <c r="G1466" s="169" t="str">
        <f>IF(G470="","",IF(G470=Settings!$C$16,1,IF(AND(G470=Settings!$C$17,NOT(F470=Settings!$C$16)),1,IF(AND(G470=Settings!$C$18,F470=Settings!$C$19),1,0))))</f>
        <v/>
      </c>
      <c r="I1466" s="169" t="str">
        <f>IF(I470="","",IF(I470=Settings!$C$16,1,IF(AND(I470=Settings!$C$17,NOT(H470=Settings!$C$16)),1,IF(AND(I470=Settings!$C$18,H470=Settings!$C$19),1,0))))</f>
        <v/>
      </c>
      <c r="K1466" s="169" t="str">
        <f>IF(K470="","",IF(K470=Settings!$C$16,1,IF(AND(K470=Settings!$C$17,NOT(J470=Settings!$C$16)),1,IF(AND(K470=Settings!$C$18,J470=Settings!$C$19),1,0))))</f>
        <v/>
      </c>
      <c r="M1466" s="169" t="str">
        <f>IF(M470="","",IF(M470=Settings!$C$16,1,IF(AND(M470=Settings!$C$17,NOT(L470=Settings!$C$16)),1,IF(AND(M470=Settings!$C$18,L470=Settings!$C$19),1,0))))</f>
        <v/>
      </c>
      <c r="P1466" s="169" t="str">
        <f>IF(P470="","",IF(P470=Settings!$C$16,1,IF(AND(P470=Settings!$C$17,NOT(O470=Settings!$C$16)),1,IF(AND(P470=Settings!$C$18,O470=Settings!$C$19),1,0))))</f>
        <v/>
      </c>
      <c r="Q1466" s="170"/>
      <c r="R1466" s="169" t="str">
        <f>IF(R470="","",IF(R470=Settings!$C$16,1,IF(AND(R470=Settings!$C$17,NOT(Q470=Settings!$C$16)),1,IF(AND(R470=Settings!$C$18,Q470=Settings!$C$19),1,0))))</f>
        <v/>
      </c>
      <c r="S1466" s="170"/>
      <c r="T1466" s="169" t="str">
        <f>IF(T470="","",IF(T470=Settings!$C$16,1,IF(AND(T470=Settings!$C$17,NOT(S470=Settings!$C$16)),1,IF(AND(T470=Settings!$C$18,S470=Settings!$C$19),1,0))))</f>
        <v/>
      </c>
      <c r="U1466" s="170"/>
      <c r="V1466" s="169" t="str">
        <f>IF(V470="","",IF(V470=Settings!$C$16,1,IF(AND(V470=Settings!$C$17,NOT(U470=Settings!$C$16)),1,IF(AND(V470=Settings!$C$18,U470=Settings!$C$19),1,0))))</f>
        <v/>
      </c>
      <c r="X1466" s="169" t="str">
        <f>IF(X470="","",IF(X470=Settings!$C$16,1,IF(AND(X470=Settings!$C$17,NOT(W470=Settings!$C$16)),1,IF(AND(X470=Settings!$C$18,W470=Settings!$C$19),1,0))))</f>
        <v/>
      </c>
      <c r="Z1466" s="169" t="str">
        <f>IF(Z470="","",IF(Z470=Settings!$C$16,1,IF(AND(Z470=Settings!$C$17,NOT(Y470=Settings!$C$16)),1,IF(AND(Z470=Settings!$C$18,Y470=Settings!$C$19),1,0))))</f>
        <v/>
      </c>
      <c r="AC1466" s="169" t="str">
        <f>IF(AC470="","",IF(AC470=Settings!$C$16,1,IF(AND(AC470=Settings!$C$17,NOT(AB470=Settings!$C$16)),1,IF(AND(AC470=Settings!$C$18,AB470=Settings!$C$19),1,0))))</f>
        <v/>
      </c>
      <c r="AD1466" s="170"/>
      <c r="AE1466" s="169" t="str">
        <f>IF(AE470="","",IF(AE470=Settings!$C$16,1,IF(AND(AE470=Settings!$C$17,NOT(AD470=Settings!$C$16)),1,IF(AND(AE470=Settings!$C$18,AD470=Settings!$C$19),1,0))))</f>
        <v/>
      </c>
      <c r="AF1466" s="170"/>
      <c r="AG1466" s="169" t="str">
        <f>IF(AG470="","",IF(AG470=Settings!$C$16,1,IF(AND(AG470=Settings!$C$17,NOT(AF470=Settings!$C$16)),1,IF(AND(AG470=Settings!$C$18,AF470=Settings!$C$19),1,0))))</f>
        <v/>
      </c>
      <c r="AH1466" s="170"/>
      <c r="AI1466" s="169" t="str">
        <f>IF(AI470="","",IF(AI470=Settings!$C$16,1,IF(AND(AI470=Settings!$C$17,NOT(AH470=Settings!$C$16)),1,IF(AND(AI470=Settings!$C$18,AH470=Settings!$C$19),1,0))))</f>
        <v/>
      </c>
      <c r="AK1466" s="169" t="str">
        <f>IF(AK470="","",IF(AK470=Settings!$C$16,1,IF(AND(AK470=Settings!$C$17,NOT(AJ470=Settings!$C$16)),1,IF(AND(AK470=Settings!$C$18,AJ470=Settings!$C$19),1,0))))</f>
        <v/>
      </c>
      <c r="AM1466" s="169" t="str">
        <f>IF(AM470="","",IF(AM470=Settings!$C$16,1,IF(AND(AM470=Settings!$C$17,NOT(AL470=Settings!$C$16)),1,IF(AND(AM470=Settings!$C$18,AL470=Settings!$C$19),1,0))))</f>
        <v/>
      </c>
      <c r="AP1466" s="169" t="str">
        <f>IF(AP470="","",IF(AP470=Settings!$C$16,1,IF(AND(AP470=Settings!$C$17,NOT(AO470=Settings!$C$16)),1,IF(AND(AP470=Settings!$C$18,AO470=Settings!$C$19),1,0))))</f>
        <v/>
      </c>
      <c r="AQ1466" s="170"/>
      <c r="AR1466" s="169" t="str">
        <f>IF(AR470="","",IF(AR470=Settings!$C$16,1,IF(AND(AR470=Settings!$C$17,NOT(AQ470=Settings!$C$16)),1,IF(AND(AR470=Settings!$C$18,AQ470=Settings!$C$19),1,0))))</f>
        <v/>
      </c>
      <c r="AS1466" s="170"/>
      <c r="AT1466" s="169" t="str">
        <f>IF(AT470="","",IF(AT470=Settings!$C$16,1,IF(AND(AT470=Settings!$C$17,NOT(AS470=Settings!$C$16)),1,IF(AND(AT470=Settings!$C$18,AS470=Settings!$C$19),1,0))))</f>
        <v/>
      </c>
      <c r="AU1466" s="170"/>
      <c r="AV1466" s="169" t="str">
        <f>IF(AV470="","",IF(AV470=Settings!$C$16,1,IF(AND(AV470=Settings!$C$17,NOT(AU470=Settings!$C$16)),1,IF(AND(AV470=Settings!$C$18,AU470=Settings!$C$19),1,0))))</f>
        <v/>
      </c>
      <c r="AX1466" s="169" t="str">
        <f>IF(AX470="","",IF(AX470=Settings!$C$16,1,IF(AND(AX470=Settings!$C$17,NOT(AW470=Settings!$C$16)),1,IF(AND(AX470=Settings!$C$18,AW470=Settings!$C$19),1,0))))</f>
        <v/>
      </c>
      <c r="AZ1466" s="169" t="str">
        <f>IF(AZ470="","",IF(AZ470=Settings!$C$16,1,IF(AND(AZ470=Settings!$C$17,NOT(AY470=Settings!$C$16)),1,IF(AND(AZ470=Settings!$C$18,AY470=Settings!$C$19),1,0))))</f>
        <v/>
      </c>
      <c r="BC1466" s="169" t="str">
        <f>IF(BC470="","",IF(BC470=Settings!$C$16,1,IF(AND(BC470=Settings!$C$17,NOT(BB470=Settings!$C$16)),1,IF(AND(BC470=Settings!$C$18,BB470=Settings!$C$19),1,0))))</f>
        <v/>
      </c>
      <c r="BD1466" s="170"/>
      <c r="BE1466" s="169" t="str">
        <f>IF(BE470="","",IF(BE470=Settings!$C$16,1,IF(AND(BE470=Settings!$C$17,NOT(BD470=Settings!$C$16)),1,IF(AND(BE470=Settings!$C$18,BD470=Settings!$C$19),1,0))))</f>
        <v/>
      </c>
      <c r="BF1466" s="170"/>
      <c r="BG1466" s="169" t="str">
        <f>IF(BG470="","",IF(BG470=Settings!$C$16,1,IF(AND(BG470=Settings!$C$17,NOT(BF470=Settings!$C$16)),1,IF(AND(BG470=Settings!$C$18,BF470=Settings!$C$19),1,0))))</f>
        <v/>
      </c>
      <c r="BH1466" s="170"/>
      <c r="BI1466" s="169" t="str">
        <f>IF(BI470="","",IF(BI470=Settings!$C$16,1,IF(AND(BI470=Settings!$C$17,NOT(BH470=Settings!$C$16)),1,IF(AND(BI470=Settings!$C$18,BH470=Settings!$C$19),1,0))))</f>
        <v/>
      </c>
      <c r="BK1466" s="169" t="str">
        <f>IF(BK470="","",IF(BK470=Settings!$C$16,1,IF(AND(BK470=Settings!$C$17,NOT(BJ470=Settings!$C$16)),1,IF(AND(BK470=Settings!$C$18,BJ470=Settings!$C$19),1,0))))</f>
        <v/>
      </c>
      <c r="BM1466" s="169" t="str">
        <f>IF(BM470="","",IF(BM470=Settings!$C$16,1,IF(AND(BM470=Settings!$C$17,NOT(BL470=Settings!$C$16)),1,IF(AND(BM470=Settings!$C$18,BL470=Settings!$C$19),1,0))))</f>
        <v/>
      </c>
      <c r="BP1466" s="169" t="str">
        <f>IF(BP470="","",IF(BP470=Settings!$C$16,1,IF(AND(BP470=Settings!$C$17,NOT(BO470=Settings!$C$16)),1,IF(AND(BP470=Settings!$C$18,BO470=Settings!$C$19),1,0))))</f>
        <v/>
      </c>
      <c r="BQ1466" s="170"/>
      <c r="BR1466" s="169" t="str">
        <f>IF(BR470="","",IF(BR470=Settings!$C$16,1,IF(AND(BR470=Settings!$C$17,NOT(BQ470=Settings!$C$16)),1,IF(AND(BR470=Settings!$C$18,BQ470=Settings!$C$19),1,0))))</f>
        <v/>
      </c>
      <c r="BS1466" s="170"/>
      <c r="BT1466" s="169" t="str">
        <f>IF(BT470="","",IF(BT470=Settings!$C$16,1,IF(AND(BT470=Settings!$C$17,NOT(BS470=Settings!$C$16)),1,IF(AND(BT470=Settings!$C$18,BS470=Settings!$C$19),1,0))))</f>
        <v/>
      </c>
      <c r="BU1466" s="170"/>
      <c r="BV1466" s="169" t="str">
        <f>IF(BV470="","",IF(BV470=Settings!$C$16,1,IF(AND(BV470=Settings!$C$17,NOT(BU470=Settings!$C$16)),1,IF(AND(BV470=Settings!$C$18,BU470=Settings!$C$19),1,0))))</f>
        <v/>
      </c>
      <c r="BX1466" s="169" t="str">
        <f>IF(BX470="","",IF(BX470=Settings!$C$16,1,IF(AND(BX470=Settings!$C$17,NOT(BW470=Settings!$C$16)),1,IF(AND(BX470=Settings!$C$18,BW470=Settings!$C$19),1,0))))</f>
        <v/>
      </c>
      <c r="BZ1466" s="169" t="str">
        <f>IF(BZ470="","",IF(BZ470=Settings!$C$16,1,IF(AND(BZ470=Settings!$C$17,NOT(BY470=Settings!$C$16)),1,IF(AND(BZ470=Settings!$C$18,BY470=Settings!$C$19),1,0))))</f>
        <v/>
      </c>
      <c r="CB1466" s="175" t="str">
        <f t="shared" si="57"/>
        <v/>
      </c>
      <c r="CC1466" s="175" t="str">
        <f t="shared" si="58"/>
        <v/>
      </c>
      <c r="CD1466" s="175" t="str">
        <f t="shared" si="59"/>
        <v/>
      </c>
      <c r="CE1466" s="175" t="str">
        <f t="shared" si="60"/>
        <v/>
      </c>
      <c r="CF1466" s="175" t="str">
        <f t="shared" si="61"/>
        <v/>
      </c>
      <c r="CG1466" s="175" t="str">
        <f t="shared" si="62"/>
        <v/>
      </c>
      <c r="CH1466" s="175" t="str">
        <f t="shared" si="63"/>
        <v/>
      </c>
    </row>
    <row r="1467" spans="1:86" x14ac:dyDescent="0.25">
      <c r="A1467" s="39" t="str">
        <f t="shared" si="56"/>
        <v xml:space="preserve"> </v>
      </c>
      <c r="C1467" s="169" t="str">
        <f>IF(C471="","",IF(C471=Settings!$C$16,1,IF(AND(C471=Settings!$C$17,NOT(B471=Settings!$C$16)),1,IF(AND(C471=Settings!$C$18,B471=Settings!$C$19),1,0))))</f>
        <v/>
      </c>
      <c r="E1467" s="169" t="str">
        <f>IF(E471="","",IF(E471=Settings!$C$16,1,IF(AND(E471=Settings!$C$17,NOT(D471=Settings!$C$16)),1,IF(AND(E471=Settings!$C$18,D471=Settings!$C$19),1,0))))</f>
        <v/>
      </c>
      <c r="G1467" s="169" t="str">
        <f>IF(G471="","",IF(G471=Settings!$C$16,1,IF(AND(G471=Settings!$C$17,NOT(F471=Settings!$C$16)),1,IF(AND(G471=Settings!$C$18,F471=Settings!$C$19),1,0))))</f>
        <v/>
      </c>
      <c r="I1467" s="169" t="str">
        <f>IF(I471="","",IF(I471=Settings!$C$16,1,IF(AND(I471=Settings!$C$17,NOT(H471=Settings!$C$16)),1,IF(AND(I471=Settings!$C$18,H471=Settings!$C$19),1,0))))</f>
        <v/>
      </c>
      <c r="K1467" s="169" t="str">
        <f>IF(K471="","",IF(K471=Settings!$C$16,1,IF(AND(K471=Settings!$C$17,NOT(J471=Settings!$C$16)),1,IF(AND(K471=Settings!$C$18,J471=Settings!$C$19),1,0))))</f>
        <v/>
      </c>
      <c r="M1467" s="169" t="str">
        <f>IF(M471="","",IF(M471=Settings!$C$16,1,IF(AND(M471=Settings!$C$17,NOT(L471=Settings!$C$16)),1,IF(AND(M471=Settings!$C$18,L471=Settings!$C$19),1,0))))</f>
        <v/>
      </c>
      <c r="P1467" s="169" t="str">
        <f>IF(P471="","",IF(P471=Settings!$C$16,1,IF(AND(P471=Settings!$C$17,NOT(O471=Settings!$C$16)),1,IF(AND(P471=Settings!$C$18,O471=Settings!$C$19),1,0))))</f>
        <v/>
      </c>
      <c r="Q1467" s="170"/>
      <c r="R1467" s="169" t="str">
        <f>IF(R471="","",IF(R471=Settings!$C$16,1,IF(AND(R471=Settings!$C$17,NOT(Q471=Settings!$C$16)),1,IF(AND(R471=Settings!$C$18,Q471=Settings!$C$19),1,0))))</f>
        <v/>
      </c>
      <c r="S1467" s="170"/>
      <c r="T1467" s="169" t="str">
        <f>IF(T471="","",IF(T471=Settings!$C$16,1,IF(AND(T471=Settings!$C$17,NOT(S471=Settings!$C$16)),1,IF(AND(T471=Settings!$C$18,S471=Settings!$C$19),1,0))))</f>
        <v/>
      </c>
      <c r="U1467" s="170"/>
      <c r="V1467" s="169" t="str">
        <f>IF(V471="","",IF(V471=Settings!$C$16,1,IF(AND(V471=Settings!$C$17,NOT(U471=Settings!$C$16)),1,IF(AND(V471=Settings!$C$18,U471=Settings!$C$19),1,0))))</f>
        <v/>
      </c>
      <c r="X1467" s="169" t="str">
        <f>IF(X471="","",IF(X471=Settings!$C$16,1,IF(AND(X471=Settings!$C$17,NOT(W471=Settings!$C$16)),1,IF(AND(X471=Settings!$C$18,W471=Settings!$C$19),1,0))))</f>
        <v/>
      </c>
      <c r="Z1467" s="169" t="str">
        <f>IF(Z471="","",IF(Z471=Settings!$C$16,1,IF(AND(Z471=Settings!$C$17,NOT(Y471=Settings!$C$16)),1,IF(AND(Z471=Settings!$C$18,Y471=Settings!$C$19),1,0))))</f>
        <v/>
      </c>
      <c r="AC1467" s="169" t="str">
        <f>IF(AC471="","",IF(AC471=Settings!$C$16,1,IF(AND(AC471=Settings!$C$17,NOT(AB471=Settings!$C$16)),1,IF(AND(AC471=Settings!$C$18,AB471=Settings!$C$19),1,0))))</f>
        <v/>
      </c>
      <c r="AD1467" s="170"/>
      <c r="AE1467" s="169" t="str">
        <f>IF(AE471="","",IF(AE471=Settings!$C$16,1,IF(AND(AE471=Settings!$C$17,NOT(AD471=Settings!$C$16)),1,IF(AND(AE471=Settings!$C$18,AD471=Settings!$C$19),1,0))))</f>
        <v/>
      </c>
      <c r="AF1467" s="170"/>
      <c r="AG1467" s="169" t="str">
        <f>IF(AG471="","",IF(AG471=Settings!$C$16,1,IF(AND(AG471=Settings!$C$17,NOT(AF471=Settings!$C$16)),1,IF(AND(AG471=Settings!$C$18,AF471=Settings!$C$19),1,0))))</f>
        <v/>
      </c>
      <c r="AH1467" s="170"/>
      <c r="AI1467" s="169" t="str">
        <f>IF(AI471="","",IF(AI471=Settings!$C$16,1,IF(AND(AI471=Settings!$C$17,NOT(AH471=Settings!$C$16)),1,IF(AND(AI471=Settings!$C$18,AH471=Settings!$C$19),1,0))))</f>
        <v/>
      </c>
      <c r="AK1467" s="169" t="str">
        <f>IF(AK471="","",IF(AK471=Settings!$C$16,1,IF(AND(AK471=Settings!$C$17,NOT(AJ471=Settings!$C$16)),1,IF(AND(AK471=Settings!$C$18,AJ471=Settings!$C$19),1,0))))</f>
        <v/>
      </c>
      <c r="AM1467" s="169" t="str">
        <f>IF(AM471="","",IF(AM471=Settings!$C$16,1,IF(AND(AM471=Settings!$C$17,NOT(AL471=Settings!$C$16)),1,IF(AND(AM471=Settings!$C$18,AL471=Settings!$C$19),1,0))))</f>
        <v/>
      </c>
      <c r="AP1467" s="169" t="str">
        <f>IF(AP471="","",IF(AP471=Settings!$C$16,1,IF(AND(AP471=Settings!$C$17,NOT(AO471=Settings!$C$16)),1,IF(AND(AP471=Settings!$C$18,AO471=Settings!$C$19),1,0))))</f>
        <v/>
      </c>
      <c r="AQ1467" s="170"/>
      <c r="AR1467" s="169" t="str">
        <f>IF(AR471="","",IF(AR471=Settings!$C$16,1,IF(AND(AR471=Settings!$C$17,NOT(AQ471=Settings!$C$16)),1,IF(AND(AR471=Settings!$C$18,AQ471=Settings!$C$19),1,0))))</f>
        <v/>
      </c>
      <c r="AS1467" s="170"/>
      <c r="AT1467" s="169" t="str">
        <f>IF(AT471="","",IF(AT471=Settings!$C$16,1,IF(AND(AT471=Settings!$C$17,NOT(AS471=Settings!$C$16)),1,IF(AND(AT471=Settings!$C$18,AS471=Settings!$C$19),1,0))))</f>
        <v/>
      </c>
      <c r="AU1467" s="170"/>
      <c r="AV1467" s="169" t="str">
        <f>IF(AV471="","",IF(AV471=Settings!$C$16,1,IF(AND(AV471=Settings!$C$17,NOT(AU471=Settings!$C$16)),1,IF(AND(AV471=Settings!$C$18,AU471=Settings!$C$19),1,0))))</f>
        <v/>
      </c>
      <c r="AX1467" s="169" t="str">
        <f>IF(AX471="","",IF(AX471=Settings!$C$16,1,IF(AND(AX471=Settings!$C$17,NOT(AW471=Settings!$C$16)),1,IF(AND(AX471=Settings!$C$18,AW471=Settings!$C$19),1,0))))</f>
        <v/>
      </c>
      <c r="AZ1467" s="169" t="str">
        <f>IF(AZ471="","",IF(AZ471=Settings!$C$16,1,IF(AND(AZ471=Settings!$C$17,NOT(AY471=Settings!$C$16)),1,IF(AND(AZ471=Settings!$C$18,AY471=Settings!$C$19),1,0))))</f>
        <v/>
      </c>
      <c r="BC1467" s="169" t="str">
        <f>IF(BC471="","",IF(BC471=Settings!$C$16,1,IF(AND(BC471=Settings!$C$17,NOT(BB471=Settings!$C$16)),1,IF(AND(BC471=Settings!$C$18,BB471=Settings!$C$19),1,0))))</f>
        <v/>
      </c>
      <c r="BD1467" s="170"/>
      <c r="BE1467" s="169" t="str">
        <f>IF(BE471="","",IF(BE471=Settings!$C$16,1,IF(AND(BE471=Settings!$C$17,NOT(BD471=Settings!$C$16)),1,IF(AND(BE471=Settings!$C$18,BD471=Settings!$C$19),1,0))))</f>
        <v/>
      </c>
      <c r="BF1467" s="170"/>
      <c r="BG1467" s="169" t="str">
        <f>IF(BG471="","",IF(BG471=Settings!$C$16,1,IF(AND(BG471=Settings!$C$17,NOT(BF471=Settings!$C$16)),1,IF(AND(BG471=Settings!$C$18,BF471=Settings!$C$19),1,0))))</f>
        <v/>
      </c>
      <c r="BH1467" s="170"/>
      <c r="BI1467" s="169" t="str">
        <f>IF(BI471="","",IF(BI471=Settings!$C$16,1,IF(AND(BI471=Settings!$C$17,NOT(BH471=Settings!$C$16)),1,IF(AND(BI471=Settings!$C$18,BH471=Settings!$C$19),1,0))))</f>
        <v/>
      </c>
      <c r="BK1467" s="169" t="str">
        <f>IF(BK471="","",IF(BK471=Settings!$C$16,1,IF(AND(BK471=Settings!$C$17,NOT(BJ471=Settings!$C$16)),1,IF(AND(BK471=Settings!$C$18,BJ471=Settings!$C$19),1,0))))</f>
        <v/>
      </c>
      <c r="BM1467" s="169" t="str">
        <f>IF(BM471="","",IF(BM471=Settings!$C$16,1,IF(AND(BM471=Settings!$C$17,NOT(BL471=Settings!$C$16)),1,IF(AND(BM471=Settings!$C$18,BL471=Settings!$C$19),1,0))))</f>
        <v/>
      </c>
      <c r="BP1467" s="169" t="str">
        <f>IF(BP471="","",IF(BP471=Settings!$C$16,1,IF(AND(BP471=Settings!$C$17,NOT(BO471=Settings!$C$16)),1,IF(AND(BP471=Settings!$C$18,BO471=Settings!$C$19),1,0))))</f>
        <v/>
      </c>
      <c r="BQ1467" s="170"/>
      <c r="BR1467" s="169" t="str">
        <f>IF(BR471="","",IF(BR471=Settings!$C$16,1,IF(AND(BR471=Settings!$C$17,NOT(BQ471=Settings!$C$16)),1,IF(AND(BR471=Settings!$C$18,BQ471=Settings!$C$19),1,0))))</f>
        <v/>
      </c>
      <c r="BS1467" s="170"/>
      <c r="BT1467" s="169" t="str">
        <f>IF(BT471="","",IF(BT471=Settings!$C$16,1,IF(AND(BT471=Settings!$C$17,NOT(BS471=Settings!$C$16)),1,IF(AND(BT471=Settings!$C$18,BS471=Settings!$C$19),1,0))))</f>
        <v/>
      </c>
      <c r="BU1467" s="170"/>
      <c r="BV1467" s="169" t="str">
        <f>IF(BV471="","",IF(BV471=Settings!$C$16,1,IF(AND(BV471=Settings!$C$17,NOT(BU471=Settings!$C$16)),1,IF(AND(BV471=Settings!$C$18,BU471=Settings!$C$19),1,0))))</f>
        <v/>
      </c>
      <c r="BX1467" s="169" t="str">
        <f>IF(BX471="","",IF(BX471=Settings!$C$16,1,IF(AND(BX471=Settings!$C$17,NOT(BW471=Settings!$C$16)),1,IF(AND(BX471=Settings!$C$18,BW471=Settings!$C$19),1,0))))</f>
        <v/>
      </c>
      <c r="BZ1467" s="169" t="str">
        <f>IF(BZ471="","",IF(BZ471=Settings!$C$16,1,IF(AND(BZ471=Settings!$C$17,NOT(BY471=Settings!$C$16)),1,IF(AND(BZ471=Settings!$C$18,BY471=Settings!$C$19),1,0))))</f>
        <v/>
      </c>
      <c r="CB1467" s="175" t="str">
        <f t="shared" si="57"/>
        <v/>
      </c>
      <c r="CC1467" s="175" t="str">
        <f t="shared" si="58"/>
        <v/>
      </c>
      <c r="CD1467" s="175" t="str">
        <f t="shared" si="59"/>
        <v/>
      </c>
      <c r="CE1467" s="175" t="str">
        <f t="shared" si="60"/>
        <v/>
      </c>
      <c r="CF1467" s="175" t="str">
        <f t="shared" si="61"/>
        <v/>
      </c>
      <c r="CG1467" s="175" t="str">
        <f t="shared" si="62"/>
        <v/>
      </c>
      <c r="CH1467" s="175" t="str">
        <f t="shared" si="63"/>
        <v/>
      </c>
    </row>
    <row r="1468" spans="1:86" x14ac:dyDescent="0.25">
      <c r="A1468" s="39" t="str">
        <f t="shared" si="56"/>
        <v xml:space="preserve"> </v>
      </c>
      <c r="C1468" s="169" t="str">
        <f>IF(C472="","",IF(C472=Settings!$C$16,1,IF(AND(C472=Settings!$C$17,NOT(B472=Settings!$C$16)),1,IF(AND(C472=Settings!$C$18,B472=Settings!$C$19),1,0))))</f>
        <v/>
      </c>
      <c r="E1468" s="169" t="str">
        <f>IF(E472="","",IF(E472=Settings!$C$16,1,IF(AND(E472=Settings!$C$17,NOT(D472=Settings!$C$16)),1,IF(AND(E472=Settings!$C$18,D472=Settings!$C$19),1,0))))</f>
        <v/>
      </c>
      <c r="G1468" s="169" t="str">
        <f>IF(G472="","",IF(G472=Settings!$C$16,1,IF(AND(G472=Settings!$C$17,NOT(F472=Settings!$C$16)),1,IF(AND(G472=Settings!$C$18,F472=Settings!$C$19),1,0))))</f>
        <v/>
      </c>
      <c r="I1468" s="169" t="str">
        <f>IF(I472="","",IF(I472=Settings!$C$16,1,IF(AND(I472=Settings!$C$17,NOT(H472=Settings!$C$16)),1,IF(AND(I472=Settings!$C$18,H472=Settings!$C$19),1,0))))</f>
        <v/>
      </c>
      <c r="K1468" s="169" t="str">
        <f>IF(K472="","",IF(K472=Settings!$C$16,1,IF(AND(K472=Settings!$C$17,NOT(J472=Settings!$C$16)),1,IF(AND(K472=Settings!$C$18,J472=Settings!$C$19),1,0))))</f>
        <v/>
      </c>
      <c r="M1468" s="169" t="str">
        <f>IF(M472="","",IF(M472=Settings!$C$16,1,IF(AND(M472=Settings!$C$17,NOT(L472=Settings!$C$16)),1,IF(AND(M472=Settings!$C$18,L472=Settings!$C$19),1,0))))</f>
        <v/>
      </c>
      <c r="P1468" s="169" t="str">
        <f>IF(P472="","",IF(P472=Settings!$C$16,1,IF(AND(P472=Settings!$C$17,NOT(O472=Settings!$C$16)),1,IF(AND(P472=Settings!$C$18,O472=Settings!$C$19),1,0))))</f>
        <v/>
      </c>
      <c r="Q1468" s="170"/>
      <c r="R1468" s="169" t="str">
        <f>IF(R472="","",IF(R472=Settings!$C$16,1,IF(AND(R472=Settings!$C$17,NOT(Q472=Settings!$C$16)),1,IF(AND(R472=Settings!$C$18,Q472=Settings!$C$19),1,0))))</f>
        <v/>
      </c>
      <c r="S1468" s="170"/>
      <c r="T1468" s="169" t="str">
        <f>IF(T472="","",IF(T472=Settings!$C$16,1,IF(AND(T472=Settings!$C$17,NOT(S472=Settings!$C$16)),1,IF(AND(T472=Settings!$C$18,S472=Settings!$C$19),1,0))))</f>
        <v/>
      </c>
      <c r="U1468" s="170"/>
      <c r="V1468" s="169" t="str">
        <f>IF(V472="","",IF(V472=Settings!$C$16,1,IF(AND(V472=Settings!$C$17,NOT(U472=Settings!$C$16)),1,IF(AND(V472=Settings!$C$18,U472=Settings!$C$19),1,0))))</f>
        <v/>
      </c>
      <c r="X1468" s="169" t="str">
        <f>IF(X472="","",IF(X472=Settings!$C$16,1,IF(AND(X472=Settings!$C$17,NOT(W472=Settings!$C$16)),1,IF(AND(X472=Settings!$C$18,W472=Settings!$C$19),1,0))))</f>
        <v/>
      </c>
      <c r="Z1468" s="169" t="str">
        <f>IF(Z472="","",IF(Z472=Settings!$C$16,1,IF(AND(Z472=Settings!$C$17,NOT(Y472=Settings!$C$16)),1,IF(AND(Z472=Settings!$C$18,Y472=Settings!$C$19),1,0))))</f>
        <v/>
      </c>
      <c r="AC1468" s="169" t="str">
        <f>IF(AC472="","",IF(AC472=Settings!$C$16,1,IF(AND(AC472=Settings!$C$17,NOT(AB472=Settings!$C$16)),1,IF(AND(AC472=Settings!$C$18,AB472=Settings!$C$19),1,0))))</f>
        <v/>
      </c>
      <c r="AD1468" s="170"/>
      <c r="AE1468" s="169" t="str">
        <f>IF(AE472="","",IF(AE472=Settings!$C$16,1,IF(AND(AE472=Settings!$C$17,NOT(AD472=Settings!$C$16)),1,IF(AND(AE472=Settings!$C$18,AD472=Settings!$C$19),1,0))))</f>
        <v/>
      </c>
      <c r="AF1468" s="170"/>
      <c r="AG1468" s="169" t="str">
        <f>IF(AG472="","",IF(AG472=Settings!$C$16,1,IF(AND(AG472=Settings!$C$17,NOT(AF472=Settings!$C$16)),1,IF(AND(AG472=Settings!$C$18,AF472=Settings!$C$19),1,0))))</f>
        <v/>
      </c>
      <c r="AH1468" s="170"/>
      <c r="AI1468" s="169" t="str">
        <f>IF(AI472="","",IF(AI472=Settings!$C$16,1,IF(AND(AI472=Settings!$C$17,NOT(AH472=Settings!$C$16)),1,IF(AND(AI472=Settings!$C$18,AH472=Settings!$C$19),1,0))))</f>
        <v/>
      </c>
      <c r="AK1468" s="169" t="str">
        <f>IF(AK472="","",IF(AK472=Settings!$C$16,1,IF(AND(AK472=Settings!$C$17,NOT(AJ472=Settings!$C$16)),1,IF(AND(AK472=Settings!$C$18,AJ472=Settings!$C$19),1,0))))</f>
        <v/>
      </c>
      <c r="AM1468" s="169" t="str">
        <f>IF(AM472="","",IF(AM472=Settings!$C$16,1,IF(AND(AM472=Settings!$C$17,NOT(AL472=Settings!$C$16)),1,IF(AND(AM472=Settings!$C$18,AL472=Settings!$C$19),1,0))))</f>
        <v/>
      </c>
      <c r="AP1468" s="169" t="str">
        <f>IF(AP472="","",IF(AP472=Settings!$C$16,1,IF(AND(AP472=Settings!$C$17,NOT(AO472=Settings!$C$16)),1,IF(AND(AP472=Settings!$C$18,AO472=Settings!$C$19),1,0))))</f>
        <v/>
      </c>
      <c r="AQ1468" s="170"/>
      <c r="AR1468" s="169" t="str">
        <f>IF(AR472="","",IF(AR472=Settings!$C$16,1,IF(AND(AR472=Settings!$C$17,NOT(AQ472=Settings!$C$16)),1,IF(AND(AR472=Settings!$C$18,AQ472=Settings!$C$19),1,0))))</f>
        <v/>
      </c>
      <c r="AS1468" s="170"/>
      <c r="AT1468" s="169" t="str">
        <f>IF(AT472="","",IF(AT472=Settings!$C$16,1,IF(AND(AT472=Settings!$C$17,NOT(AS472=Settings!$C$16)),1,IF(AND(AT472=Settings!$C$18,AS472=Settings!$C$19),1,0))))</f>
        <v/>
      </c>
      <c r="AU1468" s="170"/>
      <c r="AV1468" s="169" t="str">
        <f>IF(AV472="","",IF(AV472=Settings!$C$16,1,IF(AND(AV472=Settings!$C$17,NOT(AU472=Settings!$C$16)),1,IF(AND(AV472=Settings!$C$18,AU472=Settings!$C$19),1,0))))</f>
        <v/>
      </c>
      <c r="AX1468" s="169" t="str">
        <f>IF(AX472="","",IF(AX472=Settings!$C$16,1,IF(AND(AX472=Settings!$C$17,NOT(AW472=Settings!$C$16)),1,IF(AND(AX472=Settings!$C$18,AW472=Settings!$C$19),1,0))))</f>
        <v/>
      </c>
      <c r="AZ1468" s="169" t="str">
        <f>IF(AZ472="","",IF(AZ472=Settings!$C$16,1,IF(AND(AZ472=Settings!$C$17,NOT(AY472=Settings!$C$16)),1,IF(AND(AZ472=Settings!$C$18,AY472=Settings!$C$19),1,0))))</f>
        <v/>
      </c>
      <c r="BC1468" s="169" t="str">
        <f>IF(BC472="","",IF(BC472=Settings!$C$16,1,IF(AND(BC472=Settings!$C$17,NOT(BB472=Settings!$C$16)),1,IF(AND(BC472=Settings!$C$18,BB472=Settings!$C$19),1,0))))</f>
        <v/>
      </c>
      <c r="BD1468" s="170"/>
      <c r="BE1468" s="169" t="str">
        <f>IF(BE472="","",IF(BE472=Settings!$C$16,1,IF(AND(BE472=Settings!$C$17,NOT(BD472=Settings!$C$16)),1,IF(AND(BE472=Settings!$C$18,BD472=Settings!$C$19),1,0))))</f>
        <v/>
      </c>
      <c r="BF1468" s="170"/>
      <c r="BG1468" s="169" t="str">
        <f>IF(BG472="","",IF(BG472=Settings!$C$16,1,IF(AND(BG472=Settings!$C$17,NOT(BF472=Settings!$C$16)),1,IF(AND(BG472=Settings!$C$18,BF472=Settings!$C$19),1,0))))</f>
        <v/>
      </c>
      <c r="BH1468" s="170"/>
      <c r="BI1468" s="169" t="str">
        <f>IF(BI472="","",IF(BI472=Settings!$C$16,1,IF(AND(BI472=Settings!$C$17,NOT(BH472=Settings!$C$16)),1,IF(AND(BI472=Settings!$C$18,BH472=Settings!$C$19),1,0))))</f>
        <v/>
      </c>
      <c r="BK1468" s="169" t="str">
        <f>IF(BK472="","",IF(BK472=Settings!$C$16,1,IF(AND(BK472=Settings!$C$17,NOT(BJ472=Settings!$C$16)),1,IF(AND(BK472=Settings!$C$18,BJ472=Settings!$C$19),1,0))))</f>
        <v/>
      </c>
      <c r="BM1468" s="169" t="str">
        <f>IF(BM472="","",IF(BM472=Settings!$C$16,1,IF(AND(BM472=Settings!$C$17,NOT(BL472=Settings!$C$16)),1,IF(AND(BM472=Settings!$C$18,BL472=Settings!$C$19),1,0))))</f>
        <v/>
      </c>
      <c r="BP1468" s="169" t="str">
        <f>IF(BP472="","",IF(BP472=Settings!$C$16,1,IF(AND(BP472=Settings!$C$17,NOT(BO472=Settings!$C$16)),1,IF(AND(BP472=Settings!$C$18,BO472=Settings!$C$19),1,0))))</f>
        <v/>
      </c>
      <c r="BQ1468" s="170"/>
      <c r="BR1468" s="169" t="str">
        <f>IF(BR472="","",IF(BR472=Settings!$C$16,1,IF(AND(BR472=Settings!$C$17,NOT(BQ472=Settings!$C$16)),1,IF(AND(BR472=Settings!$C$18,BQ472=Settings!$C$19),1,0))))</f>
        <v/>
      </c>
      <c r="BS1468" s="170"/>
      <c r="BT1468" s="169" t="str">
        <f>IF(BT472="","",IF(BT472=Settings!$C$16,1,IF(AND(BT472=Settings!$C$17,NOT(BS472=Settings!$C$16)),1,IF(AND(BT472=Settings!$C$18,BS472=Settings!$C$19),1,0))))</f>
        <v/>
      </c>
      <c r="BU1468" s="170"/>
      <c r="BV1468" s="169" t="str">
        <f>IF(BV472="","",IF(BV472=Settings!$C$16,1,IF(AND(BV472=Settings!$C$17,NOT(BU472=Settings!$C$16)),1,IF(AND(BV472=Settings!$C$18,BU472=Settings!$C$19),1,0))))</f>
        <v/>
      </c>
      <c r="BX1468" s="169" t="str">
        <f>IF(BX472="","",IF(BX472=Settings!$C$16,1,IF(AND(BX472=Settings!$C$17,NOT(BW472=Settings!$C$16)),1,IF(AND(BX472=Settings!$C$18,BW472=Settings!$C$19),1,0))))</f>
        <v/>
      </c>
      <c r="BZ1468" s="169" t="str">
        <f>IF(BZ472="","",IF(BZ472=Settings!$C$16,1,IF(AND(BZ472=Settings!$C$17,NOT(BY472=Settings!$C$16)),1,IF(AND(BZ472=Settings!$C$18,BY472=Settings!$C$19),1,0))))</f>
        <v/>
      </c>
      <c r="CB1468" s="175" t="str">
        <f t="shared" si="57"/>
        <v/>
      </c>
      <c r="CC1468" s="175" t="str">
        <f t="shared" si="58"/>
        <v/>
      </c>
      <c r="CD1468" s="175" t="str">
        <f t="shared" si="59"/>
        <v/>
      </c>
      <c r="CE1468" s="175" t="str">
        <f t="shared" si="60"/>
        <v/>
      </c>
      <c r="CF1468" s="175" t="str">
        <f t="shared" si="61"/>
        <v/>
      </c>
      <c r="CG1468" s="175" t="str">
        <f t="shared" si="62"/>
        <v/>
      </c>
      <c r="CH1468" s="175" t="str">
        <f t="shared" si="63"/>
        <v/>
      </c>
    </row>
    <row r="1469" spans="1:86" x14ac:dyDescent="0.25">
      <c r="A1469" s="39" t="str">
        <f t="shared" si="56"/>
        <v xml:space="preserve"> </v>
      </c>
      <c r="C1469" s="169" t="str">
        <f>IF(C473="","",IF(C473=Settings!$C$16,1,IF(AND(C473=Settings!$C$17,NOT(B473=Settings!$C$16)),1,IF(AND(C473=Settings!$C$18,B473=Settings!$C$19),1,0))))</f>
        <v/>
      </c>
      <c r="E1469" s="169" t="str">
        <f>IF(E473="","",IF(E473=Settings!$C$16,1,IF(AND(E473=Settings!$C$17,NOT(D473=Settings!$C$16)),1,IF(AND(E473=Settings!$C$18,D473=Settings!$C$19),1,0))))</f>
        <v/>
      </c>
      <c r="G1469" s="169" t="str">
        <f>IF(G473="","",IF(G473=Settings!$C$16,1,IF(AND(G473=Settings!$C$17,NOT(F473=Settings!$C$16)),1,IF(AND(G473=Settings!$C$18,F473=Settings!$C$19),1,0))))</f>
        <v/>
      </c>
      <c r="I1469" s="169" t="str">
        <f>IF(I473="","",IF(I473=Settings!$C$16,1,IF(AND(I473=Settings!$C$17,NOT(H473=Settings!$C$16)),1,IF(AND(I473=Settings!$C$18,H473=Settings!$C$19),1,0))))</f>
        <v/>
      </c>
      <c r="K1469" s="169" t="str">
        <f>IF(K473="","",IF(K473=Settings!$C$16,1,IF(AND(K473=Settings!$C$17,NOT(J473=Settings!$C$16)),1,IF(AND(K473=Settings!$C$18,J473=Settings!$C$19),1,0))))</f>
        <v/>
      </c>
      <c r="M1469" s="169" t="str">
        <f>IF(M473="","",IF(M473=Settings!$C$16,1,IF(AND(M473=Settings!$C$17,NOT(L473=Settings!$C$16)),1,IF(AND(M473=Settings!$C$18,L473=Settings!$C$19),1,0))))</f>
        <v/>
      </c>
      <c r="P1469" s="169" t="str">
        <f>IF(P473="","",IF(P473=Settings!$C$16,1,IF(AND(P473=Settings!$C$17,NOT(O473=Settings!$C$16)),1,IF(AND(P473=Settings!$C$18,O473=Settings!$C$19),1,0))))</f>
        <v/>
      </c>
      <c r="Q1469" s="170"/>
      <c r="R1469" s="169" t="str">
        <f>IF(R473="","",IF(R473=Settings!$C$16,1,IF(AND(R473=Settings!$C$17,NOT(Q473=Settings!$C$16)),1,IF(AND(R473=Settings!$C$18,Q473=Settings!$C$19),1,0))))</f>
        <v/>
      </c>
      <c r="S1469" s="170"/>
      <c r="T1469" s="169" t="str">
        <f>IF(T473="","",IF(T473=Settings!$C$16,1,IF(AND(T473=Settings!$C$17,NOT(S473=Settings!$C$16)),1,IF(AND(T473=Settings!$C$18,S473=Settings!$C$19),1,0))))</f>
        <v/>
      </c>
      <c r="U1469" s="170"/>
      <c r="V1469" s="169" t="str">
        <f>IF(V473="","",IF(V473=Settings!$C$16,1,IF(AND(V473=Settings!$C$17,NOT(U473=Settings!$C$16)),1,IF(AND(V473=Settings!$C$18,U473=Settings!$C$19),1,0))))</f>
        <v/>
      </c>
      <c r="X1469" s="169" t="str">
        <f>IF(X473="","",IF(X473=Settings!$C$16,1,IF(AND(X473=Settings!$C$17,NOT(W473=Settings!$C$16)),1,IF(AND(X473=Settings!$C$18,W473=Settings!$C$19),1,0))))</f>
        <v/>
      </c>
      <c r="Z1469" s="169" t="str">
        <f>IF(Z473="","",IF(Z473=Settings!$C$16,1,IF(AND(Z473=Settings!$C$17,NOT(Y473=Settings!$C$16)),1,IF(AND(Z473=Settings!$C$18,Y473=Settings!$C$19),1,0))))</f>
        <v/>
      </c>
      <c r="AC1469" s="169" t="str">
        <f>IF(AC473="","",IF(AC473=Settings!$C$16,1,IF(AND(AC473=Settings!$C$17,NOT(AB473=Settings!$C$16)),1,IF(AND(AC473=Settings!$C$18,AB473=Settings!$C$19),1,0))))</f>
        <v/>
      </c>
      <c r="AD1469" s="170"/>
      <c r="AE1469" s="169" t="str">
        <f>IF(AE473="","",IF(AE473=Settings!$C$16,1,IF(AND(AE473=Settings!$C$17,NOT(AD473=Settings!$C$16)),1,IF(AND(AE473=Settings!$C$18,AD473=Settings!$C$19),1,0))))</f>
        <v/>
      </c>
      <c r="AF1469" s="170"/>
      <c r="AG1469" s="169" t="str">
        <f>IF(AG473="","",IF(AG473=Settings!$C$16,1,IF(AND(AG473=Settings!$C$17,NOT(AF473=Settings!$C$16)),1,IF(AND(AG473=Settings!$C$18,AF473=Settings!$C$19),1,0))))</f>
        <v/>
      </c>
      <c r="AH1469" s="170"/>
      <c r="AI1469" s="169" t="str">
        <f>IF(AI473="","",IF(AI473=Settings!$C$16,1,IF(AND(AI473=Settings!$C$17,NOT(AH473=Settings!$C$16)),1,IF(AND(AI473=Settings!$C$18,AH473=Settings!$C$19),1,0))))</f>
        <v/>
      </c>
      <c r="AK1469" s="169" t="str">
        <f>IF(AK473="","",IF(AK473=Settings!$C$16,1,IF(AND(AK473=Settings!$C$17,NOT(AJ473=Settings!$C$16)),1,IF(AND(AK473=Settings!$C$18,AJ473=Settings!$C$19),1,0))))</f>
        <v/>
      </c>
      <c r="AM1469" s="169" t="str">
        <f>IF(AM473="","",IF(AM473=Settings!$C$16,1,IF(AND(AM473=Settings!$C$17,NOT(AL473=Settings!$C$16)),1,IF(AND(AM473=Settings!$C$18,AL473=Settings!$C$19),1,0))))</f>
        <v/>
      </c>
      <c r="AP1469" s="169" t="str">
        <f>IF(AP473="","",IF(AP473=Settings!$C$16,1,IF(AND(AP473=Settings!$C$17,NOT(AO473=Settings!$C$16)),1,IF(AND(AP473=Settings!$C$18,AO473=Settings!$C$19),1,0))))</f>
        <v/>
      </c>
      <c r="AQ1469" s="170"/>
      <c r="AR1469" s="169" t="str">
        <f>IF(AR473="","",IF(AR473=Settings!$C$16,1,IF(AND(AR473=Settings!$C$17,NOT(AQ473=Settings!$C$16)),1,IF(AND(AR473=Settings!$C$18,AQ473=Settings!$C$19),1,0))))</f>
        <v/>
      </c>
      <c r="AS1469" s="170"/>
      <c r="AT1469" s="169" t="str">
        <f>IF(AT473="","",IF(AT473=Settings!$C$16,1,IF(AND(AT473=Settings!$C$17,NOT(AS473=Settings!$C$16)),1,IF(AND(AT473=Settings!$C$18,AS473=Settings!$C$19),1,0))))</f>
        <v/>
      </c>
      <c r="AU1469" s="170"/>
      <c r="AV1469" s="169" t="str">
        <f>IF(AV473="","",IF(AV473=Settings!$C$16,1,IF(AND(AV473=Settings!$C$17,NOT(AU473=Settings!$C$16)),1,IF(AND(AV473=Settings!$C$18,AU473=Settings!$C$19),1,0))))</f>
        <v/>
      </c>
      <c r="AX1469" s="169" t="str">
        <f>IF(AX473="","",IF(AX473=Settings!$C$16,1,IF(AND(AX473=Settings!$C$17,NOT(AW473=Settings!$C$16)),1,IF(AND(AX473=Settings!$C$18,AW473=Settings!$C$19),1,0))))</f>
        <v/>
      </c>
      <c r="AZ1469" s="169" t="str">
        <f>IF(AZ473="","",IF(AZ473=Settings!$C$16,1,IF(AND(AZ473=Settings!$C$17,NOT(AY473=Settings!$C$16)),1,IF(AND(AZ473=Settings!$C$18,AY473=Settings!$C$19),1,0))))</f>
        <v/>
      </c>
      <c r="BC1469" s="169" t="str">
        <f>IF(BC473="","",IF(BC473=Settings!$C$16,1,IF(AND(BC473=Settings!$C$17,NOT(BB473=Settings!$C$16)),1,IF(AND(BC473=Settings!$C$18,BB473=Settings!$C$19),1,0))))</f>
        <v/>
      </c>
      <c r="BD1469" s="170"/>
      <c r="BE1469" s="169" t="str">
        <f>IF(BE473="","",IF(BE473=Settings!$C$16,1,IF(AND(BE473=Settings!$C$17,NOT(BD473=Settings!$C$16)),1,IF(AND(BE473=Settings!$C$18,BD473=Settings!$C$19),1,0))))</f>
        <v/>
      </c>
      <c r="BF1469" s="170"/>
      <c r="BG1469" s="169" t="str">
        <f>IF(BG473="","",IF(BG473=Settings!$C$16,1,IF(AND(BG473=Settings!$C$17,NOT(BF473=Settings!$C$16)),1,IF(AND(BG473=Settings!$C$18,BF473=Settings!$C$19),1,0))))</f>
        <v/>
      </c>
      <c r="BH1469" s="170"/>
      <c r="BI1469" s="169" t="str">
        <f>IF(BI473="","",IF(BI473=Settings!$C$16,1,IF(AND(BI473=Settings!$C$17,NOT(BH473=Settings!$C$16)),1,IF(AND(BI473=Settings!$C$18,BH473=Settings!$C$19),1,0))))</f>
        <v/>
      </c>
      <c r="BK1469" s="169" t="str">
        <f>IF(BK473="","",IF(BK473=Settings!$C$16,1,IF(AND(BK473=Settings!$C$17,NOT(BJ473=Settings!$C$16)),1,IF(AND(BK473=Settings!$C$18,BJ473=Settings!$C$19),1,0))))</f>
        <v/>
      </c>
      <c r="BM1469" s="169" t="str">
        <f>IF(BM473="","",IF(BM473=Settings!$C$16,1,IF(AND(BM473=Settings!$C$17,NOT(BL473=Settings!$C$16)),1,IF(AND(BM473=Settings!$C$18,BL473=Settings!$C$19),1,0))))</f>
        <v/>
      </c>
      <c r="BP1469" s="169" t="str">
        <f>IF(BP473="","",IF(BP473=Settings!$C$16,1,IF(AND(BP473=Settings!$C$17,NOT(BO473=Settings!$C$16)),1,IF(AND(BP473=Settings!$C$18,BO473=Settings!$C$19),1,0))))</f>
        <v/>
      </c>
      <c r="BQ1469" s="170"/>
      <c r="BR1469" s="169" t="str">
        <f>IF(BR473="","",IF(BR473=Settings!$C$16,1,IF(AND(BR473=Settings!$C$17,NOT(BQ473=Settings!$C$16)),1,IF(AND(BR473=Settings!$C$18,BQ473=Settings!$C$19),1,0))))</f>
        <v/>
      </c>
      <c r="BS1469" s="170"/>
      <c r="BT1469" s="169" t="str">
        <f>IF(BT473="","",IF(BT473=Settings!$C$16,1,IF(AND(BT473=Settings!$C$17,NOT(BS473=Settings!$C$16)),1,IF(AND(BT473=Settings!$C$18,BS473=Settings!$C$19),1,0))))</f>
        <v/>
      </c>
      <c r="BU1469" s="170"/>
      <c r="BV1469" s="169" t="str">
        <f>IF(BV473="","",IF(BV473=Settings!$C$16,1,IF(AND(BV473=Settings!$C$17,NOT(BU473=Settings!$C$16)),1,IF(AND(BV473=Settings!$C$18,BU473=Settings!$C$19),1,0))))</f>
        <v/>
      </c>
      <c r="BX1469" s="169" t="str">
        <f>IF(BX473="","",IF(BX473=Settings!$C$16,1,IF(AND(BX473=Settings!$C$17,NOT(BW473=Settings!$C$16)),1,IF(AND(BX473=Settings!$C$18,BW473=Settings!$C$19),1,0))))</f>
        <v/>
      </c>
      <c r="BZ1469" s="169" t="str">
        <f>IF(BZ473="","",IF(BZ473=Settings!$C$16,1,IF(AND(BZ473=Settings!$C$17,NOT(BY473=Settings!$C$16)),1,IF(AND(BZ473=Settings!$C$18,BY473=Settings!$C$19),1,0))))</f>
        <v/>
      </c>
      <c r="CB1469" s="175" t="str">
        <f t="shared" si="57"/>
        <v/>
      </c>
      <c r="CC1469" s="175" t="str">
        <f t="shared" si="58"/>
        <v/>
      </c>
      <c r="CD1469" s="175" t="str">
        <f t="shared" si="59"/>
        <v/>
      </c>
      <c r="CE1469" s="175" t="str">
        <f t="shared" si="60"/>
        <v/>
      </c>
      <c r="CF1469" s="175" t="str">
        <f t="shared" si="61"/>
        <v/>
      </c>
      <c r="CG1469" s="175" t="str">
        <f t="shared" si="62"/>
        <v/>
      </c>
      <c r="CH1469" s="175" t="str">
        <f t="shared" si="63"/>
        <v/>
      </c>
    </row>
    <row r="1470" spans="1:86" x14ac:dyDescent="0.25">
      <c r="A1470" s="39" t="str">
        <f t="shared" si="56"/>
        <v xml:space="preserve"> </v>
      </c>
      <c r="C1470" s="169" t="str">
        <f>IF(C474="","",IF(C474=Settings!$C$16,1,IF(AND(C474=Settings!$C$17,NOT(B474=Settings!$C$16)),1,IF(AND(C474=Settings!$C$18,B474=Settings!$C$19),1,0))))</f>
        <v/>
      </c>
      <c r="E1470" s="169" t="str">
        <f>IF(E474="","",IF(E474=Settings!$C$16,1,IF(AND(E474=Settings!$C$17,NOT(D474=Settings!$C$16)),1,IF(AND(E474=Settings!$C$18,D474=Settings!$C$19),1,0))))</f>
        <v/>
      </c>
      <c r="G1470" s="169" t="str">
        <f>IF(G474="","",IF(G474=Settings!$C$16,1,IF(AND(G474=Settings!$C$17,NOT(F474=Settings!$C$16)),1,IF(AND(G474=Settings!$C$18,F474=Settings!$C$19),1,0))))</f>
        <v/>
      </c>
      <c r="I1470" s="169" t="str">
        <f>IF(I474="","",IF(I474=Settings!$C$16,1,IF(AND(I474=Settings!$C$17,NOT(H474=Settings!$C$16)),1,IF(AND(I474=Settings!$C$18,H474=Settings!$C$19),1,0))))</f>
        <v/>
      </c>
      <c r="K1470" s="169" t="str">
        <f>IF(K474="","",IF(K474=Settings!$C$16,1,IF(AND(K474=Settings!$C$17,NOT(J474=Settings!$C$16)),1,IF(AND(K474=Settings!$C$18,J474=Settings!$C$19),1,0))))</f>
        <v/>
      </c>
      <c r="M1470" s="169" t="str">
        <f>IF(M474="","",IF(M474=Settings!$C$16,1,IF(AND(M474=Settings!$C$17,NOT(L474=Settings!$C$16)),1,IF(AND(M474=Settings!$C$18,L474=Settings!$C$19),1,0))))</f>
        <v/>
      </c>
      <c r="P1470" s="169" t="str">
        <f>IF(P474="","",IF(P474=Settings!$C$16,1,IF(AND(P474=Settings!$C$17,NOT(O474=Settings!$C$16)),1,IF(AND(P474=Settings!$C$18,O474=Settings!$C$19),1,0))))</f>
        <v/>
      </c>
      <c r="Q1470" s="170"/>
      <c r="R1470" s="169" t="str">
        <f>IF(R474="","",IF(R474=Settings!$C$16,1,IF(AND(R474=Settings!$C$17,NOT(Q474=Settings!$C$16)),1,IF(AND(R474=Settings!$C$18,Q474=Settings!$C$19),1,0))))</f>
        <v/>
      </c>
      <c r="S1470" s="170"/>
      <c r="T1470" s="169" t="str">
        <f>IF(T474="","",IF(T474=Settings!$C$16,1,IF(AND(T474=Settings!$C$17,NOT(S474=Settings!$C$16)),1,IF(AND(T474=Settings!$C$18,S474=Settings!$C$19),1,0))))</f>
        <v/>
      </c>
      <c r="U1470" s="170"/>
      <c r="V1470" s="169" t="str">
        <f>IF(V474="","",IF(V474=Settings!$C$16,1,IF(AND(V474=Settings!$C$17,NOT(U474=Settings!$C$16)),1,IF(AND(V474=Settings!$C$18,U474=Settings!$C$19),1,0))))</f>
        <v/>
      </c>
      <c r="X1470" s="169" t="str">
        <f>IF(X474="","",IF(X474=Settings!$C$16,1,IF(AND(X474=Settings!$C$17,NOT(W474=Settings!$C$16)),1,IF(AND(X474=Settings!$C$18,W474=Settings!$C$19),1,0))))</f>
        <v/>
      </c>
      <c r="Z1470" s="169" t="str">
        <f>IF(Z474="","",IF(Z474=Settings!$C$16,1,IF(AND(Z474=Settings!$C$17,NOT(Y474=Settings!$C$16)),1,IF(AND(Z474=Settings!$C$18,Y474=Settings!$C$19),1,0))))</f>
        <v/>
      </c>
      <c r="AC1470" s="169" t="str">
        <f>IF(AC474="","",IF(AC474=Settings!$C$16,1,IF(AND(AC474=Settings!$C$17,NOT(AB474=Settings!$C$16)),1,IF(AND(AC474=Settings!$C$18,AB474=Settings!$C$19),1,0))))</f>
        <v/>
      </c>
      <c r="AD1470" s="170"/>
      <c r="AE1470" s="169" t="str">
        <f>IF(AE474="","",IF(AE474=Settings!$C$16,1,IF(AND(AE474=Settings!$C$17,NOT(AD474=Settings!$C$16)),1,IF(AND(AE474=Settings!$C$18,AD474=Settings!$C$19),1,0))))</f>
        <v/>
      </c>
      <c r="AF1470" s="170"/>
      <c r="AG1470" s="169" t="str">
        <f>IF(AG474="","",IF(AG474=Settings!$C$16,1,IF(AND(AG474=Settings!$C$17,NOT(AF474=Settings!$C$16)),1,IF(AND(AG474=Settings!$C$18,AF474=Settings!$C$19),1,0))))</f>
        <v/>
      </c>
      <c r="AH1470" s="170"/>
      <c r="AI1470" s="169" t="str">
        <f>IF(AI474="","",IF(AI474=Settings!$C$16,1,IF(AND(AI474=Settings!$C$17,NOT(AH474=Settings!$C$16)),1,IF(AND(AI474=Settings!$C$18,AH474=Settings!$C$19),1,0))))</f>
        <v/>
      </c>
      <c r="AK1470" s="169" t="str">
        <f>IF(AK474="","",IF(AK474=Settings!$C$16,1,IF(AND(AK474=Settings!$C$17,NOT(AJ474=Settings!$C$16)),1,IF(AND(AK474=Settings!$C$18,AJ474=Settings!$C$19),1,0))))</f>
        <v/>
      </c>
      <c r="AM1470" s="169" t="str">
        <f>IF(AM474="","",IF(AM474=Settings!$C$16,1,IF(AND(AM474=Settings!$C$17,NOT(AL474=Settings!$C$16)),1,IF(AND(AM474=Settings!$C$18,AL474=Settings!$C$19),1,0))))</f>
        <v/>
      </c>
      <c r="AP1470" s="169" t="str">
        <f>IF(AP474="","",IF(AP474=Settings!$C$16,1,IF(AND(AP474=Settings!$C$17,NOT(AO474=Settings!$C$16)),1,IF(AND(AP474=Settings!$C$18,AO474=Settings!$C$19),1,0))))</f>
        <v/>
      </c>
      <c r="AQ1470" s="170"/>
      <c r="AR1470" s="169" t="str">
        <f>IF(AR474="","",IF(AR474=Settings!$C$16,1,IF(AND(AR474=Settings!$C$17,NOT(AQ474=Settings!$C$16)),1,IF(AND(AR474=Settings!$C$18,AQ474=Settings!$C$19),1,0))))</f>
        <v/>
      </c>
      <c r="AS1470" s="170"/>
      <c r="AT1470" s="169" t="str">
        <f>IF(AT474="","",IF(AT474=Settings!$C$16,1,IF(AND(AT474=Settings!$C$17,NOT(AS474=Settings!$C$16)),1,IF(AND(AT474=Settings!$C$18,AS474=Settings!$C$19),1,0))))</f>
        <v/>
      </c>
      <c r="AU1470" s="170"/>
      <c r="AV1470" s="169" t="str">
        <f>IF(AV474="","",IF(AV474=Settings!$C$16,1,IF(AND(AV474=Settings!$C$17,NOT(AU474=Settings!$C$16)),1,IF(AND(AV474=Settings!$C$18,AU474=Settings!$C$19),1,0))))</f>
        <v/>
      </c>
      <c r="AX1470" s="169" t="str">
        <f>IF(AX474="","",IF(AX474=Settings!$C$16,1,IF(AND(AX474=Settings!$C$17,NOT(AW474=Settings!$C$16)),1,IF(AND(AX474=Settings!$C$18,AW474=Settings!$C$19),1,0))))</f>
        <v/>
      </c>
      <c r="AZ1470" s="169" t="str">
        <f>IF(AZ474="","",IF(AZ474=Settings!$C$16,1,IF(AND(AZ474=Settings!$C$17,NOT(AY474=Settings!$C$16)),1,IF(AND(AZ474=Settings!$C$18,AY474=Settings!$C$19),1,0))))</f>
        <v/>
      </c>
      <c r="BC1470" s="169" t="str">
        <f>IF(BC474="","",IF(BC474=Settings!$C$16,1,IF(AND(BC474=Settings!$C$17,NOT(BB474=Settings!$C$16)),1,IF(AND(BC474=Settings!$C$18,BB474=Settings!$C$19),1,0))))</f>
        <v/>
      </c>
      <c r="BD1470" s="170"/>
      <c r="BE1470" s="169" t="str">
        <f>IF(BE474="","",IF(BE474=Settings!$C$16,1,IF(AND(BE474=Settings!$C$17,NOT(BD474=Settings!$C$16)),1,IF(AND(BE474=Settings!$C$18,BD474=Settings!$C$19),1,0))))</f>
        <v/>
      </c>
      <c r="BF1470" s="170"/>
      <c r="BG1470" s="169" t="str">
        <f>IF(BG474="","",IF(BG474=Settings!$C$16,1,IF(AND(BG474=Settings!$C$17,NOT(BF474=Settings!$C$16)),1,IF(AND(BG474=Settings!$C$18,BF474=Settings!$C$19),1,0))))</f>
        <v/>
      </c>
      <c r="BH1470" s="170"/>
      <c r="BI1470" s="169" t="str">
        <f>IF(BI474="","",IF(BI474=Settings!$C$16,1,IF(AND(BI474=Settings!$C$17,NOT(BH474=Settings!$C$16)),1,IF(AND(BI474=Settings!$C$18,BH474=Settings!$C$19),1,0))))</f>
        <v/>
      </c>
      <c r="BK1470" s="169" t="str">
        <f>IF(BK474="","",IF(BK474=Settings!$C$16,1,IF(AND(BK474=Settings!$C$17,NOT(BJ474=Settings!$C$16)),1,IF(AND(BK474=Settings!$C$18,BJ474=Settings!$C$19),1,0))))</f>
        <v/>
      </c>
      <c r="BM1470" s="169" t="str">
        <f>IF(BM474="","",IF(BM474=Settings!$C$16,1,IF(AND(BM474=Settings!$C$17,NOT(BL474=Settings!$C$16)),1,IF(AND(BM474=Settings!$C$18,BL474=Settings!$C$19),1,0))))</f>
        <v/>
      </c>
      <c r="BP1470" s="169" t="str">
        <f>IF(BP474="","",IF(BP474=Settings!$C$16,1,IF(AND(BP474=Settings!$C$17,NOT(BO474=Settings!$C$16)),1,IF(AND(BP474=Settings!$C$18,BO474=Settings!$C$19),1,0))))</f>
        <v/>
      </c>
      <c r="BQ1470" s="170"/>
      <c r="BR1470" s="169" t="str">
        <f>IF(BR474="","",IF(BR474=Settings!$C$16,1,IF(AND(BR474=Settings!$C$17,NOT(BQ474=Settings!$C$16)),1,IF(AND(BR474=Settings!$C$18,BQ474=Settings!$C$19),1,0))))</f>
        <v/>
      </c>
      <c r="BS1470" s="170"/>
      <c r="BT1470" s="169" t="str">
        <f>IF(BT474="","",IF(BT474=Settings!$C$16,1,IF(AND(BT474=Settings!$C$17,NOT(BS474=Settings!$C$16)),1,IF(AND(BT474=Settings!$C$18,BS474=Settings!$C$19),1,0))))</f>
        <v/>
      </c>
      <c r="BU1470" s="170"/>
      <c r="BV1470" s="169" t="str">
        <f>IF(BV474="","",IF(BV474=Settings!$C$16,1,IF(AND(BV474=Settings!$C$17,NOT(BU474=Settings!$C$16)),1,IF(AND(BV474=Settings!$C$18,BU474=Settings!$C$19),1,0))))</f>
        <v/>
      </c>
      <c r="BX1470" s="169" t="str">
        <f>IF(BX474="","",IF(BX474=Settings!$C$16,1,IF(AND(BX474=Settings!$C$17,NOT(BW474=Settings!$C$16)),1,IF(AND(BX474=Settings!$C$18,BW474=Settings!$C$19),1,0))))</f>
        <v/>
      </c>
      <c r="BZ1470" s="169" t="str">
        <f>IF(BZ474="","",IF(BZ474=Settings!$C$16,1,IF(AND(BZ474=Settings!$C$17,NOT(BY474=Settings!$C$16)),1,IF(AND(BZ474=Settings!$C$18,BY474=Settings!$C$19),1,0))))</f>
        <v/>
      </c>
      <c r="CB1470" s="175" t="str">
        <f t="shared" si="57"/>
        <v/>
      </c>
      <c r="CC1470" s="175" t="str">
        <f t="shared" si="58"/>
        <v/>
      </c>
      <c r="CD1470" s="175" t="str">
        <f t="shared" si="59"/>
        <v/>
      </c>
      <c r="CE1470" s="175" t="str">
        <f t="shared" si="60"/>
        <v/>
      </c>
      <c r="CF1470" s="175" t="str">
        <f t="shared" si="61"/>
        <v/>
      </c>
      <c r="CG1470" s="175" t="str">
        <f t="shared" si="62"/>
        <v/>
      </c>
      <c r="CH1470" s="175" t="str">
        <f t="shared" si="63"/>
        <v/>
      </c>
    </row>
    <row r="1471" spans="1:86" x14ac:dyDescent="0.25">
      <c r="A1471" s="39" t="str">
        <f t="shared" si="56"/>
        <v xml:space="preserve"> </v>
      </c>
      <c r="C1471" s="169" t="str">
        <f>IF(C475="","",IF(C475=Settings!$C$16,1,IF(AND(C475=Settings!$C$17,NOT(B475=Settings!$C$16)),1,IF(AND(C475=Settings!$C$18,B475=Settings!$C$19),1,0))))</f>
        <v/>
      </c>
      <c r="E1471" s="169" t="str">
        <f>IF(E475="","",IF(E475=Settings!$C$16,1,IF(AND(E475=Settings!$C$17,NOT(D475=Settings!$C$16)),1,IF(AND(E475=Settings!$C$18,D475=Settings!$C$19),1,0))))</f>
        <v/>
      </c>
      <c r="G1471" s="169" t="str">
        <f>IF(G475="","",IF(G475=Settings!$C$16,1,IF(AND(G475=Settings!$C$17,NOT(F475=Settings!$C$16)),1,IF(AND(G475=Settings!$C$18,F475=Settings!$C$19),1,0))))</f>
        <v/>
      </c>
      <c r="I1471" s="169" t="str">
        <f>IF(I475="","",IF(I475=Settings!$C$16,1,IF(AND(I475=Settings!$C$17,NOT(H475=Settings!$C$16)),1,IF(AND(I475=Settings!$C$18,H475=Settings!$C$19),1,0))))</f>
        <v/>
      </c>
      <c r="K1471" s="169" t="str">
        <f>IF(K475="","",IF(K475=Settings!$C$16,1,IF(AND(K475=Settings!$C$17,NOT(J475=Settings!$C$16)),1,IF(AND(K475=Settings!$C$18,J475=Settings!$C$19),1,0))))</f>
        <v/>
      </c>
      <c r="M1471" s="169" t="str">
        <f>IF(M475="","",IF(M475=Settings!$C$16,1,IF(AND(M475=Settings!$C$17,NOT(L475=Settings!$C$16)),1,IF(AND(M475=Settings!$C$18,L475=Settings!$C$19),1,0))))</f>
        <v/>
      </c>
      <c r="P1471" s="169" t="str">
        <f>IF(P475="","",IF(P475=Settings!$C$16,1,IF(AND(P475=Settings!$C$17,NOT(O475=Settings!$C$16)),1,IF(AND(P475=Settings!$C$18,O475=Settings!$C$19),1,0))))</f>
        <v/>
      </c>
      <c r="Q1471" s="170"/>
      <c r="R1471" s="169" t="str">
        <f>IF(R475="","",IF(R475=Settings!$C$16,1,IF(AND(R475=Settings!$C$17,NOT(Q475=Settings!$C$16)),1,IF(AND(R475=Settings!$C$18,Q475=Settings!$C$19),1,0))))</f>
        <v/>
      </c>
      <c r="S1471" s="170"/>
      <c r="T1471" s="169" t="str">
        <f>IF(T475="","",IF(T475=Settings!$C$16,1,IF(AND(T475=Settings!$C$17,NOT(S475=Settings!$C$16)),1,IF(AND(T475=Settings!$C$18,S475=Settings!$C$19),1,0))))</f>
        <v/>
      </c>
      <c r="U1471" s="170"/>
      <c r="V1471" s="169" t="str">
        <f>IF(V475="","",IF(V475=Settings!$C$16,1,IF(AND(V475=Settings!$C$17,NOT(U475=Settings!$C$16)),1,IF(AND(V475=Settings!$C$18,U475=Settings!$C$19),1,0))))</f>
        <v/>
      </c>
      <c r="X1471" s="169" t="str">
        <f>IF(X475="","",IF(X475=Settings!$C$16,1,IF(AND(X475=Settings!$C$17,NOT(W475=Settings!$C$16)),1,IF(AND(X475=Settings!$C$18,W475=Settings!$C$19),1,0))))</f>
        <v/>
      </c>
      <c r="Z1471" s="169" t="str">
        <f>IF(Z475="","",IF(Z475=Settings!$C$16,1,IF(AND(Z475=Settings!$C$17,NOT(Y475=Settings!$C$16)),1,IF(AND(Z475=Settings!$C$18,Y475=Settings!$C$19),1,0))))</f>
        <v/>
      </c>
      <c r="AC1471" s="169" t="str">
        <f>IF(AC475="","",IF(AC475=Settings!$C$16,1,IF(AND(AC475=Settings!$C$17,NOT(AB475=Settings!$C$16)),1,IF(AND(AC475=Settings!$C$18,AB475=Settings!$C$19),1,0))))</f>
        <v/>
      </c>
      <c r="AD1471" s="170"/>
      <c r="AE1471" s="169" t="str">
        <f>IF(AE475="","",IF(AE475=Settings!$C$16,1,IF(AND(AE475=Settings!$C$17,NOT(AD475=Settings!$C$16)),1,IF(AND(AE475=Settings!$C$18,AD475=Settings!$C$19),1,0))))</f>
        <v/>
      </c>
      <c r="AF1471" s="170"/>
      <c r="AG1471" s="169" t="str">
        <f>IF(AG475="","",IF(AG475=Settings!$C$16,1,IF(AND(AG475=Settings!$C$17,NOT(AF475=Settings!$C$16)),1,IF(AND(AG475=Settings!$C$18,AF475=Settings!$C$19),1,0))))</f>
        <v/>
      </c>
      <c r="AH1471" s="170"/>
      <c r="AI1471" s="169" t="str">
        <f>IF(AI475="","",IF(AI475=Settings!$C$16,1,IF(AND(AI475=Settings!$C$17,NOT(AH475=Settings!$C$16)),1,IF(AND(AI475=Settings!$C$18,AH475=Settings!$C$19),1,0))))</f>
        <v/>
      </c>
      <c r="AK1471" s="169" t="str">
        <f>IF(AK475="","",IF(AK475=Settings!$C$16,1,IF(AND(AK475=Settings!$C$17,NOT(AJ475=Settings!$C$16)),1,IF(AND(AK475=Settings!$C$18,AJ475=Settings!$C$19),1,0))))</f>
        <v/>
      </c>
      <c r="AM1471" s="169" t="str">
        <f>IF(AM475="","",IF(AM475=Settings!$C$16,1,IF(AND(AM475=Settings!$C$17,NOT(AL475=Settings!$C$16)),1,IF(AND(AM475=Settings!$C$18,AL475=Settings!$C$19),1,0))))</f>
        <v/>
      </c>
      <c r="AP1471" s="169" t="str">
        <f>IF(AP475="","",IF(AP475=Settings!$C$16,1,IF(AND(AP475=Settings!$C$17,NOT(AO475=Settings!$C$16)),1,IF(AND(AP475=Settings!$C$18,AO475=Settings!$C$19),1,0))))</f>
        <v/>
      </c>
      <c r="AQ1471" s="170"/>
      <c r="AR1471" s="169" t="str">
        <f>IF(AR475="","",IF(AR475=Settings!$C$16,1,IF(AND(AR475=Settings!$C$17,NOT(AQ475=Settings!$C$16)),1,IF(AND(AR475=Settings!$C$18,AQ475=Settings!$C$19),1,0))))</f>
        <v/>
      </c>
      <c r="AS1471" s="170"/>
      <c r="AT1471" s="169" t="str">
        <f>IF(AT475="","",IF(AT475=Settings!$C$16,1,IF(AND(AT475=Settings!$C$17,NOT(AS475=Settings!$C$16)),1,IF(AND(AT475=Settings!$C$18,AS475=Settings!$C$19),1,0))))</f>
        <v/>
      </c>
      <c r="AU1471" s="170"/>
      <c r="AV1471" s="169" t="str">
        <f>IF(AV475="","",IF(AV475=Settings!$C$16,1,IF(AND(AV475=Settings!$C$17,NOT(AU475=Settings!$C$16)),1,IF(AND(AV475=Settings!$C$18,AU475=Settings!$C$19),1,0))))</f>
        <v/>
      </c>
      <c r="AX1471" s="169" t="str">
        <f>IF(AX475="","",IF(AX475=Settings!$C$16,1,IF(AND(AX475=Settings!$C$17,NOT(AW475=Settings!$C$16)),1,IF(AND(AX475=Settings!$C$18,AW475=Settings!$C$19),1,0))))</f>
        <v/>
      </c>
      <c r="AZ1471" s="169" t="str">
        <f>IF(AZ475="","",IF(AZ475=Settings!$C$16,1,IF(AND(AZ475=Settings!$C$17,NOT(AY475=Settings!$C$16)),1,IF(AND(AZ475=Settings!$C$18,AY475=Settings!$C$19),1,0))))</f>
        <v/>
      </c>
      <c r="BC1471" s="169" t="str">
        <f>IF(BC475="","",IF(BC475=Settings!$C$16,1,IF(AND(BC475=Settings!$C$17,NOT(BB475=Settings!$C$16)),1,IF(AND(BC475=Settings!$C$18,BB475=Settings!$C$19),1,0))))</f>
        <v/>
      </c>
      <c r="BD1471" s="170"/>
      <c r="BE1471" s="169" t="str">
        <f>IF(BE475="","",IF(BE475=Settings!$C$16,1,IF(AND(BE475=Settings!$C$17,NOT(BD475=Settings!$C$16)),1,IF(AND(BE475=Settings!$C$18,BD475=Settings!$C$19),1,0))))</f>
        <v/>
      </c>
      <c r="BF1471" s="170"/>
      <c r="BG1471" s="169" t="str">
        <f>IF(BG475="","",IF(BG475=Settings!$C$16,1,IF(AND(BG475=Settings!$C$17,NOT(BF475=Settings!$C$16)),1,IF(AND(BG475=Settings!$C$18,BF475=Settings!$C$19),1,0))))</f>
        <v/>
      </c>
      <c r="BH1471" s="170"/>
      <c r="BI1471" s="169" t="str">
        <f>IF(BI475="","",IF(BI475=Settings!$C$16,1,IF(AND(BI475=Settings!$C$17,NOT(BH475=Settings!$C$16)),1,IF(AND(BI475=Settings!$C$18,BH475=Settings!$C$19),1,0))))</f>
        <v/>
      </c>
      <c r="BK1471" s="169" t="str">
        <f>IF(BK475="","",IF(BK475=Settings!$C$16,1,IF(AND(BK475=Settings!$C$17,NOT(BJ475=Settings!$C$16)),1,IF(AND(BK475=Settings!$C$18,BJ475=Settings!$C$19),1,0))))</f>
        <v/>
      </c>
      <c r="BM1471" s="169" t="str">
        <f>IF(BM475="","",IF(BM475=Settings!$C$16,1,IF(AND(BM475=Settings!$C$17,NOT(BL475=Settings!$C$16)),1,IF(AND(BM475=Settings!$C$18,BL475=Settings!$C$19),1,0))))</f>
        <v/>
      </c>
      <c r="BP1471" s="169" t="str">
        <f>IF(BP475="","",IF(BP475=Settings!$C$16,1,IF(AND(BP475=Settings!$C$17,NOT(BO475=Settings!$C$16)),1,IF(AND(BP475=Settings!$C$18,BO475=Settings!$C$19),1,0))))</f>
        <v/>
      </c>
      <c r="BQ1471" s="170"/>
      <c r="BR1471" s="169" t="str">
        <f>IF(BR475="","",IF(BR475=Settings!$C$16,1,IF(AND(BR475=Settings!$C$17,NOT(BQ475=Settings!$C$16)),1,IF(AND(BR475=Settings!$C$18,BQ475=Settings!$C$19),1,0))))</f>
        <v/>
      </c>
      <c r="BS1471" s="170"/>
      <c r="BT1471" s="169" t="str">
        <f>IF(BT475="","",IF(BT475=Settings!$C$16,1,IF(AND(BT475=Settings!$C$17,NOT(BS475=Settings!$C$16)),1,IF(AND(BT475=Settings!$C$18,BS475=Settings!$C$19),1,0))))</f>
        <v/>
      </c>
      <c r="BU1471" s="170"/>
      <c r="BV1471" s="169" t="str">
        <f>IF(BV475="","",IF(BV475=Settings!$C$16,1,IF(AND(BV475=Settings!$C$17,NOT(BU475=Settings!$C$16)),1,IF(AND(BV475=Settings!$C$18,BU475=Settings!$C$19),1,0))))</f>
        <v/>
      </c>
      <c r="BX1471" s="169" t="str">
        <f>IF(BX475="","",IF(BX475=Settings!$C$16,1,IF(AND(BX475=Settings!$C$17,NOT(BW475=Settings!$C$16)),1,IF(AND(BX475=Settings!$C$18,BW475=Settings!$C$19),1,0))))</f>
        <v/>
      </c>
      <c r="BZ1471" s="169" t="str">
        <f>IF(BZ475="","",IF(BZ475=Settings!$C$16,1,IF(AND(BZ475=Settings!$C$17,NOT(BY475=Settings!$C$16)),1,IF(AND(BZ475=Settings!$C$18,BY475=Settings!$C$19),1,0))))</f>
        <v/>
      </c>
      <c r="CB1471" s="175" t="str">
        <f t="shared" si="57"/>
        <v/>
      </c>
      <c r="CC1471" s="175" t="str">
        <f t="shared" si="58"/>
        <v/>
      </c>
      <c r="CD1471" s="175" t="str">
        <f t="shared" si="59"/>
        <v/>
      </c>
      <c r="CE1471" s="175" t="str">
        <f t="shared" si="60"/>
        <v/>
      </c>
      <c r="CF1471" s="175" t="str">
        <f t="shared" si="61"/>
        <v/>
      </c>
      <c r="CG1471" s="175" t="str">
        <f t="shared" si="62"/>
        <v/>
      </c>
      <c r="CH1471" s="175" t="str">
        <f t="shared" si="63"/>
        <v/>
      </c>
    </row>
    <row r="1472" spans="1:86" x14ac:dyDescent="0.25">
      <c r="A1472" s="39" t="str">
        <f t="shared" si="56"/>
        <v xml:space="preserve"> </v>
      </c>
      <c r="C1472" s="169" t="str">
        <f>IF(C476="","",IF(C476=Settings!$C$16,1,IF(AND(C476=Settings!$C$17,NOT(B476=Settings!$C$16)),1,IF(AND(C476=Settings!$C$18,B476=Settings!$C$19),1,0))))</f>
        <v/>
      </c>
      <c r="E1472" s="169" t="str">
        <f>IF(E476="","",IF(E476=Settings!$C$16,1,IF(AND(E476=Settings!$C$17,NOT(D476=Settings!$C$16)),1,IF(AND(E476=Settings!$C$18,D476=Settings!$C$19),1,0))))</f>
        <v/>
      </c>
      <c r="G1472" s="169" t="str">
        <f>IF(G476="","",IF(G476=Settings!$C$16,1,IF(AND(G476=Settings!$C$17,NOT(F476=Settings!$C$16)),1,IF(AND(G476=Settings!$C$18,F476=Settings!$C$19),1,0))))</f>
        <v/>
      </c>
      <c r="I1472" s="169" t="str">
        <f>IF(I476="","",IF(I476=Settings!$C$16,1,IF(AND(I476=Settings!$C$17,NOT(H476=Settings!$C$16)),1,IF(AND(I476=Settings!$C$18,H476=Settings!$C$19),1,0))))</f>
        <v/>
      </c>
      <c r="K1472" s="169" t="str">
        <f>IF(K476="","",IF(K476=Settings!$C$16,1,IF(AND(K476=Settings!$C$17,NOT(J476=Settings!$C$16)),1,IF(AND(K476=Settings!$C$18,J476=Settings!$C$19),1,0))))</f>
        <v/>
      </c>
      <c r="M1472" s="169" t="str">
        <f>IF(M476="","",IF(M476=Settings!$C$16,1,IF(AND(M476=Settings!$C$17,NOT(L476=Settings!$C$16)),1,IF(AND(M476=Settings!$C$18,L476=Settings!$C$19),1,0))))</f>
        <v/>
      </c>
      <c r="P1472" s="169" t="str">
        <f>IF(P476="","",IF(P476=Settings!$C$16,1,IF(AND(P476=Settings!$C$17,NOT(O476=Settings!$C$16)),1,IF(AND(P476=Settings!$C$18,O476=Settings!$C$19),1,0))))</f>
        <v/>
      </c>
      <c r="Q1472" s="170"/>
      <c r="R1472" s="169" t="str">
        <f>IF(R476="","",IF(R476=Settings!$C$16,1,IF(AND(R476=Settings!$C$17,NOT(Q476=Settings!$C$16)),1,IF(AND(R476=Settings!$C$18,Q476=Settings!$C$19),1,0))))</f>
        <v/>
      </c>
      <c r="S1472" s="170"/>
      <c r="T1472" s="169" t="str">
        <f>IF(T476="","",IF(T476=Settings!$C$16,1,IF(AND(T476=Settings!$C$17,NOT(S476=Settings!$C$16)),1,IF(AND(T476=Settings!$C$18,S476=Settings!$C$19),1,0))))</f>
        <v/>
      </c>
      <c r="U1472" s="170"/>
      <c r="V1472" s="169" t="str">
        <f>IF(V476="","",IF(V476=Settings!$C$16,1,IF(AND(V476=Settings!$C$17,NOT(U476=Settings!$C$16)),1,IF(AND(V476=Settings!$C$18,U476=Settings!$C$19),1,0))))</f>
        <v/>
      </c>
      <c r="X1472" s="169" t="str">
        <f>IF(X476="","",IF(X476=Settings!$C$16,1,IF(AND(X476=Settings!$C$17,NOT(W476=Settings!$C$16)),1,IF(AND(X476=Settings!$C$18,W476=Settings!$C$19),1,0))))</f>
        <v/>
      </c>
      <c r="Z1472" s="169" t="str">
        <f>IF(Z476="","",IF(Z476=Settings!$C$16,1,IF(AND(Z476=Settings!$C$17,NOT(Y476=Settings!$C$16)),1,IF(AND(Z476=Settings!$C$18,Y476=Settings!$C$19),1,0))))</f>
        <v/>
      </c>
      <c r="AC1472" s="169" t="str">
        <f>IF(AC476="","",IF(AC476=Settings!$C$16,1,IF(AND(AC476=Settings!$C$17,NOT(AB476=Settings!$C$16)),1,IF(AND(AC476=Settings!$C$18,AB476=Settings!$C$19),1,0))))</f>
        <v/>
      </c>
      <c r="AD1472" s="170"/>
      <c r="AE1472" s="169" t="str">
        <f>IF(AE476="","",IF(AE476=Settings!$C$16,1,IF(AND(AE476=Settings!$C$17,NOT(AD476=Settings!$C$16)),1,IF(AND(AE476=Settings!$C$18,AD476=Settings!$C$19),1,0))))</f>
        <v/>
      </c>
      <c r="AF1472" s="170"/>
      <c r="AG1472" s="169" t="str">
        <f>IF(AG476="","",IF(AG476=Settings!$C$16,1,IF(AND(AG476=Settings!$C$17,NOT(AF476=Settings!$C$16)),1,IF(AND(AG476=Settings!$C$18,AF476=Settings!$C$19),1,0))))</f>
        <v/>
      </c>
      <c r="AH1472" s="170"/>
      <c r="AI1472" s="169" t="str">
        <f>IF(AI476="","",IF(AI476=Settings!$C$16,1,IF(AND(AI476=Settings!$C$17,NOT(AH476=Settings!$C$16)),1,IF(AND(AI476=Settings!$C$18,AH476=Settings!$C$19),1,0))))</f>
        <v/>
      </c>
      <c r="AK1472" s="169" t="str">
        <f>IF(AK476="","",IF(AK476=Settings!$C$16,1,IF(AND(AK476=Settings!$C$17,NOT(AJ476=Settings!$C$16)),1,IF(AND(AK476=Settings!$C$18,AJ476=Settings!$C$19),1,0))))</f>
        <v/>
      </c>
      <c r="AM1472" s="169" t="str">
        <f>IF(AM476="","",IF(AM476=Settings!$C$16,1,IF(AND(AM476=Settings!$C$17,NOT(AL476=Settings!$C$16)),1,IF(AND(AM476=Settings!$C$18,AL476=Settings!$C$19),1,0))))</f>
        <v/>
      </c>
      <c r="AP1472" s="169" t="str">
        <f>IF(AP476="","",IF(AP476=Settings!$C$16,1,IF(AND(AP476=Settings!$C$17,NOT(AO476=Settings!$C$16)),1,IF(AND(AP476=Settings!$C$18,AO476=Settings!$C$19),1,0))))</f>
        <v/>
      </c>
      <c r="AQ1472" s="170"/>
      <c r="AR1472" s="169" t="str">
        <f>IF(AR476="","",IF(AR476=Settings!$C$16,1,IF(AND(AR476=Settings!$C$17,NOT(AQ476=Settings!$C$16)),1,IF(AND(AR476=Settings!$C$18,AQ476=Settings!$C$19),1,0))))</f>
        <v/>
      </c>
      <c r="AS1472" s="170"/>
      <c r="AT1472" s="169" t="str">
        <f>IF(AT476="","",IF(AT476=Settings!$C$16,1,IF(AND(AT476=Settings!$C$17,NOT(AS476=Settings!$C$16)),1,IF(AND(AT476=Settings!$C$18,AS476=Settings!$C$19),1,0))))</f>
        <v/>
      </c>
      <c r="AU1472" s="170"/>
      <c r="AV1472" s="169" t="str">
        <f>IF(AV476="","",IF(AV476=Settings!$C$16,1,IF(AND(AV476=Settings!$C$17,NOT(AU476=Settings!$C$16)),1,IF(AND(AV476=Settings!$C$18,AU476=Settings!$C$19),1,0))))</f>
        <v/>
      </c>
      <c r="AX1472" s="169" t="str">
        <f>IF(AX476="","",IF(AX476=Settings!$C$16,1,IF(AND(AX476=Settings!$C$17,NOT(AW476=Settings!$C$16)),1,IF(AND(AX476=Settings!$C$18,AW476=Settings!$C$19),1,0))))</f>
        <v/>
      </c>
      <c r="AZ1472" s="169" t="str">
        <f>IF(AZ476="","",IF(AZ476=Settings!$C$16,1,IF(AND(AZ476=Settings!$C$17,NOT(AY476=Settings!$C$16)),1,IF(AND(AZ476=Settings!$C$18,AY476=Settings!$C$19),1,0))))</f>
        <v/>
      </c>
      <c r="BC1472" s="169" t="str">
        <f>IF(BC476="","",IF(BC476=Settings!$C$16,1,IF(AND(BC476=Settings!$C$17,NOT(BB476=Settings!$C$16)),1,IF(AND(BC476=Settings!$C$18,BB476=Settings!$C$19),1,0))))</f>
        <v/>
      </c>
      <c r="BD1472" s="170"/>
      <c r="BE1472" s="169" t="str">
        <f>IF(BE476="","",IF(BE476=Settings!$C$16,1,IF(AND(BE476=Settings!$C$17,NOT(BD476=Settings!$C$16)),1,IF(AND(BE476=Settings!$C$18,BD476=Settings!$C$19),1,0))))</f>
        <v/>
      </c>
      <c r="BF1472" s="170"/>
      <c r="BG1472" s="169" t="str">
        <f>IF(BG476="","",IF(BG476=Settings!$C$16,1,IF(AND(BG476=Settings!$C$17,NOT(BF476=Settings!$C$16)),1,IF(AND(BG476=Settings!$C$18,BF476=Settings!$C$19),1,0))))</f>
        <v/>
      </c>
      <c r="BH1472" s="170"/>
      <c r="BI1472" s="169" t="str">
        <f>IF(BI476="","",IF(BI476=Settings!$C$16,1,IF(AND(BI476=Settings!$C$17,NOT(BH476=Settings!$C$16)),1,IF(AND(BI476=Settings!$C$18,BH476=Settings!$C$19),1,0))))</f>
        <v/>
      </c>
      <c r="BK1472" s="169" t="str">
        <f>IF(BK476="","",IF(BK476=Settings!$C$16,1,IF(AND(BK476=Settings!$C$17,NOT(BJ476=Settings!$C$16)),1,IF(AND(BK476=Settings!$C$18,BJ476=Settings!$C$19),1,0))))</f>
        <v/>
      </c>
      <c r="BM1472" s="169" t="str">
        <f>IF(BM476="","",IF(BM476=Settings!$C$16,1,IF(AND(BM476=Settings!$C$17,NOT(BL476=Settings!$C$16)),1,IF(AND(BM476=Settings!$C$18,BL476=Settings!$C$19),1,0))))</f>
        <v/>
      </c>
      <c r="BP1472" s="169" t="str">
        <f>IF(BP476="","",IF(BP476=Settings!$C$16,1,IF(AND(BP476=Settings!$C$17,NOT(BO476=Settings!$C$16)),1,IF(AND(BP476=Settings!$C$18,BO476=Settings!$C$19),1,0))))</f>
        <v/>
      </c>
      <c r="BQ1472" s="170"/>
      <c r="BR1472" s="169" t="str">
        <f>IF(BR476="","",IF(BR476=Settings!$C$16,1,IF(AND(BR476=Settings!$C$17,NOT(BQ476=Settings!$C$16)),1,IF(AND(BR476=Settings!$C$18,BQ476=Settings!$C$19),1,0))))</f>
        <v/>
      </c>
      <c r="BS1472" s="170"/>
      <c r="BT1472" s="169" t="str">
        <f>IF(BT476="","",IF(BT476=Settings!$C$16,1,IF(AND(BT476=Settings!$C$17,NOT(BS476=Settings!$C$16)),1,IF(AND(BT476=Settings!$C$18,BS476=Settings!$C$19),1,0))))</f>
        <v/>
      </c>
      <c r="BU1472" s="170"/>
      <c r="BV1472" s="169" t="str">
        <f>IF(BV476="","",IF(BV476=Settings!$C$16,1,IF(AND(BV476=Settings!$C$17,NOT(BU476=Settings!$C$16)),1,IF(AND(BV476=Settings!$C$18,BU476=Settings!$C$19),1,0))))</f>
        <v/>
      </c>
      <c r="BX1472" s="169" t="str">
        <f>IF(BX476="","",IF(BX476=Settings!$C$16,1,IF(AND(BX476=Settings!$C$17,NOT(BW476=Settings!$C$16)),1,IF(AND(BX476=Settings!$C$18,BW476=Settings!$C$19),1,0))))</f>
        <v/>
      </c>
      <c r="BZ1472" s="169" t="str">
        <f>IF(BZ476="","",IF(BZ476=Settings!$C$16,1,IF(AND(BZ476=Settings!$C$17,NOT(BY476=Settings!$C$16)),1,IF(AND(BZ476=Settings!$C$18,BY476=Settings!$C$19),1,0))))</f>
        <v/>
      </c>
      <c r="CB1472" s="175" t="str">
        <f t="shared" si="57"/>
        <v/>
      </c>
      <c r="CC1472" s="175" t="str">
        <f t="shared" si="58"/>
        <v/>
      </c>
      <c r="CD1472" s="175" t="str">
        <f t="shared" si="59"/>
        <v/>
      </c>
      <c r="CE1472" s="175" t="str">
        <f t="shared" si="60"/>
        <v/>
      </c>
      <c r="CF1472" s="175" t="str">
        <f t="shared" si="61"/>
        <v/>
      </c>
      <c r="CG1472" s="175" t="str">
        <f t="shared" si="62"/>
        <v/>
      </c>
      <c r="CH1472" s="175" t="str">
        <f t="shared" si="63"/>
        <v/>
      </c>
    </row>
    <row r="1473" spans="1:86" x14ac:dyDescent="0.25">
      <c r="A1473" s="39" t="str">
        <f t="shared" si="56"/>
        <v xml:space="preserve"> </v>
      </c>
      <c r="C1473" s="169" t="str">
        <f>IF(C477="","",IF(C477=Settings!$C$16,1,IF(AND(C477=Settings!$C$17,NOT(B477=Settings!$C$16)),1,IF(AND(C477=Settings!$C$18,B477=Settings!$C$19),1,0))))</f>
        <v/>
      </c>
      <c r="E1473" s="169" t="str">
        <f>IF(E477="","",IF(E477=Settings!$C$16,1,IF(AND(E477=Settings!$C$17,NOT(D477=Settings!$C$16)),1,IF(AND(E477=Settings!$C$18,D477=Settings!$C$19),1,0))))</f>
        <v/>
      </c>
      <c r="G1473" s="169" t="str">
        <f>IF(G477="","",IF(G477=Settings!$C$16,1,IF(AND(G477=Settings!$C$17,NOT(F477=Settings!$C$16)),1,IF(AND(G477=Settings!$C$18,F477=Settings!$C$19),1,0))))</f>
        <v/>
      </c>
      <c r="I1473" s="169" t="str">
        <f>IF(I477="","",IF(I477=Settings!$C$16,1,IF(AND(I477=Settings!$C$17,NOT(H477=Settings!$C$16)),1,IF(AND(I477=Settings!$C$18,H477=Settings!$C$19),1,0))))</f>
        <v/>
      </c>
      <c r="K1473" s="169" t="str">
        <f>IF(K477="","",IF(K477=Settings!$C$16,1,IF(AND(K477=Settings!$C$17,NOT(J477=Settings!$C$16)),1,IF(AND(K477=Settings!$C$18,J477=Settings!$C$19),1,0))))</f>
        <v/>
      </c>
      <c r="M1473" s="169" t="str">
        <f>IF(M477="","",IF(M477=Settings!$C$16,1,IF(AND(M477=Settings!$C$17,NOT(L477=Settings!$C$16)),1,IF(AND(M477=Settings!$C$18,L477=Settings!$C$19),1,0))))</f>
        <v/>
      </c>
      <c r="P1473" s="169" t="str">
        <f>IF(P477="","",IF(P477=Settings!$C$16,1,IF(AND(P477=Settings!$C$17,NOT(O477=Settings!$C$16)),1,IF(AND(P477=Settings!$C$18,O477=Settings!$C$19),1,0))))</f>
        <v/>
      </c>
      <c r="Q1473" s="170"/>
      <c r="R1473" s="169" t="str">
        <f>IF(R477="","",IF(R477=Settings!$C$16,1,IF(AND(R477=Settings!$C$17,NOT(Q477=Settings!$C$16)),1,IF(AND(R477=Settings!$C$18,Q477=Settings!$C$19),1,0))))</f>
        <v/>
      </c>
      <c r="S1473" s="170"/>
      <c r="T1473" s="169" t="str">
        <f>IF(T477="","",IF(T477=Settings!$C$16,1,IF(AND(T477=Settings!$C$17,NOT(S477=Settings!$C$16)),1,IF(AND(T477=Settings!$C$18,S477=Settings!$C$19),1,0))))</f>
        <v/>
      </c>
      <c r="U1473" s="170"/>
      <c r="V1473" s="169" t="str">
        <f>IF(V477="","",IF(V477=Settings!$C$16,1,IF(AND(V477=Settings!$C$17,NOT(U477=Settings!$C$16)),1,IF(AND(V477=Settings!$C$18,U477=Settings!$C$19),1,0))))</f>
        <v/>
      </c>
      <c r="X1473" s="169" t="str">
        <f>IF(X477="","",IF(X477=Settings!$C$16,1,IF(AND(X477=Settings!$C$17,NOT(W477=Settings!$C$16)),1,IF(AND(X477=Settings!$C$18,W477=Settings!$C$19),1,0))))</f>
        <v/>
      </c>
      <c r="Z1473" s="169" t="str">
        <f>IF(Z477="","",IF(Z477=Settings!$C$16,1,IF(AND(Z477=Settings!$C$17,NOT(Y477=Settings!$C$16)),1,IF(AND(Z477=Settings!$C$18,Y477=Settings!$C$19),1,0))))</f>
        <v/>
      </c>
      <c r="AC1473" s="169" t="str">
        <f>IF(AC477="","",IF(AC477=Settings!$C$16,1,IF(AND(AC477=Settings!$C$17,NOT(AB477=Settings!$C$16)),1,IF(AND(AC477=Settings!$C$18,AB477=Settings!$C$19),1,0))))</f>
        <v/>
      </c>
      <c r="AD1473" s="170"/>
      <c r="AE1473" s="169" t="str">
        <f>IF(AE477="","",IF(AE477=Settings!$C$16,1,IF(AND(AE477=Settings!$C$17,NOT(AD477=Settings!$C$16)),1,IF(AND(AE477=Settings!$C$18,AD477=Settings!$C$19),1,0))))</f>
        <v/>
      </c>
      <c r="AF1473" s="170"/>
      <c r="AG1473" s="169" t="str">
        <f>IF(AG477="","",IF(AG477=Settings!$C$16,1,IF(AND(AG477=Settings!$C$17,NOT(AF477=Settings!$C$16)),1,IF(AND(AG477=Settings!$C$18,AF477=Settings!$C$19),1,0))))</f>
        <v/>
      </c>
      <c r="AH1473" s="170"/>
      <c r="AI1473" s="169" t="str">
        <f>IF(AI477="","",IF(AI477=Settings!$C$16,1,IF(AND(AI477=Settings!$C$17,NOT(AH477=Settings!$C$16)),1,IF(AND(AI477=Settings!$C$18,AH477=Settings!$C$19),1,0))))</f>
        <v/>
      </c>
      <c r="AK1473" s="169" t="str">
        <f>IF(AK477="","",IF(AK477=Settings!$C$16,1,IF(AND(AK477=Settings!$C$17,NOT(AJ477=Settings!$C$16)),1,IF(AND(AK477=Settings!$C$18,AJ477=Settings!$C$19),1,0))))</f>
        <v/>
      </c>
      <c r="AM1473" s="169" t="str">
        <f>IF(AM477="","",IF(AM477=Settings!$C$16,1,IF(AND(AM477=Settings!$C$17,NOT(AL477=Settings!$C$16)),1,IF(AND(AM477=Settings!$C$18,AL477=Settings!$C$19),1,0))))</f>
        <v/>
      </c>
      <c r="AP1473" s="169" t="str">
        <f>IF(AP477="","",IF(AP477=Settings!$C$16,1,IF(AND(AP477=Settings!$C$17,NOT(AO477=Settings!$C$16)),1,IF(AND(AP477=Settings!$C$18,AO477=Settings!$C$19),1,0))))</f>
        <v/>
      </c>
      <c r="AQ1473" s="170"/>
      <c r="AR1473" s="169" t="str">
        <f>IF(AR477="","",IF(AR477=Settings!$C$16,1,IF(AND(AR477=Settings!$C$17,NOT(AQ477=Settings!$C$16)),1,IF(AND(AR477=Settings!$C$18,AQ477=Settings!$C$19),1,0))))</f>
        <v/>
      </c>
      <c r="AS1473" s="170"/>
      <c r="AT1473" s="169" t="str">
        <f>IF(AT477="","",IF(AT477=Settings!$C$16,1,IF(AND(AT477=Settings!$C$17,NOT(AS477=Settings!$C$16)),1,IF(AND(AT477=Settings!$C$18,AS477=Settings!$C$19),1,0))))</f>
        <v/>
      </c>
      <c r="AU1473" s="170"/>
      <c r="AV1473" s="169" t="str">
        <f>IF(AV477="","",IF(AV477=Settings!$C$16,1,IF(AND(AV477=Settings!$C$17,NOT(AU477=Settings!$C$16)),1,IF(AND(AV477=Settings!$C$18,AU477=Settings!$C$19),1,0))))</f>
        <v/>
      </c>
      <c r="AX1473" s="169" t="str">
        <f>IF(AX477="","",IF(AX477=Settings!$C$16,1,IF(AND(AX477=Settings!$C$17,NOT(AW477=Settings!$C$16)),1,IF(AND(AX477=Settings!$C$18,AW477=Settings!$C$19),1,0))))</f>
        <v/>
      </c>
      <c r="AZ1473" s="169" t="str">
        <f>IF(AZ477="","",IF(AZ477=Settings!$C$16,1,IF(AND(AZ477=Settings!$C$17,NOT(AY477=Settings!$C$16)),1,IF(AND(AZ477=Settings!$C$18,AY477=Settings!$C$19),1,0))))</f>
        <v/>
      </c>
      <c r="BC1473" s="169" t="str">
        <f>IF(BC477="","",IF(BC477=Settings!$C$16,1,IF(AND(BC477=Settings!$C$17,NOT(BB477=Settings!$C$16)),1,IF(AND(BC477=Settings!$C$18,BB477=Settings!$C$19),1,0))))</f>
        <v/>
      </c>
      <c r="BD1473" s="170"/>
      <c r="BE1473" s="169" t="str">
        <f>IF(BE477="","",IF(BE477=Settings!$C$16,1,IF(AND(BE477=Settings!$C$17,NOT(BD477=Settings!$C$16)),1,IF(AND(BE477=Settings!$C$18,BD477=Settings!$C$19),1,0))))</f>
        <v/>
      </c>
      <c r="BF1473" s="170"/>
      <c r="BG1473" s="169" t="str">
        <f>IF(BG477="","",IF(BG477=Settings!$C$16,1,IF(AND(BG477=Settings!$C$17,NOT(BF477=Settings!$C$16)),1,IF(AND(BG477=Settings!$C$18,BF477=Settings!$C$19),1,0))))</f>
        <v/>
      </c>
      <c r="BH1473" s="170"/>
      <c r="BI1473" s="169" t="str">
        <f>IF(BI477="","",IF(BI477=Settings!$C$16,1,IF(AND(BI477=Settings!$C$17,NOT(BH477=Settings!$C$16)),1,IF(AND(BI477=Settings!$C$18,BH477=Settings!$C$19),1,0))))</f>
        <v/>
      </c>
      <c r="BK1473" s="169" t="str">
        <f>IF(BK477="","",IF(BK477=Settings!$C$16,1,IF(AND(BK477=Settings!$C$17,NOT(BJ477=Settings!$C$16)),1,IF(AND(BK477=Settings!$C$18,BJ477=Settings!$C$19),1,0))))</f>
        <v/>
      </c>
      <c r="BM1473" s="169" t="str">
        <f>IF(BM477="","",IF(BM477=Settings!$C$16,1,IF(AND(BM477=Settings!$C$17,NOT(BL477=Settings!$C$16)),1,IF(AND(BM477=Settings!$C$18,BL477=Settings!$C$19),1,0))))</f>
        <v/>
      </c>
      <c r="BP1473" s="169" t="str">
        <f>IF(BP477="","",IF(BP477=Settings!$C$16,1,IF(AND(BP477=Settings!$C$17,NOT(BO477=Settings!$C$16)),1,IF(AND(BP477=Settings!$C$18,BO477=Settings!$C$19),1,0))))</f>
        <v/>
      </c>
      <c r="BQ1473" s="170"/>
      <c r="BR1473" s="169" t="str">
        <f>IF(BR477="","",IF(BR477=Settings!$C$16,1,IF(AND(BR477=Settings!$C$17,NOT(BQ477=Settings!$C$16)),1,IF(AND(BR477=Settings!$C$18,BQ477=Settings!$C$19),1,0))))</f>
        <v/>
      </c>
      <c r="BS1473" s="170"/>
      <c r="BT1473" s="169" t="str">
        <f>IF(BT477="","",IF(BT477=Settings!$C$16,1,IF(AND(BT477=Settings!$C$17,NOT(BS477=Settings!$C$16)),1,IF(AND(BT477=Settings!$C$18,BS477=Settings!$C$19),1,0))))</f>
        <v/>
      </c>
      <c r="BU1473" s="170"/>
      <c r="BV1473" s="169" t="str">
        <f>IF(BV477="","",IF(BV477=Settings!$C$16,1,IF(AND(BV477=Settings!$C$17,NOT(BU477=Settings!$C$16)),1,IF(AND(BV477=Settings!$C$18,BU477=Settings!$C$19),1,0))))</f>
        <v/>
      </c>
      <c r="BX1473" s="169" t="str">
        <f>IF(BX477="","",IF(BX477=Settings!$C$16,1,IF(AND(BX477=Settings!$C$17,NOT(BW477=Settings!$C$16)),1,IF(AND(BX477=Settings!$C$18,BW477=Settings!$C$19),1,0))))</f>
        <v/>
      </c>
      <c r="BZ1473" s="169" t="str">
        <f>IF(BZ477="","",IF(BZ477=Settings!$C$16,1,IF(AND(BZ477=Settings!$C$17,NOT(BY477=Settings!$C$16)),1,IF(AND(BZ477=Settings!$C$18,BY477=Settings!$C$19),1,0))))</f>
        <v/>
      </c>
      <c r="CB1473" s="175" t="str">
        <f t="shared" si="57"/>
        <v/>
      </c>
      <c r="CC1473" s="175" t="str">
        <f t="shared" si="58"/>
        <v/>
      </c>
      <c r="CD1473" s="175" t="str">
        <f t="shared" si="59"/>
        <v/>
      </c>
      <c r="CE1473" s="175" t="str">
        <f t="shared" si="60"/>
        <v/>
      </c>
      <c r="CF1473" s="175" t="str">
        <f t="shared" si="61"/>
        <v/>
      </c>
      <c r="CG1473" s="175" t="str">
        <f t="shared" si="62"/>
        <v/>
      </c>
      <c r="CH1473" s="175" t="str">
        <f t="shared" si="63"/>
        <v/>
      </c>
    </row>
    <row r="1474" spans="1:86" x14ac:dyDescent="0.25">
      <c r="A1474" s="39" t="str">
        <f t="shared" si="56"/>
        <v xml:space="preserve"> </v>
      </c>
      <c r="C1474" s="169" t="str">
        <f>IF(C478="","",IF(C478=Settings!$C$16,1,IF(AND(C478=Settings!$C$17,NOT(B478=Settings!$C$16)),1,IF(AND(C478=Settings!$C$18,B478=Settings!$C$19),1,0))))</f>
        <v/>
      </c>
      <c r="E1474" s="169" t="str">
        <f>IF(E478="","",IF(E478=Settings!$C$16,1,IF(AND(E478=Settings!$C$17,NOT(D478=Settings!$C$16)),1,IF(AND(E478=Settings!$C$18,D478=Settings!$C$19),1,0))))</f>
        <v/>
      </c>
      <c r="G1474" s="169" t="str">
        <f>IF(G478="","",IF(G478=Settings!$C$16,1,IF(AND(G478=Settings!$C$17,NOT(F478=Settings!$C$16)),1,IF(AND(G478=Settings!$C$18,F478=Settings!$C$19),1,0))))</f>
        <v/>
      </c>
      <c r="I1474" s="169" t="str">
        <f>IF(I478="","",IF(I478=Settings!$C$16,1,IF(AND(I478=Settings!$C$17,NOT(H478=Settings!$C$16)),1,IF(AND(I478=Settings!$C$18,H478=Settings!$C$19),1,0))))</f>
        <v/>
      </c>
      <c r="K1474" s="169" t="str">
        <f>IF(K478="","",IF(K478=Settings!$C$16,1,IF(AND(K478=Settings!$C$17,NOT(J478=Settings!$C$16)),1,IF(AND(K478=Settings!$C$18,J478=Settings!$C$19),1,0))))</f>
        <v/>
      </c>
      <c r="M1474" s="169" t="str">
        <f>IF(M478="","",IF(M478=Settings!$C$16,1,IF(AND(M478=Settings!$C$17,NOT(L478=Settings!$C$16)),1,IF(AND(M478=Settings!$C$18,L478=Settings!$C$19),1,0))))</f>
        <v/>
      </c>
      <c r="P1474" s="169" t="str">
        <f>IF(P478="","",IF(P478=Settings!$C$16,1,IF(AND(P478=Settings!$C$17,NOT(O478=Settings!$C$16)),1,IF(AND(P478=Settings!$C$18,O478=Settings!$C$19),1,0))))</f>
        <v/>
      </c>
      <c r="Q1474" s="170"/>
      <c r="R1474" s="169" t="str">
        <f>IF(R478="","",IF(R478=Settings!$C$16,1,IF(AND(R478=Settings!$C$17,NOT(Q478=Settings!$C$16)),1,IF(AND(R478=Settings!$C$18,Q478=Settings!$C$19),1,0))))</f>
        <v/>
      </c>
      <c r="S1474" s="170"/>
      <c r="T1474" s="169" t="str">
        <f>IF(T478="","",IF(T478=Settings!$C$16,1,IF(AND(T478=Settings!$C$17,NOT(S478=Settings!$C$16)),1,IF(AND(T478=Settings!$C$18,S478=Settings!$C$19),1,0))))</f>
        <v/>
      </c>
      <c r="U1474" s="170"/>
      <c r="V1474" s="169" t="str">
        <f>IF(V478="","",IF(V478=Settings!$C$16,1,IF(AND(V478=Settings!$C$17,NOT(U478=Settings!$C$16)),1,IF(AND(V478=Settings!$C$18,U478=Settings!$C$19),1,0))))</f>
        <v/>
      </c>
      <c r="X1474" s="169" t="str">
        <f>IF(X478="","",IF(X478=Settings!$C$16,1,IF(AND(X478=Settings!$C$17,NOT(W478=Settings!$C$16)),1,IF(AND(X478=Settings!$C$18,W478=Settings!$C$19),1,0))))</f>
        <v/>
      </c>
      <c r="Z1474" s="169" t="str">
        <f>IF(Z478="","",IF(Z478=Settings!$C$16,1,IF(AND(Z478=Settings!$C$17,NOT(Y478=Settings!$C$16)),1,IF(AND(Z478=Settings!$C$18,Y478=Settings!$C$19),1,0))))</f>
        <v/>
      </c>
      <c r="AC1474" s="169" t="str">
        <f>IF(AC478="","",IF(AC478=Settings!$C$16,1,IF(AND(AC478=Settings!$C$17,NOT(AB478=Settings!$C$16)),1,IF(AND(AC478=Settings!$C$18,AB478=Settings!$C$19),1,0))))</f>
        <v/>
      </c>
      <c r="AD1474" s="170"/>
      <c r="AE1474" s="169" t="str">
        <f>IF(AE478="","",IF(AE478=Settings!$C$16,1,IF(AND(AE478=Settings!$C$17,NOT(AD478=Settings!$C$16)),1,IF(AND(AE478=Settings!$C$18,AD478=Settings!$C$19),1,0))))</f>
        <v/>
      </c>
      <c r="AF1474" s="170"/>
      <c r="AG1474" s="169" t="str">
        <f>IF(AG478="","",IF(AG478=Settings!$C$16,1,IF(AND(AG478=Settings!$C$17,NOT(AF478=Settings!$C$16)),1,IF(AND(AG478=Settings!$C$18,AF478=Settings!$C$19),1,0))))</f>
        <v/>
      </c>
      <c r="AH1474" s="170"/>
      <c r="AI1474" s="169" t="str">
        <f>IF(AI478="","",IF(AI478=Settings!$C$16,1,IF(AND(AI478=Settings!$C$17,NOT(AH478=Settings!$C$16)),1,IF(AND(AI478=Settings!$C$18,AH478=Settings!$C$19),1,0))))</f>
        <v/>
      </c>
      <c r="AK1474" s="169" t="str">
        <f>IF(AK478="","",IF(AK478=Settings!$C$16,1,IF(AND(AK478=Settings!$C$17,NOT(AJ478=Settings!$C$16)),1,IF(AND(AK478=Settings!$C$18,AJ478=Settings!$C$19),1,0))))</f>
        <v/>
      </c>
      <c r="AM1474" s="169" t="str">
        <f>IF(AM478="","",IF(AM478=Settings!$C$16,1,IF(AND(AM478=Settings!$C$17,NOT(AL478=Settings!$C$16)),1,IF(AND(AM478=Settings!$C$18,AL478=Settings!$C$19),1,0))))</f>
        <v/>
      </c>
      <c r="AP1474" s="169" t="str">
        <f>IF(AP478="","",IF(AP478=Settings!$C$16,1,IF(AND(AP478=Settings!$C$17,NOT(AO478=Settings!$C$16)),1,IF(AND(AP478=Settings!$C$18,AO478=Settings!$C$19),1,0))))</f>
        <v/>
      </c>
      <c r="AQ1474" s="170"/>
      <c r="AR1474" s="169" t="str">
        <f>IF(AR478="","",IF(AR478=Settings!$C$16,1,IF(AND(AR478=Settings!$C$17,NOT(AQ478=Settings!$C$16)),1,IF(AND(AR478=Settings!$C$18,AQ478=Settings!$C$19),1,0))))</f>
        <v/>
      </c>
      <c r="AS1474" s="170"/>
      <c r="AT1474" s="169" t="str">
        <f>IF(AT478="","",IF(AT478=Settings!$C$16,1,IF(AND(AT478=Settings!$C$17,NOT(AS478=Settings!$C$16)),1,IF(AND(AT478=Settings!$C$18,AS478=Settings!$C$19),1,0))))</f>
        <v/>
      </c>
      <c r="AU1474" s="170"/>
      <c r="AV1474" s="169" t="str">
        <f>IF(AV478="","",IF(AV478=Settings!$C$16,1,IF(AND(AV478=Settings!$C$17,NOT(AU478=Settings!$C$16)),1,IF(AND(AV478=Settings!$C$18,AU478=Settings!$C$19),1,0))))</f>
        <v/>
      </c>
      <c r="AX1474" s="169" t="str">
        <f>IF(AX478="","",IF(AX478=Settings!$C$16,1,IF(AND(AX478=Settings!$C$17,NOT(AW478=Settings!$C$16)),1,IF(AND(AX478=Settings!$C$18,AW478=Settings!$C$19),1,0))))</f>
        <v/>
      </c>
      <c r="AZ1474" s="169" t="str">
        <f>IF(AZ478="","",IF(AZ478=Settings!$C$16,1,IF(AND(AZ478=Settings!$C$17,NOT(AY478=Settings!$C$16)),1,IF(AND(AZ478=Settings!$C$18,AY478=Settings!$C$19),1,0))))</f>
        <v/>
      </c>
      <c r="BC1474" s="169" t="str">
        <f>IF(BC478="","",IF(BC478=Settings!$C$16,1,IF(AND(BC478=Settings!$C$17,NOT(BB478=Settings!$C$16)),1,IF(AND(BC478=Settings!$C$18,BB478=Settings!$C$19),1,0))))</f>
        <v/>
      </c>
      <c r="BD1474" s="170"/>
      <c r="BE1474" s="169" t="str">
        <f>IF(BE478="","",IF(BE478=Settings!$C$16,1,IF(AND(BE478=Settings!$C$17,NOT(BD478=Settings!$C$16)),1,IF(AND(BE478=Settings!$C$18,BD478=Settings!$C$19),1,0))))</f>
        <v/>
      </c>
      <c r="BF1474" s="170"/>
      <c r="BG1474" s="169" t="str">
        <f>IF(BG478="","",IF(BG478=Settings!$C$16,1,IF(AND(BG478=Settings!$C$17,NOT(BF478=Settings!$C$16)),1,IF(AND(BG478=Settings!$C$18,BF478=Settings!$C$19),1,0))))</f>
        <v/>
      </c>
      <c r="BH1474" s="170"/>
      <c r="BI1474" s="169" t="str">
        <f>IF(BI478="","",IF(BI478=Settings!$C$16,1,IF(AND(BI478=Settings!$C$17,NOT(BH478=Settings!$C$16)),1,IF(AND(BI478=Settings!$C$18,BH478=Settings!$C$19),1,0))))</f>
        <v/>
      </c>
      <c r="BK1474" s="169" t="str">
        <f>IF(BK478="","",IF(BK478=Settings!$C$16,1,IF(AND(BK478=Settings!$C$17,NOT(BJ478=Settings!$C$16)),1,IF(AND(BK478=Settings!$C$18,BJ478=Settings!$C$19),1,0))))</f>
        <v/>
      </c>
      <c r="BM1474" s="169" t="str">
        <f>IF(BM478="","",IF(BM478=Settings!$C$16,1,IF(AND(BM478=Settings!$C$17,NOT(BL478=Settings!$C$16)),1,IF(AND(BM478=Settings!$C$18,BL478=Settings!$C$19),1,0))))</f>
        <v/>
      </c>
      <c r="BP1474" s="169" t="str">
        <f>IF(BP478="","",IF(BP478=Settings!$C$16,1,IF(AND(BP478=Settings!$C$17,NOT(BO478=Settings!$C$16)),1,IF(AND(BP478=Settings!$C$18,BO478=Settings!$C$19),1,0))))</f>
        <v/>
      </c>
      <c r="BQ1474" s="170"/>
      <c r="BR1474" s="169" t="str">
        <f>IF(BR478="","",IF(BR478=Settings!$C$16,1,IF(AND(BR478=Settings!$C$17,NOT(BQ478=Settings!$C$16)),1,IF(AND(BR478=Settings!$C$18,BQ478=Settings!$C$19),1,0))))</f>
        <v/>
      </c>
      <c r="BS1474" s="170"/>
      <c r="BT1474" s="169" t="str">
        <f>IF(BT478="","",IF(BT478=Settings!$C$16,1,IF(AND(BT478=Settings!$C$17,NOT(BS478=Settings!$C$16)),1,IF(AND(BT478=Settings!$C$18,BS478=Settings!$C$19),1,0))))</f>
        <v/>
      </c>
      <c r="BU1474" s="170"/>
      <c r="BV1474" s="169" t="str">
        <f>IF(BV478="","",IF(BV478=Settings!$C$16,1,IF(AND(BV478=Settings!$C$17,NOT(BU478=Settings!$C$16)),1,IF(AND(BV478=Settings!$C$18,BU478=Settings!$C$19),1,0))))</f>
        <v/>
      </c>
      <c r="BX1474" s="169" t="str">
        <f>IF(BX478="","",IF(BX478=Settings!$C$16,1,IF(AND(BX478=Settings!$C$17,NOT(BW478=Settings!$C$16)),1,IF(AND(BX478=Settings!$C$18,BW478=Settings!$C$19),1,0))))</f>
        <v/>
      </c>
      <c r="BZ1474" s="169" t="str">
        <f>IF(BZ478="","",IF(BZ478=Settings!$C$16,1,IF(AND(BZ478=Settings!$C$17,NOT(BY478=Settings!$C$16)),1,IF(AND(BZ478=Settings!$C$18,BY478=Settings!$C$19),1,0))))</f>
        <v/>
      </c>
      <c r="CB1474" s="175" t="str">
        <f t="shared" si="57"/>
        <v/>
      </c>
      <c r="CC1474" s="175" t="str">
        <f t="shared" si="58"/>
        <v/>
      </c>
      <c r="CD1474" s="175" t="str">
        <f t="shared" si="59"/>
        <v/>
      </c>
      <c r="CE1474" s="175" t="str">
        <f t="shared" si="60"/>
        <v/>
      </c>
      <c r="CF1474" s="175" t="str">
        <f t="shared" si="61"/>
        <v/>
      </c>
      <c r="CG1474" s="175" t="str">
        <f t="shared" si="62"/>
        <v/>
      </c>
      <c r="CH1474" s="175" t="str">
        <f t="shared" si="63"/>
        <v/>
      </c>
    </row>
    <row r="1475" spans="1:86" x14ac:dyDescent="0.25">
      <c r="A1475" s="39" t="str">
        <f t="shared" si="56"/>
        <v xml:space="preserve"> </v>
      </c>
      <c r="C1475" s="169" t="str">
        <f>IF(C479="","",IF(C479=Settings!$C$16,1,IF(AND(C479=Settings!$C$17,NOT(B479=Settings!$C$16)),1,IF(AND(C479=Settings!$C$18,B479=Settings!$C$19),1,0))))</f>
        <v/>
      </c>
      <c r="E1475" s="169" t="str">
        <f>IF(E479="","",IF(E479=Settings!$C$16,1,IF(AND(E479=Settings!$C$17,NOT(D479=Settings!$C$16)),1,IF(AND(E479=Settings!$C$18,D479=Settings!$C$19),1,0))))</f>
        <v/>
      </c>
      <c r="G1475" s="169" t="str">
        <f>IF(G479="","",IF(G479=Settings!$C$16,1,IF(AND(G479=Settings!$C$17,NOT(F479=Settings!$C$16)),1,IF(AND(G479=Settings!$C$18,F479=Settings!$C$19),1,0))))</f>
        <v/>
      </c>
      <c r="I1475" s="169" t="str">
        <f>IF(I479="","",IF(I479=Settings!$C$16,1,IF(AND(I479=Settings!$C$17,NOT(H479=Settings!$C$16)),1,IF(AND(I479=Settings!$C$18,H479=Settings!$C$19),1,0))))</f>
        <v/>
      </c>
      <c r="K1475" s="169" t="str">
        <f>IF(K479="","",IF(K479=Settings!$C$16,1,IF(AND(K479=Settings!$C$17,NOT(J479=Settings!$C$16)),1,IF(AND(K479=Settings!$C$18,J479=Settings!$C$19),1,0))))</f>
        <v/>
      </c>
      <c r="M1475" s="169" t="str">
        <f>IF(M479="","",IF(M479=Settings!$C$16,1,IF(AND(M479=Settings!$C$17,NOT(L479=Settings!$C$16)),1,IF(AND(M479=Settings!$C$18,L479=Settings!$C$19),1,0))))</f>
        <v/>
      </c>
      <c r="P1475" s="169" t="str">
        <f>IF(P479="","",IF(P479=Settings!$C$16,1,IF(AND(P479=Settings!$C$17,NOT(O479=Settings!$C$16)),1,IF(AND(P479=Settings!$C$18,O479=Settings!$C$19),1,0))))</f>
        <v/>
      </c>
      <c r="Q1475" s="170"/>
      <c r="R1475" s="169" t="str">
        <f>IF(R479="","",IF(R479=Settings!$C$16,1,IF(AND(R479=Settings!$C$17,NOT(Q479=Settings!$C$16)),1,IF(AND(R479=Settings!$C$18,Q479=Settings!$C$19),1,0))))</f>
        <v/>
      </c>
      <c r="S1475" s="170"/>
      <c r="T1475" s="169" t="str">
        <f>IF(T479="","",IF(T479=Settings!$C$16,1,IF(AND(T479=Settings!$C$17,NOT(S479=Settings!$C$16)),1,IF(AND(T479=Settings!$C$18,S479=Settings!$C$19),1,0))))</f>
        <v/>
      </c>
      <c r="U1475" s="170"/>
      <c r="V1475" s="169" t="str">
        <f>IF(V479="","",IF(V479=Settings!$C$16,1,IF(AND(V479=Settings!$C$17,NOT(U479=Settings!$C$16)),1,IF(AND(V479=Settings!$C$18,U479=Settings!$C$19),1,0))))</f>
        <v/>
      </c>
      <c r="X1475" s="169" t="str">
        <f>IF(X479="","",IF(X479=Settings!$C$16,1,IF(AND(X479=Settings!$C$17,NOT(W479=Settings!$C$16)),1,IF(AND(X479=Settings!$C$18,W479=Settings!$C$19),1,0))))</f>
        <v/>
      </c>
      <c r="Z1475" s="169" t="str">
        <f>IF(Z479="","",IF(Z479=Settings!$C$16,1,IF(AND(Z479=Settings!$C$17,NOT(Y479=Settings!$C$16)),1,IF(AND(Z479=Settings!$C$18,Y479=Settings!$C$19),1,0))))</f>
        <v/>
      </c>
      <c r="AC1475" s="169" t="str">
        <f>IF(AC479="","",IF(AC479=Settings!$C$16,1,IF(AND(AC479=Settings!$C$17,NOT(AB479=Settings!$C$16)),1,IF(AND(AC479=Settings!$C$18,AB479=Settings!$C$19),1,0))))</f>
        <v/>
      </c>
      <c r="AD1475" s="170"/>
      <c r="AE1475" s="169" t="str">
        <f>IF(AE479="","",IF(AE479=Settings!$C$16,1,IF(AND(AE479=Settings!$C$17,NOT(AD479=Settings!$C$16)),1,IF(AND(AE479=Settings!$C$18,AD479=Settings!$C$19),1,0))))</f>
        <v/>
      </c>
      <c r="AF1475" s="170"/>
      <c r="AG1475" s="169" t="str">
        <f>IF(AG479="","",IF(AG479=Settings!$C$16,1,IF(AND(AG479=Settings!$C$17,NOT(AF479=Settings!$C$16)),1,IF(AND(AG479=Settings!$C$18,AF479=Settings!$C$19),1,0))))</f>
        <v/>
      </c>
      <c r="AH1475" s="170"/>
      <c r="AI1475" s="169" t="str">
        <f>IF(AI479="","",IF(AI479=Settings!$C$16,1,IF(AND(AI479=Settings!$C$17,NOT(AH479=Settings!$C$16)),1,IF(AND(AI479=Settings!$C$18,AH479=Settings!$C$19),1,0))))</f>
        <v/>
      </c>
      <c r="AK1475" s="169" t="str">
        <f>IF(AK479="","",IF(AK479=Settings!$C$16,1,IF(AND(AK479=Settings!$C$17,NOT(AJ479=Settings!$C$16)),1,IF(AND(AK479=Settings!$C$18,AJ479=Settings!$C$19),1,0))))</f>
        <v/>
      </c>
      <c r="AM1475" s="169" t="str">
        <f>IF(AM479="","",IF(AM479=Settings!$C$16,1,IF(AND(AM479=Settings!$C$17,NOT(AL479=Settings!$C$16)),1,IF(AND(AM479=Settings!$C$18,AL479=Settings!$C$19),1,0))))</f>
        <v/>
      </c>
      <c r="AP1475" s="169" t="str">
        <f>IF(AP479="","",IF(AP479=Settings!$C$16,1,IF(AND(AP479=Settings!$C$17,NOT(AO479=Settings!$C$16)),1,IF(AND(AP479=Settings!$C$18,AO479=Settings!$C$19),1,0))))</f>
        <v/>
      </c>
      <c r="AQ1475" s="170"/>
      <c r="AR1475" s="169" t="str">
        <f>IF(AR479="","",IF(AR479=Settings!$C$16,1,IF(AND(AR479=Settings!$C$17,NOT(AQ479=Settings!$C$16)),1,IF(AND(AR479=Settings!$C$18,AQ479=Settings!$C$19),1,0))))</f>
        <v/>
      </c>
      <c r="AS1475" s="170"/>
      <c r="AT1475" s="169" t="str">
        <f>IF(AT479="","",IF(AT479=Settings!$C$16,1,IF(AND(AT479=Settings!$C$17,NOT(AS479=Settings!$C$16)),1,IF(AND(AT479=Settings!$C$18,AS479=Settings!$C$19),1,0))))</f>
        <v/>
      </c>
      <c r="AU1475" s="170"/>
      <c r="AV1475" s="169" t="str">
        <f>IF(AV479="","",IF(AV479=Settings!$C$16,1,IF(AND(AV479=Settings!$C$17,NOT(AU479=Settings!$C$16)),1,IF(AND(AV479=Settings!$C$18,AU479=Settings!$C$19),1,0))))</f>
        <v/>
      </c>
      <c r="AX1475" s="169" t="str">
        <f>IF(AX479="","",IF(AX479=Settings!$C$16,1,IF(AND(AX479=Settings!$C$17,NOT(AW479=Settings!$C$16)),1,IF(AND(AX479=Settings!$C$18,AW479=Settings!$C$19),1,0))))</f>
        <v/>
      </c>
      <c r="AZ1475" s="169" t="str">
        <f>IF(AZ479="","",IF(AZ479=Settings!$C$16,1,IF(AND(AZ479=Settings!$C$17,NOT(AY479=Settings!$C$16)),1,IF(AND(AZ479=Settings!$C$18,AY479=Settings!$C$19),1,0))))</f>
        <v/>
      </c>
      <c r="BC1475" s="169" t="str">
        <f>IF(BC479="","",IF(BC479=Settings!$C$16,1,IF(AND(BC479=Settings!$C$17,NOT(BB479=Settings!$C$16)),1,IF(AND(BC479=Settings!$C$18,BB479=Settings!$C$19),1,0))))</f>
        <v/>
      </c>
      <c r="BD1475" s="170"/>
      <c r="BE1475" s="169" t="str">
        <f>IF(BE479="","",IF(BE479=Settings!$C$16,1,IF(AND(BE479=Settings!$C$17,NOT(BD479=Settings!$C$16)),1,IF(AND(BE479=Settings!$C$18,BD479=Settings!$C$19),1,0))))</f>
        <v/>
      </c>
      <c r="BF1475" s="170"/>
      <c r="BG1475" s="169" t="str">
        <f>IF(BG479="","",IF(BG479=Settings!$C$16,1,IF(AND(BG479=Settings!$C$17,NOT(BF479=Settings!$C$16)),1,IF(AND(BG479=Settings!$C$18,BF479=Settings!$C$19),1,0))))</f>
        <v/>
      </c>
      <c r="BH1475" s="170"/>
      <c r="BI1475" s="169" t="str">
        <f>IF(BI479="","",IF(BI479=Settings!$C$16,1,IF(AND(BI479=Settings!$C$17,NOT(BH479=Settings!$C$16)),1,IF(AND(BI479=Settings!$C$18,BH479=Settings!$C$19),1,0))))</f>
        <v/>
      </c>
      <c r="BK1475" s="169" t="str">
        <f>IF(BK479="","",IF(BK479=Settings!$C$16,1,IF(AND(BK479=Settings!$C$17,NOT(BJ479=Settings!$C$16)),1,IF(AND(BK479=Settings!$C$18,BJ479=Settings!$C$19),1,0))))</f>
        <v/>
      </c>
      <c r="BM1475" s="169" t="str">
        <f>IF(BM479="","",IF(BM479=Settings!$C$16,1,IF(AND(BM479=Settings!$C$17,NOT(BL479=Settings!$C$16)),1,IF(AND(BM479=Settings!$C$18,BL479=Settings!$C$19),1,0))))</f>
        <v/>
      </c>
      <c r="BP1475" s="169" t="str">
        <f>IF(BP479="","",IF(BP479=Settings!$C$16,1,IF(AND(BP479=Settings!$C$17,NOT(BO479=Settings!$C$16)),1,IF(AND(BP479=Settings!$C$18,BO479=Settings!$C$19),1,0))))</f>
        <v/>
      </c>
      <c r="BQ1475" s="170"/>
      <c r="BR1475" s="169" t="str">
        <f>IF(BR479="","",IF(BR479=Settings!$C$16,1,IF(AND(BR479=Settings!$C$17,NOT(BQ479=Settings!$C$16)),1,IF(AND(BR479=Settings!$C$18,BQ479=Settings!$C$19),1,0))))</f>
        <v/>
      </c>
      <c r="BS1475" s="170"/>
      <c r="BT1475" s="169" t="str">
        <f>IF(BT479="","",IF(BT479=Settings!$C$16,1,IF(AND(BT479=Settings!$C$17,NOT(BS479=Settings!$C$16)),1,IF(AND(BT479=Settings!$C$18,BS479=Settings!$C$19),1,0))))</f>
        <v/>
      </c>
      <c r="BU1475" s="170"/>
      <c r="BV1475" s="169" t="str">
        <f>IF(BV479="","",IF(BV479=Settings!$C$16,1,IF(AND(BV479=Settings!$C$17,NOT(BU479=Settings!$C$16)),1,IF(AND(BV479=Settings!$C$18,BU479=Settings!$C$19),1,0))))</f>
        <v/>
      </c>
      <c r="BX1475" s="169" t="str">
        <f>IF(BX479="","",IF(BX479=Settings!$C$16,1,IF(AND(BX479=Settings!$C$17,NOT(BW479=Settings!$C$16)),1,IF(AND(BX479=Settings!$C$18,BW479=Settings!$C$19),1,0))))</f>
        <v/>
      </c>
      <c r="BZ1475" s="169" t="str">
        <f>IF(BZ479="","",IF(BZ479=Settings!$C$16,1,IF(AND(BZ479=Settings!$C$17,NOT(BY479=Settings!$C$16)),1,IF(AND(BZ479=Settings!$C$18,BY479=Settings!$C$19),1,0))))</f>
        <v/>
      </c>
      <c r="CB1475" s="175" t="str">
        <f t="shared" si="57"/>
        <v/>
      </c>
      <c r="CC1475" s="175" t="str">
        <f t="shared" si="58"/>
        <v/>
      </c>
      <c r="CD1475" s="175" t="str">
        <f t="shared" si="59"/>
        <v/>
      </c>
      <c r="CE1475" s="175" t="str">
        <f t="shared" si="60"/>
        <v/>
      </c>
      <c r="CF1475" s="175" t="str">
        <f t="shared" si="61"/>
        <v/>
      </c>
      <c r="CG1475" s="175" t="str">
        <f t="shared" si="62"/>
        <v/>
      </c>
      <c r="CH1475" s="175" t="str">
        <f t="shared" si="63"/>
        <v/>
      </c>
    </row>
    <row r="1476" spans="1:86" x14ac:dyDescent="0.25">
      <c r="A1476" s="39" t="str">
        <f t="shared" si="56"/>
        <v xml:space="preserve"> </v>
      </c>
      <c r="C1476" s="169" t="str">
        <f>IF(C480="","",IF(C480=Settings!$C$16,1,IF(AND(C480=Settings!$C$17,NOT(B480=Settings!$C$16)),1,IF(AND(C480=Settings!$C$18,B480=Settings!$C$19),1,0))))</f>
        <v/>
      </c>
      <c r="E1476" s="169" t="str">
        <f>IF(E480="","",IF(E480=Settings!$C$16,1,IF(AND(E480=Settings!$C$17,NOT(D480=Settings!$C$16)),1,IF(AND(E480=Settings!$C$18,D480=Settings!$C$19),1,0))))</f>
        <v/>
      </c>
      <c r="G1476" s="169" t="str">
        <f>IF(G480="","",IF(G480=Settings!$C$16,1,IF(AND(G480=Settings!$C$17,NOT(F480=Settings!$C$16)),1,IF(AND(G480=Settings!$C$18,F480=Settings!$C$19),1,0))))</f>
        <v/>
      </c>
      <c r="I1476" s="169" t="str">
        <f>IF(I480="","",IF(I480=Settings!$C$16,1,IF(AND(I480=Settings!$C$17,NOT(H480=Settings!$C$16)),1,IF(AND(I480=Settings!$C$18,H480=Settings!$C$19),1,0))))</f>
        <v/>
      </c>
      <c r="K1476" s="169" t="str">
        <f>IF(K480="","",IF(K480=Settings!$C$16,1,IF(AND(K480=Settings!$C$17,NOT(J480=Settings!$C$16)),1,IF(AND(K480=Settings!$C$18,J480=Settings!$C$19),1,0))))</f>
        <v/>
      </c>
      <c r="M1476" s="169" t="str">
        <f>IF(M480="","",IF(M480=Settings!$C$16,1,IF(AND(M480=Settings!$C$17,NOT(L480=Settings!$C$16)),1,IF(AND(M480=Settings!$C$18,L480=Settings!$C$19),1,0))))</f>
        <v/>
      </c>
      <c r="P1476" s="169" t="str">
        <f>IF(P480="","",IF(P480=Settings!$C$16,1,IF(AND(P480=Settings!$C$17,NOT(O480=Settings!$C$16)),1,IF(AND(P480=Settings!$C$18,O480=Settings!$C$19),1,0))))</f>
        <v/>
      </c>
      <c r="Q1476" s="170"/>
      <c r="R1476" s="169" t="str">
        <f>IF(R480="","",IF(R480=Settings!$C$16,1,IF(AND(R480=Settings!$C$17,NOT(Q480=Settings!$C$16)),1,IF(AND(R480=Settings!$C$18,Q480=Settings!$C$19),1,0))))</f>
        <v/>
      </c>
      <c r="S1476" s="170"/>
      <c r="T1476" s="169" t="str">
        <f>IF(T480="","",IF(T480=Settings!$C$16,1,IF(AND(T480=Settings!$C$17,NOT(S480=Settings!$C$16)),1,IF(AND(T480=Settings!$C$18,S480=Settings!$C$19),1,0))))</f>
        <v/>
      </c>
      <c r="U1476" s="170"/>
      <c r="V1476" s="169" t="str">
        <f>IF(V480="","",IF(V480=Settings!$C$16,1,IF(AND(V480=Settings!$C$17,NOT(U480=Settings!$C$16)),1,IF(AND(V480=Settings!$C$18,U480=Settings!$C$19),1,0))))</f>
        <v/>
      </c>
      <c r="X1476" s="169" t="str">
        <f>IF(X480="","",IF(X480=Settings!$C$16,1,IF(AND(X480=Settings!$C$17,NOT(W480=Settings!$C$16)),1,IF(AND(X480=Settings!$C$18,W480=Settings!$C$19),1,0))))</f>
        <v/>
      </c>
      <c r="Z1476" s="169" t="str">
        <f>IF(Z480="","",IF(Z480=Settings!$C$16,1,IF(AND(Z480=Settings!$C$17,NOT(Y480=Settings!$C$16)),1,IF(AND(Z480=Settings!$C$18,Y480=Settings!$C$19),1,0))))</f>
        <v/>
      </c>
      <c r="AC1476" s="169" t="str">
        <f>IF(AC480="","",IF(AC480=Settings!$C$16,1,IF(AND(AC480=Settings!$C$17,NOT(AB480=Settings!$C$16)),1,IF(AND(AC480=Settings!$C$18,AB480=Settings!$C$19),1,0))))</f>
        <v/>
      </c>
      <c r="AD1476" s="170"/>
      <c r="AE1476" s="169" t="str">
        <f>IF(AE480="","",IF(AE480=Settings!$C$16,1,IF(AND(AE480=Settings!$C$17,NOT(AD480=Settings!$C$16)),1,IF(AND(AE480=Settings!$C$18,AD480=Settings!$C$19),1,0))))</f>
        <v/>
      </c>
      <c r="AF1476" s="170"/>
      <c r="AG1476" s="169" t="str">
        <f>IF(AG480="","",IF(AG480=Settings!$C$16,1,IF(AND(AG480=Settings!$C$17,NOT(AF480=Settings!$C$16)),1,IF(AND(AG480=Settings!$C$18,AF480=Settings!$C$19),1,0))))</f>
        <v/>
      </c>
      <c r="AH1476" s="170"/>
      <c r="AI1476" s="169" t="str">
        <f>IF(AI480="","",IF(AI480=Settings!$C$16,1,IF(AND(AI480=Settings!$C$17,NOT(AH480=Settings!$C$16)),1,IF(AND(AI480=Settings!$C$18,AH480=Settings!$C$19),1,0))))</f>
        <v/>
      </c>
      <c r="AK1476" s="169" t="str">
        <f>IF(AK480="","",IF(AK480=Settings!$C$16,1,IF(AND(AK480=Settings!$C$17,NOT(AJ480=Settings!$C$16)),1,IF(AND(AK480=Settings!$C$18,AJ480=Settings!$C$19),1,0))))</f>
        <v/>
      </c>
      <c r="AM1476" s="169" t="str">
        <f>IF(AM480="","",IF(AM480=Settings!$C$16,1,IF(AND(AM480=Settings!$C$17,NOT(AL480=Settings!$C$16)),1,IF(AND(AM480=Settings!$C$18,AL480=Settings!$C$19),1,0))))</f>
        <v/>
      </c>
      <c r="AP1476" s="169" t="str">
        <f>IF(AP480="","",IF(AP480=Settings!$C$16,1,IF(AND(AP480=Settings!$C$17,NOT(AO480=Settings!$C$16)),1,IF(AND(AP480=Settings!$C$18,AO480=Settings!$C$19),1,0))))</f>
        <v/>
      </c>
      <c r="AQ1476" s="170"/>
      <c r="AR1476" s="169" t="str">
        <f>IF(AR480="","",IF(AR480=Settings!$C$16,1,IF(AND(AR480=Settings!$C$17,NOT(AQ480=Settings!$C$16)),1,IF(AND(AR480=Settings!$C$18,AQ480=Settings!$C$19),1,0))))</f>
        <v/>
      </c>
      <c r="AS1476" s="170"/>
      <c r="AT1476" s="169" t="str">
        <f>IF(AT480="","",IF(AT480=Settings!$C$16,1,IF(AND(AT480=Settings!$C$17,NOT(AS480=Settings!$C$16)),1,IF(AND(AT480=Settings!$C$18,AS480=Settings!$C$19),1,0))))</f>
        <v/>
      </c>
      <c r="AU1476" s="170"/>
      <c r="AV1476" s="169" t="str">
        <f>IF(AV480="","",IF(AV480=Settings!$C$16,1,IF(AND(AV480=Settings!$C$17,NOT(AU480=Settings!$C$16)),1,IF(AND(AV480=Settings!$C$18,AU480=Settings!$C$19),1,0))))</f>
        <v/>
      </c>
      <c r="AX1476" s="169" t="str">
        <f>IF(AX480="","",IF(AX480=Settings!$C$16,1,IF(AND(AX480=Settings!$C$17,NOT(AW480=Settings!$C$16)),1,IF(AND(AX480=Settings!$C$18,AW480=Settings!$C$19),1,0))))</f>
        <v/>
      </c>
      <c r="AZ1476" s="169" t="str">
        <f>IF(AZ480="","",IF(AZ480=Settings!$C$16,1,IF(AND(AZ480=Settings!$C$17,NOT(AY480=Settings!$C$16)),1,IF(AND(AZ480=Settings!$C$18,AY480=Settings!$C$19),1,0))))</f>
        <v/>
      </c>
      <c r="BC1476" s="169" t="str">
        <f>IF(BC480="","",IF(BC480=Settings!$C$16,1,IF(AND(BC480=Settings!$C$17,NOT(BB480=Settings!$C$16)),1,IF(AND(BC480=Settings!$C$18,BB480=Settings!$C$19),1,0))))</f>
        <v/>
      </c>
      <c r="BD1476" s="170"/>
      <c r="BE1476" s="169" t="str">
        <f>IF(BE480="","",IF(BE480=Settings!$C$16,1,IF(AND(BE480=Settings!$C$17,NOT(BD480=Settings!$C$16)),1,IF(AND(BE480=Settings!$C$18,BD480=Settings!$C$19),1,0))))</f>
        <v/>
      </c>
      <c r="BF1476" s="170"/>
      <c r="BG1476" s="169" t="str">
        <f>IF(BG480="","",IF(BG480=Settings!$C$16,1,IF(AND(BG480=Settings!$C$17,NOT(BF480=Settings!$C$16)),1,IF(AND(BG480=Settings!$C$18,BF480=Settings!$C$19),1,0))))</f>
        <v/>
      </c>
      <c r="BH1476" s="170"/>
      <c r="BI1476" s="169" t="str">
        <f>IF(BI480="","",IF(BI480=Settings!$C$16,1,IF(AND(BI480=Settings!$C$17,NOT(BH480=Settings!$C$16)),1,IF(AND(BI480=Settings!$C$18,BH480=Settings!$C$19),1,0))))</f>
        <v/>
      </c>
      <c r="BK1476" s="169" t="str">
        <f>IF(BK480="","",IF(BK480=Settings!$C$16,1,IF(AND(BK480=Settings!$C$17,NOT(BJ480=Settings!$C$16)),1,IF(AND(BK480=Settings!$C$18,BJ480=Settings!$C$19),1,0))))</f>
        <v/>
      </c>
      <c r="BM1476" s="169" t="str">
        <f>IF(BM480="","",IF(BM480=Settings!$C$16,1,IF(AND(BM480=Settings!$C$17,NOT(BL480=Settings!$C$16)),1,IF(AND(BM480=Settings!$C$18,BL480=Settings!$C$19),1,0))))</f>
        <v/>
      </c>
      <c r="BP1476" s="169" t="str">
        <f>IF(BP480="","",IF(BP480=Settings!$C$16,1,IF(AND(BP480=Settings!$C$17,NOT(BO480=Settings!$C$16)),1,IF(AND(BP480=Settings!$C$18,BO480=Settings!$C$19),1,0))))</f>
        <v/>
      </c>
      <c r="BQ1476" s="170"/>
      <c r="BR1476" s="169" t="str">
        <f>IF(BR480="","",IF(BR480=Settings!$C$16,1,IF(AND(BR480=Settings!$C$17,NOT(BQ480=Settings!$C$16)),1,IF(AND(BR480=Settings!$C$18,BQ480=Settings!$C$19),1,0))))</f>
        <v/>
      </c>
      <c r="BS1476" s="170"/>
      <c r="BT1476" s="169" t="str">
        <f>IF(BT480="","",IF(BT480=Settings!$C$16,1,IF(AND(BT480=Settings!$C$17,NOT(BS480=Settings!$C$16)),1,IF(AND(BT480=Settings!$C$18,BS480=Settings!$C$19),1,0))))</f>
        <v/>
      </c>
      <c r="BU1476" s="170"/>
      <c r="BV1476" s="169" t="str">
        <f>IF(BV480="","",IF(BV480=Settings!$C$16,1,IF(AND(BV480=Settings!$C$17,NOT(BU480=Settings!$C$16)),1,IF(AND(BV480=Settings!$C$18,BU480=Settings!$C$19),1,0))))</f>
        <v/>
      </c>
      <c r="BX1476" s="169" t="str">
        <f>IF(BX480="","",IF(BX480=Settings!$C$16,1,IF(AND(BX480=Settings!$C$17,NOT(BW480=Settings!$C$16)),1,IF(AND(BX480=Settings!$C$18,BW480=Settings!$C$19),1,0))))</f>
        <v/>
      </c>
      <c r="BZ1476" s="169" t="str">
        <f>IF(BZ480="","",IF(BZ480=Settings!$C$16,1,IF(AND(BZ480=Settings!$C$17,NOT(BY480=Settings!$C$16)),1,IF(AND(BZ480=Settings!$C$18,BY480=Settings!$C$19),1,0))))</f>
        <v/>
      </c>
      <c r="CB1476" s="175" t="str">
        <f t="shared" si="57"/>
        <v/>
      </c>
      <c r="CC1476" s="175" t="str">
        <f t="shared" si="58"/>
        <v/>
      </c>
      <c r="CD1476" s="175" t="str">
        <f t="shared" si="59"/>
        <v/>
      </c>
      <c r="CE1476" s="175" t="str">
        <f t="shared" si="60"/>
        <v/>
      </c>
      <c r="CF1476" s="175" t="str">
        <f t="shared" si="61"/>
        <v/>
      </c>
      <c r="CG1476" s="175" t="str">
        <f t="shared" si="62"/>
        <v/>
      </c>
      <c r="CH1476" s="175" t="str">
        <f t="shared" si="63"/>
        <v/>
      </c>
    </row>
    <row r="1477" spans="1:86" x14ac:dyDescent="0.25">
      <c r="A1477" s="39" t="str">
        <f t="shared" si="56"/>
        <v xml:space="preserve"> </v>
      </c>
      <c r="C1477" s="169" t="str">
        <f>IF(C481="","",IF(C481=Settings!$C$16,1,IF(AND(C481=Settings!$C$17,NOT(B481=Settings!$C$16)),1,IF(AND(C481=Settings!$C$18,B481=Settings!$C$19),1,0))))</f>
        <v/>
      </c>
      <c r="E1477" s="169" t="str">
        <f>IF(E481="","",IF(E481=Settings!$C$16,1,IF(AND(E481=Settings!$C$17,NOT(D481=Settings!$C$16)),1,IF(AND(E481=Settings!$C$18,D481=Settings!$C$19),1,0))))</f>
        <v/>
      </c>
      <c r="G1477" s="169" t="str">
        <f>IF(G481="","",IF(G481=Settings!$C$16,1,IF(AND(G481=Settings!$C$17,NOT(F481=Settings!$C$16)),1,IF(AND(G481=Settings!$C$18,F481=Settings!$C$19),1,0))))</f>
        <v/>
      </c>
      <c r="I1477" s="169" t="str">
        <f>IF(I481="","",IF(I481=Settings!$C$16,1,IF(AND(I481=Settings!$C$17,NOT(H481=Settings!$C$16)),1,IF(AND(I481=Settings!$C$18,H481=Settings!$C$19),1,0))))</f>
        <v/>
      </c>
      <c r="K1477" s="169" t="str">
        <f>IF(K481="","",IF(K481=Settings!$C$16,1,IF(AND(K481=Settings!$C$17,NOT(J481=Settings!$C$16)),1,IF(AND(K481=Settings!$C$18,J481=Settings!$C$19),1,0))))</f>
        <v/>
      </c>
      <c r="M1477" s="169" t="str">
        <f>IF(M481="","",IF(M481=Settings!$C$16,1,IF(AND(M481=Settings!$C$17,NOT(L481=Settings!$C$16)),1,IF(AND(M481=Settings!$C$18,L481=Settings!$C$19),1,0))))</f>
        <v/>
      </c>
      <c r="P1477" s="169" t="str">
        <f>IF(P481="","",IF(P481=Settings!$C$16,1,IF(AND(P481=Settings!$C$17,NOT(O481=Settings!$C$16)),1,IF(AND(P481=Settings!$C$18,O481=Settings!$C$19),1,0))))</f>
        <v/>
      </c>
      <c r="Q1477" s="170"/>
      <c r="R1477" s="169" t="str">
        <f>IF(R481="","",IF(R481=Settings!$C$16,1,IF(AND(R481=Settings!$C$17,NOT(Q481=Settings!$C$16)),1,IF(AND(R481=Settings!$C$18,Q481=Settings!$C$19),1,0))))</f>
        <v/>
      </c>
      <c r="S1477" s="170"/>
      <c r="T1477" s="169" t="str">
        <f>IF(T481="","",IF(T481=Settings!$C$16,1,IF(AND(T481=Settings!$C$17,NOT(S481=Settings!$C$16)),1,IF(AND(T481=Settings!$C$18,S481=Settings!$C$19),1,0))))</f>
        <v/>
      </c>
      <c r="U1477" s="170"/>
      <c r="V1477" s="169" t="str">
        <f>IF(V481="","",IF(V481=Settings!$C$16,1,IF(AND(V481=Settings!$C$17,NOT(U481=Settings!$C$16)),1,IF(AND(V481=Settings!$C$18,U481=Settings!$C$19),1,0))))</f>
        <v/>
      </c>
      <c r="X1477" s="169" t="str">
        <f>IF(X481="","",IF(X481=Settings!$C$16,1,IF(AND(X481=Settings!$C$17,NOT(W481=Settings!$C$16)),1,IF(AND(X481=Settings!$C$18,W481=Settings!$C$19),1,0))))</f>
        <v/>
      </c>
      <c r="Z1477" s="169" t="str">
        <f>IF(Z481="","",IF(Z481=Settings!$C$16,1,IF(AND(Z481=Settings!$C$17,NOT(Y481=Settings!$C$16)),1,IF(AND(Z481=Settings!$C$18,Y481=Settings!$C$19),1,0))))</f>
        <v/>
      </c>
      <c r="AC1477" s="169" t="str">
        <f>IF(AC481="","",IF(AC481=Settings!$C$16,1,IF(AND(AC481=Settings!$C$17,NOT(AB481=Settings!$C$16)),1,IF(AND(AC481=Settings!$C$18,AB481=Settings!$C$19),1,0))))</f>
        <v/>
      </c>
      <c r="AD1477" s="170"/>
      <c r="AE1477" s="169" t="str">
        <f>IF(AE481="","",IF(AE481=Settings!$C$16,1,IF(AND(AE481=Settings!$C$17,NOT(AD481=Settings!$C$16)),1,IF(AND(AE481=Settings!$C$18,AD481=Settings!$C$19),1,0))))</f>
        <v/>
      </c>
      <c r="AF1477" s="170"/>
      <c r="AG1477" s="169" t="str">
        <f>IF(AG481="","",IF(AG481=Settings!$C$16,1,IF(AND(AG481=Settings!$C$17,NOT(AF481=Settings!$C$16)),1,IF(AND(AG481=Settings!$C$18,AF481=Settings!$C$19),1,0))))</f>
        <v/>
      </c>
      <c r="AH1477" s="170"/>
      <c r="AI1477" s="169" t="str">
        <f>IF(AI481="","",IF(AI481=Settings!$C$16,1,IF(AND(AI481=Settings!$C$17,NOT(AH481=Settings!$C$16)),1,IF(AND(AI481=Settings!$C$18,AH481=Settings!$C$19),1,0))))</f>
        <v/>
      </c>
      <c r="AK1477" s="169" t="str">
        <f>IF(AK481="","",IF(AK481=Settings!$C$16,1,IF(AND(AK481=Settings!$C$17,NOT(AJ481=Settings!$C$16)),1,IF(AND(AK481=Settings!$C$18,AJ481=Settings!$C$19),1,0))))</f>
        <v/>
      </c>
      <c r="AM1477" s="169" t="str">
        <f>IF(AM481="","",IF(AM481=Settings!$C$16,1,IF(AND(AM481=Settings!$C$17,NOT(AL481=Settings!$C$16)),1,IF(AND(AM481=Settings!$C$18,AL481=Settings!$C$19),1,0))))</f>
        <v/>
      </c>
      <c r="AP1477" s="169" t="str">
        <f>IF(AP481="","",IF(AP481=Settings!$C$16,1,IF(AND(AP481=Settings!$C$17,NOT(AO481=Settings!$C$16)),1,IF(AND(AP481=Settings!$C$18,AO481=Settings!$C$19),1,0))))</f>
        <v/>
      </c>
      <c r="AQ1477" s="170"/>
      <c r="AR1477" s="169" t="str">
        <f>IF(AR481="","",IF(AR481=Settings!$C$16,1,IF(AND(AR481=Settings!$C$17,NOT(AQ481=Settings!$C$16)),1,IF(AND(AR481=Settings!$C$18,AQ481=Settings!$C$19),1,0))))</f>
        <v/>
      </c>
      <c r="AS1477" s="170"/>
      <c r="AT1477" s="169" t="str">
        <f>IF(AT481="","",IF(AT481=Settings!$C$16,1,IF(AND(AT481=Settings!$C$17,NOT(AS481=Settings!$C$16)),1,IF(AND(AT481=Settings!$C$18,AS481=Settings!$C$19),1,0))))</f>
        <v/>
      </c>
      <c r="AU1477" s="170"/>
      <c r="AV1477" s="169" t="str">
        <f>IF(AV481="","",IF(AV481=Settings!$C$16,1,IF(AND(AV481=Settings!$C$17,NOT(AU481=Settings!$C$16)),1,IF(AND(AV481=Settings!$C$18,AU481=Settings!$C$19),1,0))))</f>
        <v/>
      </c>
      <c r="AX1477" s="169" t="str">
        <f>IF(AX481="","",IF(AX481=Settings!$C$16,1,IF(AND(AX481=Settings!$C$17,NOT(AW481=Settings!$C$16)),1,IF(AND(AX481=Settings!$C$18,AW481=Settings!$C$19),1,0))))</f>
        <v/>
      </c>
      <c r="AZ1477" s="169" t="str">
        <f>IF(AZ481="","",IF(AZ481=Settings!$C$16,1,IF(AND(AZ481=Settings!$C$17,NOT(AY481=Settings!$C$16)),1,IF(AND(AZ481=Settings!$C$18,AY481=Settings!$C$19),1,0))))</f>
        <v/>
      </c>
      <c r="BC1477" s="169" t="str">
        <f>IF(BC481="","",IF(BC481=Settings!$C$16,1,IF(AND(BC481=Settings!$C$17,NOT(BB481=Settings!$C$16)),1,IF(AND(BC481=Settings!$C$18,BB481=Settings!$C$19),1,0))))</f>
        <v/>
      </c>
      <c r="BD1477" s="170"/>
      <c r="BE1477" s="169" t="str">
        <f>IF(BE481="","",IF(BE481=Settings!$C$16,1,IF(AND(BE481=Settings!$C$17,NOT(BD481=Settings!$C$16)),1,IF(AND(BE481=Settings!$C$18,BD481=Settings!$C$19),1,0))))</f>
        <v/>
      </c>
      <c r="BF1477" s="170"/>
      <c r="BG1477" s="169" t="str">
        <f>IF(BG481="","",IF(BG481=Settings!$C$16,1,IF(AND(BG481=Settings!$C$17,NOT(BF481=Settings!$C$16)),1,IF(AND(BG481=Settings!$C$18,BF481=Settings!$C$19),1,0))))</f>
        <v/>
      </c>
      <c r="BH1477" s="170"/>
      <c r="BI1477" s="169" t="str">
        <f>IF(BI481="","",IF(BI481=Settings!$C$16,1,IF(AND(BI481=Settings!$C$17,NOT(BH481=Settings!$C$16)),1,IF(AND(BI481=Settings!$C$18,BH481=Settings!$C$19),1,0))))</f>
        <v/>
      </c>
      <c r="BK1477" s="169" t="str">
        <f>IF(BK481="","",IF(BK481=Settings!$C$16,1,IF(AND(BK481=Settings!$C$17,NOT(BJ481=Settings!$C$16)),1,IF(AND(BK481=Settings!$C$18,BJ481=Settings!$C$19),1,0))))</f>
        <v/>
      </c>
      <c r="BM1477" s="169" t="str">
        <f>IF(BM481="","",IF(BM481=Settings!$C$16,1,IF(AND(BM481=Settings!$C$17,NOT(BL481=Settings!$C$16)),1,IF(AND(BM481=Settings!$C$18,BL481=Settings!$C$19),1,0))))</f>
        <v/>
      </c>
      <c r="BP1477" s="169" t="str">
        <f>IF(BP481="","",IF(BP481=Settings!$C$16,1,IF(AND(BP481=Settings!$C$17,NOT(BO481=Settings!$C$16)),1,IF(AND(BP481=Settings!$C$18,BO481=Settings!$C$19),1,0))))</f>
        <v/>
      </c>
      <c r="BQ1477" s="170"/>
      <c r="BR1477" s="169" t="str">
        <f>IF(BR481="","",IF(BR481=Settings!$C$16,1,IF(AND(BR481=Settings!$C$17,NOT(BQ481=Settings!$C$16)),1,IF(AND(BR481=Settings!$C$18,BQ481=Settings!$C$19),1,0))))</f>
        <v/>
      </c>
      <c r="BS1477" s="170"/>
      <c r="BT1477" s="169" t="str">
        <f>IF(BT481="","",IF(BT481=Settings!$C$16,1,IF(AND(BT481=Settings!$C$17,NOT(BS481=Settings!$C$16)),1,IF(AND(BT481=Settings!$C$18,BS481=Settings!$C$19),1,0))))</f>
        <v/>
      </c>
      <c r="BU1477" s="170"/>
      <c r="BV1477" s="169" t="str">
        <f>IF(BV481="","",IF(BV481=Settings!$C$16,1,IF(AND(BV481=Settings!$C$17,NOT(BU481=Settings!$C$16)),1,IF(AND(BV481=Settings!$C$18,BU481=Settings!$C$19),1,0))))</f>
        <v/>
      </c>
      <c r="BX1477" s="169" t="str">
        <f>IF(BX481="","",IF(BX481=Settings!$C$16,1,IF(AND(BX481=Settings!$C$17,NOT(BW481=Settings!$C$16)),1,IF(AND(BX481=Settings!$C$18,BW481=Settings!$C$19),1,0))))</f>
        <v/>
      </c>
      <c r="BZ1477" s="169" t="str">
        <f>IF(BZ481="","",IF(BZ481=Settings!$C$16,1,IF(AND(BZ481=Settings!$C$17,NOT(BY481=Settings!$C$16)),1,IF(AND(BZ481=Settings!$C$18,BY481=Settings!$C$19),1,0))))</f>
        <v/>
      </c>
      <c r="CB1477" s="175" t="str">
        <f t="shared" si="57"/>
        <v/>
      </c>
      <c r="CC1477" s="175" t="str">
        <f t="shared" si="58"/>
        <v/>
      </c>
      <c r="CD1477" s="175" t="str">
        <f t="shared" si="59"/>
        <v/>
      </c>
      <c r="CE1477" s="175" t="str">
        <f t="shared" si="60"/>
        <v/>
      </c>
      <c r="CF1477" s="175" t="str">
        <f t="shared" si="61"/>
        <v/>
      </c>
      <c r="CG1477" s="175" t="str">
        <f t="shared" si="62"/>
        <v/>
      </c>
      <c r="CH1477" s="175" t="str">
        <f t="shared" si="63"/>
        <v/>
      </c>
    </row>
    <row r="1478" spans="1:86" x14ac:dyDescent="0.25">
      <c r="A1478" s="39" t="str">
        <f t="shared" si="56"/>
        <v xml:space="preserve"> </v>
      </c>
      <c r="C1478" s="169" t="str">
        <f>IF(C482="","",IF(C482=Settings!$C$16,1,IF(AND(C482=Settings!$C$17,NOT(B482=Settings!$C$16)),1,IF(AND(C482=Settings!$C$18,B482=Settings!$C$19),1,0))))</f>
        <v/>
      </c>
      <c r="E1478" s="169" t="str">
        <f>IF(E482="","",IF(E482=Settings!$C$16,1,IF(AND(E482=Settings!$C$17,NOT(D482=Settings!$C$16)),1,IF(AND(E482=Settings!$C$18,D482=Settings!$C$19),1,0))))</f>
        <v/>
      </c>
      <c r="G1478" s="169" t="str">
        <f>IF(G482="","",IF(G482=Settings!$C$16,1,IF(AND(G482=Settings!$C$17,NOT(F482=Settings!$C$16)),1,IF(AND(G482=Settings!$C$18,F482=Settings!$C$19),1,0))))</f>
        <v/>
      </c>
      <c r="I1478" s="169" t="str">
        <f>IF(I482="","",IF(I482=Settings!$C$16,1,IF(AND(I482=Settings!$C$17,NOT(H482=Settings!$C$16)),1,IF(AND(I482=Settings!$C$18,H482=Settings!$C$19),1,0))))</f>
        <v/>
      </c>
      <c r="K1478" s="169" t="str">
        <f>IF(K482="","",IF(K482=Settings!$C$16,1,IF(AND(K482=Settings!$C$17,NOT(J482=Settings!$C$16)),1,IF(AND(K482=Settings!$C$18,J482=Settings!$C$19),1,0))))</f>
        <v/>
      </c>
      <c r="M1478" s="169" t="str">
        <f>IF(M482="","",IF(M482=Settings!$C$16,1,IF(AND(M482=Settings!$C$17,NOT(L482=Settings!$C$16)),1,IF(AND(M482=Settings!$C$18,L482=Settings!$C$19),1,0))))</f>
        <v/>
      </c>
      <c r="P1478" s="169" t="str">
        <f>IF(P482="","",IF(P482=Settings!$C$16,1,IF(AND(P482=Settings!$C$17,NOT(O482=Settings!$C$16)),1,IF(AND(P482=Settings!$C$18,O482=Settings!$C$19),1,0))))</f>
        <v/>
      </c>
      <c r="Q1478" s="170"/>
      <c r="R1478" s="169" t="str">
        <f>IF(R482="","",IF(R482=Settings!$C$16,1,IF(AND(R482=Settings!$C$17,NOT(Q482=Settings!$C$16)),1,IF(AND(R482=Settings!$C$18,Q482=Settings!$C$19),1,0))))</f>
        <v/>
      </c>
      <c r="S1478" s="170"/>
      <c r="T1478" s="169" t="str">
        <f>IF(T482="","",IF(T482=Settings!$C$16,1,IF(AND(T482=Settings!$C$17,NOT(S482=Settings!$C$16)),1,IF(AND(T482=Settings!$C$18,S482=Settings!$C$19),1,0))))</f>
        <v/>
      </c>
      <c r="U1478" s="170"/>
      <c r="V1478" s="169" t="str">
        <f>IF(V482="","",IF(V482=Settings!$C$16,1,IF(AND(V482=Settings!$C$17,NOT(U482=Settings!$C$16)),1,IF(AND(V482=Settings!$C$18,U482=Settings!$C$19),1,0))))</f>
        <v/>
      </c>
      <c r="X1478" s="169" t="str">
        <f>IF(X482="","",IF(X482=Settings!$C$16,1,IF(AND(X482=Settings!$C$17,NOT(W482=Settings!$C$16)),1,IF(AND(X482=Settings!$C$18,W482=Settings!$C$19),1,0))))</f>
        <v/>
      </c>
      <c r="Z1478" s="169" t="str">
        <f>IF(Z482="","",IF(Z482=Settings!$C$16,1,IF(AND(Z482=Settings!$C$17,NOT(Y482=Settings!$C$16)),1,IF(AND(Z482=Settings!$C$18,Y482=Settings!$C$19),1,0))))</f>
        <v/>
      </c>
      <c r="AC1478" s="169" t="str">
        <f>IF(AC482="","",IF(AC482=Settings!$C$16,1,IF(AND(AC482=Settings!$C$17,NOT(AB482=Settings!$C$16)),1,IF(AND(AC482=Settings!$C$18,AB482=Settings!$C$19),1,0))))</f>
        <v/>
      </c>
      <c r="AD1478" s="170"/>
      <c r="AE1478" s="169" t="str">
        <f>IF(AE482="","",IF(AE482=Settings!$C$16,1,IF(AND(AE482=Settings!$C$17,NOT(AD482=Settings!$C$16)),1,IF(AND(AE482=Settings!$C$18,AD482=Settings!$C$19),1,0))))</f>
        <v/>
      </c>
      <c r="AF1478" s="170"/>
      <c r="AG1478" s="169" t="str">
        <f>IF(AG482="","",IF(AG482=Settings!$C$16,1,IF(AND(AG482=Settings!$C$17,NOT(AF482=Settings!$C$16)),1,IF(AND(AG482=Settings!$C$18,AF482=Settings!$C$19),1,0))))</f>
        <v/>
      </c>
      <c r="AH1478" s="170"/>
      <c r="AI1478" s="169" t="str">
        <f>IF(AI482="","",IF(AI482=Settings!$C$16,1,IF(AND(AI482=Settings!$C$17,NOT(AH482=Settings!$C$16)),1,IF(AND(AI482=Settings!$C$18,AH482=Settings!$C$19),1,0))))</f>
        <v/>
      </c>
      <c r="AK1478" s="169" t="str">
        <f>IF(AK482="","",IF(AK482=Settings!$C$16,1,IF(AND(AK482=Settings!$C$17,NOT(AJ482=Settings!$C$16)),1,IF(AND(AK482=Settings!$C$18,AJ482=Settings!$C$19),1,0))))</f>
        <v/>
      </c>
      <c r="AM1478" s="169" t="str">
        <f>IF(AM482="","",IF(AM482=Settings!$C$16,1,IF(AND(AM482=Settings!$C$17,NOT(AL482=Settings!$C$16)),1,IF(AND(AM482=Settings!$C$18,AL482=Settings!$C$19),1,0))))</f>
        <v/>
      </c>
      <c r="AP1478" s="169" t="str">
        <f>IF(AP482="","",IF(AP482=Settings!$C$16,1,IF(AND(AP482=Settings!$C$17,NOT(AO482=Settings!$C$16)),1,IF(AND(AP482=Settings!$C$18,AO482=Settings!$C$19),1,0))))</f>
        <v/>
      </c>
      <c r="AQ1478" s="170"/>
      <c r="AR1478" s="169" t="str">
        <f>IF(AR482="","",IF(AR482=Settings!$C$16,1,IF(AND(AR482=Settings!$C$17,NOT(AQ482=Settings!$C$16)),1,IF(AND(AR482=Settings!$C$18,AQ482=Settings!$C$19),1,0))))</f>
        <v/>
      </c>
      <c r="AS1478" s="170"/>
      <c r="AT1478" s="169" t="str">
        <f>IF(AT482="","",IF(AT482=Settings!$C$16,1,IF(AND(AT482=Settings!$C$17,NOT(AS482=Settings!$C$16)),1,IF(AND(AT482=Settings!$C$18,AS482=Settings!$C$19),1,0))))</f>
        <v/>
      </c>
      <c r="AU1478" s="170"/>
      <c r="AV1478" s="169" t="str">
        <f>IF(AV482="","",IF(AV482=Settings!$C$16,1,IF(AND(AV482=Settings!$C$17,NOT(AU482=Settings!$C$16)),1,IF(AND(AV482=Settings!$C$18,AU482=Settings!$C$19),1,0))))</f>
        <v/>
      </c>
      <c r="AX1478" s="169" t="str">
        <f>IF(AX482="","",IF(AX482=Settings!$C$16,1,IF(AND(AX482=Settings!$C$17,NOT(AW482=Settings!$C$16)),1,IF(AND(AX482=Settings!$C$18,AW482=Settings!$C$19),1,0))))</f>
        <v/>
      </c>
      <c r="AZ1478" s="169" t="str">
        <f>IF(AZ482="","",IF(AZ482=Settings!$C$16,1,IF(AND(AZ482=Settings!$C$17,NOT(AY482=Settings!$C$16)),1,IF(AND(AZ482=Settings!$C$18,AY482=Settings!$C$19),1,0))))</f>
        <v/>
      </c>
      <c r="BC1478" s="169" t="str">
        <f>IF(BC482="","",IF(BC482=Settings!$C$16,1,IF(AND(BC482=Settings!$C$17,NOT(BB482=Settings!$C$16)),1,IF(AND(BC482=Settings!$C$18,BB482=Settings!$C$19),1,0))))</f>
        <v/>
      </c>
      <c r="BD1478" s="170"/>
      <c r="BE1478" s="169" t="str">
        <f>IF(BE482="","",IF(BE482=Settings!$C$16,1,IF(AND(BE482=Settings!$C$17,NOT(BD482=Settings!$C$16)),1,IF(AND(BE482=Settings!$C$18,BD482=Settings!$C$19),1,0))))</f>
        <v/>
      </c>
      <c r="BF1478" s="170"/>
      <c r="BG1478" s="169" t="str">
        <f>IF(BG482="","",IF(BG482=Settings!$C$16,1,IF(AND(BG482=Settings!$C$17,NOT(BF482=Settings!$C$16)),1,IF(AND(BG482=Settings!$C$18,BF482=Settings!$C$19),1,0))))</f>
        <v/>
      </c>
      <c r="BH1478" s="170"/>
      <c r="BI1478" s="169" t="str">
        <f>IF(BI482="","",IF(BI482=Settings!$C$16,1,IF(AND(BI482=Settings!$C$17,NOT(BH482=Settings!$C$16)),1,IF(AND(BI482=Settings!$C$18,BH482=Settings!$C$19),1,0))))</f>
        <v/>
      </c>
      <c r="BK1478" s="169" t="str">
        <f>IF(BK482="","",IF(BK482=Settings!$C$16,1,IF(AND(BK482=Settings!$C$17,NOT(BJ482=Settings!$C$16)),1,IF(AND(BK482=Settings!$C$18,BJ482=Settings!$C$19),1,0))))</f>
        <v/>
      </c>
      <c r="BM1478" s="169" t="str">
        <f>IF(BM482="","",IF(BM482=Settings!$C$16,1,IF(AND(BM482=Settings!$C$17,NOT(BL482=Settings!$C$16)),1,IF(AND(BM482=Settings!$C$18,BL482=Settings!$C$19),1,0))))</f>
        <v/>
      </c>
      <c r="BP1478" s="169" t="str">
        <f>IF(BP482="","",IF(BP482=Settings!$C$16,1,IF(AND(BP482=Settings!$C$17,NOT(BO482=Settings!$C$16)),1,IF(AND(BP482=Settings!$C$18,BO482=Settings!$C$19),1,0))))</f>
        <v/>
      </c>
      <c r="BQ1478" s="170"/>
      <c r="BR1478" s="169" t="str">
        <f>IF(BR482="","",IF(BR482=Settings!$C$16,1,IF(AND(BR482=Settings!$C$17,NOT(BQ482=Settings!$C$16)),1,IF(AND(BR482=Settings!$C$18,BQ482=Settings!$C$19),1,0))))</f>
        <v/>
      </c>
      <c r="BS1478" s="170"/>
      <c r="BT1478" s="169" t="str">
        <f>IF(BT482="","",IF(BT482=Settings!$C$16,1,IF(AND(BT482=Settings!$C$17,NOT(BS482=Settings!$C$16)),1,IF(AND(BT482=Settings!$C$18,BS482=Settings!$C$19),1,0))))</f>
        <v/>
      </c>
      <c r="BU1478" s="170"/>
      <c r="BV1478" s="169" t="str">
        <f>IF(BV482="","",IF(BV482=Settings!$C$16,1,IF(AND(BV482=Settings!$C$17,NOT(BU482=Settings!$C$16)),1,IF(AND(BV482=Settings!$C$18,BU482=Settings!$C$19),1,0))))</f>
        <v/>
      </c>
      <c r="BX1478" s="169" t="str">
        <f>IF(BX482="","",IF(BX482=Settings!$C$16,1,IF(AND(BX482=Settings!$C$17,NOT(BW482=Settings!$C$16)),1,IF(AND(BX482=Settings!$C$18,BW482=Settings!$C$19),1,0))))</f>
        <v/>
      </c>
      <c r="BZ1478" s="169" t="str">
        <f>IF(BZ482="","",IF(BZ482=Settings!$C$16,1,IF(AND(BZ482=Settings!$C$17,NOT(BY482=Settings!$C$16)),1,IF(AND(BZ482=Settings!$C$18,BY482=Settings!$C$19),1,0))))</f>
        <v/>
      </c>
      <c r="CB1478" s="175" t="str">
        <f t="shared" si="57"/>
        <v/>
      </c>
      <c r="CC1478" s="175" t="str">
        <f t="shared" si="58"/>
        <v/>
      </c>
      <c r="CD1478" s="175" t="str">
        <f t="shared" si="59"/>
        <v/>
      </c>
      <c r="CE1478" s="175" t="str">
        <f t="shared" si="60"/>
        <v/>
      </c>
      <c r="CF1478" s="175" t="str">
        <f t="shared" si="61"/>
        <v/>
      </c>
      <c r="CG1478" s="175" t="str">
        <f t="shared" si="62"/>
        <v/>
      </c>
      <c r="CH1478" s="175" t="str">
        <f t="shared" si="63"/>
        <v/>
      </c>
    </row>
    <row r="1479" spans="1:86" x14ac:dyDescent="0.25">
      <c r="A1479" s="39" t="str">
        <f t="shared" si="56"/>
        <v xml:space="preserve"> </v>
      </c>
      <c r="C1479" s="169" t="str">
        <f>IF(C483="","",IF(C483=Settings!$C$16,1,IF(AND(C483=Settings!$C$17,NOT(B483=Settings!$C$16)),1,IF(AND(C483=Settings!$C$18,B483=Settings!$C$19),1,0))))</f>
        <v/>
      </c>
      <c r="E1479" s="169" t="str">
        <f>IF(E483="","",IF(E483=Settings!$C$16,1,IF(AND(E483=Settings!$C$17,NOT(D483=Settings!$C$16)),1,IF(AND(E483=Settings!$C$18,D483=Settings!$C$19),1,0))))</f>
        <v/>
      </c>
      <c r="G1479" s="169" t="str">
        <f>IF(G483="","",IF(G483=Settings!$C$16,1,IF(AND(G483=Settings!$C$17,NOT(F483=Settings!$C$16)),1,IF(AND(G483=Settings!$C$18,F483=Settings!$C$19),1,0))))</f>
        <v/>
      </c>
      <c r="I1479" s="169" t="str">
        <f>IF(I483="","",IF(I483=Settings!$C$16,1,IF(AND(I483=Settings!$C$17,NOT(H483=Settings!$C$16)),1,IF(AND(I483=Settings!$C$18,H483=Settings!$C$19),1,0))))</f>
        <v/>
      </c>
      <c r="K1479" s="169" t="str">
        <f>IF(K483="","",IF(K483=Settings!$C$16,1,IF(AND(K483=Settings!$C$17,NOT(J483=Settings!$C$16)),1,IF(AND(K483=Settings!$C$18,J483=Settings!$C$19),1,0))))</f>
        <v/>
      </c>
      <c r="M1479" s="169" t="str">
        <f>IF(M483="","",IF(M483=Settings!$C$16,1,IF(AND(M483=Settings!$C$17,NOT(L483=Settings!$C$16)),1,IF(AND(M483=Settings!$C$18,L483=Settings!$C$19),1,0))))</f>
        <v/>
      </c>
      <c r="P1479" s="169" t="str">
        <f>IF(P483="","",IF(P483=Settings!$C$16,1,IF(AND(P483=Settings!$C$17,NOT(O483=Settings!$C$16)),1,IF(AND(P483=Settings!$C$18,O483=Settings!$C$19),1,0))))</f>
        <v/>
      </c>
      <c r="Q1479" s="170"/>
      <c r="R1479" s="169" t="str">
        <f>IF(R483="","",IF(R483=Settings!$C$16,1,IF(AND(R483=Settings!$C$17,NOT(Q483=Settings!$C$16)),1,IF(AND(R483=Settings!$C$18,Q483=Settings!$C$19),1,0))))</f>
        <v/>
      </c>
      <c r="S1479" s="170"/>
      <c r="T1479" s="169" t="str">
        <f>IF(T483="","",IF(T483=Settings!$C$16,1,IF(AND(T483=Settings!$C$17,NOT(S483=Settings!$C$16)),1,IF(AND(T483=Settings!$C$18,S483=Settings!$C$19),1,0))))</f>
        <v/>
      </c>
      <c r="U1479" s="170"/>
      <c r="V1479" s="169" t="str">
        <f>IF(V483="","",IF(V483=Settings!$C$16,1,IF(AND(V483=Settings!$C$17,NOT(U483=Settings!$C$16)),1,IF(AND(V483=Settings!$C$18,U483=Settings!$C$19),1,0))))</f>
        <v/>
      </c>
      <c r="X1479" s="169" t="str">
        <f>IF(X483="","",IF(X483=Settings!$C$16,1,IF(AND(X483=Settings!$C$17,NOT(W483=Settings!$C$16)),1,IF(AND(X483=Settings!$C$18,W483=Settings!$C$19),1,0))))</f>
        <v/>
      </c>
      <c r="Z1479" s="169" t="str">
        <f>IF(Z483="","",IF(Z483=Settings!$C$16,1,IF(AND(Z483=Settings!$C$17,NOT(Y483=Settings!$C$16)),1,IF(AND(Z483=Settings!$C$18,Y483=Settings!$C$19),1,0))))</f>
        <v/>
      </c>
      <c r="AC1479" s="169" t="str">
        <f>IF(AC483="","",IF(AC483=Settings!$C$16,1,IF(AND(AC483=Settings!$C$17,NOT(AB483=Settings!$C$16)),1,IF(AND(AC483=Settings!$C$18,AB483=Settings!$C$19),1,0))))</f>
        <v/>
      </c>
      <c r="AD1479" s="170"/>
      <c r="AE1479" s="169" t="str">
        <f>IF(AE483="","",IF(AE483=Settings!$C$16,1,IF(AND(AE483=Settings!$C$17,NOT(AD483=Settings!$C$16)),1,IF(AND(AE483=Settings!$C$18,AD483=Settings!$C$19),1,0))))</f>
        <v/>
      </c>
      <c r="AF1479" s="170"/>
      <c r="AG1479" s="169" t="str">
        <f>IF(AG483="","",IF(AG483=Settings!$C$16,1,IF(AND(AG483=Settings!$C$17,NOT(AF483=Settings!$C$16)),1,IF(AND(AG483=Settings!$C$18,AF483=Settings!$C$19),1,0))))</f>
        <v/>
      </c>
      <c r="AH1479" s="170"/>
      <c r="AI1479" s="169" t="str">
        <f>IF(AI483="","",IF(AI483=Settings!$C$16,1,IF(AND(AI483=Settings!$C$17,NOT(AH483=Settings!$C$16)),1,IF(AND(AI483=Settings!$C$18,AH483=Settings!$C$19),1,0))))</f>
        <v/>
      </c>
      <c r="AK1479" s="169" t="str">
        <f>IF(AK483="","",IF(AK483=Settings!$C$16,1,IF(AND(AK483=Settings!$C$17,NOT(AJ483=Settings!$C$16)),1,IF(AND(AK483=Settings!$C$18,AJ483=Settings!$C$19),1,0))))</f>
        <v/>
      </c>
      <c r="AM1479" s="169" t="str">
        <f>IF(AM483="","",IF(AM483=Settings!$C$16,1,IF(AND(AM483=Settings!$C$17,NOT(AL483=Settings!$C$16)),1,IF(AND(AM483=Settings!$C$18,AL483=Settings!$C$19),1,0))))</f>
        <v/>
      </c>
      <c r="AP1479" s="169" t="str">
        <f>IF(AP483="","",IF(AP483=Settings!$C$16,1,IF(AND(AP483=Settings!$C$17,NOT(AO483=Settings!$C$16)),1,IF(AND(AP483=Settings!$C$18,AO483=Settings!$C$19),1,0))))</f>
        <v/>
      </c>
      <c r="AQ1479" s="170"/>
      <c r="AR1479" s="169" t="str">
        <f>IF(AR483="","",IF(AR483=Settings!$C$16,1,IF(AND(AR483=Settings!$C$17,NOT(AQ483=Settings!$C$16)),1,IF(AND(AR483=Settings!$C$18,AQ483=Settings!$C$19),1,0))))</f>
        <v/>
      </c>
      <c r="AS1479" s="170"/>
      <c r="AT1479" s="169" t="str">
        <f>IF(AT483="","",IF(AT483=Settings!$C$16,1,IF(AND(AT483=Settings!$C$17,NOT(AS483=Settings!$C$16)),1,IF(AND(AT483=Settings!$C$18,AS483=Settings!$C$19),1,0))))</f>
        <v/>
      </c>
      <c r="AU1479" s="170"/>
      <c r="AV1479" s="169" t="str">
        <f>IF(AV483="","",IF(AV483=Settings!$C$16,1,IF(AND(AV483=Settings!$C$17,NOT(AU483=Settings!$C$16)),1,IF(AND(AV483=Settings!$C$18,AU483=Settings!$C$19),1,0))))</f>
        <v/>
      </c>
      <c r="AX1479" s="169" t="str">
        <f>IF(AX483="","",IF(AX483=Settings!$C$16,1,IF(AND(AX483=Settings!$C$17,NOT(AW483=Settings!$C$16)),1,IF(AND(AX483=Settings!$C$18,AW483=Settings!$C$19),1,0))))</f>
        <v/>
      </c>
      <c r="AZ1479" s="169" t="str">
        <f>IF(AZ483="","",IF(AZ483=Settings!$C$16,1,IF(AND(AZ483=Settings!$C$17,NOT(AY483=Settings!$C$16)),1,IF(AND(AZ483=Settings!$C$18,AY483=Settings!$C$19),1,0))))</f>
        <v/>
      </c>
      <c r="BC1479" s="169" t="str">
        <f>IF(BC483="","",IF(BC483=Settings!$C$16,1,IF(AND(BC483=Settings!$C$17,NOT(BB483=Settings!$C$16)),1,IF(AND(BC483=Settings!$C$18,BB483=Settings!$C$19),1,0))))</f>
        <v/>
      </c>
      <c r="BD1479" s="170"/>
      <c r="BE1479" s="169" t="str">
        <f>IF(BE483="","",IF(BE483=Settings!$C$16,1,IF(AND(BE483=Settings!$C$17,NOT(BD483=Settings!$C$16)),1,IF(AND(BE483=Settings!$C$18,BD483=Settings!$C$19),1,0))))</f>
        <v/>
      </c>
      <c r="BF1479" s="170"/>
      <c r="BG1479" s="169" t="str">
        <f>IF(BG483="","",IF(BG483=Settings!$C$16,1,IF(AND(BG483=Settings!$C$17,NOT(BF483=Settings!$C$16)),1,IF(AND(BG483=Settings!$C$18,BF483=Settings!$C$19),1,0))))</f>
        <v/>
      </c>
      <c r="BH1479" s="170"/>
      <c r="BI1479" s="169" t="str">
        <f>IF(BI483="","",IF(BI483=Settings!$C$16,1,IF(AND(BI483=Settings!$C$17,NOT(BH483=Settings!$C$16)),1,IF(AND(BI483=Settings!$C$18,BH483=Settings!$C$19),1,0))))</f>
        <v/>
      </c>
      <c r="BK1479" s="169" t="str">
        <f>IF(BK483="","",IF(BK483=Settings!$C$16,1,IF(AND(BK483=Settings!$C$17,NOT(BJ483=Settings!$C$16)),1,IF(AND(BK483=Settings!$C$18,BJ483=Settings!$C$19),1,0))))</f>
        <v/>
      </c>
      <c r="BM1479" s="169" t="str">
        <f>IF(BM483="","",IF(BM483=Settings!$C$16,1,IF(AND(BM483=Settings!$C$17,NOT(BL483=Settings!$C$16)),1,IF(AND(BM483=Settings!$C$18,BL483=Settings!$C$19),1,0))))</f>
        <v/>
      </c>
      <c r="BP1479" s="169" t="str">
        <f>IF(BP483="","",IF(BP483=Settings!$C$16,1,IF(AND(BP483=Settings!$C$17,NOT(BO483=Settings!$C$16)),1,IF(AND(BP483=Settings!$C$18,BO483=Settings!$C$19),1,0))))</f>
        <v/>
      </c>
      <c r="BQ1479" s="170"/>
      <c r="BR1479" s="169" t="str">
        <f>IF(BR483="","",IF(BR483=Settings!$C$16,1,IF(AND(BR483=Settings!$C$17,NOT(BQ483=Settings!$C$16)),1,IF(AND(BR483=Settings!$C$18,BQ483=Settings!$C$19),1,0))))</f>
        <v/>
      </c>
      <c r="BS1479" s="170"/>
      <c r="BT1479" s="169" t="str">
        <f>IF(BT483="","",IF(BT483=Settings!$C$16,1,IF(AND(BT483=Settings!$C$17,NOT(BS483=Settings!$C$16)),1,IF(AND(BT483=Settings!$C$18,BS483=Settings!$C$19),1,0))))</f>
        <v/>
      </c>
      <c r="BU1479" s="170"/>
      <c r="BV1479" s="169" t="str">
        <f>IF(BV483="","",IF(BV483=Settings!$C$16,1,IF(AND(BV483=Settings!$C$17,NOT(BU483=Settings!$C$16)),1,IF(AND(BV483=Settings!$C$18,BU483=Settings!$C$19),1,0))))</f>
        <v/>
      </c>
      <c r="BX1479" s="169" t="str">
        <f>IF(BX483="","",IF(BX483=Settings!$C$16,1,IF(AND(BX483=Settings!$C$17,NOT(BW483=Settings!$C$16)),1,IF(AND(BX483=Settings!$C$18,BW483=Settings!$C$19),1,0))))</f>
        <v/>
      </c>
      <c r="BZ1479" s="169" t="str">
        <f>IF(BZ483="","",IF(BZ483=Settings!$C$16,1,IF(AND(BZ483=Settings!$C$17,NOT(BY483=Settings!$C$16)),1,IF(AND(BZ483=Settings!$C$18,BY483=Settings!$C$19),1,0))))</f>
        <v/>
      </c>
      <c r="CB1479" s="175" t="str">
        <f t="shared" si="57"/>
        <v/>
      </c>
      <c r="CC1479" s="175" t="str">
        <f t="shared" si="58"/>
        <v/>
      </c>
      <c r="CD1479" s="175" t="str">
        <f t="shared" si="59"/>
        <v/>
      </c>
      <c r="CE1479" s="175" t="str">
        <f t="shared" si="60"/>
        <v/>
      </c>
      <c r="CF1479" s="175" t="str">
        <f t="shared" si="61"/>
        <v/>
      </c>
      <c r="CG1479" s="175" t="str">
        <f t="shared" si="62"/>
        <v/>
      </c>
      <c r="CH1479" s="175" t="str">
        <f t="shared" si="63"/>
        <v/>
      </c>
    </row>
    <row r="1480" spans="1:86" x14ac:dyDescent="0.25">
      <c r="A1480" s="39" t="str">
        <f t="shared" si="56"/>
        <v xml:space="preserve"> </v>
      </c>
      <c r="C1480" s="169" t="str">
        <f>IF(C484="","",IF(C484=Settings!$C$16,1,IF(AND(C484=Settings!$C$17,NOT(B484=Settings!$C$16)),1,IF(AND(C484=Settings!$C$18,B484=Settings!$C$19),1,0))))</f>
        <v/>
      </c>
      <c r="E1480" s="169" t="str">
        <f>IF(E484="","",IF(E484=Settings!$C$16,1,IF(AND(E484=Settings!$C$17,NOT(D484=Settings!$C$16)),1,IF(AND(E484=Settings!$C$18,D484=Settings!$C$19),1,0))))</f>
        <v/>
      </c>
      <c r="G1480" s="169" t="str">
        <f>IF(G484="","",IF(G484=Settings!$C$16,1,IF(AND(G484=Settings!$C$17,NOT(F484=Settings!$C$16)),1,IF(AND(G484=Settings!$C$18,F484=Settings!$C$19),1,0))))</f>
        <v/>
      </c>
      <c r="I1480" s="169" t="str">
        <f>IF(I484="","",IF(I484=Settings!$C$16,1,IF(AND(I484=Settings!$C$17,NOT(H484=Settings!$C$16)),1,IF(AND(I484=Settings!$C$18,H484=Settings!$C$19),1,0))))</f>
        <v/>
      </c>
      <c r="K1480" s="169" t="str">
        <f>IF(K484="","",IF(K484=Settings!$C$16,1,IF(AND(K484=Settings!$C$17,NOT(J484=Settings!$C$16)),1,IF(AND(K484=Settings!$C$18,J484=Settings!$C$19),1,0))))</f>
        <v/>
      </c>
      <c r="M1480" s="169" t="str">
        <f>IF(M484="","",IF(M484=Settings!$C$16,1,IF(AND(M484=Settings!$C$17,NOT(L484=Settings!$C$16)),1,IF(AND(M484=Settings!$C$18,L484=Settings!$C$19),1,0))))</f>
        <v/>
      </c>
      <c r="P1480" s="169" t="str">
        <f>IF(P484="","",IF(P484=Settings!$C$16,1,IF(AND(P484=Settings!$C$17,NOT(O484=Settings!$C$16)),1,IF(AND(P484=Settings!$C$18,O484=Settings!$C$19),1,0))))</f>
        <v/>
      </c>
      <c r="Q1480" s="170"/>
      <c r="R1480" s="169" t="str">
        <f>IF(R484="","",IF(R484=Settings!$C$16,1,IF(AND(R484=Settings!$C$17,NOT(Q484=Settings!$C$16)),1,IF(AND(R484=Settings!$C$18,Q484=Settings!$C$19),1,0))))</f>
        <v/>
      </c>
      <c r="S1480" s="170"/>
      <c r="T1480" s="169" t="str">
        <f>IF(T484="","",IF(T484=Settings!$C$16,1,IF(AND(T484=Settings!$C$17,NOT(S484=Settings!$C$16)),1,IF(AND(T484=Settings!$C$18,S484=Settings!$C$19),1,0))))</f>
        <v/>
      </c>
      <c r="U1480" s="170"/>
      <c r="V1480" s="169" t="str">
        <f>IF(V484="","",IF(V484=Settings!$C$16,1,IF(AND(V484=Settings!$C$17,NOT(U484=Settings!$C$16)),1,IF(AND(V484=Settings!$C$18,U484=Settings!$C$19),1,0))))</f>
        <v/>
      </c>
      <c r="X1480" s="169" t="str">
        <f>IF(X484="","",IF(X484=Settings!$C$16,1,IF(AND(X484=Settings!$C$17,NOT(W484=Settings!$C$16)),1,IF(AND(X484=Settings!$C$18,W484=Settings!$C$19),1,0))))</f>
        <v/>
      </c>
      <c r="Z1480" s="169" t="str">
        <f>IF(Z484="","",IF(Z484=Settings!$C$16,1,IF(AND(Z484=Settings!$C$17,NOT(Y484=Settings!$C$16)),1,IF(AND(Z484=Settings!$C$18,Y484=Settings!$C$19),1,0))))</f>
        <v/>
      </c>
      <c r="AC1480" s="169" t="str">
        <f>IF(AC484="","",IF(AC484=Settings!$C$16,1,IF(AND(AC484=Settings!$C$17,NOT(AB484=Settings!$C$16)),1,IF(AND(AC484=Settings!$C$18,AB484=Settings!$C$19),1,0))))</f>
        <v/>
      </c>
      <c r="AD1480" s="170"/>
      <c r="AE1480" s="169" t="str">
        <f>IF(AE484="","",IF(AE484=Settings!$C$16,1,IF(AND(AE484=Settings!$C$17,NOT(AD484=Settings!$C$16)),1,IF(AND(AE484=Settings!$C$18,AD484=Settings!$C$19),1,0))))</f>
        <v/>
      </c>
      <c r="AF1480" s="170"/>
      <c r="AG1480" s="169" t="str">
        <f>IF(AG484="","",IF(AG484=Settings!$C$16,1,IF(AND(AG484=Settings!$C$17,NOT(AF484=Settings!$C$16)),1,IF(AND(AG484=Settings!$C$18,AF484=Settings!$C$19),1,0))))</f>
        <v/>
      </c>
      <c r="AH1480" s="170"/>
      <c r="AI1480" s="169" t="str">
        <f>IF(AI484="","",IF(AI484=Settings!$C$16,1,IF(AND(AI484=Settings!$C$17,NOT(AH484=Settings!$C$16)),1,IF(AND(AI484=Settings!$C$18,AH484=Settings!$C$19),1,0))))</f>
        <v/>
      </c>
      <c r="AK1480" s="169" t="str">
        <f>IF(AK484="","",IF(AK484=Settings!$C$16,1,IF(AND(AK484=Settings!$C$17,NOT(AJ484=Settings!$C$16)),1,IF(AND(AK484=Settings!$C$18,AJ484=Settings!$C$19),1,0))))</f>
        <v/>
      </c>
      <c r="AM1480" s="169" t="str">
        <f>IF(AM484="","",IF(AM484=Settings!$C$16,1,IF(AND(AM484=Settings!$C$17,NOT(AL484=Settings!$C$16)),1,IF(AND(AM484=Settings!$C$18,AL484=Settings!$C$19),1,0))))</f>
        <v/>
      </c>
      <c r="AP1480" s="169" t="str">
        <f>IF(AP484="","",IF(AP484=Settings!$C$16,1,IF(AND(AP484=Settings!$C$17,NOT(AO484=Settings!$C$16)),1,IF(AND(AP484=Settings!$C$18,AO484=Settings!$C$19),1,0))))</f>
        <v/>
      </c>
      <c r="AQ1480" s="170"/>
      <c r="AR1480" s="169" t="str">
        <f>IF(AR484="","",IF(AR484=Settings!$C$16,1,IF(AND(AR484=Settings!$C$17,NOT(AQ484=Settings!$C$16)),1,IF(AND(AR484=Settings!$C$18,AQ484=Settings!$C$19),1,0))))</f>
        <v/>
      </c>
      <c r="AS1480" s="170"/>
      <c r="AT1480" s="169" t="str">
        <f>IF(AT484="","",IF(AT484=Settings!$C$16,1,IF(AND(AT484=Settings!$C$17,NOT(AS484=Settings!$C$16)),1,IF(AND(AT484=Settings!$C$18,AS484=Settings!$C$19),1,0))))</f>
        <v/>
      </c>
      <c r="AU1480" s="170"/>
      <c r="AV1480" s="169" t="str">
        <f>IF(AV484="","",IF(AV484=Settings!$C$16,1,IF(AND(AV484=Settings!$C$17,NOT(AU484=Settings!$C$16)),1,IF(AND(AV484=Settings!$C$18,AU484=Settings!$C$19),1,0))))</f>
        <v/>
      </c>
      <c r="AX1480" s="169" t="str">
        <f>IF(AX484="","",IF(AX484=Settings!$C$16,1,IF(AND(AX484=Settings!$C$17,NOT(AW484=Settings!$C$16)),1,IF(AND(AX484=Settings!$C$18,AW484=Settings!$C$19),1,0))))</f>
        <v/>
      </c>
      <c r="AZ1480" s="169" t="str">
        <f>IF(AZ484="","",IF(AZ484=Settings!$C$16,1,IF(AND(AZ484=Settings!$C$17,NOT(AY484=Settings!$C$16)),1,IF(AND(AZ484=Settings!$C$18,AY484=Settings!$C$19),1,0))))</f>
        <v/>
      </c>
      <c r="BC1480" s="169" t="str">
        <f>IF(BC484="","",IF(BC484=Settings!$C$16,1,IF(AND(BC484=Settings!$C$17,NOT(BB484=Settings!$C$16)),1,IF(AND(BC484=Settings!$C$18,BB484=Settings!$C$19),1,0))))</f>
        <v/>
      </c>
      <c r="BD1480" s="170"/>
      <c r="BE1480" s="169" t="str">
        <f>IF(BE484="","",IF(BE484=Settings!$C$16,1,IF(AND(BE484=Settings!$C$17,NOT(BD484=Settings!$C$16)),1,IF(AND(BE484=Settings!$C$18,BD484=Settings!$C$19),1,0))))</f>
        <v/>
      </c>
      <c r="BF1480" s="170"/>
      <c r="BG1480" s="169" t="str">
        <f>IF(BG484="","",IF(BG484=Settings!$C$16,1,IF(AND(BG484=Settings!$C$17,NOT(BF484=Settings!$C$16)),1,IF(AND(BG484=Settings!$C$18,BF484=Settings!$C$19),1,0))))</f>
        <v/>
      </c>
      <c r="BH1480" s="170"/>
      <c r="BI1480" s="169" t="str">
        <f>IF(BI484="","",IF(BI484=Settings!$C$16,1,IF(AND(BI484=Settings!$C$17,NOT(BH484=Settings!$C$16)),1,IF(AND(BI484=Settings!$C$18,BH484=Settings!$C$19),1,0))))</f>
        <v/>
      </c>
      <c r="BK1480" s="169" t="str">
        <f>IF(BK484="","",IF(BK484=Settings!$C$16,1,IF(AND(BK484=Settings!$C$17,NOT(BJ484=Settings!$C$16)),1,IF(AND(BK484=Settings!$C$18,BJ484=Settings!$C$19),1,0))))</f>
        <v/>
      </c>
      <c r="BM1480" s="169" t="str">
        <f>IF(BM484="","",IF(BM484=Settings!$C$16,1,IF(AND(BM484=Settings!$C$17,NOT(BL484=Settings!$C$16)),1,IF(AND(BM484=Settings!$C$18,BL484=Settings!$C$19),1,0))))</f>
        <v/>
      </c>
      <c r="BP1480" s="169" t="str">
        <f>IF(BP484="","",IF(BP484=Settings!$C$16,1,IF(AND(BP484=Settings!$C$17,NOT(BO484=Settings!$C$16)),1,IF(AND(BP484=Settings!$C$18,BO484=Settings!$C$19),1,0))))</f>
        <v/>
      </c>
      <c r="BQ1480" s="170"/>
      <c r="BR1480" s="169" t="str">
        <f>IF(BR484="","",IF(BR484=Settings!$C$16,1,IF(AND(BR484=Settings!$C$17,NOT(BQ484=Settings!$C$16)),1,IF(AND(BR484=Settings!$C$18,BQ484=Settings!$C$19),1,0))))</f>
        <v/>
      </c>
      <c r="BS1480" s="170"/>
      <c r="BT1480" s="169" t="str">
        <f>IF(BT484="","",IF(BT484=Settings!$C$16,1,IF(AND(BT484=Settings!$C$17,NOT(BS484=Settings!$C$16)),1,IF(AND(BT484=Settings!$C$18,BS484=Settings!$C$19),1,0))))</f>
        <v/>
      </c>
      <c r="BU1480" s="170"/>
      <c r="BV1480" s="169" t="str">
        <f>IF(BV484="","",IF(BV484=Settings!$C$16,1,IF(AND(BV484=Settings!$C$17,NOT(BU484=Settings!$C$16)),1,IF(AND(BV484=Settings!$C$18,BU484=Settings!$C$19),1,0))))</f>
        <v/>
      </c>
      <c r="BX1480" s="169" t="str">
        <f>IF(BX484="","",IF(BX484=Settings!$C$16,1,IF(AND(BX484=Settings!$C$17,NOT(BW484=Settings!$C$16)),1,IF(AND(BX484=Settings!$C$18,BW484=Settings!$C$19),1,0))))</f>
        <v/>
      </c>
      <c r="BZ1480" s="169" t="str">
        <f>IF(BZ484="","",IF(BZ484=Settings!$C$16,1,IF(AND(BZ484=Settings!$C$17,NOT(BY484=Settings!$C$16)),1,IF(AND(BZ484=Settings!$C$18,BY484=Settings!$C$19),1,0))))</f>
        <v/>
      </c>
      <c r="CB1480" s="175" t="str">
        <f t="shared" si="57"/>
        <v/>
      </c>
      <c r="CC1480" s="175" t="str">
        <f t="shared" si="58"/>
        <v/>
      </c>
      <c r="CD1480" s="175" t="str">
        <f t="shared" si="59"/>
        <v/>
      </c>
      <c r="CE1480" s="175" t="str">
        <f t="shared" si="60"/>
        <v/>
      </c>
      <c r="CF1480" s="175" t="str">
        <f t="shared" si="61"/>
        <v/>
      </c>
      <c r="CG1480" s="175" t="str">
        <f t="shared" si="62"/>
        <v/>
      </c>
      <c r="CH1480" s="175" t="str">
        <f t="shared" si="63"/>
        <v/>
      </c>
    </row>
    <row r="1481" spans="1:86" x14ac:dyDescent="0.25">
      <c r="A1481" s="39" t="str">
        <f t="shared" si="56"/>
        <v xml:space="preserve"> </v>
      </c>
      <c r="C1481" s="169" t="str">
        <f>IF(C485="","",IF(C485=Settings!$C$16,1,IF(AND(C485=Settings!$C$17,NOT(B485=Settings!$C$16)),1,IF(AND(C485=Settings!$C$18,B485=Settings!$C$19),1,0))))</f>
        <v/>
      </c>
      <c r="E1481" s="169" t="str">
        <f>IF(E485="","",IF(E485=Settings!$C$16,1,IF(AND(E485=Settings!$C$17,NOT(D485=Settings!$C$16)),1,IF(AND(E485=Settings!$C$18,D485=Settings!$C$19),1,0))))</f>
        <v/>
      </c>
      <c r="G1481" s="169" t="str">
        <f>IF(G485="","",IF(G485=Settings!$C$16,1,IF(AND(G485=Settings!$C$17,NOT(F485=Settings!$C$16)),1,IF(AND(G485=Settings!$C$18,F485=Settings!$C$19),1,0))))</f>
        <v/>
      </c>
      <c r="I1481" s="169" t="str">
        <f>IF(I485="","",IF(I485=Settings!$C$16,1,IF(AND(I485=Settings!$C$17,NOT(H485=Settings!$C$16)),1,IF(AND(I485=Settings!$C$18,H485=Settings!$C$19),1,0))))</f>
        <v/>
      </c>
      <c r="K1481" s="169" t="str">
        <f>IF(K485="","",IF(K485=Settings!$C$16,1,IF(AND(K485=Settings!$C$17,NOT(J485=Settings!$C$16)),1,IF(AND(K485=Settings!$C$18,J485=Settings!$C$19),1,0))))</f>
        <v/>
      </c>
      <c r="M1481" s="169" t="str">
        <f>IF(M485="","",IF(M485=Settings!$C$16,1,IF(AND(M485=Settings!$C$17,NOT(L485=Settings!$C$16)),1,IF(AND(M485=Settings!$C$18,L485=Settings!$C$19),1,0))))</f>
        <v/>
      </c>
      <c r="P1481" s="169" t="str">
        <f>IF(P485="","",IF(P485=Settings!$C$16,1,IF(AND(P485=Settings!$C$17,NOT(O485=Settings!$C$16)),1,IF(AND(P485=Settings!$C$18,O485=Settings!$C$19),1,0))))</f>
        <v/>
      </c>
      <c r="Q1481" s="170"/>
      <c r="R1481" s="169" t="str">
        <f>IF(R485="","",IF(R485=Settings!$C$16,1,IF(AND(R485=Settings!$C$17,NOT(Q485=Settings!$C$16)),1,IF(AND(R485=Settings!$C$18,Q485=Settings!$C$19),1,0))))</f>
        <v/>
      </c>
      <c r="S1481" s="170"/>
      <c r="T1481" s="169" t="str">
        <f>IF(T485="","",IF(T485=Settings!$C$16,1,IF(AND(T485=Settings!$C$17,NOT(S485=Settings!$C$16)),1,IF(AND(T485=Settings!$C$18,S485=Settings!$C$19),1,0))))</f>
        <v/>
      </c>
      <c r="U1481" s="170"/>
      <c r="V1481" s="169" t="str">
        <f>IF(V485="","",IF(V485=Settings!$C$16,1,IF(AND(V485=Settings!$C$17,NOT(U485=Settings!$C$16)),1,IF(AND(V485=Settings!$C$18,U485=Settings!$C$19),1,0))))</f>
        <v/>
      </c>
      <c r="X1481" s="169" t="str">
        <f>IF(X485="","",IF(X485=Settings!$C$16,1,IF(AND(X485=Settings!$C$17,NOT(W485=Settings!$C$16)),1,IF(AND(X485=Settings!$C$18,W485=Settings!$C$19),1,0))))</f>
        <v/>
      </c>
      <c r="Z1481" s="169" t="str">
        <f>IF(Z485="","",IF(Z485=Settings!$C$16,1,IF(AND(Z485=Settings!$C$17,NOT(Y485=Settings!$C$16)),1,IF(AND(Z485=Settings!$C$18,Y485=Settings!$C$19),1,0))))</f>
        <v/>
      </c>
      <c r="AC1481" s="169" t="str">
        <f>IF(AC485="","",IF(AC485=Settings!$C$16,1,IF(AND(AC485=Settings!$C$17,NOT(AB485=Settings!$C$16)),1,IF(AND(AC485=Settings!$C$18,AB485=Settings!$C$19),1,0))))</f>
        <v/>
      </c>
      <c r="AD1481" s="170"/>
      <c r="AE1481" s="169" t="str">
        <f>IF(AE485="","",IF(AE485=Settings!$C$16,1,IF(AND(AE485=Settings!$C$17,NOT(AD485=Settings!$C$16)),1,IF(AND(AE485=Settings!$C$18,AD485=Settings!$C$19),1,0))))</f>
        <v/>
      </c>
      <c r="AF1481" s="170"/>
      <c r="AG1481" s="169" t="str">
        <f>IF(AG485="","",IF(AG485=Settings!$C$16,1,IF(AND(AG485=Settings!$C$17,NOT(AF485=Settings!$C$16)),1,IF(AND(AG485=Settings!$C$18,AF485=Settings!$C$19),1,0))))</f>
        <v/>
      </c>
      <c r="AH1481" s="170"/>
      <c r="AI1481" s="169" t="str">
        <f>IF(AI485="","",IF(AI485=Settings!$C$16,1,IF(AND(AI485=Settings!$C$17,NOT(AH485=Settings!$C$16)),1,IF(AND(AI485=Settings!$C$18,AH485=Settings!$C$19),1,0))))</f>
        <v/>
      </c>
      <c r="AK1481" s="169" t="str">
        <f>IF(AK485="","",IF(AK485=Settings!$C$16,1,IF(AND(AK485=Settings!$C$17,NOT(AJ485=Settings!$C$16)),1,IF(AND(AK485=Settings!$C$18,AJ485=Settings!$C$19),1,0))))</f>
        <v/>
      </c>
      <c r="AM1481" s="169" t="str">
        <f>IF(AM485="","",IF(AM485=Settings!$C$16,1,IF(AND(AM485=Settings!$C$17,NOT(AL485=Settings!$C$16)),1,IF(AND(AM485=Settings!$C$18,AL485=Settings!$C$19),1,0))))</f>
        <v/>
      </c>
      <c r="AP1481" s="169" t="str">
        <f>IF(AP485="","",IF(AP485=Settings!$C$16,1,IF(AND(AP485=Settings!$C$17,NOT(AO485=Settings!$C$16)),1,IF(AND(AP485=Settings!$C$18,AO485=Settings!$C$19),1,0))))</f>
        <v/>
      </c>
      <c r="AQ1481" s="170"/>
      <c r="AR1481" s="169" t="str">
        <f>IF(AR485="","",IF(AR485=Settings!$C$16,1,IF(AND(AR485=Settings!$C$17,NOT(AQ485=Settings!$C$16)),1,IF(AND(AR485=Settings!$C$18,AQ485=Settings!$C$19),1,0))))</f>
        <v/>
      </c>
      <c r="AS1481" s="170"/>
      <c r="AT1481" s="169" t="str">
        <f>IF(AT485="","",IF(AT485=Settings!$C$16,1,IF(AND(AT485=Settings!$C$17,NOT(AS485=Settings!$C$16)),1,IF(AND(AT485=Settings!$C$18,AS485=Settings!$C$19),1,0))))</f>
        <v/>
      </c>
      <c r="AU1481" s="170"/>
      <c r="AV1481" s="169" t="str">
        <f>IF(AV485="","",IF(AV485=Settings!$C$16,1,IF(AND(AV485=Settings!$C$17,NOT(AU485=Settings!$C$16)),1,IF(AND(AV485=Settings!$C$18,AU485=Settings!$C$19),1,0))))</f>
        <v/>
      </c>
      <c r="AX1481" s="169" t="str">
        <f>IF(AX485="","",IF(AX485=Settings!$C$16,1,IF(AND(AX485=Settings!$C$17,NOT(AW485=Settings!$C$16)),1,IF(AND(AX485=Settings!$C$18,AW485=Settings!$C$19),1,0))))</f>
        <v/>
      </c>
      <c r="AZ1481" s="169" t="str">
        <f>IF(AZ485="","",IF(AZ485=Settings!$C$16,1,IF(AND(AZ485=Settings!$C$17,NOT(AY485=Settings!$C$16)),1,IF(AND(AZ485=Settings!$C$18,AY485=Settings!$C$19),1,0))))</f>
        <v/>
      </c>
      <c r="BC1481" s="169" t="str">
        <f>IF(BC485="","",IF(BC485=Settings!$C$16,1,IF(AND(BC485=Settings!$C$17,NOT(BB485=Settings!$C$16)),1,IF(AND(BC485=Settings!$C$18,BB485=Settings!$C$19),1,0))))</f>
        <v/>
      </c>
      <c r="BD1481" s="170"/>
      <c r="BE1481" s="169" t="str">
        <f>IF(BE485="","",IF(BE485=Settings!$C$16,1,IF(AND(BE485=Settings!$C$17,NOT(BD485=Settings!$C$16)),1,IF(AND(BE485=Settings!$C$18,BD485=Settings!$C$19),1,0))))</f>
        <v/>
      </c>
      <c r="BF1481" s="170"/>
      <c r="BG1481" s="169" t="str">
        <f>IF(BG485="","",IF(BG485=Settings!$C$16,1,IF(AND(BG485=Settings!$C$17,NOT(BF485=Settings!$C$16)),1,IF(AND(BG485=Settings!$C$18,BF485=Settings!$C$19),1,0))))</f>
        <v/>
      </c>
      <c r="BH1481" s="170"/>
      <c r="BI1481" s="169" t="str">
        <f>IF(BI485="","",IF(BI485=Settings!$C$16,1,IF(AND(BI485=Settings!$C$17,NOT(BH485=Settings!$C$16)),1,IF(AND(BI485=Settings!$C$18,BH485=Settings!$C$19),1,0))))</f>
        <v/>
      </c>
      <c r="BK1481" s="169" t="str">
        <f>IF(BK485="","",IF(BK485=Settings!$C$16,1,IF(AND(BK485=Settings!$C$17,NOT(BJ485=Settings!$C$16)),1,IF(AND(BK485=Settings!$C$18,BJ485=Settings!$C$19),1,0))))</f>
        <v/>
      </c>
      <c r="BM1481" s="169" t="str">
        <f>IF(BM485="","",IF(BM485=Settings!$C$16,1,IF(AND(BM485=Settings!$C$17,NOT(BL485=Settings!$C$16)),1,IF(AND(BM485=Settings!$C$18,BL485=Settings!$C$19),1,0))))</f>
        <v/>
      </c>
      <c r="BP1481" s="169" t="str">
        <f>IF(BP485="","",IF(BP485=Settings!$C$16,1,IF(AND(BP485=Settings!$C$17,NOT(BO485=Settings!$C$16)),1,IF(AND(BP485=Settings!$C$18,BO485=Settings!$C$19),1,0))))</f>
        <v/>
      </c>
      <c r="BQ1481" s="170"/>
      <c r="BR1481" s="169" t="str">
        <f>IF(BR485="","",IF(BR485=Settings!$C$16,1,IF(AND(BR485=Settings!$C$17,NOT(BQ485=Settings!$C$16)),1,IF(AND(BR485=Settings!$C$18,BQ485=Settings!$C$19),1,0))))</f>
        <v/>
      </c>
      <c r="BS1481" s="170"/>
      <c r="BT1481" s="169" t="str">
        <f>IF(BT485="","",IF(BT485=Settings!$C$16,1,IF(AND(BT485=Settings!$C$17,NOT(BS485=Settings!$C$16)),1,IF(AND(BT485=Settings!$C$18,BS485=Settings!$C$19),1,0))))</f>
        <v/>
      </c>
      <c r="BU1481" s="170"/>
      <c r="BV1481" s="169" t="str">
        <f>IF(BV485="","",IF(BV485=Settings!$C$16,1,IF(AND(BV485=Settings!$C$17,NOT(BU485=Settings!$C$16)),1,IF(AND(BV485=Settings!$C$18,BU485=Settings!$C$19),1,0))))</f>
        <v/>
      </c>
      <c r="BX1481" s="169" t="str">
        <f>IF(BX485="","",IF(BX485=Settings!$C$16,1,IF(AND(BX485=Settings!$C$17,NOT(BW485=Settings!$C$16)),1,IF(AND(BX485=Settings!$C$18,BW485=Settings!$C$19),1,0))))</f>
        <v/>
      </c>
      <c r="BZ1481" s="169" t="str">
        <f>IF(BZ485="","",IF(BZ485=Settings!$C$16,1,IF(AND(BZ485=Settings!$C$17,NOT(BY485=Settings!$C$16)),1,IF(AND(BZ485=Settings!$C$18,BY485=Settings!$C$19),1,0))))</f>
        <v/>
      </c>
      <c r="CB1481" s="175" t="str">
        <f t="shared" si="57"/>
        <v/>
      </c>
      <c r="CC1481" s="175" t="str">
        <f t="shared" si="58"/>
        <v/>
      </c>
      <c r="CD1481" s="175" t="str">
        <f t="shared" si="59"/>
        <v/>
      </c>
      <c r="CE1481" s="175" t="str">
        <f t="shared" si="60"/>
        <v/>
      </c>
      <c r="CF1481" s="175" t="str">
        <f t="shared" si="61"/>
        <v/>
      </c>
      <c r="CG1481" s="175" t="str">
        <f t="shared" si="62"/>
        <v/>
      </c>
      <c r="CH1481" s="175" t="str">
        <f t="shared" si="63"/>
        <v/>
      </c>
    </row>
    <row r="1482" spans="1:86" x14ac:dyDescent="0.25">
      <c r="A1482" s="39" t="str">
        <f t="shared" si="56"/>
        <v xml:space="preserve"> </v>
      </c>
      <c r="C1482" s="169" t="str">
        <f>IF(C486="","",IF(C486=Settings!$C$16,1,IF(AND(C486=Settings!$C$17,NOT(B486=Settings!$C$16)),1,IF(AND(C486=Settings!$C$18,B486=Settings!$C$19),1,0))))</f>
        <v/>
      </c>
      <c r="E1482" s="169" t="str">
        <f>IF(E486="","",IF(E486=Settings!$C$16,1,IF(AND(E486=Settings!$C$17,NOT(D486=Settings!$C$16)),1,IF(AND(E486=Settings!$C$18,D486=Settings!$C$19),1,0))))</f>
        <v/>
      </c>
      <c r="G1482" s="169" t="str">
        <f>IF(G486="","",IF(G486=Settings!$C$16,1,IF(AND(G486=Settings!$C$17,NOT(F486=Settings!$C$16)),1,IF(AND(G486=Settings!$C$18,F486=Settings!$C$19),1,0))))</f>
        <v/>
      </c>
      <c r="I1482" s="169" t="str">
        <f>IF(I486="","",IF(I486=Settings!$C$16,1,IF(AND(I486=Settings!$C$17,NOT(H486=Settings!$C$16)),1,IF(AND(I486=Settings!$C$18,H486=Settings!$C$19),1,0))))</f>
        <v/>
      </c>
      <c r="K1482" s="169" t="str">
        <f>IF(K486="","",IF(K486=Settings!$C$16,1,IF(AND(K486=Settings!$C$17,NOT(J486=Settings!$C$16)),1,IF(AND(K486=Settings!$C$18,J486=Settings!$C$19),1,0))))</f>
        <v/>
      </c>
      <c r="M1482" s="169" t="str">
        <f>IF(M486="","",IF(M486=Settings!$C$16,1,IF(AND(M486=Settings!$C$17,NOT(L486=Settings!$C$16)),1,IF(AND(M486=Settings!$C$18,L486=Settings!$C$19),1,0))))</f>
        <v/>
      </c>
      <c r="P1482" s="169" t="str">
        <f>IF(P486="","",IF(P486=Settings!$C$16,1,IF(AND(P486=Settings!$C$17,NOT(O486=Settings!$C$16)),1,IF(AND(P486=Settings!$C$18,O486=Settings!$C$19),1,0))))</f>
        <v/>
      </c>
      <c r="Q1482" s="170"/>
      <c r="R1482" s="169" t="str">
        <f>IF(R486="","",IF(R486=Settings!$C$16,1,IF(AND(R486=Settings!$C$17,NOT(Q486=Settings!$C$16)),1,IF(AND(R486=Settings!$C$18,Q486=Settings!$C$19),1,0))))</f>
        <v/>
      </c>
      <c r="S1482" s="170"/>
      <c r="T1482" s="169" t="str">
        <f>IF(T486="","",IF(T486=Settings!$C$16,1,IF(AND(T486=Settings!$C$17,NOT(S486=Settings!$C$16)),1,IF(AND(T486=Settings!$C$18,S486=Settings!$C$19),1,0))))</f>
        <v/>
      </c>
      <c r="U1482" s="170"/>
      <c r="V1482" s="169" t="str">
        <f>IF(V486="","",IF(V486=Settings!$C$16,1,IF(AND(V486=Settings!$C$17,NOT(U486=Settings!$C$16)),1,IF(AND(V486=Settings!$C$18,U486=Settings!$C$19),1,0))))</f>
        <v/>
      </c>
      <c r="X1482" s="169" t="str">
        <f>IF(X486="","",IF(X486=Settings!$C$16,1,IF(AND(X486=Settings!$C$17,NOT(W486=Settings!$C$16)),1,IF(AND(X486=Settings!$C$18,W486=Settings!$C$19),1,0))))</f>
        <v/>
      </c>
      <c r="Z1482" s="169" t="str">
        <f>IF(Z486="","",IF(Z486=Settings!$C$16,1,IF(AND(Z486=Settings!$C$17,NOT(Y486=Settings!$C$16)),1,IF(AND(Z486=Settings!$C$18,Y486=Settings!$C$19),1,0))))</f>
        <v/>
      </c>
      <c r="AC1482" s="169" t="str">
        <f>IF(AC486="","",IF(AC486=Settings!$C$16,1,IF(AND(AC486=Settings!$C$17,NOT(AB486=Settings!$C$16)),1,IF(AND(AC486=Settings!$C$18,AB486=Settings!$C$19),1,0))))</f>
        <v/>
      </c>
      <c r="AD1482" s="170"/>
      <c r="AE1482" s="169" t="str">
        <f>IF(AE486="","",IF(AE486=Settings!$C$16,1,IF(AND(AE486=Settings!$C$17,NOT(AD486=Settings!$C$16)),1,IF(AND(AE486=Settings!$C$18,AD486=Settings!$C$19),1,0))))</f>
        <v/>
      </c>
      <c r="AF1482" s="170"/>
      <c r="AG1482" s="169" t="str">
        <f>IF(AG486="","",IF(AG486=Settings!$C$16,1,IF(AND(AG486=Settings!$C$17,NOT(AF486=Settings!$C$16)),1,IF(AND(AG486=Settings!$C$18,AF486=Settings!$C$19),1,0))))</f>
        <v/>
      </c>
      <c r="AH1482" s="170"/>
      <c r="AI1482" s="169" t="str">
        <f>IF(AI486="","",IF(AI486=Settings!$C$16,1,IF(AND(AI486=Settings!$C$17,NOT(AH486=Settings!$C$16)),1,IF(AND(AI486=Settings!$C$18,AH486=Settings!$C$19),1,0))))</f>
        <v/>
      </c>
      <c r="AK1482" s="169" t="str">
        <f>IF(AK486="","",IF(AK486=Settings!$C$16,1,IF(AND(AK486=Settings!$C$17,NOT(AJ486=Settings!$C$16)),1,IF(AND(AK486=Settings!$C$18,AJ486=Settings!$C$19),1,0))))</f>
        <v/>
      </c>
      <c r="AM1482" s="169" t="str">
        <f>IF(AM486="","",IF(AM486=Settings!$C$16,1,IF(AND(AM486=Settings!$C$17,NOT(AL486=Settings!$C$16)),1,IF(AND(AM486=Settings!$C$18,AL486=Settings!$C$19),1,0))))</f>
        <v/>
      </c>
      <c r="AP1482" s="169" t="str">
        <f>IF(AP486="","",IF(AP486=Settings!$C$16,1,IF(AND(AP486=Settings!$C$17,NOT(AO486=Settings!$C$16)),1,IF(AND(AP486=Settings!$C$18,AO486=Settings!$C$19),1,0))))</f>
        <v/>
      </c>
      <c r="AQ1482" s="170"/>
      <c r="AR1482" s="169" t="str">
        <f>IF(AR486="","",IF(AR486=Settings!$C$16,1,IF(AND(AR486=Settings!$C$17,NOT(AQ486=Settings!$C$16)),1,IF(AND(AR486=Settings!$C$18,AQ486=Settings!$C$19),1,0))))</f>
        <v/>
      </c>
      <c r="AS1482" s="170"/>
      <c r="AT1482" s="169" t="str">
        <f>IF(AT486="","",IF(AT486=Settings!$C$16,1,IF(AND(AT486=Settings!$C$17,NOT(AS486=Settings!$C$16)),1,IF(AND(AT486=Settings!$C$18,AS486=Settings!$C$19),1,0))))</f>
        <v/>
      </c>
      <c r="AU1482" s="170"/>
      <c r="AV1482" s="169" t="str">
        <f>IF(AV486="","",IF(AV486=Settings!$C$16,1,IF(AND(AV486=Settings!$C$17,NOT(AU486=Settings!$C$16)),1,IF(AND(AV486=Settings!$C$18,AU486=Settings!$C$19),1,0))))</f>
        <v/>
      </c>
      <c r="AX1482" s="169" t="str">
        <f>IF(AX486="","",IF(AX486=Settings!$C$16,1,IF(AND(AX486=Settings!$C$17,NOT(AW486=Settings!$C$16)),1,IF(AND(AX486=Settings!$C$18,AW486=Settings!$C$19),1,0))))</f>
        <v/>
      </c>
      <c r="AZ1482" s="169" t="str">
        <f>IF(AZ486="","",IF(AZ486=Settings!$C$16,1,IF(AND(AZ486=Settings!$C$17,NOT(AY486=Settings!$C$16)),1,IF(AND(AZ486=Settings!$C$18,AY486=Settings!$C$19),1,0))))</f>
        <v/>
      </c>
      <c r="BC1482" s="169" t="str">
        <f>IF(BC486="","",IF(BC486=Settings!$C$16,1,IF(AND(BC486=Settings!$C$17,NOT(BB486=Settings!$C$16)),1,IF(AND(BC486=Settings!$C$18,BB486=Settings!$C$19),1,0))))</f>
        <v/>
      </c>
      <c r="BD1482" s="170"/>
      <c r="BE1482" s="169" t="str">
        <f>IF(BE486="","",IF(BE486=Settings!$C$16,1,IF(AND(BE486=Settings!$C$17,NOT(BD486=Settings!$C$16)),1,IF(AND(BE486=Settings!$C$18,BD486=Settings!$C$19),1,0))))</f>
        <v/>
      </c>
      <c r="BF1482" s="170"/>
      <c r="BG1482" s="169" t="str">
        <f>IF(BG486="","",IF(BG486=Settings!$C$16,1,IF(AND(BG486=Settings!$C$17,NOT(BF486=Settings!$C$16)),1,IF(AND(BG486=Settings!$C$18,BF486=Settings!$C$19),1,0))))</f>
        <v/>
      </c>
      <c r="BH1482" s="170"/>
      <c r="BI1482" s="169" t="str">
        <f>IF(BI486="","",IF(BI486=Settings!$C$16,1,IF(AND(BI486=Settings!$C$17,NOT(BH486=Settings!$C$16)),1,IF(AND(BI486=Settings!$C$18,BH486=Settings!$C$19),1,0))))</f>
        <v/>
      </c>
      <c r="BK1482" s="169" t="str">
        <f>IF(BK486="","",IF(BK486=Settings!$C$16,1,IF(AND(BK486=Settings!$C$17,NOT(BJ486=Settings!$C$16)),1,IF(AND(BK486=Settings!$C$18,BJ486=Settings!$C$19),1,0))))</f>
        <v/>
      </c>
      <c r="BM1482" s="169" t="str">
        <f>IF(BM486="","",IF(BM486=Settings!$C$16,1,IF(AND(BM486=Settings!$C$17,NOT(BL486=Settings!$C$16)),1,IF(AND(BM486=Settings!$C$18,BL486=Settings!$C$19),1,0))))</f>
        <v/>
      </c>
      <c r="BP1482" s="169" t="str">
        <f>IF(BP486="","",IF(BP486=Settings!$C$16,1,IF(AND(BP486=Settings!$C$17,NOT(BO486=Settings!$C$16)),1,IF(AND(BP486=Settings!$C$18,BO486=Settings!$C$19),1,0))))</f>
        <v/>
      </c>
      <c r="BQ1482" s="170"/>
      <c r="BR1482" s="169" t="str">
        <f>IF(BR486="","",IF(BR486=Settings!$C$16,1,IF(AND(BR486=Settings!$C$17,NOT(BQ486=Settings!$C$16)),1,IF(AND(BR486=Settings!$C$18,BQ486=Settings!$C$19),1,0))))</f>
        <v/>
      </c>
      <c r="BS1482" s="170"/>
      <c r="BT1482" s="169" t="str">
        <f>IF(BT486="","",IF(BT486=Settings!$C$16,1,IF(AND(BT486=Settings!$C$17,NOT(BS486=Settings!$C$16)),1,IF(AND(BT486=Settings!$C$18,BS486=Settings!$C$19),1,0))))</f>
        <v/>
      </c>
      <c r="BU1482" s="170"/>
      <c r="BV1482" s="169" t="str">
        <f>IF(BV486="","",IF(BV486=Settings!$C$16,1,IF(AND(BV486=Settings!$C$17,NOT(BU486=Settings!$C$16)),1,IF(AND(BV486=Settings!$C$18,BU486=Settings!$C$19),1,0))))</f>
        <v/>
      </c>
      <c r="BX1482" s="169" t="str">
        <f>IF(BX486="","",IF(BX486=Settings!$C$16,1,IF(AND(BX486=Settings!$C$17,NOT(BW486=Settings!$C$16)),1,IF(AND(BX486=Settings!$C$18,BW486=Settings!$C$19),1,0))))</f>
        <v/>
      </c>
      <c r="BZ1482" s="169" t="str">
        <f>IF(BZ486="","",IF(BZ486=Settings!$C$16,1,IF(AND(BZ486=Settings!$C$17,NOT(BY486=Settings!$C$16)),1,IF(AND(BZ486=Settings!$C$18,BY486=Settings!$C$19),1,0))))</f>
        <v/>
      </c>
      <c r="CB1482" s="175" t="str">
        <f t="shared" si="57"/>
        <v/>
      </c>
      <c r="CC1482" s="175" t="str">
        <f t="shared" si="58"/>
        <v/>
      </c>
      <c r="CD1482" s="175" t="str">
        <f t="shared" si="59"/>
        <v/>
      </c>
      <c r="CE1482" s="175" t="str">
        <f t="shared" si="60"/>
        <v/>
      </c>
      <c r="CF1482" s="175" t="str">
        <f t="shared" si="61"/>
        <v/>
      </c>
      <c r="CG1482" s="175" t="str">
        <f t="shared" si="62"/>
        <v/>
      </c>
      <c r="CH1482" s="175" t="str">
        <f t="shared" si="63"/>
        <v/>
      </c>
    </row>
    <row r="1483" spans="1:86" x14ac:dyDescent="0.25">
      <c r="A1483" s="39" t="str">
        <f t="shared" si="56"/>
        <v xml:space="preserve"> </v>
      </c>
      <c r="C1483" s="169" t="str">
        <f>IF(C487="","",IF(C487=Settings!$C$16,1,IF(AND(C487=Settings!$C$17,NOT(B487=Settings!$C$16)),1,IF(AND(C487=Settings!$C$18,B487=Settings!$C$19),1,0))))</f>
        <v/>
      </c>
      <c r="E1483" s="169" t="str">
        <f>IF(E487="","",IF(E487=Settings!$C$16,1,IF(AND(E487=Settings!$C$17,NOT(D487=Settings!$C$16)),1,IF(AND(E487=Settings!$C$18,D487=Settings!$C$19),1,0))))</f>
        <v/>
      </c>
      <c r="G1483" s="169" t="str">
        <f>IF(G487="","",IF(G487=Settings!$C$16,1,IF(AND(G487=Settings!$C$17,NOT(F487=Settings!$C$16)),1,IF(AND(G487=Settings!$C$18,F487=Settings!$C$19),1,0))))</f>
        <v/>
      </c>
      <c r="I1483" s="169" t="str">
        <f>IF(I487="","",IF(I487=Settings!$C$16,1,IF(AND(I487=Settings!$C$17,NOT(H487=Settings!$C$16)),1,IF(AND(I487=Settings!$C$18,H487=Settings!$C$19),1,0))))</f>
        <v/>
      </c>
      <c r="K1483" s="169" t="str">
        <f>IF(K487="","",IF(K487=Settings!$C$16,1,IF(AND(K487=Settings!$C$17,NOT(J487=Settings!$C$16)),1,IF(AND(K487=Settings!$C$18,J487=Settings!$C$19),1,0))))</f>
        <v/>
      </c>
      <c r="M1483" s="169" t="str">
        <f>IF(M487="","",IF(M487=Settings!$C$16,1,IF(AND(M487=Settings!$C$17,NOT(L487=Settings!$C$16)),1,IF(AND(M487=Settings!$C$18,L487=Settings!$C$19),1,0))))</f>
        <v/>
      </c>
      <c r="P1483" s="169" t="str">
        <f>IF(P487="","",IF(P487=Settings!$C$16,1,IF(AND(P487=Settings!$C$17,NOT(O487=Settings!$C$16)),1,IF(AND(P487=Settings!$C$18,O487=Settings!$C$19),1,0))))</f>
        <v/>
      </c>
      <c r="Q1483" s="170"/>
      <c r="R1483" s="169" t="str">
        <f>IF(R487="","",IF(R487=Settings!$C$16,1,IF(AND(R487=Settings!$C$17,NOT(Q487=Settings!$C$16)),1,IF(AND(R487=Settings!$C$18,Q487=Settings!$C$19),1,0))))</f>
        <v/>
      </c>
      <c r="S1483" s="170"/>
      <c r="T1483" s="169" t="str">
        <f>IF(T487="","",IF(T487=Settings!$C$16,1,IF(AND(T487=Settings!$C$17,NOT(S487=Settings!$C$16)),1,IF(AND(T487=Settings!$C$18,S487=Settings!$C$19),1,0))))</f>
        <v/>
      </c>
      <c r="U1483" s="170"/>
      <c r="V1483" s="169" t="str">
        <f>IF(V487="","",IF(V487=Settings!$C$16,1,IF(AND(V487=Settings!$C$17,NOT(U487=Settings!$C$16)),1,IF(AND(V487=Settings!$C$18,U487=Settings!$C$19),1,0))))</f>
        <v/>
      </c>
      <c r="X1483" s="169" t="str">
        <f>IF(X487="","",IF(X487=Settings!$C$16,1,IF(AND(X487=Settings!$C$17,NOT(W487=Settings!$C$16)),1,IF(AND(X487=Settings!$C$18,W487=Settings!$C$19),1,0))))</f>
        <v/>
      </c>
      <c r="Z1483" s="169" t="str">
        <f>IF(Z487="","",IF(Z487=Settings!$C$16,1,IF(AND(Z487=Settings!$C$17,NOT(Y487=Settings!$C$16)),1,IF(AND(Z487=Settings!$C$18,Y487=Settings!$C$19),1,0))))</f>
        <v/>
      </c>
      <c r="AC1483" s="169" t="str">
        <f>IF(AC487="","",IF(AC487=Settings!$C$16,1,IF(AND(AC487=Settings!$C$17,NOT(AB487=Settings!$C$16)),1,IF(AND(AC487=Settings!$C$18,AB487=Settings!$C$19),1,0))))</f>
        <v/>
      </c>
      <c r="AD1483" s="170"/>
      <c r="AE1483" s="169" t="str">
        <f>IF(AE487="","",IF(AE487=Settings!$C$16,1,IF(AND(AE487=Settings!$C$17,NOT(AD487=Settings!$C$16)),1,IF(AND(AE487=Settings!$C$18,AD487=Settings!$C$19),1,0))))</f>
        <v/>
      </c>
      <c r="AF1483" s="170"/>
      <c r="AG1483" s="169" t="str">
        <f>IF(AG487="","",IF(AG487=Settings!$C$16,1,IF(AND(AG487=Settings!$C$17,NOT(AF487=Settings!$C$16)),1,IF(AND(AG487=Settings!$C$18,AF487=Settings!$C$19),1,0))))</f>
        <v/>
      </c>
      <c r="AH1483" s="170"/>
      <c r="AI1483" s="169" t="str">
        <f>IF(AI487="","",IF(AI487=Settings!$C$16,1,IF(AND(AI487=Settings!$C$17,NOT(AH487=Settings!$C$16)),1,IF(AND(AI487=Settings!$C$18,AH487=Settings!$C$19),1,0))))</f>
        <v/>
      </c>
      <c r="AK1483" s="169" t="str">
        <f>IF(AK487="","",IF(AK487=Settings!$C$16,1,IF(AND(AK487=Settings!$C$17,NOT(AJ487=Settings!$C$16)),1,IF(AND(AK487=Settings!$C$18,AJ487=Settings!$C$19),1,0))))</f>
        <v/>
      </c>
      <c r="AM1483" s="169" t="str">
        <f>IF(AM487="","",IF(AM487=Settings!$C$16,1,IF(AND(AM487=Settings!$C$17,NOT(AL487=Settings!$C$16)),1,IF(AND(AM487=Settings!$C$18,AL487=Settings!$C$19),1,0))))</f>
        <v/>
      </c>
      <c r="AP1483" s="169" t="str">
        <f>IF(AP487="","",IF(AP487=Settings!$C$16,1,IF(AND(AP487=Settings!$C$17,NOT(AO487=Settings!$C$16)),1,IF(AND(AP487=Settings!$C$18,AO487=Settings!$C$19),1,0))))</f>
        <v/>
      </c>
      <c r="AQ1483" s="170"/>
      <c r="AR1483" s="169" t="str">
        <f>IF(AR487="","",IF(AR487=Settings!$C$16,1,IF(AND(AR487=Settings!$C$17,NOT(AQ487=Settings!$C$16)),1,IF(AND(AR487=Settings!$C$18,AQ487=Settings!$C$19),1,0))))</f>
        <v/>
      </c>
      <c r="AS1483" s="170"/>
      <c r="AT1483" s="169" t="str">
        <f>IF(AT487="","",IF(AT487=Settings!$C$16,1,IF(AND(AT487=Settings!$C$17,NOT(AS487=Settings!$C$16)),1,IF(AND(AT487=Settings!$C$18,AS487=Settings!$C$19),1,0))))</f>
        <v/>
      </c>
      <c r="AU1483" s="170"/>
      <c r="AV1483" s="169" t="str">
        <f>IF(AV487="","",IF(AV487=Settings!$C$16,1,IF(AND(AV487=Settings!$C$17,NOT(AU487=Settings!$C$16)),1,IF(AND(AV487=Settings!$C$18,AU487=Settings!$C$19),1,0))))</f>
        <v/>
      </c>
      <c r="AX1483" s="169" t="str">
        <f>IF(AX487="","",IF(AX487=Settings!$C$16,1,IF(AND(AX487=Settings!$C$17,NOT(AW487=Settings!$C$16)),1,IF(AND(AX487=Settings!$C$18,AW487=Settings!$C$19),1,0))))</f>
        <v/>
      </c>
      <c r="AZ1483" s="169" t="str">
        <f>IF(AZ487="","",IF(AZ487=Settings!$C$16,1,IF(AND(AZ487=Settings!$C$17,NOT(AY487=Settings!$C$16)),1,IF(AND(AZ487=Settings!$C$18,AY487=Settings!$C$19),1,0))))</f>
        <v/>
      </c>
      <c r="BC1483" s="169" t="str">
        <f>IF(BC487="","",IF(BC487=Settings!$C$16,1,IF(AND(BC487=Settings!$C$17,NOT(BB487=Settings!$C$16)),1,IF(AND(BC487=Settings!$C$18,BB487=Settings!$C$19),1,0))))</f>
        <v/>
      </c>
      <c r="BD1483" s="170"/>
      <c r="BE1483" s="169" t="str">
        <f>IF(BE487="","",IF(BE487=Settings!$C$16,1,IF(AND(BE487=Settings!$C$17,NOT(BD487=Settings!$C$16)),1,IF(AND(BE487=Settings!$C$18,BD487=Settings!$C$19),1,0))))</f>
        <v/>
      </c>
      <c r="BF1483" s="170"/>
      <c r="BG1483" s="169" t="str">
        <f>IF(BG487="","",IF(BG487=Settings!$C$16,1,IF(AND(BG487=Settings!$C$17,NOT(BF487=Settings!$C$16)),1,IF(AND(BG487=Settings!$C$18,BF487=Settings!$C$19),1,0))))</f>
        <v/>
      </c>
      <c r="BH1483" s="170"/>
      <c r="BI1483" s="169" t="str">
        <f>IF(BI487="","",IF(BI487=Settings!$C$16,1,IF(AND(BI487=Settings!$C$17,NOT(BH487=Settings!$C$16)),1,IF(AND(BI487=Settings!$C$18,BH487=Settings!$C$19),1,0))))</f>
        <v/>
      </c>
      <c r="BK1483" s="169" t="str">
        <f>IF(BK487="","",IF(BK487=Settings!$C$16,1,IF(AND(BK487=Settings!$C$17,NOT(BJ487=Settings!$C$16)),1,IF(AND(BK487=Settings!$C$18,BJ487=Settings!$C$19),1,0))))</f>
        <v/>
      </c>
      <c r="BM1483" s="169" t="str">
        <f>IF(BM487="","",IF(BM487=Settings!$C$16,1,IF(AND(BM487=Settings!$C$17,NOT(BL487=Settings!$C$16)),1,IF(AND(BM487=Settings!$C$18,BL487=Settings!$C$19),1,0))))</f>
        <v/>
      </c>
      <c r="BP1483" s="169" t="str">
        <f>IF(BP487="","",IF(BP487=Settings!$C$16,1,IF(AND(BP487=Settings!$C$17,NOT(BO487=Settings!$C$16)),1,IF(AND(BP487=Settings!$C$18,BO487=Settings!$C$19),1,0))))</f>
        <v/>
      </c>
      <c r="BQ1483" s="170"/>
      <c r="BR1483" s="169" t="str">
        <f>IF(BR487="","",IF(BR487=Settings!$C$16,1,IF(AND(BR487=Settings!$C$17,NOT(BQ487=Settings!$C$16)),1,IF(AND(BR487=Settings!$C$18,BQ487=Settings!$C$19),1,0))))</f>
        <v/>
      </c>
      <c r="BS1483" s="170"/>
      <c r="BT1483" s="169" t="str">
        <f>IF(BT487="","",IF(BT487=Settings!$C$16,1,IF(AND(BT487=Settings!$C$17,NOT(BS487=Settings!$C$16)),1,IF(AND(BT487=Settings!$C$18,BS487=Settings!$C$19),1,0))))</f>
        <v/>
      </c>
      <c r="BU1483" s="170"/>
      <c r="BV1483" s="169" t="str">
        <f>IF(BV487="","",IF(BV487=Settings!$C$16,1,IF(AND(BV487=Settings!$C$17,NOT(BU487=Settings!$C$16)),1,IF(AND(BV487=Settings!$C$18,BU487=Settings!$C$19),1,0))))</f>
        <v/>
      </c>
      <c r="BX1483" s="169" t="str">
        <f>IF(BX487="","",IF(BX487=Settings!$C$16,1,IF(AND(BX487=Settings!$C$17,NOT(BW487=Settings!$C$16)),1,IF(AND(BX487=Settings!$C$18,BW487=Settings!$C$19),1,0))))</f>
        <v/>
      </c>
      <c r="BZ1483" s="169" t="str">
        <f>IF(BZ487="","",IF(BZ487=Settings!$C$16,1,IF(AND(BZ487=Settings!$C$17,NOT(BY487=Settings!$C$16)),1,IF(AND(BZ487=Settings!$C$18,BY487=Settings!$C$19),1,0))))</f>
        <v/>
      </c>
      <c r="CB1483" s="175" t="str">
        <f t="shared" si="57"/>
        <v/>
      </c>
      <c r="CC1483" s="175" t="str">
        <f t="shared" si="58"/>
        <v/>
      </c>
      <c r="CD1483" s="175" t="str">
        <f t="shared" si="59"/>
        <v/>
      </c>
      <c r="CE1483" s="175" t="str">
        <f t="shared" si="60"/>
        <v/>
      </c>
      <c r="CF1483" s="175" t="str">
        <f t="shared" si="61"/>
        <v/>
      </c>
      <c r="CG1483" s="175" t="str">
        <f t="shared" si="62"/>
        <v/>
      </c>
      <c r="CH1483" s="175" t="str">
        <f t="shared" si="63"/>
        <v/>
      </c>
    </row>
    <row r="1484" spans="1:86" x14ac:dyDescent="0.25">
      <c r="A1484" s="39" t="str">
        <f t="shared" si="56"/>
        <v xml:space="preserve"> </v>
      </c>
      <c r="C1484" s="169" t="str">
        <f>IF(C488="","",IF(C488=Settings!$C$16,1,IF(AND(C488=Settings!$C$17,NOT(B488=Settings!$C$16)),1,IF(AND(C488=Settings!$C$18,B488=Settings!$C$19),1,0))))</f>
        <v/>
      </c>
      <c r="E1484" s="169" t="str">
        <f>IF(E488="","",IF(E488=Settings!$C$16,1,IF(AND(E488=Settings!$C$17,NOT(D488=Settings!$C$16)),1,IF(AND(E488=Settings!$C$18,D488=Settings!$C$19),1,0))))</f>
        <v/>
      </c>
      <c r="G1484" s="169" t="str">
        <f>IF(G488="","",IF(G488=Settings!$C$16,1,IF(AND(G488=Settings!$C$17,NOT(F488=Settings!$C$16)),1,IF(AND(G488=Settings!$C$18,F488=Settings!$C$19),1,0))))</f>
        <v/>
      </c>
      <c r="I1484" s="169" t="str">
        <f>IF(I488="","",IF(I488=Settings!$C$16,1,IF(AND(I488=Settings!$C$17,NOT(H488=Settings!$C$16)),1,IF(AND(I488=Settings!$C$18,H488=Settings!$C$19),1,0))))</f>
        <v/>
      </c>
      <c r="K1484" s="169" t="str">
        <f>IF(K488="","",IF(K488=Settings!$C$16,1,IF(AND(K488=Settings!$C$17,NOT(J488=Settings!$C$16)),1,IF(AND(K488=Settings!$C$18,J488=Settings!$C$19),1,0))))</f>
        <v/>
      </c>
      <c r="M1484" s="169" t="str">
        <f>IF(M488="","",IF(M488=Settings!$C$16,1,IF(AND(M488=Settings!$C$17,NOT(L488=Settings!$C$16)),1,IF(AND(M488=Settings!$C$18,L488=Settings!$C$19),1,0))))</f>
        <v/>
      </c>
      <c r="P1484" s="169" t="str">
        <f>IF(P488="","",IF(P488=Settings!$C$16,1,IF(AND(P488=Settings!$C$17,NOT(O488=Settings!$C$16)),1,IF(AND(P488=Settings!$C$18,O488=Settings!$C$19),1,0))))</f>
        <v/>
      </c>
      <c r="Q1484" s="170"/>
      <c r="R1484" s="169" t="str">
        <f>IF(R488="","",IF(R488=Settings!$C$16,1,IF(AND(R488=Settings!$C$17,NOT(Q488=Settings!$C$16)),1,IF(AND(R488=Settings!$C$18,Q488=Settings!$C$19),1,0))))</f>
        <v/>
      </c>
      <c r="S1484" s="170"/>
      <c r="T1484" s="169" t="str">
        <f>IF(T488="","",IF(T488=Settings!$C$16,1,IF(AND(T488=Settings!$C$17,NOT(S488=Settings!$C$16)),1,IF(AND(T488=Settings!$C$18,S488=Settings!$C$19),1,0))))</f>
        <v/>
      </c>
      <c r="U1484" s="170"/>
      <c r="V1484" s="169" t="str">
        <f>IF(V488="","",IF(V488=Settings!$C$16,1,IF(AND(V488=Settings!$C$17,NOT(U488=Settings!$C$16)),1,IF(AND(V488=Settings!$C$18,U488=Settings!$C$19),1,0))))</f>
        <v/>
      </c>
      <c r="X1484" s="169" t="str">
        <f>IF(X488="","",IF(X488=Settings!$C$16,1,IF(AND(X488=Settings!$C$17,NOT(W488=Settings!$C$16)),1,IF(AND(X488=Settings!$C$18,W488=Settings!$C$19),1,0))))</f>
        <v/>
      </c>
      <c r="Z1484" s="169" t="str">
        <f>IF(Z488="","",IF(Z488=Settings!$C$16,1,IF(AND(Z488=Settings!$C$17,NOT(Y488=Settings!$C$16)),1,IF(AND(Z488=Settings!$C$18,Y488=Settings!$C$19),1,0))))</f>
        <v/>
      </c>
      <c r="AC1484" s="169" t="str">
        <f>IF(AC488="","",IF(AC488=Settings!$C$16,1,IF(AND(AC488=Settings!$C$17,NOT(AB488=Settings!$C$16)),1,IF(AND(AC488=Settings!$C$18,AB488=Settings!$C$19),1,0))))</f>
        <v/>
      </c>
      <c r="AD1484" s="170"/>
      <c r="AE1484" s="169" t="str">
        <f>IF(AE488="","",IF(AE488=Settings!$C$16,1,IF(AND(AE488=Settings!$C$17,NOT(AD488=Settings!$C$16)),1,IF(AND(AE488=Settings!$C$18,AD488=Settings!$C$19),1,0))))</f>
        <v/>
      </c>
      <c r="AF1484" s="170"/>
      <c r="AG1484" s="169" t="str">
        <f>IF(AG488="","",IF(AG488=Settings!$C$16,1,IF(AND(AG488=Settings!$C$17,NOT(AF488=Settings!$C$16)),1,IF(AND(AG488=Settings!$C$18,AF488=Settings!$C$19),1,0))))</f>
        <v/>
      </c>
      <c r="AH1484" s="170"/>
      <c r="AI1484" s="169" t="str">
        <f>IF(AI488="","",IF(AI488=Settings!$C$16,1,IF(AND(AI488=Settings!$C$17,NOT(AH488=Settings!$C$16)),1,IF(AND(AI488=Settings!$C$18,AH488=Settings!$C$19),1,0))))</f>
        <v/>
      </c>
      <c r="AK1484" s="169" t="str">
        <f>IF(AK488="","",IF(AK488=Settings!$C$16,1,IF(AND(AK488=Settings!$C$17,NOT(AJ488=Settings!$C$16)),1,IF(AND(AK488=Settings!$C$18,AJ488=Settings!$C$19),1,0))))</f>
        <v/>
      </c>
      <c r="AM1484" s="169" t="str">
        <f>IF(AM488="","",IF(AM488=Settings!$C$16,1,IF(AND(AM488=Settings!$C$17,NOT(AL488=Settings!$C$16)),1,IF(AND(AM488=Settings!$C$18,AL488=Settings!$C$19),1,0))))</f>
        <v/>
      </c>
      <c r="AP1484" s="169" t="str">
        <f>IF(AP488="","",IF(AP488=Settings!$C$16,1,IF(AND(AP488=Settings!$C$17,NOT(AO488=Settings!$C$16)),1,IF(AND(AP488=Settings!$C$18,AO488=Settings!$C$19),1,0))))</f>
        <v/>
      </c>
      <c r="AQ1484" s="170"/>
      <c r="AR1484" s="169" t="str">
        <f>IF(AR488="","",IF(AR488=Settings!$C$16,1,IF(AND(AR488=Settings!$C$17,NOT(AQ488=Settings!$C$16)),1,IF(AND(AR488=Settings!$C$18,AQ488=Settings!$C$19),1,0))))</f>
        <v/>
      </c>
      <c r="AS1484" s="170"/>
      <c r="AT1484" s="169" t="str">
        <f>IF(AT488="","",IF(AT488=Settings!$C$16,1,IF(AND(AT488=Settings!$C$17,NOT(AS488=Settings!$C$16)),1,IF(AND(AT488=Settings!$C$18,AS488=Settings!$C$19),1,0))))</f>
        <v/>
      </c>
      <c r="AU1484" s="170"/>
      <c r="AV1484" s="169" t="str">
        <f>IF(AV488="","",IF(AV488=Settings!$C$16,1,IF(AND(AV488=Settings!$C$17,NOT(AU488=Settings!$C$16)),1,IF(AND(AV488=Settings!$C$18,AU488=Settings!$C$19),1,0))))</f>
        <v/>
      </c>
      <c r="AX1484" s="169" t="str">
        <f>IF(AX488="","",IF(AX488=Settings!$C$16,1,IF(AND(AX488=Settings!$C$17,NOT(AW488=Settings!$C$16)),1,IF(AND(AX488=Settings!$C$18,AW488=Settings!$C$19),1,0))))</f>
        <v/>
      </c>
      <c r="AZ1484" s="169" t="str">
        <f>IF(AZ488="","",IF(AZ488=Settings!$C$16,1,IF(AND(AZ488=Settings!$C$17,NOT(AY488=Settings!$C$16)),1,IF(AND(AZ488=Settings!$C$18,AY488=Settings!$C$19),1,0))))</f>
        <v/>
      </c>
      <c r="BC1484" s="169" t="str">
        <f>IF(BC488="","",IF(BC488=Settings!$C$16,1,IF(AND(BC488=Settings!$C$17,NOT(BB488=Settings!$C$16)),1,IF(AND(BC488=Settings!$C$18,BB488=Settings!$C$19),1,0))))</f>
        <v/>
      </c>
      <c r="BD1484" s="170"/>
      <c r="BE1484" s="169" t="str">
        <f>IF(BE488="","",IF(BE488=Settings!$C$16,1,IF(AND(BE488=Settings!$C$17,NOT(BD488=Settings!$C$16)),1,IF(AND(BE488=Settings!$C$18,BD488=Settings!$C$19),1,0))))</f>
        <v/>
      </c>
      <c r="BF1484" s="170"/>
      <c r="BG1484" s="169" t="str">
        <f>IF(BG488="","",IF(BG488=Settings!$C$16,1,IF(AND(BG488=Settings!$C$17,NOT(BF488=Settings!$C$16)),1,IF(AND(BG488=Settings!$C$18,BF488=Settings!$C$19),1,0))))</f>
        <v/>
      </c>
      <c r="BH1484" s="170"/>
      <c r="BI1484" s="169" t="str">
        <f>IF(BI488="","",IF(BI488=Settings!$C$16,1,IF(AND(BI488=Settings!$C$17,NOT(BH488=Settings!$C$16)),1,IF(AND(BI488=Settings!$C$18,BH488=Settings!$C$19),1,0))))</f>
        <v/>
      </c>
      <c r="BK1484" s="169" t="str">
        <f>IF(BK488="","",IF(BK488=Settings!$C$16,1,IF(AND(BK488=Settings!$C$17,NOT(BJ488=Settings!$C$16)),1,IF(AND(BK488=Settings!$C$18,BJ488=Settings!$C$19),1,0))))</f>
        <v/>
      </c>
      <c r="BM1484" s="169" t="str">
        <f>IF(BM488="","",IF(BM488=Settings!$C$16,1,IF(AND(BM488=Settings!$C$17,NOT(BL488=Settings!$C$16)),1,IF(AND(BM488=Settings!$C$18,BL488=Settings!$C$19),1,0))))</f>
        <v/>
      </c>
      <c r="BP1484" s="169" t="str">
        <f>IF(BP488="","",IF(BP488=Settings!$C$16,1,IF(AND(BP488=Settings!$C$17,NOT(BO488=Settings!$C$16)),1,IF(AND(BP488=Settings!$C$18,BO488=Settings!$C$19),1,0))))</f>
        <v/>
      </c>
      <c r="BQ1484" s="170"/>
      <c r="BR1484" s="169" t="str">
        <f>IF(BR488="","",IF(BR488=Settings!$C$16,1,IF(AND(BR488=Settings!$C$17,NOT(BQ488=Settings!$C$16)),1,IF(AND(BR488=Settings!$C$18,BQ488=Settings!$C$19),1,0))))</f>
        <v/>
      </c>
      <c r="BS1484" s="170"/>
      <c r="BT1484" s="169" t="str">
        <f>IF(BT488="","",IF(BT488=Settings!$C$16,1,IF(AND(BT488=Settings!$C$17,NOT(BS488=Settings!$C$16)),1,IF(AND(BT488=Settings!$C$18,BS488=Settings!$C$19),1,0))))</f>
        <v/>
      </c>
      <c r="BU1484" s="170"/>
      <c r="BV1484" s="169" t="str">
        <f>IF(BV488="","",IF(BV488=Settings!$C$16,1,IF(AND(BV488=Settings!$C$17,NOT(BU488=Settings!$C$16)),1,IF(AND(BV488=Settings!$C$18,BU488=Settings!$C$19),1,0))))</f>
        <v/>
      </c>
      <c r="BX1484" s="169" t="str">
        <f>IF(BX488="","",IF(BX488=Settings!$C$16,1,IF(AND(BX488=Settings!$C$17,NOT(BW488=Settings!$C$16)),1,IF(AND(BX488=Settings!$C$18,BW488=Settings!$C$19),1,0))))</f>
        <v/>
      </c>
      <c r="BZ1484" s="169" t="str">
        <f>IF(BZ488="","",IF(BZ488=Settings!$C$16,1,IF(AND(BZ488=Settings!$C$17,NOT(BY488=Settings!$C$16)),1,IF(AND(BZ488=Settings!$C$18,BY488=Settings!$C$19),1,0))))</f>
        <v/>
      </c>
      <c r="CB1484" s="175" t="str">
        <f t="shared" si="57"/>
        <v/>
      </c>
      <c r="CC1484" s="175" t="str">
        <f t="shared" si="58"/>
        <v/>
      </c>
      <c r="CD1484" s="175" t="str">
        <f t="shared" si="59"/>
        <v/>
      </c>
      <c r="CE1484" s="175" t="str">
        <f t="shared" si="60"/>
        <v/>
      </c>
      <c r="CF1484" s="175" t="str">
        <f t="shared" si="61"/>
        <v/>
      </c>
      <c r="CG1484" s="175" t="str">
        <f t="shared" si="62"/>
        <v/>
      </c>
      <c r="CH1484" s="175" t="str">
        <f t="shared" si="63"/>
        <v/>
      </c>
    </row>
    <row r="1485" spans="1:86" x14ac:dyDescent="0.25">
      <c r="A1485" s="39" t="str">
        <f t="shared" si="56"/>
        <v xml:space="preserve"> </v>
      </c>
      <c r="C1485" s="169" t="str">
        <f>IF(C489="","",IF(C489=Settings!$C$16,1,IF(AND(C489=Settings!$C$17,NOT(B489=Settings!$C$16)),1,IF(AND(C489=Settings!$C$18,B489=Settings!$C$19),1,0))))</f>
        <v/>
      </c>
      <c r="E1485" s="169" t="str">
        <f>IF(E489="","",IF(E489=Settings!$C$16,1,IF(AND(E489=Settings!$C$17,NOT(D489=Settings!$C$16)),1,IF(AND(E489=Settings!$C$18,D489=Settings!$C$19),1,0))))</f>
        <v/>
      </c>
      <c r="G1485" s="169" t="str">
        <f>IF(G489="","",IF(G489=Settings!$C$16,1,IF(AND(G489=Settings!$C$17,NOT(F489=Settings!$C$16)),1,IF(AND(G489=Settings!$C$18,F489=Settings!$C$19),1,0))))</f>
        <v/>
      </c>
      <c r="I1485" s="169" t="str">
        <f>IF(I489="","",IF(I489=Settings!$C$16,1,IF(AND(I489=Settings!$C$17,NOT(H489=Settings!$C$16)),1,IF(AND(I489=Settings!$C$18,H489=Settings!$C$19),1,0))))</f>
        <v/>
      </c>
      <c r="K1485" s="169" t="str">
        <f>IF(K489="","",IF(K489=Settings!$C$16,1,IF(AND(K489=Settings!$C$17,NOT(J489=Settings!$C$16)),1,IF(AND(K489=Settings!$C$18,J489=Settings!$C$19),1,0))))</f>
        <v/>
      </c>
      <c r="M1485" s="169" t="str">
        <f>IF(M489="","",IF(M489=Settings!$C$16,1,IF(AND(M489=Settings!$C$17,NOT(L489=Settings!$C$16)),1,IF(AND(M489=Settings!$C$18,L489=Settings!$C$19),1,0))))</f>
        <v/>
      </c>
      <c r="P1485" s="169" t="str">
        <f>IF(P489="","",IF(P489=Settings!$C$16,1,IF(AND(P489=Settings!$C$17,NOT(O489=Settings!$C$16)),1,IF(AND(P489=Settings!$C$18,O489=Settings!$C$19),1,0))))</f>
        <v/>
      </c>
      <c r="Q1485" s="170"/>
      <c r="R1485" s="169" t="str">
        <f>IF(R489="","",IF(R489=Settings!$C$16,1,IF(AND(R489=Settings!$C$17,NOT(Q489=Settings!$C$16)),1,IF(AND(R489=Settings!$C$18,Q489=Settings!$C$19),1,0))))</f>
        <v/>
      </c>
      <c r="S1485" s="170"/>
      <c r="T1485" s="169" t="str">
        <f>IF(T489="","",IF(T489=Settings!$C$16,1,IF(AND(T489=Settings!$C$17,NOT(S489=Settings!$C$16)),1,IF(AND(T489=Settings!$C$18,S489=Settings!$C$19),1,0))))</f>
        <v/>
      </c>
      <c r="U1485" s="170"/>
      <c r="V1485" s="169" t="str">
        <f>IF(V489="","",IF(V489=Settings!$C$16,1,IF(AND(V489=Settings!$C$17,NOT(U489=Settings!$C$16)),1,IF(AND(V489=Settings!$C$18,U489=Settings!$C$19),1,0))))</f>
        <v/>
      </c>
      <c r="X1485" s="169" t="str">
        <f>IF(X489="","",IF(X489=Settings!$C$16,1,IF(AND(X489=Settings!$C$17,NOT(W489=Settings!$C$16)),1,IF(AND(X489=Settings!$C$18,W489=Settings!$C$19),1,0))))</f>
        <v/>
      </c>
      <c r="Z1485" s="169" t="str">
        <f>IF(Z489="","",IF(Z489=Settings!$C$16,1,IF(AND(Z489=Settings!$C$17,NOT(Y489=Settings!$C$16)),1,IF(AND(Z489=Settings!$C$18,Y489=Settings!$C$19),1,0))))</f>
        <v/>
      </c>
      <c r="AC1485" s="169" t="str">
        <f>IF(AC489="","",IF(AC489=Settings!$C$16,1,IF(AND(AC489=Settings!$C$17,NOT(AB489=Settings!$C$16)),1,IF(AND(AC489=Settings!$C$18,AB489=Settings!$C$19),1,0))))</f>
        <v/>
      </c>
      <c r="AD1485" s="170"/>
      <c r="AE1485" s="169" t="str">
        <f>IF(AE489="","",IF(AE489=Settings!$C$16,1,IF(AND(AE489=Settings!$C$17,NOT(AD489=Settings!$C$16)),1,IF(AND(AE489=Settings!$C$18,AD489=Settings!$C$19),1,0))))</f>
        <v/>
      </c>
      <c r="AF1485" s="170"/>
      <c r="AG1485" s="169" t="str">
        <f>IF(AG489="","",IF(AG489=Settings!$C$16,1,IF(AND(AG489=Settings!$C$17,NOT(AF489=Settings!$C$16)),1,IF(AND(AG489=Settings!$C$18,AF489=Settings!$C$19),1,0))))</f>
        <v/>
      </c>
      <c r="AH1485" s="170"/>
      <c r="AI1485" s="169" t="str">
        <f>IF(AI489="","",IF(AI489=Settings!$C$16,1,IF(AND(AI489=Settings!$C$17,NOT(AH489=Settings!$C$16)),1,IF(AND(AI489=Settings!$C$18,AH489=Settings!$C$19),1,0))))</f>
        <v/>
      </c>
      <c r="AK1485" s="169" t="str">
        <f>IF(AK489="","",IF(AK489=Settings!$C$16,1,IF(AND(AK489=Settings!$C$17,NOT(AJ489=Settings!$C$16)),1,IF(AND(AK489=Settings!$C$18,AJ489=Settings!$C$19),1,0))))</f>
        <v/>
      </c>
      <c r="AM1485" s="169" t="str">
        <f>IF(AM489="","",IF(AM489=Settings!$C$16,1,IF(AND(AM489=Settings!$C$17,NOT(AL489=Settings!$C$16)),1,IF(AND(AM489=Settings!$C$18,AL489=Settings!$C$19),1,0))))</f>
        <v/>
      </c>
      <c r="AP1485" s="169" t="str">
        <f>IF(AP489="","",IF(AP489=Settings!$C$16,1,IF(AND(AP489=Settings!$C$17,NOT(AO489=Settings!$C$16)),1,IF(AND(AP489=Settings!$C$18,AO489=Settings!$C$19),1,0))))</f>
        <v/>
      </c>
      <c r="AQ1485" s="170"/>
      <c r="AR1485" s="169" t="str">
        <f>IF(AR489="","",IF(AR489=Settings!$C$16,1,IF(AND(AR489=Settings!$C$17,NOT(AQ489=Settings!$C$16)),1,IF(AND(AR489=Settings!$C$18,AQ489=Settings!$C$19),1,0))))</f>
        <v/>
      </c>
      <c r="AS1485" s="170"/>
      <c r="AT1485" s="169" t="str">
        <f>IF(AT489="","",IF(AT489=Settings!$C$16,1,IF(AND(AT489=Settings!$C$17,NOT(AS489=Settings!$C$16)),1,IF(AND(AT489=Settings!$C$18,AS489=Settings!$C$19),1,0))))</f>
        <v/>
      </c>
      <c r="AU1485" s="170"/>
      <c r="AV1485" s="169" t="str">
        <f>IF(AV489="","",IF(AV489=Settings!$C$16,1,IF(AND(AV489=Settings!$C$17,NOT(AU489=Settings!$C$16)),1,IF(AND(AV489=Settings!$C$18,AU489=Settings!$C$19),1,0))))</f>
        <v/>
      </c>
      <c r="AX1485" s="169" t="str">
        <f>IF(AX489="","",IF(AX489=Settings!$C$16,1,IF(AND(AX489=Settings!$C$17,NOT(AW489=Settings!$C$16)),1,IF(AND(AX489=Settings!$C$18,AW489=Settings!$C$19),1,0))))</f>
        <v/>
      </c>
      <c r="AZ1485" s="169" t="str">
        <f>IF(AZ489="","",IF(AZ489=Settings!$C$16,1,IF(AND(AZ489=Settings!$C$17,NOT(AY489=Settings!$C$16)),1,IF(AND(AZ489=Settings!$C$18,AY489=Settings!$C$19),1,0))))</f>
        <v/>
      </c>
      <c r="BC1485" s="169" t="str">
        <f>IF(BC489="","",IF(BC489=Settings!$C$16,1,IF(AND(BC489=Settings!$C$17,NOT(BB489=Settings!$C$16)),1,IF(AND(BC489=Settings!$C$18,BB489=Settings!$C$19),1,0))))</f>
        <v/>
      </c>
      <c r="BD1485" s="170"/>
      <c r="BE1485" s="169" t="str">
        <f>IF(BE489="","",IF(BE489=Settings!$C$16,1,IF(AND(BE489=Settings!$C$17,NOT(BD489=Settings!$C$16)),1,IF(AND(BE489=Settings!$C$18,BD489=Settings!$C$19),1,0))))</f>
        <v/>
      </c>
      <c r="BF1485" s="170"/>
      <c r="BG1485" s="169" t="str">
        <f>IF(BG489="","",IF(BG489=Settings!$C$16,1,IF(AND(BG489=Settings!$C$17,NOT(BF489=Settings!$C$16)),1,IF(AND(BG489=Settings!$C$18,BF489=Settings!$C$19),1,0))))</f>
        <v/>
      </c>
      <c r="BH1485" s="170"/>
      <c r="BI1485" s="169" t="str">
        <f>IF(BI489="","",IF(BI489=Settings!$C$16,1,IF(AND(BI489=Settings!$C$17,NOT(BH489=Settings!$C$16)),1,IF(AND(BI489=Settings!$C$18,BH489=Settings!$C$19),1,0))))</f>
        <v/>
      </c>
      <c r="BK1485" s="169" t="str">
        <f>IF(BK489="","",IF(BK489=Settings!$C$16,1,IF(AND(BK489=Settings!$C$17,NOT(BJ489=Settings!$C$16)),1,IF(AND(BK489=Settings!$C$18,BJ489=Settings!$C$19),1,0))))</f>
        <v/>
      </c>
      <c r="BM1485" s="169" t="str">
        <f>IF(BM489="","",IF(BM489=Settings!$C$16,1,IF(AND(BM489=Settings!$C$17,NOT(BL489=Settings!$C$16)),1,IF(AND(BM489=Settings!$C$18,BL489=Settings!$C$19),1,0))))</f>
        <v/>
      </c>
      <c r="BP1485" s="169" t="str">
        <f>IF(BP489="","",IF(BP489=Settings!$C$16,1,IF(AND(BP489=Settings!$C$17,NOT(BO489=Settings!$C$16)),1,IF(AND(BP489=Settings!$C$18,BO489=Settings!$C$19),1,0))))</f>
        <v/>
      </c>
      <c r="BQ1485" s="170"/>
      <c r="BR1485" s="169" t="str">
        <f>IF(BR489="","",IF(BR489=Settings!$C$16,1,IF(AND(BR489=Settings!$C$17,NOT(BQ489=Settings!$C$16)),1,IF(AND(BR489=Settings!$C$18,BQ489=Settings!$C$19),1,0))))</f>
        <v/>
      </c>
      <c r="BS1485" s="170"/>
      <c r="BT1485" s="169" t="str">
        <f>IF(BT489="","",IF(BT489=Settings!$C$16,1,IF(AND(BT489=Settings!$C$17,NOT(BS489=Settings!$C$16)),1,IF(AND(BT489=Settings!$C$18,BS489=Settings!$C$19),1,0))))</f>
        <v/>
      </c>
      <c r="BU1485" s="170"/>
      <c r="BV1485" s="169" t="str">
        <f>IF(BV489="","",IF(BV489=Settings!$C$16,1,IF(AND(BV489=Settings!$C$17,NOT(BU489=Settings!$C$16)),1,IF(AND(BV489=Settings!$C$18,BU489=Settings!$C$19),1,0))))</f>
        <v/>
      </c>
      <c r="BX1485" s="169" t="str">
        <f>IF(BX489="","",IF(BX489=Settings!$C$16,1,IF(AND(BX489=Settings!$C$17,NOT(BW489=Settings!$C$16)),1,IF(AND(BX489=Settings!$C$18,BW489=Settings!$C$19),1,0))))</f>
        <v/>
      </c>
      <c r="BZ1485" s="169" t="str">
        <f>IF(BZ489="","",IF(BZ489=Settings!$C$16,1,IF(AND(BZ489=Settings!$C$17,NOT(BY489=Settings!$C$16)),1,IF(AND(BZ489=Settings!$C$18,BY489=Settings!$C$19),1,0))))</f>
        <v/>
      </c>
      <c r="CB1485" s="175" t="str">
        <f t="shared" si="57"/>
        <v/>
      </c>
      <c r="CC1485" s="175" t="str">
        <f t="shared" si="58"/>
        <v/>
      </c>
      <c r="CD1485" s="175" t="str">
        <f t="shared" si="59"/>
        <v/>
      </c>
      <c r="CE1485" s="175" t="str">
        <f t="shared" si="60"/>
        <v/>
      </c>
      <c r="CF1485" s="175" t="str">
        <f t="shared" si="61"/>
        <v/>
      </c>
      <c r="CG1485" s="175" t="str">
        <f t="shared" si="62"/>
        <v/>
      </c>
      <c r="CH1485" s="175" t="str">
        <f t="shared" si="63"/>
        <v/>
      </c>
    </row>
    <row r="1486" spans="1:86" x14ac:dyDescent="0.25">
      <c r="A1486" s="39" t="str">
        <f t="shared" si="56"/>
        <v xml:space="preserve"> </v>
      </c>
      <c r="C1486" s="169" t="str">
        <f>IF(C490="","",IF(C490=Settings!$C$16,1,IF(AND(C490=Settings!$C$17,NOT(B490=Settings!$C$16)),1,IF(AND(C490=Settings!$C$18,B490=Settings!$C$19),1,0))))</f>
        <v/>
      </c>
      <c r="E1486" s="169" t="str">
        <f>IF(E490="","",IF(E490=Settings!$C$16,1,IF(AND(E490=Settings!$C$17,NOT(D490=Settings!$C$16)),1,IF(AND(E490=Settings!$C$18,D490=Settings!$C$19),1,0))))</f>
        <v/>
      </c>
      <c r="G1486" s="169" t="str">
        <f>IF(G490="","",IF(G490=Settings!$C$16,1,IF(AND(G490=Settings!$C$17,NOT(F490=Settings!$C$16)),1,IF(AND(G490=Settings!$C$18,F490=Settings!$C$19),1,0))))</f>
        <v/>
      </c>
      <c r="I1486" s="169" t="str">
        <f>IF(I490="","",IF(I490=Settings!$C$16,1,IF(AND(I490=Settings!$C$17,NOT(H490=Settings!$C$16)),1,IF(AND(I490=Settings!$C$18,H490=Settings!$C$19),1,0))))</f>
        <v/>
      </c>
      <c r="K1486" s="169" t="str">
        <f>IF(K490="","",IF(K490=Settings!$C$16,1,IF(AND(K490=Settings!$C$17,NOT(J490=Settings!$C$16)),1,IF(AND(K490=Settings!$C$18,J490=Settings!$C$19),1,0))))</f>
        <v/>
      </c>
      <c r="M1486" s="169" t="str">
        <f>IF(M490="","",IF(M490=Settings!$C$16,1,IF(AND(M490=Settings!$C$17,NOT(L490=Settings!$C$16)),1,IF(AND(M490=Settings!$C$18,L490=Settings!$C$19),1,0))))</f>
        <v/>
      </c>
      <c r="P1486" s="169" t="str">
        <f>IF(P490="","",IF(P490=Settings!$C$16,1,IF(AND(P490=Settings!$C$17,NOT(O490=Settings!$C$16)),1,IF(AND(P490=Settings!$C$18,O490=Settings!$C$19),1,0))))</f>
        <v/>
      </c>
      <c r="Q1486" s="170"/>
      <c r="R1486" s="169" t="str">
        <f>IF(R490="","",IF(R490=Settings!$C$16,1,IF(AND(R490=Settings!$C$17,NOT(Q490=Settings!$C$16)),1,IF(AND(R490=Settings!$C$18,Q490=Settings!$C$19),1,0))))</f>
        <v/>
      </c>
      <c r="S1486" s="170"/>
      <c r="T1486" s="169" t="str">
        <f>IF(T490="","",IF(T490=Settings!$C$16,1,IF(AND(T490=Settings!$C$17,NOT(S490=Settings!$C$16)),1,IF(AND(T490=Settings!$C$18,S490=Settings!$C$19),1,0))))</f>
        <v/>
      </c>
      <c r="U1486" s="170"/>
      <c r="V1486" s="169" t="str">
        <f>IF(V490="","",IF(V490=Settings!$C$16,1,IF(AND(V490=Settings!$C$17,NOT(U490=Settings!$C$16)),1,IF(AND(V490=Settings!$C$18,U490=Settings!$C$19),1,0))))</f>
        <v/>
      </c>
      <c r="X1486" s="169" t="str">
        <f>IF(X490="","",IF(X490=Settings!$C$16,1,IF(AND(X490=Settings!$C$17,NOT(W490=Settings!$C$16)),1,IF(AND(X490=Settings!$C$18,W490=Settings!$C$19),1,0))))</f>
        <v/>
      </c>
      <c r="Z1486" s="169" t="str">
        <f>IF(Z490="","",IF(Z490=Settings!$C$16,1,IF(AND(Z490=Settings!$C$17,NOT(Y490=Settings!$C$16)),1,IF(AND(Z490=Settings!$C$18,Y490=Settings!$C$19),1,0))))</f>
        <v/>
      </c>
      <c r="AC1486" s="169" t="str">
        <f>IF(AC490="","",IF(AC490=Settings!$C$16,1,IF(AND(AC490=Settings!$C$17,NOT(AB490=Settings!$C$16)),1,IF(AND(AC490=Settings!$C$18,AB490=Settings!$C$19),1,0))))</f>
        <v/>
      </c>
      <c r="AD1486" s="170"/>
      <c r="AE1486" s="169" t="str">
        <f>IF(AE490="","",IF(AE490=Settings!$C$16,1,IF(AND(AE490=Settings!$C$17,NOT(AD490=Settings!$C$16)),1,IF(AND(AE490=Settings!$C$18,AD490=Settings!$C$19),1,0))))</f>
        <v/>
      </c>
      <c r="AF1486" s="170"/>
      <c r="AG1486" s="169" t="str">
        <f>IF(AG490="","",IF(AG490=Settings!$C$16,1,IF(AND(AG490=Settings!$C$17,NOT(AF490=Settings!$C$16)),1,IF(AND(AG490=Settings!$C$18,AF490=Settings!$C$19),1,0))))</f>
        <v/>
      </c>
      <c r="AH1486" s="170"/>
      <c r="AI1486" s="169" t="str">
        <f>IF(AI490="","",IF(AI490=Settings!$C$16,1,IF(AND(AI490=Settings!$C$17,NOT(AH490=Settings!$C$16)),1,IF(AND(AI490=Settings!$C$18,AH490=Settings!$C$19),1,0))))</f>
        <v/>
      </c>
      <c r="AK1486" s="169" t="str">
        <f>IF(AK490="","",IF(AK490=Settings!$C$16,1,IF(AND(AK490=Settings!$C$17,NOT(AJ490=Settings!$C$16)),1,IF(AND(AK490=Settings!$C$18,AJ490=Settings!$C$19),1,0))))</f>
        <v/>
      </c>
      <c r="AM1486" s="169" t="str">
        <f>IF(AM490="","",IF(AM490=Settings!$C$16,1,IF(AND(AM490=Settings!$C$17,NOT(AL490=Settings!$C$16)),1,IF(AND(AM490=Settings!$C$18,AL490=Settings!$C$19),1,0))))</f>
        <v/>
      </c>
      <c r="AP1486" s="169" t="str">
        <f>IF(AP490="","",IF(AP490=Settings!$C$16,1,IF(AND(AP490=Settings!$C$17,NOT(AO490=Settings!$C$16)),1,IF(AND(AP490=Settings!$C$18,AO490=Settings!$C$19),1,0))))</f>
        <v/>
      </c>
      <c r="AQ1486" s="170"/>
      <c r="AR1486" s="169" t="str">
        <f>IF(AR490="","",IF(AR490=Settings!$C$16,1,IF(AND(AR490=Settings!$C$17,NOT(AQ490=Settings!$C$16)),1,IF(AND(AR490=Settings!$C$18,AQ490=Settings!$C$19),1,0))))</f>
        <v/>
      </c>
      <c r="AS1486" s="170"/>
      <c r="AT1486" s="169" t="str">
        <f>IF(AT490="","",IF(AT490=Settings!$C$16,1,IF(AND(AT490=Settings!$C$17,NOT(AS490=Settings!$C$16)),1,IF(AND(AT490=Settings!$C$18,AS490=Settings!$C$19),1,0))))</f>
        <v/>
      </c>
      <c r="AU1486" s="170"/>
      <c r="AV1486" s="169" t="str">
        <f>IF(AV490="","",IF(AV490=Settings!$C$16,1,IF(AND(AV490=Settings!$C$17,NOT(AU490=Settings!$C$16)),1,IF(AND(AV490=Settings!$C$18,AU490=Settings!$C$19),1,0))))</f>
        <v/>
      </c>
      <c r="AX1486" s="169" t="str">
        <f>IF(AX490="","",IF(AX490=Settings!$C$16,1,IF(AND(AX490=Settings!$C$17,NOT(AW490=Settings!$C$16)),1,IF(AND(AX490=Settings!$C$18,AW490=Settings!$C$19),1,0))))</f>
        <v/>
      </c>
      <c r="AZ1486" s="169" t="str">
        <f>IF(AZ490="","",IF(AZ490=Settings!$C$16,1,IF(AND(AZ490=Settings!$C$17,NOT(AY490=Settings!$C$16)),1,IF(AND(AZ490=Settings!$C$18,AY490=Settings!$C$19),1,0))))</f>
        <v/>
      </c>
      <c r="BC1486" s="169" t="str">
        <f>IF(BC490="","",IF(BC490=Settings!$C$16,1,IF(AND(BC490=Settings!$C$17,NOT(BB490=Settings!$C$16)),1,IF(AND(BC490=Settings!$C$18,BB490=Settings!$C$19),1,0))))</f>
        <v/>
      </c>
      <c r="BD1486" s="170"/>
      <c r="BE1486" s="169" t="str">
        <f>IF(BE490="","",IF(BE490=Settings!$C$16,1,IF(AND(BE490=Settings!$C$17,NOT(BD490=Settings!$C$16)),1,IF(AND(BE490=Settings!$C$18,BD490=Settings!$C$19),1,0))))</f>
        <v/>
      </c>
      <c r="BF1486" s="170"/>
      <c r="BG1486" s="169" t="str">
        <f>IF(BG490="","",IF(BG490=Settings!$C$16,1,IF(AND(BG490=Settings!$C$17,NOT(BF490=Settings!$C$16)),1,IF(AND(BG490=Settings!$C$18,BF490=Settings!$C$19),1,0))))</f>
        <v/>
      </c>
      <c r="BH1486" s="170"/>
      <c r="BI1486" s="169" t="str">
        <f>IF(BI490="","",IF(BI490=Settings!$C$16,1,IF(AND(BI490=Settings!$C$17,NOT(BH490=Settings!$C$16)),1,IF(AND(BI490=Settings!$C$18,BH490=Settings!$C$19),1,0))))</f>
        <v/>
      </c>
      <c r="BK1486" s="169" t="str">
        <f>IF(BK490="","",IF(BK490=Settings!$C$16,1,IF(AND(BK490=Settings!$C$17,NOT(BJ490=Settings!$C$16)),1,IF(AND(BK490=Settings!$C$18,BJ490=Settings!$C$19),1,0))))</f>
        <v/>
      </c>
      <c r="BM1486" s="169" t="str">
        <f>IF(BM490="","",IF(BM490=Settings!$C$16,1,IF(AND(BM490=Settings!$C$17,NOT(BL490=Settings!$C$16)),1,IF(AND(BM490=Settings!$C$18,BL490=Settings!$C$19),1,0))))</f>
        <v/>
      </c>
      <c r="BP1486" s="169" t="str">
        <f>IF(BP490="","",IF(BP490=Settings!$C$16,1,IF(AND(BP490=Settings!$C$17,NOT(BO490=Settings!$C$16)),1,IF(AND(BP490=Settings!$C$18,BO490=Settings!$C$19),1,0))))</f>
        <v/>
      </c>
      <c r="BQ1486" s="170"/>
      <c r="BR1486" s="169" t="str">
        <f>IF(BR490="","",IF(BR490=Settings!$C$16,1,IF(AND(BR490=Settings!$C$17,NOT(BQ490=Settings!$C$16)),1,IF(AND(BR490=Settings!$C$18,BQ490=Settings!$C$19),1,0))))</f>
        <v/>
      </c>
      <c r="BS1486" s="170"/>
      <c r="BT1486" s="169" t="str">
        <f>IF(BT490="","",IF(BT490=Settings!$C$16,1,IF(AND(BT490=Settings!$C$17,NOT(BS490=Settings!$C$16)),1,IF(AND(BT490=Settings!$C$18,BS490=Settings!$C$19),1,0))))</f>
        <v/>
      </c>
      <c r="BU1486" s="170"/>
      <c r="BV1486" s="169" t="str">
        <f>IF(BV490="","",IF(BV490=Settings!$C$16,1,IF(AND(BV490=Settings!$C$17,NOT(BU490=Settings!$C$16)),1,IF(AND(BV490=Settings!$C$18,BU490=Settings!$C$19),1,0))))</f>
        <v/>
      </c>
      <c r="BX1486" s="169" t="str">
        <f>IF(BX490="","",IF(BX490=Settings!$C$16,1,IF(AND(BX490=Settings!$C$17,NOT(BW490=Settings!$C$16)),1,IF(AND(BX490=Settings!$C$18,BW490=Settings!$C$19),1,0))))</f>
        <v/>
      </c>
      <c r="BZ1486" s="169" t="str">
        <f>IF(BZ490="","",IF(BZ490=Settings!$C$16,1,IF(AND(BZ490=Settings!$C$17,NOT(BY490=Settings!$C$16)),1,IF(AND(BZ490=Settings!$C$18,BY490=Settings!$C$19),1,0))))</f>
        <v/>
      </c>
      <c r="CB1486" s="175" t="str">
        <f t="shared" si="57"/>
        <v/>
      </c>
      <c r="CC1486" s="175" t="str">
        <f t="shared" si="58"/>
        <v/>
      </c>
      <c r="CD1486" s="175" t="str">
        <f t="shared" si="59"/>
        <v/>
      </c>
      <c r="CE1486" s="175" t="str">
        <f t="shared" si="60"/>
        <v/>
      </c>
      <c r="CF1486" s="175" t="str">
        <f t="shared" si="61"/>
        <v/>
      </c>
      <c r="CG1486" s="175" t="str">
        <f t="shared" si="62"/>
        <v/>
      </c>
      <c r="CH1486" s="175" t="str">
        <f t="shared" si="63"/>
        <v/>
      </c>
    </row>
    <row r="1487" spans="1:86" x14ac:dyDescent="0.25">
      <c r="A1487" s="39" t="str">
        <f t="shared" si="56"/>
        <v xml:space="preserve"> </v>
      </c>
      <c r="C1487" s="169" t="str">
        <f>IF(C491="","",IF(C491=Settings!$C$16,1,IF(AND(C491=Settings!$C$17,NOT(B491=Settings!$C$16)),1,IF(AND(C491=Settings!$C$18,B491=Settings!$C$19),1,0))))</f>
        <v/>
      </c>
      <c r="E1487" s="169" t="str">
        <f>IF(E491="","",IF(E491=Settings!$C$16,1,IF(AND(E491=Settings!$C$17,NOT(D491=Settings!$C$16)),1,IF(AND(E491=Settings!$C$18,D491=Settings!$C$19),1,0))))</f>
        <v/>
      </c>
      <c r="G1487" s="169" t="str">
        <f>IF(G491="","",IF(G491=Settings!$C$16,1,IF(AND(G491=Settings!$C$17,NOT(F491=Settings!$C$16)),1,IF(AND(G491=Settings!$C$18,F491=Settings!$C$19),1,0))))</f>
        <v/>
      </c>
      <c r="I1487" s="169" t="str">
        <f>IF(I491="","",IF(I491=Settings!$C$16,1,IF(AND(I491=Settings!$C$17,NOT(H491=Settings!$C$16)),1,IF(AND(I491=Settings!$C$18,H491=Settings!$C$19),1,0))))</f>
        <v/>
      </c>
      <c r="K1487" s="169" t="str">
        <f>IF(K491="","",IF(K491=Settings!$C$16,1,IF(AND(K491=Settings!$C$17,NOT(J491=Settings!$C$16)),1,IF(AND(K491=Settings!$C$18,J491=Settings!$C$19),1,0))))</f>
        <v/>
      </c>
      <c r="M1487" s="169" t="str">
        <f>IF(M491="","",IF(M491=Settings!$C$16,1,IF(AND(M491=Settings!$C$17,NOT(L491=Settings!$C$16)),1,IF(AND(M491=Settings!$C$18,L491=Settings!$C$19),1,0))))</f>
        <v/>
      </c>
      <c r="P1487" s="169" t="str">
        <f>IF(P491="","",IF(P491=Settings!$C$16,1,IF(AND(P491=Settings!$C$17,NOT(O491=Settings!$C$16)),1,IF(AND(P491=Settings!$C$18,O491=Settings!$C$19),1,0))))</f>
        <v/>
      </c>
      <c r="Q1487" s="170"/>
      <c r="R1487" s="169" t="str">
        <f>IF(R491="","",IF(R491=Settings!$C$16,1,IF(AND(R491=Settings!$C$17,NOT(Q491=Settings!$C$16)),1,IF(AND(R491=Settings!$C$18,Q491=Settings!$C$19),1,0))))</f>
        <v/>
      </c>
      <c r="S1487" s="170"/>
      <c r="T1487" s="169" t="str">
        <f>IF(T491="","",IF(T491=Settings!$C$16,1,IF(AND(T491=Settings!$C$17,NOT(S491=Settings!$C$16)),1,IF(AND(T491=Settings!$C$18,S491=Settings!$C$19),1,0))))</f>
        <v/>
      </c>
      <c r="U1487" s="170"/>
      <c r="V1487" s="169" t="str">
        <f>IF(V491="","",IF(V491=Settings!$C$16,1,IF(AND(V491=Settings!$C$17,NOT(U491=Settings!$C$16)),1,IF(AND(V491=Settings!$C$18,U491=Settings!$C$19),1,0))))</f>
        <v/>
      </c>
      <c r="X1487" s="169" t="str">
        <f>IF(X491="","",IF(X491=Settings!$C$16,1,IF(AND(X491=Settings!$C$17,NOT(W491=Settings!$C$16)),1,IF(AND(X491=Settings!$C$18,W491=Settings!$C$19),1,0))))</f>
        <v/>
      </c>
      <c r="Z1487" s="169" t="str">
        <f>IF(Z491="","",IF(Z491=Settings!$C$16,1,IF(AND(Z491=Settings!$C$17,NOT(Y491=Settings!$C$16)),1,IF(AND(Z491=Settings!$C$18,Y491=Settings!$C$19),1,0))))</f>
        <v/>
      </c>
      <c r="AC1487" s="169" t="str">
        <f>IF(AC491="","",IF(AC491=Settings!$C$16,1,IF(AND(AC491=Settings!$C$17,NOT(AB491=Settings!$C$16)),1,IF(AND(AC491=Settings!$C$18,AB491=Settings!$C$19),1,0))))</f>
        <v/>
      </c>
      <c r="AD1487" s="170"/>
      <c r="AE1487" s="169" t="str">
        <f>IF(AE491="","",IF(AE491=Settings!$C$16,1,IF(AND(AE491=Settings!$C$17,NOT(AD491=Settings!$C$16)),1,IF(AND(AE491=Settings!$C$18,AD491=Settings!$C$19),1,0))))</f>
        <v/>
      </c>
      <c r="AF1487" s="170"/>
      <c r="AG1487" s="169" t="str">
        <f>IF(AG491="","",IF(AG491=Settings!$C$16,1,IF(AND(AG491=Settings!$C$17,NOT(AF491=Settings!$C$16)),1,IF(AND(AG491=Settings!$C$18,AF491=Settings!$C$19),1,0))))</f>
        <v/>
      </c>
      <c r="AH1487" s="170"/>
      <c r="AI1487" s="169" t="str">
        <f>IF(AI491="","",IF(AI491=Settings!$C$16,1,IF(AND(AI491=Settings!$C$17,NOT(AH491=Settings!$C$16)),1,IF(AND(AI491=Settings!$C$18,AH491=Settings!$C$19),1,0))))</f>
        <v/>
      </c>
      <c r="AK1487" s="169" t="str">
        <f>IF(AK491="","",IF(AK491=Settings!$C$16,1,IF(AND(AK491=Settings!$C$17,NOT(AJ491=Settings!$C$16)),1,IF(AND(AK491=Settings!$C$18,AJ491=Settings!$C$19),1,0))))</f>
        <v/>
      </c>
      <c r="AM1487" s="169" t="str">
        <f>IF(AM491="","",IF(AM491=Settings!$C$16,1,IF(AND(AM491=Settings!$C$17,NOT(AL491=Settings!$C$16)),1,IF(AND(AM491=Settings!$C$18,AL491=Settings!$C$19),1,0))))</f>
        <v/>
      </c>
      <c r="AP1487" s="169" t="str">
        <f>IF(AP491="","",IF(AP491=Settings!$C$16,1,IF(AND(AP491=Settings!$C$17,NOT(AO491=Settings!$C$16)),1,IF(AND(AP491=Settings!$C$18,AO491=Settings!$C$19),1,0))))</f>
        <v/>
      </c>
      <c r="AQ1487" s="170"/>
      <c r="AR1487" s="169" t="str">
        <f>IF(AR491="","",IF(AR491=Settings!$C$16,1,IF(AND(AR491=Settings!$C$17,NOT(AQ491=Settings!$C$16)),1,IF(AND(AR491=Settings!$C$18,AQ491=Settings!$C$19),1,0))))</f>
        <v/>
      </c>
      <c r="AS1487" s="170"/>
      <c r="AT1487" s="169" t="str">
        <f>IF(AT491="","",IF(AT491=Settings!$C$16,1,IF(AND(AT491=Settings!$C$17,NOT(AS491=Settings!$C$16)),1,IF(AND(AT491=Settings!$C$18,AS491=Settings!$C$19),1,0))))</f>
        <v/>
      </c>
      <c r="AU1487" s="170"/>
      <c r="AV1487" s="169" t="str">
        <f>IF(AV491="","",IF(AV491=Settings!$C$16,1,IF(AND(AV491=Settings!$C$17,NOT(AU491=Settings!$C$16)),1,IF(AND(AV491=Settings!$C$18,AU491=Settings!$C$19),1,0))))</f>
        <v/>
      </c>
      <c r="AX1487" s="169" t="str">
        <f>IF(AX491="","",IF(AX491=Settings!$C$16,1,IF(AND(AX491=Settings!$C$17,NOT(AW491=Settings!$C$16)),1,IF(AND(AX491=Settings!$C$18,AW491=Settings!$C$19),1,0))))</f>
        <v/>
      </c>
      <c r="AZ1487" s="169" t="str">
        <f>IF(AZ491="","",IF(AZ491=Settings!$C$16,1,IF(AND(AZ491=Settings!$C$17,NOT(AY491=Settings!$C$16)),1,IF(AND(AZ491=Settings!$C$18,AY491=Settings!$C$19),1,0))))</f>
        <v/>
      </c>
      <c r="BC1487" s="169" t="str">
        <f>IF(BC491="","",IF(BC491=Settings!$C$16,1,IF(AND(BC491=Settings!$C$17,NOT(BB491=Settings!$C$16)),1,IF(AND(BC491=Settings!$C$18,BB491=Settings!$C$19),1,0))))</f>
        <v/>
      </c>
      <c r="BD1487" s="170"/>
      <c r="BE1487" s="169" t="str">
        <f>IF(BE491="","",IF(BE491=Settings!$C$16,1,IF(AND(BE491=Settings!$C$17,NOT(BD491=Settings!$C$16)),1,IF(AND(BE491=Settings!$C$18,BD491=Settings!$C$19),1,0))))</f>
        <v/>
      </c>
      <c r="BF1487" s="170"/>
      <c r="BG1487" s="169" t="str">
        <f>IF(BG491="","",IF(BG491=Settings!$C$16,1,IF(AND(BG491=Settings!$C$17,NOT(BF491=Settings!$C$16)),1,IF(AND(BG491=Settings!$C$18,BF491=Settings!$C$19),1,0))))</f>
        <v/>
      </c>
      <c r="BH1487" s="170"/>
      <c r="BI1487" s="169" t="str">
        <f>IF(BI491="","",IF(BI491=Settings!$C$16,1,IF(AND(BI491=Settings!$C$17,NOT(BH491=Settings!$C$16)),1,IF(AND(BI491=Settings!$C$18,BH491=Settings!$C$19),1,0))))</f>
        <v/>
      </c>
      <c r="BK1487" s="169" t="str">
        <f>IF(BK491="","",IF(BK491=Settings!$C$16,1,IF(AND(BK491=Settings!$C$17,NOT(BJ491=Settings!$C$16)),1,IF(AND(BK491=Settings!$C$18,BJ491=Settings!$C$19),1,0))))</f>
        <v/>
      </c>
      <c r="BM1487" s="169" t="str">
        <f>IF(BM491="","",IF(BM491=Settings!$C$16,1,IF(AND(BM491=Settings!$C$17,NOT(BL491=Settings!$C$16)),1,IF(AND(BM491=Settings!$C$18,BL491=Settings!$C$19),1,0))))</f>
        <v/>
      </c>
      <c r="BP1487" s="169" t="str">
        <f>IF(BP491="","",IF(BP491=Settings!$C$16,1,IF(AND(BP491=Settings!$C$17,NOT(BO491=Settings!$C$16)),1,IF(AND(BP491=Settings!$C$18,BO491=Settings!$C$19),1,0))))</f>
        <v/>
      </c>
      <c r="BQ1487" s="170"/>
      <c r="BR1487" s="169" t="str">
        <f>IF(BR491="","",IF(BR491=Settings!$C$16,1,IF(AND(BR491=Settings!$C$17,NOT(BQ491=Settings!$C$16)),1,IF(AND(BR491=Settings!$C$18,BQ491=Settings!$C$19),1,0))))</f>
        <v/>
      </c>
      <c r="BS1487" s="170"/>
      <c r="BT1487" s="169" t="str">
        <f>IF(BT491="","",IF(BT491=Settings!$C$16,1,IF(AND(BT491=Settings!$C$17,NOT(BS491=Settings!$C$16)),1,IF(AND(BT491=Settings!$C$18,BS491=Settings!$C$19),1,0))))</f>
        <v/>
      </c>
      <c r="BU1487" s="170"/>
      <c r="BV1487" s="169" t="str">
        <f>IF(BV491="","",IF(BV491=Settings!$C$16,1,IF(AND(BV491=Settings!$C$17,NOT(BU491=Settings!$C$16)),1,IF(AND(BV491=Settings!$C$18,BU491=Settings!$C$19),1,0))))</f>
        <v/>
      </c>
      <c r="BX1487" s="169" t="str">
        <f>IF(BX491="","",IF(BX491=Settings!$C$16,1,IF(AND(BX491=Settings!$C$17,NOT(BW491=Settings!$C$16)),1,IF(AND(BX491=Settings!$C$18,BW491=Settings!$C$19),1,0))))</f>
        <v/>
      </c>
      <c r="BZ1487" s="169" t="str">
        <f>IF(BZ491="","",IF(BZ491=Settings!$C$16,1,IF(AND(BZ491=Settings!$C$17,NOT(BY491=Settings!$C$16)),1,IF(AND(BZ491=Settings!$C$18,BY491=Settings!$C$19),1,0))))</f>
        <v/>
      </c>
      <c r="CB1487" s="175" t="str">
        <f t="shared" si="57"/>
        <v/>
      </c>
      <c r="CC1487" s="175" t="str">
        <f t="shared" si="58"/>
        <v/>
      </c>
      <c r="CD1487" s="175" t="str">
        <f t="shared" si="59"/>
        <v/>
      </c>
      <c r="CE1487" s="175" t="str">
        <f t="shared" si="60"/>
        <v/>
      </c>
      <c r="CF1487" s="175" t="str">
        <f t="shared" si="61"/>
        <v/>
      </c>
      <c r="CG1487" s="175" t="str">
        <f t="shared" si="62"/>
        <v/>
      </c>
      <c r="CH1487" s="175" t="str">
        <f t="shared" si="63"/>
        <v/>
      </c>
    </row>
    <row r="1488" spans="1:86" x14ac:dyDescent="0.25">
      <c r="A1488" s="39" t="str">
        <f t="shared" si="56"/>
        <v xml:space="preserve"> </v>
      </c>
      <c r="C1488" s="169" t="str">
        <f>IF(C492="","",IF(C492=Settings!$C$16,1,IF(AND(C492=Settings!$C$17,NOT(B492=Settings!$C$16)),1,IF(AND(C492=Settings!$C$18,B492=Settings!$C$19),1,0))))</f>
        <v/>
      </c>
      <c r="E1488" s="169" t="str">
        <f>IF(E492="","",IF(E492=Settings!$C$16,1,IF(AND(E492=Settings!$C$17,NOT(D492=Settings!$C$16)),1,IF(AND(E492=Settings!$C$18,D492=Settings!$C$19),1,0))))</f>
        <v/>
      </c>
      <c r="G1488" s="169" t="str">
        <f>IF(G492="","",IF(G492=Settings!$C$16,1,IF(AND(G492=Settings!$C$17,NOT(F492=Settings!$C$16)),1,IF(AND(G492=Settings!$C$18,F492=Settings!$C$19),1,0))))</f>
        <v/>
      </c>
      <c r="I1488" s="169" t="str">
        <f>IF(I492="","",IF(I492=Settings!$C$16,1,IF(AND(I492=Settings!$C$17,NOT(H492=Settings!$C$16)),1,IF(AND(I492=Settings!$C$18,H492=Settings!$C$19),1,0))))</f>
        <v/>
      </c>
      <c r="K1488" s="169" t="str">
        <f>IF(K492="","",IF(K492=Settings!$C$16,1,IF(AND(K492=Settings!$C$17,NOT(J492=Settings!$C$16)),1,IF(AND(K492=Settings!$C$18,J492=Settings!$C$19),1,0))))</f>
        <v/>
      </c>
      <c r="M1488" s="169" t="str">
        <f>IF(M492="","",IF(M492=Settings!$C$16,1,IF(AND(M492=Settings!$C$17,NOT(L492=Settings!$C$16)),1,IF(AND(M492=Settings!$C$18,L492=Settings!$C$19),1,0))))</f>
        <v/>
      </c>
      <c r="P1488" s="169" t="str">
        <f>IF(P492="","",IF(P492=Settings!$C$16,1,IF(AND(P492=Settings!$C$17,NOT(O492=Settings!$C$16)),1,IF(AND(P492=Settings!$C$18,O492=Settings!$C$19),1,0))))</f>
        <v/>
      </c>
      <c r="Q1488" s="170"/>
      <c r="R1488" s="169" t="str">
        <f>IF(R492="","",IF(R492=Settings!$C$16,1,IF(AND(R492=Settings!$C$17,NOT(Q492=Settings!$C$16)),1,IF(AND(R492=Settings!$C$18,Q492=Settings!$C$19),1,0))))</f>
        <v/>
      </c>
      <c r="S1488" s="170"/>
      <c r="T1488" s="169" t="str">
        <f>IF(T492="","",IF(T492=Settings!$C$16,1,IF(AND(T492=Settings!$C$17,NOT(S492=Settings!$C$16)),1,IF(AND(T492=Settings!$C$18,S492=Settings!$C$19),1,0))))</f>
        <v/>
      </c>
      <c r="U1488" s="170"/>
      <c r="V1488" s="169" t="str">
        <f>IF(V492="","",IF(V492=Settings!$C$16,1,IF(AND(V492=Settings!$C$17,NOT(U492=Settings!$C$16)),1,IF(AND(V492=Settings!$C$18,U492=Settings!$C$19),1,0))))</f>
        <v/>
      </c>
      <c r="X1488" s="169" t="str">
        <f>IF(X492="","",IF(X492=Settings!$C$16,1,IF(AND(X492=Settings!$C$17,NOT(W492=Settings!$C$16)),1,IF(AND(X492=Settings!$C$18,W492=Settings!$C$19),1,0))))</f>
        <v/>
      </c>
      <c r="Z1488" s="169" t="str">
        <f>IF(Z492="","",IF(Z492=Settings!$C$16,1,IF(AND(Z492=Settings!$C$17,NOT(Y492=Settings!$C$16)),1,IF(AND(Z492=Settings!$C$18,Y492=Settings!$C$19),1,0))))</f>
        <v/>
      </c>
      <c r="AC1488" s="169" t="str">
        <f>IF(AC492="","",IF(AC492=Settings!$C$16,1,IF(AND(AC492=Settings!$C$17,NOT(AB492=Settings!$C$16)),1,IF(AND(AC492=Settings!$C$18,AB492=Settings!$C$19),1,0))))</f>
        <v/>
      </c>
      <c r="AD1488" s="170"/>
      <c r="AE1488" s="169" t="str">
        <f>IF(AE492="","",IF(AE492=Settings!$C$16,1,IF(AND(AE492=Settings!$C$17,NOT(AD492=Settings!$C$16)),1,IF(AND(AE492=Settings!$C$18,AD492=Settings!$C$19),1,0))))</f>
        <v/>
      </c>
      <c r="AF1488" s="170"/>
      <c r="AG1488" s="169" t="str">
        <f>IF(AG492="","",IF(AG492=Settings!$C$16,1,IF(AND(AG492=Settings!$C$17,NOT(AF492=Settings!$C$16)),1,IF(AND(AG492=Settings!$C$18,AF492=Settings!$C$19),1,0))))</f>
        <v/>
      </c>
      <c r="AH1488" s="170"/>
      <c r="AI1488" s="169" t="str">
        <f>IF(AI492="","",IF(AI492=Settings!$C$16,1,IF(AND(AI492=Settings!$C$17,NOT(AH492=Settings!$C$16)),1,IF(AND(AI492=Settings!$C$18,AH492=Settings!$C$19),1,0))))</f>
        <v/>
      </c>
      <c r="AK1488" s="169" t="str">
        <f>IF(AK492="","",IF(AK492=Settings!$C$16,1,IF(AND(AK492=Settings!$C$17,NOT(AJ492=Settings!$C$16)),1,IF(AND(AK492=Settings!$C$18,AJ492=Settings!$C$19),1,0))))</f>
        <v/>
      </c>
      <c r="AM1488" s="169" t="str">
        <f>IF(AM492="","",IF(AM492=Settings!$C$16,1,IF(AND(AM492=Settings!$C$17,NOT(AL492=Settings!$C$16)),1,IF(AND(AM492=Settings!$C$18,AL492=Settings!$C$19),1,0))))</f>
        <v/>
      </c>
      <c r="AP1488" s="169" t="str">
        <f>IF(AP492="","",IF(AP492=Settings!$C$16,1,IF(AND(AP492=Settings!$C$17,NOT(AO492=Settings!$C$16)),1,IF(AND(AP492=Settings!$C$18,AO492=Settings!$C$19),1,0))))</f>
        <v/>
      </c>
      <c r="AQ1488" s="170"/>
      <c r="AR1488" s="169" t="str">
        <f>IF(AR492="","",IF(AR492=Settings!$C$16,1,IF(AND(AR492=Settings!$C$17,NOT(AQ492=Settings!$C$16)),1,IF(AND(AR492=Settings!$C$18,AQ492=Settings!$C$19),1,0))))</f>
        <v/>
      </c>
      <c r="AS1488" s="170"/>
      <c r="AT1488" s="169" t="str">
        <f>IF(AT492="","",IF(AT492=Settings!$C$16,1,IF(AND(AT492=Settings!$C$17,NOT(AS492=Settings!$C$16)),1,IF(AND(AT492=Settings!$C$18,AS492=Settings!$C$19),1,0))))</f>
        <v/>
      </c>
      <c r="AU1488" s="170"/>
      <c r="AV1488" s="169" t="str">
        <f>IF(AV492="","",IF(AV492=Settings!$C$16,1,IF(AND(AV492=Settings!$C$17,NOT(AU492=Settings!$C$16)),1,IF(AND(AV492=Settings!$C$18,AU492=Settings!$C$19),1,0))))</f>
        <v/>
      </c>
      <c r="AX1488" s="169" t="str">
        <f>IF(AX492="","",IF(AX492=Settings!$C$16,1,IF(AND(AX492=Settings!$C$17,NOT(AW492=Settings!$C$16)),1,IF(AND(AX492=Settings!$C$18,AW492=Settings!$C$19),1,0))))</f>
        <v/>
      </c>
      <c r="AZ1488" s="169" t="str">
        <f>IF(AZ492="","",IF(AZ492=Settings!$C$16,1,IF(AND(AZ492=Settings!$C$17,NOT(AY492=Settings!$C$16)),1,IF(AND(AZ492=Settings!$C$18,AY492=Settings!$C$19),1,0))))</f>
        <v/>
      </c>
      <c r="BC1488" s="169" t="str">
        <f>IF(BC492="","",IF(BC492=Settings!$C$16,1,IF(AND(BC492=Settings!$C$17,NOT(BB492=Settings!$C$16)),1,IF(AND(BC492=Settings!$C$18,BB492=Settings!$C$19),1,0))))</f>
        <v/>
      </c>
      <c r="BD1488" s="170"/>
      <c r="BE1488" s="169" t="str">
        <f>IF(BE492="","",IF(BE492=Settings!$C$16,1,IF(AND(BE492=Settings!$C$17,NOT(BD492=Settings!$C$16)),1,IF(AND(BE492=Settings!$C$18,BD492=Settings!$C$19),1,0))))</f>
        <v/>
      </c>
      <c r="BF1488" s="170"/>
      <c r="BG1488" s="169" t="str">
        <f>IF(BG492="","",IF(BG492=Settings!$C$16,1,IF(AND(BG492=Settings!$C$17,NOT(BF492=Settings!$C$16)),1,IF(AND(BG492=Settings!$C$18,BF492=Settings!$C$19),1,0))))</f>
        <v/>
      </c>
      <c r="BH1488" s="170"/>
      <c r="BI1488" s="169" t="str">
        <f>IF(BI492="","",IF(BI492=Settings!$C$16,1,IF(AND(BI492=Settings!$C$17,NOT(BH492=Settings!$C$16)),1,IF(AND(BI492=Settings!$C$18,BH492=Settings!$C$19),1,0))))</f>
        <v/>
      </c>
      <c r="BK1488" s="169" t="str">
        <f>IF(BK492="","",IF(BK492=Settings!$C$16,1,IF(AND(BK492=Settings!$C$17,NOT(BJ492=Settings!$C$16)),1,IF(AND(BK492=Settings!$C$18,BJ492=Settings!$C$19),1,0))))</f>
        <v/>
      </c>
      <c r="BM1488" s="169" t="str">
        <f>IF(BM492="","",IF(BM492=Settings!$C$16,1,IF(AND(BM492=Settings!$C$17,NOT(BL492=Settings!$C$16)),1,IF(AND(BM492=Settings!$C$18,BL492=Settings!$C$19),1,0))))</f>
        <v/>
      </c>
      <c r="BP1488" s="169" t="str">
        <f>IF(BP492="","",IF(BP492=Settings!$C$16,1,IF(AND(BP492=Settings!$C$17,NOT(BO492=Settings!$C$16)),1,IF(AND(BP492=Settings!$C$18,BO492=Settings!$C$19),1,0))))</f>
        <v/>
      </c>
      <c r="BQ1488" s="170"/>
      <c r="BR1488" s="169" t="str">
        <f>IF(BR492="","",IF(BR492=Settings!$C$16,1,IF(AND(BR492=Settings!$C$17,NOT(BQ492=Settings!$C$16)),1,IF(AND(BR492=Settings!$C$18,BQ492=Settings!$C$19),1,0))))</f>
        <v/>
      </c>
      <c r="BS1488" s="170"/>
      <c r="BT1488" s="169" t="str">
        <f>IF(BT492="","",IF(BT492=Settings!$C$16,1,IF(AND(BT492=Settings!$C$17,NOT(BS492=Settings!$C$16)),1,IF(AND(BT492=Settings!$C$18,BS492=Settings!$C$19),1,0))))</f>
        <v/>
      </c>
      <c r="BU1488" s="170"/>
      <c r="BV1488" s="169" t="str">
        <f>IF(BV492="","",IF(BV492=Settings!$C$16,1,IF(AND(BV492=Settings!$C$17,NOT(BU492=Settings!$C$16)),1,IF(AND(BV492=Settings!$C$18,BU492=Settings!$C$19),1,0))))</f>
        <v/>
      </c>
      <c r="BX1488" s="169" t="str">
        <f>IF(BX492="","",IF(BX492=Settings!$C$16,1,IF(AND(BX492=Settings!$C$17,NOT(BW492=Settings!$C$16)),1,IF(AND(BX492=Settings!$C$18,BW492=Settings!$C$19),1,0))))</f>
        <v/>
      </c>
      <c r="BZ1488" s="169" t="str">
        <f>IF(BZ492="","",IF(BZ492=Settings!$C$16,1,IF(AND(BZ492=Settings!$C$17,NOT(BY492=Settings!$C$16)),1,IF(AND(BZ492=Settings!$C$18,BY492=Settings!$C$19),1,0))))</f>
        <v/>
      </c>
      <c r="CB1488" s="175" t="str">
        <f t="shared" si="57"/>
        <v/>
      </c>
      <c r="CC1488" s="175" t="str">
        <f t="shared" si="58"/>
        <v/>
      </c>
      <c r="CD1488" s="175" t="str">
        <f t="shared" si="59"/>
        <v/>
      </c>
      <c r="CE1488" s="175" t="str">
        <f t="shared" si="60"/>
        <v/>
      </c>
      <c r="CF1488" s="175" t="str">
        <f t="shared" si="61"/>
        <v/>
      </c>
      <c r="CG1488" s="175" t="str">
        <f t="shared" si="62"/>
        <v/>
      </c>
      <c r="CH1488" s="175" t="str">
        <f t="shared" si="63"/>
        <v/>
      </c>
    </row>
    <row r="1489" spans="1:86" x14ac:dyDescent="0.25">
      <c r="A1489" s="39" t="str">
        <f t="shared" si="56"/>
        <v xml:space="preserve"> </v>
      </c>
      <c r="C1489" s="169" t="str">
        <f>IF(C493="","",IF(C493=Settings!$C$16,1,IF(AND(C493=Settings!$C$17,NOT(B493=Settings!$C$16)),1,IF(AND(C493=Settings!$C$18,B493=Settings!$C$19),1,0))))</f>
        <v/>
      </c>
      <c r="E1489" s="169" t="str">
        <f>IF(E493="","",IF(E493=Settings!$C$16,1,IF(AND(E493=Settings!$C$17,NOT(D493=Settings!$C$16)),1,IF(AND(E493=Settings!$C$18,D493=Settings!$C$19),1,0))))</f>
        <v/>
      </c>
      <c r="G1489" s="169" t="str">
        <f>IF(G493="","",IF(G493=Settings!$C$16,1,IF(AND(G493=Settings!$C$17,NOT(F493=Settings!$C$16)),1,IF(AND(G493=Settings!$C$18,F493=Settings!$C$19),1,0))))</f>
        <v/>
      </c>
      <c r="I1489" s="169" t="str">
        <f>IF(I493="","",IF(I493=Settings!$C$16,1,IF(AND(I493=Settings!$C$17,NOT(H493=Settings!$C$16)),1,IF(AND(I493=Settings!$C$18,H493=Settings!$C$19),1,0))))</f>
        <v/>
      </c>
      <c r="K1489" s="169" t="str">
        <f>IF(K493="","",IF(K493=Settings!$C$16,1,IF(AND(K493=Settings!$C$17,NOT(J493=Settings!$C$16)),1,IF(AND(K493=Settings!$C$18,J493=Settings!$C$19),1,0))))</f>
        <v/>
      </c>
      <c r="M1489" s="169" t="str">
        <f>IF(M493="","",IF(M493=Settings!$C$16,1,IF(AND(M493=Settings!$C$17,NOT(L493=Settings!$C$16)),1,IF(AND(M493=Settings!$C$18,L493=Settings!$C$19),1,0))))</f>
        <v/>
      </c>
      <c r="P1489" s="169" t="str">
        <f>IF(P493="","",IF(P493=Settings!$C$16,1,IF(AND(P493=Settings!$C$17,NOT(O493=Settings!$C$16)),1,IF(AND(P493=Settings!$C$18,O493=Settings!$C$19),1,0))))</f>
        <v/>
      </c>
      <c r="Q1489" s="170"/>
      <c r="R1489" s="169" t="str">
        <f>IF(R493="","",IF(R493=Settings!$C$16,1,IF(AND(R493=Settings!$C$17,NOT(Q493=Settings!$C$16)),1,IF(AND(R493=Settings!$C$18,Q493=Settings!$C$19),1,0))))</f>
        <v/>
      </c>
      <c r="S1489" s="170"/>
      <c r="T1489" s="169" t="str">
        <f>IF(T493="","",IF(T493=Settings!$C$16,1,IF(AND(T493=Settings!$C$17,NOT(S493=Settings!$C$16)),1,IF(AND(T493=Settings!$C$18,S493=Settings!$C$19),1,0))))</f>
        <v/>
      </c>
      <c r="U1489" s="170"/>
      <c r="V1489" s="169" t="str">
        <f>IF(V493="","",IF(V493=Settings!$C$16,1,IF(AND(V493=Settings!$C$17,NOT(U493=Settings!$C$16)),1,IF(AND(V493=Settings!$C$18,U493=Settings!$C$19),1,0))))</f>
        <v/>
      </c>
      <c r="X1489" s="169" t="str">
        <f>IF(X493="","",IF(X493=Settings!$C$16,1,IF(AND(X493=Settings!$C$17,NOT(W493=Settings!$C$16)),1,IF(AND(X493=Settings!$C$18,W493=Settings!$C$19),1,0))))</f>
        <v/>
      </c>
      <c r="Z1489" s="169" t="str">
        <f>IF(Z493="","",IF(Z493=Settings!$C$16,1,IF(AND(Z493=Settings!$C$17,NOT(Y493=Settings!$C$16)),1,IF(AND(Z493=Settings!$C$18,Y493=Settings!$C$19),1,0))))</f>
        <v/>
      </c>
      <c r="AC1489" s="169" t="str">
        <f>IF(AC493="","",IF(AC493=Settings!$C$16,1,IF(AND(AC493=Settings!$C$17,NOT(AB493=Settings!$C$16)),1,IF(AND(AC493=Settings!$C$18,AB493=Settings!$C$19),1,0))))</f>
        <v/>
      </c>
      <c r="AD1489" s="170"/>
      <c r="AE1489" s="169" t="str">
        <f>IF(AE493="","",IF(AE493=Settings!$C$16,1,IF(AND(AE493=Settings!$C$17,NOT(AD493=Settings!$C$16)),1,IF(AND(AE493=Settings!$C$18,AD493=Settings!$C$19),1,0))))</f>
        <v/>
      </c>
      <c r="AF1489" s="170"/>
      <c r="AG1489" s="169" t="str">
        <f>IF(AG493="","",IF(AG493=Settings!$C$16,1,IF(AND(AG493=Settings!$C$17,NOT(AF493=Settings!$C$16)),1,IF(AND(AG493=Settings!$C$18,AF493=Settings!$C$19),1,0))))</f>
        <v/>
      </c>
      <c r="AH1489" s="170"/>
      <c r="AI1489" s="169" t="str">
        <f>IF(AI493="","",IF(AI493=Settings!$C$16,1,IF(AND(AI493=Settings!$C$17,NOT(AH493=Settings!$C$16)),1,IF(AND(AI493=Settings!$C$18,AH493=Settings!$C$19),1,0))))</f>
        <v/>
      </c>
      <c r="AK1489" s="169" t="str">
        <f>IF(AK493="","",IF(AK493=Settings!$C$16,1,IF(AND(AK493=Settings!$C$17,NOT(AJ493=Settings!$C$16)),1,IF(AND(AK493=Settings!$C$18,AJ493=Settings!$C$19),1,0))))</f>
        <v/>
      </c>
      <c r="AM1489" s="169" t="str">
        <f>IF(AM493="","",IF(AM493=Settings!$C$16,1,IF(AND(AM493=Settings!$C$17,NOT(AL493=Settings!$C$16)),1,IF(AND(AM493=Settings!$C$18,AL493=Settings!$C$19),1,0))))</f>
        <v/>
      </c>
      <c r="AP1489" s="169" t="str">
        <f>IF(AP493="","",IF(AP493=Settings!$C$16,1,IF(AND(AP493=Settings!$C$17,NOT(AO493=Settings!$C$16)),1,IF(AND(AP493=Settings!$C$18,AO493=Settings!$C$19),1,0))))</f>
        <v/>
      </c>
      <c r="AQ1489" s="170"/>
      <c r="AR1489" s="169" t="str">
        <f>IF(AR493="","",IF(AR493=Settings!$C$16,1,IF(AND(AR493=Settings!$C$17,NOT(AQ493=Settings!$C$16)),1,IF(AND(AR493=Settings!$C$18,AQ493=Settings!$C$19),1,0))))</f>
        <v/>
      </c>
      <c r="AS1489" s="170"/>
      <c r="AT1489" s="169" t="str">
        <f>IF(AT493="","",IF(AT493=Settings!$C$16,1,IF(AND(AT493=Settings!$C$17,NOT(AS493=Settings!$C$16)),1,IF(AND(AT493=Settings!$C$18,AS493=Settings!$C$19),1,0))))</f>
        <v/>
      </c>
      <c r="AU1489" s="170"/>
      <c r="AV1489" s="169" t="str">
        <f>IF(AV493="","",IF(AV493=Settings!$C$16,1,IF(AND(AV493=Settings!$C$17,NOT(AU493=Settings!$C$16)),1,IF(AND(AV493=Settings!$C$18,AU493=Settings!$C$19),1,0))))</f>
        <v/>
      </c>
      <c r="AX1489" s="169" t="str">
        <f>IF(AX493="","",IF(AX493=Settings!$C$16,1,IF(AND(AX493=Settings!$C$17,NOT(AW493=Settings!$C$16)),1,IF(AND(AX493=Settings!$C$18,AW493=Settings!$C$19),1,0))))</f>
        <v/>
      </c>
      <c r="AZ1489" s="169" t="str">
        <f>IF(AZ493="","",IF(AZ493=Settings!$C$16,1,IF(AND(AZ493=Settings!$C$17,NOT(AY493=Settings!$C$16)),1,IF(AND(AZ493=Settings!$C$18,AY493=Settings!$C$19),1,0))))</f>
        <v/>
      </c>
      <c r="BC1489" s="169" t="str">
        <f>IF(BC493="","",IF(BC493=Settings!$C$16,1,IF(AND(BC493=Settings!$C$17,NOT(BB493=Settings!$C$16)),1,IF(AND(BC493=Settings!$C$18,BB493=Settings!$C$19),1,0))))</f>
        <v/>
      </c>
      <c r="BD1489" s="170"/>
      <c r="BE1489" s="169" t="str">
        <f>IF(BE493="","",IF(BE493=Settings!$C$16,1,IF(AND(BE493=Settings!$C$17,NOT(BD493=Settings!$C$16)),1,IF(AND(BE493=Settings!$C$18,BD493=Settings!$C$19),1,0))))</f>
        <v/>
      </c>
      <c r="BF1489" s="170"/>
      <c r="BG1489" s="169" t="str">
        <f>IF(BG493="","",IF(BG493=Settings!$C$16,1,IF(AND(BG493=Settings!$C$17,NOT(BF493=Settings!$C$16)),1,IF(AND(BG493=Settings!$C$18,BF493=Settings!$C$19),1,0))))</f>
        <v/>
      </c>
      <c r="BH1489" s="170"/>
      <c r="BI1489" s="169" t="str">
        <f>IF(BI493="","",IF(BI493=Settings!$C$16,1,IF(AND(BI493=Settings!$C$17,NOT(BH493=Settings!$C$16)),1,IF(AND(BI493=Settings!$C$18,BH493=Settings!$C$19),1,0))))</f>
        <v/>
      </c>
      <c r="BK1489" s="169" t="str">
        <f>IF(BK493="","",IF(BK493=Settings!$C$16,1,IF(AND(BK493=Settings!$C$17,NOT(BJ493=Settings!$C$16)),1,IF(AND(BK493=Settings!$C$18,BJ493=Settings!$C$19),1,0))))</f>
        <v/>
      </c>
      <c r="BM1489" s="169" t="str">
        <f>IF(BM493="","",IF(BM493=Settings!$C$16,1,IF(AND(BM493=Settings!$C$17,NOT(BL493=Settings!$C$16)),1,IF(AND(BM493=Settings!$C$18,BL493=Settings!$C$19),1,0))))</f>
        <v/>
      </c>
      <c r="BP1489" s="169" t="str">
        <f>IF(BP493="","",IF(BP493=Settings!$C$16,1,IF(AND(BP493=Settings!$C$17,NOT(BO493=Settings!$C$16)),1,IF(AND(BP493=Settings!$C$18,BO493=Settings!$C$19),1,0))))</f>
        <v/>
      </c>
      <c r="BQ1489" s="170"/>
      <c r="BR1489" s="169" t="str">
        <f>IF(BR493="","",IF(BR493=Settings!$C$16,1,IF(AND(BR493=Settings!$C$17,NOT(BQ493=Settings!$C$16)),1,IF(AND(BR493=Settings!$C$18,BQ493=Settings!$C$19),1,0))))</f>
        <v/>
      </c>
      <c r="BS1489" s="170"/>
      <c r="BT1489" s="169" t="str">
        <f>IF(BT493="","",IF(BT493=Settings!$C$16,1,IF(AND(BT493=Settings!$C$17,NOT(BS493=Settings!$C$16)),1,IF(AND(BT493=Settings!$C$18,BS493=Settings!$C$19),1,0))))</f>
        <v/>
      </c>
      <c r="BU1489" s="170"/>
      <c r="BV1489" s="169" t="str">
        <f>IF(BV493="","",IF(BV493=Settings!$C$16,1,IF(AND(BV493=Settings!$C$17,NOT(BU493=Settings!$C$16)),1,IF(AND(BV493=Settings!$C$18,BU493=Settings!$C$19),1,0))))</f>
        <v/>
      </c>
      <c r="BX1489" s="169" t="str">
        <f>IF(BX493="","",IF(BX493=Settings!$C$16,1,IF(AND(BX493=Settings!$C$17,NOT(BW493=Settings!$C$16)),1,IF(AND(BX493=Settings!$C$18,BW493=Settings!$C$19),1,0))))</f>
        <v/>
      </c>
      <c r="BZ1489" s="169" t="str">
        <f>IF(BZ493="","",IF(BZ493=Settings!$C$16,1,IF(AND(BZ493=Settings!$C$17,NOT(BY493=Settings!$C$16)),1,IF(AND(BZ493=Settings!$C$18,BY493=Settings!$C$19),1,0))))</f>
        <v/>
      </c>
      <c r="CB1489" s="175" t="str">
        <f t="shared" si="57"/>
        <v/>
      </c>
      <c r="CC1489" s="175" t="str">
        <f t="shared" si="58"/>
        <v/>
      </c>
      <c r="CD1489" s="175" t="str">
        <f t="shared" si="59"/>
        <v/>
      </c>
      <c r="CE1489" s="175" t="str">
        <f t="shared" si="60"/>
        <v/>
      </c>
      <c r="CF1489" s="175" t="str">
        <f t="shared" si="61"/>
        <v/>
      </c>
      <c r="CG1489" s="175" t="str">
        <f t="shared" si="62"/>
        <v/>
      </c>
      <c r="CH1489" s="175" t="str">
        <f t="shared" si="63"/>
        <v/>
      </c>
    </row>
    <row r="1490" spans="1:86" x14ac:dyDescent="0.25">
      <c r="A1490" s="39" t="str">
        <f t="shared" si="56"/>
        <v xml:space="preserve"> </v>
      </c>
      <c r="C1490" s="169" t="str">
        <f>IF(C494="","",IF(C494=Settings!$C$16,1,IF(AND(C494=Settings!$C$17,NOT(B494=Settings!$C$16)),1,IF(AND(C494=Settings!$C$18,B494=Settings!$C$19),1,0))))</f>
        <v/>
      </c>
      <c r="E1490" s="169" t="str">
        <f>IF(E494="","",IF(E494=Settings!$C$16,1,IF(AND(E494=Settings!$C$17,NOT(D494=Settings!$C$16)),1,IF(AND(E494=Settings!$C$18,D494=Settings!$C$19),1,0))))</f>
        <v/>
      </c>
      <c r="G1490" s="169" t="str">
        <f>IF(G494="","",IF(G494=Settings!$C$16,1,IF(AND(G494=Settings!$C$17,NOT(F494=Settings!$C$16)),1,IF(AND(G494=Settings!$C$18,F494=Settings!$C$19),1,0))))</f>
        <v/>
      </c>
      <c r="I1490" s="169" t="str">
        <f>IF(I494="","",IF(I494=Settings!$C$16,1,IF(AND(I494=Settings!$C$17,NOT(H494=Settings!$C$16)),1,IF(AND(I494=Settings!$C$18,H494=Settings!$C$19),1,0))))</f>
        <v/>
      </c>
      <c r="K1490" s="169" t="str">
        <f>IF(K494="","",IF(K494=Settings!$C$16,1,IF(AND(K494=Settings!$C$17,NOT(J494=Settings!$C$16)),1,IF(AND(K494=Settings!$C$18,J494=Settings!$C$19),1,0))))</f>
        <v/>
      </c>
      <c r="M1490" s="169" t="str">
        <f>IF(M494="","",IF(M494=Settings!$C$16,1,IF(AND(M494=Settings!$C$17,NOT(L494=Settings!$C$16)),1,IF(AND(M494=Settings!$C$18,L494=Settings!$C$19),1,0))))</f>
        <v/>
      </c>
      <c r="P1490" s="169" t="str">
        <f>IF(P494="","",IF(P494=Settings!$C$16,1,IF(AND(P494=Settings!$C$17,NOT(O494=Settings!$C$16)),1,IF(AND(P494=Settings!$C$18,O494=Settings!$C$19),1,0))))</f>
        <v/>
      </c>
      <c r="Q1490" s="170"/>
      <c r="R1490" s="169" t="str">
        <f>IF(R494="","",IF(R494=Settings!$C$16,1,IF(AND(R494=Settings!$C$17,NOT(Q494=Settings!$C$16)),1,IF(AND(R494=Settings!$C$18,Q494=Settings!$C$19),1,0))))</f>
        <v/>
      </c>
      <c r="S1490" s="170"/>
      <c r="T1490" s="169" t="str">
        <f>IF(T494="","",IF(T494=Settings!$C$16,1,IF(AND(T494=Settings!$C$17,NOT(S494=Settings!$C$16)),1,IF(AND(T494=Settings!$C$18,S494=Settings!$C$19),1,0))))</f>
        <v/>
      </c>
      <c r="U1490" s="170"/>
      <c r="V1490" s="169" t="str">
        <f>IF(V494="","",IF(V494=Settings!$C$16,1,IF(AND(V494=Settings!$C$17,NOT(U494=Settings!$C$16)),1,IF(AND(V494=Settings!$C$18,U494=Settings!$C$19),1,0))))</f>
        <v/>
      </c>
      <c r="X1490" s="169" t="str">
        <f>IF(X494="","",IF(X494=Settings!$C$16,1,IF(AND(X494=Settings!$C$17,NOT(W494=Settings!$C$16)),1,IF(AND(X494=Settings!$C$18,W494=Settings!$C$19),1,0))))</f>
        <v/>
      </c>
      <c r="Z1490" s="169" t="str">
        <f>IF(Z494="","",IF(Z494=Settings!$C$16,1,IF(AND(Z494=Settings!$C$17,NOT(Y494=Settings!$C$16)),1,IF(AND(Z494=Settings!$C$18,Y494=Settings!$C$19),1,0))))</f>
        <v/>
      </c>
      <c r="AC1490" s="169" t="str">
        <f>IF(AC494="","",IF(AC494=Settings!$C$16,1,IF(AND(AC494=Settings!$C$17,NOT(AB494=Settings!$C$16)),1,IF(AND(AC494=Settings!$C$18,AB494=Settings!$C$19),1,0))))</f>
        <v/>
      </c>
      <c r="AD1490" s="170"/>
      <c r="AE1490" s="169" t="str">
        <f>IF(AE494="","",IF(AE494=Settings!$C$16,1,IF(AND(AE494=Settings!$C$17,NOT(AD494=Settings!$C$16)),1,IF(AND(AE494=Settings!$C$18,AD494=Settings!$C$19),1,0))))</f>
        <v/>
      </c>
      <c r="AF1490" s="170"/>
      <c r="AG1490" s="169" t="str">
        <f>IF(AG494="","",IF(AG494=Settings!$C$16,1,IF(AND(AG494=Settings!$C$17,NOT(AF494=Settings!$C$16)),1,IF(AND(AG494=Settings!$C$18,AF494=Settings!$C$19),1,0))))</f>
        <v/>
      </c>
      <c r="AH1490" s="170"/>
      <c r="AI1490" s="169" t="str">
        <f>IF(AI494="","",IF(AI494=Settings!$C$16,1,IF(AND(AI494=Settings!$C$17,NOT(AH494=Settings!$C$16)),1,IF(AND(AI494=Settings!$C$18,AH494=Settings!$C$19),1,0))))</f>
        <v/>
      </c>
      <c r="AK1490" s="169" t="str">
        <f>IF(AK494="","",IF(AK494=Settings!$C$16,1,IF(AND(AK494=Settings!$C$17,NOT(AJ494=Settings!$C$16)),1,IF(AND(AK494=Settings!$C$18,AJ494=Settings!$C$19),1,0))))</f>
        <v/>
      </c>
      <c r="AM1490" s="169" t="str">
        <f>IF(AM494="","",IF(AM494=Settings!$C$16,1,IF(AND(AM494=Settings!$C$17,NOT(AL494=Settings!$C$16)),1,IF(AND(AM494=Settings!$C$18,AL494=Settings!$C$19),1,0))))</f>
        <v/>
      </c>
      <c r="AP1490" s="169" t="str">
        <f>IF(AP494="","",IF(AP494=Settings!$C$16,1,IF(AND(AP494=Settings!$C$17,NOT(AO494=Settings!$C$16)),1,IF(AND(AP494=Settings!$C$18,AO494=Settings!$C$19),1,0))))</f>
        <v/>
      </c>
      <c r="AQ1490" s="170"/>
      <c r="AR1490" s="169" t="str">
        <f>IF(AR494="","",IF(AR494=Settings!$C$16,1,IF(AND(AR494=Settings!$C$17,NOT(AQ494=Settings!$C$16)),1,IF(AND(AR494=Settings!$C$18,AQ494=Settings!$C$19),1,0))))</f>
        <v/>
      </c>
      <c r="AS1490" s="170"/>
      <c r="AT1490" s="169" t="str">
        <f>IF(AT494="","",IF(AT494=Settings!$C$16,1,IF(AND(AT494=Settings!$C$17,NOT(AS494=Settings!$C$16)),1,IF(AND(AT494=Settings!$C$18,AS494=Settings!$C$19),1,0))))</f>
        <v/>
      </c>
      <c r="AU1490" s="170"/>
      <c r="AV1490" s="169" t="str">
        <f>IF(AV494="","",IF(AV494=Settings!$C$16,1,IF(AND(AV494=Settings!$C$17,NOT(AU494=Settings!$C$16)),1,IF(AND(AV494=Settings!$C$18,AU494=Settings!$C$19),1,0))))</f>
        <v/>
      </c>
      <c r="AX1490" s="169" t="str">
        <f>IF(AX494="","",IF(AX494=Settings!$C$16,1,IF(AND(AX494=Settings!$C$17,NOT(AW494=Settings!$C$16)),1,IF(AND(AX494=Settings!$C$18,AW494=Settings!$C$19),1,0))))</f>
        <v/>
      </c>
      <c r="AZ1490" s="169" t="str">
        <f>IF(AZ494="","",IF(AZ494=Settings!$C$16,1,IF(AND(AZ494=Settings!$C$17,NOT(AY494=Settings!$C$16)),1,IF(AND(AZ494=Settings!$C$18,AY494=Settings!$C$19),1,0))))</f>
        <v/>
      </c>
      <c r="BC1490" s="169" t="str">
        <f>IF(BC494="","",IF(BC494=Settings!$C$16,1,IF(AND(BC494=Settings!$C$17,NOT(BB494=Settings!$C$16)),1,IF(AND(BC494=Settings!$C$18,BB494=Settings!$C$19),1,0))))</f>
        <v/>
      </c>
      <c r="BD1490" s="170"/>
      <c r="BE1490" s="169" t="str">
        <f>IF(BE494="","",IF(BE494=Settings!$C$16,1,IF(AND(BE494=Settings!$C$17,NOT(BD494=Settings!$C$16)),1,IF(AND(BE494=Settings!$C$18,BD494=Settings!$C$19),1,0))))</f>
        <v/>
      </c>
      <c r="BF1490" s="170"/>
      <c r="BG1490" s="169" t="str">
        <f>IF(BG494="","",IF(BG494=Settings!$C$16,1,IF(AND(BG494=Settings!$C$17,NOT(BF494=Settings!$C$16)),1,IF(AND(BG494=Settings!$C$18,BF494=Settings!$C$19),1,0))))</f>
        <v/>
      </c>
      <c r="BH1490" s="170"/>
      <c r="BI1490" s="169" t="str">
        <f>IF(BI494="","",IF(BI494=Settings!$C$16,1,IF(AND(BI494=Settings!$C$17,NOT(BH494=Settings!$C$16)),1,IF(AND(BI494=Settings!$C$18,BH494=Settings!$C$19),1,0))))</f>
        <v/>
      </c>
      <c r="BK1490" s="169" t="str">
        <f>IF(BK494="","",IF(BK494=Settings!$C$16,1,IF(AND(BK494=Settings!$C$17,NOT(BJ494=Settings!$C$16)),1,IF(AND(BK494=Settings!$C$18,BJ494=Settings!$C$19),1,0))))</f>
        <v/>
      </c>
      <c r="BM1490" s="169" t="str">
        <f>IF(BM494="","",IF(BM494=Settings!$C$16,1,IF(AND(BM494=Settings!$C$17,NOT(BL494=Settings!$C$16)),1,IF(AND(BM494=Settings!$C$18,BL494=Settings!$C$19),1,0))))</f>
        <v/>
      </c>
      <c r="BP1490" s="169" t="str">
        <f>IF(BP494="","",IF(BP494=Settings!$C$16,1,IF(AND(BP494=Settings!$C$17,NOT(BO494=Settings!$C$16)),1,IF(AND(BP494=Settings!$C$18,BO494=Settings!$C$19),1,0))))</f>
        <v/>
      </c>
      <c r="BQ1490" s="170"/>
      <c r="BR1490" s="169" t="str">
        <f>IF(BR494="","",IF(BR494=Settings!$C$16,1,IF(AND(BR494=Settings!$C$17,NOT(BQ494=Settings!$C$16)),1,IF(AND(BR494=Settings!$C$18,BQ494=Settings!$C$19),1,0))))</f>
        <v/>
      </c>
      <c r="BS1490" s="170"/>
      <c r="BT1490" s="169" t="str">
        <f>IF(BT494="","",IF(BT494=Settings!$C$16,1,IF(AND(BT494=Settings!$C$17,NOT(BS494=Settings!$C$16)),1,IF(AND(BT494=Settings!$C$18,BS494=Settings!$C$19),1,0))))</f>
        <v/>
      </c>
      <c r="BU1490" s="170"/>
      <c r="BV1490" s="169" t="str">
        <f>IF(BV494="","",IF(BV494=Settings!$C$16,1,IF(AND(BV494=Settings!$C$17,NOT(BU494=Settings!$C$16)),1,IF(AND(BV494=Settings!$C$18,BU494=Settings!$C$19),1,0))))</f>
        <v/>
      </c>
      <c r="BX1490" s="169" t="str">
        <f>IF(BX494="","",IF(BX494=Settings!$C$16,1,IF(AND(BX494=Settings!$C$17,NOT(BW494=Settings!$C$16)),1,IF(AND(BX494=Settings!$C$18,BW494=Settings!$C$19),1,0))))</f>
        <v/>
      </c>
      <c r="BZ1490" s="169" t="str">
        <f>IF(BZ494="","",IF(BZ494=Settings!$C$16,1,IF(AND(BZ494=Settings!$C$17,NOT(BY494=Settings!$C$16)),1,IF(AND(BZ494=Settings!$C$18,BY494=Settings!$C$19),1,0))))</f>
        <v/>
      </c>
      <c r="CB1490" s="175" t="str">
        <f t="shared" si="57"/>
        <v/>
      </c>
      <c r="CC1490" s="175" t="str">
        <f t="shared" si="58"/>
        <v/>
      </c>
      <c r="CD1490" s="175" t="str">
        <f t="shared" si="59"/>
        <v/>
      </c>
      <c r="CE1490" s="175" t="str">
        <f t="shared" si="60"/>
        <v/>
      </c>
      <c r="CF1490" s="175" t="str">
        <f t="shared" si="61"/>
        <v/>
      </c>
      <c r="CG1490" s="175" t="str">
        <f t="shared" si="62"/>
        <v/>
      </c>
      <c r="CH1490" s="175" t="str">
        <f t="shared" si="63"/>
        <v/>
      </c>
    </row>
    <row r="1491" spans="1:86" x14ac:dyDescent="0.25">
      <c r="A1491" s="39" t="str">
        <f t="shared" si="56"/>
        <v xml:space="preserve"> </v>
      </c>
      <c r="C1491" s="169" t="str">
        <f>IF(C495="","",IF(C495=Settings!$C$16,1,IF(AND(C495=Settings!$C$17,NOT(B495=Settings!$C$16)),1,IF(AND(C495=Settings!$C$18,B495=Settings!$C$19),1,0))))</f>
        <v/>
      </c>
      <c r="E1491" s="169" t="str">
        <f>IF(E495="","",IF(E495=Settings!$C$16,1,IF(AND(E495=Settings!$C$17,NOT(D495=Settings!$C$16)),1,IF(AND(E495=Settings!$C$18,D495=Settings!$C$19),1,0))))</f>
        <v/>
      </c>
      <c r="G1491" s="169" t="str">
        <f>IF(G495="","",IF(G495=Settings!$C$16,1,IF(AND(G495=Settings!$C$17,NOT(F495=Settings!$C$16)),1,IF(AND(G495=Settings!$C$18,F495=Settings!$C$19),1,0))))</f>
        <v/>
      </c>
      <c r="I1491" s="169" t="str">
        <f>IF(I495="","",IF(I495=Settings!$C$16,1,IF(AND(I495=Settings!$C$17,NOT(H495=Settings!$C$16)),1,IF(AND(I495=Settings!$C$18,H495=Settings!$C$19),1,0))))</f>
        <v/>
      </c>
      <c r="K1491" s="169" t="str">
        <f>IF(K495="","",IF(K495=Settings!$C$16,1,IF(AND(K495=Settings!$C$17,NOT(J495=Settings!$C$16)),1,IF(AND(K495=Settings!$C$18,J495=Settings!$C$19),1,0))))</f>
        <v/>
      </c>
      <c r="M1491" s="169" t="str">
        <f>IF(M495="","",IF(M495=Settings!$C$16,1,IF(AND(M495=Settings!$C$17,NOT(L495=Settings!$C$16)),1,IF(AND(M495=Settings!$C$18,L495=Settings!$C$19),1,0))))</f>
        <v/>
      </c>
      <c r="P1491" s="169" t="str">
        <f>IF(P495="","",IF(P495=Settings!$C$16,1,IF(AND(P495=Settings!$C$17,NOT(O495=Settings!$C$16)),1,IF(AND(P495=Settings!$C$18,O495=Settings!$C$19),1,0))))</f>
        <v/>
      </c>
      <c r="Q1491" s="170"/>
      <c r="R1491" s="169" t="str">
        <f>IF(R495="","",IF(R495=Settings!$C$16,1,IF(AND(R495=Settings!$C$17,NOT(Q495=Settings!$C$16)),1,IF(AND(R495=Settings!$C$18,Q495=Settings!$C$19),1,0))))</f>
        <v/>
      </c>
      <c r="S1491" s="170"/>
      <c r="T1491" s="169" t="str">
        <f>IF(T495="","",IF(T495=Settings!$C$16,1,IF(AND(T495=Settings!$C$17,NOT(S495=Settings!$C$16)),1,IF(AND(T495=Settings!$C$18,S495=Settings!$C$19),1,0))))</f>
        <v/>
      </c>
      <c r="U1491" s="170"/>
      <c r="V1491" s="169" t="str">
        <f>IF(V495="","",IF(V495=Settings!$C$16,1,IF(AND(V495=Settings!$C$17,NOT(U495=Settings!$C$16)),1,IF(AND(V495=Settings!$C$18,U495=Settings!$C$19),1,0))))</f>
        <v/>
      </c>
      <c r="X1491" s="169" t="str">
        <f>IF(X495="","",IF(X495=Settings!$C$16,1,IF(AND(X495=Settings!$C$17,NOT(W495=Settings!$C$16)),1,IF(AND(X495=Settings!$C$18,W495=Settings!$C$19),1,0))))</f>
        <v/>
      </c>
      <c r="Z1491" s="169" t="str">
        <f>IF(Z495="","",IF(Z495=Settings!$C$16,1,IF(AND(Z495=Settings!$C$17,NOT(Y495=Settings!$C$16)),1,IF(AND(Z495=Settings!$C$18,Y495=Settings!$C$19),1,0))))</f>
        <v/>
      </c>
      <c r="AC1491" s="169" t="str">
        <f>IF(AC495="","",IF(AC495=Settings!$C$16,1,IF(AND(AC495=Settings!$C$17,NOT(AB495=Settings!$C$16)),1,IF(AND(AC495=Settings!$C$18,AB495=Settings!$C$19),1,0))))</f>
        <v/>
      </c>
      <c r="AD1491" s="170"/>
      <c r="AE1491" s="169" t="str">
        <f>IF(AE495="","",IF(AE495=Settings!$C$16,1,IF(AND(AE495=Settings!$C$17,NOT(AD495=Settings!$C$16)),1,IF(AND(AE495=Settings!$C$18,AD495=Settings!$C$19),1,0))))</f>
        <v/>
      </c>
      <c r="AF1491" s="170"/>
      <c r="AG1491" s="169" t="str">
        <f>IF(AG495="","",IF(AG495=Settings!$C$16,1,IF(AND(AG495=Settings!$C$17,NOT(AF495=Settings!$C$16)),1,IF(AND(AG495=Settings!$C$18,AF495=Settings!$C$19),1,0))))</f>
        <v/>
      </c>
      <c r="AH1491" s="170"/>
      <c r="AI1491" s="169" t="str">
        <f>IF(AI495="","",IF(AI495=Settings!$C$16,1,IF(AND(AI495=Settings!$C$17,NOT(AH495=Settings!$C$16)),1,IF(AND(AI495=Settings!$C$18,AH495=Settings!$C$19),1,0))))</f>
        <v/>
      </c>
      <c r="AK1491" s="169" t="str">
        <f>IF(AK495="","",IF(AK495=Settings!$C$16,1,IF(AND(AK495=Settings!$C$17,NOT(AJ495=Settings!$C$16)),1,IF(AND(AK495=Settings!$C$18,AJ495=Settings!$C$19),1,0))))</f>
        <v/>
      </c>
      <c r="AM1491" s="169" t="str">
        <f>IF(AM495="","",IF(AM495=Settings!$C$16,1,IF(AND(AM495=Settings!$C$17,NOT(AL495=Settings!$C$16)),1,IF(AND(AM495=Settings!$C$18,AL495=Settings!$C$19),1,0))))</f>
        <v/>
      </c>
      <c r="AP1491" s="169" t="str">
        <f>IF(AP495="","",IF(AP495=Settings!$C$16,1,IF(AND(AP495=Settings!$C$17,NOT(AO495=Settings!$C$16)),1,IF(AND(AP495=Settings!$C$18,AO495=Settings!$C$19),1,0))))</f>
        <v/>
      </c>
      <c r="AQ1491" s="170"/>
      <c r="AR1491" s="169" t="str">
        <f>IF(AR495="","",IF(AR495=Settings!$C$16,1,IF(AND(AR495=Settings!$C$17,NOT(AQ495=Settings!$C$16)),1,IF(AND(AR495=Settings!$C$18,AQ495=Settings!$C$19),1,0))))</f>
        <v/>
      </c>
      <c r="AS1491" s="170"/>
      <c r="AT1491" s="169" t="str">
        <f>IF(AT495="","",IF(AT495=Settings!$C$16,1,IF(AND(AT495=Settings!$C$17,NOT(AS495=Settings!$C$16)),1,IF(AND(AT495=Settings!$C$18,AS495=Settings!$C$19),1,0))))</f>
        <v/>
      </c>
      <c r="AU1491" s="170"/>
      <c r="AV1491" s="169" t="str">
        <f>IF(AV495="","",IF(AV495=Settings!$C$16,1,IF(AND(AV495=Settings!$C$17,NOT(AU495=Settings!$C$16)),1,IF(AND(AV495=Settings!$C$18,AU495=Settings!$C$19),1,0))))</f>
        <v/>
      </c>
      <c r="AX1491" s="169" t="str">
        <f>IF(AX495="","",IF(AX495=Settings!$C$16,1,IF(AND(AX495=Settings!$C$17,NOT(AW495=Settings!$C$16)),1,IF(AND(AX495=Settings!$C$18,AW495=Settings!$C$19),1,0))))</f>
        <v/>
      </c>
      <c r="AZ1491" s="169" t="str">
        <f>IF(AZ495="","",IF(AZ495=Settings!$C$16,1,IF(AND(AZ495=Settings!$C$17,NOT(AY495=Settings!$C$16)),1,IF(AND(AZ495=Settings!$C$18,AY495=Settings!$C$19),1,0))))</f>
        <v/>
      </c>
      <c r="BC1491" s="169" t="str">
        <f>IF(BC495="","",IF(BC495=Settings!$C$16,1,IF(AND(BC495=Settings!$C$17,NOT(BB495=Settings!$C$16)),1,IF(AND(BC495=Settings!$C$18,BB495=Settings!$C$19),1,0))))</f>
        <v/>
      </c>
      <c r="BD1491" s="170"/>
      <c r="BE1491" s="169" t="str">
        <f>IF(BE495="","",IF(BE495=Settings!$C$16,1,IF(AND(BE495=Settings!$C$17,NOT(BD495=Settings!$C$16)),1,IF(AND(BE495=Settings!$C$18,BD495=Settings!$C$19),1,0))))</f>
        <v/>
      </c>
      <c r="BF1491" s="170"/>
      <c r="BG1491" s="169" t="str">
        <f>IF(BG495="","",IF(BG495=Settings!$C$16,1,IF(AND(BG495=Settings!$C$17,NOT(BF495=Settings!$C$16)),1,IF(AND(BG495=Settings!$C$18,BF495=Settings!$C$19),1,0))))</f>
        <v/>
      </c>
      <c r="BH1491" s="170"/>
      <c r="BI1491" s="169" t="str">
        <f>IF(BI495="","",IF(BI495=Settings!$C$16,1,IF(AND(BI495=Settings!$C$17,NOT(BH495=Settings!$C$16)),1,IF(AND(BI495=Settings!$C$18,BH495=Settings!$C$19),1,0))))</f>
        <v/>
      </c>
      <c r="BK1491" s="169" t="str">
        <f>IF(BK495="","",IF(BK495=Settings!$C$16,1,IF(AND(BK495=Settings!$C$17,NOT(BJ495=Settings!$C$16)),1,IF(AND(BK495=Settings!$C$18,BJ495=Settings!$C$19),1,0))))</f>
        <v/>
      </c>
      <c r="BM1491" s="169" t="str">
        <f>IF(BM495="","",IF(BM495=Settings!$C$16,1,IF(AND(BM495=Settings!$C$17,NOT(BL495=Settings!$C$16)),1,IF(AND(BM495=Settings!$C$18,BL495=Settings!$C$19),1,0))))</f>
        <v/>
      </c>
      <c r="BP1491" s="169" t="str">
        <f>IF(BP495="","",IF(BP495=Settings!$C$16,1,IF(AND(BP495=Settings!$C$17,NOT(BO495=Settings!$C$16)),1,IF(AND(BP495=Settings!$C$18,BO495=Settings!$C$19),1,0))))</f>
        <v/>
      </c>
      <c r="BQ1491" s="170"/>
      <c r="BR1491" s="169" t="str">
        <f>IF(BR495="","",IF(BR495=Settings!$C$16,1,IF(AND(BR495=Settings!$C$17,NOT(BQ495=Settings!$C$16)),1,IF(AND(BR495=Settings!$C$18,BQ495=Settings!$C$19),1,0))))</f>
        <v/>
      </c>
      <c r="BS1491" s="170"/>
      <c r="BT1491" s="169" t="str">
        <f>IF(BT495="","",IF(BT495=Settings!$C$16,1,IF(AND(BT495=Settings!$C$17,NOT(BS495=Settings!$C$16)),1,IF(AND(BT495=Settings!$C$18,BS495=Settings!$C$19),1,0))))</f>
        <v/>
      </c>
      <c r="BU1491" s="170"/>
      <c r="BV1491" s="169" t="str">
        <f>IF(BV495="","",IF(BV495=Settings!$C$16,1,IF(AND(BV495=Settings!$C$17,NOT(BU495=Settings!$C$16)),1,IF(AND(BV495=Settings!$C$18,BU495=Settings!$C$19),1,0))))</f>
        <v/>
      </c>
      <c r="BX1491" s="169" t="str">
        <f>IF(BX495="","",IF(BX495=Settings!$C$16,1,IF(AND(BX495=Settings!$C$17,NOT(BW495=Settings!$C$16)),1,IF(AND(BX495=Settings!$C$18,BW495=Settings!$C$19),1,0))))</f>
        <v/>
      </c>
      <c r="BZ1491" s="169" t="str">
        <f>IF(BZ495="","",IF(BZ495=Settings!$C$16,1,IF(AND(BZ495=Settings!$C$17,NOT(BY495=Settings!$C$16)),1,IF(AND(BZ495=Settings!$C$18,BY495=Settings!$C$19),1,0))))</f>
        <v/>
      </c>
      <c r="CB1491" s="175" t="str">
        <f t="shared" si="57"/>
        <v/>
      </c>
      <c r="CC1491" s="175" t="str">
        <f t="shared" si="58"/>
        <v/>
      </c>
      <c r="CD1491" s="175" t="str">
        <f t="shared" si="59"/>
        <v/>
      </c>
      <c r="CE1491" s="175" t="str">
        <f t="shared" si="60"/>
        <v/>
      </c>
      <c r="CF1491" s="175" t="str">
        <f t="shared" si="61"/>
        <v/>
      </c>
      <c r="CG1491" s="175" t="str">
        <f t="shared" si="62"/>
        <v/>
      </c>
      <c r="CH1491" s="175" t="str">
        <f t="shared" si="63"/>
        <v/>
      </c>
    </row>
    <row r="1492" spans="1:86" x14ac:dyDescent="0.25">
      <c r="A1492" s="39" t="str">
        <f t="shared" si="56"/>
        <v xml:space="preserve"> </v>
      </c>
      <c r="C1492" s="169" t="str">
        <f>IF(C496="","",IF(C496=Settings!$C$16,1,IF(AND(C496=Settings!$C$17,NOT(B496=Settings!$C$16)),1,IF(AND(C496=Settings!$C$18,B496=Settings!$C$19),1,0))))</f>
        <v/>
      </c>
      <c r="E1492" s="169" t="str">
        <f>IF(E496="","",IF(E496=Settings!$C$16,1,IF(AND(E496=Settings!$C$17,NOT(D496=Settings!$C$16)),1,IF(AND(E496=Settings!$C$18,D496=Settings!$C$19),1,0))))</f>
        <v/>
      </c>
      <c r="G1492" s="169" t="str">
        <f>IF(G496="","",IF(G496=Settings!$C$16,1,IF(AND(G496=Settings!$C$17,NOT(F496=Settings!$C$16)),1,IF(AND(G496=Settings!$C$18,F496=Settings!$C$19),1,0))))</f>
        <v/>
      </c>
      <c r="I1492" s="169" t="str">
        <f>IF(I496="","",IF(I496=Settings!$C$16,1,IF(AND(I496=Settings!$C$17,NOT(H496=Settings!$C$16)),1,IF(AND(I496=Settings!$C$18,H496=Settings!$C$19),1,0))))</f>
        <v/>
      </c>
      <c r="K1492" s="169" t="str">
        <f>IF(K496="","",IF(K496=Settings!$C$16,1,IF(AND(K496=Settings!$C$17,NOT(J496=Settings!$C$16)),1,IF(AND(K496=Settings!$C$18,J496=Settings!$C$19),1,0))))</f>
        <v/>
      </c>
      <c r="M1492" s="169" t="str">
        <f>IF(M496="","",IF(M496=Settings!$C$16,1,IF(AND(M496=Settings!$C$17,NOT(L496=Settings!$C$16)),1,IF(AND(M496=Settings!$C$18,L496=Settings!$C$19),1,0))))</f>
        <v/>
      </c>
      <c r="P1492" s="169" t="str">
        <f>IF(P496="","",IF(P496=Settings!$C$16,1,IF(AND(P496=Settings!$C$17,NOT(O496=Settings!$C$16)),1,IF(AND(P496=Settings!$C$18,O496=Settings!$C$19),1,0))))</f>
        <v/>
      </c>
      <c r="Q1492" s="170"/>
      <c r="R1492" s="169" t="str">
        <f>IF(R496="","",IF(R496=Settings!$C$16,1,IF(AND(R496=Settings!$C$17,NOT(Q496=Settings!$C$16)),1,IF(AND(R496=Settings!$C$18,Q496=Settings!$C$19),1,0))))</f>
        <v/>
      </c>
      <c r="S1492" s="170"/>
      <c r="T1492" s="169" t="str">
        <f>IF(T496="","",IF(T496=Settings!$C$16,1,IF(AND(T496=Settings!$C$17,NOT(S496=Settings!$C$16)),1,IF(AND(T496=Settings!$C$18,S496=Settings!$C$19),1,0))))</f>
        <v/>
      </c>
      <c r="U1492" s="170"/>
      <c r="V1492" s="169" t="str">
        <f>IF(V496="","",IF(V496=Settings!$C$16,1,IF(AND(V496=Settings!$C$17,NOT(U496=Settings!$C$16)),1,IF(AND(V496=Settings!$C$18,U496=Settings!$C$19),1,0))))</f>
        <v/>
      </c>
      <c r="X1492" s="169" t="str">
        <f>IF(X496="","",IF(X496=Settings!$C$16,1,IF(AND(X496=Settings!$C$17,NOT(W496=Settings!$C$16)),1,IF(AND(X496=Settings!$C$18,W496=Settings!$C$19),1,0))))</f>
        <v/>
      </c>
      <c r="Z1492" s="169" t="str">
        <f>IF(Z496="","",IF(Z496=Settings!$C$16,1,IF(AND(Z496=Settings!$C$17,NOT(Y496=Settings!$C$16)),1,IF(AND(Z496=Settings!$C$18,Y496=Settings!$C$19),1,0))))</f>
        <v/>
      </c>
      <c r="AC1492" s="169" t="str">
        <f>IF(AC496="","",IF(AC496=Settings!$C$16,1,IF(AND(AC496=Settings!$C$17,NOT(AB496=Settings!$C$16)),1,IF(AND(AC496=Settings!$C$18,AB496=Settings!$C$19),1,0))))</f>
        <v/>
      </c>
      <c r="AD1492" s="170"/>
      <c r="AE1492" s="169" t="str">
        <f>IF(AE496="","",IF(AE496=Settings!$C$16,1,IF(AND(AE496=Settings!$C$17,NOT(AD496=Settings!$C$16)),1,IF(AND(AE496=Settings!$C$18,AD496=Settings!$C$19),1,0))))</f>
        <v/>
      </c>
      <c r="AF1492" s="170"/>
      <c r="AG1492" s="169" t="str">
        <f>IF(AG496="","",IF(AG496=Settings!$C$16,1,IF(AND(AG496=Settings!$C$17,NOT(AF496=Settings!$C$16)),1,IF(AND(AG496=Settings!$C$18,AF496=Settings!$C$19),1,0))))</f>
        <v/>
      </c>
      <c r="AH1492" s="170"/>
      <c r="AI1492" s="169" t="str">
        <f>IF(AI496="","",IF(AI496=Settings!$C$16,1,IF(AND(AI496=Settings!$C$17,NOT(AH496=Settings!$C$16)),1,IF(AND(AI496=Settings!$C$18,AH496=Settings!$C$19),1,0))))</f>
        <v/>
      </c>
      <c r="AK1492" s="169" t="str">
        <f>IF(AK496="","",IF(AK496=Settings!$C$16,1,IF(AND(AK496=Settings!$C$17,NOT(AJ496=Settings!$C$16)),1,IF(AND(AK496=Settings!$C$18,AJ496=Settings!$C$19),1,0))))</f>
        <v/>
      </c>
      <c r="AM1492" s="169" t="str">
        <f>IF(AM496="","",IF(AM496=Settings!$C$16,1,IF(AND(AM496=Settings!$C$17,NOT(AL496=Settings!$C$16)),1,IF(AND(AM496=Settings!$C$18,AL496=Settings!$C$19),1,0))))</f>
        <v/>
      </c>
      <c r="AP1492" s="169" t="str">
        <f>IF(AP496="","",IF(AP496=Settings!$C$16,1,IF(AND(AP496=Settings!$C$17,NOT(AO496=Settings!$C$16)),1,IF(AND(AP496=Settings!$C$18,AO496=Settings!$C$19),1,0))))</f>
        <v/>
      </c>
      <c r="AQ1492" s="170"/>
      <c r="AR1492" s="169" t="str">
        <f>IF(AR496="","",IF(AR496=Settings!$C$16,1,IF(AND(AR496=Settings!$C$17,NOT(AQ496=Settings!$C$16)),1,IF(AND(AR496=Settings!$C$18,AQ496=Settings!$C$19),1,0))))</f>
        <v/>
      </c>
      <c r="AS1492" s="170"/>
      <c r="AT1492" s="169" t="str">
        <f>IF(AT496="","",IF(AT496=Settings!$C$16,1,IF(AND(AT496=Settings!$C$17,NOT(AS496=Settings!$C$16)),1,IF(AND(AT496=Settings!$C$18,AS496=Settings!$C$19),1,0))))</f>
        <v/>
      </c>
      <c r="AU1492" s="170"/>
      <c r="AV1492" s="169" t="str">
        <f>IF(AV496="","",IF(AV496=Settings!$C$16,1,IF(AND(AV496=Settings!$C$17,NOT(AU496=Settings!$C$16)),1,IF(AND(AV496=Settings!$C$18,AU496=Settings!$C$19),1,0))))</f>
        <v/>
      </c>
      <c r="AX1492" s="169" t="str">
        <f>IF(AX496="","",IF(AX496=Settings!$C$16,1,IF(AND(AX496=Settings!$C$17,NOT(AW496=Settings!$C$16)),1,IF(AND(AX496=Settings!$C$18,AW496=Settings!$C$19),1,0))))</f>
        <v/>
      </c>
      <c r="AZ1492" s="169" t="str">
        <f>IF(AZ496="","",IF(AZ496=Settings!$C$16,1,IF(AND(AZ496=Settings!$C$17,NOT(AY496=Settings!$C$16)),1,IF(AND(AZ496=Settings!$C$18,AY496=Settings!$C$19),1,0))))</f>
        <v/>
      </c>
      <c r="BC1492" s="169" t="str">
        <f>IF(BC496="","",IF(BC496=Settings!$C$16,1,IF(AND(BC496=Settings!$C$17,NOT(BB496=Settings!$C$16)),1,IF(AND(BC496=Settings!$C$18,BB496=Settings!$C$19),1,0))))</f>
        <v/>
      </c>
      <c r="BD1492" s="170"/>
      <c r="BE1492" s="169" t="str">
        <f>IF(BE496="","",IF(BE496=Settings!$C$16,1,IF(AND(BE496=Settings!$C$17,NOT(BD496=Settings!$C$16)),1,IF(AND(BE496=Settings!$C$18,BD496=Settings!$C$19),1,0))))</f>
        <v/>
      </c>
      <c r="BF1492" s="170"/>
      <c r="BG1492" s="169" t="str">
        <f>IF(BG496="","",IF(BG496=Settings!$C$16,1,IF(AND(BG496=Settings!$C$17,NOT(BF496=Settings!$C$16)),1,IF(AND(BG496=Settings!$C$18,BF496=Settings!$C$19),1,0))))</f>
        <v/>
      </c>
      <c r="BH1492" s="170"/>
      <c r="BI1492" s="169" t="str">
        <f>IF(BI496="","",IF(BI496=Settings!$C$16,1,IF(AND(BI496=Settings!$C$17,NOT(BH496=Settings!$C$16)),1,IF(AND(BI496=Settings!$C$18,BH496=Settings!$C$19),1,0))))</f>
        <v/>
      </c>
      <c r="BK1492" s="169" t="str">
        <f>IF(BK496="","",IF(BK496=Settings!$C$16,1,IF(AND(BK496=Settings!$C$17,NOT(BJ496=Settings!$C$16)),1,IF(AND(BK496=Settings!$C$18,BJ496=Settings!$C$19),1,0))))</f>
        <v/>
      </c>
      <c r="BM1492" s="169" t="str">
        <f>IF(BM496="","",IF(BM496=Settings!$C$16,1,IF(AND(BM496=Settings!$C$17,NOT(BL496=Settings!$C$16)),1,IF(AND(BM496=Settings!$C$18,BL496=Settings!$C$19),1,0))))</f>
        <v/>
      </c>
      <c r="BP1492" s="169" t="str">
        <f>IF(BP496="","",IF(BP496=Settings!$C$16,1,IF(AND(BP496=Settings!$C$17,NOT(BO496=Settings!$C$16)),1,IF(AND(BP496=Settings!$C$18,BO496=Settings!$C$19),1,0))))</f>
        <v/>
      </c>
      <c r="BQ1492" s="170"/>
      <c r="BR1492" s="169" t="str">
        <f>IF(BR496="","",IF(BR496=Settings!$C$16,1,IF(AND(BR496=Settings!$C$17,NOT(BQ496=Settings!$C$16)),1,IF(AND(BR496=Settings!$C$18,BQ496=Settings!$C$19),1,0))))</f>
        <v/>
      </c>
      <c r="BS1492" s="170"/>
      <c r="BT1492" s="169" t="str">
        <f>IF(BT496="","",IF(BT496=Settings!$C$16,1,IF(AND(BT496=Settings!$C$17,NOT(BS496=Settings!$C$16)),1,IF(AND(BT496=Settings!$C$18,BS496=Settings!$C$19),1,0))))</f>
        <v/>
      </c>
      <c r="BU1492" s="170"/>
      <c r="BV1492" s="169" t="str">
        <f>IF(BV496="","",IF(BV496=Settings!$C$16,1,IF(AND(BV496=Settings!$C$17,NOT(BU496=Settings!$C$16)),1,IF(AND(BV496=Settings!$C$18,BU496=Settings!$C$19),1,0))))</f>
        <v/>
      </c>
      <c r="BX1492" s="169" t="str">
        <f>IF(BX496="","",IF(BX496=Settings!$C$16,1,IF(AND(BX496=Settings!$C$17,NOT(BW496=Settings!$C$16)),1,IF(AND(BX496=Settings!$C$18,BW496=Settings!$C$19),1,0))))</f>
        <v/>
      </c>
      <c r="BZ1492" s="169" t="str">
        <f>IF(BZ496="","",IF(BZ496=Settings!$C$16,1,IF(AND(BZ496=Settings!$C$17,NOT(BY496=Settings!$C$16)),1,IF(AND(BZ496=Settings!$C$18,BY496=Settings!$C$19),1,0))))</f>
        <v/>
      </c>
      <c r="CB1492" s="175" t="str">
        <f t="shared" si="57"/>
        <v/>
      </c>
      <c r="CC1492" s="175" t="str">
        <f t="shared" si="58"/>
        <v/>
      </c>
      <c r="CD1492" s="175" t="str">
        <f t="shared" si="59"/>
        <v/>
      </c>
      <c r="CE1492" s="175" t="str">
        <f t="shared" si="60"/>
        <v/>
      </c>
      <c r="CF1492" s="175" t="str">
        <f t="shared" si="61"/>
        <v/>
      </c>
      <c r="CG1492" s="175" t="str">
        <f t="shared" si="62"/>
        <v/>
      </c>
      <c r="CH1492" s="175" t="str">
        <f t="shared" si="63"/>
        <v/>
      </c>
    </row>
    <row r="1493" spans="1:86" x14ac:dyDescent="0.25">
      <c r="A1493" s="39" t="str">
        <f t="shared" si="56"/>
        <v xml:space="preserve"> </v>
      </c>
      <c r="C1493" s="169" t="str">
        <f>IF(C497="","",IF(C497=Settings!$C$16,1,IF(AND(C497=Settings!$C$17,NOT(B497=Settings!$C$16)),1,IF(AND(C497=Settings!$C$18,B497=Settings!$C$19),1,0))))</f>
        <v/>
      </c>
      <c r="E1493" s="169" t="str">
        <f>IF(E497="","",IF(E497=Settings!$C$16,1,IF(AND(E497=Settings!$C$17,NOT(D497=Settings!$C$16)),1,IF(AND(E497=Settings!$C$18,D497=Settings!$C$19),1,0))))</f>
        <v/>
      </c>
      <c r="G1493" s="169" t="str">
        <f>IF(G497="","",IF(G497=Settings!$C$16,1,IF(AND(G497=Settings!$C$17,NOT(F497=Settings!$C$16)),1,IF(AND(G497=Settings!$C$18,F497=Settings!$C$19),1,0))))</f>
        <v/>
      </c>
      <c r="I1493" s="169" t="str">
        <f>IF(I497="","",IF(I497=Settings!$C$16,1,IF(AND(I497=Settings!$C$17,NOT(H497=Settings!$C$16)),1,IF(AND(I497=Settings!$C$18,H497=Settings!$C$19),1,0))))</f>
        <v/>
      </c>
      <c r="K1493" s="169" t="str">
        <f>IF(K497="","",IF(K497=Settings!$C$16,1,IF(AND(K497=Settings!$C$17,NOT(J497=Settings!$C$16)),1,IF(AND(K497=Settings!$C$18,J497=Settings!$C$19),1,0))))</f>
        <v/>
      </c>
      <c r="M1493" s="169" t="str">
        <f>IF(M497="","",IF(M497=Settings!$C$16,1,IF(AND(M497=Settings!$C$17,NOT(L497=Settings!$C$16)),1,IF(AND(M497=Settings!$C$18,L497=Settings!$C$19),1,0))))</f>
        <v/>
      </c>
      <c r="P1493" s="169" t="str">
        <f>IF(P497="","",IF(P497=Settings!$C$16,1,IF(AND(P497=Settings!$C$17,NOT(O497=Settings!$C$16)),1,IF(AND(P497=Settings!$C$18,O497=Settings!$C$19),1,0))))</f>
        <v/>
      </c>
      <c r="Q1493" s="170"/>
      <c r="R1493" s="169" t="str">
        <f>IF(R497="","",IF(R497=Settings!$C$16,1,IF(AND(R497=Settings!$C$17,NOT(Q497=Settings!$C$16)),1,IF(AND(R497=Settings!$C$18,Q497=Settings!$C$19),1,0))))</f>
        <v/>
      </c>
      <c r="S1493" s="170"/>
      <c r="T1493" s="169" t="str">
        <f>IF(T497="","",IF(T497=Settings!$C$16,1,IF(AND(T497=Settings!$C$17,NOT(S497=Settings!$C$16)),1,IF(AND(T497=Settings!$C$18,S497=Settings!$C$19),1,0))))</f>
        <v/>
      </c>
      <c r="U1493" s="170"/>
      <c r="V1493" s="169" t="str">
        <f>IF(V497="","",IF(V497=Settings!$C$16,1,IF(AND(V497=Settings!$C$17,NOT(U497=Settings!$C$16)),1,IF(AND(V497=Settings!$C$18,U497=Settings!$C$19),1,0))))</f>
        <v/>
      </c>
      <c r="X1493" s="169" t="str">
        <f>IF(X497="","",IF(X497=Settings!$C$16,1,IF(AND(X497=Settings!$C$17,NOT(W497=Settings!$C$16)),1,IF(AND(X497=Settings!$C$18,W497=Settings!$C$19),1,0))))</f>
        <v/>
      </c>
      <c r="Z1493" s="169" t="str">
        <f>IF(Z497="","",IF(Z497=Settings!$C$16,1,IF(AND(Z497=Settings!$C$17,NOT(Y497=Settings!$C$16)),1,IF(AND(Z497=Settings!$C$18,Y497=Settings!$C$19),1,0))))</f>
        <v/>
      </c>
      <c r="AC1493" s="169" t="str">
        <f>IF(AC497="","",IF(AC497=Settings!$C$16,1,IF(AND(AC497=Settings!$C$17,NOT(AB497=Settings!$C$16)),1,IF(AND(AC497=Settings!$C$18,AB497=Settings!$C$19),1,0))))</f>
        <v/>
      </c>
      <c r="AD1493" s="170"/>
      <c r="AE1493" s="169" t="str">
        <f>IF(AE497="","",IF(AE497=Settings!$C$16,1,IF(AND(AE497=Settings!$C$17,NOT(AD497=Settings!$C$16)),1,IF(AND(AE497=Settings!$C$18,AD497=Settings!$C$19),1,0))))</f>
        <v/>
      </c>
      <c r="AF1493" s="170"/>
      <c r="AG1493" s="169" t="str">
        <f>IF(AG497="","",IF(AG497=Settings!$C$16,1,IF(AND(AG497=Settings!$C$17,NOT(AF497=Settings!$C$16)),1,IF(AND(AG497=Settings!$C$18,AF497=Settings!$C$19),1,0))))</f>
        <v/>
      </c>
      <c r="AH1493" s="170"/>
      <c r="AI1493" s="169" t="str">
        <f>IF(AI497="","",IF(AI497=Settings!$C$16,1,IF(AND(AI497=Settings!$C$17,NOT(AH497=Settings!$C$16)),1,IF(AND(AI497=Settings!$C$18,AH497=Settings!$C$19),1,0))))</f>
        <v/>
      </c>
      <c r="AK1493" s="169" t="str">
        <f>IF(AK497="","",IF(AK497=Settings!$C$16,1,IF(AND(AK497=Settings!$C$17,NOT(AJ497=Settings!$C$16)),1,IF(AND(AK497=Settings!$C$18,AJ497=Settings!$C$19),1,0))))</f>
        <v/>
      </c>
      <c r="AM1493" s="169" t="str">
        <f>IF(AM497="","",IF(AM497=Settings!$C$16,1,IF(AND(AM497=Settings!$C$17,NOT(AL497=Settings!$C$16)),1,IF(AND(AM497=Settings!$C$18,AL497=Settings!$C$19),1,0))))</f>
        <v/>
      </c>
      <c r="AP1493" s="169" t="str">
        <f>IF(AP497="","",IF(AP497=Settings!$C$16,1,IF(AND(AP497=Settings!$C$17,NOT(AO497=Settings!$C$16)),1,IF(AND(AP497=Settings!$C$18,AO497=Settings!$C$19),1,0))))</f>
        <v/>
      </c>
      <c r="AQ1493" s="170"/>
      <c r="AR1493" s="169" t="str">
        <f>IF(AR497="","",IF(AR497=Settings!$C$16,1,IF(AND(AR497=Settings!$C$17,NOT(AQ497=Settings!$C$16)),1,IF(AND(AR497=Settings!$C$18,AQ497=Settings!$C$19),1,0))))</f>
        <v/>
      </c>
      <c r="AS1493" s="170"/>
      <c r="AT1493" s="169" t="str">
        <f>IF(AT497="","",IF(AT497=Settings!$C$16,1,IF(AND(AT497=Settings!$C$17,NOT(AS497=Settings!$C$16)),1,IF(AND(AT497=Settings!$C$18,AS497=Settings!$C$19),1,0))))</f>
        <v/>
      </c>
      <c r="AU1493" s="170"/>
      <c r="AV1493" s="169" t="str">
        <f>IF(AV497="","",IF(AV497=Settings!$C$16,1,IF(AND(AV497=Settings!$C$17,NOT(AU497=Settings!$C$16)),1,IF(AND(AV497=Settings!$C$18,AU497=Settings!$C$19),1,0))))</f>
        <v/>
      </c>
      <c r="AX1493" s="169" t="str">
        <f>IF(AX497="","",IF(AX497=Settings!$C$16,1,IF(AND(AX497=Settings!$C$17,NOT(AW497=Settings!$C$16)),1,IF(AND(AX497=Settings!$C$18,AW497=Settings!$C$19),1,0))))</f>
        <v/>
      </c>
      <c r="AZ1493" s="169" t="str">
        <f>IF(AZ497="","",IF(AZ497=Settings!$C$16,1,IF(AND(AZ497=Settings!$C$17,NOT(AY497=Settings!$C$16)),1,IF(AND(AZ497=Settings!$C$18,AY497=Settings!$C$19),1,0))))</f>
        <v/>
      </c>
      <c r="BC1493" s="169" t="str">
        <f>IF(BC497="","",IF(BC497=Settings!$C$16,1,IF(AND(BC497=Settings!$C$17,NOT(BB497=Settings!$C$16)),1,IF(AND(BC497=Settings!$C$18,BB497=Settings!$C$19),1,0))))</f>
        <v/>
      </c>
      <c r="BD1493" s="170"/>
      <c r="BE1493" s="169" t="str">
        <f>IF(BE497="","",IF(BE497=Settings!$C$16,1,IF(AND(BE497=Settings!$C$17,NOT(BD497=Settings!$C$16)),1,IF(AND(BE497=Settings!$C$18,BD497=Settings!$C$19),1,0))))</f>
        <v/>
      </c>
      <c r="BF1493" s="170"/>
      <c r="BG1493" s="169" t="str">
        <f>IF(BG497="","",IF(BG497=Settings!$C$16,1,IF(AND(BG497=Settings!$C$17,NOT(BF497=Settings!$C$16)),1,IF(AND(BG497=Settings!$C$18,BF497=Settings!$C$19),1,0))))</f>
        <v/>
      </c>
      <c r="BH1493" s="170"/>
      <c r="BI1493" s="169" t="str">
        <f>IF(BI497="","",IF(BI497=Settings!$C$16,1,IF(AND(BI497=Settings!$C$17,NOT(BH497=Settings!$C$16)),1,IF(AND(BI497=Settings!$C$18,BH497=Settings!$C$19),1,0))))</f>
        <v/>
      </c>
      <c r="BK1493" s="169" t="str">
        <f>IF(BK497="","",IF(BK497=Settings!$C$16,1,IF(AND(BK497=Settings!$C$17,NOT(BJ497=Settings!$C$16)),1,IF(AND(BK497=Settings!$C$18,BJ497=Settings!$C$19),1,0))))</f>
        <v/>
      </c>
      <c r="BM1493" s="169" t="str">
        <f>IF(BM497="","",IF(BM497=Settings!$C$16,1,IF(AND(BM497=Settings!$C$17,NOT(BL497=Settings!$C$16)),1,IF(AND(BM497=Settings!$C$18,BL497=Settings!$C$19),1,0))))</f>
        <v/>
      </c>
      <c r="BP1493" s="169" t="str">
        <f>IF(BP497="","",IF(BP497=Settings!$C$16,1,IF(AND(BP497=Settings!$C$17,NOT(BO497=Settings!$C$16)),1,IF(AND(BP497=Settings!$C$18,BO497=Settings!$C$19),1,0))))</f>
        <v/>
      </c>
      <c r="BQ1493" s="170"/>
      <c r="BR1493" s="169" t="str">
        <f>IF(BR497="","",IF(BR497=Settings!$C$16,1,IF(AND(BR497=Settings!$C$17,NOT(BQ497=Settings!$C$16)),1,IF(AND(BR497=Settings!$C$18,BQ497=Settings!$C$19),1,0))))</f>
        <v/>
      </c>
      <c r="BS1493" s="170"/>
      <c r="BT1493" s="169" t="str">
        <f>IF(BT497="","",IF(BT497=Settings!$C$16,1,IF(AND(BT497=Settings!$C$17,NOT(BS497=Settings!$C$16)),1,IF(AND(BT497=Settings!$C$18,BS497=Settings!$C$19),1,0))))</f>
        <v/>
      </c>
      <c r="BU1493" s="170"/>
      <c r="BV1493" s="169" t="str">
        <f>IF(BV497="","",IF(BV497=Settings!$C$16,1,IF(AND(BV497=Settings!$C$17,NOT(BU497=Settings!$C$16)),1,IF(AND(BV497=Settings!$C$18,BU497=Settings!$C$19),1,0))))</f>
        <v/>
      </c>
      <c r="BX1493" s="169" t="str">
        <f>IF(BX497="","",IF(BX497=Settings!$C$16,1,IF(AND(BX497=Settings!$C$17,NOT(BW497=Settings!$C$16)),1,IF(AND(BX497=Settings!$C$18,BW497=Settings!$C$19),1,0))))</f>
        <v/>
      </c>
      <c r="BZ1493" s="169" t="str">
        <f>IF(BZ497="","",IF(BZ497=Settings!$C$16,1,IF(AND(BZ497=Settings!$C$17,NOT(BY497=Settings!$C$16)),1,IF(AND(BZ497=Settings!$C$18,BY497=Settings!$C$19),1,0))))</f>
        <v/>
      </c>
      <c r="CB1493" s="175" t="str">
        <f t="shared" si="57"/>
        <v/>
      </c>
      <c r="CC1493" s="175" t="str">
        <f t="shared" si="58"/>
        <v/>
      </c>
      <c r="CD1493" s="175" t="str">
        <f t="shared" si="59"/>
        <v/>
      </c>
      <c r="CE1493" s="175" t="str">
        <f t="shared" si="60"/>
        <v/>
      </c>
      <c r="CF1493" s="175" t="str">
        <f t="shared" si="61"/>
        <v/>
      </c>
      <c r="CG1493" s="175" t="str">
        <f t="shared" si="62"/>
        <v/>
      </c>
      <c r="CH1493" s="175" t="str">
        <f t="shared" si="63"/>
        <v/>
      </c>
    </row>
    <row r="1494" spans="1:86" x14ac:dyDescent="0.25">
      <c r="A1494" s="39" t="str">
        <f t="shared" si="56"/>
        <v xml:space="preserve"> </v>
      </c>
      <c r="C1494" s="169" t="str">
        <f>IF(C498="","",IF(C498=Settings!$C$16,1,IF(AND(C498=Settings!$C$17,NOT(B498=Settings!$C$16)),1,IF(AND(C498=Settings!$C$18,B498=Settings!$C$19),1,0))))</f>
        <v/>
      </c>
      <c r="E1494" s="169" t="str">
        <f>IF(E498="","",IF(E498=Settings!$C$16,1,IF(AND(E498=Settings!$C$17,NOT(D498=Settings!$C$16)),1,IF(AND(E498=Settings!$C$18,D498=Settings!$C$19),1,0))))</f>
        <v/>
      </c>
      <c r="G1494" s="169" t="str">
        <f>IF(G498="","",IF(G498=Settings!$C$16,1,IF(AND(G498=Settings!$C$17,NOT(F498=Settings!$C$16)),1,IF(AND(G498=Settings!$C$18,F498=Settings!$C$19),1,0))))</f>
        <v/>
      </c>
      <c r="I1494" s="169" t="str">
        <f>IF(I498="","",IF(I498=Settings!$C$16,1,IF(AND(I498=Settings!$C$17,NOT(H498=Settings!$C$16)),1,IF(AND(I498=Settings!$C$18,H498=Settings!$C$19),1,0))))</f>
        <v/>
      </c>
      <c r="K1494" s="169" t="str">
        <f>IF(K498="","",IF(K498=Settings!$C$16,1,IF(AND(K498=Settings!$C$17,NOT(J498=Settings!$C$16)),1,IF(AND(K498=Settings!$C$18,J498=Settings!$C$19),1,0))))</f>
        <v/>
      </c>
      <c r="M1494" s="169" t="str">
        <f>IF(M498="","",IF(M498=Settings!$C$16,1,IF(AND(M498=Settings!$C$17,NOT(L498=Settings!$C$16)),1,IF(AND(M498=Settings!$C$18,L498=Settings!$C$19),1,0))))</f>
        <v/>
      </c>
      <c r="P1494" s="169" t="str">
        <f>IF(P498="","",IF(P498=Settings!$C$16,1,IF(AND(P498=Settings!$C$17,NOT(O498=Settings!$C$16)),1,IF(AND(P498=Settings!$C$18,O498=Settings!$C$19),1,0))))</f>
        <v/>
      </c>
      <c r="Q1494" s="170"/>
      <c r="R1494" s="169" t="str">
        <f>IF(R498="","",IF(R498=Settings!$C$16,1,IF(AND(R498=Settings!$C$17,NOT(Q498=Settings!$C$16)),1,IF(AND(R498=Settings!$C$18,Q498=Settings!$C$19),1,0))))</f>
        <v/>
      </c>
      <c r="S1494" s="170"/>
      <c r="T1494" s="169" t="str">
        <f>IF(T498="","",IF(T498=Settings!$C$16,1,IF(AND(T498=Settings!$C$17,NOT(S498=Settings!$C$16)),1,IF(AND(T498=Settings!$C$18,S498=Settings!$C$19),1,0))))</f>
        <v/>
      </c>
      <c r="U1494" s="170"/>
      <c r="V1494" s="169" t="str">
        <f>IF(V498="","",IF(V498=Settings!$C$16,1,IF(AND(V498=Settings!$C$17,NOT(U498=Settings!$C$16)),1,IF(AND(V498=Settings!$C$18,U498=Settings!$C$19),1,0))))</f>
        <v/>
      </c>
      <c r="X1494" s="169" t="str">
        <f>IF(X498="","",IF(X498=Settings!$C$16,1,IF(AND(X498=Settings!$C$17,NOT(W498=Settings!$C$16)),1,IF(AND(X498=Settings!$C$18,W498=Settings!$C$19),1,0))))</f>
        <v/>
      </c>
      <c r="Z1494" s="169" t="str">
        <f>IF(Z498="","",IF(Z498=Settings!$C$16,1,IF(AND(Z498=Settings!$C$17,NOT(Y498=Settings!$C$16)),1,IF(AND(Z498=Settings!$C$18,Y498=Settings!$C$19),1,0))))</f>
        <v/>
      </c>
      <c r="AC1494" s="169" t="str">
        <f>IF(AC498="","",IF(AC498=Settings!$C$16,1,IF(AND(AC498=Settings!$C$17,NOT(AB498=Settings!$C$16)),1,IF(AND(AC498=Settings!$C$18,AB498=Settings!$C$19),1,0))))</f>
        <v/>
      </c>
      <c r="AD1494" s="170"/>
      <c r="AE1494" s="169" t="str">
        <f>IF(AE498="","",IF(AE498=Settings!$C$16,1,IF(AND(AE498=Settings!$C$17,NOT(AD498=Settings!$C$16)),1,IF(AND(AE498=Settings!$C$18,AD498=Settings!$C$19),1,0))))</f>
        <v/>
      </c>
      <c r="AF1494" s="170"/>
      <c r="AG1494" s="169" t="str">
        <f>IF(AG498="","",IF(AG498=Settings!$C$16,1,IF(AND(AG498=Settings!$C$17,NOT(AF498=Settings!$C$16)),1,IF(AND(AG498=Settings!$C$18,AF498=Settings!$C$19),1,0))))</f>
        <v/>
      </c>
      <c r="AH1494" s="170"/>
      <c r="AI1494" s="169" t="str">
        <f>IF(AI498="","",IF(AI498=Settings!$C$16,1,IF(AND(AI498=Settings!$C$17,NOT(AH498=Settings!$C$16)),1,IF(AND(AI498=Settings!$C$18,AH498=Settings!$C$19),1,0))))</f>
        <v/>
      </c>
      <c r="AK1494" s="169" t="str">
        <f>IF(AK498="","",IF(AK498=Settings!$C$16,1,IF(AND(AK498=Settings!$C$17,NOT(AJ498=Settings!$C$16)),1,IF(AND(AK498=Settings!$C$18,AJ498=Settings!$C$19),1,0))))</f>
        <v/>
      </c>
      <c r="AM1494" s="169" t="str">
        <f>IF(AM498="","",IF(AM498=Settings!$C$16,1,IF(AND(AM498=Settings!$C$17,NOT(AL498=Settings!$C$16)),1,IF(AND(AM498=Settings!$C$18,AL498=Settings!$C$19),1,0))))</f>
        <v/>
      </c>
      <c r="AP1494" s="169" t="str">
        <f>IF(AP498="","",IF(AP498=Settings!$C$16,1,IF(AND(AP498=Settings!$C$17,NOT(AO498=Settings!$C$16)),1,IF(AND(AP498=Settings!$C$18,AO498=Settings!$C$19),1,0))))</f>
        <v/>
      </c>
      <c r="AQ1494" s="170"/>
      <c r="AR1494" s="169" t="str">
        <f>IF(AR498="","",IF(AR498=Settings!$C$16,1,IF(AND(AR498=Settings!$C$17,NOT(AQ498=Settings!$C$16)),1,IF(AND(AR498=Settings!$C$18,AQ498=Settings!$C$19),1,0))))</f>
        <v/>
      </c>
      <c r="AS1494" s="170"/>
      <c r="AT1494" s="169" t="str">
        <f>IF(AT498="","",IF(AT498=Settings!$C$16,1,IF(AND(AT498=Settings!$C$17,NOT(AS498=Settings!$C$16)),1,IF(AND(AT498=Settings!$C$18,AS498=Settings!$C$19),1,0))))</f>
        <v/>
      </c>
      <c r="AU1494" s="170"/>
      <c r="AV1494" s="169" t="str">
        <f>IF(AV498="","",IF(AV498=Settings!$C$16,1,IF(AND(AV498=Settings!$C$17,NOT(AU498=Settings!$C$16)),1,IF(AND(AV498=Settings!$C$18,AU498=Settings!$C$19),1,0))))</f>
        <v/>
      </c>
      <c r="AX1494" s="169" t="str">
        <f>IF(AX498="","",IF(AX498=Settings!$C$16,1,IF(AND(AX498=Settings!$C$17,NOT(AW498=Settings!$C$16)),1,IF(AND(AX498=Settings!$C$18,AW498=Settings!$C$19),1,0))))</f>
        <v/>
      </c>
      <c r="AZ1494" s="169" t="str">
        <f>IF(AZ498="","",IF(AZ498=Settings!$C$16,1,IF(AND(AZ498=Settings!$C$17,NOT(AY498=Settings!$C$16)),1,IF(AND(AZ498=Settings!$C$18,AY498=Settings!$C$19),1,0))))</f>
        <v/>
      </c>
      <c r="BC1494" s="169" t="str">
        <f>IF(BC498="","",IF(BC498=Settings!$C$16,1,IF(AND(BC498=Settings!$C$17,NOT(BB498=Settings!$C$16)),1,IF(AND(BC498=Settings!$C$18,BB498=Settings!$C$19),1,0))))</f>
        <v/>
      </c>
      <c r="BD1494" s="170"/>
      <c r="BE1494" s="169" t="str">
        <f>IF(BE498="","",IF(BE498=Settings!$C$16,1,IF(AND(BE498=Settings!$C$17,NOT(BD498=Settings!$C$16)),1,IF(AND(BE498=Settings!$C$18,BD498=Settings!$C$19),1,0))))</f>
        <v/>
      </c>
      <c r="BF1494" s="170"/>
      <c r="BG1494" s="169" t="str">
        <f>IF(BG498="","",IF(BG498=Settings!$C$16,1,IF(AND(BG498=Settings!$C$17,NOT(BF498=Settings!$C$16)),1,IF(AND(BG498=Settings!$C$18,BF498=Settings!$C$19),1,0))))</f>
        <v/>
      </c>
      <c r="BH1494" s="170"/>
      <c r="BI1494" s="169" t="str">
        <f>IF(BI498="","",IF(BI498=Settings!$C$16,1,IF(AND(BI498=Settings!$C$17,NOT(BH498=Settings!$C$16)),1,IF(AND(BI498=Settings!$C$18,BH498=Settings!$C$19),1,0))))</f>
        <v/>
      </c>
      <c r="BK1494" s="169" t="str">
        <f>IF(BK498="","",IF(BK498=Settings!$C$16,1,IF(AND(BK498=Settings!$C$17,NOT(BJ498=Settings!$C$16)),1,IF(AND(BK498=Settings!$C$18,BJ498=Settings!$C$19),1,0))))</f>
        <v/>
      </c>
      <c r="BM1494" s="169" t="str">
        <f>IF(BM498="","",IF(BM498=Settings!$C$16,1,IF(AND(BM498=Settings!$C$17,NOT(BL498=Settings!$C$16)),1,IF(AND(BM498=Settings!$C$18,BL498=Settings!$C$19),1,0))))</f>
        <v/>
      </c>
      <c r="BP1494" s="169" t="str">
        <f>IF(BP498="","",IF(BP498=Settings!$C$16,1,IF(AND(BP498=Settings!$C$17,NOT(BO498=Settings!$C$16)),1,IF(AND(BP498=Settings!$C$18,BO498=Settings!$C$19),1,0))))</f>
        <v/>
      </c>
      <c r="BQ1494" s="170"/>
      <c r="BR1494" s="169" t="str">
        <f>IF(BR498="","",IF(BR498=Settings!$C$16,1,IF(AND(BR498=Settings!$C$17,NOT(BQ498=Settings!$C$16)),1,IF(AND(BR498=Settings!$C$18,BQ498=Settings!$C$19),1,0))))</f>
        <v/>
      </c>
      <c r="BS1494" s="170"/>
      <c r="BT1494" s="169" t="str">
        <f>IF(BT498="","",IF(BT498=Settings!$C$16,1,IF(AND(BT498=Settings!$C$17,NOT(BS498=Settings!$C$16)),1,IF(AND(BT498=Settings!$C$18,BS498=Settings!$C$19),1,0))))</f>
        <v/>
      </c>
      <c r="BU1494" s="170"/>
      <c r="BV1494" s="169" t="str">
        <f>IF(BV498="","",IF(BV498=Settings!$C$16,1,IF(AND(BV498=Settings!$C$17,NOT(BU498=Settings!$C$16)),1,IF(AND(BV498=Settings!$C$18,BU498=Settings!$C$19),1,0))))</f>
        <v/>
      </c>
      <c r="BX1494" s="169" t="str">
        <f>IF(BX498="","",IF(BX498=Settings!$C$16,1,IF(AND(BX498=Settings!$C$17,NOT(BW498=Settings!$C$16)),1,IF(AND(BX498=Settings!$C$18,BW498=Settings!$C$19),1,0))))</f>
        <v/>
      </c>
      <c r="BZ1494" s="169" t="str">
        <f>IF(BZ498="","",IF(BZ498=Settings!$C$16,1,IF(AND(BZ498=Settings!$C$17,NOT(BY498=Settings!$C$16)),1,IF(AND(BZ498=Settings!$C$18,BY498=Settings!$C$19),1,0))))</f>
        <v/>
      </c>
      <c r="CB1494" s="175" t="str">
        <f t="shared" si="57"/>
        <v/>
      </c>
      <c r="CC1494" s="175" t="str">
        <f t="shared" si="58"/>
        <v/>
      </c>
      <c r="CD1494" s="175" t="str">
        <f t="shared" si="59"/>
        <v/>
      </c>
      <c r="CE1494" s="175" t="str">
        <f t="shared" si="60"/>
        <v/>
      </c>
      <c r="CF1494" s="175" t="str">
        <f t="shared" si="61"/>
        <v/>
      </c>
      <c r="CG1494" s="175" t="str">
        <f t="shared" si="62"/>
        <v/>
      </c>
      <c r="CH1494" s="175" t="str">
        <f t="shared" si="63"/>
        <v/>
      </c>
    </row>
    <row r="1495" spans="1:86" x14ac:dyDescent="0.25">
      <c r="A1495" s="39" t="str">
        <f t="shared" si="56"/>
        <v xml:space="preserve"> </v>
      </c>
      <c r="C1495" s="169" t="str">
        <f>IF(C499="","",IF(C499=Settings!$C$16,1,IF(AND(C499=Settings!$C$17,NOT(B499=Settings!$C$16)),1,IF(AND(C499=Settings!$C$18,B499=Settings!$C$19),1,0))))</f>
        <v/>
      </c>
      <c r="E1495" s="169" t="str">
        <f>IF(E499="","",IF(E499=Settings!$C$16,1,IF(AND(E499=Settings!$C$17,NOT(D499=Settings!$C$16)),1,IF(AND(E499=Settings!$C$18,D499=Settings!$C$19),1,0))))</f>
        <v/>
      </c>
      <c r="G1495" s="169" t="str">
        <f>IF(G499="","",IF(G499=Settings!$C$16,1,IF(AND(G499=Settings!$C$17,NOT(F499=Settings!$C$16)),1,IF(AND(G499=Settings!$C$18,F499=Settings!$C$19),1,0))))</f>
        <v/>
      </c>
      <c r="I1495" s="169" t="str">
        <f>IF(I499="","",IF(I499=Settings!$C$16,1,IF(AND(I499=Settings!$C$17,NOT(H499=Settings!$C$16)),1,IF(AND(I499=Settings!$C$18,H499=Settings!$C$19),1,0))))</f>
        <v/>
      </c>
      <c r="K1495" s="169" t="str">
        <f>IF(K499="","",IF(K499=Settings!$C$16,1,IF(AND(K499=Settings!$C$17,NOT(J499=Settings!$C$16)),1,IF(AND(K499=Settings!$C$18,J499=Settings!$C$19),1,0))))</f>
        <v/>
      </c>
      <c r="M1495" s="169" t="str">
        <f>IF(M499="","",IF(M499=Settings!$C$16,1,IF(AND(M499=Settings!$C$17,NOT(L499=Settings!$C$16)),1,IF(AND(M499=Settings!$C$18,L499=Settings!$C$19),1,0))))</f>
        <v/>
      </c>
      <c r="P1495" s="169" t="str">
        <f>IF(P499="","",IF(P499=Settings!$C$16,1,IF(AND(P499=Settings!$C$17,NOT(O499=Settings!$C$16)),1,IF(AND(P499=Settings!$C$18,O499=Settings!$C$19),1,0))))</f>
        <v/>
      </c>
      <c r="Q1495" s="170"/>
      <c r="R1495" s="169" t="str">
        <f>IF(R499="","",IF(R499=Settings!$C$16,1,IF(AND(R499=Settings!$C$17,NOT(Q499=Settings!$C$16)),1,IF(AND(R499=Settings!$C$18,Q499=Settings!$C$19),1,0))))</f>
        <v/>
      </c>
      <c r="S1495" s="170"/>
      <c r="T1495" s="169" t="str">
        <f>IF(T499="","",IF(T499=Settings!$C$16,1,IF(AND(T499=Settings!$C$17,NOT(S499=Settings!$C$16)),1,IF(AND(T499=Settings!$C$18,S499=Settings!$C$19),1,0))))</f>
        <v/>
      </c>
      <c r="U1495" s="170"/>
      <c r="V1495" s="169" t="str">
        <f>IF(V499="","",IF(V499=Settings!$C$16,1,IF(AND(V499=Settings!$C$17,NOT(U499=Settings!$C$16)),1,IF(AND(V499=Settings!$C$18,U499=Settings!$C$19),1,0))))</f>
        <v/>
      </c>
      <c r="X1495" s="169" t="str">
        <f>IF(X499="","",IF(X499=Settings!$C$16,1,IF(AND(X499=Settings!$C$17,NOT(W499=Settings!$C$16)),1,IF(AND(X499=Settings!$C$18,W499=Settings!$C$19),1,0))))</f>
        <v/>
      </c>
      <c r="Z1495" s="169" t="str">
        <f>IF(Z499="","",IF(Z499=Settings!$C$16,1,IF(AND(Z499=Settings!$C$17,NOT(Y499=Settings!$C$16)),1,IF(AND(Z499=Settings!$C$18,Y499=Settings!$C$19),1,0))))</f>
        <v/>
      </c>
      <c r="AC1495" s="169" t="str">
        <f>IF(AC499="","",IF(AC499=Settings!$C$16,1,IF(AND(AC499=Settings!$C$17,NOT(AB499=Settings!$C$16)),1,IF(AND(AC499=Settings!$C$18,AB499=Settings!$C$19),1,0))))</f>
        <v/>
      </c>
      <c r="AD1495" s="170"/>
      <c r="AE1495" s="169" t="str">
        <f>IF(AE499="","",IF(AE499=Settings!$C$16,1,IF(AND(AE499=Settings!$C$17,NOT(AD499=Settings!$C$16)),1,IF(AND(AE499=Settings!$C$18,AD499=Settings!$C$19),1,0))))</f>
        <v/>
      </c>
      <c r="AF1495" s="170"/>
      <c r="AG1495" s="169" t="str">
        <f>IF(AG499="","",IF(AG499=Settings!$C$16,1,IF(AND(AG499=Settings!$C$17,NOT(AF499=Settings!$C$16)),1,IF(AND(AG499=Settings!$C$18,AF499=Settings!$C$19),1,0))))</f>
        <v/>
      </c>
      <c r="AH1495" s="170"/>
      <c r="AI1495" s="169" t="str">
        <f>IF(AI499="","",IF(AI499=Settings!$C$16,1,IF(AND(AI499=Settings!$C$17,NOT(AH499=Settings!$C$16)),1,IF(AND(AI499=Settings!$C$18,AH499=Settings!$C$19),1,0))))</f>
        <v/>
      </c>
      <c r="AK1495" s="169" t="str">
        <f>IF(AK499="","",IF(AK499=Settings!$C$16,1,IF(AND(AK499=Settings!$C$17,NOT(AJ499=Settings!$C$16)),1,IF(AND(AK499=Settings!$C$18,AJ499=Settings!$C$19),1,0))))</f>
        <v/>
      </c>
      <c r="AM1495" s="169" t="str">
        <f>IF(AM499="","",IF(AM499=Settings!$C$16,1,IF(AND(AM499=Settings!$C$17,NOT(AL499=Settings!$C$16)),1,IF(AND(AM499=Settings!$C$18,AL499=Settings!$C$19),1,0))))</f>
        <v/>
      </c>
      <c r="AP1495" s="169" t="str">
        <f>IF(AP499="","",IF(AP499=Settings!$C$16,1,IF(AND(AP499=Settings!$C$17,NOT(AO499=Settings!$C$16)),1,IF(AND(AP499=Settings!$C$18,AO499=Settings!$C$19),1,0))))</f>
        <v/>
      </c>
      <c r="AQ1495" s="170"/>
      <c r="AR1495" s="169" t="str">
        <f>IF(AR499="","",IF(AR499=Settings!$C$16,1,IF(AND(AR499=Settings!$C$17,NOT(AQ499=Settings!$C$16)),1,IF(AND(AR499=Settings!$C$18,AQ499=Settings!$C$19),1,0))))</f>
        <v/>
      </c>
      <c r="AS1495" s="170"/>
      <c r="AT1495" s="169" t="str">
        <f>IF(AT499="","",IF(AT499=Settings!$C$16,1,IF(AND(AT499=Settings!$C$17,NOT(AS499=Settings!$C$16)),1,IF(AND(AT499=Settings!$C$18,AS499=Settings!$C$19),1,0))))</f>
        <v/>
      </c>
      <c r="AU1495" s="170"/>
      <c r="AV1495" s="169" t="str">
        <f>IF(AV499="","",IF(AV499=Settings!$C$16,1,IF(AND(AV499=Settings!$C$17,NOT(AU499=Settings!$C$16)),1,IF(AND(AV499=Settings!$C$18,AU499=Settings!$C$19),1,0))))</f>
        <v/>
      </c>
      <c r="AX1495" s="169" t="str">
        <f>IF(AX499="","",IF(AX499=Settings!$C$16,1,IF(AND(AX499=Settings!$C$17,NOT(AW499=Settings!$C$16)),1,IF(AND(AX499=Settings!$C$18,AW499=Settings!$C$19),1,0))))</f>
        <v/>
      </c>
      <c r="AZ1495" s="169" t="str">
        <f>IF(AZ499="","",IF(AZ499=Settings!$C$16,1,IF(AND(AZ499=Settings!$C$17,NOT(AY499=Settings!$C$16)),1,IF(AND(AZ499=Settings!$C$18,AY499=Settings!$C$19),1,0))))</f>
        <v/>
      </c>
      <c r="BC1495" s="169" t="str">
        <f>IF(BC499="","",IF(BC499=Settings!$C$16,1,IF(AND(BC499=Settings!$C$17,NOT(BB499=Settings!$C$16)),1,IF(AND(BC499=Settings!$C$18,BB499=Settings!$C$19),1,0))))</f>
        <v/>
      </c>
      <c r="BD1495" s="170"/>
      <c r="BE1495" s="169" t="str">
        <f>IF(BE499="","",IF(BE499=Settings!$C$16,1,IF(AND(BE499=Settings!$C$17,NOT(BD499=Settings!$C$16)),1,IF(AND(BE499=Settings!$C$18,BD499=Settings!$C$19),1,0))))</f>
        <v/>
      </c>
      <c r="BF1495" s="170"/>
      <c r="BG1495" s="169" t="str">
        <f>IF(BG499="","",IF(BG499=Settings!$C$16,1,IF(AND(BG499=Settings!$C$17,NOT(BF499=Settings!$C$16)),1,IF(AND(BG499=Settings!$C$18,BF499=Settings!$C$19),1,0))))</f>
        <v/>
      </c>
      <c r="BH1495" s="170"/>
      <c r="BI1495" s="169" t="str">
        <f>IF(BI499="","",IF(BI499=Settings!$C$16,1,IF(AND(BI499=Settings!$C$17,NOT(BH499=Settings!$C$16)),1,IF(AND(BI499=Settings!$C$18,BH499=Settings!$C$19),1,0))))</f>
        <v/>
      </c>
      <c r="BK1495" s="169" t="str">
        <f>IF(BK499="","",IF(BK499=Settings!$C$16,1,IF(AND(BK499=Settings!$C$17,NOT(BJ499=Settings!$C$16)),1,IF(AND(BK499=Settings!$C$18,BJ499=Settings!$C$19),1,0))))</f>
        <v/>
      </c>
      <c r="BM1495" s="169" t="str">
        <f>IF(BM499="","",IF(BM499=Settings!$C$16,1,IF(AND(BM499=Settings!$C$17,NOT(BL499=Settings!$C$16)),1,IF(AND(BM499=Settings!$C$18,BL499=Settings!$C$19),1,0))))</f>
        <v/>
      </c>
      <c r="BP1495" s="169" t="str">
        <f>IF(BP499="","",IF(BP499=Settings!$C$16,1,IF(AND(BP499=Settings!$C$17,NOT(BO499=Settings!$C$16)),1,IF(AND(BP499=Settings!$C$18,BO499=Settings!$C$19),1,0))))</f>
        <v/>
      </c>
      <c r="BQ1495" s="170"/>
      <c r="BR1495" s="169" t="str">
        <f>IF(BR499="","",IF(BR499=Settings!$C$16,1,IF(AND(BR499=Settings!$C$17,NOT(BQ499=Settings!$C$16)),1,IF(AND(BR499=Settings!$C$18,BQ499=Settings!$C$19),1,0))))</f>
        <v/>
      </c>
      <c r="BS1495" s="170"/>
      <c r="BT1495" s="169" t="str">
        <f>IF(BT499="","",IF(BT499=Settings!$C$16,1,IF(AND(BT499=Settings!$C$17,NOT(BS499=Settings!$C$16)),1,IF(AND(BT499=Settings!$C$18,BS499=Settings!$C$19),1,0))))</f>
        <v/>
      </c>
      <c r="BU1495" s="170"/>
      <c r="BV1495" s="169" t="str">
        <f>IF(BV499="","",IF(BV499=Settings!$C$16,1,IF(AND(BV499=Settings!$C$17,NOT(BU499=Settings!$C$16)),1,IF(AND(BV499=Settings!$C$18,BU499=Settings!$C$19),1,0))))</f>
        <v/>
      </c>
      <c r="BX1495" s="169" t="str">
        <f>IF(BX499="","",IF(BX499=Settings!$C$16,1,IF(AND(BX499=Settings!$C$17,NOT(BW499=Settings!$C$16)),1,IF(AND(BX499=Settings!$C$18,BW499=Settings!$C$19),1,0))))</f>
        <v/>
      </c>
      <c r="BZ1495" s="169" t="str">
        <f>IF(BZ499="","",IF(BZ499=Settings!$C$16,1,IF(AND(BZ499=Settings!$C$17,NOT(BY499=Settings!$C$16)),1,IF(AND(BZ499=Settings!$C$18,BY499=Settings!$C$19),1,0))))</f>
        <v/>
      </c>
      <c r="CB1495" s="175" t="str">
        <f t="shared" si="57"/>
        <v/>
      </c>
      <c r="CC1495" s="175" t="str">
        <f t="shared" si="58"/>
        <v/>
      </c>
      <c r="CD1495" s="175" t="str">
        <f t="shared" si="59"/>
        <v/>
      </c>
      <c r="CE1495" s="175" t="str">
        <f t="shared" si="60"/>
        <v/>
      </c>
      <c r="CF1495" s="175" t="str">
        <f t="shared" si="61"/>
        <v/>
      </c>
      <c r="CG1495" s="175" t="str">
        <f t="shared" si="62"/>
        <v/>
      </c>
      <c r="CH1495" s="175" t="str">
        <f t="shared" si="63"/>
        <v/>
      </c>
    </row>
    <row r="1496" spans="1:86" x14ac:dyDescent="0.25">
      <c r="A1496" s="39" t="str">
        <f t="shared" si="56"/>
        <v xml:space="preserve"> </v>
      </c>
      <c r="C1496" s="169" t="str">
        <f>IF(C500="","",IF(C500=Settings!$C$16,1,IF(AND(C500=Settings!$C$17,NOT(B500=Settings!$C$16)),1,IF(AND(C500=Settings!$C$18,B500=Settings!$C$19),1,0))))</f>
        <v/>
      </c>
      <c r="E1496" s="169" t="str">
        <f>IF(E500="","",IF(E500=Settings!$C$16,1,IF(AND(E500=Settings!$C$17,NOT(D500=Settings!$C$16)),1,IF(AND(E500=Settings!$C$18,D500=Settings!$C$19),1,0))))</f>
        <v/>
      </c>
      <c r="G1496" s="169" t="str">
        <f>IF(G500="","",IF(G500=Settings!$C$16,1,IF(AND(G500=Settings!$C$17,NOT(F500=Settings!$C$16)),1,IF(AND(G500=Settings!$C$18,F500=Settings!$C$19),1,0))))</f>
        <v/>
      </c>
      <c r="I1496" s="169" t="str">
        <f>IF(I500="","",IF(I500=Settings!$C$16,1,IF(AND(I500=Settings!$C$17,NOT(H500=Settings!$C$16)),1,IF(AND(I500=Settings!$C$18,H500=Settings!$C$19),1,0))))</f>
        <v/>
      </c>
      <c r="K1496" s="169" t="str">
        <f>IF(K500="","",IF(K500=Settings!$C$16,1,IF(AND(K500=Settings!$C$17,NOT(J500=Settings!$C$16)),1,IF(AND(K500=Settings!$C$18,J500=Settings!$C$19),1,0))))</f>
        <v/>
      </c>
      <c r="M1496" s="169" t="str">
        <f>IF(M500="","",IF(M500=Settings!$C$16,1,IF(AND(M500=Settings!$C$17,NOT(L500=Settings!$C$16)),1,IF(AND(M500=Settings!$C$18,L500=Settings!$C$19),1,0))))</f>
        <v/>
      </c>
      <c r="P1496" s="169" t="str">
        <f>IF(P500="","",IF(P500=Settings!$C$16,1,IF(AND(P500=Settings!$C$17,NOT(O500=Settings!$C$16)),1,IF(AND(P500=Settings!$C$18,O500=Settings!$C$19),1,0))))</f>
        <v/>
      </c>
      <c r="Q1496" s="170"/>
      <c r="R1496" s="169" t="str">
        <f>IF(R500="","",IF(R500=Settings!$C$16,1,IF(AND(R500=Settings!$C$17,NOT(Q500=Settings!$C$16)),1,IF(AND(R500=Settings!$C$18,Q500=Settings!$C$19),1,0))))</f>
        <v/>
      </c>
      <c r="S1496" s="170"/>
      <c r="T1496" s="169" t="str">
        <f>IF(T500="","",IF(T500=Settings!$C$16,1,IF(AND(T500=Settings!$C$17,NOT(S500=Settings!$C$16)),1,IF(AND(T500=Settings!$C$18,S500=Settings!$C$19),1,0))))</f>
        <v/>
      </c>
      <c r="U1496" s="170"/>
      <c r="V1496" s="169" t="str">
        <f>IF(V500="","",IF(V500=Settings!$C$16,1,IF(AND(V500=Settings!$C$17,NOT(U500=Settings!$C$16)),1,IF(AND(V500=Settings!$C$18,U500=Settings!$C$19),1,0))))</f>
        <v/>
      </c>
      <c r="X1496" s="169" t="str">
        <f>IF(X500="","",IF(X500=Settings!$C$16,1,IF(AND(X500=Settings!$C$17,NOT(W500=Settings!$C$16)),1,IF(AND(X500=Settings!$C$18,W500=Settings!$C$19),1,0))))</f>
        <v/>
      </c>
      <c r="Z1496" s="169" t="str">
        <f>IF(Z500="","",IF(Z500=Settings!$C$16,1,IF(AND(Z500=Settings!$C$17,NOT(Y500=Settings!$C$16)),1,IF(AND(Z500=Settings!$C$18,Y500=Settings!$C$19),1,0))))</f>
        <v/>
      </c>
      <c r="AC1496" s="169" t="str">
        <f>IF(AC500="","",IF(AC500=Settings!$C$16,1,IF(AND(AC500=Settings!$C$17,NOT(AB500=Settings!$C$16)),1,IF(AND(AC500=Settings!$C$18,AB500=Settings!$C$19),1,0))))</f>
        <v/>
      </c>
      <c r="AD1496" s="170"/>
      <c r="AE1496" s="169" t="str">
        <f>IF(AE500="","",IF(AE500=Settings!$C$16,1,IF(AND(AE500=Settings!$C$17,NOT(AD500=Settings!$C$16)),1,IF(AND(AE500=Settings!$C$18,AD500=Settings!$C$19),1,0))))</f>
        <v/>
      </c>
      <c r="AF1496" s="170"/>
      <c r="AG1496" s="169" t="str">
        <f>IF(AG500="","",IF(AG500=Settings!$C$16,1,IF(AND(AG500=Settings!$C$17,NOT(AF500=Settings!$C$16)),1,IF(AND(AG500=Settings!$C$18,AF500=Settings!$C$19),1,0))))</f>
        <v/>
      </c>
      <c r="AH1496" s="170"/>
      <c r="AI1496" s="169" t="str">
        <f>IF(AI500="","",IF(AI500=Settings!$C$16,1,IF(AND(AI500=Settings!$C$17,NOT(AH500=Settings!$C$16)),1,IF(AND(AI500=Settings!$C$18,AH500=Settings!$C$19),1,0))))</f>
        <v/>
      </c>
      <c r="AK1496" s="169" t="str">
        <f>IF(AK500="","",IF(AK500=Settings!$C$16,1,IF(AND(AK500=Settings!$C$17,NOT(AJ500=Settings!$C$16)),1,IF(AND(AK500=Settings!$C$18,AJ500=Settings!$C$19),1,0))))</f>
        <v/>
      </c>
      <c r="AM1496" s="169" t="str">
        <f>IF(AM500="","",IF(AM500=Settings!$C$16,1,IF(AND(AM500=Settings!$C$17,NOT(AL500=Settings!$C$16)),1,IF(AND(AM500=Settings!$C$18,AL500=Settings!$C$19),1,0))))</f>
        <v/>
      </c>
      <c r="AP1496" s="169" t="str">
        <f>IF(AP500="","",IF(AP500=Settings!$C$16,1,IF(AND(AP500=Settings!$C$17,NOT(AO500=Settings!$C$16)),1,IF(AND(AP500=Settings!$C$18,AO500=Settings!$C$19),1,0))))</f>
        <v/>
      </c>
      <c r="AQ1496" s="170"/>
      <c r="AR1496" s="169" t="str">
        <f>IF(AR500="","",IF(AR500=Settings!$C$16,1,IF(AND(AR500=Settings!$C$17,NOT(AQ500=Settings!$C$16)),1,IF(AND(AR500=Settings!$C$18,AQ500=Settings!$C$19),1,0))))</f>
        <v/>
      </c>
      <c r="AS1496" s="170"/>
      <c r="AT1496" s="169" t="str">
        <f>IF(AT500="","",IF(AT500=Settings!$C$16,1,IF(AND(AT500=Settings!$C$17,NOT(AS500=Settings!$C$16)),1,IF(AND(AT500=Settings!$C$18,AS500=Settings!$C$19),1,0))))</f>
        <v/>
      </c>
      <c r="AU1496" s="170"/>
      <c r="AV1496" s="169" t="str">
        <f>IF(AV500="","",IF(AV500=Settings!$C$16,1,IF(AND(AV500=Settings!$C$17,NOT(AU500=Settings!$C$16)),1,IF(AND(AV500=Settings!$C$18,AU500=Settings!$C$19),1,0))))</f>
        <v/>
      </c>
      <c r="AX1496" s="169" t="str">
        <f>IF(AX500="","",IF(AX500=Settings!$C$16,1,IF(AND(AX500=Settings!$C$17,NOT(AW500=Settings!$C$16)),1,IF(AND(AX500=Settings!$C$18,AW500=Settings!$C$19),1,0))))</f>
        <v/>
      </c>
      <c r="AZ1496" s="169" t="str">
        <f>IF(AZ500="","",IF(AZ500=Settings!$C$16,1,IF(AND(AZ500=Settings!$C$17,NOT(AY500=Settings!$C$16)),1,IF(AND(AZ500=Settings!$C$18,AY500=Settings!$C$19),1,0))))</f>
        <v/>
      </c>
      <c r="BC1496" s="169" t="str">
        <f>IF(BC500="","",IF(BC500=Settings!$C$16,1,IF(AND(BC500=Settings!$C$17,NOT(BB500=Settings!$C$16)),1,IF(AND(BC500=Settings!$C$18,BB500=Settings!$C$19),1,0))))</f>
        <v/>
      </c>
      <c r="BD1496" s="170"/>
      <c r="BE1496" s="169" t="str">
        <f>IF(BE500="","",IF(BE500=Settings!$C$16,1,IF(AND(BE500=Settings!$C$17,NOT(BD500=Settings!$C$16)),1,IF(AND(BE500=Settings!$C$18,BD500=Settings!$C$19),1,0))))</f>
        <v/>
      </c>
      <c r="BF1496" s="170"/>
      <c r="BG1496" s="169" t="str">
        <f>IF(BG500="","",IF(BG500=Settings!$C$16,1,IF(AND(BG500=Settings!$C$17,NOT(BF500=Settings!$C$16)),1,IF(AND(BG500=Settings!$C$18,BF500=Settings!$C$19),1,0))))</f>
        <v/>
      </c>
      <c r="BH1496" s="170"/>
      <c r="BI1496" s="169" t="str">
        <f>IF(BI500="","",IF(BI500=Settings!$C$16,1,IF(AND(BI500=Settings!$C$17,NOT(BH500=Settings!$C$16)),1,IF(AND(BI500=Settings!$C$18,BH500=Settings!$C$19),1,0))))</f>
        <v/>
      </c>
      <c r="BK1496" s="169" t="str">
        <f>IF(BK500="","",IF(BK500=Settings!$C$16,1,IF(AND(BK500=Settings!$C$17,NOT(BJ500=Settings!$C$16)),1,IF(AND(BK500=Settings!$C$18,BJ500=Settings!$C$19),1,0))))</f>
        <v/>
      </c>
      <c r="BM1496" s="169" t="str">
        <f>IF(BM500="","",IF(BM500=Settings!$C$16,1,IF(AND(BM500=Settings!$C$17,NOT(BL500=Settings!$C$16)),1,IF(AND(BM500=Settings!$C$18,BL500=Settings!$C$19),1,0))))</f>
        <v/>
      </c>
      <c r="BP1496" s="169" t="str">
        <f>IF(BP500="","",IF(BP500=Settings!$C$16,1,IF(AND(BP500=Settings!$C$17,NOT(BO500=Settings!$C$16)),1,IF(AND(BP500=Settings!$C$18,BO500=Settings!$C$19),1,0))))</f>
        <v/>
      </c>
      <c r="BQ1496" s="170"/>
      <c r="BR1496" s="169" t="str">
        <f>IF(BR500="","",IF(BR500=Settings!$C$16,1,IF(AND(BR500=Settings!$C$17,NOT(BQ500=Settings!$C$16)),1,IF(AND(BR500=Settings!$C$18,BQ500=Settings!$C$19),1,0))))</f>
        <v/>
      </c>
      <c r="BS1496" s="170"/>
      <c r="BT1496" s="169" t="str">
        <f>IF(BT500="","",IF(BT500=Settings!$C$16,1,IF(AND(BT500=Settings!$C$17,NOT(BS500=Settings!$C$16)),1,IF(AND(BT500=Settings!$C$18,BS500=Settings!$C$19),1,0))))</f>
        <v/>
      </c>
      <c r="BU1496" s="170"/>
      <c r="BV1496" s="169" t="str">
        <f>IF(BV500="","",IF(BV500=Settings!$C$16,1,IF(AND(BV500=Settings!$C$17,NOT(BU500=Settings!$C$16)),1,IF(AND(BV500=Settings!$C$18,BU500=Settings!$C$19),1,0))))</f>
        <v/>
      </c>
      <c r="BX1496" s="169" t="str">
        <f>IF(BX500="","",IF(BX500=Settings!$C$16,1,IF(AND(BX500=Settings!$C$17,NOT(BW500=Settings!$C$16)),1,IF(AND(BX500=Settings!$C$18,BW500=Settings!$C$19),1,0))))</f>
        <v/>
      </c>
      <c r="BZ1496" s="169" t="str">
        <f>IF(BZ500="","",IF(BZ500=Settings!$C$16,1,IF(AND(BZ500=Settings!$C$17,NOT(BY500=Settings!$C$16)),1,IF(AND(BZ500=Settings!$C$18,BY500=Settings!$C$19),1,0))))</f>
        <v/>
      </c>
      <c r="CB1496" s="175" t="str">
        <f t="shared" si="57"/>
        <v/>
      </c>
      <c r="CC1496" s="175" t="str">
        <f t="shared" si="58"/>
        <v/>
      </c>
      <c r="CD1496" s="175" t="str">
        <f t="shared" si="59"/>
        <v/>
      </c>
      <c r="CE1496" s="175" t="str">
        <f t="shared" si="60"/>
        <v/>
      </c>
      <c r="CF1496" s="175" t="str">
        <f t="shared" si="61"/>
        <v/>
      </c>
      <c r="CG1496" s="175" t="str">
        <f t="shared" si="62"/>
        <v/>
      </c>
      <c r="CH1496" s="175" t="str">
        <f t="shared" si="63"/>
        <v/>
      </c>
    </row>
    <row r="1497" spans="1:86" x14ac:dyDescent="0.25">
      <c r="A1497" s="39" t="str">
        <f t="shared" si="56"/>
        <v xml:space="preserve"> </v>
      </c>
      <c r="C1497" s="169" t="str">
        <f>IF(C501="","",IF(C501=Settings!$C$16,1,IF(AND(C501=Settings!$C$17,NOT(B501=Settings!$C$16)),1,IF(AND(C501=Settings!$C$18,B501=Settings!$C$19),1,0))))</f>
        <v/>
      </c>
      <c r="E1497" s="169" t="str">
        <f>IF(E501="","",IF(E501=Settings!$C$16,1,IF(AND(E501=Settings!$C$17,NOT(D501=Settings!$C$16)),1,IF(AND(E501=Settings!$C$18,D501=Settings!$C$19),1,0))))</f>
        <v/>
      </c>
      <c r="G1497" s="169" t="str">
        <f>IF(G501="","",IF(G501=Settings!$C$16,1,IF(AND(G501=Settings!$C$17,NOT(F501=Settings!$C$16)),1,IF(AND(G501=Settings!$C$18,F501=Settings!$C$19),1,0))))</f>
        <v/>
      </c>
      <c r="I1497" s="169" t="str">
        <f>IF(I501="","",IF(I501=Settings!$C$16,1,IF(AND(I501=Settings!$C$17,NOT(H501=Settings!$C$16)),1,IF(AND(I501=Settings!$C$18,H501=Settings!$C$19),1,0))))</f>
        <v/>
      </c>
      <c r="K1497" s="169" t="str">
        <f>IF(K501="","",IF(K501=Settings!$C$16,1,IF(AND(K501=Settings!$C$17,NOT(J501=Settings!$C$16)),1,IF(AND(K501=Settings!$C$18,J501=Settings!$C$19),1,0))))</f>
        <v/>
      </c>
      <c r="M1497" s="169" t="str">
        <f>IF(M501="","",IF(M501=Settings!$C$16,1,IF(AND(M501=Settings!$C$17,NOT(L501=Settings!$C$16)),1,IF(AND(M501=Settings!$C$18,L501=Settings!$C$19),1,0))))</f>
        <v/>
      </c>
      <c r="P1497" s="169" t="str">
        <f>IF(P501="","",IF(P501=Settings!$C$16,1,IF(AND(P501=Settings!$C$17,NOT(O501=Settings!$C$16)),1,IF(AND(P501=Settings!$C$18,O501=Settings!$C$19),1,0))))</f>
        <v/>
      </c>
      <c r="Q1497" s="170"/>
      <c r="R1497" s="169" t="str">
        <f>IF(R501="","",IF(R501=Settings!$C$16,1,IF(AND(R501=Settings!$C$17,NOT(Q501=Settings!$C$16)),1,IF(AND(R501=Settings!$C$18,Q501=Settings!$C$19),1,0))))</f>
        <v/>
      </c>
      <c r="S1497" s="170"/>
      <c r="T1497" s="169" t="str">
        <f>IF(T501="","",IF(T501=Settings!$C$16,1,IF(AND(T501=Settings!$C$17,NOT(S501=Settings!$C$16)),1,IF(AND(T501=Settings!$C$18,S501=Settings!$C$19),1,0))))</f>
        <v/>
      </c>
      <c r="U1497" s="170"/>
      <c r="V1497" s="169" t="str">
        <f>IF(V501="","",IF(V501=Settings!$C$16,1,IF(AND(V501=Settings!$C$17,NOT(U501=Settings!$C$16)),1,IF(AND(V501=Settings!$C$18,U501=Settings!$C$19),1,0))))</f>
        <v/>
      </c>
      <c r="X1497" s="169" t="str">
        <f>IF(X501="","",IF(X501=Settings!$C$16,1,IF(AND(X501=Settings!$C$17,NOT(W501=Settings!$C$16)),1,IF(AND(X501=Settings!$C$18,W501=Settings!$C$19),1,0))))</f>
        <v/>
      </c>
      <c r="Z1497" s="169" t="str">
        <f>IF(Z501="","",IF(Z501=Settings!$C$16,1,IF(AND(Z501=Settings!$C$17,NOT(Y501=Settings!$C$16)),1,IF(AND(Z501=Settings!$C$18,Y501=Settings!$C$19),1,0))))</f>
        <v/>
      </c>
      <c r="AC1497" s="169" t="str">
        <f>IF(AC501="","",IF(AC501=Settings!$C$16,1,IF(AND(AC501=Settings!$C$17,NOT(AB501=Settings!$C$16)),1,IF(AND(AC501=Settings!$C$18,AB501=Settings!$C$19),1,0))))</f>
        <v/>
      </c>
      <c r="AD1497" s="170"/>
      <c r="AE1497" s="169" t="str">
        <f>IF(AE501="","",IF(AE501=Settings!$C$16,1,IF(AND(AE501=Settings!$C$17,NOT(AD501=Settings!$C$16)),1,IF(AND(AE501=Settings!$C$18,AD501=Settings!$C$19),1,0))))</f>
        <v/>
      </c>
      <c r="AF1497" s="170"/>
      <c r="AG1497" s="169" t="str">
        <f>IF(AG501="","",IF(AG501=Settings!$C$16,1,IF(AND(AG501=Settings!$C$17,NOT(AF501=Settings!$C$16)),1,IF(AND(AG501=Settings!$C$18,AF501=Settings!$C$19),1,0))))</f>
        <v/>
      </c>
      <c r="AH1497" s="170"/>
      <c r="AI1497" s="169" t="str">
        <f>IF(AI501="","",IF(AI501=Settings!$C$16,1,IF(AND(AI501=Settings!$C$17,NOT(AH501=Settings!$C$16)),1,IF(AND(AI501=Settings!$C$18,AH501=Settings!$C$19),1,0))))</f>
        <v/>
      </c>
      <c r="AK1497" s="169" t="str">
        <f>IF(AK501="","",IF(AK501=Settings!$C$16,1,IF(AND(AK501=Settings!$C$17,NOT(AJ501=Settings!$C$16)),1,IF(AND(AK501=Settings!$C$18,AJ501=Settings!$C$19),1,0))))</f>
        <v/>
      </c>
      <c r="AM1497" s="169" t="str">
        <f>IF(AM501="","",IF(AM501=Settings!$C$16,1,IF(AND(AM501=Settings!$C$17,NOT(AL501=Settings!$C$16)),1,IF(AND(AM501=Settings!$C$18,AL501=Settings!$C$19),1,0))))</f>
        <v/>
      </c>
      <c r="AP1497" s="169" t="str">
        <f>IF(AP501="","",IF(AP501=Settings!$C$16,1,IF(AND(AP501=Settings!$C$17,NOT(AO501=Settings!$C$16)),1,IF(AND(AP501=Settings!$C$18,AO501=Settings!$C$19),1,0))))</f>
        <v/>
      </c>
      <c r="AQ1497" s="170"/>
      <c r="AR1497" s="169" t="str">
        <f>IF(AR501="","",IF(AR501=Settings!$C$16,1,IF(AND(AR501=Settings!$C$17,NOT(AQ501=Settings!$C$16)),1,IF(AND(AR501=Settings!$C$18,AQ501=Settings!$C$19),1,0))))</f>
        <v/>
      </c>
      <c r="AS1497" s="170"/>
      <c r="AT1497" s="169" t="str">
        <f>IF(AT501="","",IF(AT501=Settings!$C$16,1,IF(AND(AT501=Settings!$C$17,NOT(AS501=Settings!$C$16)),1,IF(AND(AT501=Settings!$C$18,AS501=Settings!$C$19),1,0))))</f>
        <v/>
      </c>
      <c r="AU1497" s="170"/>
      <c r="AV1497" s="169" t="str">
        <f>IF(AV501="","",IF(AV501=Settings!$C$16,1,IF(AND(AV501=Settings!$C$17,NOT(AU501=Settings!$C$16)),1,IF(AND(AV501=Settings!$C$18,AU501=Settings!$C$19),1,0))))</f>
        <v/>
      </c>
      <c r="AX1497" s="169" t="str">
        <f>IF(AX501="","",IF(AX501=Settings!$C$16,1,IF(AND(AX501=Settings!$C$17,NOT(AW501=Settings!$C$16)),1,IF(AND(AX501=Settings!$C$18,AW501=Settings!$C$19),1,0))))</f>
        <v/>
      </c>
      <c r="AZ1497" s="169" t="str">
        <f>IF(AZ501="","",IF(AZ501=Settings!$C$16,1,IF(AND(AZ501=Settings!$C$17,NOT(AY501=Settings!$C$16)),1,IF(AND(AZ501=Settings!$C$18,AY501=Settings!$C$19),1,0))))</f>
        <v/>
      </c>
      <c r="BC1497" s="169" t="str">
        <f>IF(BC501="","",IF(BC501=Settings!$C$16,1,IF(AND(BC501=Settings!$C$17,NOT(BB501=Settings!$C$16)),1,IF(AND(BC501=Settings!$C$18,BB501=Settings!$C$19),1,0))))</f>
        <v/>
      </c>
      <c r="BD1497" s="170"/>
      <c r="BE1497" s="169" t="str">
        <f>IF(BE501="","",IF(BE501=Settings!$C$16,1,IF(AND(BE501=Settings!$C$17,NOT(BD501=Settings!$C$16)),1,IF(AND(BE501=Settings!$C$18,BD501=Settings!$C$19),1,0))))</f>
        <v/>
      </c>
      <c r="BF1497" s="170"/>
      <c r="BG1497" s="169" t="str">
        <f>IF(BG501="","",IF(BG501=Settings!$C$16,1,IF(AND(BG501=Settings!$C$17,NOT(BF501=Settings!$C$16)),1,IF(AND(BG501=Settings!$C$18,BF501=Settings!$C$19),1,0))))</f>
        <v/>
      </c>
      <c r="BH1497" s="170"/>
      <c r="BI1497" s="169" t="str">
        <f>IF(BI501="","",IF(BI501=Settings!$C$16,1,IF(AND(BI501=Settings!$C$17,NOT(BH501=Settings!$C$16)),1,IF(AND(BI501=Settings!$C$18,BH501=Settings!$C$19),1,0))))</f>
        <v/>
      </c>
      <c r="BK1497" s="169" t="str">
        <f>IF(BK501="","",IF(BK501=Settings!$C$16,1,IF(AND(BK501=Settings!$C$17,NOT(BJ501=Settings!$C$16)),1,IF(AND(BK501=Settings!$C$18,BJ501=Settings!$C$19),1,0))))</f>
        <v/>
      </c>
      <c r="BM1497" s="169" t="str">
        <f>IF(BM501="","",IF(BM501=Settings!$C$16,1,IF(AND(BM501=Settings!$C$17,NOT(BL501=Settings!$C$16)),1,IF(AND(BM501=Settings!$C$18,BL501=Settings!$C$19),1,0))))</f>
        <v/>
      </c>
      <c r="BP1497" s="169" t="str">
        <f>IF(BP501="","",IF(BP501=Settings!$C$16,1,IF(AND(BP501=Settings!$C$17,NOT(BO501=Settings!$C$16)),1,IF(AND(BP501=Settings!$C$18,BO501=Settings!$C$19),1,0))))</f>
        <v/>
      </c>
      <c r="BQ1497" s="170"/>
      <c r="BR1497" s="169" t="str">
        <f>IF(BR501="","",IF(BR501=Settings!$C$16,1,IF(AND(BR501=Settings!$C$17,NOT(BQ501=Settings!$C$16)),1,IF(AND(BR501=Settings!$C$18,BQ501=Settings!$C$19),1,0))))</f>
        <v/>
      </c>
      <c r="BS1497" s="170"/>
      <c r="BT1497" s="169" t="str">
        <f>IF(BT501="","",IF(BT501=Settings!$C$16,1,IF(AND(BT501=Settings!$C$17,NOT(BS501=Settings!$C$16)),1,IF(AND(BT501=Settings!$C$18,BS501=Settings!$C$19),1,0))))</f>
        <v/>
      </c>
      <c r="BU1497" s="170"/>
      <c r="BV1497" s="169" t="str">
        <f>IF(BV501="","",IF(BV501=Settings!$C$16,1,IF(AND(BV501=Settings!$C$17,NOT(BU501=Settings!$C$16)),1,IF(AND(BV501=Settings!$C$18,BU501=Settings!$C$19),1,0))))</f>
        <v/>
      </c>
      <c r="BX1497" s="169" t="str">
        <f>IF(BX501="","",IF(BX501=Settings!$C$16,1,IF(AND(BX501=Settings!$C$17,NOT(BW501=Settings!$C$16)),1,IF(AND(BX501=Settings!$C$18,BW501=Settings!$C$19),1,0))))</f>
        <v/>
      </c>
      <c r="BZ1497" s="169" t="str">
        <f>IF(BZ501="","",IF(BZ501=Settings!$C$16,1,IF(AND(BZ501=Settings!$C$17,NOT(BY501=Settings!$C$16)),1,IF(AND(BZ501=Settings!$C$18,BY501=Settings!$C$19),1,0))))</f>
        <v/>
      </c>
      <c r="CB1497" s="175" t="str">
        <f t="shared" si="57"/>
        <v/>
      </c>
      <c r="CC1497" s="175" t="str">
        <f t="shared" si="58"/>
        <v/>
      </c>
      <c r="CD1497" s="175" t="str">
        <f t="shared" si="59"/>
        <v/>
      </c>
      <c r="CE1497" s="175" t="str">
        <f t="shared" si="60"/>
        <v/>
      </c>
      <c r="CF1497" s="175" t="str">
        <f t="shared" si="61"/>
        <v/>
      </c>
      <c r="CG1497" s="175" t="str">
        <f t="shared" si="62"/>
        <v/>
      </c>
      <c r="CH1497" s="175" t="str">
        <f t="shared" si="63"/>
        <v/>
      </c>
    </row>
    <row r="1498" spans="1:86" x14ac:dyDescent="0.25">
      <c r="A1498" s="39" t="str">
        <f t="shared" si="56"/>
        <v xml:space="preserve"> </v>
      </c>
      <c r="C1498" s="169" t="str">
        <f>IF(C502="","",IF(C502=Settings!$C$16,1,IF(AND(C502=Settings!$C$17,NOT(B502=Settings!$C$16)),1,IF(AND(C502=Settings!$C$18,B502=Settings!$C$19),1,0))))</f>
        <v/>
      </c>
      <c r="E1498" s="169" t="str">
        <f>IF(E502="","",IF(E502=Settings!$C$16,1,IF(AND(E502=Settings!$C$17,NOT(D502=Settings!$C$16)),1,IF(AND(E502=Settings!$C$18,D502=Settings!$C$19),1,0))))</f>
        <v/>
      </c>
      <c r="G1498" s="169" t="str">
        <f>IF(G502="","",IF(G502=Settings!$C$16,1,IF(AND(G502=Settings!$C$17,NOT(F502=Settings!$C$16)),1,IF(AND(G502=Settings!$C$18,F502=Settings!$C$19),1,0))))</f>
        <v/>
      </c>
      <c r="I1498" s="169" t="str">
        <f>IF(I502="","",IF(I502=Settings!$C$16,1,IF(AND(I502=Settings!$C$17,NOT(H502=Settings!$C$16)),1,IF(AND(I502=Settings!$C$18,H502=Settings!$C$19),1,0))))</f>
        <v/>
      </c>
      <c r="K1498" s="169" t="str">
        <f>IF(K502="","",IF(K502=Settings!$C$16,1,IF(AND(K502=Settings!$C$17,NOT(J502=Settings!$C$16)),1,IF(AND(K502=Settings!$C$18,J502=Settings!$C$19),1,0))))</f>
        <v/>
      </c>
      <c r="M1498" s="169" t="str">
        <f>IF(M502="","",IF(M502=Settings!$C$16,1,IF(AND(M502=Settings!$C$17,NOT(L502=Settings!$C$16)),1,IF(AND(M502=Settings!$C$18,L502=Settings!$C$19),1,0))))</f>
        <v/>
      </c>
      <c r="P1498" s="169" t="str">
        <f>IF(P502="","",IF(P502=Settings!$C$16,1,IF(AND(P502=Settings!$C$17,NOT(O502=Settings!$C$16)),1,IF(AND(P502=Settings!$C$18,O502=Settings!$C$19),1,0))))</f>
        <v/>
      </c>
      <c r="Q1498" s="170"/>
      <c r="R1498" s="169" t="str">
        <f>IF(R502="","",IF(R502=Settings!$C$16,1,IF(AND(R502=Settings!$C$17,NOT(Q502=Settings!$C$16)),1,IF(AND(R502=Settings!$C$18,Q502=Settings!$C$19),1,0))))</f>
        <v/>
      </c>
      <c r="S1498" s="170"/>
      <c r="T1498" s="169" t="str">
        <f>IF(T502="","",IF(T502=Settings!$C$16,1,IF(AND(T502=Settings!$C$17,NOT(S502=Settings!$C$16)),1,IF(AND(T502=Settings!$C$18,S502=Settings!$C$19),1,0))))</f>
        <v/>
      </c>
      <c r="U1498" s="170"/>
      <c r="V1498" s="169" t="str">
        <f>IF(V502="","",IF(V502=Settings!$C$16,1,IF(AND(V502=Settings!$C$17,NOT(U502=Settings!$C$16)),1,IF(AND(V502=Settings!$C$18,U502=Settings!$C$19),1,0))))</f>
        <v/>
      </c>
      <c r="X1498" s="169" t="str">
        <f>IF(X502="","",IF(X502=Settings!$C$16,1,IF(AND(X502=Settings!$C$17,NOT(W502=Settings!$C$16)),1,IF(AND(X502=Settings!$C$18,W502=Settings!$C$19),1,0))))</f>
        <v/>
      </c>
      <c r="Z1498" s="169" t="str">
        <f>IF(Z502="","",IF(Z502=Settings!$C$16,1,IF(AND(Z502=Settings!$C$17,NOT(Y502=Settings!$C$16)),1,IF(AND(Z502=Settings!$C$18,Y502=Settings!$C$19),1,0))))</f>
        <v/>
      </c>
      <c r="AC1498" s="169" t="str">
        <f>IF(AC502="","",IF(AC502=Settings!$C$16,1,IF(AND(AC502=Settings!$C$17,NOT(AB502=Settings!$C$16)),1,IF(AND(AC502=Settings!$C$18,AB502=Settings!$C$19),1,0))))</f>
        <v/>
      </c>
      <c r="AD1498" s="170"/>
      <c r="AE1498" s="169" t="str">
        <f>IF(AE502="","",IF(AE502=Settings!$C$16,1,IF(AND(AE502=Settings!$C$17,NOT(AD502=Settings!$C$16)),1,IF(AND(AE502=Settings!$C$18,AD502=Settings!$C$19),1,0))))</f>
        <v/>
      </c>
      <c r="AF1498" s="170"/>
      <c r="AG1498" s="169" t="str">
        <f>IF(AG502="","",IF(AG502=Settings!$C$16,1,IF(AND(AG502=Settings!$C$17,NOT(AF502=Settings!$C$16)),1,IF(AND(AG502=Settings!$C$18,AF502=Settings!$C$19),1,0))))</f>
        <v/>
      </c>
      <c r="AH1498" s="170"/>
      <c r="AI1498" s="169" t="str">
        <f>IF(AI502="","",IF(AI502=Settings!$C$16,1,IF(AND(AI502=Settings!$C$17,NOT(AH502=Settings!$C$16)),1,IF(AND(AI502=Settings!$C$18,AH502=Settings!$C$19),1,0))))</f>
        <v/>
      </c>
      <c r="AK1498" s="169" t="str">
        <f>IF(AK502="","",IF(AK502=Settings!$C$16,1,IF(AND(AK502=Settings!$C$17,NOT(AJ502=Settings!$C$16)),1,IF(AND(AK502=Settings!$C$18,AJ502=Settings!$C$19),1,0))))</f>
        <v/>
      </c>
      <c r="AM1498" s="169" t="str">
        <f>IF(AM502="","",IF(AM502=Settings!$C$16,1,IF(AND(AM502=Settings!$C$17,NOT(AL502=Settings!$C$16)),1,IF(AND(AM502=Settings!$C$18,AL502=Settings!$C$19),1,0))))</f>
        <v/>
      </c>
      <c r="AP1498" s="169" t="str">
        <f>IF(AP502="","",IF(AP502=Settings!$C$16,1,IF(AND(AP502=Settings!$C$17,NOT(AO502=Settings!$C$16)),1,IF(AND(AP502=Settings!$C$18,AO502=Settings!$C$19),1,0))))</f>
        <v/>
      </c>
      <c r="AQ1498" s="170"/>
      <c r="AR1498" s="169" t="str">
        <f>IF(AR502="","",IF(AR502=Settings!$C$16,1,IF(AND(AR502=Settings!$C$17,NOT(AQ502=Settings!$C$16)),1,IF(AND(AR502=Settings!$C$18,AQ502=Settings!$C$19),1,0))))</f>
        <v/>
      </c>
      <c r="AS1498" s="170"/>
      <c r="AT1498" s="169" t="str">
        <f>IF(AT502="","",IF(AT502=Settings!$C$16,1,IF(AND(AT502=Settings!$C$17,NOT(AS502=Settings!$C$16)),1,IF(AND(AT502=Settings!$C$18,AS502=Settings!$C$19),1,0))))</f>
        <v/>
      </c>
      <c r="AU1498" s="170"/>
      <c r="AV1498" s="169" t="str">
        <f>IF(AV502="","",IF(AV502=Settings!$C$16,1,IF(AND(AV502=Settings!$C$17,NOT(AU502=Settings!$C$16)),1,IF(AND(AV502=Settings!$C$18,AU502=Settings!$C$19),1,0))))</f>
        <v/>
      </c>
      <c r="AX1498" s="169" t="str">
        <f>IF(AX502="","",IF(AX502=Settings!$C$16,1,IF(AND(AX502=Settings!$C$17,NOT(AW502=Settings!$C$16)),1,IF(AND(AX502=Settings!$C$18,AW502=Settings!$C$19),1,0))))</f>
        <v/>
      </c>
      <c r="AZ1498" s="169" t="str">
        <f>IF(AZ502="","",IF(AZ502=Settings!$C$16,1,IF(AND(AZ502=Settings!$C$17,NOT(AY502=Settings!$C$16)),1,IF(AND(AZ502=Settings!$C$18,AY502=Settings!$C$19),1,0))))</f>
        <v/>
      </c>
      <c r="BC1498" s="169" t="str">
        <f>IF(BC502="","",IF(BC502=Settings!$C$16,1,IF(AND(BC502=Settings!$C$17,NOT(BB502=Settings!$C$16)),1,IF(AND(BC502=Settings!$C$18,BB502=Settings!$C$19),1,0))))</f>
        <v/>
      </c>
      <c r="BD1498" s="170"/>
      <c r="BE1498" s="169" t="str">
        <f>IF(BE502="","",IF(BE502=Settings!$C$16,1,IF(AND(BE502=Settings!$C$17,NOT(BD502=Settings!$C$16)),1,IF(AND(BE502=Settings!$C$18,BD502=Settings!$C$19),1,0))))</f>
        <v/>
      </c>
      <c r="BF1498" s="170"/>
      <c r="BG1498" s="169" t="str">
        <f>IF(BG502="","",IF(BG502=Settings!$C$16,1,IF(AND(BG502=Settings!$C$17,NOT(BF502=Settings!$C$16)),1,IF(AND(BG502=Settings!$C$18,BF502=Settings!$C$19),1,0))))</f>
        <v/>
      </c>
      <c r="BH1498" s="170"/>
      <c r="BI1498" s="169" t="str">
        <f>IF(BI502="","",IF(BI502=Settings!$C$16,1,IF(AND(BI502=Settings!$C$17,NOT(BH502=Settings!$C$16)),1,IF(AND(BI502=Settings!$C$18,BH502=Settings!$C$19),1,0))))</f>
        <v/>
      </c>
      <c r="BK1498" s="169" t="str">
        <f>IF(BK502="","",IF(BK502=Settings!$C$16,1,IF(AND(BK502=Settings!$C$17,NOT(BJ502=Settings!$C$16)),1,IF(AND(BK502=Settings!$C$18,BJ502=Settings!$C$19),1,0))))</f>
        <v/>
      </c>
      <c r="BM1498" s="169" t="str">
        <f>IF(BM502="","",IF(BM502=Settings!$C$16,1,IF(AND(BM502=Settings!$C$17,NOT(BL502=Settings!$C$16)),1,IF(AND(BM502=Settings!$C$18,BL502=Settings!$C$19),1,0))))</f>
        <v/>
      </c>
      <c r="BP1498" s="169" t="str">
        <f>IF(BP502="","",IF(BP502=Settings!$C$16,1,IF(AND(BP502=Settings!$C$17,NOT(BO502=Settings!$C$16)),1,IF(AND(BP502=Settings!$C$18,BO502=Settings!$C$19),1,0))))</f>
        <v/>
      </c>
      <c r="BQ1498" s="170"/>
      <c r="BR1498" s="169" t="str">
        <f>IF(BR502="","",IF(BR502=Settings!$C$16,1,IF(AND(BR502=Settings!$C$17,NOT(BQ502=Settings!$C$16)),1,IF(AND(BR502=Settings!$C$18,BQ502=Settings!$C$19),1,0))))</f>
        <v/>
      </c>
      <c r="BS1498" s="170"/>
      <c r="BT1498" s="169" t="str">
        <f>IF(BT502="","",IF(BT502=Settings!$C$16,1,IF(AND(BT502=Settings!$C$17,NOT(BS502=Settings!$C$16)),1,IF(AND(BT502=Settings!$C$18,BS502=Settings!$C$19),1,0))))</f>
        <v/>
      </c>
      <c r="BU1498" s="170"/>
      <c r="BV1498" s="169" t="str">
        <f>IF(BV502="","",IF(BV502=Settings!$C$16,1,IF(AND(BV502=Settings!$C$17,NOT(BU502=Settings!$C$16)),1,IF(AND(BV502=Settings!$C$18,BU502=Settings!$C$19),1,0))))</f>
        <v/>
      </c>
      <c r="BX1498" s="169" t="str">
        <f>IF(BX502="","",IF(BX502=Settings!$C$16,1,IF(AND(BX502=Settings!$C$17,NOT(BW502=Settings!$C$16)),1,IF(AND(BX502=Settings!$C$18,BW502=Settings!$C$19),1,0))))</f>
        <v/>
      </c>
      <c r="BZ1498" s="169" t="str">
        <f>IF(BZ502="","",IF(BZ502=Settings!$C$16,1,IF(AND(BZ502=Settings!$C$17,NOT(BY502=Settings!$C$16)),1,IF(AND(BZ502=Settings!$C$18,BY502=Settings!$C$19),1,0))))</f>
        <v/>
      </c>
      <c r="CB1498" s="175" t="str">
        <f t="shared" si="57"/>
        <v/>
      </c>
      <c r="CC1498" s="175" t="str">
        <f t="shared" si="58"/>
        <v/>
      </c>
      <c r="CD1498" s="175" t="str">
        <f t="shared" si="59"/>
        <v/>
      </c>
      <c r="CE1498" s="175" t="str">
        <f t="shared" si="60"/>
        <v/>
      </c>
      <c r="CF1498" s="175" t="str">
        <f t="shared" si="61"/>
        <v/>
      </c>
      <c r="CG1498" s="175" t="str">
        <f t="shared" si="62"/>
        <v/>
      </c>
      <c r="CH1498" s="175" t="str">
        <f t="shared" si="63"/>
        <v/>
      </c>
    </row>
    <row r="1499" spans="1:86" x14ac:dyDescent="0.25">
      <c r="A1499" s="39" t="str">
        <f t="shared" si="56"/>
        <v xml:space="preserve"> </v>
      </c>
      <c r="C1499" s="169" t="str">
        <f>IF(C503="","",IF(C503=Settings!$C$16,1,IF(AND(C503=Settings!$C$17,NOT(B503=Settings!$C$16)),1,IF(AND(C503=Settings!$C$18,B503=Settings!$C$19),1,0))))</f>
        <v/>
      </c>
      <c r="E1499" s="169" t="str">
        <f>IF(E503="","",IF(E503=Settings!$C$16,1,IF(AND(E503=Settings!$C$17,NOT(D503=Settings!$C$16)),1,IF(AND(E503=Settings!$C$18,D503=Settings!$C$19),1,0))))</f>
        <v/>
      </c>
      <c r="G1499" s="169" t="str">
        <f>IF(G503="","",IF(G503=Settings!$C$16,1,IF(AND(G503=Settings!$C$17,NOT(F503=Settings!$C$16)),1,IF(AND(G503=Settings!$C$18,F503=Settings!$C$19),1,0))))</f>
        <v/>
      </c>
      <c r="I1499" s="169" t="str">
        <f>IF(I503="","",IF(I503=Settings!$C$16,1,IF(AND(I503=Settings!$C$17,NOT(H503=Settings!$C$16)),1,IF(AND(I503=Settings!$C$18,H503=Settings!$C$19),1,0))))</f>
        <v/>
      </c>
      <c r="K1499" s="169" t="str">
        <f>IF(K503="","",IF(K503=Settings!$C$16,1,IF(AND(K503=Settings!$C$17,NOT(J503=Settings!$C$16)),1,IF(AND(K503=Settings!$C$18,J503=Settings!$C$19),1,0))))</f>
        <v/>
      </c>
      <c r="M1499" s="169" t="str">
        <f>IF(M503="","",IF(M503=Settings!$C$16,1,IF(AND(M503=Settings!$C$17,NOT(L503=Settings!$C$16)),1,IF(AND(M503=Settings!$C$18,L503=Settings!$C$19),1,0))))</f>
        <v/>
      </c>
      <c r="P1499" s="169" t="str">
        <f>IF(P503="","",IF(P503=Settings!$C$16,1,IF(AND(P503=Settings!$C$17,NOT(O503=Settings!$C$16)),1,IF(AND(P503=Settings!$C$18,O503=Settings!$C$19),1,0))))</f>
        <v/>
      </c>
      <c r="Q1499" s="170"/>
      <c r="R1499" s="169" t="str">
        <f>IF(R503="","",IF(R503=Settings!$C$16,1,IF(AND(R503=Settings!$C$17,NOT(Q503=Settings!$C$16)),1,IF(AND(R503=Settings!$C$18,Q503=Settings!$C$19),1,0))))</f>
        <v/>
      </c>
      <c r="S1499" s="170"/>
      <c r="T1499" s="169" t="str">
        <f>IF(T503="","",IF(T503=Settings!$C$16,1,IF(AND(T503=Settings!$C$17,NOT(S503=Settings!$C$16)),1,IF(AND(T503=Settings!$C$18,S503=Settings!$C$19),1,0))))</f>
        <v/>
      </c>
      <c r="U1499" s="170"/>
      <c r="V1499" s="169" t="str">
        <f>IF(V503="","",IF(V503=Settings!$C$16,1,IF(AND(V503=Settings!$C$17,NOT(U503=Settings!$C$16)),1,IF(AND(V503=Settings!$C$18,U503=Settings!$C$19),1,0))))</f>
        <v/>
      </c>
      <c r="X1499" s="169" t="str">
        <f>IF(X503="","",IF(X503=Settings!$C$16,1,IF(AND(X503=Settings!$C$17,NOT(W503=Settings!$C$16)),1,IF(AND(X503=Settings!$C$18,W503=Settings!$C$19),1,0))))</f>
        <v/>
      </c>
      <c r="Z1499" s="169" t="str">
        <f>IF(Z503="","",IF(Z503=Settings!$C$16,1,IF(AND(Z503=Settings!$C$17,NOT(Y503=Settings!$C$16)),1,IF(AND(Z503=Settings!$C$18,Y503=Settings!$C$19),1,0))))</f>
        <v/>
      </c>
      <c r="AC1499" s="169" t="str">
        <f>IF(AC503="","",IF(AC503=Settings!$C$16,1,IF(AND(AC503=Settings!$C$17,NOT(AB503=Settings!$C$16)),1,IF(AND(AC503=Settings!$C$18,AB503=Settings!$C$19),1,0))))</f>
        <v/>
      </c>
      <c r="AD1499" s="170"/>
      <c r="AE1499" s="169" t="str">
        <f>IF(AE503="","",IF(AE503=Settings!$C$16,1,IF(AND(AE503=Settings!$C$17,NOT(AD503=Settings!$C$16)),1,IF(AND(AE503=Settings!$C$18,AD503=Settings!$C$19),1,0))))</f>
        <v/>
      </c>
      <c r="AF1499" s="170"/>
      <c r="AG1499" s="169" t="str">
        <f>IF(AG503="","",IF(AG503=Settings!$C$16,1,IF(AND(AG503=Settings!$C$17,NOT(AF503=Settings!$C$16)),1,IF(AND(AG503=Settings!$C$18,AF503=Settings!$C$19),1,0))))</f>
        <v/>
      </c>
      <c r="AH1499" s="170"/>
      <c r="AI1499" s="169" t="str">
        <f>IF(AI503="","",IF(AI503=Settings!$C$16,1,IF(AND(AI503=Settings!$C$17,NOT(AH503=Settings!$C$16)),1,IF(AND(AI503=Settings!$C$18,AH503=Settings!$C$19),1,0))))</f>
        <v/>
      </c>
      <c r="AK1499" s="169" t="str">
        <f>IF(AK503="","",IF(AK503=Settings!$C$16,1,IF(AND(AK503=Settings!$C$17,NOT(AJ503=Settings!$C$16)),1,IF(AND(AK503=Settings!$C$18,AJ503=Settings!$C$19),1,0))))</f>
        <v/>
      </c>
      <c r="AM1499" s="169" t="str">
        <f>IF(AM503="","",IF(AM503=Settings!$C$16,1,IF(AND(AM503=Settings!$C$17,NOT(AL503=Settings!$C$16)),1,IF(AND(AM503=Settings!$C$18,AL503=Settings!$C$19),1,0))))</f>
        <v/>
      </c>
      <c r="AP1499" s="169" t="str">
        <f>IF(AP503="","",IF(AP503=Settings!$C$16,1,IF(AND(AP503=Settings!$C$17,NOT(AO503=Settings!$C$16)),1,IF(AND(AP503=Settings!$C$18,AO503=Settings!$C$19),1,0))))</f>
        <v/>
      </c>
      <c r="AQ1499" s="170"/>
      <c r="AR1499" s="169" t="str">
        <f>IF(AR503="","",IF(AR503=Settings!$C$16,1,IF(AND(AR503=Settings!$C$17,NOT(AQ503=Settings!$C$16)),1,IF(AND(AR503=Settings!$C$18,AQ503=Settings!$C$19),1,0))))</f>
        <v/>
      </c>
      <c r="AS1499" s="170"/>
      <c r="AT1499" s="169" t="str">
        <f>IF(AT503="","",IF(AT503=Settings!$C$16,1,IF(AND(AT503=Settings!$C$17,NOT(AS503=Settings!$C$16)),1,IF(AND(AT503=Settings!$C$18,AS503=Settings!$C$19),1,0))))</f>
        <v/>
      </c>
      <c r="AU1499" s="170"/>
      <c r="AV1499" s="169" t="str">
        <f>IF(AV503="","",IF(AV503=Settings!$C$16,1,IF(AND(AV503=Settings!$C$17,NOT(AU503=Settings!$C$16)),1,IF(AND(AV503=Settings!$C$18,AU503=Settings!$C$19),1,0))))</f>
        <v/>
      </c>
      <c r="AX1499" s="169" t="str">
        <f>IF(AX503="","",IF(AX503=Settings!$C$16,1,IF(AND(AX503=Settings!$C$17,NOT(AW503=Settings!$C$16)),1,IF(AND(AX503=Settings!$C$18,AW503=Settings!$C$19),1,0))))</f>
        <v/>
      </c>
      <c r="AZ1499" s="169" t="str">
        <f>IF(AZ503="","",IF(AZ503=Settings!$C$16,1,IF(AND(AZ503=Settings!$C$17,NOT(AY503=Settings!$C$16)),1,IF(AND(AZ503=Settings!$C$18,AY503=Settings!$C$19),1,0))))</f>
        <v/>
      </c>
      <c r="BC1499" s="169" t="str">
        <f>IF(BC503="","",IF(BC503=Settings!$C$16,1,IF(AND(BC503=Settings!$C$17,NOT(BB503=Settings!$C$16)),1,IF(AND(BC503=Settings!$C$18,BB503=Settings!$C$19),1,0))))</f>
        <v/>
      </c>
      <c r="BD1499" s="170"/>
      <c r="BE1499" s="169" t="str">
        <f>IF(BE503="","",IF(BE503=Settings!$C$16,1,IF(AND(BE503=Settings!$C$17,NOT(BD503=Settings!$C$16)),1,IF(AND(BE503=Settings!$C$18,BD503=Settings!$C$19),1,0))))</f>
        <v/>
      </c>
      <c r="BF1499" s="170"/>
      <c r="BG1499" s="169" t="str">
        <f>IF(BG503="","",IF(BG503=Settings!$C$16,1,IF(AND(BG503=Settings!$C$17,NOT(BF503=Settings!$C$16)),1,IF(AND(BG503=Settings!$C$18,BF503=Settings!$C$19),1,0))))</f>
        <v/>
      </c>
      <c r="BH1499" s="170"/>
      <c r="BI1499" s="169" t="str">
        <f>IF(BI503="","",IF(BI503=Settings!$C$16,1,IF(AND(BI503=Settings!$C$17,NOT(BH503=Settings!$C$16)),1,IF(AND(BI503=Settings!$C$18,BH503=Settings!$C$19),1,0))))</f>
        <v/>
      </c>
      <c r="BK1499" s="169" t="str">
        <f>IF(BK503="","",IF(BK503=Settings!$C$16,1,IF(AND(BK503=Settings!$C$17,NOT(BJ503=Settings!$C$16)),1,IF(AND(BK503=Settings!$C$18,BJ503=Settings!$C$19),1,0))))</f>
        <v/>
      </c>
      <c r="BM1499" s="169" t="str">
        <f>IF(BM503="","",IF(BM503=Settings!$C$16,1,IF(AND(BM503=Settings!$C$17,NOT(BL503=Settings!$C$16)),1,IF(AND(BM503=Settings!$C$18,BL503=Settings!$C$19),1,0))))</f>
        <v/>
      </c>
      <c r="BP1499" s="169" t="str">
        <f>IF(BP503="","",IF(BP503=Settings!$C$16,1,IF(AND(BP503=Settings!$C$17,NOT(BO503=Settings!$C$16)),1,IF(AND(BP503=Settings!$C$18,BO503=Settings!$C$19),1,0))))</f>
        <v/>
      </c>
      <c r="BQ1499" s="170"/>
      <c r="BR1499" s="169" t="str">
        <f>IF(BR503="","",IF(BR503=Settings!$C$16,1,IF(AND(BR503=Settings!$C$17,NOT(BQ503=Settings!$C$16)),1,IF(AND(BR503=Settings!$C$18,BQ503=Settings!$C$19),1,0))))</f>
        <v/>
      </c>
      <c r="BS1499" s="170"/>
      <c r="BT1499" s="169" t="str">
        <f>IF(BT503="","",IF(BT503=Settings!$C$16,1,IF(AND(BT503=Settings!$C$17,NOT(BS503=Settings!$C$16)),1,IF(AND(BT503=Settings!$C$18,BS503=Settings!$C$19),1,0))))</f>
        <v/>
      </c>
      <c r="BU1499" s="170"/>
      <c r="BV1499" s="169" t="str">
        <f>IF(BV503="","",IF(BV503=Settings!$C$16,1,IF(AND(BV503=Settings!$C$17,NOT(BU503=Settings!$C$16)),1,IF(AND(BV503=Settings!$C$18,BU503=Settings!$C$19),1,0))))</f>
        <v/>
      </c>
      <c r="BX1499" s="169" t="str">
        <f>IF(BX503="","",IF(BX503=Settings!$C$16,1,IF(AND(BX503=Settings!$C$17,NOT(BW503=Settings!$C$16)),1,IF(AND(BX503=Settings!$C$18,BW503=Settings!$C$19),1,0))))</f>
        <v/>
      </c>
      <c r="BZ1499" s="169" t="str">
        <f>IF(BZ503="","",IF(BZ503=Settings!$C$16,1,IF(AND(BZ503=Settings!$C$17,NOT(BY503=Settings!$C$16)),1,IF(AND(BZ503=Settings!$C$18,BY503=Settings!$C$19),1,0))))</f>
        <v/>
      </c>
      <c r="CB1499" s="175" t="str">
        <f t="shared" si="57"/>
        <v/>
      </c>
      <c r="CC1499" s="175" t="str">
        <f t="shared" si="58"/>
        <v/>
      </c>
      <c r="CD1499" s="175" t="str">
        <f t="shared" si="59"/>
        <v/>
      </c>
      <c r="CE1499" s="175" t="str">
        <f t="shared" si="60"/>
        <v/>
      </c>
      <c r="CF1499" s="175" t="str">
        <f t="shared" si="61"/>
        <v/>
      </c>
      <c r="CG1499" s="175" t="str">
        <f t="shared" si="62"/>
        <v/>
      </c>
      <c r="CH1499" s="175" t="str">
        <f t="shared" si="63"/>
        <v/>
      </c>
    </row>
    <row r="1500" spans="1:86" x14ac:dyDescent="0.25">
      <c r="E1500" s="169"/>
      <c r="G1500" s="169"/>
      <c r="I1500" s="169"/>
      <c r="K1500" s="169"/>
      <c r="M1500" s="169"/>
      <c r="Q1500" s="170"/>
      <c r="S1500" s="170"/>
      <c r="U1500" s="170"/>
      <c r="X1500" s="169"/>
      <c r="Z1500" s="169"/>
      <c r="AD1500" s="170"/>
      <c r="AF1500" s="170"/>
      <c r="AH1500" s="170"/>
      <c r="AK1500" s="169"/>
      <c r="AM1500" s="169"/>
      <c r="AQ1500" s="170"/>
      <c r="AS1500" s="170"/>
      <c r="AU1500" s="170"/>
      <c r="AX1500" s="169"/>
      <c r="AZ1500" s="169"/>
      <c r="BD1500" s="170"/>
      <c r="BF1500" s="170"/>
      <c r="BH1500" s="170"/>
      <c r="BK1500" s="169"/>
      <c r="BM1500" s="169"/>
      <c r="BQ1500" s="170"/>
      <c r="BS1500" s="170"/>
      <c r="BU1500" s="170"/>
      <c r="BX1500" s="169"/>
      <c r="BZ1500" s="169"/>
      <c r="CB1500" s="175"/>
      <c r="CC1500" s="175"/>
      <c r="CD1500" s="175"/>
      <c r="CE1500" s="175"/>
      <c r="CF1500" s="175"/>
      <c r="CG1500" s="175"/>
      <c r="CH1500" s="175"/>
    </row>
    <row r="1501" spans="1:86" x14ac:dyDescent="0.25">
      <c r="C1501" s="169">
        <f>COUNT(C1000:C1499)</f>
        <v>0</v>
      </c>
      <c r="E1501" s="169">
        <f>COUNT(E1000:E1499)</f>
        <v>0</v>
      </c>
      <c r="G1501" s="169">
        <f>COUNT(G1000:G1499)</f>
        <v>0</v>
      </c>
      <c r="I1501" s="169">
        <f>COUNT(I1000:I1499)</f>
        <v>0</v>
      </c>
      <c r="K1501" s="169">
        <f>COUNT(K1000:K1499)</f>
        <v>0</v>
      </c>
      <c r="M1501" s="169">
        <f>COUNT(M1000:M1499)</f>
        <v>0</v>
      </c>
      <c r="P1501" s="169">
        <f>COUNT(P1000:P1499)</f>
        <v>0</v>
      </c>
      <c r="Q1501" s="170"/>
      <c r="R1501" s="169">
        <f>COUNT(R1000:R1499)</f>
        <v>0</v>
      </c>
      <c r="S1501" s="170"/>
      <c r="T1501" s="169">
        <f>COUNT(T1000:T1499)</f>
        <v>0</v>
      </c>
      <c r="U1501" s="170"/>
      <c r="V1501" s="169">
        <f>COUNT(V1000:V1499)</f>
        <v>0</v>
      </c>
      <c r="X1501" s="169">
        <f>COUNT(X1000:X1499)</f>
        <v>0</v>
      </c>
      <c r="Z1501" s="169">
        <f>COUNT(Z1000:Z1499)</f>
        <v>0</v>
      </c>
      <c r="AC1501" s="169">
        <f>COUNT(AC1000:AC1499)</f>
        <v>0</v>
      </c>
      <c r="AD1501" s="170"/>
      <c r="AE1501" s="169">
        <f>COUNT(AE1000:AE1499)</f>
        <v>0</v>
      </c>
      <c r="AF1501" s="170"/>
      <c r="AG1501" s="169">
        <f>COUNT(AG1000:AG1499)</f>
        <v>0</v>
      </c>
      <c r="AH1501" s="170"/>
      <c r="AI1501" s="169">
        <f>COUNT(AI1000:AI1499)</f>
        <v>0</v>
      </c>
      <c r="AK1501" s="169">
        <f>COUNT(AK1000:AK1499)</f>
        <v>0</v>
      </c>
      <c r="AM1501" s="169">
        <f>COUNT(AM1000:AM1499)</f>
        <v>0</v>
      </c>
      <c r="AP1501" s="169">
        <f>COUNT(AP1000:AP1499)</f>
        <v>0</v>
      </c>
      <c r="AQ1501" s="170"/>
      <c r="AR1501" s="169">
        <f>COUNT(AR1000:AR1499)</f>
        <v>0</v>
      </c>
      <c r="AS1501" s="170"/>
      <c r="AT1501" s="169">
        <f>COUNT(AT1000:AT1499)</f>
        <v>0</v>
      </c>
      <c r="AU1501" s="170"/>
      <c r="AV1501" s="169">
        <f>COUNT(AV1000:AV1499)</f>
        <v>0</v>
      </c>
      <c r="AX1501" s="169">
        <f>COUNT(AX1000:AX1499)</f>
        <v>0</v>
      </c>
      <c r="AZ1501" s="169">
        <f>COUNT(AZ1000:AZ1499)</f>
        <v>0</v>
      </c>
      <c r="BC1501" s="169">
        <f>COUNT(BC1000:BC1499)</f>
        <v>0</v>
      </c>
      <c r="BD1501" s="170"/>
      <c r="BE1501" s="169">
        <f>COUNT(BE1000:BE1499)</f>
        <v>0</v>
      </c>
      <c r="BF1501" s="170"/>
      <c r="BG1501" s="169">
        <f>COUNT(BG1000:BG1499)</f>
        <v>0</v>
      </c>
      <c r="BH1501" s="170"/>
      <c r="BI1501" s="169">
        <f>COUNT(BI1000:BI1499)</f>
        <v>0</v>
      </c>
      <c r="BK1501" s="169">
        <f>COUNT(BK1000:BK1499)</f>
        <v>0</v>
      </c>
      <c r="BM1501" s="169">
        <f>COUNT(BM1000:BM1499)</f>
        <v>0</v>
      </c>
      <c r="BP1501" s="169">
        <f>COUNT(BP1000:BP1499)</f>
        <v>0</v>
      </c>
      <c r="BQ1501" s="170"/>
      <c r="BR1501" s="169">
        <f>COUNT(BR1000:BR1499)</f>
        <v>0</v>
      </c>
      <c r="BS1501" s="170"/>
      <c r="BT1501" s="169">
        <f>COUNT(BT1000:BT1499)</f>
        <v>0</v>
      </c>
      <c r="BU1501" s="170"/>
      <c r="BV1501" s="169">
        <f>COUNT(BV1000:BV1499)</f>
        <v>0</v>
      </c>
      <c r="BX1501" s="169">
        <f>COUNT(BX1000:BX1499)</f>
        <v>0</v>
      </c>
      <c r="BZ1501" s="169">
        <f>COUNT(BZ1000:BZ1499)</f>
        <v>0</v>
      </c>
      <c r="CB1501" s="176" t="e">
        <f t="shared" ref="CB1501:CG1501" si="64">AVERAGE(CB1000:CB1499)</f>
        <v>#DIV/0!</v>
      </c>
      <c r="CC1501" s="176" t="e">
        <f t="shared" si="64"/>
        <v>#DIV/0!</v>
      </c>
      <c r="CD1501" s="176" t="e">
        <f t="shared" si="64"/>
        <v>#DIV/0!</v>
      </c>
      <c r="CE1501" s="176" t="e">
        <f t="shared" si="64"/>
        <v>#DIV/0!</v>
      </c>
      <c r="CF1501" s="176" t="e">
        <f t="shared" si="64"/>
        <v>#DIV/0!</v>
      </c>
      <c r="CG1501" s="176" t="e">
        <f t="shared" si="64"/>
        <v>#DIV/0!</v>
      </c>
      <c r="CH1501" s="176" t="e">
        <f>AVERAGE(CH1000:CH1499)</f>
        <v>#DIV/0!</v>
      </c>
    </row>
    <row r="1502" spans="1:86" x14ac:dyDescent="0.25">
      <c r="C1502" s="169">
        <f>COUNTIF(C1000:C1499,1)</f>
        <v>0</v>
      </c>
      <c r="E1502" s="169">
        <f>COUNTIF(E1000:E1499,1)</f>
        <v>0</v>
      </c>
      <c r="G1502" s="169">
        <f>COUNTIF(G1000:G1499,1)</f>
        <v>0</v>
      </c>
      <c r="I1502" s="169">
        <f>COUNTIF(I1000:I1499,1)</f>
        <v>0</v>
      </c>
      <c r="K1502" s="169">
        <f>COUNTIF(K1000:K1499,1)</f>
        <v>0</v>
      </c>
      <c r="M1502" s="169">
        <f>COUNTIF(M1000:M1499,1)</f>
        <v>0</v>
      </c>
      <c r="P1502" s="169">
        <f>COUNTIF(P1000:P1499,1)</f>
        <v>0</v>
      </c>
      <c r="Q1502" s="170"/>
      <c r="R1502" s="169">
        <f>COUNTIF(R1000:R1499,1)</f>
        <v>0</v>
      </c>
      <c r="S1502" s="170"/>
      <c r="T1502" s="169">
        <f>COUNTIF(T1000:T1499,1)</f>
        <v>0</v>
      </c>
      <c r="U1502" s="170"/>
      <c r="V1502" s="169">
        <f>COUNTIF(V1000:V1499,1)</f>
        <v>0</v>
      </c>
      <c r="X1502" s="169">
        <f>COUNTIF(X1000:X1499,1)</f>
        <v>0</v>
      </c>
      <c r="Z1502" s="169">
        <f>COUNTIF(Z1000:Z1499,1)</f>
        <v>0</v>
      </c>
      <c r="AC1502" s="169">
        <f>COUNTIF(AC1000:AC1499,1)</f>
        <v>0</v>
      </c>
      <c r="AD1502" s="170"/>
      <c r="AE1502" s="169">
        <f>COUNTIF(AE1000:AE1499,1)</f>
        <v>0</v>
      </c>
      <c r="AF1502" s="170"/>
      <c r="AG1502" s="169">
        <f>COUNTIF(AG1000:AG1499,1)</f>
        <v>0</v>
      </c>
      <c r="AH1502" s="170"/>
      <c r="AI1502" s="169">
        <f>COUNTIF(AI1000:AI1499,1)</f>
        <v>0</v>
      </c>
      <c r="AK1502" s="169">
        <f>COUNTIF(AK1000:AK1499,1)</f>
        <v>0</v>
      </c>
      <c r="AM1502" s="169">
        <f>COUNTIF(AM1000:AM1499,1)</f>
        <v>0</v>
      </c>
      <c r="AP1502" s="169">
        <f>COUNTIF(AP1000:AP1499,1)</f>
        <v>0</v>
      </c>
      <c r="AQ1502" s="170"/>
      <c r="AR1502" s="169">
        <f>COUNTIF(AR1000:AR1499,1)</f>
        <v>0</v>
      </c>
      <c r="AS1502" s="170"/>
      <c r="AT1502" s="169">
        <f>COUNTIF(AT1000:AT1499,1)</f>
        <v>0</v>
      </c>
      <c r="AU1502" s="170"/>
      <c r="AV1502" s="169">
        <f>COUNTIF(AV1000:AV1499,1)</f>
        <v>0</v>
      </c>
      <c r="AX1502" s="169">
        <f>COUNTIF(AX1000:AX1499,1)</f>
        <v>0</v>
      </c>
      <c r="AZ1502" s="169">
        <f>COUNTIF(AZ1000:AZ1499,1)</f>
        <v>0</v>
      </c>
      <c r="BC1502" s="169">
        <f>COUNTIF(BC1000:BC1499,1)</f>
        <v>0</v>
      </c>
      <c r="BD1502" s="170"/>
      <c r="BE1502" s="169">
        <f>COUNTIF(BE1000:BE1499,1)</f>
        <v>0</v>
      </c>
      <c r="BF1502" s="170"/>
      <c r="BG1502" s="169">
        <f>COUNTIF(BG1000:BG1499,1)</f>
        <v>0</v>
      </c>
      <c r="BH1502" s="170"/>
      <c r="BI1502" s="169">
        <f>COUNTIF(BI1000:BI1499,1)</f>
        <v>0</v>
      </c>
      <c r="BK1502" s="169">
        <f>COUNTIF(BK1000:BK1499,1)</f>
        <v>0</v>
      </c>
      <c r="BM1502" s="169">
        <f>COUNTIF(BM1000:BM1499,1)</f>
        <v>0</v>
      </c>
      <c r="BP1502" s="169">
        <f>COUNTIF(BP1000:BP1499,1)</f>
        <v>0</v>
      </c>
      <c r="BQ1502" s="170"/>
      <c r="BR1502" s="169">
        <f>COUNTIF(BR1000:BR1499,1)</f>
        <v>0</v>
      </c>
      <c r="BS1502" s="170"/>
      <c r="BT1502" s="169">
        <f>COUNTIF(BT1000:BT1499,1)</f>
        <v>0</v>
      </c>
      <c r="BU1502" s="170"/>
      <c r="BV1502" s="169">
        <f>COUNTIF(BV1000:BV1499,1)</f>
        <v>0</v>
      </c>
      <c r="BX1502" s="169">
        <f>COUNTIF(BX1000:BX1499,1)</f>
        <v>0</v>
      </c>
      <c r="BZ1502" s="169">
        <f>COUNTIF(BZ1000:BZ1499,1)</f>
        <v>0</v>
      </c>
    </row>
    <row r="1503" spans="1:86" x14ac:dyDescent="0.25">
      <c r="C1503" s="169">
        <f>C1501-C1502</f>
        <v>0</v>
      </c>
      <c r="E1503" s="169">
        <f>E1501-E1502</f>
        <v>0</v>
      </c>
      <c r="G1503" s="169">
        <f>G1501-G1502</f>
        <v>0</v>
      </c>
      <c r="I1503" s="169">
        <f>I1501-I1502</f>
        <v>0</v>
      </c>
      <c r="K1503" s="169">
        <f>K1501-K1502</f>
        <v>0</v>
      </c>
      <c r="M1503" s="169">
        <f>M1501-M1502</f>
        <v>0</v>
      </c>
      <c r="P1503" s="169">
        <f>P1501-P1502</f>
        <v>0</v>
      </c>
      <c r="Q1503" s="170"/>
      <c r="R1503" s="169">
        <f>R1501-R1502</f>
        <v>0</v>
      </c>
      <c r="S1503" s="170"/>
      <c r="T1503" s="169">
        <f>T1501-T1502</f>
        <v>0</v>
      </c>
      <c r="U1503" s="170"/>
      <c r="V1503" s="169">
        <f>V1501-V1502</f>
        <v>0</v>
      </c>
      <c r="X1503" s="169">
        <f>X1501-X1502</f>
        <v>0</v>
      </c>
      <c r="Z1503" s="169">
        <f>Z1501-Z1502</f>
        <v>0</v>
      </c>
      <c r="AC1503" s="169">
        <f>AC1501-AC1502</f>
        <v>0</v>
      </c>
      <c r="AD1503" s="170"/>
      <c r="AE1503" s="169">
        <f>AE1501-AE1502</f>
        <v>0</v>
      </c>
      <c r="AF1503" s="170"/>
      <c r="AG1503" s="169">
        <f>AG1501-AG1502</f>
        <v>0</v>
      </c>
      <c r="AH1503" s="170"/>
      <c r="AI1503" s="169">
        <f>AI1501-AI1502</f>
        <v>0</v>
      </c>
      <c r="AK1503" s="169">
        <f>AK1501-AK1502</f>
        <v>0</v>
      </c>
      <c r="AM1503" s="169">
        <f>AM1501-AM1502</f>
        <v>0</v>
      </c>
      <c r="AP1503" s="169">
        <f>AP1501-AP1502</f>
        <v>0</v>
      </c>
      <c r="AQ1503" s="170"/>
      <c r="AR1503" s="169">
        <f>AR1501-AR1502</f>
        <v>0</v>
      </c>
      <c r="AS1503" s="170"/>
      <c r="AT1503" s="169">
        <f>AT1501-AT1502</f>
        <v>0</v>
      </c>
      <c r="AU1503" s="170"/>
      <c r="AV1503" s="169">
        <f>AV1501-AV1502</f>
        <v>0</v>
      </c>
      <c r="AX1503" s="169">
        <f>AX1501-AX1502</f>
        <v>0</v>
      </c>
      <c r="AZ1503" s="169">
        <f>AZ1501-AZ1502</f>
        <v>0</v>
      </c>
      <c r="BC1503" s="169">
        <f>BC1501-BC1502</f>
        <v>0</v>
      </c>
      <c r="BD1503" s="170"/>
      <c r="BE1503" s="169">
        <f>BE1501-BE1502</f>
        <v>0</v>
      </c>
      <c r="BF1503" s="170"/>
      <c r="BG1503" s="169">
        <f>BG1501-BG1502</f>
        <v>0</v>
      </c>
      <c r="BH1503" s="170"/>
      <c r="BI1503" s="169">
        <f>BI1501-BI1502</f>
        <v>0</v>
      </c>
      <c r="BK1503" s="169">
        <f>BK1501-BK1502</f>
        <v>0</v>
      </c>
      <c r="BM1503" s="169">
        <f>BM1501-BM1502</f>
        <v>0</v>
      </c>
      <c r="BP1503" s="169">
        <f>BP1501-BP1502</f>
        <v>0</v>
      </c>
      <c r="BQ1503" s="170"/>
      <c r="BR1503" s="169">
        <f>BR1501-BR1502</f>
        <v>0</v>
      </c>
      <c r="BS1503" s="170"/>
      <c r="BT1503" s="169">
        <f>BT1501-BT1502</f>
        <v>0</v>
      </c>
      <c r="BU1503" s="170"/>
      <c r="BV1503" s="169">
        <f>BV1501-BV1502</f>
        <v>0</v>
      </c>
      <c r="BX1503" s="169">
        <f>BX1501-BX1502</f>
        <v>0</v>
      </c>
      <c r="BZ1503" s="169">
        <f>BZ1501-BZ1502</f>
        <v>0</v>
      </c>
    </row>
    <row r="1504" spans="1:86" x14ac:dyDescent="0.25">
      <c r="W1504" s="169"/>
    </row>
  </sheetData>
  <sheetProtection sheet="1" formatCells="0" formatColumns="0" formatRows="0" insertColumns="0" insertRows="0" insertHyperlinks="0" deleteColumns="0" deleteRows="0" sort="0" autoFilter="0" pivotTables="0"/>
  <mergeCells count="6">
    <mergeCell ref="BO1:BZ1"/>
    <mergeCell ref="B1:M1"/>
    <mergeCell ref="O1:Z1"/>
    <mergeCell ref="AB1:AM1"/>
    <mergeCell ref="BB1:BM1"/>
    <mergeCell ref="AO1:AZ1"/>
  </mergeCells>
  <phoneticPr fontId="6" type="noConversion"/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5" id="{9C893E4A-50D7-4529-8875-1721AF055325}">
            <xm:f>IF('Students In Tutoring Data'!$C2="No",TRUE,FALSE)</xm:f>
            <x14:dxf>
              <fill>
                <patternFill>
                  <bgColor theme="1"/>
                </patternFill>
              </fill>
            </x14:dxf>
          </x14:cfRule>
          <xm:sqref>B4:C503</xm:sqref>
        </x14:conditionalFormatting>
        <x14:conditionalFormatting xmlns:xm="http://schemas.microsoft.com/office/excel/2006/main">
          <x14:cfRule type="expression" priority="129" id="{6BD82BE3-9F19-414C-A4D7-E8466D83A4F0}">
            <xm:f>IF('Students In Tutoring Data'!$D2="No",TRUE,FALSE)</xm:f>
            <x14:dxf>
              <fill>
                <patternFill>
                  <bgColor theme="1"/>
                </patternFill>
              </fill>
            </x14:dxf>
          </x14:cfRule>
          <xm:sqref>D4:E503</xm:sqref>
        </x14:conditionalFormatting>
        <x14:conditionalFormatting xmlns:xm="http://schemas.microsoft.com/office/excel/2006/main">
          <x14:cfRule type="expression" priority="126" id="{77651D7E-B57A-4D6F-B853-0699D1C01901}">
            <xm:f>IF('Students In Tutoring Data'!$E2="No",TRUE,FALSE)</xm:f>
            <x14:dxf>
              <fill>
                <patternFill>
                  <bgColor theme="1"/>
                </patternFill>
              </fill>
            </x14:dxf>
          </x14:cfRule>
          <xm:sqref>F4:G503</xm:sqref>
        </x14:conditionalFormatting>
        <x14:conditionalFormatting xmlns:xm="http://schemas.microsoft.com/office/excel/2006/main">
          <x14:cfRule type="expression" priority="123" id="{232BE9F5-0AB5-44DC-B71D-C385FF76F3E0}">
            <xm:f>IF('Students In Tutoring Data'!$F2="No",TRUE,FALSE)</xm:f>
            <x14:dxf>
              <fill>
                <patternFill>
                  <bgColor theme="1"/>
                </patternFill>
              </fill>
            </x14:dxf>
          </x14:cfRule>
          <xm:sqref>H4:I503</xm:sqref>
        </x14:conditionalFormatting>
        <x14:conditionalFormatting xmlns:xm="http://schemas.microsoft.com/office/excel/2006/main">
          <x14:cfRule type="expression" priority="120" id="{E4F5CB34-ACE2-4C02-ABB7-318BC1A13757}">
            <xm:f>IF('Students In Tutoring Data'!$G2="No",TRUE,FALSE)</xm:f>
            <x14:dxf>
              <fill>
                <patternFill>
                  <bgColor theme="1"/>
                </patternFill>
              </fill>
            </x14:dxf>
          </x14:cfRule>
          <xm:sqref>J4:K503</xm:sqref>
        </x14:conditionalFormatting>
        <x14:conditionalFormatting xmlns:xm="http://schemas.microsoft.com/office/excel/2006/main">
          <x14:cfRule type="expression" priority="117" id="{C42FEE19-5767-4C24-B0CB-2F059361731B}">
            <xm:f>IF('Students In Tutoring Data'!$H2="No",TRUE,FALSE)</xm:f>
            <x14:dxf>
              <fill>
                <patternFill>
                  <bgColor theme="1"/>
                </patternFill>
              </fill>
            </x14:dxf>
          </x14:cfRule>
          <xm:sqref>L4:M503</xm:sqref>
        </x14:conditionalFormatting>
        <x14:conditionalFormatting xmlns:xm="http://schemas.microsoft.com/office/excel/2006/main">
          <x14:cfRule type="cellIs" priority="111" operator="equal" id="{F2E3F6BD-76E6-4095-B0C1-73CA9994EBDB}">
            <xm:f>Settings!$C$19</xm:f>
            <x14:dxf>
              <fill>
                <patternFill>
                  <bgColor rgb="FFFFD3C6"/>
                </patternFill>
              </fill>
            </x14:dxf>
          </x14:cfRule>
          <x14:cfRule type="cellIs" priority="112" operator="equal" id="{FD55213C-A0FC-477F-8673-8B7FA5565638}">
            <xm:f>Settings!$C$18</xm:f>
            <x14:dxf>
              <fill>
                <patternFill>
                  <bgColor rgb="FFFF9C80"/>
                </patternFill>
              </fill>
            </x14:dxf>
          </x14:cfRule>
          <x14:cfRule type="cellIs" priority="113" operator="equal" id="{7A9FA7BE-8A96-4840-BD24-76B88A090544}">
            <xm:f>Settings!$C$17</xm:f>
            <x14:dxf>
              <fill>
                <patternFill>
                  <bgColor rgb="FFFF6539"/>
                </patternFill>
              </fill>
            </x14:dxf>
          </x14:cfRule>
          <x14:cfRule type="cellIs" priority="114" operator="equal" id="{B875081F-2180-4654-91EB-643ED3EEAD3C}">
            <xm:f>Settings!$C$16</xm:f>
            <x14:dxf>
              <font>
                <color auto="1"/>
              </font>
              <fill>
                <patternFill>
                  <bgColor rgb="FFF13500"/>
                </patternFill>
              </fill>
            </x14:dxf>
          </x14:cfRule>
          <xm:sqref>O2:Z3</xm:sqref>
        </x14:conditionalFormatting>
        <x14:conditionalFormatting xmlns:xm="http://schemas.microsoft.com/office/excel/2006/main">
          <x14:cfRule type="expression" priority="58" id="{1E1732D1-F6CD-4C44-9C63-07C24270BB48}">
            <xm:f>IF('Students In Tutoring Data'!$J2="No",TRUE,FALSE)</xm:f>
            <x14:dxf>
              <fill>
                <patternFill>
                  <bgColor theme="1"/>
                </patternFill>
              </fill>
            </x14:dxf>
          </x14:cfRule>
          <xm:sqref>O4:P503</xm:sqref>
        </x14:conditionalFormatting>
        <x14:conditionalFormatting xmlns:xm="http://schemas.microsoft.com/office/excel/2006/main">
          <x14:cfRule type="expression" priority="57" id="{83B11DE9-64C9-4E05-9BF3-AF30C3714B50}">
            <xm:f>IF('Students In Tutoring Data'!$K2="No",TRUE,FALSE)</xm:f>
            <x14:dxf>
              <fill>
                <patternFill>
                  <bgColor theme="1"/>
                </patternFill>
              </fill>
            </x14:dxf>
          </x14:cfRule>
          <xm:sqref>Q4:R503</xm:sqref>
        </x14:conditionalFormatting>
        <x14:conditionalFormatting xmlns:xm="http://schemas.microsoft.com/office/excel/2006/main">
          <x14:cfRule type="expression" priority="56" id="{5C0E3968-5F6F-46E9-8935-45AF9781C849}">
            <xm:f>IF('Students In Tutoring Data'!$L2="No",TRUE,FALSE)</xm:f>
            <x14:dxf>
              <fill>
                <patternFill>
                  <bgColor theme="1"/>
                </patternFill>
              </fill>
            </x14:dxf>
          </x14:cfRule>
          <xm:sqref>S4:T503</xm:sqref>
        </x14:conditionalFormatting>
        <x14:conditionalFormatting xmlns:xm="http://schemas.microsoft.com/office/excel/2006/main">
          <x14:cfRule type="expression" priority="55" id="{803A3F76-0CE0-47D7-B0AF-69D05201DA93}">
            <xm:f>IF('Students In Tutoring Data'!$M2="No",TRUE,FALSE)</xm:f>
            <x14:dxf>
              <fill>
                <patternFill>
                  <bgColor theme="1"/>
                </patternFill>
              </fill>
            </x14:dxf>
          </x14:cfRule>
          <xm:sqref>U4:V503</xm:sqref>
        </x14:conditionalFormatting>
        <x14:conditionalFormatting xmlns:xm="http://schemas.microsoft.com/office/excel/2006/main">
          <x14:cfRule type="expression" priority="54" id="{97D2F855-4022-4895-A232-6E0C740B22CC}">
            <xm:f>IF('Students In Tutoring Data'!$N2="No",TRUE,FALSE)</xm:f>
            <x14:dxf>
              <fill>
                <patternFill>
                  <bgColor theme="1"/>
                </patternFill>
              </fill>
            </x14:dxf>
          </x14:cfRule>
          <xm:sqref>W4:X503</xm:sqref>
        </x14:conditionalFormatting>
        <x14:conditionalFormatting xmlns:xm="http://schemas.microsoft.com/office/excel/2006/main">
          <x14:cfRule type="expression" priority="53" id="{CBC932C0-4A4D-4C6E-AAAD-D5271166DF17}">
            <xm:f>IF('Students In Tutoring Data'!$O2="No",TRUE,FALSE)</xm:f>
            <x14:dxf>
              <fill>
                <patternFill>
                  <bgColor theme="1"/>
                </patternFill>
              </fill>
            </x14:dxf>
          </x14:cfRule>
          <xm:sqref>Y4:Z503</xm:sqref>
        </x14:conditionalFormatting>
        <x14:conditionalFormatting xmlns:xm="http://schemas.microsoft.com/office/excel/2006/main">
          <x14:cfRule type="expression" priority="44" id="{989B6355-B982-4D32-88B4-85C95B9B4434}">
            <xm:f>IF('Students In Tutoring Data'!$Q2="No",TRUE,FALSE)</xm:f>
            <x14:dxf>
              <fill>
                <patternFill>
                  <bgColor theme="1"/>
                </patternFill>
              </fill>
            </x14:dxf>
          </x14:cfRule>
          <xm:sqref>AB4:AC503</xm:sqref>
        </x14:conditionalFormatting>
        <x14:conditionalFormatting xmlns:xm="http://schemas.microsoft.com/office/excel/2006/main">
          <x14:cfRule type="expression" priority="43" id="{650CD2C5-0C78-4110-8B82-23F62AF76982}">
            <xm:f>IF('Students In Tutoring Data'!$R2="No",TRUE,FALSE)</xm:f>
            <x14:dxf>
              <fill>
                <patternFill>
                  <bgColor theme="1"/>
                </patternFill>
              </fill>
            </x14:dxf>
          </x14:cfRule>
          <xm:sqref>AD4:AE503</xm:sqref>
        </x14:conditionalFormatting>
        <x14:conditionalFormatting xmlns:xm="http://schemas.microsoft.com/office/excel/2006/main">
          <x14:cfRule type="expression" priority="42" id="{DCA00DA7-A9AB-4D40-A881-F165FBEB95E2}">
            <xm:f>IF('Students In Tutoring Data'!$S2="No",TRUE,FALSE)</xm:f>
            <x14:dxf>
              <fill>
                <patternFill>
                  <bgColor theme="1"/>
                </patternFill>
              </fill>
            </x14:dxf>
          </x14:cfRule>
          <xm:sqref>AF4:AG503</xm:sqref>
        </x14:conditionalFormatting>
        <x14:conditionalFormatting xmlns:xm="http://schemas.microsoft.com/office/excel/2006/main">
          <x14:cfRule type="expression" priority="41" id="{615C986D-F272-424B-9E27-32ED5D3C12B3}">
            <xm:f>IF('Students In Tutoring Data'!$T2="No",TRUE,FALSE)</xm:f>
            <x14:dxf>
              <fill>
                <patternFill>
                  <bgColor theme="1"/>
                </patternFill>
              </fill>
            </x14:dxf>
          </x14:cfRule>
          <xm:sqref>AH4:AI503</xm:sqref>
        </x14:conditionalFormatting>
        <x14:conditionalFormatting xmlns:xm="http://schemas.microsoft.com/office/excel/2006/main">
          <x14:cfRule type="expression" priority="40" id="{01651485-F3E9-4BC5-B1B5-6D9E6FD1B11C}">
            <xm:f>IF('Students In Tutoring Data'!$U2="No",TRUE,FALSE)</xm:f>
            <x14:dxf>
              <fill>
                <patternFill>
                  <bgColor theme="1"/>
                </patternFill>
              </fill>
            </x14:dxf>
          </x14:cfRule>
          <xm:sqref>AJ4:AK503</xm:sqref>
        </x14:conditionalFormatting>
        <x14:conditionalFormatting xmlns:xm="http://schemas.microsoft.com/office/excel/2006/main">
          <x14:cfRule type="expression" priority="39" id="{020A88C4-DF52-4BDC-AB7C-C091653FA665}">
            <xm:f>IF('Students In Tutoring Data'!$V2="No",TRUE,FALSE)</xm:f>
            <x14:dxf>
              <fill>
                <patternFill>
                  <bgColor theme="1"/>
                </patternFill>
              </fill>
            </x14:dxf>
          </x14:cfRule>
          <xm:sqref>AL4:AM503</xm:sqref>
        </x14:conditionalFormatting>
        <x14:conditionalFormatting xmlns:xm="http://schemas.microsoft.com/office/excel/2006/main">
          <x14:cfRule type="expression" priority="34" id="{735EE404-2295-442A-94B7-178394CB073F}">
            <xm:f>IF('Students In Tutoring Data'!$X2="No",TRUE,FALSE)</xm:f>
            <x14:dxf>
              <fill>
                <patternFill>
                  <bgColor theme="1"/>
                </patternFill>
              </fill>
            </x14:dxf>
          </x14:cfRule>
          <xm:sqref>AO4:AP503</xm:sqref>
        </x14:conditionalFormatting>
        <x14:conditionalFormatting xmlns:xm="http://schemas.microsoft.com/office/excel/2006/main">
          <x14:cfRule type="expression" priority="33" id="{80FECC07-BF57-40D1-9CCE-41448DA1E6C4}">
            <xm:f>IF('Students In Tutoring Data'!$Y2="No",TRUE,FALSE)</xm:f>
            <x14:dxf>
              <fill>
                <patternFill>
                  <bgColor theme="1"/>
                </patternFill>
              </fill>
            </x14:dxf>
          </x14:cfRule>
          <xm:sqref>AQ4:AR503</xm:sqref>
        </x14:conditionalFormatting>
        <x14:conditionalFormatting xmlns:xm="http://schemas.microsoft.com/office/excel/2006/main">
          <x14:cfRule type="expression" priority="32" id="{6ADF644B-CC08-48C3-ACBB-F60173F7C590}">
            <xm:f>IF('Students In Tutoring Data'!$Z2="No",TRUE,FALSE)</xm:f>
            <x14:dxf>
              <fill>
                <patternFill>
                  <bgColor theme="1"/>
                </patternFill>
              </fill>
            </x14:dxf>
          </x14:cfRule>
          <xm:sqref>AS4:AT503</xm:sqref>
        </x14:conditionalFormatting>
        <x14:conditionalFormatting xmlns:xm="http://schemas.microsoft.com/office/excel/2006/main">
          <x14:cfRule type="expression" priority="31" id="{C68479BE-8222-4DC0-981A-69B215A19359}">
            <xm:f>IF('Students In Tutoring Data'!$AA2="No",TRUE,FALSE)</xm:f>
            <x14:dxf>
              <fill>
                <patternFill>
                  <bgColor theme="1"/>
                </patternFill>
              </fill>
            </x14:dxf>
          </x14:cfRule>
          <xm:sqref>AU4:AV503</xm:sqref>
        </x14:conditionalFormatting>
        <x14:conditionalFormatting xmlns:xm="http://schemas.microsoft.com/office/excel/2006/main">
          <x14:cfRule type="expression" priority="30" id="{5B0FDE18-479C-47C2-9701-36072C4A2E44}">
            <xm:f>IF('Students In Tutoring Data'!$AB2="No",TRUE,FALSE)</xm:f>
            <x14:dxf>
              <fill>
                <patternFill>
                  <bgColor theme="1"/>
                </patternFill>
              </fill>
            </x14:dxf>
          </x14:cfRule>
          <xm:sqref>AW4:AX503</xm:sqref>
        </x14:conditionalFormatting>
        <x14:conditionalFormatting xmlns:xm="http://schemas.microsoft.com/office/excel/2006/main">
          <x14:cfRule type="expression" priority="29" id="{F2D1BB26-50EC-42BE-8B9F-0D3A8A6524B0}">
            <xm:f>IF('Students In Tutoring Data'!$AC2="No",TRUE,FALSE)</xm:f>
            <x14:dxf>
              <fill>
                <patternFill>
                  <bgColor theme="1"/>
                </patternFill>
              </fill>
            </x14:dxf>
          </x14:cfRule>
          <xm:sqref>AY4:AZ503</xm:sqref>
        </x14:conditionalFormatting>
        <x14:conditionalFormatting xmlns:xm="http://schemas.microsoft.com/office/excel/2006/main">
          <x14:cfRule type="expression" priority="24" id="{041CB624-5995-454F-948E-6E3E61094C31}">
            <xm:f>IF('Students In Tutoring Data'!$AE2="No",TRUE,FALSE)</xm:f>
            <x14:dxf>
              <fill>
                <patternFill>
                  <bgColor theme="1"/>
                </patternFill>
              </fill>
            </x14:dxf>
          </x14:cfRule>
          <xm:sqref>BB4:BC503</xm:sqref>
        </x14:conditionalFormatting>
        <x14:conditionalFormatting xmlns:xm="http://schemas.microsoft.com/office/excel/2006/main">
          <x14:cfRule type="expression" priority="23" id="{E710FE0D-5856-4529-821E-A7E5D0365991}">
            <xm:f>IF('Students In Tutoring Data'!$AF2="No",TRUE,FALSE)</xm:f>
            <x14:dxf>
              <fill>
                <patternFill>
                  <bgColor theme="1"/>
                </patternFill>
              </fill>
            </x14:dxf>
          </x14:cfRule>
          <xm:sqref>BD4:BE503</xm:sqref>
        </x14:conditionalFormatting>
        <x14:conditionalFormatting xmlns:xm="http://schemas.microsoft.com/office/excel/2006/main">
          <x14:cfRule type="expression" priority="22" id="{286752FA-70EB-40F7-8ABE-25F07B729128}">
            <xm:f>IF('Students In Tutoring Data'!$AG2="No",TRUE,FALSE)</xm:f>
            <x14:dxf>
              <fill>
                <patternFill>
                  <bgColor theme="1"/>
                </patternFill>
              </fill>
            </x14:dxf>
          </x14:cfRule>
          <xm:sqref>BF4:BG503</xm:sqref>
        </x14:conditionalFormatting>
        <x14:conditionalFormatting xmlns:xm="http://schemas.microsoft.com/office/excel/2006/main">
          <x14:cfRule type="expression" priority="21" id="{F31C16A9-2BCD-4767-B0E7-24362EF7B101}">
            <xm:f>IF('Students In Tutoring Data'!$AH2="No",TRUE,FALSE)</xm:f>
            <x14:dxf>
              <fill>
                <patternFill>
                  <bgColor theme="1"/>
                </patternFill>
              </fill>
            </x14:dxf>
          </x14:cfRule>
          <xm:sqref>BH4:BI503</xm:sqref>
        </x14:conditionalFormatting>
        <x14:conditionalFormatting xmlns:xm="http://schemas.microsoft.com/office/excel/2006/main">
          <x14:cfRule type="expression" priority="20" id="{11035527-497A-4F17-9085-8C2D06435790}">
            <xm:f>IF('Students In Tutoring Data'!$AI2="No",TRUE,FALSE)</xm:f>
            <x14:dxf>
              <fill>
                <patternFill>
                  <bgColor theme="1"/>
                </patternFill>
              </fill>
            </x14:dxf>
          </x14:cfRule>
          <xm:sqref>BJ4:BK503</xm:sqref>
        </x14:conditionalFormatting>
        <x14:conditionalFormatting xmlns:xm="http://schemas.microsoft.com/office/excel/2006/main">
          <x14:cfRule type="expression" priority="19" id="{AD29C8AB-76D5-4B13-B168-BF2BF6F7E870}">
            <xm:f>IF('Students In Tutoring Data'!$AJ2="No",TRUE,FALSE)</xm:f>
            <x14:dxf>
              <fill>
                <patternFill>
                  <bgColor theme="1"/>
                </patternFill>
              </fill>
            </x14:dxf>
          </x14:cfRule>
          <xm:sqref>BL4:BM503</xm:sqref>
        </x14:conditionalFormatting>
        <x14:conditionalFormatting xmlns:xm="http://schemas.microsoft.com/office/excel/2006/main">
          <x14:cfRule type="expression" priority="14" id="{9601A062-9DB0-4E7E-9DC2-2CFEFFC120BA}">
            <xm:f>IF('Students In Tutoring Data'!$AL2="No",TRUE,FALSE)</xm:f>
            <x14:dxf>
              <fill>
                <patternFill>
                  <bgColor theme="1"/>
                </patternFill>
              </fill>
            </x14:dxf>
          </x14:cfRule>
          <xm:sqref>BO4:BP503</xm:sqref>
        </x14:conditionalFormatting>
        <x14:conditionalFormatting xmlns:xm="http://schemas.microsoft.com/office/excel/2006/main">
          <x14:cfRule type="expression" priority="13" id="{C16ED561-359E-40EF-86D7-3038EEB16CA3}">
            <xm:f>IF('Students In Tutoring Data'!$AM2="No",TRUE,FALSE)</xm:f>
            <x14:dxf>
              <fill>
                <patternFill>
                  <bgColor theme="1"/>
                </patternFill>
              </fill>
            </x14:dxf>
          </x14:cfRule>
          <xm:sqref>BQ4:BR503</xm:sqref>
        </x14:conditionalFormatting>
        <x14:conditionalFormatting xmlns:xm="http://schemas.microsoft.com/office/excel/2006/main">
          <x14:cfRule type="expression" priority="12" id="{EAEB7E50-5936-482F-9536-28CE7334BA6D}">
            <xm:f>IF('Students In Tutoring Data'!$AN2="No",TRUE,FALSE)</xm:f>
            <x14:dxf>
              <fill>
                <patternFill>
                  <bgColor theme="1"/>
                </patternFill>
              </fill>
            </x14:dxf>
          </x14:cfRule>
          <xm:sqref>BS4:BT503</xm:sqref>
        </x14:conditionalFormatting>
        <x14:conditionalFormatting xmlns:xm="http://schemas.microsoft.com/office/excel/2006/main">
          <x14:cfRule type="expression" priority="11" id="{289C82E9-DE99-46CF-8EE9-6E6D44AA1D9B}">
            <xm:f>IF('Students In Tutoring Data'!$AO2="No",TRUE,FALSE)</xm:f>
            <x14:dxf>
              <fill>
                <patternFill>
                  <bgColor theme="1"/>
                </patternFill>
              </fill>
            </x14:dxf>
          </x14:cfRule>
          <xm:sqref>BU4:BV503</xm:sqref>
        </x14:conditionalFormatting>
        <x14:conditionalFormatting xmlns:xm="http://schemas.microsoft.com/office/excel/2006/main">
          <x14:cfRule type="expression" priority="10" id="{E4FCB1AF-E548-47A5-810E-7D3228DE9BD7}">
            <xm:f>IF('Students In Tutoring Data'!$AP2="No",TRUE,FALSE)</xm:f>
            <x14:dxf>
              <fill>
                <patternFill>
                  <bgColor theme="1"/>
                </patternFill>
              </fill>
            </x14:dxf>
          </x14:cfRule>
          <xm:sqref>BW4:BX503</xm:sqref>
        </x14:conditionalFormatting>
        <x14:conditionalFormatting xmlns:xm="http://schemas.microsoft.com/office/excel/2006/main">
          <x14:cfRule type="expression" priority="9" id="{1C6686EF-41AC-43FA-8045-764B66EEB93A}">
            <xm:f>IF('Students In Tutoring Data'!$AQ2="No",TRUE,FALSE)</xm:f>
            <x14:dxf>
              <fill>
                <patternFill>
                  <bgColor theme="1"/>
                </patternFill>
              </fill>
            </x14:dxf>
          </x14:cfRule>
          <xm:sqref>BY4:BZ503</xm:sqref>
        </x14:conditionalFormatting>
        <x14:conditionalFormatting xmlns:xm="http://schemas.microsoft.com/office/excel/2006/main">
          <x14:cfRule type="cellIs" priority="1323" operator="equal" id="{5E808780-9DFF-40BE-9C99-20CD277F9B08}">
            <xm:f>Settings!$C$19</xm:f>
            <x14:dxf>
              <fill>
                <patternFill>
                  <bgColor rgb="FFFFD3C6"/>
                </patternFill>
              </fill>
            </x14:dxf>
          </x14:cfRule>
          <x14:cfRule type="cellIs" priority="1324" operator="equal" id="{39B146D8-B357-4ABA-9FCC-612451E32237}">
            <xm:f>Settings!$C$18</xm:f>
            <x14:dxf>
              <fill>
                <patternFill>
                  <bgColor rgb="FFFF9C80"/>
                </patternFill>
              </fill>
            </x14:dxf>
          </x14:cfRule>
          <x14:cfRule type="cellIs" priority="1325" operator="equal" id="{15AF3B8C-685C-48E6-9501-E92D2CEDFB1B}">
            <xm:f>Settings!$C$17</xm:f>
            <x14:dxf>
              <fill>
                <patternFill>
                  <bgColor rgb="FFFF6539"/>
                </patternFill>
              </fill>
            </x14:dxf>
          </x14:cfRule>
          <x14:cfRule type="cellIs" priority="1326" operator="equal" id="{1E77E9F5-FDB0-4DF9-BFC6-2A2BE6586E92}">
            <xm:f>Settings!$C$16</xm:f>
            <x14:dxf>
              <font>
                <color auto="1"/>
              </font>
              <fill>
                <patternFill>
                  <bgColor rgb="FFF13500"/>
                </patternFill>
              </fill>
            </x14:dxf>
          </x14:cfRule>
          <xm:sqref>B4:M503</xm:sqref>
        </x14:conditionalFormatting>
        <x14:conditionalFormatting xmlns:xm="http://schemas.microsoft.com/office/excel/2006/main">
          <x14:cfRule type="cellIs" priority="59" operator="equal" id="{41925B96-DAF7-44B8-9C22-F443FBD4E617}">
            <xm:f>Settings!$C$19</xm:f>
            <x14:dxf>
              <fill>
                <patternFill>
                  <bgColor rgb="FFFFD3C6"/>
                </patternFill>
              </fill>
            </x14:dxf>
          </x14:cfRule>
          <x14:cfRule type="cellIs" priority="60" operator="equal" id="{C4060964-3400-4529-AD7A-1E006A53225A}">
            <xm:f>Settings!$C$18</xm:f>
            <x14:dxf>
              <fill>
                <patternFill>
                  <bgColor rgb="FFFF9C80"/>
                </patternFill>
              </fill>
            </x14:dxf>
          </x14:cfRule>
          <x14:cfRule type="cellIs" priority="61" operator="equal" id="{E1588703-34D0-4D9D-A39D-8DB8E4D9349E}">
            <xm:f>Settings!$C$17</xm:f>
            <x14:dxf>
              <fill>
                <patternFill>
                  <bgColor rgb="FFFF6539"/>
                </patternFill>
              </fill>
            </x14:dxf>
          </x14:cfRule>
          <x14:cfRule type="cellIs" priority="62" operator="equal" id="{81E3CCF2-2E24-4FB7-9EAF-02CDC2B23AA9}">
            <xm:f>Settings!$C$16</xm:f>
            <x14:dxf>
              <font>
                <color auto="1"/>
              </font>
              <fill>
                <patternFill>
                  <bgColor rgb="FFF13500"/>
                </patternFill>
              </fill>
            </x14:dxf>
          </x14:cfRule>
          <xm:sqref>O4:Z503</xm:sqref>
        </x14:conditionalFormatting>
        <x14:conditionalFormatting xmlns:xm="http://schemas.microsoft.com/office/excel/2006/main">
          <x14:cfRule type="cellIs" priority="35" operator="equal" id="{F7EC4D40-496D-4225-AFA4-7EBD664BDD23}">
            <xm:f>Settings!$C$19</xm:f>
            <x14:dxf>
              <fill>
                <patternFill>
                  <bgColor rgb="FFFFD3C6"/>
                </patternFill>
              </fill>
            </x14:dxf>
          </x14:cfRule>
          <x14:cfRule type="cellIs" priority="36" operator="equal" id="{EFE134A9-E96D-4E05-91D5-553996049B7A}">
            <xm:f>Settings!$C$18</xm:f>
            <x14:dxf>
              <fill>
                <patternFill>
                  <bgColor rgb="FFFF9C80"/>
                </patternFill>
              </fill>
            </x14:dxf>
          </x14:cfRule>
          <x14:cfRule type="cellIs" priority="37" operator="equal" id="{569E527E-432E-4D8D-9F96-C5791BDA9DCC}">
            <xm:f>Settings!$C$17</xm:f>
            <x14:dxf>
              <fill>
                <patternFill>
                  <bgColor rgb="FFFF6539"/>
                </patternFill>
              </fill>
            </x14:dxf>
          </x14:cfRule>
          <x14:cfRule type="cellIs" priority="38" operator="equal" id="{8E56F011-914E-4EF1-9D1B-A57F4A606089}">
            <xm:f>Settings!$C$16</xm:f>
            <x14:dxf>
              <font>
                <color auto="1"/>
              </font>
              <fill>
                <patternFill>
                  <bgColor rgb="FFF13500"/>
                </patternFill>
              </fill>
            </x14:dxf>
          </x14:cfRule>
          <xm:sqref>AB4:AM503</xm:sqref>
        </x14:conditionalFormatting>
        <x14:conditionalFormatting xmlns:xm="http://schemas.microsoft.com/office/excel/2006/main">
          <x14:cfRule type="cellIs" priority="25" operator="equal" id="{A4C65537-9A2D-4A96-8BA0-BF8E1A2033EF}">
            <xm:f>Settings!$C$19</xm:f>
            <x14:dxf>
              <fill>
                <patternFill>
                  <bgColor rgb="FFFFD3C6"/>
                </patternFill>
              </fill>
            </x14:dxf>
          </x14:cfRule>
          <x14:cfRule type="cellIs" priority="26" operator="equal" id="{D57B4222-4EBC-4673-BBD1-81796044A42A}">
            <xm:f>Settings!$C$18</xm:f>
            <x14:dxf>
              <fill>
                <patternFill>
                  <bgColor rgb="FFFF9C80"/>
                </patternFill>
              </fill>
            </x14:dxf>
          </x14:cfRule>
          <x14:cfRule type="cellIs" priority="27" operator="equal" id="{E6DF6A99-6365-4AB8-872F-45B486E99384}">
            <xm:f>Settings!$C$17</xm:f>
            <x14:dxf>
              <fill>
                <patternFill>
                  <bgColor rgb="FFFF6539"/>
                </patternFill>
              </fill>
            </x14:dxf>
          </x14:cfRule>
          <x14:cfRule type="cellIs" priority="28" operator="equal" id="{7E0EABDA-A476-4177-8A9D-120BCFE87739}">
            <xm:f>Settings!$C$16</xm:f>
            <x14:dxf>
              <font>
                <color auto="1"/>
              </font>
              <fill>
                <patternFill>
                  <bgColor rgb="FFF13500"/>
                </patternFill>
              </fill>
            </x14:dxf>
          </x14:cfRule>
          <xm:sqref>AO4:AZ503</xm:sqref>
        </x14:conditionalFormatting>
        <x14:conditionalFormatting xmlns:xm="http://schemas.microsoft.com/office/excel/2006/main">
          <x14:cfRule type="cellIs" priority="15" operator="equal" id="{A10F6895-2E11-4AC3-9641-5DC853EDE865}">
            <xm:f>Settings!$C$19</xm:f>
            <x14:dxf>
              <fill>
                <patternFill>
                  <bgColor rgb="FFFFD3C6"/>
                </patternFill>
              </fill>
            </x14:dxf>
          </x14:cfRule>
          <x14:cfRule type="cellIs" priority="16" operator="equal" id="{46A09D7B-7454-40E7-97B2-7CB76FDCD7E2}">
            <xm:f>Settings!$C$18</xm:f>
            <x14:dxf>
              <fill>
                <patternFill>
                  <bgColor rgb="FFFF9C80"/>
                </patternFill>
              </fill>
            </x14:dxf>
          </x14:cfRule>
          <x14:cfRule type="cellIs" priority="17" operator="equal" id="{11F44319-689A-47DF-89F9-BAAF1DF77CFF}">
            <xm:f>Settings!$C$17</xm:f>
            <x14:dxf>
              <fill>
                <patternFill>
                  <bgColor rgb="FFFF6539"/>
                </patternFill>
              </fill>
            </x14:dxf>
          </x14:cfRule>
          <x14:cfRule type="cellIs" priority="18" operator="equal" id="{2F9E8E9C-702A-4A44-ADB7-45CC2355DC97}">
            <xm:f>Settings!$C$16</xm:f>
            <x14:dxf>
              <font>
                <color auto="1"/>
              </font>
              <fill>
                <patternFill>
                  <bgColor rgb="FFF13500"/>
                </patternFill>
              </fill>
            </x14:dxf>
          </x14:cfRule>
          <xm:sqref>BB4:BM503</xm:sqref>
        </x14:conditionalFormatting>
        <x14:conditionalFormatting xmlns:xm="http://schemas.microsoft.com/office/excel/2006/main">
          <x14:cfRule type="cellIs" priority="5" operator="equal" id="{653255DF-EB81-41C7-915E-34980C33DDB6}">
            <xm:f>Settings!$C$19</xm:f>
            <x14:dxf>
              <fill>
                <patternFill>
                  <bgColor rgb="FFFFD3C6"/>
                </patternFill>
              </fill>
            </x14:dxf>
          </x14:cfRule>
          <x14:cfRule type="cellIs" priority="6" operator="equal" id="{217F111D-8F6F-48E5-B598-F6C53F863BC0}">
            <xm:f>Settings!$C$18</xm:f>
            <x14:dxf>
              <fill>
                <patternFill>
                  <bgColor rgb="FFFF9C80"/>
                </patternFill>
              </fill>
            </x14:dxf>
          </x14:cfRule>
          <x14:cfRule type="cellIs" priority="7" operator="equal" id="{DB14FBFE-A747-4553-B88F-50BFC296E073}">
            <xm:f>Settings!$C$17</xm:f>
            <x14:dxf>
              <fill>
                <patternFill>
                  <bgColor rgb="FFFF6539"/>
                </patternFill>
              </fill>
            </x14:dxf>
          </x14:cfRule>
          <x14:cfRule type="cellIs" priority="8" operator="equal" id="{A92F3586-38AC-4BD6-B950-3E39BA476885}">
            <xm:f>Settings!$C$16</xm:f>
            <x14:dxf>
              <font>
                <color auto="1"/>
              </font>
              <fill>
                <patternFill>
                  <bgColor rgb="FFF13500"/>
                </patternFill>
              </fill>
            </x14:dxf>
          </x14:cfRule>
          <xm:sqref>BO4:BZ503</xm:sqref>
        </x14:conditionalFormatting>
        <x14:conditionalFormatting xmlns:xm="http://schemas.microsoft.com/office/excel/2006/main">
          <x14:cfRule type="cellIs" priority="1" operator="equal" id="{857465A4-873D-4683-836E-BDCD888A55E2}">
            <xm:f>Settings!$C$19</xm:f>
            <x14:dxf>
              <fill>
                <patternFill>
                  <bgColor rgb="FFFFD3C6"/>
                </patternFill>
              </fill>
            </x14:dxf>
          </x14:cfRule>
          <x14:cfRule type="cellIs" priority="2" operator="equal" id="{36A4960D-8645-4E2F-AF0D-E903CB883456}">
            <xm:f>Settings!$C$18</xm:f>
            <x14:dxf>
              <fill>
                <patternFill>
                  <bgColor rgb="FFFF9C80"/>
                </patternFill>
              </fill>
            </x14:dxf>
          </x14:cfRule>
          <x14:cfRule type="cellIs" priority="3" operator="equal" id="{DE67CA8C-E303-46B0-9782-E952C7B78E0D}">
            <xm:f>Settings!$C$17</xm:f>
            <x14:dxf>
              <fill>
                <patternFill>
                  <bgColor rgb="FFFF6539"/>
                </patternFill>
              </fill>
            </x14:dxf>
          </x14:cfRule>
          <x14:cfRule type="cellIs" priority="4" operator="equal" id="{F66A93C1-68E8-4FE4-9F05-0B68B1208F02}">
            <xm:f>Settings!$C$16</xm:f>
            <x14:dxf>
              <font>
                <color auto="1"/>
              </font>
              <fill>
                <patternFill>
                  <bgColor rgb="FFF13500"/>
                </patternFill>
              </fill>
            </x14:dxf>
          </x14:cfRule>
          <xm:sqref>B3:M3</xm:sqref>
        </x14:conditionalFormatting>
        <x14:conditionalFormatting xmlns:xm="http://schemas.microsoft.com/office/excel/2006/main">
          <x14:cfRule type="expression" priority="1922" id="{9C893E4A-50D7-4529-8875-1721AF055325}">
            <xm:f>IF('Students In Tutoring Data'!$C202="No",TRUE,FALSE)</xm:f>
            <x14:dxf>
              <fill>
                <patternFill>
                  <bgColor theme="1"/>
                </patternFill>
              </fill>
            </x14:dxf>
          </x14:cfRule>
          <xm:sqref>B454:C503</xm:sqref>
        </x14:conditionalFormatting>
        <x14:conditionalFormatting xmlns:xm="http://schemas.microsoft.com/office/excel/2006/main">
          <x14:cfRule type="expression" priority="1924" id="{6BD82BE3-9F19-414C-A4D7-E8466D83A4F0}">
            <xm:f>IF('Students In Tutoring Data'!$D202="No",TRUE,FALSE)</xm:f>
            <x14:dxf>
              <fill>
                <patternFill>
                  <bgColor theme="1"/>
                </patternFill>
              </fill>
            </x14:dxf>
          </x14:cfRule>
          <xm:sqref>D454:E503</xm:sqref>
        </x14:conditionalFormatting>
        <x14:conditionalFormatting xmlns:xm="http://schemas.microsoft.com/office/excel/2006/main">
          <x14:cfRule type="expression" priority="1926" id="{77651D7E-B57A-4D6F-B853-0699D1C01901}">
            <xm:f>IF('Students In Tutoring Data'!$E202="No",TRUE,FALSE)</xm:f>
            <x14:dxf>
              <fill>
                <patternFill>
                  <bgColor theme="1"/>
                </patternFill>
              </fill>
            </x14:dxf>
          </x14:cfRule>
          <xm:sqref>F454:G503</xm:sqref>
        </x14:conditionalFormatting>
        <x14:conditionalFormatting xmlns:xm="http://schemas.microsoft.com/office/excel/2006/main">
          <x14:cfRule type="expression" priority="1928" id="{232BE9F5-0AB5-44DC-B71D-C385FF76F3E0}">
            <xm:f>IF('Students In Tutoring Data'!$F202="No",TRUE,FALSE)</xm:f>
            <x14:dxf>
              <fill>
                <patternFill>
                  <bgColor theme="1"/>
                </patternFill>
              </fill>
            </x14:dxf>
          </x14:cfRule>
          <xm:sqref>H454:I503</xm:sqref>
        </x14:conditionalFormatting>
        <x14:conditionalFormatting xmlns:xm="http://schemas.microsoft.com/office/excel/2006/main">
          <x14:cfRule type="expression" priority="1930" id="{E4F5CB34-ACE2-4C02-ABB7-318BC1A13757}">
            <xm:f>IF('Students In Tutoring Data'!$G202="No",TRUE,FALSE)</xm:f>
            <x14:dxf>
              <fill>
                <patternFill>
                  <bgColor theme="1"/>
                </patternFill>
              </fill>
            </x14:dxf>
          </x14:cfRule>
          <xm:sqref>J454:K503</xm:sqref>
        </x14:conditionalFormatting>
        <x14:conditionalFormatting xmlns:xm="http://schemas.microsoft.com/office/excel/2006/main">
          <x14:cfRule type="expression" priority="1932" id="{C42FEE19-5767-4C24-B0CB-2F059361731B}">
            <xm:f>IF('Students In Tutoring Data'!$H202="No",TRUE,FALSE)</xm:f>
            <x14:dxf>
              <fill>
                <patternFill>
                  <bgColor theme="1"/>
                </patternFill>
              </fill>
            </x14:dxf>
          </x14:cfRule>
          <xm:sqref>L454:M503</xm:sqref>
        </x14:conditionalFormatting>
        <x14:conditionalFormatting xmlns:xm="http://schemas.microsoft.com/office/excel/2006/main">
          <x14:cfRule type="expression" priority="1934" id="{1E1732D1-F6CD-4C44-9C63-07C24270BB48}">
            <xm:f>IF('Students In Tutoring Data'!$J202="No",TRUE,FALSE)</xm:f>
            <x14:dxf>
              <fill>
                <patternFill>
                  <bgColor theme="1"/>
                </patternFill>
              </fill>
            </x14:dxf>
          </x14:cfRule>
          <xm:sqref>O454:P503</xm:sqref>
        </x14:conditionalFormatting>
        <x14:conditionalFormatting xmlns:xm="http://schemas.microsoft.com/office/excel/2006/main">
          <x14:cfRule type="expression" priority="1936" id="{83B11DE9-64C9-4E05-9BF3-AF30C3714B50}">
            <xm:f>IF('Students In Tutoring Data'!$K202="No",TRUE,FALSE)</xm:f>
            <x14:dxf>
              <fill>
                <patternFill>
                  <bgColor theme="1"/>
                </patternFill>
              </fill>
            </x14:dxf>
          </x14:cfRule>
          <xm:sqref>Q454:R503</xm:sqref>
        </x14:conditionalFormatting>
        <x14:conditionalFormatting xmlns:xm="http://schemas.microsoft.com/office/excel/2006/main">
          <x14:cfRule type="expression" priority="1938" id="{5C0E3968-5F6F-46E9-8935-45AF9781C849}">
            <xm:f>IF('Students In Tutoring Data'!$L202="No",TRUE,FALSE)</xm:f>
            <x14:dxf>
              <fill>
                <patternFill>
                  <bgColor theme="1"/>
                </patternFill>
              </fill>
            </x14:dxf>
          </x14:cfRule>
          <xm:sqref>S454:T503</xm:sqref>
        </x14:conditionalFormatting>
        <x14:conditionalFormatting xmlns:xm="http://schemas.microsoft.com/office/excel/2006/main">
          <x14:cfRule type="expression" priority="1940" id="{803A3F76-0CE0-47D7-B0AF-69D05201DA93}">
            <xm:f>IF('Students In Tutoring Data'!$M202="No",TRUE,FALSE)</xm:f>
            <x14:dxf>
              <fill>
                <patternFill>
                  <bgColor theme="1"/>
                </patternFill>
              </fill>
            </x14:dxf>
          </x14:cfRule>
          <xm:sqref>U454:V503</xm:sqref>
        </x14:conditionalFormatting>
        <x14:conditionalFormatting xmlns:xm="http://schemas.microsoft.com/office/excel/2006/main">
          <x14:cfRule type="expression" priority="1942" id="{97D2F855-4022-4895-A232-6E0C740B22CC}">
            <xm:f>IF('Students In Tutoring Data'!$N202="No",TRUE,FALSE)</xm:f>
            <x14:dxf>
              <fill>
                <patternFill>
                  <bgColor theme="1"/>
                </patternFill>
              </fill>
            </x14:dxf>
          </x14:cfRule>
          <xm:sqref>W454:X503</xm:sqref>
        </x14:conditionalFormatting>
        <x14:conditionalFormatting xmlns:xm="http://schemas.microsoft.com/office/excel/2006/main">
          <x14:cfRule type="expression" priority="1944" id="{CBC932C0-4A4D-4C6E-AAAD-D5271166DF17}">
            <xm:f>IF('Students In Tutoring Data'!$O202="No",TRUE,FALSE)</xm:f>
            <x14:dxf>
              <fill>
                <patternFill>
                  <bgColor theme="1"/>
                </patternFill>
              </fill>
            </x14:dxf>
          </x14:cfRule>
          <xm:sqref>Y454:Z503</xm:sqref>
        </x14:conditionalFormatting>
        <x14:conditionalFormatting xmlns:xm="http://schemas.microsoft.com/office/excel/2006/main">
          <x14:cfRule type="expression" priority="1946" id="{989B6355-B982-4D32-88B4-85C95B9B4434}">
            <xm:f>IF('Students In Tutoring Data'!$Q202="No",TRUE,FALSE)</xm:f>
            <x14:dxf>
              <fill>
                <patternFill>
                  <bgColor theme="1"/>
                </patternFill>
              </fill>
            </x14:dxf>
          </x14:cfRule>
          <xm:sqref>AB454:AC503</xm:sqref>
        </x14:conditionalFormatting>
        <x14:conditionalFormatting xmlns:xm="http://schemas.microsoft.com/office/excel/2006/main">
          <x14:cfRule type="expression" priority="1948" id="{650CD2C5-0C78-4110-8B82-23F62AF76982}">
            <xm:f>IF('Students In Tutoring Data'!$R202="No",TRUE,FALSE)</xm:f>
            <x14:dxf>
              <fill>
                <patternFill>
                  <bgColor theme="1"/>
                </patternFill>
              </fill>
            </x14:dxf>
          </x14:cfRule>
          <xm:sqref>AD454:AE503</xm:sqref>
        </x14:conditionalFormatting>
        <x14:conditionalFormatting xmlns:xm="http://schemas.microsoft.com/office/excel/2006/main">
          <x14:cfRule type="expression" priority="1950" id="{DCA00DA7-A9AB-4D40-A881-F165FBEB95E2}">
            <xm:f>IF('Students In Tutoring Data'!$S202="No",TRUE,FALSE)</xm:f>
            <x14:dxf>
              <fill>
                <patternFill>
                  <bgColor theme="1"/>
                </patternFill>
              </fill>
            </x14:dxf>
          </x14:cfRule>
          <xm:sqref>AF454:AG503</xm:sqref>
        </x14:conditionalFormatting>
        <x14:conditionalFormatting xmlns:xm="http://schemas.microsoft.com/office/excel/2006/main">
          <x14:cfRule type="expression" priority="1952" id="{615C986D-F272-424B-9E27-32ED5D3C12B3}">
            <xm:f>IF('Students In Tutoring Data'!$T202="No",TRUE,FALSE)</xm:f>
            <x14:dxf>
              <fill>
                <patternFill>
                  <bgColor theme="1"/>
                </patternFill>
              </fill>
            </x14:dxf>
          </x14:cfRule>
          <xm:sqref>AH454:AI503</xm:sqref>
        </x14:conditionalFormatting>
        <x14:conditionalFormatting xmlns:xm="http://schemas.microsoft.com/office/excel/2006/main">
          <x14:cfRule type="expression" priority="1954" id="{01651485-F3E9-4BC5-B1B5-6D9E6FD1B11C}">
            <xm:f>IF('Students In Tutoring Data'!$U202="No",TRUE,FALSE)</xm:f>
            <x14:dxf>
              <fill>
                <patternFill>
                  <bgColor theme="1"/>
                </patternFill>
              </fill>
            </x14:dxf>
          </x14:cfRule>
          <xm:sqref>AJ454:AK503</xm:sqref>
        </x14:conditionalFormatting>
        <x14:conditionalFormatting xmlns:xm="http://schemas.microsoft.com/office/excel/2006/main">
          <x14:cfRule type="expression" priority="1956" id="{020A88C4-DF52-4BDC-AB7C-C091653FA665}">
            <xm:f>IF('Students In Tutoring Data'!$V202="No",TRUE,FALSE)</xm:f>
            <x14:dxf>
              <fill>
                <patternFill>
                  <bgColor theme="1"/>
                </patternFill>
              </fill>
            </x14:dxf>
          </x14:cfRule>
          <xm:sqref>AL454:AM503</xm:sqref>
        </x14:conditionalFormatting>
        <x14:conditionalFormatting xmlns:xm="http://schemas.microsoft.com/office/excel/2006/main">
          <x14:cfRule type="expression" priority="1958" id="{735EE404-2295-442A-94B7-178394CB073F}">
            <xm:f>IF('Students In Tutoring Data'!$X202="No",TRUE,FALSE)</xm:f>
            <x14:dxf>
              <fill>
                <patternFill>
                  <bgColor theme="1"/>
                </patternFill>
              </fill>
            </x14:dxf>
          </x14:cfRule>
          <xm:sqref>AO454:AP503</xm:sqref>
        </x14:conditionalFormatting>
        <x14:conditionalFormatting xmlns:xm="http://schemas.microsoft.com/office/excel/2006/main">
          <x14:cfRule type="expression" priority="1960" id="{80FECC07-BF57-40D1-9CCE-41448DA1E6C4}">
            <xm:f>IF('Students In Tutoring Data'!$Y202="No",TRUE,FALSE)</xm:f>
            <x14:dxf>
              <fill>
                <patternFill>
                  <bgColor theme="1"/>
                </patternFill>
              </fill>
            </x14:dxf>
          </x14:cfRule>
          <xm:sqref>AQ454:AR503</xm:sqref>
        </x14:conditionalFormatting>
        <x14:conditionalFormatting xmlns:xm="http://schemas.microsoft.com/office/excel/2006/main">
          <x14:cfRule type="expression" priority="1962" id="{6ADF644B-CC08-48C3-ACBB-F60173F7C590}">
            <xm:f>IF('Students In Tutoring Data'!$Z202="No",TRUE,FALSE)</xm:f>
            <x14:dxf>
              <fill>
                <patternFill>
                  <bgColor theme="1"/>
                </patternFill>
              </fill>
            </x14:dxf>
          </x14:cfRule>
          <xm:sqref>AS454:AT503</xm:sqref>
        </x14:conditionalFormatting>
        <x14:conditionalFormatting xmlns:xm="http://schemas.microsoft.com/office/excel/2006/main">
          <x14:cfRule type="expression" priority="1964" id="{C68479BE-8222-4DC0-981A-69B215A19359}">
            <xm:f>IF('Students In Tutoring Data'!$AA202="No",TRUE,FALSE)</xm:f>
            <x14:dxf>
              <fill>
                <patternFill>
                  <bgColor theme="1"/>
                </patternFill>
              </fill>
            </x14:dxf>
          </x14:cfRule>
          <xm:sqref>AU454:AV503</xm:sqref>
        </x14:conditionalFormatting>
        <x14:conditionalFormatting xmlns:xm="http://schemas.microsoft.com/office/excel/2006/main">
          <x14:cfRule type="expression" priority="1966" id="{5B0FDE18-479C-47C2-9701-36072C4A2E44}">
            <xm:f>IF('Students In Tutoring Data'!$AB202="No",TRUE,FALSE)</xm:f>
            <x14:dxf>
              <fill>
                <patternFill>
                  <bgColor theme="1"/>
                </patternFill>
              </fill>
            </x14:dxf>
          </x14:cfRule>
          <xm:sqref>AW454:AX503</xm:sqref>
        </x14:conditionalFormatting>
        <x14:conditionalFormatting xmlns:xm="http://schemas.microsoft.com/office/excel/2006/main">
          <x14:cfRule type="expression" priority="1968" id="{F2D1BB26-50EC-42BE-8B9F-0D3A8A6524B0}">
            <xm:f>IF('Students In Tutoring Data'!$AC202="No",TRUE,FALSE)</xm:f>
            <x14:dxf>
              <fill>
                <patternFill>
                  <bgColor theme="1"/>
                </patternFill>
              </fill>
            </x14:dxf>
          </x14:cfRule>
          <xm:sqref>AY454:AZ503</xm:sqref>
        </x14:conditionalFormatting>
        <x14:conditionalFormatting xmlns:xm="http://schemas.microsoft.com/office/excel/2006/main">
          <x14:cfRule type="expression" priority="1970" id="{041CB624-5995-454F-948E-6E3E61094C31}">
            <xm:f>IF('Students In Tutoring Data'!$AE202="No",TRUE,FALSE)</xm:f>
            <x14:dxf>
              <fill>
                <patternFill>
                  <bgColor theme="1"/>
                </patternFill>
              </fill>
            </x14:dxf>
          </x14:cfRule>
          <xm:sqref>BB454:BC503</xm:sqref>
        </x14:conditionalFormatting>
        <x14:conditionalFormatting xmlns:xm="http://schemas.microsoft.com/office/excel/2006/main">
          <x14:cfRule type="expression" priority="1972" id="{E710FE0D-5856-4529-821E-A7E5D0365991}">
            <xm:f>IF('Students In Tutoring Data'!$AF202="No",TRUE,FALSE)</xm:f>
            <x14:dxf>
              <fill>
                <patternFill>
                  <bgColor theme="1"/>
                </patternFill>
              </fill>
            </x14:dxf>
          </x14:cfRule>
          <xm:sqref>BD454:BE503</xm:sqref>
        </x14:conditionalFormatting>
        <x14:conditionalFormatting xmlns:xm="http://schemas.microsoft.com/office/excel/2006/main">
          <x14:cfRule type="expression" priority="1974" id="{286752FA-70EB-40F7-8ABE-25F07B729128}">
            <xm:f>IF('Students In Tutoring Data'!$AG202="No",TRUE,FALSE)</xm:f>
            <x14:dxf>
              <fill>
                <patternFill>
                  <bgColor theme="1"/>
                </patternFill>
              </fill>
            </x14:dxf>
          </x14:cfRule>
          <xm:sqref>BF454:BG503</xm:sqref>
        </x14:conditionalFormatting>
        <x14:conditionalFormatting xmlns:xm="http://schemas.microsoft.com/office/excel/2006/main">
          <x14:cfRule type="expression" priority="1976" id="{F31C16A9-2BCD-4767-B0E7-24362EF7B101}">
            <xm:f>IF('Students In Tutoring Data'!$AH202="No",TRUE,FALSE)</xm:f>
            <x14:dxf>
              <fill>
                <patternFill>
                  <bgColor theme="1"/>
                </patternFill>
              </fill>
            </x14:dxf>
          </x14:cfRule>
          <xm:sqref>BH454:BI503</xm:sqref>
        </x14:conditionalFormatting>
        <x14:conditionalFormatting xmlns:xm="http://schemas.microsoft.com/office/excel/2006/main">
          <x14:cfRule type="expression" priority="1978" id="{11035527-497A-4F17-9085-8C2D06435790}">
            <xm:f>IF('Students In Tutoring Data'!$AI202="No",TRUE,FALSE)</xm:f>
            <x14:dxf>
              <fill>
                <patternFill>
                  <bgColor theme="1"/>
                </patternFill>
              </fill>
            </x14:dxf>
          </x14:cfRule>
          <xm:sqref>BJ454:BK503</xm:sqref>
        </x14:conditionalFormatting>
        <x14:conditionalFormatting xmlns:xm="http://schemas.microsoft.com/office/excel/2006/main">
          <x14:cfRule type="expression" priority="1980" id="{AD29C8AB-76D5-4B13-B168-BF2BF6F7E870}">
            <xm:f>IF('Students In Tutoring Data'!$AJ202="No",TRUE,FALSE)</xm:f>
            <x14:dxf>
              <fill>
                <patternFill>
                  <bgColor theme="1"/>
                </patternFill>
              </fill>
            </x14:dxf>
          </x14:cfRule>
          <xm:sqref>BL454:BM503</xm:sqref>
        </x14:conditionalFormatting>
        <x14:conditionalFormatting xmlns:xm="http://schemas.microsoft.com/office/excel/2006/main">
          <x14:cfRule type="expression" priority="1982" id="{9601A062-9DB0-4E7E-9DC2-2CFEFFC120BA}">
            <xm:f>IF('Students In Tutoring Data'!$AL202="No",TRUE,FALSE)</xm:f>
            <x14:dxf>
              <fill>
                <patternFill>
                  <bgColor theme="1"/>
                </patternFill>
              </fill>
            </x14:dxf>
          </x14:cfRule>
          <xm:sqref>BO454:BP503</xm:sqref>
        </x14:conditionalFormatting>
        <x14:conditionalFormatting xmlns:xm="http://schemas.microsoft.com/office/excel/2006/main">
          <x14:cfRule type="expression" priority="1984" id="{C16ED561-359E-40EF-86D7-3038EEB16CA3}">
            <xm:f>IF('Students In Tutoring Data'!$AM202="No",TRUE,FALSE)</xm:f>
            <x14:dxf>
              <fill>
                <patternFill>
                  <bgColor theme="1"/>
                </patternFill>
              </fill>
            </x14:dxf>
          </x14:cfRule>
          <xm:sqref>BQ454:BR503</xm:sqref>
        </x14:conditionalFormatting>
        <x14:conditionalFormatting xmlns:xm="http://schemas.microsoft.com/office/excel/2006/main">
          <x14:cfRule type="expression" priority="1986" id="{EAEB7E50-5936-482F-9536-28CE7334BA6D}">
            <xm:f>IF('Students In Tutoring Data'!$AN202="No",TRUE,FALSE)</xm:f>
            <x14:dxf>
              <fill>
                <patternFill>
                  <bgColor theme="1"/>
                </patternFill>
              </fill>
            </x14:dxf>
          </x14:cfRule>
          <xm:sqref>BS454:BT503</xm:sqref>
        </x14:conditionalFormatting>
        <x14:conditionalFormatting xmlns:xm="http://schemas.microsoft.com/office/excel/2006/main">
          <x14:cfRule type="expression" priority="1988" id="{289C82E9-DE99-46CF-8EE9-6E6D44AA1D9B}">
            <xm:f>IF('Students In Tutoring Data'!$AO202="No",TRUE,FALSE)</xm:f>
            <x14:dxf>
              <fill>
                <patternFill>
                  <bgColor theme="1"/>
                </patternFill>
              </fill>
            </x14:dxf>
          </x14:cfRule>
          <xm:sqref>BU454:BV503</xm:sqref>
        </x14:conditionalFormatting>
        <x14:conditionalFormatting xmlns:xm="http://schemas.microsoft.com/office/excel/2006/main">
          <x14:cfRule type="expression" priority="1990" id="{E4FCB1AF-E548-47A5-810E-7D3228DE9BD7}">
            <xm:f>IF('Students In Tutoring Data'!$AP202="No",TRUE,FALSE)</xm:f>
            <x14:dxf>
              <fill>
                <patternFill>
                  <bgColor theme="1"/>
                </patternFill>
              </fill>
            </x14:dxf>
          </x14:cfRule>
          <xm:sqref>BW454:BX503</xm:sqref>
        </x14:conditionalFormatting>
        <x14:conditionalFormatting xmlns:xm="http://schemas.microsoft.com/office/excel/2006/main">
          <x14:cfRule type="expression" priority="1992" id="{1C6686EF-41AC-43FA-8045-764B66EEB93A}">
            <xm:f>IF('Students In Tutoring Data'!$AQ202="No",TRUE,FALSE)</xm:f>
            <x14:dxf>
              <fill>
                <patternFill>
                  <bgColor theme="1"/>
                </patternFill>
              </fill>
            </x14:dxf>
          </x14:cfRule>
          <xm:sqref>BY454:BZ503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6BDDB9D-26F5-4523-9EB6-1BD36A912595}">
          <x14:formula1>
            <xm:f>Settings!$C$16:$C$19</xm:f>
          </x14:formula1>
          <xm:sqref>BB4:BM503 B4:M503 O4:Z503 AB4:AM503 AO4:AZ503 BO4:BZ503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EA477-CF01-4370-A4E7-1434D3A47608}">
  <dimension ref="B1:K164"/>
  <sheetViews>
    <sheetView showGridLines="0" zoomScaleNormal="100" workbookViewId="0">
      <selection activeCell="B114" sqref="B114"/>
    </sheetView>
  </sheetViews>
  <sheetFormatPr defaultColWidth="14.42578125" defaultRowHeight="15" x14ac:dyDescent="0.25"/>
  <cols>
    <col min="1" max="1" width="2.140625" style="2" customWidth="1"/>
    <col min="2" max="2" width="25.140625" style="2" customWidth="1"/>
    <col min="3" max="3" width="21.7109375" style="2" customWidth="1"/>
    <col min="4" max="4" width="20.42578125" style="2" customWidth="1"/>
    <col min="5" max="5" width="17.140625" style="2" customWidth="1"/>
    <col min="6" max="6" width="13.5703125" style="2" bestFit="1" customWidth="1"/>
    <col min="7" max="7" width="18.140625" style="2" customWidth="1"/>
    <col min="8" max="8" width="14.42578125" style="2" customWidth="1"/>
    <col min="9" max="9" width="14.42578125" style="2"/>
    <col min="10" max="10" width="16.5703125" style="2" bestFit="1" customWidth="1"/>
    <col min="11" max="11" width="15.140625" style="2" bestFit="1" customWidth="1"/>
    <col min="12" max="12" width="14.42578125" style="2"/>
    <col min="13" max="13" width="16.5703125" style="2" bestFit="1" customWidth="1"/>
    <col min="14" max="14" width="14.42578125" style="2"/>
    <col min="15" max="15" width="12.140625" style="2" bestFit="1" customWidth="1"/>
    <col min="16" max="16" width="16.5703125" style="2" bestFit="1" customWidth="1"/>
    <col min="17" max="17" width="14.42578125" style="2"/>
    <col min="18" max="18" width="10.7109375" style="2" bestFit="1" customWidth="1"/>
    <col min="19" max="19" width="16.5703125" style="2" bestFit="1" customWidth="1"/>
    <col min="20" max="16384" width="14.42578125" style="2"/>
  </cols>
  <sheetData>
    <row r="1" spans="2:5" ht="11.25" customHeight="1" x14ac:dyDescent="0.25"/>
    <row r="2" spans="2:5" ht="15.75" customHeight="1" x14ac:dyDescent="0.25">
      <c r="B2" s="204" t="s">
        <v>55</v>
      </c>
      <c r="C2" s="205"/>
      <c r="D2" s="205"/>
      <c r="E2" s="206"/>
    </row>
    <row r="3" spans="2:5" ht="15.75" customHeight="1" x14ac:dyDescent="0.25">
      <c r="B3" s="140"/>
      <c r="C3" s="141"/>
      <c r="D3" s="142" t="s">
        <v>213</v>
      </c>
      <c r="E3" s="143" t="s">
        <v>212</v>
      </c>
    </row>
    <row r="4" spans="2:5" ht="15.75" customHeight="1" x14ac:dyDescent="0.25">
      <c r="B4" s="207" t="s">
        <v>56</v>
      </c>
      <c r="C4" s="208"/>
      <c r="D4" s="9">
        <f>IFERROR(InTutoring[[#Totals],[Needed Tutoring]],"")</f>
        <v>0</v>
      </c>
      <c r="E4" s="147" t="str">
        <f>IFERROR(InTutoring[[#Totals],[Needed Tutoring]]/InTutoring[[#Totals],[Student Full Name]],"")</f>
        <v/>
      </c>
    </row>
    <row r="5" spans="2:5" ht="15.75" customHeight="1" x14ac:dyDescent="0.25">
      <c r="B5" s="211" t="str">
        <f>"- "&amp;Settings!$C$11</f>
        <v>- Subpopulation #1</v>
      </c>
      <c r="C5" s="212"/>
      <c r="D5" s="9">
        <f>IFERROR(COUNTIFS(StudentInfo[Subpopulation],Settings!$C$11,InTutoring[Needed Tutoring],"Yes"),"")</f>
        <v>0</v>
      </c>
      <c r="E5" s="147" t="str">
        <f>IFERROR(COUNTIFS(StudentInfo[Subpopulation],Settings!$C$11,InTutoring[Needed Tutoring],"Yes")/COUNTIF(StudentInfo[Subpopulation],Settings!$C$11),"")</f>
        <v/>
      </c>
    </row>
    <row r="6" spans="2:5" ht="15.75" customHeight="1" x14ac:dyDescent="0.25">
      <c r="B6" s="211" t="str">
        <f>"- "&amp;Settings!$C$12</f>
        <v>- Subpopulation #2</v>
      </c>
      <c r="C6" s="212"/>
      <c r="D6" s="9">
        <f>IFERROR(COUNTIFS(StudentInfo[Subpopulation],Settings!$C$12,InTutoring[Needed Tutoring],"Yes"),"")</f>
        <v>0</v>
      </c>
      <c r="E6" s="147" t="str">
        <f>IFERROR(COUNTIFS(StudentInfo[Subpopulation],Settings!$C$12,InTutoring[Needed Tutoring],"Yes")/COUNTIF(StudentInfo[Subpopulation],Settings!$C$12),"")</f>
        <v/>
      </c>
    </row>
    <row r="7" spans="2:5" ht="15.75" customHeight="1" x14ac:dyDescent="0.25">
      <c r="B7" s="207" t="s">
        <v>270</v>
      </c>
      <c r="C7" s="208"/>
      <c r="D7" s="182">
        <f>SUM(InTutoring[Total Weeks in Tutoring])*Settings!$D$24*Settings!$D$23/60</f>
        <v>0</v>
      </c>
      <c r="E7" s="147" t="str">
        <f>IFERROR(AVERAGE(InTutoring[Average Time Needing Tutoring]),"")</f>
        <v/>
      </c>
    </row>
    <row r="8" spans="2:5" ht="15.75" customHeight="1" x14ac:dyDescent="0.25">
      <c r="B8" s="211" t="str">
        <f>"- "&amp;Settings!$C$11</f>
        <v>- Subpopulation #1</v>
      </c>
      <c r="C8" s="212"/>
      <c r="D8" s="182">
        <f>(SUMIFS(InTutoring[Total Weeks in Tutoring],StudentInfo[Subpopulation],Settings!$C$11))*Settings!$D$24*Settings!$D$23/60</f>
        <v>0</v>
      </c>
      <c r="E8" s="147" t="str">
        <f>IFERROR(AVERAGEIF(StudentInfo[Subpopulation],Settings!$C$11,InTutoring[Average Time Needing Tutoring]),"")</f>
        <v/>
      </c>
    </row>
    <row r="9" spans="2:5" ht="15.75" customHeight="1" x14ac:dyDescent="0.25">
      <c r="B9" s="209" t="str">
        <f>"- "&amp;Settings!$C$12</f>
        <v>- Subpopulation #2</v>
      </c>
      <c r="C9" s="210"/>
      <c r="D9" s="183">
        <f>SUMIFS(InTutoring[Total Weeks in Tutoring],StudentInfo[Subpopulation],Settings!$C$12)*Settings!$D$24*Settings!$D$23/60</f>
        <v>0</v>
      </c>
      <c r="E9" s="149" t="str">
        <f>IFERROR(AVERAGEIF(StudentInfo[Subpopulation],Settings!$C$12,InTutoring[Average Time Needing Tutoring]),"")</f>
        <v/>
      </c>
    </row>
    <row r="10" spans="2:5" ht="15.75" customHeight="1" x14ac:dyDescent="0.25"/>
    <row r="11" spans="2:5" ht="15.75" customHeight="1" x14ac:dyDescent="0.25">
      <c r="B11" s="197" t="s">
        <v>16</v>
      </c>
      <c r="C11" s="198"/>
      <c r="D11" s="198"/>
      <c r="E11" s="199"/>
    </row>
    <row r="12" spans="2:5" ht="15.75" customHeight="1" x14ac:dyDescent="0.25">
      <c r="B12" s="140"/>
      <c r="C12" s="141"/>
      <c r="D12" s="142" t="s">
        <v>213</v>
      </c>
      <c r="E12" s="143" t="s">
        <v>212</v>
      </c>
    </row>
    <row r="13" spans="2:5" ht="15.75" customHeight="1" x14ac:dyDescent="0.25">
      <c r="B13" s="200" t="s">
        <v>222</v>
      </c>
      <c r="C13" s="201"/>
      <c r="D13" s="9" t="s">
        <v>214</v>
      </c>
      <c r="E13" s="150" t="str">
        <f>IFERROR(_xlfn.XLOOKUP($B$11,$E$159:$J$159,E160:J160),"")</f>
        <v/>
      </c>
    </row>
    <row r="14" spans="2:5" ht="15.75" customHeight="1" x14ac:dyDescent="0.25">
      <c r="B14" s="217" t="s">
        <v>56</v>
      </c>
      <c r="C14" s="218"/>
      <c r="D14" s="9">
        <f>IFERROR(_xlfn.XLOOKUP($B$11,$E$159:$J$159,E161:J161),"")</f>
        <v>0</v>
      </c>
      <c r="E14" s="147" t="str">
        <f>IFERROR(_xlfn.XLOOKUP($B$11,$E$159:$J$159,E162:J162),"")</f>
        <v/>
      </c>
    </row>
    <row r="15" spans="2:5" ht="15.75" customHeight="1" x14ac:dyDescent="0.25">
      <c r="B15" s="202" t="s">
        <v>271</v>
      </c>
      <c r="C15" s="203"/>
      <c r="D15" s="148">
        <f>IFERROR(_xlfn.XLOOKUP($B$11,$E$159:$J$159,E164:J164),"")*Settings!$D$24*Settings!$D$23/60</f>
        <v>0</v>
      </c>
      <c r="E15" s="149" t="str">
        <f>IFERROR(_xlfn.XLOOKUP($B$11,$E$159:$J$159,E163:J163),"")</f>
        <v/>
      </c>
    </row>
    <row r="16" spans="2:5" ht="15.75" customHeight="1" x14ac:dyDescent="0.25"/>
    <row r="17" spans="2:11" x14ac:dyDescent="0.25">
      <c r="B17" s="20" t="s">
        <v>5</v>
      </c>
      <c r="C17" s="219" t="s">
        <v>29</v>
      </c>
      <c r="D17" s="220"/>
    </row>
    <row r="18" spans="2:11" x14ac:dyDescent="0.25">
      <c r="B18" s="25"/>
      <c r="C18" s="221" t="str" cm="1">
        <f t="array" ref="C18">_xlfn._xlws.FILTER(StudentInfo[Subpopulation],StudentInfo[Student Full Name]=$B$18,"")</f>
        <v/>
      </c>
      <c r="D18" s="222"/>
    </row>
    <row r="19" spans="2:11" ht="7.5" customHeight="1" x14ac:dyDescent="0.25"/>
    <row r="20" spans="2:11" x14ac:dyDescent="0.25">
      <c r="C20" s="80" t="s">
        <v>61</v>
      </c>
      <c r="D20" s="135" t="s">
        <v>59</v>
      </c>
    </row>
    <row r="21" spans="2:11" x14ac:dyDescent="0.25">
      <c r="B21" s="83" t="s">
        <v>16</v>
      </c>
      <c r="C21" s="82" t="str" cm="1">
        <f t="array" ref="C21">IFERROR(_xlfn._xlws.FILTER(AssessmentData[Unit 1 Assessment],StudentInfo[Student Full Name]=$B$18,""),"")</f>
        <v/>
      </c>
      <c r="D21" s="81" t="str">
        <f>IFERROR(_xlfn.XLOOKUP($B$18,InTutoring[Student Full Name],InTutoring[Unit 1 Weeks in Tutoring]),"")</f>
        <v/>
      </c>
      <c r="K21" s="9"/>
    </row>
    <row r="22" spans="2:11" x14ac:dyDescent="0.25">
      <c r="B22" s="84" t="s">
        <v>17</v>
      </c>
      <c r="C22" s="82" t="str" cm="1">
        <f t="array" ref="C22">_xlfn._xlws.FILTER(AssessmentData[Unit 2 Assessment],StudentInfo[Student Full Name]=$B$18,"")</f>
        <v/>
      </c>
      <c r="D22" s="81" t="str">
        <f>IFERROR(_xlfn.XLOOKUP($B$18,InTutoring[Student Full Name],InTutoring[Unit 2 Weeks in Tutoring]),"")</f>
        <v/>
      </c>
    </row>
    <row r="23" spans="2:11" x14ac:dyDescent="0.25">
      <c r="B23" s="84" t="s">
        <v>18</v>
      </c>
      <c r="C23" s="82" t="str" cm="1">
        <f t="array" ref="C23">_xlfn._xlws.FILTER(AssessmentData[Unit 3 Assessment],StudentInfo[Student Full Name]=$B$18,"")</f>
        <v/>
      </c>
      <c r="D23" s="81" t="str">
        <f>IFERROR(_xlfn.XLOOKUP($B$18,InTutoring[Student Full Name],InTutoring[Unit 3 Weeks in Tutoring]),"")</f>
        <v/>
      </c>
    </row>
    <row r="24" spans="2:11" x14ac:dyDescent="0.25">
      <c r="B24" s="84" t="s">
        <v>19</v>
      </c>
      <c r="C24" s="82" t="str" cm="1">
        <f t="array" ref="C24">_xlfn._xlws.FILTER(AssessmentData[Unit 4 Assessment],StudentInfo[Student Full Name]=$B$18,"")</f>
        <v/>
      </c>
      <c r="D24" s="81" t="str">
        <f>IFERROR(_xlfn.XLOOKUP($B$18,InTutoring[Student Full Name],InTutoring[Unit 4 Weeks in Tutoring]),"")</f>
        <v/>
      </c>
    </row>
    <row r="25" spans="2:11" x14ac:dyDescent="0.25">
      <c r="B25" s="84" t="s">
        <v>20</v>
      </c>
      <c r="C25" s="82" t="str" cm="1">
        <f t="array" ref="C25">_xlfn._xlws.FILTER(AssessmentData[Unit 5 Assessment],StudentInfo[Student Full Name]=$B$18,"")</f>
        <v/>
      </c>
      <c r="D25" s="81" t="str">
        <f>IFERROR(_xlfn.XLOOKUP($B$18,InTutoring[Student Full Name],InTutoring[Unit 5 Weeks in Tutoring]),"")</f>
        <v/>
      </c>
    </row>
    <row r="26" spans="2:11" x14ac:dyDescent="0.25">
      <c r="B26" s="84" t="s">
        <v>21</v>
      </c>
      <c r="C26" s="82" t="str" cm="1">
        <f t="array" ref="C26">_xlfn._xlws.FILTER(AssessmentData[Unit 6 Assessment],StudentInfo[Student Full Name]=$B$18,"")</f>
        <v/>
      </c>
      <c r="D26" s="81" t="str">
        <f>IFERROR(_xlfn.XLOOKUP($B$18,InTutoring[Student Full Name],InTutoring[Unit 6 Weeks in Tutoring]),"")</f>
        <v/>
      </c>
    </row>
    <row r="27" spans="2:11" x14ac:dyDescent="0.25">
      <c r="B27" s="84" t="s">
        <v>59</v>
      </c>
      <c r="C27" s="81" t="str">
        <f>IF(B18="","",IFERROR(SUM(D21:D26),""))</f>
        <v/>
      </c>
    </row>
    <row r="28" spans="2:11" x14ac:dyDescent="0.25">
      <c r="B28" s="84" t="s">
        <v>215</v>
      </c>
      <c r="C28" s="144" t="str">
        <f>IFERROR(C27*Settings!$D$23*Settings!$D$24/60,"")</f>
        <v/>
      </c>
    </row>
    <row r="29" spans="2:11" x14ac:dyDescent="0.25">
      <c r="B29" s="84" t="s">
        <v>108</v>
      </c>
      <c r="C29" s="95" t="str">
        <f>IFERROR(_xlfn.XLOOKUP($B$18,InTutoring[Student Full Name],InTutoring[Average Time Needing Tutoring]),"")</f>
        <v/>
      </c>
    </row>
    <row r="30" spans="2:11" x14ac:dyDescent="0.25">
      <c r="B30" s="85" t="s">
        <v>54</v>
      </c>
      <c r="C30" s="82" t="str" cm="1">
        <f t="array" ref="C30">_xlfn._xlws.FILTER(AssessmentData[Previous Year STAAR Score],StudentInfo[Student Full Name]=$B$18,"")</f>
        <v/>
      </c>
    </row>
    <row r="114" spans="2:5" x14ac:dyDescent="0.25">
      <c r="B114" s="98" t="s">
        <v>123</v>
      </c>
      <c r="C114" s="98" t="s">
        <v>159</v>
      </c>
      <c r="D114" s="98"/>
      <c r="E114" s="98">
        <f>InTutoring[[#Totals],[BOY Benchmark]]</f>
        <v>0</v>
      </c>
    </row>
    <row r="115" spans="2:5" x14ac:dyDescent="0.25">
      <c r="B115" s="98" t="s">
        <v>124</v>
      </c>
      <c r="C115" s="98" t="s">
        <v>160</v>
      </c>
      <c r="D115" s="98"/>
      <c r="E115" s="98">
        <f>InTutoring[[#Totals],[Unit 1 Post-Test 1]]</f>
        <v>0</v>
      </c>
    </row>
    <row r="116" spans="2:5" x14ac:dyDescent="0.25">
      <c r="B116" s="98" t="s">
        <v>125</v>
      </c>
      <c r="C116" s="98" t="s">
        <v>161</v>
      </c>
      <c r="D116" s="98"/>
      <c r="E116" s="98">
        <f>InTutoring[[#Totals],[Unit 1 Post-Test 2]]</f>
        <v>0</v>
      </c>
    </row>
    <row r="117" spans="2:5" x14ac:dyDescent="0.25">
      <c r="B117" s="98" t="s">
        <v>126</v>
      </c>
      <c r="C117" s="98" t="s">
        <v>162</v>
      </c>
      <c r="D117" s="98"/>
      <c r="E117" s="98">
        <f>InTutoring[[#Totals],[Unit 1 Post-Test 3]]</f>
        <v>0</v>
      </c>
    </row>
    <row r="118" spans="2:5" x14ac:dyDescent="0.25">
      <c r="B118" s="98" t="s">
        <v>127</v>
      </c>
      <c r="C118" s="98" t="s">
        <v>163</v>
      </c>
      <c r="D118" s="98"/>
      <c r="E118" s="98">
        <f>InTutoring[[#Totals],[Unit 1 Post-Test 4]]</f>
        <v>0</v>
      </c>
    </row>
    <row r="119" spans="2:5" x14ac:dyDescent="0.25">
      <c r="B119" s="98" t="s">
        <v>128</v>
      </c>
      <c r="C119" s="98" t="s">
        <v>164</v>
      </c>
      <c r="D119" s="98"/>
      <c r="E119" s="98">
        <f>InTutoring[[#Totals],[Unit 1 Post-Test 5]]</f>
        <v>0</v>
      </c>
    </row>
    <row r="120" spans="2:5" x14ac:dyDescent="0.25">
      <c r="B120" s="98" t="s">
        <v>129</v>
      </c>
      <c r="C120" s="98" t="s">
        <v>165</v>
      </c>
      <c r="D120" s="98"/>
      <c r="E120" s="98">
        <f>InTutoring[[#Totals],[Unit 1 Assessment]]</f>
        <v>0</v>
      </c>
    </row>
    <row r="121" spans="2:5" x14ac:dyDescent="0.25">
      <c r="B121" s="98" t="s">
        <v>130</v>
      </c>
      <c r="C121" s="98" t="s">
        <v>166</v>
      </c>
      <c r="D121" s="98"/>
      <c r="E121" s="98">
        <f>InTutoring[[#Totals],[Unit 2 Post-Test 1]]</f>
        <v>0</v>
      </c>
    </row>
    <row r="122" spans="2:5" x14ac:dyDescent="0.25">
      <c r="B122" s="98" t="s">
        <v>131</v>
      </c>
      <c r="C122" s="98" t="s">
        <v>167</v>
      </c>
      <c r="D122" s="98"/>
      <c r="E122" s="98">
        <f>InTutoring[[#Totals],[Unit 2 Post-Test 2]]</f>
        <v>0</v>
      </c>
    </row>
    <row r="123" spans="2:5" x14ac:dyDescent="0.25">
      <c r="B123" s="98" t="s">
        <v>132</v>
      </c>
      <c r="C123" s="98" t="s">
        <v>168</v>
      </c>
      <c r="D123" s="98"/>
      <c r="E123" s="98">
        <f>InTutoring[[#Totals],[Unit 2 Post-Test 3]]</f>
        <v>0</v>
      </c>
    </row>
    <row r="124" spans="2:5" x14ac:dyDescent="0.25">
      <c r="B124" s="98" t="s">
        <v>133</v>
      </c>
      <c r="C124" s="98" t="s">
        <v>169</v>
      </c>
      <c r="D124" s="98"/>
      <c r="E124" s="98">
        <f>InTutoring[[#Totals],[Unit 2 Post-Test 4]]</f>
        <v>0</v>
      </c>
    </row>
    <row r="125" spans="2:5" x14ac:dyDescent="0.25">
      <c r="B125" s="98" t="s">
        <v>134</v>
      </c>
      <c r="C125" s="98" t="s">
        <v>170</v>
      </c>
      <c r="D125" s="98"/>
      <c r="E125" s="98">
        <f>InTutoring[[#Totals],[Unit 2 Post-Test 5]]</f>
        <v>0</v>
      </c>
    </row>
    <row r="126" spans="2:5" x14ac:dyDescent="0.25">
      <c r="B126" s="98" t="s">
        <v>135</v>
      </c>
      <c r="C126" s="98" t="s">
        <v>171</v>
      </c>
      <c r="D126" s="98"/>
      <c r="E126" s="98">
        <f>InTutoring[[#Totals],[Unit 2 Assessment]]</f>
        <v>0</v>
      </c>
    </row>
    <row r="127" spans="2:5" x14ac:dyDescent="0.25">
      <c r="B127" s="98" t="s">
        <v>136</v>
      </c>
      <c r="C127" s="98" t="s">
        <v>172</v>
      </c>
      <c r="D127" s="98"/>
      <c r="E127" s="98">
        <f>InTutoring[[#Totals],[Unit 3 Post-Test 1]]</f>
        <v>0</v>
      </c>
    </row>
    <row r="128" spans="2:5" x14ac:dyDescent="0.25">
      <c r="B128" s="98" t="s">
        <v>137</v>
      </c>
      <c r="C128" s="98" t="s">
        <v>173</v>
      </c>
      <c r="D128" s="98"/>
      <c r="E128" s="98">
        <f>InTutoring[[#Totals],[Unit 3 Post-Test 2]]</f>
        <v>0</v>
      </c>
    </row>
    <row r="129" spans="2:5" x14ac:dyDescent="0.25">
      <c r="B129" s="98" t="s">
        <v>138</v>
      </c>
      <c r="C129" s="98" t="s">
        <v>174</v>
      </c>
      <c r="D129" s="98"/>
      <c r="E129" s="98">
        <f>InTutoring[[#Totals],[Unit 3 Post-Test 3]]</f>
        <v>0</v>
      </c>
    </row>
    <row r="130" spans="2:5" x14ac:dyDescent="0.25">
      <c r="B130" s="98" t="s">
        <v>139</v>
      </c>
      <c r="C130" s="98" t="s">
        <v>175</v>
      </c>
      <c r="D130" s="98"/>
      <c r="E130" s="98">
        <f>InTutoring[[#Totals],[Unit 3 Post-Test 4]]</f>
        <v>0</v>
      </c>
    </row>
    <row r="131" spans="2:5" x14ac:dyDescent="0.25">
      <c r="B131" s="98" t="s">
        <v>140</v>
      </c>
      <c r="C131" s="98" t="s">
        <v>176</v>
      </c>
      <c r="D131" s="98"/>
      <c r="E131" s="98">
        <f>InTutoring[[#Totals],[Unit 3 Post-Test 5]]</f>
        <v>0</v>
      </c>
    </row>
    <row r="132" spans="2:5" x14ac:dyDescent="0.25">
      <c r="B132" s="98" t="s">
        <v>141</v>
      </c>
      <c r="C132" s="98" t="s">
        <v>177</v>
      </c>
      <c r="D132" s="98"/>
      <c r="E132" s="98">
        <f>InTutoring[[#Totals],[Unit 3 Assessment]]</f>
        <v>0</v>
      </c>
    </row>
    <row r="133" spans="2:5" x14ac:dyDescent="0.25">
      <c r="B133" s="98" t="s">
        <v>142</v>
      </c>
      <c r="C133" s="98" t="s">
        <v>178</v>
      </c>
      <c r="D133" s="98"/>
      <c r="E133" s="98">
        <f>InTutoring[[#Totals],[Unit 4 Post-Test 1]]</f>
        <v>0</v>
      </c>
    </row>
    <row r="134" spans="2:5" x14ac:dyDescent="0.25">
      <c r="B134" s="98" t="s">
        <v>143</v>
      </c>
      <c r="C134" s="98" t="s">
        <v>179</v>
      </c>
      <c r="D134" s="98"/>
      <c r="E134" s="98">
        <f>InTutoring[[#Totals],[Unit 4 Post-Test 2]]</f>
        <v>0</v>
      </c>
    </row>
    <row r="135" spans="2:5" x14ac:dyDescent="0.25">
      <c r="B135" s="98" t="s">
        <v>144</v>
      </c>
      <c r="C135" s="98" t="s">
        <v>180</v>
      </c>
      <c r="D135" s="98"/>
      <c r="E135" s="98">
        <f>InTutoring[[#Totals],[Unit 4 Post-Test 3]]</f>
        <v>0</v>
      </c>
    </row>
    <row r="136" spans="2:5" x14ac:dyDescent="0.25">
      <c r="B136" s="98" t="s">
        <v>145</v>
      </c>
      <c r="C136" s="98" t="s">
        <v>181</v>
      </c>
      <c r="D136" s="98"/>
      <c r="E136" s="98">
        <f>InTutoring[[#Totals],[Unit 4 Post-Test 4]]</f>
        <v>0</v>
      </c>
    </row>
    <row r="137" spans="2:5" x14ac:dyDescent="0.25">
      <c r="B137" s="98" t="s">
        <v>146</v>
      </c>
      <c r="C137" s="98" t="s">
        <v>182</v>
      </c>
      <c r="D137" s="98"/>
      <c r="E137" s="98">
        <f>InTutoring[[#Totals],[Unit 4 Post-Test 5]]</f>
        <v>0</v>
      </c>
    </row>
    <row r="138" spans="2:5" x14ac:dyDescent="0.25">
      <c r="B138" s="98" t="s">
        <v>147</v>
      </c>
      <c r="C138" s="98" t="s">
        <v>183</v>
      </c>
      <c r="D138" s="98"/>
      <c r="E138" s="98">
        <f>InTutoring[[#Totals],[Unit 4 Assessment]]</f>
        <v>0</v>
      </c>
    </row>
    <row r="139" spans="2:5" x14ac:dyDescent="0.25">
      <c r="B139" s="98" t="s">
        <v>148</v>
      </c>
      <c r="C139" s="98" t="s">
        <v>184</v>
      </c>
      <c r="D139" s="98"/>
      <c r="E139" s="98">
        <f>InTutoring[[#Totals],[Unit 5 Post-Test 1]]</f>
        <v>0</v>
      </c>
    </row>
    <row r="140" spans="2:5" x14ac:dyDescent="0.25">
      <c r="B140" s="98" t="s">
        <v>149</v>
      </c>
      <c r="C140" s="98" t="s">
        <v>185</v>
      </c>
      <c r="D140" s="98"/>
      <c r="E140" s="98">
        <f>InTutoring[[#Totals],[Unit 5 Post-Test 2]]</f>
        <v>0</v>
      </c>
    </row>
    <row r="141" spans="2:5" x14ac:dyDescent="0.25">
      <c r="B141" s="98" t="s">
        <v>150</v>
      </c>
      <c r="C141" s="98" t="s">
        <v>186</v>
      </c>
      <c r="D141" s="98"/>
      <c r="E141" s="98">
        <f>InTutoring[[#Totals],[Unit 5 Post-Test 3]]</f>
        <v>0</v>
      </c>
    </row>
    <row r="142" spans="2:5" x14ac:dyDescent="0.25">
      <c r="B142" s="98" t="s">
        <v>151</v>
      </c>
      <c r="C142" s="98" t="s">
        <v>187</v>
      </c>
      <c r="D142" s="98"/>
      <c r="E142" s="98">
        <f>InTutoring[[#Totals],[Unit 5 Post-Test 4]]</f>
        <v>0</v>
      </c>
    </row>
    <row r="143" spans="2:5" x14ac:dyDescent="0.25">
      <c r="B143" s="98" t="s">
        <v>152</v>
      </c>
      <c r="C143" s="98" t="s">
        <v>188</v>
      </c>
      <c r="D143" s="98"/>
      <c r="E143" s="98">
        <f>InTutoring[[#Totals],[Unit 5 Post-Test 5]]</f>
        <v>0</v>
      </c>
    </row>
    <row r="144" spans="2:5" x14ac:dyDescent="0.25">
      <c r="B144" s="98" t="s">
        <v>153</v>
      </c>
      <c r="C144" s="98" t="s">
        <v>189</v>
      </c>
      <c r="D144" s="98"/>
      <c r="E144" s="98">
        <f>InTutoring[[#Totals],[Unit 5 Assessment]]</f>
        <v>0</v>
      </c>
    </row>
    <row r="145" spans="2:10" x14ac:dyDescent="0.25">
      <c r="B145" s="98" t="s">
        <v>154</v>
      </c>
      <c r="C145" s="98" t="s">
        <v>190</v>
      </c>
      <c r="D145" s="98"/>
      <c r="E145" s="98">
        <f>InTutoring[[#Totals],[Unit 6 Post-Test 1]]</f>
        <v>0</v>
      </c>
    </row>
    <row r="146" spans="2:10" x14ac:dyDescent="0.25">
      <c r="B146" s="98" t="s">
        <v>155</v>
      </c>
      <c r="C146" s="98" t="s">
        <v>191</v>
      </c>
      <c r="D146" s="98"/>
      <c r="E146" s="98">
        <f>InTutoring[[#Totals],[Unit 6 Post-Test 2]]</f>
        <v>0</v>
      </c>
    </row>
    <row r="147" spans="2:10" x14ac:dyDescent="0.25">
      <c r="B147" s="98" t="s">
        <v>156</v>
      </c>
      <c r="C147" s="98" t="s">
        <v>192</v>
      </c>
      <c r="D147" s="98"/>
      <c r="E147" s="98">
        <f>InTutoring[[#Totals],[Unit 6 Post-Test 3]]</f>
        <v>0</v>
      </c>
    </row>
    <row r="148" spans="2:10" x14ac:dyDescent="0.25">
      <c r="B148" s="98" t="s">
        <v>157</v>
      </c>
      <c r="C148" s="98" t="s">
        <v>193</v>
      </c>
      <c r="D148" s="98"/>
      <c r="E148" s="98">
        <f>InTutoring[[#Totals],[Unit 6 Post-Test 4]]</f>
        <v>0</v>
      </c>
    </row>
    <row r="149" spans="2:10" x14ac:dyDescent="0.25">
      <c r="B149" s="98" t="s">
        <v>158</v>
      </c>
      <c r="C149" s="98" t="s">
        <v>194</v>
      </c>
      <c r="D149" s="98"/>
      <c r="E149" s="98">
        <f>InTutoring[[#Totals],[Unit 6 Post-Test 5]]</f>
        <v>0</v>
      </c>
    </row>
    <row r="152" spans="2:10" x14ac:dyDescent="0.25">
      <c r="B152" s="98" t="s">
        <v>16</v>
      </c>
      <c r="C152" s="2" t="e">
        <f>AVERAGE(InTutoring[Unit 1 Weeks in Tutoring])</f>
        <v>#DIV/0!</v>
      </c>
      <c r="E152" s="2">
        <f>E114</f>
        <v>0</v>
      </c>
    </row>
    <row r="153" spans="2:10" x14ac:dyDescent="0.25">
      <c r="B153" s="98" t="s">
        <v>17</v>
      </c>
      <c r="C153" s="2" t="e">
        <f>AVERAGE(InTutoring[Unit 2 Weeks in Tutoring])</f>
        <v>#DIV/0!</v>
      </c>
      <c r="E153" s="2">
        <f>E120</f>
        <v>0</v>
      </c>
    </row>
    <row r="154" spans="2:10" x14ac:dyDescent="0.25">
      <c r="B154" s="98" t="s">
        <v>18</v>
      </c>
      <c r="C154" s="2" t="e">
        <f>AVERAGE(InTutoring[Unit 3 Weeks in Tutoring])</f>
        <v>#DIV/0!</v>
      </c>
      <c r="E154" s="2">
        <f>E126</f>
        <v>0</v>
      </c>
    </row>
    <row r="155" spans="2:10" x14ac:dyDescent="0.25">
      <c r="B155" s="98" t="s">
        <v>19</v>
      </c>
      <c r="C155" s="2" t="e">
        <f>AVERAGE(InTutoring[Unit 4 Weeks in Tutoring])</f>
        <v>#DIV/0!</v>
      </c>
      <c r="E155" s="2">
        <f>E132</f>
        <v>0</v>
      </c>
    </row>
    <row r="156" spans="2:10" x14ac:dyDescent="0.25">
      <c r="B156" s="98" t="s">
        <v>20</v>
      </c>
      <c r="C156" s="2" t="e">
        <f>AVERAGE(InTutoring[Unit 5 Weeks in Tutoring])</f>
        <v>#DIV/0!</v>
      </c>
      <c r="E156" s="2">
        <f>E138</f>
        <v>0</v>
      </c>
    </row>
    <row r="157" spans="2:10" x14ac:dyDescent="0.25">
      <c r="B157" s="98" t="s">
        <v>21</v>
      </c>
      <c r="C157" s="2" t="e">
        <f>AVERAGE(InTutoring[Unit 6 Weeks in Tutoring])</f>
        <v>#DIV/0!</v>
      </c>
      <c r="E157" s="2">
        <f>E144</f>
        <v>0</v>
      </c>
    </row>
    <row r="159" spans="2:10" x14ac:dyDescent="0.25">
      <c r="B159" s="204"/>
      <c r="C159" s="206"/>
      <c r="D159" s="139"/>
      <c r="E159" s="97" t="s">
        <v>16</v>
      </c>
      <c r="F159" s="138" t="s">
        <v>17</v>
      </c>
      <c r="G159" s="138" t="s">
        <v>18</v>
      </c>
      <c r="H159" s="138" t="s">
        <v>19</v>
      </c>
      <c r="I159" s="138" t="s">
        <v>20</v>
      </c>
      <c r="J159" s="97" t="s">
        <v>21</v>
      </c>
    </row>
    <row r="160" spans="2:10" x14ac:dyDescent="0.25">
      <c r="B160" s="213" t="s">
        <v>110</v>
      </c>
      <c r="C160" s="214"/>
      <c r="D160" s="137"/>
      <c r="E160" s="153" t="e">
        <f>AVERAGE(AssessmentData[Unit 1 Assessment])</f>
        <v>#DIV/0!</v>
      </c>
      <c r="F160" s="153" t="e">
        <f>AVERAGE(AssessmentData[Unit 2 Assessment])</f>
        <v>#DIV/0!</v>
      </c>
      <c r="G160" s="153" t="e">
        <f>AVERAGE(AssessmentData[Unit 3 Assessment])</f>
        <v>#DIV/0!</v>
      </c>
      <c r="H160" s="153" t="e">
        <f>AVERAGE(AssessmentData[Unit 4 Assessment])</f>
        <v>#DIV/0!</v>
      </c>
      <c r="I160" s="153" t="e">
        <f>AVERAGE(AssessmentData[Unit 5 Assessment])</f>
        <v>#DIV/0!</v>
      </c>
      <c r="J160" s="154" t="e">
        <f>AVERAGE(AssessmentData[Unit 6 Assessment])</f>
        <v>#DIV/0!</v>
      </c>
    </row>
    <row r="161" spans="2:10" x14ac:dyDescent="0.25">
      <c r="B161" s="215" t="s">
        <v>216</v>
      </c>
      <c r="C161" s="216"/>
      <c r="D161" s="136"/>
      <c r="E161" s="151">
        <f>COUNTIF(InTutoring[[#Headers],[#Data],[Unit 1 Weeks in Tutoring]],"&gt;0")</f>
        <v>0</v>
      </c>
      <c r="F161" s="151">
        <f>COUNTIF(InTutoring[[#Headers],[#Data],[Unit 2 Weeks in Tutoring]],"&gt;0")</f>
        <v>0</v>
      </c>
      <c r="G161" s="151">
        <f>COUNTIF(InTutoring[[#Headers],[#Data],[Unit 3 Weeks in Tutoring]],"&gt;0")</f>
        <v>0</v>
      </c>
      <c r="H161" s="151">
        <f>COUNTIF(InTutoring[[#Headers],[#Data],[Unit 4 Weeks in Tutoring]],"&gt;0")</f>
        <v>0</v>
      </c>
      <c r="I161" s="151">
        <f>COUNTIF(InTutoring[[#Headers],[#Data],[Unit 5 Weeks in Tutoring]],"&gt;0")</f>
        <v>0</v>
      </c>
      <c r="J161" s="155">
        <f>COUNTIF(InTutoring[[#Headers],[#Data],[Unit 6 Weeks in Tutoring]],"&gt;0")</f>
        <v>0</v>
      </c>
    </row>
    <row r="162" spans="2:10" x14ac:dyDescent="0.25">
      <c r="B162" s="215" t="s">
        <v>56</v>
      </c>
      <c r="C162" s="216"/>
      <c r="D162" s="136"/>
      <c r="E162" s="152" t="e">
        <f>COUNTIF(InTutoring[[#Headers],[#Data],[Unit 1 Weeks in Tutoring]],"&gt;0")/InTutoring[[#Totals],[Student Full Name]]</f>
        <v>#DIV/0!</v>
      </c>
      <c r="F162" s="152" t="e">
        <f>COUNTIF(InTutoring[[#Headers],[#Data],[Unit 2 Weeks in Tutoring]],"&gt;0")/InTutoring[[#Totals],[Student Full Name]]</f>
        <v>#DIV/0!</v>
      </c>
      <c r="G162" s="152" t="e">
        <f>COUNTIF(InTutoring[[#Headers],[#Data],[Unit 3 Weeks in Tutoring]],"&gt;0")/InTutoring[[#Totals],[Student Full Name]]</f>
        <v>#DIV/0!</v>
      </c>
      <c r="H162" s="152" t="e">
        <f>COUNTIF(InTutoring[[#Headers],[#Data],[Unit 4 Weeks in Tutoring]],"&gt;0")/InTutoring[[#Totals],[Student Full Name]]</f>
        <v>#DIV/0!</v>
      </c>
      <c r="I162" s="152" t="e">
        <f>COUNTIF(InTutoring[[#Headers],[#Data],[Unit 5 Weeks in Tutoring]],"&gt;0")/InTutoring[[#Totals],[Student Full Name]]</f>
        <v>#DIV/0!</v>
      </c>
      <c r="J162" s="96" t="e">
        <f>COUNTIF(InTutoring[[#Headers],[#Data],[Unit 6 Weeks in Tutoring]],"&gt;0")/InTutoring[[#Totals],[Student Full Name]]</f>
        <v>#DIV/0!</v>
      </c>
    </row>
    <row r="163" spans="2:10" x14ac:dyDescent="0.25">
      <c r="B163" s="215" t="s">
        <v>109</v>
      </c>
      <c r="C163" s="216"/>
      <c r="D163" s="136"/>
      <c r="E163" s="152" t="e">
        <f>AVERAGE(InTutoring[Unit 1 Weeks in Tutoring])/6</f>
        <v>#DIV/0!</v>
      </c>
      <c r="F163" s="152" t="e">
        <f>AVERAGE(InTutoring[Unit 2 Weeks in Tutoring])/6</f>
        <v>#DIV/0!</v>
      </c>
      <c r="G163" s="152" t="e">
        <f>AVERAGE(InTutoring[Unit 3 Weeks in Tutoring])/6</f>
        <v>#DIV/0!</v>
      </c>
      <c r="H163" s="152" t="e">
        <f>AVERAGE(InTutoring[Unit 4 Weeks in Tutoring])/6</f>
        <v>#DIV/0!</v>
      </c>
      <c r="I163" s="152" t="e">
        <f>AVERAGE(InTutoring[Unit 5 Weeks in Tutoring])/6</f>
        <v>#DIV/0!</v>
      </c>
      <c r="J163" s="96" t="e">
        <f>AVERAGE(InTutoring[Unit 6 Weeks in Tutoring])/6</f>
        <v>#DIV/0!</v>
      </c>
    </row>
    <row r="164" spans="2:10" x14ac:dyDescent="0.25">
      <c r="B164" s="159" t="s">
        <v>223</v>
      </c>
      <c r="C164" s="156"/>
      <c r="D164" s="156"/>
      <c r="E164" s="157">
        <f>SUM(InTutoring[Unit 1 Weeks in Tutoring])</f>
        <v>0</v>
      </c>
      <c r="F164" s="157">
        <f>SUM(InTutoring[Unit 2 Weeks in Tutoring])</f>
        <v>0</v>
      </c>
      <c r="G164" s="157">
        <f>SUM(InTutoring[Unit 3 Weeks in Tutoring])</f>
        <v>0</v>
      </c>
      <c r="H164" s="157">
        <f>SUM(InTutoring[Unit 4 Weeks in Tutoring])</f>
        <v>0</v>
      </c>
      <c r="I164" s="157">
        <f>SUM(InTutoring[Unit 5 Weeks in Tutoring])</f>
        <v>0</v>
      </c>
      <c r="J164" s="158">
        <f>SUM(InTutoring[Unit 6 Weeks in Tutoring])</f>
        <v>0</v>
      </c>
    </row>
  </sheetData>
  <sheetProtection sheet="1" formatCells="0" formatColumns="0" formatRows="0" insertColumns="0" insertRows="0" insertHyperlinks="0" deleteColumns="0" deleteRows="0" sort="0" autoFilter="0" pivotTables="0"/>
  <dataConsolidate/>
  <mergeCells count="18">
    <mergeCell ref="B160:C160"/>
    <mergeCell ref="B161:C161"/>
    <mergeCell ref="B163:C163"/>
    <mergeCell ref="B159:C159"/>
    <mergeCell ref="B14:C14"/>
    <mergeCell ref="B162:C162"/>
    <mergeCell ref="C17:D17"/>
    <mergeCell ref="C18:D18"/>
    <mergeCell ref="B11:E11"/>
    <mergeCell ref="B13:C13"/>
    <mergeCell ref="B15:C15"/>
    <mergeCell ref="B2:E2"/>
    <mergeCell ref="B4:C4"/>
    <mergeCell ref="B9:C9"/>
    <mergeCell ref="B7:C7"/>
    <mergeCell ref="B5:C5"/>
    <mergeCell ref="B8:C8"/>
    <mergeCell ref="B6:C6"/>
  </mergeCells>
  <phoneticPr fontId="5" type="noConversion"/>
  <dataValidations count="1">
    <dataValidation type="list" allowBlank="1" showInputMessage="1" showErrorMessage="1" sqref="B11" xr:uid="{E8358228-B038-411C-A4C9-1BAD551D58AE}">
      <formula1>$E$159:$J$159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30" operator="between" id="{FE811F99-C83F-40F6-B3CD-757B232E2C07}">
            <xm:f>Settings!#REF!</xm:f>
            <xm:f>Settings!#REF!</xm:f>
            <x14:dxf>
              <font>
                <color auto="1"/>
              </font>
              <fill>
                <patternFill>
                  <bgColor theme="6" tint="0.39994506668294322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cellIs" priority="606" operator="between" id="{1B0272CA-073A-4266-8F50-E16743C22B71}">
            <xm:f>Settings!$D$7</xm:f>
            <xm:f>Settings!$F$7</xm:f>
            <x14:dxf>
              <font>
                <color auto="1"/>
              </font>
              <fill>
                <patternFill>
                  <bgColor theme="7" tint="0.39994506668294322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cellIs" priority="607" operator="equal" id="{F943A67E-7D4E-4E4A-B38E-00754D248878}">
            <xm:f>Settings!#REF!</xm:f>
            <x14:dxf>
              <font>
                <color auto="1"/>
              </font>
              <fill>
                <patternFill>
                  <bgColor rgb="FFFFDE7E"/>
                </patternFill>
              </fill>
            </x14:dxf>
          </x14:cfRule>
          <x14:cfRule type="cellIs" priority="608" operator="equal" id="{1891929D-24F9-4C8A-938D-26487EBFBB3F}">
            <xm:f>Settings!#REF!</xm:f>
            <x14:dxf>
              <font>
                <color auto="1"/>
              </font>
              <fill>
                <patternFill>
                  <bgColor rgb="FFFF5E4E"/>
                </patternFill>
              </fill>
            </x14:dxf>
          </x14:cfRule>
          <x14:cfRule type="cellIs" priority="609" operator="equal" id="{5F52A1D7-7902-40AB-848C-C9667A19C335}">
            <xm:f>Settings!#REF!</xm:f>
            <x14:dxf>
              <font>
                <color auto="1"/>
              </font>
              <fill>
                <patternFill>
                  <bgColor rgb="FF10B276"/>
                </patternFill>
              </fill>
            </x14:dxf>
          </x14:cfRule>
          <xm:sqref>C27:C29</xm:sqref>
        </x14:conditionalFormatting>
        <x14:conditionalFormatting xmlns:xm="http://schemas.microsoft.com/office/excel/2006/main">
          <x14:cfRule type="cellIs" priority="610" operator="between" id="{6B5A3022-DFC8-4882-9C58-41B39ED44965}">
            <xm:f>Settings!$D$7</xm:f>
            <xm:f>Settings!$F$7</xm:f>
            <x14:dxf>
              <font>
                <color auto="1"/>
              </font>
              <fill>
                <patternFill>
                  <bgColor rgb="FF10B276"/>
                </patternFill>
              </fill>
            </x14:dxf>
          </x14:cfRule>
          <x14:cfRule type="cellIs" priority="611" operator="between" id="{13B3EDE3-24FF-4FAF-812C-E7F0917E4DF0}">
            <xm:f>Settings!#REF!</xm:f>
            <xm:f>Settings!#REF!</xm:f>
            <x14:dxf>
              <font>
                <color auto="1"/>
              </font>
              <fill>
                <patternFill>
                  <bgColor rgb="FFFFDE7E"/>
                </patternFill>
              </fill>
            </x14:dxf>
          </x14:cfRule>
          <x14:cfRule type="cellIs" priority="612" operator="between" id="{EF6FD976-5477-4D66-8693-D500DFE8DF2A}">
            <xm:f>Settings!$D$6</xm:f>
            <xm:f>Settings!$F$6</xm:f>
            <x14:dxf>
              <font>
                <color auto="1"/>
              </font>
              <fill>
                <patternFill>
                  <bgColor rgb="FFFF5E4E"/>
                </patternFill>
              </fill>
            </x14:dxf>
          </x14:cfRule>
          <xm:sqref>C21:C26</xm:sqref>
        </x14:conditionalFormatting>
        <x14:conditionalFormatting xmlns:xm="http://schemas.microsoft.com/office/excel/2006/main">
          <x14:cfRule type="cellIs" priority="613" operator="equal" id="{879A701A-D706-47C8-A55D-13F998E9ED8E}">
            <xm:f>Settings!$C$7</xm:f>
            <x14:dxf>
              <font>
                <color auto="1"/>
              </font>
              <fill>
                <patternFill>
                  <bgColor theme="7" tint="0.39994506668294322"/>
                </patternFill>
              </fill>
            </x14:dxf>
          </x14:cfRule>
          <x14:cfRule type="cellIs" priority="614" operator="equal" id="{D3D512B2-0435-4674-A425-32D353B8F32E}">
            <xm:f>Settings!#REF!</xm:f>
            <x14:dxf>
              <font>
                <color auto="1"/>
              </font>
              <fill>
                <patternFill>
                  <bgColor theme="6" tint="0.39994506668294322"/>
                </patternFill>
              </fill>
            </x14:dxf>
          </x14:cfRule>
          <x14:cfRule type="cellIs" priority="615" operator="equal" id="{90884237-2023-4421-96C7-2797036C5CCA}">
            <xm:f>Settings!$C$6</xm:f>
            <x14:dxf>
              <font>
                <color auto="1"/>
              </font>
              <fill>
                <patternFill>
                  <bgColor theme="5" tint="0.39994506668294322"/>
                </patternFill>
              </fill>
            </x14:dxf>
          </x14:cfRule>
          <xm:sqref>K21</xm:sqref>
        </x14:conditionalFormatting>
        <x14:conditionalFormatting xmlns:xm="http://schemas.microsoft.com/office/excel/2006/main">
          <x14:cfRule type="cellIs" priority="1202" operator="equal" id="{A9D42003-FC5C-41EA-A494-A56F17798D99}">
            <xm:f>Settings!$C$12</xm:f>
            <x14:dxf>
              <font>
                <color auto="1"/>
              </font>
              <fill>
                <patternFill>
                  <bgColor rgb="FFFFA131"/>
                </patternFill>
              </fill>
            </x14:dxf>
          </x14:cfRule>
          <x14:cfRule type="cellIs" priority="1203" operator="equal" id="{D433C575-1E1E-426B-8722-1369FC197D6D}">
            <xm:f>Settings!$C$11</xm:f>
            <x14:dxf>
              <font>
                <color auto="1"/>
              </font>
              <fill>
                <patternFill>
                  <bgColor rgb="FF1F7FA6"/>
                </patternFill>
              </fill>
            </x14:dxf>
          </x14:cfRule>
          <x14:cfRule type="cellIs" priority="1204" operator="between" id="{9AA06591-BC9E-4E6A-B2F2-61B07A13E1E4}">
            <xm:f>Settings!$D$6</xm:f>
            <xm:f>Settings!$F$6</xm:f>
            <x14:dxf>
              <font>
                <color auto="1"/>
              </font>
              <fill>
                <patternFill>
                  <bgColor theme="5" tint="0.39994506668294322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cellIs" priority="1205" operator="equal" id="{CEDDF138-E178-45FC-9FCD-233942EB5CC2}">
            <xm:f>Settings!$C$19</xm:f>
            <x14:dxf>
              <fill>
                <patternFill>
                  <bgColor theme="8" tint="0.79998168889431442"/>
                </patternFill>
              </fill>
            </x14:dxf>
          </x14:cfRule>
          <x14:cfRule type="cellIs" priority="1206" operator="equal" id="{5AF80684-FBEF-4AAE-A7AA-0A2C9589F37D}">
            <xm:f>Settings!$C$18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07" operator="equal" id="{438791B8-C032-4BA3-8A40-C511C40C2A0B}">
            <xm:f>Settings!$C$17</xm:f>
            <x14:dxf>
              <fill>
                <patternFill>
                  <bgColor theme="8" tint="0.39994506668294322"/>
                </patternFill>
              </fill>
            </x14:dxf>
          </x14:cfRule>
          <x14:cfRule type="cellIs" priority="1208" operator="equal" id="{CA0FEE31-9DF4-47B5-8E08-E7EB591BBA40}">
            <xm:f>Settings!$C$16</xm:f>
            <x14:dxf>
              <font>
                <color auto="1"/>
              </font>
              <fill>
                <patternFill>
                  <bgColor theme="8"/>
                </patternFill>
              </fill>
            </x14:dxf>
          </x14:cfRule>
          <xm:sqref>C30</xm:sqref>
        </x14:conditionalFormatting>
        <x14:conditionalFormatting xmlns:xm="http://schemas.microsoft.com/office/excel/2006/main">
          <x14:cfRule type="cellIs" priority="1" operator="equal" id="{4020FE7B-0618-4044-B1C8-F413C0746EC3}">
            <xm:f>Settings!#REF!</xm:f>
            <x14:dxf>
              <font>
                <color auto="1"/>
              </font>
              <fill>
                <patternFill>
                  <bgColor rgb="FFFFDE7E"/>
                </patternFill>
              </fill>
            </x14:dxf>
          </x14:cfRule>
          <x14:cfRule type="cellIs" priority="2" operator="equal" id="{8883D463-F5EF-42F2-9211-26CA0C50CD31}">
            <xm:f>Settings!#REF!</xm:f>
            <x14:dxf>
              <font>
                <color auto="1"/>
              </font>
              <fill>
                <patternFill>
                  <bgColor rgb="FFFF5E4E"/>
                </patternFill>
              </fill>
            </x14:dxf>
          </x14:cfRule>
          <x14:cfRule type="cellIs" priority="3" operator="equal" id="{6C8A8282-3E52-4F83-89AD-C7706CAEC57C}">
            <xm:f>Settings!#REF!</xm:f>
            <x14:dxf>
              <font>
                <color auto="1"/>
              </font>
              <fill>
                <patternFill>
                  <bgColor rgb="FF10B276"/>
                </patternFill>
              </fill>
            </x14:dxf>
          </x14:cfRule>
          <xm:sqref>D21:D26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231281E-4CD1-4829-AD57-6030BEC53A3E}">
          <x14:formula1>
            <xm:f>'Student Information'!$A$2:$A$61</xm:f>
          </x14:formula1>
          <xm:sqref>B18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3D358-124E-4429-AAED-10EDC81243E4}">
  <dimension ref="B1:S183"/>
  <sheetViews>
    <sheetView showGridLines="0" workbookViewId="0">
      <selection activeCell="B6" sqref="B6:C6"/>
    </sheetView>
  </sheetViews>
  <sheetFormatPr defaultColWidth="14.42578125" defaultRowHeight="15" x14ac:dyDescent="0.25"/>
  <cols>
    <col min="1" max="1" width="2.140625" style="2" customWidth="1"/>
    <col min="2" max="2" width="25.140625" style="2" customWidth="1"/>
    <col min="3" max="3" width="25.28515625" style="2" customWidth="1"/>
    <col min="4" max="4" width="23.28515625" style="2" bestFit="1" customWidth="1"/>
    <col min="5" max="5" width="17.140625" style="2" customWidth="1"/>
    <col min="6" max="6" width="13.5703125" style="2" bestFit="1" customWidth="1"/>
    <col min="7" max="7" width="18.140625" style="2" customWidth="1"/>
    <col min="8" max="9" width="14.42578125" style="2"/>
    <col min="10" max="10" width="16.5703125" style="2" bestFit="1" customWidth="1"/>
    <col min="11" max="11" width="15.140625" style="2" bestFit="1" customWidth="1"/>
    <col min="12" max="12" width="14.42578125" style="2"/>
    <col min="13" max="13" width="16.5703125" style="2" bestFit="1" customWidth="1"/>
    <col min="14" max="14" width="14.42578125" style="2"/>
    <col min="15" max="15" width="12.140625" style="2" bestFit="1" customWidth="1"/>
    <col min="16" max="16" width="16.5703125" style="2" bestFit="1" customWidth="1"/>
    <col min="17" max="17" width="14.42578125" style="2"/>
    <col min="18" max="18" width="10.7109375" style="2" bestFit="1" customWidth="1"/>
    <col min="19" max="19" width="16.5703125" style="2" bestFit="1" customWidth="1"/>
    <col min="20" max="16384" width="14.42578125" style="2"/>
  </cols>
  <sheetData>
    <row r="1" spans="2:5" ht="11.25" customHeight="1" x14ac:dyDescent="0.25"/>
    <row r="2" spans="2:5" ht="15.75" customHeight="1" x14ac:dyDescent="0.25">
      <c r="B2" s="204" t="s">
        <v>55</v>
      </c>
      <c r="C2" s="205"/>
      <c r="D2" s="205"/>
      <c r="E2" s="206"/>
    </row>
    <row r="3" spans="2:5" ht="15.75" customHeight="1" x14ac:dyDescent="0.25">
      <c r="B3" s="140"/>
      <c r="C3" s="141"/>
      <c r="D3" s="142" t="s">
        <v>213</v>
      </c>
      <c r="E3" s="143" t="s">
        <v>212</v>
      </c>
    </row>
    <row r="4" spans="2:5" ht="15.75" customHeight="1" x14ac:dyDescent="0.25">
      <c r="B4" s="207" t="s">
        <v>237</v>
      </c>
      <c r="C4" s="208"/>
      <c r="D4" s="9" t="s">
        <v>214</v>
      </c>
      <c r="E4" s="147" t="str">
        <f>IFERROR(AVERAGE(InTutoring[Tested Out of Tutoring Rate]),"")</f>
        <v/>
      </c>
    </row>
    <row r="5" spans="2:5" ht="15.75" customHeight="1" x14ac:dyDescent="0.25">
      <c r="B5" s="226" t="str">
        <f>"- "&amp;Settings!$C$11</f>
        <v>- Subpopulation #1</v>
      </c>
      <c r="C5" s="227"/>
      <c r="D5" s="9"/>
      <c r="E5" s="147" t="str">
        <f>IFERROR(AVERAGEIFS(InTutoring[Tested Out of Tutoring Rate],StudentInfo[Subpopulation],Settings!$C$11),"")</f>
        <v/>
      </c>
    </row>
    <row r="6" spans="2:5" ht="15.75" customHeight="1" x14ac:dyDescent="0.25">
      <c r="B6" s="226" t="str">
        <f>"- "&amp;Settings!$C$12</f>
        <v>- Subpopulation #2</v>
      </c>
      <c r="C6" s="227"/>
      <c r="D6" s="9"/>
      <c r="E6" s="147" t="str">
        <f>IFERROR(AVERAGEIFS(InTutoring[Tested Out of Tutoring Rate],StudentInfo[Subpopulation],Settings!$C$12),"")</f>
        <v/>
      </c>
    </row>
    <row r="7" spans="2:5" ht="15.75" customHeight="1" x14ac:dyDescent="0.25">
      <c r="B7" s="207" t="s">
        <v>218</v>
      </c>
      <c r="C7" s="208"/>
      <c r="D7" s="9" t="s">
        <v>214</v>
      </c>
      <c r="E7" s="147" t="str">
        <f>IFERROR('Exit Ticket Data'!$CH$1501,"")</f>
        <v/>
      </c>
    </row>
    <row r="8" spans="2:5" ht="15.75" customHeight="1" x14ac:dyDescent="0.25">
      <c r="B8" s="226" t="str">
        <f>"- "&amp;Settings!$C$11</f>
        <v>- Subpopulation #1</v>
      </c>
      <c r="C8" s="227"/>
      <c r="D8" s="9"/>
      <c r="E8" s="147" t="str">
        <f>IFERROR(AVERAGEIFS('Exit Ticket Data'!$CH$1000:$CH$1499,StudentInfo[Subpopulation],Settings!$C$11),"")</f>
        <v/>
      </c>
    </row>
    <row r="9" spans="2:5" ht="15.75" customHeight="1" x14ac:dyDescent="0.25">
      <c r="B9" s="223" t="str">
        <f>"- "&amp;Settings!$C$12</f>
        <v>- Subpopulation #2</v>
      </c>
      <c r="C9" s="224"/>
      <c r="D9" s="148"/>
      <c r="E9" s="149" t="str">
        <f>IFERROR(AVERAGEIFS('Exit Ticket Data'!$CH$1000:$CH$1499,StudentInfo[Subpopulation],Settings!$C$12),"")</f>
        <v/>
      </c>
    </row>
    <row r="10" spans="2:5" ht="15.75" customHeight="1" x14ac:dyDescent="0.25"/>
    <row r="11" spans="2:5" ht="15.75" customHeight="1" x14ac:dyDescent="0.25">
      <c r="B11" s="197" t="s">
        <v>16</v>
      </c>
      <c r="C11" s="198"/>
      <c r="D11" s="198"/>
      <c r="E11" s="199"/>
    </row>
    <row r="12" spans="2:5" ht="15.75" customHeight="1" x14ac:dyDescent="0.25">
      <c r="B12" s="140"/>
      <c r="C12" s="141"/>
      <c r="D12" s="142" t="s">
        <v>213</v>
      </c>
      <c r="E12" s="143" t="s">
        <v>212</v>
      </c>
    </row>
    <row r="13" spans="2:5" ht="15.75" customHeight="1" x14ac:dyDescent="0.25">
      <c r="B13" s="217" t="s">
        <v>217</v>
      </c>
      <c r="C13" s="218"/>
      <c r="D13" s="9">
        <f>_xlfn.XLOOKUP($B$11,$E$164:$J$164,$E$169:$J$169)</f>
        <v>0</v>
      </c>
      <c r="E13" s="147" t="str">
        <f>IFERROR(_xlfn.XLOOKUP($B$11,$E$164:$J$164,$E$170:$J$170),"")</f>
        <v/>
      </c>
    </row>
    <row r="14" spans="2:5" ht="15.75" customHeight="1" x14ac:dyDescent="0.25">
      <c r="B14" s="202" t="s">
        <v>218</v>
      </c>
      <c r="C14" s="203"/>
      <c r="D14" s="148" t="s">
        <v>214</v>
      </c>
      <c r="E14" s="149" t="str">
        <f>IFERROR(_xlfn.XLOOKUP($B$11,$E$164:$J$164,$E$171:$J$171),"")</f>
        <v/>
      </c>
    </row>
    <row r="15" spans="2:5" ht="15.75" customHeight="1" x14ac:dyDescent="0.25"/>
    <row r="16" spans="2:5" x14ac:dyDescent="0.25">
      <c r="B16" s="20" t="s">
        <v>5</v>
      </c>
      <c r="C16" s="219" t="s">
        <v>29</v>
      </c>
      <c r="D16" s="220"/>
    </row>
    <row r="17" spans="2:11" x14ac:dyDescent="0.25">
      <c r="B17" s="25"/>
      <c r="C17" s="221" t="str" cm="1">
        <f t="array" ref="C17">_xlfn._xlws.FILTER(StudentInfo[Subpopulation],StudentInfo[Student Full Name]=$B$17,"")</f>
        <v/>
      </c>
      <c r="D17" s="222"/>
    </row>
    <row r="18" spans="2:11" ht="7.5" customHeight="1" x14ac:dyDescent="0.25"/>
    <row r="19" spans="2:11" x14ac:dyDescent="0.25">
      <c r="C19" s="134" t="s">
        <v>219</v>
      </c>
      <c r="D19" s="135" t="s">
        <v>221</v>
      </c>
      <c r="E19" s="135" t="s">
        <v>220</v>
      </c>
    </row>
    <row r="20" spans="2:11" x14ac:dyDescent="0.25">
      <c r="B20" s="83" t="s">
        <v>16</v>
      </c>
      <c r="C20" s="145" t="str" cm="1">
        <f t="array" ref="C20">IFERROR(IF(_xlfn.XLOOKUP($B$17,StudentInfo[Student Full Name],AssessmentData[BOY Benchmark])="","",IFERROR(_xlfn.XLOOKUP($B$17,StudentInfo[Student Full Name],InTutoring[Unit 1 Needed Tutoring]),"")),"")</f>
        <v/>
      </c>
      <c r="D20" s="160" t="str">
        <f>IFERROR(IF((_xlfn.XLOOKUP($B$17,'Exit Ticket Data'!$A$1000:$A$1499,'Exit Ticket Data'!$CB$1000:$CB$1499))="","-",_xlfn.XLOOKUP($B$17,'Exit Ticket Data'!$A$1000:$A$1499,'Exit Ticket Data'!$CB$1000:$CB$1499)),"")</f>
        <v/>
      </c>
      <c r="E20" s="145" t="str" cm="1">
        <f t="array" ref="E20">IFERROR(_xlfn.XLOOKUP($B$17,StudentInfo[Student Full Name],InTutoring[Unit 1 Tested Out]),"")</f>
        <v/>
      </c>
      <c r="K20" s="9"/>
    </row>
    <row r="21" spans="2:11" x14ac:dyDescent="0.25">
      <c r="B21" s="84" t="s">
        <v>17</v>
      </c>
      <c r="C21" s="145" t="str" cm="1">
        <f t="array" ref="C21">IFERROR(IF(_xlfn.XLOOKUP($B$17,StudentInfo[Student Full Name],AssessmentData[Unit 1 Assessment])="","",IFERROR(_xlfn.XLOOKUP($B$17,StudentInfo[Student Full Name],InTutoring[Unit 2 Needed Tutoring]),"")),"")</f>
        <v/>
      </c>
      <c r="D21" s="160" t="str">
        <f>IFERROR(IF((_xlfn.XLOOKUP($B$17,'Exit Ticket Data'!$A$1000:$A$1499,'Exit Ticket Data'!$CC$1000:$CC$1499))="","-",_xlfn.XLOOKUP($B$17,'Exit Ticket Data'!$A$1000:$A$1499,'Exit Ticket Data'!$CC$1000:$CC$1499)),"")</f>
        <v/>
      </c>
      <c r="E21" s="145" t="str" cm="1">
        <f t="array" ref="E21">IFERROR(_xlfn.XLOOKUP($B$17,StudentInfo[Student Full Name],InTutoring[Unit 2 Tested Out]),"")</f>
        <v/>
      </c>
    </row>
    <row r="22" spans="2:11" x14ac:dyDescent="0.25">
      <c r="B22" s="84" t="s">
        <v>18</v>
      </c>
      <c r="C22" s="145" t="str" cm="1">
        <f t="array" ref="C22">IFERROR(IF(_xlfn.XLOOKUP($B$17,StudentInfo[Student Full Name],AssessmentData[Unit 2 Assessment])="","",IFERROR(_xlfn.XLOOKUP($B$17,StudentInfo[Student Full Name],InTutoring[Unit 3 Needed Tutoring]),"")),"")</f>
        <v/>
      </c>
      <c r="D22" s="160" t="str">
        <f>IFERROR(IF((_xlfn.XLOOKUP($B$17,'Exit Ticket Data'!$A$1000:$A$1499,'Exit Ticket Data'!$CD$1000:$CD$1499))="","-",_xlfn.XLOOKUP($B$17,'Exit Ticket Data'!$A$1000:$A$1499,'Exit Ticket Data'!$CD$1000:$CD$1499)),"")</f>
        <v/>
      </c>
      <c r="E22" s="145" t="str" cm="1">
        <f t="array" ref="E22">IFERROR(_xlfn.XLOOKUP($B$17,StudentInfo[Student Full Name],InTutoring[Unit 3 Tested Out]),"")</f>
        <v/>
      </c>
    </row>
    <row r="23" spans="2:11" x14ac:dyDescent="0.25">
      <c r="B23" s="84" t="s">
        <v>19</v>
      </c>
      <c r="C23" s="145" t="str" cm="1">
        <f t="array" ref="C23">IFERROR(IF(_xlfn.XLOOKUP($B$17,StudentInfo[Student Full Name],AssessmentData[Unit 3 Assessment])="","",IFERROR(_xlfn.XLOOKUP($B$17,StudentInfo[Student Full Name],InTutoring[Unit 4 Needed Tutoring]),"")),"")</f>
        <v/>
      </c>
      <c r="D23" s="160" t="str">
        <f>IFERROR(IF((_xlfn.XLOOKUP($B$17,'Exit Ticket Data'!$A$1000:$A$1499,'Exit Ticket Data'!$CE$1000:$CE$1499))="","-",_xlfn.XLOOKUP($B$17,'Exit Ticket Data'!$A$1000:$A$1499,'Exit Ticket Data'!$CE$1000:$CE$1499)),"")</f>
        <v/>
      </c>
      <c r="E23" s="145" t="str" cm="1">
        <f t="array" ref="E23">IFERROR(_xlfn.XLOOKUP($B$17,StudentInfo[Student Full Name],InTutoring[Unit 4 Tested Out]),"")</f>
        <v/>
      </c>
    </row>
    <row r="24" spans="2:11" x14ac:dyDescent="0.25">
      <c r="B24" s="84" t="s">
        <v>20</v>
      </c>
      <c r="C24" s="145" t="str" cm="1">
        <f t="array" ref="C24">IFERROR(IF(_xlfn.XLOOKUP($B$17,StudentInfo[Student Full Name],AssessmentData[Unit 4 Assessment])="","",IFERROR(_xlfn.XLOOKUP($B$17,StudentInfo[Student Full Name],InTutoring[Unit 5 Needed Tutoring]),"")),"")</f>
        <v/>
      </c>
      <c r="D24" s="160" t="str">
        <f>IFERROR(IF((_xlfn.XLOOKUP($B$17,'Exit Ticket Data'!$A$1000:$A$1499,'Exit Ticket Data'!$CF$1000:$CF$1499))="","-",_xlfn.XLOOKUP($B$17,'Exit Ticket Data'!$A$1000:$A$1499,'Exit Ticket Data'!$CF$1000:$CF$1499)),"")</f>
        <v/>
      </c>
      <c r="E24" s="145" t="str" cm="1">
        <f t="array" ref="E24">IFERROR(_xlfn.XLOOKUP($B$17,StudentInfo[Student Full Name],InTutoring[Unit 5 Tested Out]),"")</f>
        <v/>
      </c>
    </row>
    <row r="25" spans="2:11" x14ac:dyDescent="0.25">
      <c r="B25" s="84" t="s">
        <v>21</v>
      </c>
      <c r="C25" s="145" t="str" cm="1">
        <f t="array" ref="C25">IFERROR(IF(_xlfn.XLOOKUP($B$17,StudentInfo[Student Full Name],AssessmentData[Unit 5 Assessment])="","",IFERROR(_xlfn.XLOOKUP($B$17,StudentInfo[Student Full Name],InTutoring[Unit 6 Needed Tutoring]),"")),"")</f>
        <v/>
      </c>
      <c r="D25" s="160" t="str">
        <f>IFERROR(IF((_xlfn.XLOOKUP($B$17,'Exit Ticket Data'!$A$1000:$A$1499,'Exit Ticket Data'!$CG$1000:$CG$1499))="","-",_xlfn.XLOOKUP($B$17,'Exit Ticket Data'!$A$1000:$A$1499,'Exit Ticket Data'!$CG$1000:$CG$1499)),"")</f>
        <v/>
      </c>
      <c r="E25" s="145" t="str" cm="1">
        <f t="array" ref="E25">IFERROR(_xlfn.XLOOKUP($B$17,StudentInfo[Student Full Name],InTutoring[Unit 6 Tested Out]),"")</f>
        <v/>
      </c>
    </row>
    <row r="128" spans="2:4" x14ac:dyDescent="0.25">
      <c r="B128" s="88"/>
      <c r="C128" s="88"/>
      <c r="D128" s="88"/>
    </row>
    <row r="129" spans="2:4" x14ac:dyDescent="0.25">
      <c r="B129" s="88"/>
      <c r="C129" s="88"/>
      <c r="D129" s="88"/>
    </row>
    <row r="130" spans="2:4" x14ac:dyDescent="0.25">
      <c r="B130" s="88"/>
      <c r="C130" s="88"/>
      <c r="D130" s="88"/>
    </row>
    <row r="131" spans="2:4" x14ac:dyDescent="0.25">
      <c r="B131" s="88"/>
      <c r="C131" s="88"/>
      <c r="D131" s="88"/>
    </row>
    <row r="132" spans="2:4" x14ac:dyDescent="0.25">
      <c r="B132" s="88"/>
      <c r="C132" s="88"/>
      <c r="D132" s="88"/>
    </row>
    <row r="133" spans="2:4" x14ac:dyDescent="0.25">
      <c r="B133" s="88"/>
      <c r="C133" s="88"/>
      <c r="D133" s="88"/>
    </row>
    <row r="134" spans="2:4" x14ac:dyDescent="0.25">
      <c r="B134" s="88"/>
      <c r="C134" s="88"/>
      <c r="D134" s="88"/>
    </row>
    <row r="135" spans="2:4" x14ac:dyDescent="0.25">
      <c r="B135" s="88"/>
      <c r="C135" s="88"/>
      <c r="D135" s="88"/>
    </row>
    <row r="136" spans="2:4" x14ac:dyDescent="0.25">
      <c r="B136" s="88"/>
      <c r="C136" s="88"/>
      <c r="D136" s="88"/>
    </row>
    <row r="137" spans="2:4" x14ac:dyDescent="0.25">
      <c r="B137" s="88"/>
      <c r="C137" s="88"/>
      <c r="D137" s="88"/>
    </row>
    <row r="138" spans="2:4" x14ac:dyDescent="0.25">
      <c r="B138" s="88"/>
      <c r="C138" s="88"/>
      <c r="D138" s="88"/>
    </row>
    <row r="139" spans="2:4" x14ac:dyDescent="0.25">
      <c r="B139" s="88"/>
      <c r="C139" s="88"/>
      <c r="D139" s="88"/>
    </row>
    <row r="140" spans="2:4" x14ac:dyDescent="0.25">
      <c r="B140" s="88"/>
      <c r="C140" s="88"/>
      <c r="D140" s="88"/>
    </row>
    <row r="141" spans="2:4" x14ac:dyDescent="0.25">
      <c r="B141" s="88"/>
      <c r="C141" s="88"/>
      <c r="D141" s="88"/>
    </row>
    <row r="142" spans="2:4" x14ac:dyDescent="0.25">
      <c r="B142" s="88"/>
      <c r="C142" s="88"/>
      <c r="D142" s="88"/>
    </row>
    <row r="143" spans="2:4" x14ac:dyDescent="0.25">
      <c r="B143" s="88"/>
      <c r="C143" s="88"/>
      <c r="D143" s="88"/>
    </row>
    <row r="144" spans="2:4" x14ac:dyDescent="0.25">
      <c r="B144" s="88"/>
      <c r="C144" s="88"/>
      <c r="D144" s="88"/>
    </row>
    <row r="145" spans="2:6" x14ac:dyDescent="0.25">
      <c r="B145" s="88"/>
      <c r="C145" s="88"/>
      <c r="D145" s="88"/>
    </row>
    <row r="146" spans="2:6" x14ac:dyDescent="0.25">
      <c r="B146" s="88"/>
      <c r="C146" s="88"/>
      <c r="D146" s="88"/>
    </row>
    <row r="147" spans="2:6" x14ac:dyDescent="0.25">
      <c r="C147" s="98" t="s">
        <v>247</v>
      </c>
      <c r="D147" s="98" t="s">
        <v>248</v>
      </c>
    </row>
    <row r="148" spans="2:6" x14ac:dyDescent="0.25">
      <c r="B148" s="181" t="s">
        <v>159</v>
      </c>
      <c r="C148" s="164">
        <f ca="1">_xlfn.XLOOKUP($B$11,$E$164:$J$164,$E$172:$J$172)</f>
        <v>0</v>
      </c>
      <c r="D148" s="164">
        <f ca="1">_xlfn.XLOOKUP($B$11,$E$164:$J$164,$E$173:$J$173)</f>
        <v>0</v>
      </c>
    </row>
    <row r="149" spans="2:6" x14ac:dyDescent="0.25">
      <c r="B149" s="181" t="s">
        <v>160</v>
      </c>
      <c r="C149" s="164">
        <f ca="1">_xlfn.XLOOKUP($B$11,$E$164:$J$164,$E$174:$J$174)</f>
        <v>0</v>
      </c>
      <c r="D149" s="164">
        <f ca="1">_xlfn.XLOOKUP($B$11,$E$164:$J$164,$E$175:$J$175)</f>
        <v>0</v>
      </c>
    </row>
    <row r="150" spans="2:6" x14ac:dyDescent="0.25">
      <c r="B150" s="181" t="s">
        <v>161</v>
      </c>
      <c r="C150" s="164">
        <f ca="1">_xlfn.XLOOKUP($B$11,$E$164:$J$164,$E$176:$J$176)</f>
        <v>0</v>
      </c>
      <c r="D150" s="164">
        <f ca="1">_xlfn.XLOOKUP($B$11,$E$164:$J$164,$E$177:$J$177)</f>
        <v>0</v>
      </c>
    </row>
    <row r="151" spans="2:6" x14ac:dyDescent="0.25">
      <c r="B151" s="181" t="s">
        <v>162</v>
      </c>
      <c r="C151" s="164">
        <f ca="1">_xlfn.XLOOKUP($B$11,$E$164:$J$164,$E$178:$J$178)</f>
        <v>0</v>
      </c>
      <c r="D151" s="164">
        <f ca="1">_xlfn.XLOOKUP($B$11,$E$164:$J$164,$E$179:$J$179)</f>
        <v>0</v>
      </c>
    </row>
    <row r="152" spans="2:6" x14ac:dyDescent="0.25">
      <c r="B152" s="181" t="s">
        <v>163</v>
      </c>
      <c r="C152" s="164">
        <f ca="1">_xlfn.XLOOKUP($B$11,$E$164:$J$164,$E$180:$J$180)</f>
        <v>0</v>
      </c>
      <c r="D152" s="164">
        <f ca="1">_xlfn.XLOOKUP($B$11,$E$164:$J$164,$E$181:$J$181)</f>
        <v>0</v>
      </c>
    </row>
    <row r="153" spans="2:6" x14ac:dyDescent="0.25">
      <c r="B153" s="181" t="s">
        <v>164</v>
      </c>
      <c r="C153" s="164">
        <f ca="1">_xlfn.XLOOKUP($B$11,$E$164:$J$164,$E$182:$J$182)</f>
        <v>0</v>
      </c>
      <c r="D153" s="164">
        <f ca="1">_xlfn.XLOOKUP($B$11,$E$164:$J$164,$E$183:$J$183)</f>
        <v>0</v>
      </c>
    </row>
    <row r="154" spans="2:6" x14ac:dyDescent="0.25">
      <c r="B154" s="88"/>
      <c r="C154" s="88"/>
      <c r="D154" s="88"/>
    </row>
    <row r="157" spans="2:6" x14ac:dyDescent="0.25">
      <c r="B157" s="98" t="s">
        <v>16</v>
      </c>
      <c r="C157" s="167" t="e">
        <f>'Exit Ticket Data'!$CB$1501</f>
        <v>#DIV/0!</v>
      </c>
      <c r="D157" s="123">
        <f>E169</f>
        <v>0</v>
      </c>
      <c r="E157" s="123">
        <f>E166</f>
        <v>0</v>
      </c>
      <c r="F157" s="2">
        <f>E157-D157</f>
        <v>0</v>
      </c>
    </row>
    <row r="158" spans="2:6" x14ac:dyDescent="0.25">
      <c r="B158" s="98" t="s">
        <v>17</v>
      </c>
      <c r="C158" s="167" t="e">
        <f>'Exit Ticket Data'!$CC$1501</f>
        <v>#DIV/0!</v>
      </c>
      <c r="D158" s="123">
        <f>F169</f>
        <v>0</v>
      </c>
      <c r="E158" s="123">
        <f>F166</f>
        <v>0</v>
      </c>
      <c r="F158" s="2">
        <f t="shared" ref="F158:F162" si="0">E158-D158</f>
        <v>0</v>
      </c>
    </row>
    <row r="159" spans="2:6" x14ac:dyDescent="0.25">
      <c r="B159" s="98" t="s">
        <v>18</v>
      </c>
      <c r="C159" s="167" t="e">
        <f>'Exit Ticket Data'!$CD$1501</f>
        <v>#DIV/0!</v>
      </c>
      <c r="D159" s="123">
        <f>G169</f>
        <v>0</v>
      </c>
      <c r="E159" s="123">
        <f>G166</f>
        <v>0</v>
      </c>
      <c r="F159" s="2">
        <f t="shared" si="0"/>
        <v>0</v>
      </c>
    </row>
    <row r="160" spans="2:6" x14ac:dyDescent="0.25">
      <c r="B160" s="98" t="s">
        <v>19</v>
      </c>
      <c r="C160" s="167" t="e">
        <f>'Exit Ticket Data'!$CE$1501</f>
        <v>#DIV/0!</v>
      </c>
      <c r="D160" s="123">
        <f>H169</f>
        <v>0</v>
      </c>
      <c r="E160" s="123">
        <f>H166</f>
        <v>0</v>
      </c>
      <c r="F160" s="2">
        <f t="shared" si="0"/>
        <v>0</v>
      </c>
    </row>
    <row r="161" spans="2:19" x14ac:dyDescent="0.25">
      <c r="B161" s="98" t="s">
        <v>20</v>
      </c>
      <c r="C161" s="167" t="e">
        <f>'Exit Ticket Data'!$CF$1501</f>
        <v>#DIV/0!</v>
      </c>
      <c r="D161" s="123">
        <f>I169</f>
        <v>0</v>
      </c>
      <c r="E161" s="123">
        <f>I166</f>
        <v>0</v>
      </c>
      <c r="F161" s="2">
        <f t="shared" si="0"/>
        <v>0</v>
      </c>
    </row>
    <row r="162" spans="2:19" x14ac:dyDescent="0.25">
      <c r="B162" s="98" t="s">
        <v>21</v>
      </c>
      <c r="C162" s="167" t="e">
        <f>'Exit Ticket Data'!$CG$1501</f>
        <v>#DIV/0!</v>
      </c>
      <c r="D162" s="123">
        <f>J169</f>
        <v>0</v>
      </c>
      <c r="E162" s="123">
        <f>J166</f>
        <v>0</v>
      </c>
      <c r="F162" s="2">
        <f t="shared" si="0"/>
        <v>0</v>
      </c>
    </row>
    <row r="164" spans="2:19" x14ac:dyDescent="0.25">
      <c r="B164" s="225"/>
      <c r="C164" s="225"/>
      <c r="D164" s="161"/>
      <c r="E164" s="161" t="s">
        <v>16</v>
      </c>
      <c r="F164" s="161" t="s">
        <v>17</v>
      </c>
      <c r="G164" s="161" t="s">
        <v>18</v>
      </c>
      <c r="H164" s="161" t="s">
        <v>19</v>
      </c>
      <c r="I164" s="161" t="s">
        <v>20</v>
      </c>
      <c r="J164" s="161" t="s">
        <v>21</v>
      </c>
    </row>
    <row r="165" spans="2:19" x14ac:dyDescent="0.25">
      <c r="B165" s="218" t="s">
        <v>110</v>
      </c>
      <c r="C165" s="218"/>
      <c r="D165" s="146"/>
      <c r="E165" s="162" t="e">
        <f>AVERAGE(AssessmentData[Unit 1 Assessment])</f>
        <v>#DIV/0!</v>
      </c>
      <c r="F165" s="162" t="e">
        <f>AVERAGE(AssessmentData[Unit 2 Assessment])</f>
        <v>#DIV/0!</v>
      </c>
      <c r="G165" s="162" t="e">
        <f>AVERAGE(AssessmentData[Unit 3 Assessment])</f>
        <v>#DIV/0!</v>
      </c>
      <c r="H165" s="162" t="e">
        <f>AVERAGE(AssessmentData[Unit 4 Assessment])</f>
        <v>#DIV/0!</v>
      </c>
      <c r="I165" s="162" t="e">
        <f>AVERAGE(AssessmentData[Unit 5 Assessment])</f>
        <v>#DIV/0!</v>
      </c>
      <c r="J165" s="162" t="e">
        <f>AVERAGE(AssessmentData[Unit 6 Assessment])</f>
        <v>#DIV/0!</v>
      </c>
    </row>
    <row r="166" spans="2:19" x14ac:dyDescent="0.25">
      <c r="B166" s="218" t="s">
        <v>216</v>
      </c>
      <c r="C166" s="218"/>
      <c r="D166" s="146"/>
      <c r="E166" s="168">
        <f>COUNTIF(InTutoring[[#Headers],[#Data],[Unit 1 Weeks in Tutoring]],"&gt;0")</f>
        <v>0</v>
      </c>
      <c r="F166" s="168">
        <f>COUNTIF(InTutoring[[#Headers],[#Data],[Unit 2 Weeks in Tutoring]],"&gt;0")</f>
        <v>0</v>
      </c>
      <c r="G166" s="168">
        <f>COUNTIF(InTutoring[[#Headers],[#Data],[Unit 3 Weeks in Tutoring]],"&gt;0")</f>
        <v>0</v>
      </c>
      <c r="H166" s="168">
        <f>COUNTIF(InTutoring[[#Headers],[#Data],[Unit 4 Weeks in Tutoring]],"&gt;0")</f>
        <v>0</v>
      </c>
      <c r="I166" s="168">
        <f>COUNTIF(InTutoring[[#Headers],[#Data],[Unit 5 Weeks in Tutoring]],"&gt;0")</f>
        <v>0</v>
      </c>
      <c r="J166" s="168">
        <f>COUNTIF(InTutoring[[#Headers],[#Data],[Unit 6 Weeks in Tutoring]],"&gt;0")</f>
        <v>0</v>
      </c>
    </row>
    <row r="167" spans="2:19" x14ac:dyDescent="0.25">
      <c r="B167" s="218" t="s">
        <v>56</v>
      </c>
      <c r="C167" s="218"/>
      <c r="D167" s="146"/>
      <c r="E167" s="163" t="e">
        <f>InTutoring[[#Totals],[Unit 1 Weeks in Tutoring]]/InTutoring[[#Totals],[Student Full Name]]</f>
        <v>#DIV/0!</v>
      </c>
      <c r="F167" s="163" t="e">
        <f>InTutoring[[#Totals],[Unit 2 Weeks in Tutoring]]/InTutoring[[#Totals],[Student Full Name]]</f>
        <v>#DIV/0!</v>
      </c>
      <c r="G167" s="163" t="e">
        <f>InTutoring[[#Totals],[Unit 3 Weeks in Tutoring]]/InTutoring[[#Totals],[Student Full Name]]</f>
        <v>#DIV/0!</v>
      </c>
      <c r="H167" s="163" t="e">
        <f>InTutoring[[#Totals],[Unit 4 Weeks in Tutoring]]/InTutoring[[#Totals],[Student Full Name]]</f>
        <v>#DIV/0!</v>
      </c>
      <c r="I167" s="163" t="e">
        <f>InTutoring[[#Totals],[Unit 5 Weeks in Tutoring]]/InTutoring[[#Totals],[Student Full Name]]</f>
        <v>#DIV/0!</v>
      </c>
      <c r="J167" s="163" t="e">
        <f>InTutoring[[#Totals],[Unit 6 Weeks in Tutoring]]/InTutoring[[#Totals],[Student Full Name]]</f>
        <v>#DIV/0!</v>
      </c>
    </row>
    <row r="168" spans="2:19" x14ac:dyDescent="0.25">
      <c r="B168" s="218" t="s">
        <v>109</v>
      </c>
      <c r="C168" s="218"/>
      <c r="D168" s="146"/>
      <c r="E168" s="163" t="e">
        <f>AVERAGE(InTutoring[Unit 1 Weeks in Tutoring])/6</f>
        <v>#DIV/0!</v>
      </c>
      <c r="F168" s="163" t="e">
        <f>AVERAGE(InTutoring[Unit 2 Weeks in Tutoring])/6</f>
        <v>#DIV/0!</v>
      </c>
      <c r="G168" s="163" t="e">
        <f>AVERAGE(InTutoring[Unit 3 Weeks in Tutoring])/6</f>
        <v>#DIV/0!</v>
      </c>
      <c r="H168" s="163" t="e">
        <f>AVERAGE(InTutoring[Unit 4 Weeks in Tutoring])/6</f>
        <v>#DIV/0!</v>
      </c>
      <c r="I168" s="163" t="e">
        <f>AVERAGE(InTutoring[Unit 5 Weeks in Tutoring])/6</f>
        <v>#DIV/0!</v>
      </c>
      <c r="J168" s="163" t="e">
        <f>AVERAGE(InTutoring[Unit 6 Weeks in Tutoring])/6</f>
        <v>#DIV/0!</v>
      </c>
    </row>
    <row r="169" spans="2:19" x14ac:dyDescent="0.25">
      <c r="B169" s="146" t="s">
        <v>217</v>
      </c>
      <c r="C169" s="146"/>
      <c r="D169" s="146"/>
      <c r="E169" s="9">
        <f>COUNTIF(InTutoring[Unit 1 Tested Out],"Yes")</f>
        <v>0</v>
      </c>
      <c r="F169" s="9">
        <f>COUNTIF(InTutoring[Unit 2 Tested Out],"Yes")</f>
        <v>0</v>
      </c>
      <c r="G169" s="9">
        <f>COUNTIF(InTutoring[Unit 3 Tested Out],"Yes")</f>
        <v>0</v>
      </c>
      <c r="H169" s="9">
        <f>COUNTIF(InTutoring[Unit 4 Tested Out],"Yes")</f>
        <v>0</v>
      </c>
      <c r="I169" s="9">
        <f>COUNTIF(InTutoring[Unit 5 Tested Out],"Yes")</f>
        <v>0</v>
      </c>
      <c r="J169" s="9">
        <f>COUNTIF(InTutoring[Unit 6 Tested Out],"Yes")</f>
        <v>0</v>
      </c>
    </row>
    <row r="170" spans="2:19" x14ac:dyDescent="0.25">
      <c r="B170" s="98" t="s">
        <v>245</v>
      </c>
      <c r="C170" s="98"/>
      <c r="D170" s="98"/>
      <c r="E170" s="165" t="e">
        <f>E169/E166</f>
        <v>#DIV/0!</v>
      </c>
      <c r="F170" s="165" t="e">
        <f t="shared" ref="F170:J170" si="1">F169/F166</f>
        <v>#DIV/0!</v>
      </c>
      <c r="G170" s="165" t="e">
        <f t="shared" si="1"/>
        <v>#DIV/0!</v>
      </c>
      <c r="H170" s="165" t="e">
        <f t="shared" si="1"/>
        <v>#DIV/0!</v>
      </c>
      <c r="I170" s="165" t="e">
        <f t="shared" si="1"/>
        <v>#DIV/0!</v>
      </c>
      <c r="J170" s="165" t="e">
        <f t="shared" si="1"/>
        <v>#DIV/0!</v>
      </c>
    </row>
    <row r="171" spans="2:19" x14ac:dyDescent="0.25">
      <c r="B171" s="98" t="s">
        <v>246</v>
      </c>
      <c r="C171" s="98"/>
      <c r="D171" s="98"/>
      <c r="E171" s="166" t="e">
        <f>'Exit Ticket Data'!CB1501</f>
        <v>#DIV/0!</v>
      </c>
      <c r="F171" s="166" t="e">
        <f>'Exit Ticket Data'!CC1501</f>
        <v>#DIV/0!</v>
      </c>
      <c r="G171" s="166" t="e">
        <f>'Exit Ticket Data'!CD1501</f>
        <v>#DIV/0!</v>
      </c>
      <c r="H171" s="166" t="e">
        <f>'Exit Ticket Data'!CE1501</f>
        <v>#DIV/0!</v>
      </c>
      <c r="I171" s="166" t="e">
        <f>'Exit Ticket Data'!CF1501</f>
        <v>#DIV/0!</v>
      </c>
      <c r="J171" s="166" t="e">
        <f>'Exit Ticket Data'!CG1501</f>
        <v>#DIV/0!</v>
      </c>
    </row>
    <row r="172" spans="2:19" x14ac:dyDescent="0.25">
      <c r="B172" s="98" t="s">
        <v>249</v>
      </c>
      <c r="C172" s="98"/>
      <c r="D172" s="98"/>
      <c r="E172" s="164">
        <f ca="1">OFFSET('Exit Ticket Data'!$C$1502,0,M172*13)</f>
        <v>0</v>
      </c>
      <c r="F172" s="164">
        <f ca="1">OFFSET('Exit Ticket Data'!$C$1502,0,N172*13)</f>
        <v>0</v>
      </c>
      <c r="G172" s="164">
        <f ca="1">OFFSET('Exit Ticket Data'!$C$1502,0,O172*13)</f>
        <v>0</v>
      </c>
      <c r="H172" s="164">
        <f ca="1">OFFSET('Exit Ticket Data'!$C$1502,0,P172*13)</f>
        <v>0</v>
      </c>
      <c r="I172" s="164">
        <f ca="1">OFFSET('Exit Ticket Data'!$C$1502,0,Q172*13)</f>
        <v>0</v>
      </c>
      <c r="J172" s="164">
        <f ca="1">OFFSET('Exit Ticket Data'!$C$1502,0,R172*13)</f>
        <v>0</v>
      </c>
      <c r="M172" s="98">
        <v>0</v>
      </c>
      <c r="N172" s="98">
        <v>1</v>
      </c>
      <c r="O172" s="98">
        <v>2</v>
      </c>
      <c r="P172" s="98">
        <v>3</v>
      </c>
      <c r="Q172" s="2">
        <v>4</v>
      </c>
      <c r="R172" s="2">
        <v>5</v>
      </c>
      <c r="S172" s="2">
        <v>6</v>
      </c>
    </row>
    <row r="173" spans="2:19" x14ac:dyDescent="0.25">
      <c r="B173" s="98" t="s">
        <v>250</v>
      </c>
      <c r="C173" s="98"/>
      <c r="D173" s="98"/>
      <c r="E173" s="164">
        <f ca="1">OFFSET('Exit Ticket Data'!$C$1502,1,M173*13)</f>
        <v>0</v>
      </c>
      <c r="F173" s="164">
        <f ca="1">OFFSET('Exit Ticket Data'!$C$1502,1,N173*13)</f>
        <v>0</v>
      </c>
      <c r="G173" s="164">
        <f ca="1">OFFSET('Exit Ticket Data'!$C$1502,1,O173*13)</f>
        <v>0</v>
      </c>
      <c r="H173" s="164">
        <f ca="1">OFFSET('Exit Ticket Data'!$C$1502,1,P173*13)</f>
        <v>0</v>
      </c>
      <c r="I173" s="164">
        <f ca="1">OFFSET('Exit Ticket Data'!$C$1502,1,Q173*13)</f>
        <v>0</v>
      </c>
      <c r="J173" s="164">
        <f ca="1">OFFSET('Exit Ticket Data'!$C$1502,1,R173*13)</f>
        <v>0</v>
      </c>
      <c r="M173" s="98">
        <v>0</v>
      </c>
      <c r="N173" s="98">
        <v>1</v>
      </c>
      <c r="O173" s="98">
        <v>2</v>
      </c>
      <c r="P173" s="98">
        <v>3</v>
      </c>
      <c r="Q173" s="2">
        <v>4</v>
      </c>
      <c r="R173" s="2">
        <v>5</v>
      </c>
      <c r="S173" s="2">
        <v>6</v>
      </c>
    </row>
    <row r="174" spans="2:19" x14ac:dyDescent="0.25">
      <c r="B174" s="98" t="s">
        <v>251</v>
      </c>
      <c r="C174" s="98"/>
      <c r="D174" s="98"/>
      <c r="E174" s="164">
        <f ca="1">OFFSET('Exit Ticket Data'!$C$1502,0,M$172*13+M174)</f>
        <v>0</v>
      </c>
      <c r="F174" s="164">
        <f ca="1">OFFSET('Exit Ticket Data'!$C$1502,0,N$172*13+N174)</f>
        <v>0</v>
      </c>
      <c r="G174" s="164">
        <f ca="1">OFFSET('Exit Ticket Data'!$C$1502,0,O$172*13+O174)</f>
        <v>0</v>
      </c>
      <c r="H174" s="164">
        <f ca="1">OFFSET('Exit Ticket Data'!$C$1502,0,P$172*13+P174)</f>
        <v>0</v>
      </c>
      <c r="I174" s="164">
        <f ca="1">OFFSET('Exit Ticket Data'!$C$1502,0,Q$172*13+Q174)</f>
        <v>0</v>
      </c>
      <c r="J174" s="164">
        <f ca="1">OFFSET('Exit Ticket Data'!$C$1502,0,R$172*13+R174)</f>
        <v>0</v>
      </c>
      <c r="M174" s="98">
        <v>2</v>
      </c>
      <c r="N174" s="98">
        <v>2</v>
      </c>
      <c r="O174" s="98">
        <v>2</v>
      </c>
      <c r="P174" s="98">
        <v>2</v>
      </c>
      <c r="Q174" s="2">
        <v>2</v>
      </c>
      <c r="R174" s="2">
        <v>2</v>
      </c>
      <c r="S174" s="2">
        <v>2</v>
      </c>
    </row>
    <row r="175" spans="2:19" x14ac:dyDescent="0.25">
      <c r="B175" s="98" t="s">
        <v>252</v>
      </c>
      <c r="C175" s="98"/>
      <c r="D175" s="98"/>
      <c r="E175" s="164">
        <f ca="1">OFFSET('Exit Ticket Data'!$C$1502,1,M$172*13+M175)</f>
        <v>0</v>
      </c>
      <c r="F175" s="164">
        <f ca="1">OFFSET('Exit Ticket Data'!$C$1502,1,N$172*13+N175)</f>
        <v>0</v>
      </c>
      <c r="G175" s="164">
        <f ca="1">OFFSET('Exit Ticket Data'!$C$1502,1,O$172*13+O175)</f>
        <v>0</v>
      </c>
      <c r="H175" s="164">
        <f ca="1">OFFSET('Exit Ticket Data'!$C$1502,1,P$172*13+P175)</f>
        <v>0</v>
      </c>
      <c r="I175" s="164">
        <f ca="1">OFFSET('Exit Ticket Data'!$C$1502,1,Q$172*13+Q175)</f>
        <v>0</v>
      </c>
      <c r="J175" s="164">
        <f ca="1">OFFSET('Exit Ticket Data'!$C$1502,1,R$172*13+R175)</f>
        <v>0</v>
      </c>
      <c r="M175" s="98">
        <v>2</v>
      </c>
      <c r="N175" s="98">
        <v>2</v>
      </c>
      <c r="O175" s="98">
        <v>2</v>
      </c>
      <c r="P175" s="98">
        <v>2</v>
      </c>
      <c r="Q175" s="2">
        <v>2</v>
      </c>
      <c r="R175" s="2">
        <v>2</v>
      </c>
      <c r="S175" s="2">
        <v>2</v>
      </c>
    </row>
    <row r="176" spans="2:19" x14ac:dyDescent="0.25">
      <c r="B176" s="98" t="s">
        <v>253</v>
      </c>
      <c r="E176" s="164">
        <f ca="1">OFFSET('Exit Ticket Data'!$C$1502,0,M$172*13+M176)</f>
        <v>0</v>
      </c>
      <c r="F176" s="164">
        <f ca="1">OFFSET('Exit Ticket Data'!$C$1502,0,N$172*13+N176)</f>
        <v>0</v>
      </c>
      <c r="G176" s="164">
        <f ca="1">OFFSET('Exit Ticket Data'!$C$1502,0,O$172*13+O176)</f>
        <v>0</v>
      </c>
      <c r="H176" s="164">
        <f ca="1">OFFSET('Exit Ticket Data'!$C$1502,0,P$172*13+P176)</f>
        <v>0</v>
      </c>
      <c r="I176" s="164">
        <f ca="1">OFFSET('Exit Ticket Data'!$C$1502,0,Q$172*13+Q176)</f>
        <v>0</v>
      </c>
      <c r="J176" s="164">
        <f ca="1">OFFSET('Exit Ticket Data'!$C$1502,0,R$172*13+R176)</f>
        <v>0</v>
      </c>
      <c r="M176" s="98">
        <v>4</v>
      </c>
      <c r="N176" s="98">
        <v>4</v>
      </c>
      <c r="O176" s="98">
        <v>4</v>
      </c>
      <c r="P176" s="98">
        <v>4</v>
      </c>
      <c r="Q176" s="2">
        <v>4</v>
      </c>
      <c r="R176" s="2">
        <v>4</v>
      </c>
      <c r="S176" s="2">
        <v>4</v>
      </c>
    </row>
    <row r="177" spans="2:19" x14ac:dyDescent="0.25">
      <c r="B177" s="98" t="s">
        <v>254</v>
      </c>
      <c r="E177" s="164">
        <f ca="1">OFFSET('Exit Ticket Data'!$C$1502,1,M$172*13+M177)</f>
        <v>0</v>
      </c>
      <c r="F177" s="164">
        <f ca="1">OFFSET('Exit Ticket Data'!$C$1502,1,N$172*13+N177)</f>
        <v>0</v>
      </c>
      <c r="G177" s="164">
        <f ca="1">OFFSET('Exit Ticket Data'!$C$1502,1,O$172*13+O177)</f>
        <v>0</v>
      </c>
      <c r="H177" s="164">
        <f ca="1">OFFSET('Exit Ticket Data'!$C$1502,1,P$172*13+P177)</f>
        <v>0</v>
      </c>
      <c r="I177" s="164">
        <f ca="1">OFFSET('Exit Ticket Data'!$C$1502,1,Q$172*13+Q177)</f>
        <v>0</v>
      </c>
      <c r="J177" s="164">
        <f ca="1">OFFSET('Exit Ticket Data'!$C$1502,1,R$172*13+R177)</f>
        <v>0</v>
      </c>
      <c r="M177" s="98">
        <v>4</v>
      </c>
      <c r="N177" s="98">
        <v>4</v>
      </c>
      <c r="O177" s="98">
        <v>4</v>
      </c>
      <c r="P177" s="98">
        <v>4</v>
      </c>
      <c r="Q177" s="2">
        <v>4</v>
      </c>
      <c r="R177" s="2">
        <v>4</v>
      </c>
      <c r="S177" s="2">
        <v>4</v>
      </c>
    </row>
    <row r="178" spans="2:19" x14ac:dyDescent="0.25">
      <c r="B178" s="98" t="s">
        <v>255</v>
      </c>
      <c r="E178" s="164">
        <f ca="1">OFFSET('Exit Ticket Data'!$C$1502,0,M$172*13+M178)</f>
        <v>0</v>
      </c>
      <c r="F178" s="164">
        <f ca="1">OFFSET('Exit Ticket Data'!$C$1502,0,N$172*13+N178)</f>
        <v>0</v>
      </c>
      <c r="G178" s="164">
        <f ca="1">OFFSET('Exit Ticket Data'!$C$1502,0,O$172*13+O178)</f>
        <v>0</v>
      </c>
      <c r="H178" s="164">
        <f ca="1">OFFSET('Exit Ticket Data'!$C$1502,0,P$172*13+P178)</f>
        <v>0</v>
      </c>
      <c r="I178" s="164">
        <f ca="1">OFFSET('Exit Ticket Data'!$C$1502,0,Q$172*13+Q178)</f>
        <v>0</v>
      </c>
      <c r="J178" s="164">
        <f ca="1">OFFSET('Exit Ticket Data'!$C$1502,0,R$172*13+R178)</f>
        <v>0</v>
      </c>
      <c r="M178" s="98">
        <v>6</v>
      </c>
      <c r="N178" s="98">
        <v>6</v>
      </c>
      <c r="O178" s="98">
        <v>6</v>
      </c>
      <c r="P178" s="98">
        <v>6</v>
      </c>
      <c r="Q178" s="2">
        <v>6</v>
      </c>
      <c r="R178" s="2">
        <v>6</v>
      </c>
      <c r="S178" s="2">
        <v>6</v>
      </c>
    </row>
    <row r="179" spans="2:19" x14ac:dyDescent="0.25">
      <c r="B179" s="98" t="s">
        <v>256</v>
      </c>
      <c r="E179" s="164">
        <f ca="1">OFFSET('Exit Ticket Data'!$C$1502,1,M$172*13+M179)</f>
        <v>0</v>
      </c>
      <c r="F179" s="164">
        <f ca="1">OFFSET('Exit Ticket Data'!$C$1502,1,N$172*13+N179)</f>
        <v>0</v>
      </c>
      <c r="G179" s="164">
        <f ca="1">OFFSET('Exit Ticket Data'!$C$1502,1,O$172*13+O179)</f>
        <v>0</v>
      </c>
      <c r="H179" s="164">
        <f ca="1">OFFSET('Exit Ticket Data'!$C$1502,1,P$172*13+P179)</f>
        <v>0</v>
      </c>
      <c r="I179" s="164">
        <f ca="1">OFFSET('Exit Ticket Data'!$C$1502,1,Q$172*13+Q179)</f>
        <v>0</v>
      </c>
      <c r="J179" s="164">
        <f ca="1">OFFSET('Exit Ticket Data'!$C$1502,1,R$172*13+R179)</f>
        <v>0</v>
      </c>
      <c r="M179" s="98">
        <v>6</v>
      </c>
      <c r="N179" s="98">
        <v>6</v>
      </c>
      <c r="O179" s="98">
        <v>6</v>
      </c>
      <c r="P179" s="98">
        <v>6</v>
      </c>
      <c r="Q179" s="2">
        <v>6</v>
      </c>
      <c r="R179" s="2">
        <v>6</v>
      </c>
      <c r="S179" s="2">
        <v>6</v>
      </c>
    </row>
    <row r="180" spans="2:19" x14ac:dyDescent="0.25">
      <c r="B180" s="98" t="s">
        <v>257</v>
      </c>
      <c r="E180" s="164">
        <f ca="1">OFFSET('Exit Ticket Data'!$C$1502,0,M$172*13+M180)</f>
        <v>0</v>
      </c>
      <c r="F180" s="164">
        <f ca="1">OFFSET('Exit Ticket Data'!$C$1502,0,N$172*13+N180)</f>
        <v>0</v>
      </c>
      <c r="G180" s="164">
        <f ca="1">OFFSET('Exit Ticket Data'!$C$1502,0,O$172*13+O180)</f>
        <v>0</v>
      </c>
      <c r="H180" s="164">
        <f ca="1">OFFSET('Exit Ticket Data'!$C$1502,0,P$172*13+P180)</f>
        <v>0</v>
      </c>
      <c r="I180" s="164">
        <f ca="1">OFFSET('Exit Ticket Data'!$C$1502,0,Q$172*13+Q180)</f>
        <v>0</v>
      </c>
      <c r="J180" s="164">
        <f ca="1">OFFSET('Exit Ticket Data'!$C$1502,0,R$172*13+R180)</f>
        <v>0</v>
      </c>
      <c r="M180" s="98">
        <v>8</v>
      </c>
      <c r="N180" s="98">
        <v>8</v>
      </c>
      <c r="O180" s="98">
        <v>8</v>
      </c>
      <c r="P180" s="98">
        <v>8</v>
      </c>
      <c r="Q180" s="2">
        <v>8</v>
      </c>
      <c r="R180" s="2">
        <v>8</v>
      </c>
      <c r="S180" s="2">
        <v>8</v>
      </c>
    </row>
    <row r="181" spans="2:19" x14ac:dyDescent="0.25">
      <c r="B181" s="98" t="s">
        <v>258</v>
      </c>
      <c r="E181" s="164">
        <f ca="1">OFFSET('Exit Ticket Data'!$C$1502,1,M$172*13+M181)</f>
        <v>0</v>
      </c>
      <c r="F181" s="164">
        <f ca="1">OFFSET('Exit Ticket Data'!$C$1502,1,N$172*13+N181)</f>
        <v>0</v>
      </c>
      <c r="G181" s="164">
        <f ca="1">OFFSET('Exit Ticket Data'!$C$1502,1,O$172*13+O181)</f>
        <v>0</v>
      </c>
      <c r="H181" s="164">
        <f ca="1">OFFSET('Exit Ticket Data'!$C$1502,1,P$172*13+P181)</f>
        <v>0</v>
      </c>
      <c r="I181" s="164">
        <f ca="1">OFFSET('Exit Ticket Data'!$C$1502,1,Q$172*13+Q181)</f>
        <v>0</v>
      </c>
      <c r="J181" s="164">
        <f ca="1">OFFSET('Exit Ticket Data'!$C$1502,1,R$172*13+R181)</f>
        <v>0</v>
      </c>
      <c r="M181" s="98">
        <v>8</v>
      </c>
      <c r="N181" s="98">
        <v>8</v>
      </c>
      <c r="O181" s="98">
        <v>8</v>
      </c>
      <c r="P181" s="98">
        <v>8</v>
      </c>
      <c r="Q181" s="2">
        <v>8</v>
      </c>
      <c r="R181" s="2">
        <v>8</v>
      </c>
      <c r="S181" s="2">
        <v>8</v>
      </c>
    </row>
    <row r="182" spans="2:19" x14ac:dyDescent="0.25">
      <c r="B182" s="98" t="s">
        <v>259</v>
      </c>
      <c r="E182" s="164">
        <f ca="1">OFFSET('Exit Ticket Data'!$C$1502,0,M$172*13+M182)</f>
        <v>0</v>
      </c>
      <c r="F182" s="164">
        <f ca="1">OFFSET('Exit Ticket Data'!$C$1502,0,N$172*13+N182)</f>
        <v>0</v>
      </c>
      <c r="G182" s="164">
        <f ca="1">OFFSET('Exit Ticket Data'!$C$1502,0,O$172*13+O182)</f>
        <v>0</v>
      </c>
      <c r="H182" s="164">
        <f ca="1">OFFSET('Exit Ticket Data'!$C$1502,0,P$172*13+P182)</f>
        <v>0</v>
      </c>
      <c r="I182" s="164">
        <f ca="1">OFFSET('Exit Ticket Data'!$C$1502,0,Q$172*13+Q182)</f>
        <v>0</v>
      </c>
      <c r="J182" s="164">
        <f ca="1">OFFSET('Exit Ticket Data'!$C$1502,0,R$172*13+R182)</f>
        <v>0</v>
      </c>
      <c r="M182" s="98">
        <v>10</v>
      </c>
      <c r="N182" s="98">
        <v>10</v>
      </c>
      <c r="O182" s="98">
        <v>10</v>
      </c>
      <c r="P182" s="98">
        <v>10</v>
      </c>
      <c r="Q182" s="2">
        <v>10</v>
      </c>
      <c r="R182" s="2">
        <v>10</v>
      </c>
      <c r="S182" s="2">
        <v>10</v>
      </c>
    </row>
    <row r="183" spans="2:19" x14ac:dyDescent="0.25">
      <c r="B183" s="98" t="s">
        <v>260</v>
      </c>
      <c r="E183" s="164">
        <f ca="1">OFFSET('Exit Ticket Data'!$C$1502,1,M$172*13+M183)</f>
        <v>0</v>
      </c>
      <c r="F183" s="164">
        <f ca="1">OFFSET('Exit Ticket Data'!$C$1502,1,N$172*13+N183)</f>
        <v>0</v>
      </c>
      <c r="G183" s="164">
        <f ca="1">OFFSET('Exit Ticket Data'!$C$1502,1,O$172*13+O183)</f>
        <v>0</v>
      </c>
      <c r="H183" s="164">
        <f ca="1">OFFSET('Exit Ticket Data'!$C$1502,1,P$172*13+P183)</f>
        <v>0</v>
      </c>
      <c r="I183" s="164">
        <f ca="1">OFFSET('Exit Ticket Data'!$C$1502,1,Q$172*13+Q183)</f>
        <v>0</v>
      </c>
      <c r="J183" s="164">
        <f ca="1">OFFSET('Exit Ticket Data'!$C$1502,1,R$172*13+R183)</f>
        <v>0</v>
      </c>
      <c r="M183" s="98">
        <v>10</v>
      </c>
      <c r="N183" s="98">
        <v>10</v>
      </c>
      <c r="O183" s="98">
        <v>10</v>
      </c>
      <c r="P183" s="98">
        <v>10</v>
      </c>
      <c r="Q183" s="2">
        <v>10</v>
      </c>
      <c r="R183" s="2">
        <v>10</v>
      </c>
      <c r="S183" s="2">
        <v>10</v>
      </c>
    </row>
  </sheetData>
  <sheetProtection sheet="1" formatCells="0" formatColumns="0" formatRows="0" insertColumns="0" insertRows="0" insertHyperlinks="0" deleteColumns="0" deleteRows="0" sort="0" autoFilter="0" pivotTables="0"/>
  <mergeCells count="17">
    <mergeCell ref="B8:C8"/>
    <mergeCell ref="B2:E2"/>
    <mergeCell ref="B4:C4"/>
    <mergeCell ref="B5:C5"/>
    <mergeCell ref="B6:C6"/>
    <mergeCell ref="B7:C7"/>
    <mergeCell ref="B168:C168"/>
    <mergeCell ref="B9:C9"/>
    <mergeCell ref="B11:E11"/>
    <mergeCell ref="B13:C13"/>
    <mergeCell ref="B14:C14"/>
    <mergeCell ref="C16:D16"/>
    <mergeCell ref="C17:D17"/>
    <mergeCell ref="B164:C164"/>
    <mergeCell ref="B165:C165"/>
    <mergeCell ref="B166:C166"/>
    <mergeCell ref="B167:C167"/>
  </mergeCells>
  <conditionalFormatting sqref="D20:D25">
    <cfRule type="cellIs" dxfId="14" priority="1" operator="between">
      <formula>0</formula>
      <formula>0.33</formula>
    </cfRule>
    <cfRule type="cellIs" dxfId="13" priority="2" operator="between">
      <formula>0.33</formula>
      <formula>0.66</formula>
    </cfRule>
    <cfRule type="cellIs" dxfId="12" priority="3" operator="between">
      <formula>0.66</formula>
      <formula>1</formula>
    </cfRule>
  </conditionalFormatting>
  <conditionalFormatting sqref="C20:C25">
    <cfRule type="cellIs" dxfId="11" priority="6" operator="equal">
      <formula>"No"</formula>
    </cfRule>
    <cfRule type="cellIs" dxfId="10" priority="7" operator="equal">
      <formula>"Yes"</formula>
    </cfRule>
  </conditionalFormatting>
  <conditionalFormatting sqref="E20:E25">
    <cfRule type="cellIs" dxfId="9" priority="4" operator="equal">
      <formula>"No"</formula>
    </cfRule>
    <cfRule type="cellIs" dxfId="8" priority="5" operator="equal">
      <formula>"Yes"</formula>
    </cfRule>
  </conditionalFormatting>
  <dataValidations count="1">
    <dataValidation type="list" allowBlank="1" showInputMessage="1" showErrorMessage="1" sqref="B11" xr:uid="{3EDC544B-CAF3-4AC3-B9EA-DFFC6575565C}">
      <formula1>$E$164:$J$164</formula1>
    </dataValidation>
  </dataValidations>
  <pageMargins left="0.7" right="0.7" top="0.75" bottom="0.75" header="0.3" footer="0.3"/>
  <pageSetup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between" id="{0010E59D-2DD4-48A7-B080-3B405646E0AD}">
            <xm:f>Settings!#REF!</xm:f>
            <xm:f>Settings!#REF!</xm:f>
            <x14:dxf>
              <font>
                <color auto="1"/>
              </font>
              <fill>
                <patternFill>
                  <bgColor theme="6" tint="0.39994506668294322"/>
                </patternFill>
              </fill>
            </x14:dxf>
          </x14:cfRule>
          <xm:sqref>C17</xm:sqref>
        </x14:conditionalFormatting>
        <x14:conditionalFormatting xmlns:xm="http://schemas.microsoft.com/office/excel/2006/main">
          <x14:cfRule type="cellIs" priority="15" operator="between" id="{3CE75795-0006-4A7F-B7C0-E45721588DB6}">
            <xm:f>Settings!$D$7</xm:f>
            <xm:f>Settings!$F$7</xm:f>
            <x14:dxf>
              <font>
                <color auto="1"/>
              </font>
              <fill>
                <patternFill>
                  <bgColor theme="7" tint="0.39994506668294322"/>
                </patternFill>
              </fill>
            </x14:dxf>
          </x14:cfRule>
          <xm:sqref>C17</xm:sqref>
        </x14:conditionalFormatting>
        <x14:conditionalFormatting xmlns:xm="http://schemas.microsoft.com/office/excel/2006/main">
          <x14:cfRule type="cellIs" priority="22" operator="equal" id="{116A133D-06B1-42DD-9275-364D212236A4}">
            <xm:f>Settings!$C$7</xm:f>
            <x14:dxf>
              <font>
                <color auto="1"/>
              </font>
              <fill>
                <patternFill>
                  <bgColor theme="7" tint="0.39994506668294322"/>
                </patternFill>
              </fill>
            </x14:dxf>
          </x14:cfRule>
          <x14:cfRule type="cellIs" priority="23" operator="equal" id="{3882FAF7-3598-46B5-83CE-147CC19AE4F6}">
            <xm:f>Settings!#REF!</xm:f>
            <x14:dxf>
              <font>
                <color auto="1"/>
              </font>
              <fill>
                <patternFill>
                  <bgColor theme="6" tint="0.39994506668294322"/>
                </patternFill>
              </fill>
            </x14:dxf>
          </x14:cfRule>
          <x14:cfRule type="cellIs" priority="24" operator="equal" id="{B12394B5-E2F6-4E45-A492-831508AB7A18}">
            <xm:f>Settings!$C$6</xm:f>
            <x14:dxf>
              <font>
                <color auto="1"/>
              </font>
              <fill>
                <patternFill>
                  <bgColor theme="5" tint="0.39994506668294322"/>
                </patternFill>
              </fill>
            </x14:dxf>
          </x14:cfRule>
          <xm:sqref>K20</xm:sqref>
        </x14:conditionalFormatting>
        <x14:conditionalFormatting xmlns:xm="http://schemas.microsoft.com/office/excel/2006/main">
          <x14:cfRule type="cellIs" priority="25" operator="equal" id="{5DD4A2DF-0EC6-43A7-BA14-FF234E33C278}">
            <xm:f>Settings!$C$12</xm:f>
            <x14:dxf>
              <font>
                <color auto="1"/>
              </font>
              <fill>
                <patternFill>
                  <bgColor rgb="FFFFA131"/>
                </patternFill>
              </fill>
            </x14:dxf>
          </x14:cfRule>
          <x14:cfRule type="cellIs" priority="26" operator="equal" id="{C6DC3973-0B7F-48F1-9F73-1F675882F20B}">
            <xm:f>Settings!$C$11</xm:f>
            <x14:dxf>
              <font>
                <color auto="1"/>
              </font>
              <fill>
                <patternFill>
                  <bgColor rgb="FF1F7FA6"/>
                </patternFill>
              </fill>
            </x14:dxf>
          </x14:cfRule>
          <x14:cfRule type="cellIs" priority="27" operator="between" id="{4D544D57-BBD0-4749-A845-6D7E64C27D8C}">
            <xm:f>Settings!$D$6</xm:f>
            <xm:f>Settings!$F$6</xm:f>
            <x14:dxf>
              <font>
                <color auto="1"/>
              </font>
              <fill>
                <patternFill>
                  <bgColor theme="5" tint="0.39994506668294322"/>
                </patternFill>
              </fill>
            </x14:dxf>
          </x14:cfRule>
          <xm:sqref>C17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F3566C8-6210-4CBD-9972-6AE97D932767}">
          <x14:formula1>
            <xm:f>'Student Information'!$A$2:$A$61</xm:f>
          </x14:formula1>
          <xm:sqref>B17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Landing Page</vt:lpstr>
      <vt:lpstr>Student Information</vt:lpstr>
      <vt:lpstr>Assessment Data</vt:lpstr>
      <vt:lpstr>Students Needing Tutoring List</vt:lpstr>
      <vt:lpstr>Students In Tutoring Data</vt:lpstr>
      <vt:lpstr>Tutoring Tests Data</vt:lpstr>
      <vt:lpstr>Exit Ticket Data</vt:lpstr>
      <vt:lpstr>Overall Dashboard</vt:lpstr>
      <vt:lpstr>Improvement Dashboard</vt:lpstr>
      <vt:lpstr>Settings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Aaron Jorgensen</dc:creator>
  <cp:lastModifiedBy>Aaron Jorgensen</cp:lastModifiedBy>
  <cp:lastPrinted>2021-09-17T21:32:16Z</cp:lastPrinted>
  <dcterms:created xsi:type="dcterms:W3CDTF">2021-08-02T21:48:48Z</dcterms:created>
  <dcterms:modified xsi:type="dcterms:W3CDTF">2021-09-21T23:08:12Z</dcterms:modified>
</cp:coreProperties>
</file>